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04" windowWidth="23256" windowHeight="13176"/>
  </bookViews>
  <sheets>
    <sheet name="order details" sheetId="1" r:id="rId1"/>
    <sheet name="sales target" sheetId="6" r:id="rId2"/>
    <sheet name="list of orders" sheetId="7" r:id="rId3"/>
    <sheet name="Функции поиска и извлечения" sheetId="15" r:id="rId4"/>
    <sheet name="Стаж сотрудника" sheetId="16" r:id="rId5"/>
    <sheet name="Поиск1" sheetId="18" r:id="rId6"/>
    <sheet name="Поиск2" sheetId="19" r:id="rId7"/>
  </sheets>
  <definedNames>
    <definedName name="_xlnm._FilterDatabase" localSheetId="0" hidden="1">'order details'!$C$5:$L$1505</definedName>
    <definedName name="Выручка">#REF!</definedName>
    <definedName name="Закупка">#REF!</definedName>
    <definedName name="Затраты">#REF!</definedName>
    <definedName name="Количество">'order details'!$I$6:$I$1505</definedName>
    <definedName name="Объем_продаж">'order details'!$G$6:$G$1505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9" l="1"/>
  <c r="F32" i="19"/>
  <c r="H4" i="19"/>
  <c r="H5" i="19"/>
  <c r="H6" i="19"/>
  <c r="H7" i="19"/>
  <c r="H8" i="19"/>
  <c r="H9" i="19"/>
  <c r="H10" i="19"/>
  <c r="H11" i="19"/>
  <c r="H12" i="19"/>
  <c r="H3" i="19"/>
  <c r="J16" i="19"/>
  <c r="J15" i="19"/>
  <c r="G115" i="15"/>
  <c r="G114" i="15"/>
  <c r="G113" i="15"/>
  <c r="G112" i="15"/>
  <c r="G106" i="15"/>
  <c r="G105" i="15"/>
  <c r="G108" i="15"/>
  <c r="G107" i="15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I91" i="15"/>
  <c r="H91" i="15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C68" i="15"/>
  <c r="C69" i="15"/>
  <c r="C70" i="15"/>
  <c r="C71" i="15"/>
  <c r="C67" i="15"/>
  <c r="C60" i="15"/>
  <c r="C61" i="15"/>
  <c r="C62" i="15"/>
  <c r="C63" i="15"/>
  <c r="C59" i="15"/>
  <c r="F51" i="15"/>
  <c r="F52" i="15"/>
  <c r="F53" i="15"/>
  <c r="F54" i="15"/>
  <c r="F55" i="15"/>
  <c r="C45" i="15"/>
  <c r="C21" i="15"/>
  <c r="F48" i="18" l="1"/>
  <c r="F46" i="18"/>
  <c r="H3" i="18"/>
  <c r="D25" i="18"/>
  <c r="G17" i="18"/>
  <c r="G16" i="18"/>
  <c r="F15" i="18"/>
  <c r="B83" i="15"/>
  <c r="H35" i="6"/>
  <c r="G35" i="6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G24" i="6"/>
  <c r="H24" i="6" s="1"/>
  <c r="G25" i="6"/>
  <c r="H25" i="6" s="1"/>
  <c r="G26" i="6"/>
  <c r="H26" i="6" s="1"/>
  <c r="G27" i="6"/>
  <c r="H27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G34" i="6"/>
  <c r="H34" i="6" s="1"/>
  <c r="G36" i="6"/>
  <c r="H36" i="6" s="1"/>
  <c r="G37" i="6"/>
  <c r="H37" i="6" s="1"/>
  <c r="G38" i="6"/>
  <c r="H38" i="6" s="1"/>
  <c r="Q20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R27" i="1"/>
  <c r="I16" i="18" l="1" a="1"/>
  <c r="I16" i="18" s="1"/>
  <c r="R28" i="1"/>
  <c r="R31" i="1"/>
  <c r="R42" i="1"/>
  <c r="R32" i="1"/>
  <c r="R38" i="1"/>
  <c r="R40" i="1"/>
  <c r="R30" i="1"/>
  <c r="R39" i="1"/>
  <c r="R43" i="1"/>
  <c r="R37" i="1"/>
  <c r="R29" i="1"/>
  <c r="R41" i="1"/>
  <c r="R34" i="1"/>
  <c r="R35" i="1"/>
  <c r="R36" i="1"/>
  <c r="R33" i="1"/>
  <c r="U6" i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Q19" i="1"/>
  <c r="S12" i="1"/>
  <c r="U7" i="1"/>
  <c r="U8" i="1"/>
  <c r="S8" i="1"/>
  <c r="T8" i="1" s="1"/>
  <c r="S7" i="1"/>
  <c r="T7" i="1" s="1"/>
  <c r="S6" i="1"/>
  <c r="T6" i="1" s="1"/>
  <c r="Q12" i="1"/>
  <c r="P12" i="1"/>
  <c r="J8" i="7"/>
  <c r="J24" i="7"/>
  <c r="J40" i="7"/>
  <c r="J56" i="7"/>
  <c r="J72" i="7"/>
  <c r="J88" i="7"/>
  <c r="J104" i="7"/>
  <c r="J120" i="7"/>
  <c r="J136" i="7"/>
  <c r="J152" i="7"/>
  <c r="J168" i="7"/>
  <c r="J184" i="7"/>
  <c r="J200" i="7"/>
  <c r="J216" i="7"/>
  <c r="J232" i="7"/>
  <c r="J248" i="7"/>
  <c r="J264" i="7"/>
  <c r="J280" i="7"/>
  <c r="J296" i="7"/>
  <c r="J312" i="7"/>
  <c r="J328" i="7"/>
  <c r="J344" i="7"/>
  <c r="J360" i="7"/>
  <c r="J376" i="7"/>
  <c r="J392" i="7"/>
  <c r="J408" i="7"/>
  <c r="J424" i="7"/>
  <c r="J440" i="7"/>
  <c r="J456" i="7"/>
  <c r="J472" i="7"/>
  <c r="J488" i="7"/>
  <c r="J504" i="7"/>
  <c r="J9" i="7"/>
  <c r="J25" i="7"/>
  <c r="J41" i="7"/>
  <c r="J57" i="7"/>
  <c r="J73" i="7"/>
  <c r="J89" i="7"/>
  <c r="J105" i="7"/>
  <c r="J121" i="7"/>
  <c r="J137" i="7"/>
  <c r="J153" i="7"/>
  <c r="J169" i="7"/>
  <c r="J185" i="7"/>
  <c r="J201" i="7"/>
  <c r="J217" i="7"/>
  <c r="J233" i="7"/>
  <c r="J249" i="7"/>
  <c r="J265" i="7"/>
  <c r="J281" i="7"/>
  <c r="J297" i="7"/>
  <c r="J313" i="7"/>
  <c r="J329" i="7"/>
  <c r="J345" i="7"/>
  <c r="J361" i="7"/>
  <c r="J377" i="7"/>
  <c r="J393" i="7"/>
  <c r="J409" i="7"/>
  <c r="J425" i="7"/>
  <c r="J441" i="7"/>
  <c r="J457" i="7"/>
  <c r="J473" i="7"/>
  <c r="J489" i="7"/>
  <c r="J15" i="7"/>
  <c r="J18" i="7"/>
  <c r="J34" i="7"/>
  <c r="J50" i="7"/>
  <c r="J66" i="7"/>
  <c r="J82" i="7"/>
  <c r="J98" i="7"/>
  <c r="J114" i="7"/>
  <c r="J130" i="7"/>
  <c r="J146" i="7"/>
  <c r="J162" i="7"/>
  <c r="J178" i="7"/>
  <c r="J194" i="7"/>
  <c r="J210" i="7"/>
  <c r="J226" i="7"/>
  <c r="J242" i="7"/>
  <c r="J258" i="7"/>
  <c r="J274" i="7"/>
  <c r="J290" i="7"/>
  <c r="J306" i="7"/>
  <c r="J322" i="7"/>
  <c r="J338" i="7"/>
  <c r="J354" i="7"/>
  <c r="J370" i="7"/>
  <c r="J386" i="7"/>
  <c r="J402" i="7"/>
  <c r="J418" i="7"/>
  <c r="J434" i="7"/>
  <c r="J450" i="7"/>
  <c r="J466" i="7"/>
  <c r="J482" i="7"/>
  <c r="J498" i="7"/>
  <c r="J55" i="7"/>
  <c r="J119" i="7"/>
  <c r="J183" i="7"/>
  <c r="J247" i="7"/>
  <c r="J311" i="7"/>
  <c r="J375" i="7"/>
  <c r="J439" i="7"/>
  <c r="J503" i="7"/>
  <c r="J451" i="7"/>
  <c r="J59" i="7"/>
  <c r="J123" i="7"/>
  <c r="J187" i="7"/>
  <c r="J251" i="7"/>
  <c r="J315" i="7"/>
  <c r="J379" i="7"/>
  <c r="J459" i="7"/>
  <c r="J47" i="7"/>
  <c r="J111" i="7"/>
  <c r="J175" i="7"/>
  <c r="J239" i="7"/>
  <c r="J303" i="7"/>
  <c r="J367" i="7"/>
  <c r="J431" i="7"/>
  <c r="J495" i="7"/>
  <c r="J83" i="7"/>
  <c r="J147" i="7"/>
  <c r="J211" i="7"/>
  <c r="J275" i="7"/>
  <c r="J435" i="7"/>
  <c r="J12" i="7"/>
  <c r="J28" i="7"/>
  <c r="J44" i="7"/>
  <c r="J60" i="7"/>
  <c r="J76" i="7"/>
  <c r="J92" i="7"/>
  <c r="J108" i="7"/>
  <c r="J124" i="7"/>
  <c r="J140" i="7"/>
  <c r="J156" i="7"/>
  <c r="J172" i="7"/>
  <c r="J188" i="7"/>
  <c r="J204" i="7"/>
  <c r="J220" i="7"/>
  <c r="J236" i="7"/>
  <c r="J252" i="7"/>
  <c r="J268" i="7"/>
  <c r="J284" i="7"/>
  <c r="J300" i="7"/>
  <c r="J316" i="7"/>
  <c r="J332" i="7"/>
  <c r="J348" i="7"/>
  <c r="J364" i="7"/>
  <c r="J380" i="7"/>
  <c r="J396" i="7"/>
  <c r="J412" i="7"/>
  <c r="J428" i="7"/>
  <c r="J444" i="7"/>
  <c r="J460" i="7"/>
  <c r="J476" i="7"/>
  <c r="J492" i="7"/>
  <c r="J11" i="7"/>
  <c r="J13" i="7"/>
  <c r="J29" i="7"/>
  <c r="J45" i="7"/>
  <c r="J61" i="7"/>
  <c r="J77" i="7"/>
  <c r="J93" i="7"/>
  <c r="J109" i="7"/>
  <c r="J125" i="7"/>
  <c r="J141" i="7"/>
  <c r="J157" i="7"/>
  <c r="J173" i="7"/>
  <c r="J189" i="7"/>
  <c r="J205" i="7"/>
  <c r="J221" i="7"/>
  <c r="J237" i="7"/>
  <c r="J253" i="7"/>
  <c r="J269" i="7"/>
  <c r="J285" i="7"/>
  <c r="J301" i="7"/>
  <c r="J317" i="7"/>
  <c r="J333" i="7"/>
  <c r="J349" i="7"/>
  <c r="J365" i="7"/>
  <c r="J381" i="7"/>
  <c r="J397" i="7"/>
  <c r="J413" i="7"/>
  <c r="J429" i="7"/>
  <c r="J445" i="7"/>
  <c r="J461" i="7"/>
  <c r="J477" i="7"/>
  <c r="J493" i="7"/>
  <c r="J6" i="7"/>
  <c r="J22" i="7"/>
  <c r="J38" i="7"/>
  <c r="J54" i="7"/>
  <c r="J70" i="7"/>
  <c r="J86" i="7"/>
  <c r="J102" i="7"/>
  <c r="J118" i="7"/>
  <c r="J134" i="7"/>
  <c r="J150" i="7"/>
  <c r="J166" i="7"/>
  <c r="J182" i="7"/>
  <c r="J198" i="7"/>
  <c r="J214" i="7"/>
  <c r="J230" i="7"/>
  <c r="J246" i="7"/>
  <c r="J262" i="7"/>
  <c r="J278" i="7"/>
  <c r="J294" i="7"/>
  <c r="J310" i="7"/>
  <c r="J326" i="7"/>
  <c r="J342" i="7"/>
  <c r="J358" i="7"/>
  <c r="J374" i="7"/>
  <c r="J390" i="7"/>
  <c r="J406" i="7"/>
  <c r="J422" i="7"/>
  <c r="J438" i="7"/>
  <c r="J454" i="7"/>
  <c r="J470" i="7"/>
  <c r="J486" i="7"/>
  <c r="J502" i="7"/>
  <c r="J71" i="7"/>
  <c r="J135" i="7"/>
  <c r="J199" i="7"/>
  <c r="J263" i="7"/>
  <c r="J327" i="7"/>
  <c r="J391" i="7"/>
  <c r="J455" i="7"/>
  <c r="J427" i="7"/>
  <c r="J483" i="7"/>
  <c r="J75" i="7"/>
  <c r="J139" i="7"/>
  <c r="J203" i="7"/>
  <c r="J267" i="7"/>
  <c r="J331" i="7"/>
  <c r="J395" i="7"/>
  <c r="J475" i="7"/>
  <c r="J63" i="7"/>
  <c r="J127" i="7"/>
  <c r="J191" i="7"/>
  <c r="J255" i="7"/>
  <c r="J319" i="7"/>
  <c r="J383" i="7"/>
  <c r="J447" i="7"/>
  <c r="J35" i="7"/>
  <c r="J99" i="7"/>
  <c r="J163" i="7"/>
  <c r="J227" i="7"/>
  <c r="J291" i="7"/>
  <c r="J387" i="7"/>
  <c r="J467" i="7"/>
  <c r="J195" i="7"/>
  <c r="J419" i="7"/>
  <c r="J16" i="7"/>
  <c r="J32" i="7"/>
  <c r="J48" i="7"/>
  <c r="J64" i="7"/>
  <c r="J80" i="7"/>
  <c r="J96" i="7"/>
  <c r="J112" i="7"/>
  <c r="J128" i="7"/>
  <c r="J144" i="7"/>
  <c r="J160" i="7"/>
  <c r="J176" i="7"/>
  <c r="J192" i="7"/>
  <c r="J208" i="7"/>
  <c r="J224" i="7"/>
  <c r="J240" i="7"/>
  <c r="J256" i="7"/>
  <c r="J272" i="7"/>
  <c r="J288" i="7"/>
  <c r="J304" i="7"/>
  <c r="J320" i="7"/>
  <c r="J336" i="7"/>
  <c r="J352" i="7"/>
  <c r="J368" i="7"/>
  <c r="J384" i="7"/>
  <c r="J400" i="7"/>
  <c r="J416" i="7"/>
  <c r="J432" i="7"/>
  <c r="J448" i="7"/>
  <c r="J464" i="7"/>
  <c r="J480" i="7"/>
  <c r="J496" i="7"/>
  <c r="J19" i="7"/>
  <c r="J17" i="7"/>
  <c r="J33" i="7"/>
  <c r="J49" i="7"/>
  <c r="J65" i="7"/>
  <c r="J81" i="7"/>
  <c r="J97" i="7"/>
  <c r="J113" i="7"/>
  <c r="J129" i="7"/>
  <c r="J145" i="7"/>
  <c r="J161" i="7"/>
  <c r="J177" i="7"/>
  <c r="J193" i="7"/>
  <c r="J209" i="7"/>
  <c r="J225" i="7"/>
  <c r="J241" i="7"/>
  <c r="J257" i="7"/>
  <c r="J273" i="7"/>
  <c r="J289" i="7"/>
  <c r="J305" i="7"/>
  <c r="J321" i="7"/>
  <c r="J337" i="7"/>
  <c r="J353" i="7"/>
  <c r="J369" i="7"/>
  <c r="J385" i="7"/>
  <c r="J401" i="7"/>
  <c r="J417" i="7"/>
  <c r="J433" i="7"/>
  <c r="J449" i="7"/>
  <c r="J465" i="7"/>
  <c r="J481" i="7"/>
  <c r="J497" i="7"/>
  <c r="J10" i="7"/>
  <c r="J26" i="7"/>
  <c r="J42" i="7"/>
  <c r="J58" i="7"/>
  <c r="J74" i="7"/>
  <c r="J90" i="7"/>
  <c r="J106" i="7"/>
  <c r="J122" i="7"/>
  <c r="J138" i="7"/>
  <c r="J154" i="7"/>
  <c r="J170" i="7"/>
  <c r="J186" i="7"/>
  <c r="J202" i="7"/>
  <c r="J218" i="7"/>
  <c r="J234" i="7"/>
  <c r="J250" i="7"/>
  <c r="J266" i="7"/>
  <c r="J282" i="7"/>
  <c r="J298" i="7"/>
  <c r="J314" i="7"/>
  <c r="J330" i="7"/>
  <c r="J346" i="7"/>
  <c r="J362" i="7"/>
  <c r="J378" i="7"/>
  <c r="J394" i="7"/>
  <c r="J410" i="7"/>
  <c r="J426" i="7"/>
  <c r="J442" i="7"/>
  <c r="J458" i="7"/>
  <c r="J474" i="7"/>
  <c r="J490" i="7"/>
  <c r="J23" i="7"/>
  <c r="J87" i="7"/>
  <c r="J151" i="7"/>
  <c r="J215" i="7"/>
  <c r="J279" i="7"/>
  <c r="J343" i="7"/>
  <c r="J407" i="7"/>
  <c r="J471" i="7"/>
  <c r="J491" i="7"/>
  <c r="J27" i="7"/>
  <c r="J91" i="7"/>
  <c r="J155" i="7"/>
  <c r="J219" i="7"/>
  <c r="J283" i="7"/>
  <c r="J347" i="7"/>
  <c r="J411" i="7"/>
  <c r="J371" i="7"/>
  <c r="J79" i="7"/>
  <c r="J143" i="7"/>
  <c r="J207" i="7"/>
  <c r="J271" i="7"/>
  <c r="J335" i="7"/>
  <c r="J399" i="7"/>
  <c r="J463" i="7"/>
  <c r="J51" i="7"/>
  <c r="J115" i="7"/>
  <c r="J179" i="7"/>
  <c r="J243" i="7"/>
  <c r="J307" i="7"/>
  <c r="J403" i="7"/>
  <c r="J499" i="7"/>
  <c r="J259" i="7"/>
  <c r="J355" i="7"/>
  <c r="J7" i="7"/>
  <c r="J20" i="7"/>
  <c r="J36" i="7"/>
  <c r="J52" i="7"/>
  <c r="J68" i="7"/>
  <c r="J84" i="7"/>
  <c r="J100" i="7"/>
  <c r="J116" i="7"/>
  <c r="J132" i="7"/>
  <c r="J148" i="7"/>
  <c r="J164" i="7"/>
  <c r="J180" i="7"/>
  <c r="J196" i="7"/>
  <c r="J212" i="7"/>
  <c r="J228" i="7"/>
  <c r="J244" i="7"/>
  <c r="J260" i="7"/>
  <c r="J276" i="7"/>
  <c r="J292" i="7"/>
  <c r="J308" i="7"/>
  <c r="J324" i="7"/>
  <c r="J340" i="7"/>
  <c r="J356" i="7"/>
  <c r="J372" i="7"/>
  <c r="J388" i="7"/>
  <c r="J404" i="7"/>
  <c r="J420" i="7"/>
  <c r="J436" i="7"/>
  <c r="J452" i="7"/>
  <c r="J468" i="7"/>
  <c r="J484" i="7"/>
  <c r="J500" i="7"/>
  <c r="J5" i="7"/>
  <c r="J21" i="7"/>
  <c r="J37" i="7"/>
  <c r="J53" i="7"/>
  <c r="J69" i="7"/>
  <c r="J85" i="7"/>
  <c r="J101" i="7"/>
  <c r="J117" i="7"/>
  <c r="J133" i="7"/>
  <c r="J149" i="7"/>
  <c r="J165" i="7"/>
  <c r="J181" i="7"/>
  <c r="J197" i="7"/>
  <c r="J213" i="7"/>
  <c r="J229" i="7"/>
  <c r="J245" i="7"/>
  <c r="J261" i="7"/>
  <c r="J277" i="7"/>
  <c r="J293" i="7"/>
  <c r="J309" i="7"/>
  <c r="J325" i="7"/>
  <c r="J341" i="7"/>
  <c r="J357" i="7"/>
  <c r="J373" i="7"/>
  <c r="J389" i="7"/>
  <c r="J405" i="7"/>
  <c r="J421" i="7"/>
  <c r="J437" i="7"/>
  <c r="J453" i="7"/>
  <c r="J469" i="7"/>
  <c r="J485" i="7"/>
  <c r="J501" i="7"/>
  <c r="J14" i="7"/>
  <c r="J30" i="7"/>
  <c r="J46" i="7"/>
  <c r="J62" i="7"/>
  <c r="J78" i="7"/>
  <c r="J94" i="7"/>
  <c r="J110" i="7"/>
  <c r="J126" i="7"/>
  <c r="J142" i="7"/>
  <c r="J158" i="7"/>
  <c r="J174" i="7"/>
  <c r="J190" i="7"/>
  <c r="J206" i="7"/>
  <c r="J222" i="7"/>
  <c r="J238" i="7"/>
  <c r="J254" i="7"/>
  <c r="J270" i="7"/>
  <c r="J286" i="7"/>
  <c r="J302" i="7"/>
  <c r="J318" i="7"/>
  <c r="J334" i="7"/>
  <c r="J350" i="7"/>
  <c r="J366" i="7"/>
  <c r="J382" i="7"/>
  <c r="J398" i="7"/>
  <c r="J414" i="7"/>
  <c r="J430" i="7"/>
  <c r="J446" i="7"/>
  <c r="J462" i="7"/>
  <c r="J478" i="7"/>
  <c r="J494" i="7"/>
  <c r="J39" i="7"/>
  <c r="J103" i="7"/>
  <c r="J167" i="7"/>
  <c r="J231" i="7"/>
  <c r="J295" i="7"/>
  <c r="J359" i="7"/>
  <c r="J423" i="7"/>
  <c r="J487" i="7"/>
  <c r="J339" i="7"/>
  <c r="J43" i="7"/>
  <c r="J107" i="7"/>
  <c r="J171" i="7"/>
  <c r="J235" i="7"/>
  <c r="J299" i="7"/>
  <c r="J363" i="7"/>
  <c r="J443" i="7"/>
  <c r="J31" i="7"/>
  <c r="J95" i="7"/>
  <c r="J159" i="7"/>
  <c r="J223" i="7"/>
  <c r="J287" i="7"/>
  <c r="J351" i="7"/>
  <c r="J415" i="7"/>
  <c r="J479" i="7"/>
  <c r="J67" i="7"/>
  <c r="J131" i="7"/>
  <c r="J323" i="7"/>
  <c r="R1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<sst xmlns="http://schemas.openxmlformats.org/spreadsheetml/2006/main" count="7003" uniqueCount="1133">
  <si>
    <t>Order ID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</si>
  <si>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</si>
  <si>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</si>
  <si>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</si>
  <si>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</si>
  <si>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</si>
  <si>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</si>
  <si>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</si>
  <si>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</si>
  <si>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</si>
  <si>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</si>
  <si>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</si>
  <si>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</si>
  <si>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</si>
  <si>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</si>
  <si>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</si>
  <si>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</si>
  <si>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</si>
  <si>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</si>
  <si>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</si>
  <si>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</si>
  <si>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</si>
  <si>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</si>
  <si>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</si>
  <si>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</si>
  <si>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</si>
  <si>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</si>
  <si>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</si>
  <si>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</si>
  <si>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</si>
  <si>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</si>
  <si>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</si>
  <si>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</si>
  <si>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</si>
  <si>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</si>
  <si>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</si>
  <si>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</si>
  <si>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</si>
  <si>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</si>
  <si>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</si>
  <si>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</si>
  <si>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</si>
  <si>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</si>
  <si>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</si>
  <si>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</si>
  <si>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</si>
  <si>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</si>
  <si>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</si>
  <si>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</si>
  <si>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</si>
  <si>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</si>
  <si>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</si>
  <si>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</si>
  <si>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</si>
  <si>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</si>
  <si>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</si>
  <si>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</si>
  <si>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</si>
  <si>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</si>
  <si>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</si>
  <si>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</si>
  <si>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</si>
  <si>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</si>
  <si>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</si>
  <si>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</si>
  <si>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</si>
  <si>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</si>
  <si>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</si>
  <si>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</si>
  <si>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</si>
  <si>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</si>
  <si>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</si>
  <si>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</si>
  <si>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</si>
  <si>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</si>
  <si>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</si>
  <si>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</si>
  <si>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</si>
  <si>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</si>
  <si>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</si>
  <si>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</si>
  <si>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</si>
  <si>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</si>
  <si>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</si>
  <si>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</si>
  <si>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</si>
  <si>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</si>
  <si>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</si>
  <si>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</si>
  <si>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</si>
  <si>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</si>
  <si>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</si>
  <si>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</si>
  <si>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</si>
  <si>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</si>
  <si>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</si>
  <si>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</si>
  <si>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</si>
  <si>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</si>
  <si>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</si>
  <si>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</si>
  <si>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</si>
  <si>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</si>
  <si>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</si>
  <si>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</si>
  <si>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</si>
  <si>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</si>
  <si>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</si>
  <si>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</si>
  <si>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</si>
  <si>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</si>
  <si>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</si>
  <si>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</si>
  <si>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</si>
  <si>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</si>
  <si>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</si>
  <si>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</si>
  <si>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</si>
  <si>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</si>
  <si>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</si>
  <si>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</si>
  <si>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</si>
  <si>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</si>
  <si>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</si>
  <si>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</si>
  <si>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</si>
  <si>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</si>
  <si>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</si>
  <si>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</si>
  <si>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</si>
  <si>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</si>
  <si>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</si>
  <si>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</si>
  <si>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</si>
  <si>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</si>
  <si>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</si>
  <si>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</si>
  <si>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</si>
  <si>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</si>
  <si>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</si>
  <si>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</si>
  <si>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</si>
  <si>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</si>
  <si>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</si>
  <si>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</si>
  <si>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</si>
  <si>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</si>
  <si>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</si>
  <si>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</si>
  <si>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</si>
  <si>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</si>
  <si>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</si>
  <si>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</si>
  <si>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</si>
  <si>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</si>
  <si>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</si>
  <si>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</si>
  <si>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</si>
  <si>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</si>
  <si>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</si>
  <si>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</si>
  <si>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</si>
  <si>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</si>
  <si>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</si>
  <si>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</si>
  <si>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</si>
  <si>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</si>
  <si>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</si>
  <si>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</si>
  <si>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</si>
  <si>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</si>
  <si>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</si>
  <si>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</si>
  <si>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</si>
  <si>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</si>
  <si>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</si>
  <si>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</si>
  <si>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</si>
  <si>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</si>
  <si>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</si>
  <si>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</si>
  <si>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</si>
  <si>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</si>
  <si>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</si>
  <si>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</si>
  <si>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</si>
  <si>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</si>
  <si>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</si>
  <si>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</si>
  <si>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</si>
  <si>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</si>
  <si>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</si>
  <si>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</si>
  <si>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</si>
  <si>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</si>
  <si>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</si>
  <si>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</si>
  <si>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</si>
  <si>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</si>
  <si>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</si>
  <si>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</si>
  <si>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</si>
  <si>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</si>
  <si>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</si>
  <si>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</si>
  <si>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</si>
  <si>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</si>
  <si>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</si>
  <si>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</si>
  <si>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</si>
  <si>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</si>
  <si>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</si>
  <si>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</si>
  <si>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</si>
  <si>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</si>
  <si>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</si>
  <si>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</si>
  <si>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</si>
  <si>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</si>
  <si>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</si>
  <si>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</si>
  <si>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</si>
  <si>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</si>
  <si>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</si>
  <si>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</si>
  <si>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</si>
  <si>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</si>
  <si>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</si>
  <si>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</si>
  <si>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</si>
  <si>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</si>
  <si>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</si>
  <si>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</si>
  <si>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</si>
  <si>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</si>
  <si>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</si>
  <si>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</si>
  <si>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</si>
  <si>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</si>
  <si>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</si>
  <si>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</si>
  <si>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</si>
  <si>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</si>
  <si>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</si>
  <si>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</si>
  <si>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</si>
  <si>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</si>
  <si>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</si>
  <si>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</si>
  <si>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</si>
  <si>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</si>
  <si>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</si>
  <si>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</si>
  <si>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</si>
  <si>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</si>
  <si>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</si>
  <si>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</si>
  <si>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</si>
  <si>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</si>
  <si>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</si>
  <si>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</si>
  <si>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</si>
  <si>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</si>
  <si>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</si>
  <si>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</si>
  <si>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</si>
  <si>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</si>
  <si>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</si>
  <si>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</si>
  <si>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</si>
  <si>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</si>
  <si>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</si>
  <si>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</si>
  <si>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</si>
  <si>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</si>
  <si>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</si>
  <si>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</si>
  <si>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</si>
  <si>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</si>
  <si>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</si>
  <si>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</si>
  <si>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</si>
  <si>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</si>
  <si>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</si>
  <si>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</si>
  <si>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</si>
  <si>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</si>
  <si>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</si>
  <si>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</si>
  <si>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</si>
  <si>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</si>
  <si>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</si>
  <si>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</si>
  <si>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</si>
  <si>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</si>
  <si>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</si>
  <si>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</si>
  <si>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</si>
  <si>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</si>
  <si>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</si>
  <si>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</si>
  <si>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</si>
  <si>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</si>
  <si>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</si>
  <si>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</si>
  <si>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</si>
  <si>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</si>
  <si>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</si>
  <si>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</si>
  <si>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</si>
  <si>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</si>
  <si>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</si>
  <si>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</si>
  <si>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</si>
  <si>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</si>
  <si>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</si>
  <si>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</si>
  <si>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</si>
  <si>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</si>
  <si>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</si>
  <si>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</si>
  <si>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</si>
  <si>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</si>
  <si>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</si>
  <si>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</si>
  <si>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</si>
  <si>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</si>
  <si>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</si>
  <si>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</si>
  <si>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</si>
  <si>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</si>
  <si>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</si>
  <si>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</si>
  <si>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</si>
  <si>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</si>
  <si>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</si>
  <si>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</si>
  <si>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</si>
  <si>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</si>
  <si>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</si>
  <si>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</si>
  <si>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</si>
  <si>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</si>
  <si>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</si>
  <si>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</si>
  <si>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</si>
  <si>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</si>
  <si>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</si>
  <si>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</si>
  <si>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</si>
  <si>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</si>
  <si>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</si>
  <si>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</si>
  <si>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</si>
  <si>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</si>
  <si>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</si>
  <si>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</si>
  <si>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</si>
  <si>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</si>
  <si>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</si>
  <si>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</si>
  <si>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</si>
  <si>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</si>
  <si>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</si>
  <si>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</si>
  <si>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</si>
  <si>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</si>
  <si>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</si>
  <si>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</si>
  <si>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</si>
  <si>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</si>
  <si>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</si>
  <si>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</si>
  <si>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</si>
  <si>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</si>
  <si>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</si>
  <si>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</si>
  <si>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</si>
  <si>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</si>
  <si>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</si>
  <si>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</si>
  <si>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</si>
  <si>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</si>
  <si>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</si>
  <si>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</si>
  <si>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</si>
  <si>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</si>
  <si>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</si>
  <si>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</si>
  <si>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</si>
  <si>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</si>
  <si>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</si>
  <si>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</si>
  <si>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</si>
  <si>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</si>
  <si>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</si>
  <si>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</si>
  <si>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</si>
  <si>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</si>
  <si>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</si>
  <si>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</si>
  <si>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</si>
  <si>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</si>
  <si>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</si>
  <si>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</si>
  <si>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</si>
  <si>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</si>
  <si>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</si>
  <si>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</si>
  <si>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</si>
  <si>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</si>
  <si>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</si>
  <si>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</si>
  <si>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</si>
  <si>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</si>
  <si>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</si>
  <si>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</si>
  <si>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</si>
  <si>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</si>
  <si>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</si>
  <si>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</si>
  <si>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</si>
  <si>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</si>
  <si>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</si>
  <si>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</si>
  <si>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</si>
  <si>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</si>
  <si>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</si>
  <si>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</si>
  <si>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</si>
  <si>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</si>
  <si>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</si>
  <si>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</si>
  <si>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</si>
  <si>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</si>
  <si>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</si>
  <si>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</si>
  <si>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</si>
  <si>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</si>
  <si>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</si>
  <si>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</si>
  <si>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</si>
  <si>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</si>
  <si>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</si>
  <si>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</si>
  <si>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</si>
  <si>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</si>
  <si>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</si>
  <si>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</si>
  <si>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</si>
  <si>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</si>
  <si>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</si>
  <si>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</si>
  <si>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</si>
  <si>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</si>
  <si>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</si>
  <si>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</si>
  <si>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</si>
  <si>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</si>
  <si>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</si>
  <si>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</si>
  <si>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</si>
  <si>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</si>
  <si>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</si>
  <si>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</si>
  <si>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</si>
  <si>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</si>
  <si>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</si>
  <si>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</si>
  <si>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</si>
  <si>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</si>
  <si>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</si>
  <si>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</si>
  <si>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</si>
  <si>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</si>
  <si>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</si>
  <si>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</si>
  <si>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</si>
  <si>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</si>
  <si>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</si>
  <si>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</si>
  <si>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</si>
  <si>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</si>
  <si>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</si>
  <si>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</si>
  <si>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</si>
  <si>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</si>
  <si>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</si>
  <si>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</si>
  <si>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</si>
  <si>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</si>
  <si>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</si>
  <si>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</si>
  <si>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</si>
  <si>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</si>
  <si>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</si>
  <si>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</si>
  <si>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</si>
  <si>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</si>
  <si>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</si>
  <si>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</si>
  <si>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</si>
  <si>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</si>
  <si>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</si>
  <si>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</si>
  <si>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</si>
  <si>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</si>
  <si>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</si>
  <si>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</si>
  <si>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</si>
  <si>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</si>
  <si>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</si>
  <si>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</si>
  <si>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</si>
  <si>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</si>
  <si>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</si>
  <si>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</si>
  <si>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</si>
  <si>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</si>
  <si>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</si>
  <si>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</si>
  <si>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Indore</t>
  </si>
  <si>
    <t>Madhya Pradesh</t>
  </si>
  <si>
    <t>Hitika</t>
  </si>
  <si>
    <t>Mumbai</t>
  </si>
  <si>
    <t>Maharashtra</t>
  </si>
  <si>
    <t>Bhishm</t>
  </si>
  <si>
    <t>Kashmir</t>
  </si>
  <si>
    <t>Jammu and Kashmir</t>
  </si>
  <si>
    <t>Pinky</t>
  </si>
  <si>
    <t>Bangalore</t>
  </si>
  <si>
    <t>Karnataka</t>
  </si>
  <si>
    <t>Vini</t>
  </si>
  <si>
    <t>Kolkata</t>
  </si>
  <si>
    <t>West Bengal</t>
  </si>
  <si>
    <t>Atharv</t>
  </si>
  <si>
    <t>Jaipur</t>
  </si>
  <si>
    <t>Rajasthan</t>
  </si>
  <si>
    <t>Monisha</t>
  </si>
  <si>
    <t>Bhopal</t>
  </si>
  <si>
    <t>Deepak</t>
  </si>
  <si>
    <t>Pune</t>
  </si>
  <si>
    <t>Sarita</t>
  </si>
  <si>
    <t>Ahmedabad</t>
  </si>
  <si>
    <t>Gujarat</t>
  </si>
  <si>
    <t>Ramesh</t>
  </si>
  <si>
    <t>Hyderabad</t>
  </si>
  <si>
    <t>Andhra Pradesh</t>
  </si>
  <si>
    <t>Manju</t>
  </si>
  <si>
    <t>Kohima</t>
  </si>
  <si>
    <t>Nagaland</t>
  </si>
  <si>
    <t>Sagar</t>
  </si>
  <si>
    <t>Goa</t>
  </si>
  <si>
    <t>Kanak</t>
  </si>
  <si>
    <t>Gangtok</t>
  </si>
  <si>
    <t>Sikkim</t>
  </si>
  <si>
    <t>Bhavna</t>
  </si>
  <si>
    <t>Simla</t>
  </si>
  <si>
    <t>Himachal Pradesh</t>
  </si>
  <si>
    <t>Vandana</t>
  </si>
  <si>
    <t>Chandigarh</t>
  </si>
  <si>
    <t>Haryana</t>
  </si>
  <si>
    <t>Mukesh</t>
  </si>
  <si>
    <t>Punjab</t>
  </si>
  <si>
    <t>Shrichand</t>
  </si>
  <si>
    <t>Thiruvananthapuram</t>
  </si>
  <si>
    <t xml:space="preserve">Kerala </t>
  </si>
  <si>
    <t>Anita</t>
  </si>
  <si>
    <t>Patna</t>
  </si>
  <si>
    <t>Bihar</t>
  </si>
  <si>
    <t>Yogesh</t>
  </si>
  <si>
    <t>Lucknow</t>
  </si>
  <si>
    <t>Uttar Pradesh</t>
  </si>
  <si>
    <t>Jitesh</t>
  </si>
  <si>
    <t>Chennai</t>
  </si>
  <si>
    <t>Tamil Nadu</t>
  </si>
  <si>
    <t>Aarushi</t>
  </si>
  <si>
    <t>Sonakshi</t>
  </si>
  <si>
    <t>Hazel</t>
  </si>
  <si>
    <t>Kasheen</t>
  </si>
  <si>
    <t>Divsha</t>
  </si>
  <si>
    <t>Jahan</t>
  </si>
  <si>
    <t>Pearl</t>
  </si>
  <si>
    <t>Bharat</t>
  </si>
  <si>
    <t>Pournamasi</t>
  </si>
  <si>
    <t>Sweta</t>
  </si>
  <si>
    <t>Subhashree</t>
  </si>
  <si>
    <t>Shruti</t>
  </si>
  <si>
    <t>Sanskriti</t>
  </si>
  <si>
    <t>Shefali</t>
  </si>
  <si>
    <t>Tulika</t>
  </si>
  <si>
    <t>Priyanka</t>
  </si>
  <si>
    <t>Nida</t>
  </si>
  <si>
    <t>Ankita</t>
  </si>
  <si>
    <t>Farah</t>
  </si>
  <si>
    <t>Tushina</t>
  </si>
  <si>
    <t>Anurag</t>
  </si>
  <si>
    <t>Chirag</t>
  </si>
  <si>
    <t>Rachna</t>
  </si>
  <si>
    <t>Aditya</t>
  </si>
  <si>
    <t>Sharda</t>
  </si>
  <si>
    <t>Sonal</t>
  </si>
  <si>
    <t>Yaanvi</t>
  </si>
  <si>
    <t>Mayank</t>
  </si>
  <si>
    <t>Kirti</t>
  </si>
  <si>
    <t>Ajay</t>
  </si>
  <si>
    <t>Parishi</t>
  </si>
  <si>
    <t>Paridhi</t>
  </si>
  <si>
    <t>Lisha</t>
  </si>
  <si>
    <t>Parth</t>
  </si>
  <si>
    <t>Ashmi</t>
  </si>
  <si>
    <t>Nishi</t>
  </si>
  <si>
    <t>Nidhi</t>
  </si>
  <si>
    <t>Sanjay</t>
  </si>
  <si>
    <t>Amit</t>
  </si>
  <si>
    <t>Manish</t>
  </si>
  <si>
    <t>Ritu</t>
  </si>
  <si>
    <t>Sahil</t>
  </si>
  <si>
    <t>Hemant</t>
  </si>
  <si>
    <t>Pooja</t>
  </si>
  <si>
    <t>Kartikay</t>
  </si>
  <si>
    <t>Komal</t>
  </si>
  <si>
    <t>Kalyani</t>
  </si>
  <si>
    <t>Shubham</t>
  </si>
  <si>
    <t>Arpita</t>
  </si>
  <si>
    <t>Parnavi</t>
  </si>
  <si>
    <t>Nandita</t>
  </si>
  <si>
    <t>Hitesh</t>
  </si>
  <si>
    <t>Delhi</t>
  </si>
  <si>
    <t>Harsh</t>
  </si>
  <si>
    <t>Patil</t>
  </si>
  <si>
    <t>Diwakar</t>
  </si>
  <si>
    <t>Udaipur</t>
  </si>
  <si>
    <t>Anmol</t>
  </si>
  <si>
    <t>Prashant</t>
  </si>
  <si>
    <t>Yohann</t>
  </si>
  <si>
    <t>Omkar</t>
  </si>
  <si>
    <t>Harshal</t>
  </si>
  <si>
    <t>Gaurav</t>
  </si>
  <si>
    <t>Mansi</t>
  </si>
  <si>
    <t>Mugdha</t>
  </si>
  <si>
    <t>Anjali</t>
  </si>
  <si>
    <t>Nirja</t>
  </si>
  <si>
    <t>Manjiri</t>
  </si>
  <si>
    <t>Shweta</t>
  </si>
  <si>
    <t>Ginny</t>
  </si>
  <si>
    <t>Kajal</t>
  </si>
  <si>
    <t>Atul</t>
  </si>
  <si>
    <t>Hemangi</t>
  </si>
  <si>
    <t>Amruta</t>
  </si>
  <si>
    <t>Shivangi</t>
  </si>
  <si>
    <t>Parin</t>
  </si>
  <si>
    <t>Surat</t>
  </si>
  <si>
    <t>Aayushi</t>
  </si>
  <si>
    <t>Amritsar</t>
  </si>
  <si>
    <t>Piyam</t>
  </si>
  <si>
    <t>Allahabad</t>
  </si>
  <si>
    <t>Manisha</t>
  </si>
  <si>
    <t>Seema</t>
  </si>
  <si>
    <t>Jesslyn</t>
  </si>
  <si>
    <t>Mitali</t>
  </si>
  <si>
    <t>Rhea</t>
  </si>
  <si>
    <t>Shreyshi</t>
  </si>
  <si>
    <t>Paromita</t>
  </si>
  <si>
    <t>Soumya</t>
  </si>
  <si>
    <t>Saloni</t>
  </si>
  <si>
    <t>Oshin</t>
  </si>
  <si>
    <t>Pratiksha</t>
  </si>
  <si>
    <t>Tejeswini</t>
  </si>
  <si>
    <t>Surbhi</t>
  </si>
  <si>
    <t>Shreya</t>
  </si>
  <si>
    <t>Muskan</t>
  </si>
  <si>
    <t>Aparajita</t>
  </si>
  <si>
    <t>Mahima</t>
  </si>
  <si>
    <t>Trupti</t>
  </si>
  <si>
    <t>Krutika</t>
  </si>
  <si>
    <t>Jesal</t>
  </si>
  <si>
    <t>Shantanu</t>
  </si>
  <si>
    <t>Mukund</t>
  </si>
  <si>
    <t>Chetan</t>
  </si>
  <si>
    <t>Saurabh</t>
  </si>
  <si>
    <t>Mhatre</t>
  </si>
  <si>
    <t>Syed</t>
  </si>
  <si>
    <t>Shardul</t>
  </si>
  <si>
    <t>Ankur</t>
  </si>
  <si>
    <t>Jaideep</t>
  </si>
  <si>
    <t>Vivek</t>
  </si>
  <si>
    <t>Vineet</t>
  </si>
  <si>
    <t>Shikhar</t>
  </si>
  <si>
    <t>Ankit</t>
  </si>
  <si>
    <t>Nikhil</t>
  </si>
  <si>
    <t>Sudhir</t>
  </si>
  <si>
    <t>Rahul</t>
  </si>
  <si>
    <t>Bhutekar</t>
  </si>
  <si>
    <t>Sidharth</t>
  </si>
  <si>
    <t>Monica</t>
  </si>
  <si>
    <t>Girase</t>
  </si>
  <si>
    <t>Smriti</t>
  </si>
  <si>
    <t>Dipali</t>
  </si>
  <si>
    <t>Prajakta</t>
  </si>
  <si>
    <t>Vishakha</t>
  </si>
  <si>
    <t>Akshata</t>
  </si>
  <si>
    <t>Sandra</t>
  </si>
  <si>
    <t>Jayanti</t>
  </si>
  <si>
    <t>Neha</t>
  </si>
  <si>
    <t>Karandeep</t>
  </si>
  <si>
    <t>Utkarsh</t>
  </si>
  <si>
    <t>Sukruta</t>
  </si>
  <si>
    <t>Geetanjali</t>
  </si>
  <si>
    <t>Preksha</t>
  </si>
  <si>
    <t>Phalguni</t>
  </si>
  <si>
    <t>Jay</t>
  </si>
  <si>
    <t>Sujay</t>
  </si>
  <si>
    <t>Pradeep</t>
  </si>
  <si>
    <t>Jaydeep</t>
  </si>
  <si>
    <t>Abhijit</t>
  </si>
  <si>
    <t>Bhargav</t>
  </si>
  <si>
    <t>Swapnil</t>
  </si>
  <si>
    <t>Amlan</t>
  </si>
  <si>
    <t>Ishpreet</t>
  </si>
  <si>
    <t>Suraj</t>
  </si>
  <si>
    <t>Anand</t>
  </si>
  <si>
    <t>Aishwarya</t>
  </si>
  <si>
    <t>Abhishek</t>
  </si>
  <si>
    <t>Rohan</t>
  </si>
  <si>
    <t>Aman</t>
  </si>
  <si>
    <t>Sathya</t>
  </si>
  <si>
    <t>Monu</t>
  </si>
  <si>
    <t>Aashna</t>
  </si>
  <si>
    <t>Aditi</t>
  </si>
  <si>
    <t>Shivani</t>
  </si>
  <si>
    <t>Divyansha</t>
  </si>
  <si>
    <t>Vedant</t>
  </si>
  <si>
    <t>Brijesh</t>
  </si>
  <si>
    <t>Shatayu</t>
  </si>
  <si>
    <t>Sumeet</t>
  </si>
  <si>
    <t>Saptadeep</t>
  </si>
  <si>
    <t>Masurkar</t>
  </si>
  <si>
    <t>Apoorv</t>
  </si>
  <si>
    <t>Siddharth</t>
  </si>
  <si>
    <t>Mrinal</t>
  </si>
  <si>
    <t>Dashyam</t>
  </si>
  <si>
    <t>Bhosale</t>
  </si>
  <si>
    <t>Divyeshkumar</t>
  </si>
  <si>
    <t>Megha</t>
  </si>
  <si>
    <t>Divyeta</t>
  </si>
  <si>
    <t>Gunjal</t>
  </si>
  <si>
    <t>Pranav</t>
  </si>
  <si>
    <t>Parakh</t>
  </si>
  <si>
    <t>Vikash</t>
  </si>
  <si>
    <t>Arun</t>
  </si>
  <si>
    <t>Aromal</t>
  </si>
  <si>
    <t>Manibalan</t>
  </si>
  <si>
    <t>Amol</t>
  </si>
  <si>
    <t>Aayush</t>
  </si>
  <si>
    <t>Akshay</t>
  </si>
  <si>
    <t>Chikku</t>
  </si>
  <si>
    <t>Abhijeet</t>
  </si>
  <si>
    <t>Soumyabrata</t>
  </si>
  <si>
    <t>Kushal</t>
  </si>
  <si>
    <t>K</t>
  </si>
  <si>
    <t>Aniket</t>
  </si>
  <si>
    <t>Soodesh</t>
  </si>
  <si>
    <t>Snel</t>
  </si>
  <si>
    <t>Swati</t>
  </si>
  <si>
    <t>Mrunal</t>
  </si>
  <si>
    <t>Sheetal</t>
  </si>
  <si>
    <t>Ashvini</t>
  </si>
  <si>
    <t>Sneha</t>
  </si>
  <si>
    <t>Pranjali</t>
  </si>
  <si>
    <t>Sanjana</t>
  </si>
  <si>
    <t>Palak</t>
  </si>
  <si>
    <t>Arti</t>
  </si>
  <si>
    <t>Moumita</t>
  </si>
  <si>
    <t>Ananya</t>
  </si>
  <si>
    <t>Krishna</t>
  </si>
  <si>
    <t>Harshita</t>
  </si>
  <si>
    <t>Aastha</t>
  </si>
  <si>
    <t>Apoorva</t>
  </si>
  <si>
    <t>Nikita</t>
  </si>
  <si>
    <t>Tanushree</t>
  </si>
  <si>
    <t>Kartik</t>
  </si>
  <si>
    <t>Shyam</t>
  </si>
  <si>
    <t>Tejas</t>
  </si>
  <si>
    <t>Dheeraj</t>
  </si>
  <si>
    <t>Sandeep</t>
  </si>
  <si>
    <t>Praneet</t>
  </si>
  <si>
    <t>Mane</t>
  </si>
  <si>
    <t>Hrisheekesh</t>
  </si>
  <si>
    <t>Kshitij</t>
  </si>
  <si>
    <t>Utsav</t>
  </si>
  <si>
    <t>Nripraj</t>
  </si>
  <si>
    <t>Suman</t>
  </si>
  <si>
    <t>Apsingekar</t>
  </si>
  <si>
    <t>Vipul</t>
  </si>
  <si>
    <t>Dhanraj</t>
  </si>
  <si>
    <t>Sudheer</t>
  </si>
  <si>
    <t>Shivanshu</t>
  </si>
  <si>
    <t>Yash</t>
  </si>
  <si>
    <t>Aryan</t>
  </si>
  <si>
    <t>Ishit</t>
  </si>
  <si>
    <t>Divyansh</t>
  </si>
  <si>
    <t>Shishu</t>
  </si>
  <si>
    <t>Sauptik</t>
  </si>
  <si>
    <t>Sukrith</t>
  </si>
  <si>
    <t>Sukant</t>
  </si>
  <si>
    <t>Avish</t>
  </si>
  <si>
    <t>Sajal</t>
  </si>
  <si>
    <t>Dinesh</t>
  </si>
  <si>
    <t>Asish</t>
  </si>
  <si>
    <t>Ayush</t>
  </si>
  <si>
    <t>Rohit</t>
  </si>
  <si>
    <t>Rutuja</t>
  </si>
  <si>
    <t>Teena</t>
  </si>
  <si>
    <t>Savi</t>
  </si>
  <si>
    <t>Surabhi</t>
  </si>
  <si>
    <t>Mousam</t>
  </si>
  <si>
    <t>Duhita</t>
  </si>
  <si>
    <t>Snehal</t>
  </si>
  <si>
    <t>Vaibhavi</t>
  </si>
  <si>
    <t>Sakshi</t>
  </si>
  <si>
    <t>Shreyoshe</t>
  </si>
  <si>
    <t>Ashmeet</t>
  </si>
  <si>
    <t>Meghana</t>
  </si>
  <si>
    <t>Sanjova</t>
  </si>
  <si>
    <t>Noshiba</t>
  </si>
  <si>
    <t>Anudeep</t>
  </si>
  <si>
    <t>Mohit</t>
  </si>
  <si>
    <t>Mohan</t>
  </si>
  <si>
    <t>Shourya</t>
  </si>
  <si>
    <t>Shivam</t>
  </si>
  <si>
    <t>Vaibhav</t>
  </si>
  <si>
    <t>Nishant</t>
  </si>
  <si>
    <t>Priyanshu</t>
  </si>
  <si>
    <t>Nitant</t>
  </si>
  <si>
    <t>Devendra</t>
  </si>
  <si>
    <t>Ashwin</t>
  </si>
  <si>
    <t>Navdeep</t>
  </si>
  <si>
    <t>Rane</t>
  </si>
  <si>
    <t>Daksh</t>
  </si>
  <si>
    <t>Akshat</t>
  </si>
  <si>
    <t>Arindam</t>
  </si>
  <si>
    <t>Dhirajendu</t>
  </si>
  <si>
    <t>Anubhaw</t>
  </si>
  <si>
    <t>Akash</t>
  </si>
  <si>
    <t>Rishabh</t>
  </si>
  <si>
    <t>Madhulika</t>
  </si>
  <si>
    <t>Ameesha</t>
  </si>
  <si>
    <t>Turumella</t>
  </si>
  <si>
    <t>Kiran</t>
  </si>
  <si>
    <t>Anisha</t>
  </si>
  <si>
    <t>Wale</t>
  </si>
  <si>
    <t>Inderpreet</t>
  </si>
  <si>
    <t>Anchal</t>
  </si>
  <si>
    <t>Namrata</t>
  </si>
  <si>
    <t>Rashmi</t>
  </si>
  <si>
    <t>Manshul</t>
  </si>
  <si>
    <t>Srishti</t>
  </si>
  <si>
    <t>Stuti</t>
  </si>
  <si>
    <t>Raksha</t>
  </si>
  <si>
    <t>Adhvaita</t>
  </si>
  <si>
    <t>Aakanksha</t>
  </si>
  <si>
    <t>Kishwar</t>
  </si>
  <si>
    <t>Swetlana</t>
  </si>
  <si>
    <t>Riya</t>
  </si>
  <si>
    <t>Ekta</t>
  </si>
  <si>
    <t>Shaily</t>
  </si>
  <si>
    <t>Maithilee</t>
  </si>
  <si>
    <t>Shubhi</t>
  </si>
  <si>
    <t>Kritika</t>
  </si>
  <si>
    <t>Amisha</t>
  </si>
  <si>
    <t>Vijay</t>
  </si>
  <si>
    <t>Noopur</t>
  </si>
  <si>
    <t>Suhani</t>
  </si>
  <si>
    <t>Subhasmita</t>
  </si>
  <si>
    <t>Parna</t>
  </si>
  <si>
    <t>Akancha</t>
  </si>
  <si>
    <t>Gunjan</t>
  </si>
  <si>
    <t>Bhaggyasree</t>
  </si>
  <si>
    <t>Swetha</t>
  </si>
  <si>
    <t>Sanjna</t>
  </si>
  <si>
    <t>Samiksha</t>
  </si>
  <si>
    <t>Bhawna</t>
  </si>
  <si>
    <t>Avni</t>
  </si>
  <si>
    <t>Bathina</t>
  </si>
  <si>
    <t>Chandni</t>
  </si>
  <si>
    <t>Arsheen</t>
  </si>
  <si>
    <t>Akanksha</t>
  </si>
  <si>
    <t>Charika</t>
  </si>
  <si>
    <t>Piyali</t>
  </si>
  <si>
    <t>Tanvi</t>
  </si>
  <si>
    <t>Chayanika</t>
  </si>
  <si>
    <t>Pratyusmita</t>
  </si>
  <si>
    <t>Sabah</t>
  </si>
  <si>
    <t>City</t>
  </si>
  <si>
    <t>State</t>
  </si>
  <si>
    <t>CustomerName</t>
  </si>
  <si>
    <t>Order Date</t>
  </si>
  <si>
    <t>Дата</t>
  </si>
  <si>
    <t>Категория</t>
  </si>
  <si>
    <t>Цель</t>
  </si>
  <si>
    <t>ID</t>
  </si>
  <si>
    <t>Выручка</t>
  </si>
  <si>
    <t>Количество</t>
  </si>
  <si>
    <t>Подкатегория</t>
  </si>
  <si>
    <t>Детали заказа</t>
  </si>
  <si>
    <t>Цель продаж</t>
  </si>
  <si>
    <t>Список заказов</t>
  </si>
  <si>
    <t>Объем продаж</t>
  </si>
  <si>
    <t>Цена за штуку</t>
  </si>
  <si>
    <t>Общая выручка</t>
  </si>
  <si>
    <t>Процент выполнения</t>
  </si>
  <si>
    <t>Торговый центр</t>
  </si>
  <si>
    <t>Средняя цена за штуку</t>
  </si>
  <si>
    <t>Средний чек</t>
  </si>
  <si>
    <t>Фактическая выручка</t>
  </si>
  <si>
    <t>Доля выполнения плана</t>
  </si>
  <si>
    <t>Факт выручки</t>
  </si>
  <si>
    <t>Факт продаж</t>
  </si>
  <si>
    <t>State-City</t>
  </si>
  <si>
    <t>State.City</t>
  </si>
  <si>
    <t>Отдел</t>
  </si>
  <si>
    <t>Маркетинг</t>
  </si>
  <si>
    <t>Продажи</t>
  </si>
  <si>
    <t>Имя</t>
  </si>
  <si>
    <t xml:space="preserve">Самые выгодная подкатегория </t>
  </si>
  <si>
    <t>Суммарная выручка</t>
  </si>
  <si>
    <t>Приоритет</t>
  </si>
  <si>
    <t>Флаг приоритетной категории</t>
  </si>
  <si>
    <t>Год</t>
  </si>
  <si>
    <t>*посчитать цель на рабочий день</t>
  </si>
  <si>
    <t>Кол-во раб дней</t>
  </si>
  <si>
    <t>Цель на день</t>
  </si>
  <si>
    <t>Елена</t>
  </si>
  <si>
    <t>Месяц</t>
  </si>
  <si>
    <t>Идентификатор</t>
  </si>
  <si>
    <t>Зарплата</t>
  </si>
  <si>
    <t>Анна</t>
  </si>
  <si>
    <t>Борис</t>
  </si>
  <si>
    <t>Вера</t>
  </si>
  <si>
    <t>IT</t>
  </si>
  <si>
    <t>Григорий</t>
  </si>
  <si>
    <t>Диана</t>
  </si>
  <si>
    <t>Стаж сотрудника</t>
  </si>
  <si>
    <t>ВПР</t>
  </si>
  <si>
    <t xml:space="preserve"> </t>
  </si>
  <si>
    <t>Никита</t>
  </si>
  <si>
    <t>Есть в отчете</t>
  </si>
  <si>
    <t>ГПР</t>
  </si>
  <si>
    <t>Декабрь</t>
  </si>
  <si>
    <t>Январь</t>
  </si>
  <si>
    <t>Февраль</t>
  </si>
  <si>
    <t>Март</t>
  </si>
  <si>
    <t>Апрель</t>
  </si>
  <si>
    <t>130 т</t>
  </si>
  <si>
    <t>140 т</t>
  </si>
  <si>
    <t>150 т</t>
  </si>
  <si>
    <t>160 т</t>
  </si>
  <si>
    <t xml:space="preserve">Потребление </t>
  </si>
  <si>
    <t>Май</t>
  </si>
  <si>
    <t>Июнь</t>
  </si>
  <si>
    <t>Июль</t>
  </si>
  <si>
    <t>Август</t>
  </si>
  <si>
    <t>Сентябрь</t>
  </si>
  <si>
    <t>161 т</t>
  </si>
  <si>
    <t>162 т</t>
  </si>
  <si>
    <t>163 т</t>
  </si>
  <si>
    <t>164 т</t>
  </si>
  <si>
    <t>165 т</t>
  </si>
  <si>
    <t>Китай</t>
  </si>
  <si>
    <t>Индия</t>
  </si>
  <si>
    <t>США</t>
  </si>
  <si>
    <t>Индонезия</t>
  </si>
  <si>
    <t>Пакистан</t>
  </si>
  <si>
    <t>Бразилия</t>
  </si>
  <si>
    <t>Нигерия</t>
  </si>
  <si>
    <t>Бангладеш</t>
  </si>
  <si>
    <t>Россия</t>
  </si>
  <si>
    <t>Мексика</t>
  </si>
  <si>
    <t>1,364 млрд</t>
  </si>
  <si>
    <t>1,295 млрд</t>
  </si>
  <si>
    <t>318 млн</t>
  </si>
  <si>
    <t>255 млн</t>
  </si>
  <si>
    <t>188 млн</t>
  </si>
  <si>
    <t>204 млн</t>
  </si>
  <si>
    <t>178 млн</t>
  </si>
  <si>
    <t>157 млн</t>
  </si>
  <si>
    <t>144 млн</t>
  </si>
  <si>
    <t>123 млн</t>
  </si>
  <si>
    <t>1,370 млрд</t>
  </si>
  <si>
    <t>1,310 млрд</t>
  </si>
  <si>
    <t>320 млн</t>
  </si>
  <si>
    <t>258 млн</t>
  </si>
  <si>
    <t>191 млн</t>
  </si>
  <si>
    <t>206 млн</t>
  </si>
  <si>
    <t>182 млн</t>
  </si>
  <si>
    <t>160 млн</t>
  </si>
  <si>
    <t>124 млн</t>
  </si>
  <si>
    <t>1,373 млрд</t>
  </si>
  <si>
    <t>1,324 млрд</t>
  </si>
  <si>
    <t>323 млн</t>
  </si>
  <si>
    <t>261 млн</t>
  </si>
  <si>
    <t>194 млн</t>
  </si>
  <si>
    <t>208 млн</t>
  </si>
  <si>
    <t>186 млн</t>
  </si>
  <si>
    <t>163 млн</t>
  </si>
  <si>
    <t>125 млн</t>
  </si>
  <si>
    <t>1,375 млрд</t>
  </si>
  <si>
    <t>1,339 млрд</t>
  </si>
  <si>
    <t>325 млн</t>
  </si>
  <si>
    <t>264 млн</t>
  </si>
  <si>
    <t>197 млн</t>
  </si>
  <si>
    <t>210 млн</t>
  </si>
  <si>
    <t>190 млн</t>
  </si>
  <si>
    <t>166 млн</t>
  </si>
  <si>
    <t>126 млн</t>
  </si>
  <si>
    <t>1,378 млрд</t>
  </si>
  <si>
    <t>1,354 млрд</t>
  </si>
  <si>
    <t>327 млн</t>
  </si>
  <si>
    <t>267 млн</t>
  </si>
  <si>
    <t>200 млн</t>
  </si>
  <si>
    <t>212 млн</t>
  </si>
  <si>
    <t>195 млн</t>
  </si>
  <si>
    <t>169 млн</t>
  </si>
  <si>
    <t>145 млн</t>
  </si>
  <si>
    <t>127 млн</t>
  </si>
  <si>
    <t>1,380 млрд</t>
  </si>
  <si>
    <t>1,368 млрд</t>
  </si>
  <si>
    <t>329 млн</t>
  </si>
  <si>
    <t>270 млн</t>
  </si>
  <si>
    <t>203 млн</t>
  </si>
  <si>
    <t>214 млн</t>
  </si>
  <si>
    <t>172 млн</t>
  </si>
  <si>
    <t>128 млн</t>
  </si>
  <si>
    <t>1,381 млрд</t>
  </si>
  <si>
    <t>331 млн</t>
  </si>
  <si>
    <t>273 млн</t>
  </si>
  <si>
    <t>216 млн</t>
  </si>
  <si>
    <t>175 млн</t>
  </si>
  <si>
    <t>146 млн</t>
  </si>
  <si>
    <t>129 млн</t>
  </si>
  <si>
    <t>1,383 млрд</t>
  </si>
  <si>
    <t>1,393 млрд</t>
  </si>
  <si>
    <t>333 млн</t>
  </si>
  <si>
    <t>276 млн</t>
  </si>
  <si>
    <t>209 млн</t>
  </si>
  <si>
    <t>218 млн</t>
  </si>
  <si>
    <t>211 млн</t>
  </si>
  <si>
    <t>130 млн</t>
  </si>
  <si>
    <t>1,384 млрд</t>
  </si>
  <si>
    <t>1,406 млрд</t>
  </si>
  <si>
    <t>335 млн</t>
  </si>
  <si>
    <t>279 млн</t>
  </si>
  <si>
    <t>220 млн</t>
  </si>
  <si>
    <t>217 млн</t>
  </si>
  <si>
    <t>181 млн</t>
  </si>
  <si>
    <t>131 млн</t>
  </si>
  <si>
    <t>1,385 млрд</t>
  </si>
  <si>
    <t>1,417 млрд</t>
  </si>
  <si>
    <t>337 млн</t>
  </si>
  <si>
    <t>282 млн</t>
  </si>
  <si>
    <t>215 млн</t>
  </si>
  <si>
    <t>222 млн</t>
  </si>
  <si>
    <t>224 млн</t>
  </si>
  <si>
    <t>184 млн</t>
  </si>
  <si>
    <t>132 млн</t>
  </si>
  <si>
    <t>1,386 млрд</t>
  </si>
  <si>
    <t>1,428 млрд</t>
  </si>
  <si>
    <t>339 млн</t>
  </si>
  <si>
    <t>285 млн</t>
  </si>
  <si>
    <t>231 млн</t>
  </si>
  <si>
    <t>187 млн</t>
  </si>
  <si>
    <t>ИНДЕКС+ПОИСКПОЗ</t>
  </si>
  <si>
    <t>Страна</t>
  </si>
  <si>
    <t>Численность</t>
  </si>
  <si>
    <t>*данные в миллионах доларов</t>
  </si>
  <si>
    <t>СМЕЩ</t>
  </si>
  <si>
    <t>ВВП</t>
  </si>
  <si>
    <t>ПРОСМОТРХ</t>
  </si>
  <si>
    <t>Факультет</t>
  </si>
  <si>
    <t>ID студента</t>
  </si>
  <si>
    <t>Средний балл</t>
  </si>
  <si>
    <t>История</t>
  </si>
  <si>
    <t>Математика</t>
  </si>
  <si>
    <t>Физика</t>
  </si>
  <si>
    <t>Биология</t>
  </si>
  <si>
    <t>Жанна</t>
  </si>
  <si>
    <t>Зоя</t>
  </si>
  <si>
    <t>Игорь</t>
  </si>
  <si>
    <t>Кирилл</t>
  </si>
  <si>
    <t>Метрика</t>
  </si>
  <si>
    <t>Значение</t>
  </si>
  <si>
    <t>Год рождения</t>
  </si>
  <si>
    <t>Время</t>
  </si>
  <si>
    <t>Время(мин)</t>
  </si>
  <si>
    <t>КМС</t>
  </si>
  <si>
    <t>Любитель</t>
  </si>
  <si>
    <t>Юниор</t>
  </si>
  <si>
    <t>ГТО 1 категории</t>
  </si>
  <si>
    <t>ГТО 2 категории</t>
  </si>
  <si>
    <t>Артикул</t>
  </si>
  <si>
    <t>Продукт</t>
  </si>
  <si>
    <t>Цена</t>
  </si>
  <si>
    <t>Яблоки</t>
  </si>
  <si>
    <t>Фрукты</t>
  </si>
  <si>
    <t>Бананы</t>
  </si>
  <si>
    <t>Апельсины</t>
  </si>
  <si>
    <t>Картофель</t>
  </si>
  <si>
    <t>Овощи</t>
  </si>
  <si>
    <t>Морковь</t>
  </si>
  <si>
    <t>Томаты</t>
  </si>
  <si>
    <t>Капуста</t>
  </si>
  <si>
    <t>Огурцы</t>
  </si>
  <si>
    <t>Виноград</t>
  </si>
  <si>
    <t>Черешня</t>
  </si>
  <si>
    <t>Дата продажи</t>
  </si>
  <si>
    <t>Найти продажи продукта с артикулом 1003</t>
  </si>
  <si>
    <t>Найти название продукта с артикулом 1007</t>
  </si>
  <si>
    <t>Присоединить данные о дате продажа артикула</t>
  </si>
  <si>
    <t>Определить дату продажи продукта с артикулом 1008, используя комбинацию функций ПОИСКПОЗ и ИНДЕКС</t>
  </si>
  <si>
    <t>Найти позицию продукта с названием Черешня по таблице</t>
  </si>
  <si>
    <t>Найти дату продажи Яблок</t>
  </si>
  <si>
    <t>Октябрь</t>
  </si>
  <si>
    <t>Ноябрь</t>
  </si>
  <si>
    <t>Получить продажи для продукта с артикулом 1003 в мае.</t>
  </si>
  <si>
    <t>Найти продажи продукта с артикулом 1005 в сентябре</t>
  </si>
  <si>
    <t>Строка</t>
  </si>
  <si>
    <t>Столбец</t>
  </si>
  <si>
    <t>Домашнее задание</t>
  </si>
  <si>
    <t>Присоединить к первой таблице данные о дате продажи по артикулу</t>
  </si>
  <si>
    <t>Имя клиента</t>
  </si>
  <si>
    <t>Дата заказа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</si>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</sst>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1" fontId="0" fillId="0" borderId="0" xfId="0" applyNumberFormat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65" fontId="0" fillId="0" borderId="0" xfId="0" applyNumberFormat="1"/>
    <xf numFmtId="49" fontId="0" fillId="0" borderId="6" xfId="0" applyNumberFormat="1" applyBorder="1"/>
    <xf numFmtId="1" fontId="0" fillId="0" borderId="2" xfId="0" applyNumberFormat="1" applyBorder="1"/>
    <xf numFmtId="49" fontId="0" fillId="0" borderId="7" xfId="0" applyNumberFormat="1" applyBorder="1"/>
    <xf numFmtId="0" fontId="0" fillId="0" borderId="8" xfId="0" applyBorder="1"/>
    <xf numFmtId="49" fontId="0" fillId="0" borderId="8" xfId="0" applyNumberFormat="1" applyBorder="1"/>
    <xf numFmtId="0" fontId="0" fillId="0" borderId="4" xfId="0" applyBorder="1"/>
    <xf numFmtId="1" fontId="0" fillId="0" borderId="10" xfId="0" applyNumberFormat="1" applyBorder="1"/>
    <xf numFmtId="0" fontId="0" fillId="0" borderId="10" xfId="0" applyBorder="1"/>
    <xf numFmtId="49" fontId="0" fillId="0" borderId="10" xfId="0" applyNumberFormat="1" applyBorder="1"/>
    <xf numFmtId="1" fontId="0" fillId="0" borderId="11" xfId="0" applyNumberFormat="1" applyBorder="1"/>
    <xf numFmtId="0" fontId="0" fillId="0" borderId="7" xfId="0" applyBorder="1"/>
    <xf numFmtId="14" fontId="0" fillId="0" borderId="6" xfId="0" applyNumberFormat="1" applyBorder="1"/>
    <xf numFmtId="165" fontId="0" fillId="0" borderId="2" xfId="1" applyNumberFormat="1" applyFont="1" applyBorder="1"/>
    <xf numFmtId="14" fontId="0" fillId="0" borderId="9" xfId="0" applyNumberFormat="1" applyBorder="1"/>
    <xf numFmtId="165" fontId="0" fillId="0" borderId="11" xfId="1" applyNumberFormat="1" applyFont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7" xfId="0" applyFill="1" applyBorder="1"/>
    <xf numFmtId="49" fontId="0" fillId="4" borderId="8" xfId="0" applyNumberFormat="1" applyFill="1" applyBorder="1"/>
    <xf numFmtId="0" fontId="0" fillId="4" borderId="4" xfId="0" applyFill="1" applyBorder="1"/>
    <xf numFmtId="9" fontId="0" fillId="0" borderId="1" xfId="2" applyFont="1" applyBorder="1"/>
    <xf numFmtId="165" fontId="0" fillId="3" borderId="2" xfId="1" applyNumberFormat="1" applyFont="1" applyFill="1" applyBorder="1"/>
    <xf numFmtId="9" fontId="0" fillId="0" borderId="1" xfId="0" applyNumberFormat="1" applyBorder="1"/>
    <xf numFmtId="0" fontId="0" fillId="5" borderId="1" xfId="0" applyFill="1" applyBorder="1"/>
    <xf numFmtId="9" fontId="0" fillId="5" borderId="1" xfId="0" applyNumberFormat="1" applyFill="1" applyBorder="1"/>
    <xf numFmtId="1" fontId="0" fillId="5" borderId="1" xfId="0" applyNumberFormat="1" applyFill="1" applyBorder="1"/>
    <xf numFmtId="0" fontId="0" fillId="0" borderId="11" xfId="0" applyBorder="1"/>
    <xf numFmtId="0" fontId="0" fillId="0" borderId="9" xfId="0" applyBorder="1"/>
    <xf numFmtId="0" fontId="0" fillId="0" borderId="6" xfId="0" applyBorder="1"/>
    <xf numFmtId="0" fontId="0" fillId="0" borderId="2" xfId="0" applyBorder="1"/>
    <xf numFmtId="14" fontId="0" fillId="0" borderId="10" xfId="0" applyNumberFormat="1" applyBorder="1"/>
    <xf numFmtId="0" fontId="0" fillId="0" borderId="5" xfId="0" applyBorder="1"/>
    <xf numFmtId="49" fontId="4" fillId="6" borderId="1" xfId="0" applyNumberFormat="1" applyFont="1" applyFill="1" applyBorder="1"/>
    <xf numFmtId="49" fontId="4" fillId="6" borderId="6" xfId="0" applyNumberFormat="1" applyFon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7" borderId="6" xfId="0" applyNumberFormat="1" applyFill="1" applyBorder="1"/>
    <xf numFmtId="49" fontId="0" fillId="8" borderId="6" xfId="0" applyNumberFormat="1" applyFill="1" applyBorder="1"/>
    <xf numFmtId="0" fontId="2" fillId="0" borderId="0" xfId="0" applyFont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4" xfId="0" applyFill="1" applyBorder="1"/>
    <xf numFmtId="0" fontId="0" fillId="3" borderId="1" xfId="0" applyFill="1" applyBorder="1"/>
    <xf numFmtId="0" fontId="6" fillId="10" borderId="0" xfId="0" applyFont="1" applyFill="1"/>
    <xf numFmtId="0" fontId="4" fillId="9" borderId="1" xfId="0" applyFont="1" applyFill="1" applyBorder="1"/>
    <xf numFmtId="0" fontId="0" fillId="0" borderId="1" xfId="0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4" fillId="6" borderId="19" xfId="0" applyFont="1" applyFill="1" applyBorder="1"/>
    <xf numFmtId="0" fontId="4" fillId="6" borderId="20" xfId="0" applyFont="1" applyFill="1" applyBorder="1"/>
    <xf numFmtId="0" fontId="4" fillId="6" borderId="21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5" fontId="0" fillId="3" borderId="20" xfId="1" applyNumberFormat="1" applyFont="1" applyFill="1" applyBorder="1"/>
    <xf numFmtId="165" fontId="0" fillId="3" borderId="21" xfId="1" applyNumberFormat="1" applyFont="1" applyFill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3" borderId="13" xfId="1" applyNumberFormat="1" applyFont="1" applyFill="1" applyBorder="1"/>
    <xf numFmtId="165" fontId="0" fillId="3" borderId="14" xfId="1" applyNumberFormat="1" applyFont="1" applyFill="1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12" borderId="20" xfId="1" applyNumberFormat="1" applyFont="1" applyFill="1" applyBorder="1"/>
    <xf numFmtId="165" fontId="0" fillId="0" borderId="1" xfId="1" applyNumberFormat="1" applyFont="1" applyBorder="1"/>
    <xf numFmtId="0" fontId="0" fillId="0" borderId="13" xfId="0" applyBorder="1"/>
    <xf numFmtId="49" fontId="0" fillId="13" borderId="9" xfId="0" applyNumberFormat="1" applyFill="1" applyBorder="1"/>
    <xf numFmtId="0" fontId="0" fillId="0" borderId="15" xfId="0" applyBorder="1"/>
    <xf numFmtId="166" fontId="0" fillId="3" borderId="20" xfId="0" applyNumberFormat="1" applyFill="1" applyBorder="1"/>
    <xf numFmtId="166" fontId="0" fillId="0" borderId="20" xfId="0" applyNumberFormat="1" applyBorder="1"/>
    <xf numFmtId="166" fontId="0" fillId="0" borderId="13" xfId="0" applyNumberFormat="1" applyBorder="1"/>
    <xf numFmtId="165" fontId="0" fillId="0" borderId="1" xfId="0" applyNumberFormat="1" applyBorder="1"/>
    <xf numFmtId="1" fontId="0" fillId="0" borderId="1" xfId="2" applyNumberFormat="1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5" fontId="0" fillId="14" borderId="20" xfId="1" applyNumberFormat="1" applyFont="1" applyFill="1" applyBorder="1"/>
    <xf numFmtId="0" fontId="0" fillId="15" borderId="1" xfId="0" applyFill="1" applyBorder="1"/>
    <xf numFmtId="14" fontId="0" fillId="0" borderId="0" xfId="0" applyNumberFormat="1"/>
    <xf numFmtId="0" fontId="0" fillId="15" borderId="22" xfId="0" applyFill="1" applyBorder="1"/>
    <xf numFmtId="0" fontId="0" fillId="0" borderId="12" xfId="0" applyBorder="1"/>
    <xf numFmtId="0" fontId="0" fillId="0" borderId="0" xfId="0" applyFill="1"/>
    <xf numFmtId="0" fontId="0" fillId="0" borderId="23" xfId="0" applyBorder="1"/>
    <xf numFmtId="0" fontId="0" fillId="0" borderId="0" xfId="0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6" xfId="0" applyNumberFormat="1" applyBorder="1"/>
    <xf numFmtId="0" fontId="0" fillId="13" borderId="9" xfId="0" applyNumberFormat="1" applyFill="1" applyBorder="1"/>
    <xf numFmtId="14" fontId="0" fillId="0" borderId="7" xfId="0" applyNumberFormat="1" applyBorder="1"/>
    <xf numFmtId="14" fontId="0" fillId="13" borderId="9" xfId="0" applyNumberFormat="1" applyFill="1" applyBorder="1"/>
    <xf numFmtId="0" fontId="8" fillId="16" borderId="0" xfId="0" applyFont="1" applyFill="1"/>
    <xf numFmtId="14" fontId="0" fillId="16" borderId="1" xfId="0" applyNumberFormat="1" applyFill="1" applyBorder="1"/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6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6" formatCode="0.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numFmt numFmtId="1" formatCode="0"/>
    </dxf>
    <dxf>
      <numFmt numFmtId="1" formatCode="0"/>
    </dxf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C5:N1505" totalsRowShown="0" headerRowDxfId="60" headerRowBorderDxfId="59" tableBorderDxfId="58" totalsRowBorderDxfId="57">
  <autoFilter ref="C5:N1505"/>
  <sortState ref="C6:L1505">
    <sortCondition ref="L5:L1505"/>
  </sortState>
  <tableColumns count="12">
    <tableColumn id="1" name="ID" dataDxfId="56"/>
    <tableColumn id="9" name="Имя клиента" dataDxfId="55">
      <calculatedColumnFormula>VLOOKUP(Таблица1[[#This Row],[ID]],Таблица3[#All],3,FALSE)</calculatedColumnFormula>
    </tableColumn>
    <tableColumn id="11" name="Дата заказа" dataDxfId="54">
      <calculatedColumnFormula>VLOOKUP(Таблица1[[#This Row],[ID]],Таблица3[#All],2,FALSE)</calculatedColumnFormula>
    </tableColumn>
    <tableColumn id="12" name="Город" dataDxfId="53">
      <calculatedColumnFormula>VLOOKUP(Таблица1[[#This Row],[ID]],Таблица3[#All],5,FALSE)</calculatedColumnFormula>
    </tableColumn>
    <tableColumn id="2" name="Объем продаж" dataDxfId="52"/>
    <tableColumn id="3" name="Выручка" dataDxfId="51"/>
    <tableColumn id="4" name="Количество" dataDxfId="50"/>
    <tableColumn id="5" name="Категория" dataDxfId="49"/>
    <tableColumn id="6" name="Подкатегория" dataDxfId="48"/>
    <tableColumn id="7" name="Цена за штуку" dataDxfId="47"/>
    <tableColumn id="8" name="Торговый центр" dataDxfId="46"/>
    <tableColumn id="10" name="Флаг приоритетной категории" dataDxfId="45">
      <calculatedColumnFormula>IF(OR(K6="Printers",K6="Bookcases",K6="Accessories"),"торгуем","не торгуем")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Таблица9" displayName="Таблица9" ref="P26:S43" totalsRowShown="0" tableBorderDxfId="44">
  <autoFilter ref="P26:S43"/>
  <sortState ref="P27:R43">
    <sortCondition descending="1" ref="R26:R43"/>
  </sortState>
  <tableColumns count="4">
    <tableColumn id="1" name="Категория" dataDxfId="43"/>
    <tableColumn id="2" name="Подкатегория" dataDxfId="42"/>
    <tableColumn id="3" name="Суммарная выручка" dataDxfId="41">
      <calculatedColumnFormula>SUMIFS($H$6:$H$1505,$J$6:$J$1505,P27,$K$6:$K$1505,Q27)</calculatedColumnFormula>
    </tableColumn>
    <tableColumn id="7" name="Приоритет" dataDxfId="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D5:H41" totalsRowShown="0" headerRowBorderDxfId="39" tableBorderDxfId="38" totalsRowBorderDxfId="37">
  <autoFilter ref="D5:H41"/>
  <sortState ref="D6:F39">
    <sortCondition ref="D5:D41"/>
  </sortState>
  <tableColumns count="5">
    <tableColumn id="1" name="Дата" dataDxfId="36"/>
    <tableColumn id="2" name="Категория" dataDxfId="35"/>
    <tableColumn id="3" name="Цель" dataDxfId="34" dataCellStyle="Финансовый"/>
    <tableColumn id="6" name="Кол-во раб дней" dataDxfId="33">
      <calculatedColumnFormula>NETWORKDAYS(D6,D9)</calculatedColumnFormula>
    </tableColumn>
    <tableColumn id="7" name="Цель на день" dataDxfId="32">
      <calculatedColumnFormula>F6/G6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Таблица3" displayName="Таблица3" ref="D4:J504" totalsRowShown="0" headerRowDxfId="31" headerRowBorderDxfId="30" tableBorderDxfId="29" totalsRowBorderDxfId="28">
  <autoFilter ref="D4:J504"/>
  <tableColumns count="7">
    <tableColumn id="1" name="Order ID" dataDxfId="27"/>
    <tableColumn id="2" name="Order Date" dataDxfId="26"/>
    <tableColumn id="3" name="CustomerName" dataDxfId="25"/>
    <tableColumn id="4" name="State" dataDxfId="24"/>
    <tableColumn id="5" name="City" dataDxfId="23"/>
    <tableColumn id="11" name="State-City" dataDxfId="22">
      <calculatedColumnFormula>G5&amp;"-"&amp;H5</calculatedColumnFormula>
    </tableColumn>
    <tableColumn id="12" name="State.City" dataDxfId="21">
      <calculatedColumnFormula>_xlfn.CONCAT(G5,".",H5)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B50:F55" totalsRowShown="0" headerRowDxfId="20" headerRowBorderDxfId="19" tableBorderDxfId="18" totalsRowBorderDxfId="17">
  <autoFilter ref="B50:F55"/>
  <tableColumns count="5">
    <tableColumn id="1" name="Имя" dataDxfId="16"/>
    <tableColumn id="2" name="Отдел" dataDxfId="15"/>
    <tableColumn id="3" name="Идентификатор" dataDxfId="14"/>
    <tableColumn id="4" name="Зарплата" dataDxfId="13"/>
    <tableColumn id="5" name="Стаж сотрудника" dataDxfId="12">
      <calculatedColumnFormula>VLOOKUP(Таблица5[[#This Row],[Идентификатор]],Таблица4[#All],2,FALSE)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90:E100" totalsRowShown="0" headerRowDxfId="11" tableBorderDxfId="10">
  <autoFilter ref="A90:E100"/>
  <tableColumns count="5">
    <tableColumn id="1" name="Год рождения"/>
    <tableColumn id="2" name="Имя" dataDxfId="9"/>
    <tableColumn id="3" name="Факультет" dataDxfId="8"/>
    <tableColumn id="4" name="ID студента" dataDxfId="7"/>
    <tableColumn id="5" name="Средний балл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Таблица4" displayName="Таблица4" ref="B4:C10" totalsRowShown="0" headerRowDxfId="5" headerRowBorderDxfId="4" tableBorderDxfId="3" totalsRowBorderDxfId="2">
  <autoFilter ref="B4:C10"/>
  <sortState ref="B5:C9">
    <sortCondition descending="1" ref="B4:B9"/>
  </sortState>
  <tableColumns count="2">
    <tableColumn id="1" name="Идентификатор" dataDxfId="1"/>
    <tableColumn id="2" name="Стаж сотрудни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505"/>
  <sheetViews>
    <sheetView showGridLines="0" tabSelected="1" topLeftCell="B1" workbookViewId="0">
      <selection activeCell="F7" sqref="F7"/>
    </sheetView>
  </sheetViews>
  <sheetFormatPr defaultColWidth="11.19921875" defaultRowHeight="15.6" x14ac:dyDescent="0.3"/>
  <cols>
    <col min="3" max="3" width="8" bestFit="1" customWidth="1"/>
    <col min="4" max="4" width="14.19921875" bestFit="1" customWidth="1"/>
    <col min="5" max="5" width="13.296875" style="94" bestFit="1" customWidth="1"/>
    <col min="6" max="6" width="13.296875" style="94" customWidth="1"/>
    <col min="7" max="7" width="16.69921875" customWidth="1"/>
    <col min="8" max="8" width="11.19921875" customWidth="1"/>
    <col min="9" max="9" width="13.5" customWidth="1"/>
    <col min="10" max="10" width="12.296875" customWidth="1"/>
    <col min="11" max="11" width="15.69921875" customWidth="1"/>
    <col min="12" max="13" width="16.19921875" customWidth="1"/>
    <col min="14" max="14" width="30.5" bestFit="1" customWidth="1"/>
    <col min="15" max="15" width="30.5" customWidth="1"/>
    <col min="16" max="16" width="15" customWidth="1"/>
    <col min="17" max="17" width="44.69921875" bestFit="1" customWidth="1"/>
    <col min="18" max="18" width="22.296875" bestFit="1" customWidth="1"/>
    <col min="19" max="19" width="20.796875" bestFit="1" customWidth="1"/>
    <col min="20" max="20" width="19.69921875" bestFit="1" customWidth="1"/>
    <col min="21" max="21" width="20.796875" bestFit="1" customWidth="1"/>
  </cols>
  <sheetData>
    <row r="3" spans="3:21" ht="1.05" customHeight="1" x14ac:dyDescent="0.3"/>
    <row r="4" spans="3:21" ht="25.95" customHeight="1" x14ac:dyDescent="0.3">
      <c r="C4" s="113" t="s">
        <v>905</v>
      </c>
      <c r="D4" s="114"/>
      <c r="E4" s="114"/>
      <c r="F4" s="114"/>
      <c r="G4" s="115"/>
      <c r="H4" s="115"/>
      <c r="I4" s="115"/>
      <c r="J4" s="115"/>
      <c r="K4" s="115"/>
      <c r="L4" s="115"/>
      <c r="M4" s="115"/>
      <c r="N4" s="115"/>
      <c r="P4" s="111" t="s">
        <v>906</v>
      </c>
      <c r="Q4" s="112"/>
      <c r="R4" s="112"/>
      <c r="S4" s="111" t="s">
        <v>918</v>
      </c>
      <c r="T4" s="112"/>
      <c r="U4" s="112"/>
    </row>
    <row r="5" spans="3:21" x14ac:dyDescent="0.3">
      <c r="C5" s="9" t="s">
        <v>901</v>
      </c>
      <c r="D5" s="9" t="s">
        <v>1130</v>
      </c>
      <c r="E5" s="105" t="s">
        <v>1131</v>
      </c>
      <c r="F5" s="105" t="s">
        <v>1132</v>
      </c>
      <c r="G5" s="10" t="s">
        <v>908</v>
      </c>
      <c r="H5" s="10" t="s">
        <v>902</v>
      </c>
      <c r="I5" s="10" t="s">
        <v>903</v>
      </c>
      <c r="J5" s="11" t="s">
        <v>899</v>
      </c>
      <c r="K5" s="11" t="s">
        <v>904</v>
      </c>
      <c r="L5" s="12" t="s">
        <v>909</v>
      </c>
      <c r="M5" s="10" t="s">
        <v>912</v>
      </c>
      <c r="N5" s="10" t="s">
        <v>928</v>
      </c>
      <c r="P5" s="26" t="s">
        <v>898</v>
      </c>
      <c r="Q5" s="27" t="s">
        <v>899</v>
      </c>
      <c r="R5" s="28" t="s">
        <v>900</v>
      </c>
      <c r="S5" s="24" t="s">
        <v>917</v>
      </c>
      <c r="T5" s="25" t="s">
        <v>911</v>
      </c>
      <c r="U5" s="24" t="s">
        <v>913</v>
      </c>
    </row>
    <row r="6" spans="3:21" x14ac:dyDescent="0.3">
      <c r="C6" s="7" t="s">
        <v>145</v>
      </c>
      <c r="D6" s="103" t="str">
        <f>VLOOKUP(Таблица1[[#This Row],[ID]],Таблица3[#All],3,FALSE)</f>
        <v>Anisha</v>
      </c>
      <c r="E6" s="18">
        <f>VLOOKUP(Таблица1[[#This Row],[ID]],Таблица3[#All],2,FALSE)</f>
        <v>43301</v>
      </c>
      <c r="F6" s="18" t="str">
        <f>VLOOKUP(Таблица1[[#This Row],[ID]],Таблица3[#All],5,FALSE)</f>
        <v>Kohima</v>
      </c>
      <c r="G6" s="5">
        <v>23</v>
      </c>
      <c r="H6" s="3">
        <v>-5</v>
      </c>
      <c r="I6" s="5">
        <v>7</v>
      </c>
      <c r="J6" s="2" t="s">
        <v>4</v>
      </c>
      <c r="K6" s="2" t="s">
        <v>6</v>
      </c>
      <c r="L6" s="8">
        <v>3.2857142857142856</v>
      </c>
      <c r="M6" s="1">
        <v>1</v>
      </c>
      <c r="N6" s="1" t="str">
        <f t="shared" ref="N6:N69" si="0">IF(OR(K6="Printers",K6="Bookcases",K6="Accessories"),"торгуем","не торгуем")</f>
        <v>не торгуем</v>
      </c>
      <c r="P6" s="22">
        <v>44945</v>
      </c>
      <c r="Q6" s="23" t="s">
        <v>4</v>
      </c>
      <c r="R6" s="30">
        <v>16000</v>
      </c>
      <c r="S6" s="32">
        <f>SUMIF($J$6:$J$1505,Q6,$H$6:$H$1505)</f>
        <v>11163</v>
      </c>
      <c r="T6" s="33">
        <f>S6/R6</f>
        <v>0.69768750000000002</v>
      </c>
      <c r="U6" s="34">
        <f>AVERAGEIF($J$6:$J$1505,Q6,$L$6:$L$1505)</f>
        <v>39.938876747886233</v>
      </c>
    </row>
    <row r="7" spans="3:21" x14ac:dyDescent="0.3">
      <c r="C7" s="7" t="s">
        <v>1</v>
      </c>
      <c r="D7" s="103" t="str">
        <f>VLOOKUP(Таблица1[[#This Row],[ID]],Таблица3[#All],3,FALSE)</f>
        <v>Bharat</v>
      </c>
      <c r="E7" s="18">
        <f>VLOOKUP(Таблица1[[#This Row],[ID]],Таблица3[#All],2,FALSE)</f>
        <v>43191</v>
      </c>
      <c r="F7" s="18" t="str">
        <f>VLOOKUP(Таблица1[[#This Row],[ID]],Таблица3[#All],5,FALSE)</f>
        <v>Ahmedabad</v>
      </c>
      <c r="G7" s="5">
        <v>66</v>
      </c>
      <c r="H7" s="3">
        <v>-12</v>
      </c>
      <c r="I7" s="5">
        <v>5</v>
      </c>
      <c r="J7" s="2" t="s">
        <v>4</v>
      </c>
      <c r="K7" s="2" t="s">
        <v>5</v>
      </c>
      <c r="L7" s="8">
        <v>13.2</v>
      </c>
      <c r="M7" s="1">
        <v>3</v>
      </c>
      <c r="N7" s="1" t="str">
        <f t="shared" si="0"/>
        <v>не торгуем</v>
      </c>
      <c r="P7" s="4">
        <v>44945</v>
      </c>
      <c r="Q7" s="2" t="s">
        <v>7</v>
      </c>
      <c r="R7" s="19">
        <v>16000</v>
      </c>
      <c r="S7" s="3">
        <f>SUMIF($J$6:$J$1505,Q7,$H$6:$H$1505)</f>
        <v>10494</v>
      </c>
      <c r="T7" s="31">
        <f>S7/R7</f>
        <v>0.65587499999999999</v>
      </c>
      <c r="U7" s="5">
        <f t="shared" ref="U7:U8" si="1">AVERAGEIF($J$6:$J$1505,Q7,$L$6:$L$1505)</f>
        <v>148.34096849218602</v>
      </c>
    </row>
    <row r="8" spans="3:21" x14ac:dyDescent="0.3">
      <c r="C8" s="7" t="s">
        <v>1</v>
      </c>
      <c r="D8" s="103" t="str">
        <f>VLOOKUP(Таблица1[[#This Row],[ID]],Таблица3[#All],3,FALSE)</f>
        <v>Bharat</v>
      </c>
      <c r="E8" s="18">
        <f>VLOOKUP(Таблица1[[#This Row],[ID]],Таблица3[#All],2,FALSE)</f>
        <v>43191</v>
      </c>
      <c r="F8" s="18" t="str">
        <f>VLOOKUP(Таблица1[[#This Row],[ID]],Таблица3[#All],5,FALSE)</f>
        <v>Ahmedabad</v>
      </c>
      <c r="G8" s="5">
        <v>8</v>
      </c>
      <c r="H8" s="3">
        <v>-2</v>
      </c>
      <c r="I8" s="5">
        <v>3</v>
      </c>
      <c r="J8" s="2" t="s">
        <v>4</v>
      </c>
      <c r="K8" s="2" t="s">
        <v>6</v>
      </c>
      <c r="L8" s="8">
        <v>2.6666666666666665</v>
      </c>
      <c r="M8" s="1">
        <v>2</v>
      </c>
      <c r="N8" s="1" t="str">
        <f t="shared" si="0"/>
        <v>не торгуем</v>
      </c>
      <c r="P8" s="22">
        <v>44945</v>
      </c>
      <c r="Q8" s="23" t="s">
        <v>2</v>
      </c>
      <c r="R8" s="30">
        <v>11500</v>
      </c>
      <c r="S8" s="32">
        <f>SUMIF($J$6:$J$1505,Q8,$H$6:$H$1505)</f>
        <v>2298</v>
      </c>
      <c r="T8" s="33">
        <f>S8/R8</f>
        <v>0.19982608695652174</v>
      </c>
      <c r="U8" s="34">
        <f t="shared" si="1"/>
        <v>140.17326836400915</v>
      </c>
    </row>
    <row r="9" spans="3:21" x14ac:dyDescent="0.3">
      <c r="C9" s="7" t="s">
        <v>1</v>
      </c>
      <c r="D9" s="103" t="str">
        <f>VLOOKUP(Таблица1[[#This Row],[ID]],Таблица3[#All],3,FALSE)</f>
        <v>Bharat</v>
      </c>
      <c r="E9" s="18">
        <f>VLOOKUP(Таблица1[[#This Row],[ID]],Таблица3[#All],2,FALSE)</f>
        <v>43191</v>
      </c>
      <c r="F9" s="18" t="str">
        <f>VLOOKUP(Таблица1[[#This Row],[ID]],Таблица3[#All],5,FALSE)</f>
        <v>Ahmedabad</v>
      </c>
      <c r="G9" s="5">
        <v>80</v>
      </c>
      <c r="H9" s="3">
        <v>-56</v>
      </c>
      <c r="I9" s="5">
        <v>4</v>
      </c>
      <c r="J9" s="2" t="s">
        <v>7</v>
      </c>
      <c r="K9" s="2" t="s">
        <v>8</v>
      </c>
      <c r="L9" s="8">
        <v>20</v>
      </c>
      <c r="M9" s="1">
        <v>4</v>
      </c>
      <c r="N9" s="1" t="str">
        <f t="shared" si="0"/>
        <v>не торгуем</v>
      </c>
    </row>
    <row r="10" spans="3:21" x14ac:dyDescent="0.3">
      <c r="C10" s="7" t="s">
        <v>179</v>
      </c>
      <c r="D10" s="103" t="str">
        <f>VLOOKUP(Таблица1[[#This Row],[ID]],Таблица3[#All],3,FALSE)</f>
        <v>Soumya</v>
      </c>
      <c r="E10" s="18">
        <f>VLOOKUP(Таблица1[[#This Row],[ID]],Таблица3[#All],2,FALSE)</f>
        <v>43335</v>
      </c>
      <c r="F10" s="18" t="str">
        <f>VLOOKUP(Таблица1[[#This Row],[ID]],Таблица3[#All],5,FALSE)</f>
        <v>Gangtok</v>
      </c>
      <c r="G10" s="5">
        <v>20</v>
      </c>
      <c r="H10" s="3">
        <v>-9</v>
      </c>
      <c r="I10" s="5">
        <v>6</v>
      </c>
      <c r="J10" s="2" t="s">
        <v>4</v>
      </c>
      <c r="K10" s="2" t="s">
        <v>6</v>
      </c>
      <c r="L10" s="8">
        <v>3.3333333333333335</v>
      </c>
      <c r="M10" s="1">
        <v>4</v>
      </c>
      <c r="N10" s="1" t="str">
        <f t="shared" si="0"/>
        <v>не торгуем</v>
      </c>
    </row>
    <row r="11" spans="3:21" x14ac:dyDescent="0.3">
      <c r="C11" s="7" t="s">
        <v>9</v>
      </c>
      <c r="D11" s="103" t="str">
        <f>VLOOKUP(Таблица1[[#This Row],[ID]],Таблица3[#All],3,FALSE)</f>
        <v>Pearl</v>
      </c>
      <c r="E11" s="18">
        <f>VLOOKUP(Таблица1[[#This Row],[ID]],Таблица3[#All],2,FALSE)</f>
        <v>43191</v>
      </c>
      <c r="F11" s="18" t="str">
        <f>VLOOKUP(Таблица1[[#This Row],[ID]],Таблица3[#All],5,FALSE)</f>
        <v>Pune</v>
      </c>
      <c r="G11" s="5">
        <v>424</v>
      </c>
      <c r="H11" s="3">
        <v>-272</v>
      </c>
      <c r="I11" s="5">
        <v>5</v>
      </c>
      <c r="J11" s="2" t="s">
        <v>7</v>
      </c>
      <c r="K11" s="2" t="s">
        <v>10</v>
      </c>
      <c r="L11" s="8">
        <v>84.8</v>
      </c>
      <c r="M11" s="1">
        <v>1</v>
      </c>
      <c r="N11" s="1" t="str">
        <f t="shared" si="0"/>
        <v>не торгуем</v>
      </c>
      <c r="O11" s="1"/>
      <c r="P11" s="24" t="s">
        <v>910</v>
      </c>
      <c r="Q11" s="25" t="s">
        <v>915</v>
      </c>
      <c r="R11" s="24" t="s">
        <v>916</v>
      </c>
      <c r="S11" s="24" t="s">
        <v>913</v>
      </c>
    </row>
    <row r="12" spans="3:21" x14ac:dyDescent="0.3">
      <c r="C12" s="7" t="s">
        <v>9</v>
      </c>
      <c r="D12" s="103" t="str">
        <f>VLOOKUP(Таблица1[[#This Row],[ID]],Таблица3[#All],3,FALSE)</f>
        <v>Pearl</v>
      </c>
      <c r="E12" s="18">
        <f>VLOOKUP(Таблица1[[#This Row],[ID]],Таблица3[#All],2,FALSE)</f>
        <v>43191</v>
      </c>
      <c r="F12" s="18" t="str">
        <f>VLOOKUP(Таблица1[[#This Row],[ID]],Таблица3[#All],5,FALSE)</f>
        <v>Pune</v>
      </c>
      <c r="G12" s="5">
        <v>2617</v>
      </c>
      <c r="H12" s="3">
        <v>1151</v>
      </c>
      <c r="I12" s="5">
        <v>4</v>
      </c>
      <c r="J12" s="2" t="s">
        <v>7</v>
      </c>
      <c r="K12" s="2" t="s">
        <v>10</v>
      </c>
      <c r="L12" s="8">
        <v>654.25</v>
      </c>
      <c r="M12" s="1">
        <v>1</v>
      </c>
      <c r="N12" s="1" t="str">
        <f t="shared" si="0"/>
        <v>не торгуем</v>
      </c>
      <c r="O12" s="1"/>
      <c r="P12" s="5">
        <f>SUM(H6:H1505)</f>
        <v>23955</v>
      </c>
      <c r="Q12" s="5">
        <f>SUM(R6:R8)</f>
        <v>43500</v>
      </c>
      <c r="R12" s="29">
        <f>P12/Q12</f>
        <v>0.55068965517241375</v>
      </c>
      <c r="S12" s="5">
        <f>AVERAGE(L6:L1505)</f>
        <v>78.435411027861036</v>
      </c>
    </row>
    <row r="13" spans="3:21" x14ac:dyDescent="0.3">
      <c r="C13" s="7" t="s">
        <v>9</v>
      </c>
      <c r="D13" s="103" t="str">
        <f>VLOOKUP(Таблица1[[#This Row],[ID]],Таблица3[#All],3,FALSE)</f>
        <v>Pearl</v>
      </c>
      <c r="E13" s="18">
        <f>VLOOKUP(Таблица1[[#This Row],[ID]],Таблица3[#All],2,FALSE)</f>
        <v>43191</v>
      </c>
      <c r="F13" s="18" t="str">
        <f>VLOOKUP(Таблица1[[#This Row],[ID]],Таблица3[#All],5,FALSE)</f>
        <v>Pune</v>
      </c>
      <c r="G13" s="5">
        <v>561</v>
      </c>
      <c r="H13" s="3">
        <v>212</v>
      </c>
      <c r="I13" s="5">
        <v>3</v>
      </c>
      <c r="J13" s="2" t="s">
        <v>4</v>
      </c>
      <c r="K13" s="2" t="s">
        <v>11</v>
      </c>
      <c r="L13" s="8">
        <v>187</v>
      </c>
      <c r="M13" s="1">
        <v>4</v>
      </c>
      <c r="N13" s="1" t="str">
        <f t="shared" si="0"/>
        <v>не торгуем</v>
      </c>
      <c r="O13" s="1"/>
    </row>
    <row r="14" spans="3:21" x14ac:dyDescent="0.3">
      <c r="C14" s="7" t="s">
        <v>72</v>
      </c>
      <c r="D14" s="103" t="str">
        <f>VLOOKUP(Таблица1[[#This Row],[ID]],Таблица3[#All],3,FALSE)</f>
        <v>Tushina</v>
      </c>
      <c r="E14" s="18">
        <f>VLOOKUP(Таблица1[[#This Row],[ID]],Таблица3[#All],2,FALSE)</f>
        <v>43228</v>
      </c>
      <c r="F14" s="18" t="str">
        <f>VLOOKUP(Таблица1[[#This Row],[ID]],Таблица3[#All],5,FALSE)</f>
        <v>Goa</v>
      </c>
      <c r="G14" s="5">
        <v>24</v>
      </c>
      <c r="H14" s="3">
        <v>-21</v>
      </c>
      <c r="I14" s="5">
        <v>7</v>
      </c>
      <c r="J14" s="2" t="s">
        <v>4</v>
      </c>
      <c r="K14" s="2" t="s">
        <v>48</v>
      </c>
      <c r="L14" s="8">
        <v>3.4285714285714284</v>
      </c>
      <c r="M14" s="1">
        <v>3</v>
      </c>
      <c r="N14" s="1" t="str">
        <f t="shared" si="0"/>
        <v>не торгуем</v>
      </c>
      <c r="O14" s="1"/>
    </row>
    <row r="15" spans="3:21" x14ac:dyDescent="0.3">
      <c r="C15" s="7" t="s">
        <v>12</v>
      </c>
      <c r="D15" s="103" t="str">
        <f>VLOOKUP(Таблица1[[#This Row],[ID]],Таблица3[#All],3,FALSE)</f>
        <v>Jahan</v>
      </c>
      <c r="E15" s="18">
        <f>VLOOKUP(Таблица1[[#This Row],[ID]],Таблица3[#All],2,FALSE)</f>
        <v>43193</v>
      </c>
      <c r="F15" s="18" t="str">
        <f>VLOOKUP(Таблица1[[#This Row],[ID]],Таблица3[#All],5,FALSE)</f>
        <v>Bhopal</v>
      </c>
      <c r="G15" s="5">
        <v>1355</v>
      </c>
      <c r="H15" s="3">
        <v>-60</v>
      </c>
      <c r="I15" s="5">
        <v>5</v>
      </c>
      <c r="J15" s="2" t="s">
        <v>4</v>
      </c>
      <c r="K15" s="2" t="s">
        <v>13</v>
      </c>
      <c r="L15" s="8">
        <v>271</v>
      </c>
      <c r="M15" s="1">
        <v>4</v>
      </c>
      <c r="N15" s="1" t="str">
        <f t="shared" si="0"/>
        <v>не торгуем</v>
      </c>
      <c r="O15" s="1"/>
      <c r="P15" s="32" t="s">
        <v>912</v>
      </c>
      <c r="Q15" s="3">
        <v>3</v>
      </c>
    </row>
    <row r="16" spans="3:21" x14ac:dyDescent="0.3">
      <c r="C16" s="7" t="s">
        <v>81</v>
      </c>
      <c r="D16" s="103" t="str">
        <f>VLOOKUP(Таблица1[[#This Row],[ID]],Таблица3[#All],3,FALSE)</f>
        <v>Subhashree</v>
      </c>
      <c r="E16" s="18">
        <f>VLOOKUP(Таблица1[[#This Row],[ID]],Таблица3[#All],2,FALSE)</f>
        <v>43237</v>
      </c>
      <c r="F16" s="18" t="str">
        <f>VLOOKUP(Таблица1[[#This Row],[ID]],Таблица3[#All],5,FALSE)</f>
        <v>Kashmir</v>
      </c>
      <c r="G16" s="5">
        <v>7</v>
      </c>
      <c r="H16" s="3">
        <v>-1</v>
      </c>
      <c r="I16" s="5">
        <v>2</v>
      </c>
      <c r="J16" s="2" t="s">
        <v>4</v>
      </c>
      <c r="K16" s="2" t="s">
        <v>6</v>
      </c>
      <c r="L16" s="8">
        <v>3.5</v>
      </c>
      <c r="M16" s="1">
        <v>3</v>
      </c>
      <c r="N16" s="1" t="str">
        <f t="shared" si="0"/>
        <v>не торгуем</v>
      </c>
      <c r="O16" s="1"/>
      <c r="P16" s="32" t="s">
        <v>899</v>
      </c>
      <c r="Q16" s="3" t="s">
        <v>7</v>
      </c>
    </row>
    <row r="17" spans="3:19" x14ac:dyDescent="0.3">
      <c r="C17" s="7" t="s">
        <v>12</v>
      </c>
      <c r="D17" s="103" t="str">
        <f>VLOOKUP(Таблица1[[#This Row],[ID]],Таблица3[#All],3,FALSE)</f>
        <v>Jahan</v>
      </c>
      <c r="E17" s="18">
        <f>VLOOKUP(Таблица1[[#This Row],[ID]],Таблица3[#All],2,FALSE)</f>
        <v>43193</v>
      </c>
      <c r="F17" s="18" t="str">
        <f>VLOOKUP(Таблица1[[#This Row],[ID]],Таблица3[#All],5,FALSE)</f>
        <v>Bhopal</v>
      </c>
      <c r="G17" s="5">
        <v>193</v>
      </c>
      <c r="H17" s="3">
        <v>-166</v>
      </c>
      <c r="I17" s="5">
        <v>3</v>
      </c>
      <c r="J17" s="2" t="s">
        <v>4</v>
      </c>
      <c r="K17" s="2" t="s">
        <v>11</v>
      </c>
      <c r="L17" s="8">
        <v>64.333333333333329</v>
      </c>
      <c r="M17" s="1">
        <v>1</v>
      </c>
      <c r="N17" s="1" t="str">
        <f t="shared" si="0"/>
        <v>не торгуем</v>
      </c>
      <c r="O17" s="1"/>
      <c r="P17" s="32" t="s">
        <v>904</v>
      </c>
      <c r="Q17" s="3" t="s">
        <v>22</v>
      </c>
    </row>
    <row r="18" spans="3:19" x14ac:dyDescent="0.3">
      <c r="C18" s="7" t="s">
        <v>12</v>
      </c>
      <c r="D18" s="103" t="str">
        <f>VLOOKUP(Таблица1[[#This Row],[ID]],Таблица3[#All],3,FALSE)</f>
        <v>Jahan</v>
      </c>
      <c r="E18" s="18">
        <f>VLOOKUP(Таблица1[[#This Row],[ID]],Таблица3[#All],2,FALSE)</f>
        <v>43193</v>
      </c>
      <c r="F18" s="18" t="str">
        <f>VLOOKUP(Таблица1[[#This Row],[ID]],Таблица3[#All],5,FALSE)</f>
        <v>Bhopal</v>
      </c>
      <c r="G18" s="5">
        <v>180</v>
      </c>
      <c r="H18" s="3">
        <v>5</v>
      </c>
      <c r="I18" s="5">
        <v>3</v>
      </c>
      <c r="J18" s="2" t="s">
        <v>4</v>
      </c>
      <c r="K18" s="2" t="s">
        <v>13</v>
      </c>
      <c r="L18" s="8">
        <v>60</v>
      </c>
      <c r="M18" s="1">
        <v>2</v>
      </c>
      <c r="N18" s="1" t="str">
        <f t="shared" si="0"/>
        <v>не торгуем</v>
      </c>
      <c r="O18" s="1"/>
    </row>
    <row r="19" spans="3:19" x14ac:dyDescent="0.3">
      <c r="C19" s="7" t="s">
        <v>12</v>
      </c>
      <c r="D19" s="103" t="str">
        <f>VLOOKUP(Таблица1[[#This Row],[ID]],Таблица3[#All],3,FALSE)</f>
        <v>Jahan</v>
      </c>
      <c r="E19" s="18">
        <f>VLOOKUP(Таблица1[[#This Row],[ID]],Таблица3[#All],2,FALSE)</f>
        <v>43193</v>
      </c>
      <c r="F19" s="18" t="str">
        <f>VLOOKUP(Таблица1[[#This Row],[ID]],Таблица3[#All],5,FALSE)</f>
        <v>Bhopal</v>
      </c>
      <c r="G19" s="5">
        <v>116</v>
      </c>
      <c r="H19" s="3">
        <v>16</v>
      </c>
      <c r="I19" s="5">
        <v>4</v>
      </c>
      <c r="J19" s="2" t="s">
        <v>4</v>
      </c>
      <c r="K19" s="2" t="s">
        <v>5</v>
      </c>
      <c r="L19" s="8">
        <v>29</v>
      </c>
      <c r="M19" s="1">
        <v>4</v>
      </c>
      <c r="N19" s="1" t="str">
        <f t="shared" si="0"/>
        <v>не торгуем</v>
      </c>
      <c r="O19" s="1"/>
      <c r="P19" s="32" t="s">
        <v>902</v>
      </c>
      <c r="Q19" s="3" t="str">
        <f>IF( SUMIFS(H6:H1505,M6:M1505,Q15,J6:J1505,Q16,K6:K1505,Q17)=0,"данной категории нет в выбранной подкатегории",SUMIFS(H6:H1505,M6:M1505,Q15,J6:J1505,Q16,K6:K1505,Q17))</f>
        <v>данной категории нет в выбранной подкатегории</v>
      </c>
    </row>
    <row r="20" spans="3:19" x14ac:dyDescent="0.3">
      <c r="C20" s="7" t="s">
        <v>98</v>
      </c>
      <c r="D20" s="103" t="str">
        <f>VLOOKUP(Таблица1[[#This Row],[ID]],Таблица3[#All],3,FALSE)</f>
        <v>Bathina</v>
      </c>
      <c r="E20" s="18">
        <f>VLOOKUP(Таблица1[[#This Row],[ID]],Таблица3[#All],2,FALSE)</f>
        <v>43254</v>
      </c>
      <c r="F20" s="18" t="str">
        <f>VLOOKUP(Таблица1[[#This Row],[ID]],Таблица3[#All],5,FALSE)</f>
        <v>Bangalore</v>
      </c>
      <c r="G20" s="5">
        <v>7</v>
      </c>
      <c r="H20" s="3">
        <v>-3</v>
      </c>
      <c r="I20" s="5">
        <v>2</v>
      </c>
      <c r="J20" s="2" t="s">
        <v>4</v>
      </c>
      <c r="K20" s="2" t="s">
        <v>48</v>
      </c>
      <c r="L20" s="8">
        <v>3.5</v>
      </c>
      <c r="M20" s="1">
        <v>2</v>
      </c>
      <c r="N20" s="1" t="str">
        <f t="shared" si="0"/>
        <v>не торгуем</v>
      </c>
      <c r="O20" s="1"/>
      <c r="P20" s="32" t="s">
        <v>914</v>
      </c>
      <c r="Q20" s="5" t="str">
        <f>IFERROR( AVERAGEIFS(Объем_продаж,M6:M1505,Q15,J6:J1505,Q16,K6:K1505,Q17),"данной подкатегории нет в выбранной категории")</f>
        <v>данной подкатегории нет в выбранной категории</v>
      </c>
    </row>
    <row r="21" spans="3:19" x14ac:dyDescent="0.3">
      <c r="C21" s="7" t="s">
        <v>120</v>
      </c>
      <c r="D21" s="103" t="str">
        <f>VLOOKUP(Таблица1[[#This Row],[ID]],Таблица3[#All],3,FALSE)</f>
        <v>Shubhi</v>
      </c>
      <c r="E21" s="18">
        <f>VLOOKUP(Таблица1[[#This Row],[ID]],Таблица3[#All],2,FALSE)</f>
        <v>43276</v>
      </c>
      <c r="F21" s="18" t="str">
        <f>VLOOKUP(Таблица1[[#This Row],[ID]],Таблица3[#All],5,FALSE)</f>
        <v>Mumbai</v>
      </c>
      <c r="G21" s="5">
        <v>7</v>
      </c>
      <c r="H21" s="3">
        <v>-3</v>
      </c>
      <c r="I21" s="5">
        <v>2</v>
      </c>
      <c r="J21" s="2" t="s">
        <v>4</v>
      </c>
      <c r="K21" s="2" t="s">
        <v>6</v>
      </c>
      <c r="L21" s="8">
        <v>3.5</v>
      </c>
      <c r="M21" s="1">
        <v>3</v>
      </c>
      <c r="N21" s="1" t="str">
        <f t="shared" si="0"/>
        <v>не торгуем</v>
      </c>
      <c r="O21" s="1"/>
    </row>
    <row r="22" spans="3:19" x14ac:dyDescent="0.3">
      <c r="C22" s="7" t="s">
        <v>155</v>
      </c>
      <c r="D22" s="103" t="str">
        <f>VLOOKUP(Таблица1[[#This Row],[ID]],Таблица3[#All],3,FALSE)</f>
        <v>Arindam</v>
      </c>
      <c r="E22" s="18">
        <f>VLOOKUP(Таблица1[[#This Row],[ID]],Таблица3[#All],2,FALSE)</f>
        <v>43311</v>
      </c>
      <c r="F22" s="18" t="str">
        <f>VLOOKUP(Таблица1[[#This Row],[ID]],Таблица3[#All],5,FALSE)</f>
        <v>Lucknow</v>
      </c>
      <c r="G22" s="5">
        <v>7</v>
      </c>
      <c r="H22" s="3">
        <v>-1</v>
      </c>
      <c r="I22" s="5">
        <v>2</v>
      </c>
      <c r="J22" s="2" t="s">
        <v>4</v>
      </c>
      <c r="K22" s="2" t="s">
        <v>48</v>
      </c>
      <c r="L22" s="8">
        <v>3.5</v>
      </c>
      <c r="M22" s="1">
        <v>1</v>
      </c>
      <c r="N22" s="1" t="str">
        <f t="shared" si="0"/>
        <v>не торгуем</v>
      </c>
      <c r="O22" s="1"/>
    </row>
    <row r="23" spans="3:19" x14ac:dyDescent="0.3">
      <c r="C23" s="7" t="s">
        <v>160</v>
      </c>
      <c r="D23" s="103" t="str">
        <f>VLOOKUP(Таблица1[[#This Row],[ID]],Таблица3[#All],3,FALSE)</f>
        <v>Rane</v>
      </c>
      <c r="E23" s="18">
        <f>VLOOKUP(Таблица1[[#This Row],[ID]],Таблица3[#All],2,FALSE)</f>
        <v>43315</v>
      </c>
      <c r="F23" s="18" t="str">
        <f>VLOOKUP(Таблица1[[#This Row],[ID]],Таблица3[#All],5,FALSE)</f>
        <v>Mumbai</v>
      </c>
      <c r="G23" s="5">
        <v>7</v>
      </c>
      <c r="H23" s="3">
        <v>0</v>
      </c>
      <c r="I23" s="5">
        <v>2</v>
      </c>
      <c r="J23" s="2" t="s">
        <v>4</v>
      </c>
      <c r="K23" s="2" t="s">
        <v>48</v>
      </c>
      <c r="L23" s="8">
        <v>3.5</v>
      </c>
      <c r="M23" s="1">
        <v>1</v>
      </c>
      <c r="N23" s="1" t="str">
        <f t="shared" si="0"/>
        <v>не торгуем</v>
      </c>
      <c r="O23" s="1"/>
    </row>
    <row r="24" spans="3:19" ht="21" x14ac:dyDescent="0.4">
      <c r="C24" s="7" t="s">
        <v>170</v>
      </c>
      <c r="D24" s="103" t="str">
        <f>VLOOKUP(Таблица1[[#This Row],[ID]],Таблица3[#All],3,FALSE)</f>
        <v>Priyanshu</v>
      </c>
      <c r="E24" s="18">
        <f>VLOOKUP(Таблица1[[#This Row],[ID]],Таблица3[#All],2,FALSE)</f>
        <v>43326</v>
      </c>
      <c r="F24" s="18" t="str">
        <f>VLOOKUP(Таблица1[[#This Row],[ID]],Таблица3[#All],5,FALSE)</f>
        <v>Indore</v>
      </c>
      <c r="G24" s="5">
        <v>42</v>
      </c>
      <c r="H24" s="3">
        <v>-15</v>
      </c>
      <c r="I24" s="5">
        <v>12</v>
      </c>
      <c r="J24" s="2" t="s">
        <v>4</v>
      </c>
      <c r="K24" s="2" t="s">
        <v>48</v>
      </c>
      <c r="L24" s="8">
        <v>3.5</v>
      </c>
      <c r="M24" s="1">
        <v>3</v>
      </c>
      <c r="N24" s="1" t="str">
        <f t="shared" si="0"/>
        <v>не торгуем</v>
      </c>
      <c r="O24" s="1"/>
      <c r="P24" s="47" t="s">
        <v>925</v>
      </c>
    </row>
    <row r="25" spans="3:19" x14ac:dyDescent="0.3">
      <c r="C25" s="7" t="s">
        <v>117</v>
      </c>
      <c r="D25" s="103" t="str">
        <f>VLOOKUP(Таблица1[[#This Row],[ID]],Таблица3[#All],3,FALSE)</f>
        <v>Vijay</v>
      </c>
      <c r="E25" s="18">
        <f>VLOOKUP(Таблица1[[#This Row],[ID]],Таблица3[#All],2,FALSE)</f>
        <v>43273</v>
      </c>
      <c r="F25" s="18" t="str">
        <f>VLOOKUP(Таблица1[[#This Row],[ID]],Таблица3[#All],5,FALSE)</f>
        <v>Kashmir</v>
      </c>
      <c r="G25" s="5">
        <v>4</v>
      </c>
      <c r="H25" s="3">
        <v>-3</v>
      </c>
      <c r="I25" s="5">
        <v>1</v>
      </c>
      <c r="J25" s="2" t="s">
        <v>4</v>
      </c>
      <c r="K25" s="2" t="s">
        <v>48</v>
      </c>
      <c r="L25" s="8">
        <v>4</v>
      </c>
      <c r="M25" s="1">
        <v>1</v>
      </c>
      <c r="N25" s="1" t="str">
        <f t="shared" si="0"/>
        <v>не торгуем</v>
      </c>
      <c r="O25" s="1"/>
    </row>
    <row r="26" spans="3:19" x14ac:dyDescent="0.3">
      <c r="C26" s="7" t="s">
        <v>168</v>
      </c>
      <c r="D26" s="103" t="str">
        <f>VLOOKUP(Таблица1[[#This Row],[ID]],Таблица3[#All],3,FALSE)</f>
        <v>Nitant</v>
      </c>
      <c r="E26" s="18">
        <f>VLOOKUP(Таблица1[[#This Row],[ID]],Таблица3[#All],2,FALSE)</f>
        <v>43324</v>
      </c>
      <c r="F26" s="18" t="str">
        <f>VLOOKUP(Таблица1[[#This Row],[ID]],Таблица3[#All],5,FALSE)</f>
        <v>Jaipur</v>
      </c>
      <c r="G26" s="5">
        <v>8</v>
      </c>
      <c r="H26" s="3">
        <v>-1</v>
      </c>
      <c r="I26" s="5">
        <v>2</v>
      </c>
      <c r="J26" s="2" t="s">
        <v>4</v>
      </c>
      <c r="K26" s="2" t="s">
        <v>22</v>
      </c>
      <c r="L26" s="8">
        <v>4</v>
      </c>
      <c r="M26" s="1">
        <v>4</v>
      </c>
      <c r="N26" s="1" t="str">
        <f t="shared" si="0"/>
        <v>не торгуем</v>
      </c>
      <c r="O26" s="1"/>
      <c r="P26" s="42" t="s">
        <v>899</v>
      </c>
      <c r="Q26" s="41" t="s">
        <v>904</v>
      </c>
      <c r="R26" s="41" t="s">
        <v>926</v>
      </c>
      <c r="S26" s="41" t="s">
        <v>927</v>
      </c>
    </row>
    <row r="27" spans="3:19" x14ac:dyDescent="0.3">
      <c r="C27" s="7" t="s">
        <v>21</v>
      </c>
      <c r="D27" s="103" t="str">
        <f>VLOOKUP(Таблица1[[#This Row],[ID]],Таблица3[#All],3,FALSE)</f>
        <v>Sonakshi</v>
      </c>
      <c r="E27" s="18">
        <f>VLOOKUP(Таблица1[[#This Row],[ID]],Таблица3[#All],2,FALSE)</f>
        <v>43196</v>
      </c>
      <c r="F27" s="18" t="str">
        <f>VLOOKUP(Таблица1[[#This Row],[ID]],Таблица3[#All],5,FALSE)</f>
        <v>Kashmir</v>
      </c>
      <c r="G27" s="5">
        <v>50</v>
      </c>
      <c r="H27" s="3">
        <v>15</v>
      </c>
      <c r="I27" s="5">
        <v>4</v>
      </c>
      <c r="J27" s="2" t="s">
        <v>4</v>
      </c>
      <c r="K27" s="2" t="s">
        <v>22</v>
      </c>
      <c r="L27" s="8">
        <v>12.5</v>
      </c>
      <c r="M27" s="1">
        <v>2</v>
      </c>
      <c r="N27" s="1" t="str">
        <f t="shared" si="0"/>
        <v>не торгуем</v>
      </c>
      <c r="O27" s="1"/>
      <c r="P27" s="45" t="s">
        <v>7</v>
      </c>
      <c r="Q27" s="43" t="s">
        <v>25</v>
      </c>
      <c r="R27" s="3">
        <f t="shared" ref="R27:R43" si="2">SUMIFS($H$6:$H$1505,$J$6:$J$1505,P27,$K$6:$K$1505,Q27)</f>
        <v>5964</v>
      </c>
      <c r="S27" s="3">
        <v>1</v>
      </c>
    </row>
    <row r="28" spans="3:19" x14ac:dyDescent="0.3">
      <c r="C28" s="7" t="s">
        <v>23</v>
      </c>
      <c r="D28" s="103" t="str">
        <f>VLOOKUP(Таблица1[[#This Row],[ID]],Таблица3[#All],3,FALSE)</f>
        <v>Aarushi</v>
      </c>
      <c r="E28" s="18">
        <f>VLOOKUP(Таблица1[[#This Row],[ID]],Таблица3[#All],2,FALSE)</f>
        <v>43198</v>
      </c>
      <c r="F28" s="18" t="str">
        <f>VLOOKUP(Таблица1[[#This Row],[ID]],Таблица3[#All],5,FALSE)</f>
        <v>Chennai</v>
      </c>
      <c r="G28" s="5">
        <v>1364</v>
      </c>
      <c r="H28" s="3">
        <v>-1864</v>
      </c>
      <c r="I28" s="5">
        <v>5</v>
      </c>
      <c r="J28" s="2" t="s">
        <v>2</v>
      </c>
      <c r="K28" s="2" t="s">
        <v>24</v>
      </c>
      <c r="L28" s="8">
        <v>272.8</v>
      </c>
      <c r="M28" s="1">
        <v>1</v>
      </c>
      <c r="N28" s="1" t="str">
        <f t="shared" si="0"/>
        <v>не торгуем</v>
      </c>
      <c r="O28" s="1"/>
      <c r="P28" s="46" t="s">
        <v>2</v>
      </c>
      <c r="Q28" s="44" t="s">
        <v>3</v>
      </c>
      <c r="R28" s="3">
        <f t="shared" si="2"/>
        <v>4888</v>
      </c>
      <c r="S28" s="3">
        <v>1</v>
      </c>
    </row>
    <row r="29" spans="3:19" x14ac:dyDescent="0.3">
      <c r="C29" s="7" t="s">
        <v>23</v>
      </c>
      <c r="D29" s="103" t="str">
        <f>VLOOKUP(Таблица1[[#This Row],[ID]],Таблица3[#All],3,FALSE)</f>
        <v>Aarushi</v>
      </c>
      <c r="E29" s="18">
        <f>VLOOKUP(Таблица1[[#This Row],[ID]],Таблица3[#All],2,FALSE)</f>
        <v>43198</v>
      </c>
      <c r="F29" s="18" t="str">
        <f>VLOOKUP(Таблица1[[#This Row],[ID]],Таблица3[#All],5,FALSE)</f>
        <v>Chennai</v>
      </c>
      <c r="G29" s="5">
        <v>476</v>
      </c>
      <c r="H29" s="3">
        <v>0</v>
      </c>
      <c r="I29" s="5">
        <v>3</v>
      </c>
      <c r="J29" s="2" t="s">
        <v>2</v>
      </c>
      <c r="K29" s="2" t="s">
        <v>14</v>
      </c>
      <c r="L29" s="8">
        <v>158.66666666666666</v>
      </c>
      <c r="M29" s="1">
        <v>1</v>
      </c>
      <c r="N29" s="1" t="str">
        <f t="shared" si="0"/>
        <v>не торгуем</v>
      </c>
      <c r="O29" s="1"/>
      <c r="P29" s="45" t="s">
        <v>7</v>
      </c>
      <c r="Q29" s="43" t="s">
        <v>28</v>
      </c>
      <c r="R29" s="3">
        <f t="shared" si="2"/>
        <v>3559</v>
      </c>
      <c r="S29" s="3">
        <v>1</v>
      </c>
    </row>
    <row r="30" spans="3:19" x14ac:dyDescent="0.3">
      <c r="C30" s="7" t="s">
        <v>23</v>
      </c>
      <c r="D30" s="103" t="str">
        <f>VLOOKUP(Таблица1[[#This Row],[ID]],Таблица3[#All],3,FALSE)</f>
        <v>Aarushi</v>
      </c>
      <c r="E30" s="18">
        <f>VLOOKUP(Таблица1[[#This Row],[ID]],Таблица3[#All],2,FALSE)</f>
        <v>43198</v>
      </c>
      <c r="F30" s="18" t="str">
        <f>VLOOKUP(Таблица1[[#This Row],[ID]],Таблица3[#All],5,FALSE)</f>
        <v>Chennai</v>
      </c>
      <c r="G30" s="5">
        <v>257</v>
      </c>
      <c r="H30" s="3">
        <v>23</v>
      </c>
      <c r="I30" s="5">
        <v>5</v>
      </c>
      <c r="J30" s="2" t="s">
        <v>4</v>
      </c>
      <c r="K30" s="2" t="s">
        <v>6</v>
      </c>
      <c r="L30" s="8">
        <v>51.4</v>
      </c>
      <c r="M30" s="1">
        <v>1</v>
      </c>
      <c r="N30" s="1" t="str">
        <f t="shared" si="0"/>
        <v>не торгуем</v>
      </c>
      <c r="O30" s="1"/>
      <c r="P30" s="46" t="s">
        <v>4</v>
      </c>
      <c r="Q30" s="44" t="s">
        <v>13</v>
      </c>
      <c r="R30" s="3">
        <f t="shared" si="2"/>
        <v>2847</v>
      </c>
      <c r="S30" s="3">
        <v>0</v>
      </c>
    </row>
    <row r="31" spans="3:19" x14ac:dyDescent="0.3">
      <c r="C31" s="7" t="s">
        <v>172</v>
      </c>
      <c r="D31" s="103" t="str">
        <f>VLOOKUP(Таблица1[[#This Row],[ID]],Таблица3[#All],3,FALSE)</f>
        <v>Vaibhav</v>
      </c>
      <c r="E31" s="18">
        <f>VLOOKUP(Таблица1[[#This Row],[ID]],Таблица3[#All],2,FALSE)</f>
        <v>43326</v>
      </c>
      <c r="F31" s="18" t="str">
        <f>VLOOKUP(Таблица1[[#This Row],[ID]],Таблица3[#All],5,FALSE)</f>
        <v>Indore</v>
      </c>
      <c r="G31" s="5">
        <v>8</v>
      </c>
      <c r="H31" s="3">
        <v>-2</v>
      </c>
      <c r="I31" s="5">
        <v>2</v>
      </c>
      <c r="J31" s="2" t="s">
        <v>4</v>
      </c>
      <c r="K31" s="2" t="s">
        <v>6</v>
      </c>
      <c r="L31" s="8">
        <v>4</v>
      </c>
      <c r="M31" s="1">
        <v>2</v>
      </c>
      <c r="N31" s="1" t="str">
        <f t="shared" si="0"/>
        <v>не торгуем</v>
      </c>
      <c r="O31" s="1"/>
      <c r="P31" s="46" t="s">
        <v>4</v>
      </c>
      <c r="Q31" s="44" t="s">
        <v>5</v>
      </c>
      <c r="R31" s="3">
        <f t="shared" si="2"/>
        <v>2559</v>
      </c>
      <c r="S31" s="3">
        <v>0</v>
      </c>
    </row>
    <row r="32" spans="3:19" x14ac:dyDescent="0.3">
      <c r="C32" s="7" t="s">
        <v>26</v>
      </c>
      <c r="D32" s="103" t="str">
        <f>VLOOKUP(Таблица1[[#This Row],[ID]],Таблица3[#All],3,FALSE)</f>
        <v>Jitesh</v>
      </c>
      <c r="E32" s="18">
        <f>VLOOKUP(Таблица1[[#This Row],[ID]],Таблица3[#All],2,FALSE)</f>
        <v>43199</v>
      </c>
      <c r="F32" s="18" t="str">
        <f>VLOOKUP(Таблица1[[#This Row],[ID]],Таблица3[#All],5,FALSE)</f>
        <v>Lucknow</v>
      </c>
      <c r="G32" s="5">
        <v>485</v>
      </c>
      <c r="H32" s="3">
        <v>29</v>
      </c>
      <c r="I32" s="5">
        <v>4</v>
      </c>
      <c r="J32" s="2" t="s">
        <v>7</v>
      </c>
      <c r="K32" s="2" t="s">
        <v>8</v>
      </c>
      <c r="L32" s="8">
        <v>121.25</v>
      </c>
      <c r="M32" s="1">
        <v>4</v>
      </c>
      <c r="N32" s="1" t="str">
        <f t="shared" si="0"/>
        <v>не торгуем</v>
      </c>
      <c r="O32" s="1"/>
      <c r="P32" s="46" t="s">
        <v>7</v>
      </c>
      <c r="Q32" s="44" t="s">
        <v>10</v>
      </c>
      <c r="R32" s="3">
        <f t="shared" si="2"/>
        <v>2207</v>
      </c>
      <c r="S32" s="3">
        <v>0</v>
      </c>
    </row>
    <row r="33" spans="3:19" x14ac:dyDescent="0.3">
      <c r="C33" s="7" t="s">
        <v>26</v>
      </c>
      <c r="D33" s="103" t="str">
        <f>VLOOKUP(Таблица1[[#This Row],[ID]],Таблица3[#All],3,FALSE)</f>
        <v>Jitesh</v>
      </c>
      <c r="E33" s="18">
        <f>VLOOKUP(Таблица1[[#This Row],[ID]],Таблица3[#All],2,FALSE)</f>
        <v>43199</v>
      </c>
      <c r="F33" s="18" t="str">
        <f>VLOOKUP(Таблица1[[#This Row],[ID]],Таблица3[#All],5,FALSE)</f>
        <v>Lucknow</v>
      </c>
      <c r="G33" s="5">
        <v>25</v>
      </c>
      <c r="H33" s="3">
        <v>-5</v>
      </c>
      <c r="I33" s="5">
        <v>4</v>
      </c>
      <c r="J33" s="2" t="s">
        <v>4</v>
      </c>
      <c r="K33" s="2" t="s">
        <v>11</v>
      </c>
      <c r="L33" s="8">
        <v>6.25</v>
      </c>
      <c r="M33" s="1">
        <v>4</v>
      </c>
      <c r="N33" s="1" t="str">
        <f t="shared" si="0"/>
        <v>не торгуем</v>
      </c>
      <c r="O33" s="1"/>
      <c r="P33" s="45" t="s">
        <v>4</v>
      </c>
      <c r="Q33" s="43" t="s">
        <v>6</v>
      </c>
      <c r="R33" s="3">
        <f t="shared" si="2"/>
        <v>2098</v>
      </c>
      <c r="S33" s="3">
        <v>0</v>
      </c>
    </row>
    <row r="34" spans="3:19" x14ac:dyDescent="0.3">
      <c r="C34" s="7" t="s">
        <v>27</v>
      </c>
      <c r="D34" s="103" t="str">
        <f>VLOOKUP(Таблица1[[#This Row],[ID]],Таблица3[#All],3,FALSE)</f>
        <v>Yogesh</v>
      </c>
      <c r="E34" s="18">
        <f>VLOOKUP(Таблица1[[#This Row],[ID]],Таблица3[#All],2,FALSE)</f>
        <v>43199</v>
      </c>
      <c r="F34" s="18" t="str">
        <f>VLOOKUP(Таблица1[[#This Row],[ID]],Таблица3[#All],5,FALSE)</f>
        <v>Patna</v>
      </c>
      <c r="G34" s="5">
        <v>1076</v>
      </c>
      <c r="H34" s="3">
        <v>-38</v>
      </c>
      <c r="I34" s="5">
        <v>4</v>
      </c>
      <c r="J34" s="2" t="s">
        <v>7</v>
      </c>
      <c r="K34" s="2" t="s">
        <v>25</v>
      </c>
      <c r="L34" s="8">
        <v>269</v>
      </c>
      <c r="M34" s="1">
        <v>1</v>
      </c>
      <c r="N34" s="1" t="str">
        <f t="shared" si="0"/>
        <v>торгуем</v>
      </c>
      <c r="O34" s="1"/>
      <c r="P34" s="45" t="s">
        <v>4</v>
      </c>
      <c r="Q34" s="43" t="s">
        <v>17</v>
      </c>
      <c r="R34" s="3">
        <f t="shared" si="2"/>
        <v>1500</v>
      </c>
      <c r="S34" s="3">
        <v>0</v>
      </c>
    </row>
    <row r="35" spans="3:19" x14ac:dyDescent="0.3">
      <c r="C35" s="7" t="s">
        <v>27</v>
      </c>
      <c r="D35" s="103" t="str">
        <f>VLOOKUP(Таблица1[[#This Row],[ID]],Таблица3[#All],3,FALSE)</f>
        <v>Yogesh</v>
      </c>
      <c r="E35" s="18">
        <f>VLOOKUP(Таблица1[[#This Row],[ID]],Таблица3[#All],2,FALSE)</f>
        <v>43199</v>
      </c>
      <c r="F35" s="18" t="str">
        <f>VLOOKUP(Таблица1[[#This Row],[ID]],Таблица3[#All],5,FALSE)</f>
        <v>Patna</v>
      </c>
      <c r="G35" s="5">
        <v>107</v>
      </c>
      <c r="H35" s="3">
        <v>-54</v>
      </c>
      <c r="I35" s="5">
        <v>4</v>
      </c>
      <c r="J35" s="2" t="s">
        <v>4</v>
      </c>
      <c r="K35" s="2" t="s">
        <v>5</v>
      </c>
      <c r="L35" s="8">
        <v>26.75</v>
      </c>
      <c r="M35" s="1">
        <v>1</v>
      </c>
      <c r="N35" s="1" t="str">
        <f t="shared" si="0"/>
        <v>не торгуем</v>
      </c>
      <c r="O35" s="1"/>
      <c r="P35" s="45" t="s">
        <v>4</v>
      </c>
      <c r="Q35" s="43" t="s">
        <v>20</v>
      </c>
      <c r="R35" s="3">
        <f t="shared" si="2"/>
        <v>1131</v>
      </c>
      <c r="S35" s="3">
        <v>0</v>
      </c>
    </row>
    <row r="36" spans="3:19" x14ac:dyDescent="0.3">
      <c r="C36" s="7" t="s">
        <v>27</v>
      </c>
      <c r="D36" s="103" t="str">
        <f>VLOOKUP(Таблица1[[#This Row],[ID]],Таблица3[#All],3,FALSE)</f>
        <v>Yogesh</v>
      </c>
      <c r="E36" s="18">
        <f>VLOOKUP(Таблица1[[#This Row],[ID]],Таблица3[#All],2,FALSE)</f>
        <v>43199</v>
      </c>
      <c r="F36" s="18" t="str">
        <f>VLOOKUP(Таблица1[[#This Row],[ID]],Таблица3[#All],5,FALSE)</f>
        <v>Patna</v>
      </c>
      <c r="G36" s="5">
        <v>68</v>
      </c>
      <c r="H36" s="3">
        <v>-55</v>
      </c>
      <c r="I36" s="5">
        <v>5</v>
      </c>
      <c r="J36" s="2" t="s">
        <v>7</v>
      </c>
      <c r="K36" s="2" t="s">
        <v>28</v>
      </c>
      <c r="L36" s="8">
        <v>13.6</v>
      </c>
      <c r="M36" s="1">
        <v>3</v>
      </c>
      <c r="N36" s="1" t="str">
        <f t="shared" si="0"/>
        <v>торгуем</v>
      </c>
      <c r="O36" s="1"/>
      <c r="P36" s="45" t="s">
        <v>2</v>
      </c>
      <c r="Q36" s="43" t="s">
        <v>29</v>
      </c>
      <c r="R36" s="3">
        <f t="shared" si="2"/>
        <v>844</v>
      </c>
      <c r="S36" s="3">
        <v>0</v>
      </c>
    </row>
    <row r="37" spans="3:19" x14ac:dyDescent="0.3">
      <c r="C37" s="7" t="s">
        <v>253</v>
      </c>
      <c r="D37" s="103" t="str">
        <f>VLOOKUP(Таблица1[[#This Row],[ID]],Таблица3[#All],3,FALSE)</f>
        <v>Krishna</v>
      </c>
      <c r="E37" s="18">
        <f>VLOOKUP(Таблица1[[#This Row],[ID]],Таблица3[#All],2,FALSE)</f>
        <v>43402</v>
      </c>
      <c r="F37" s="18" t="str">
        <f>VLOOKUP(Таблица1[[#This Row],[ID]],Таблица3[#All],5,FALSE)</f>
        <v>Indore</v>
      </c>
      <c r="G37" s="5">
        <v>36</v>
      </c>
      <c r="H37" s="3">
        <v>4</v>
      </c>
      <c r="I37" s="5">
        <v>9</v>
      </c>
      <c r="J37" s="2" t="s">
        <v>4</v>
      </c>
      <c r="K37" s="2" t="s">
        <v>6</v>
      </c>
      <c r="L37" s="8">
        <v>4</v>
      </c>
      <c r="M37" s="1">
        <v>3</v>
      </c>
      <c r="N37" s="1" t="str">
        <f t="shared" si="0"/>
        <v>не торгуем</v>
      </c>
      <c r="O37" s="1"/>
      <c r="P37" s="46" t="s">
        <v>2</v>
      </c>
      <c r="Q37" s="44" t="s">
        <v>14</v>
      </c>
      <c r="R37" s="3">
        <f t="shared" si="2"/>
        <v>577</v>
      </c>
      <c r="S37" s="3">
        <v>0</v>
      </c>
    </row>
    <row r="38" spans="3:19" x14ac:dyDescent="0.3">
      <c r="C38" s="7" t="s">
        <v>27</v>
      </c>
      <c r="D38" s="103" t="str">
        <f>VLOOKUP(Таблица1[[#This Row],[ID]],Таблица3[#All],3,FALSE)</f>
        <v>Yogesh</v>
      </c>
      <c r="E38" s="18">
        <f>VLOOKUP(Таблица1[[#This Row],[ID]],Таблица3[#All],2,FALSE)</f>
        <v>43199</v>
      </c>
      <c r="F38" s="18" t="str">
        <f>VLOOKUP(Таблица1[[#This Row],[ID]],Таблица3[#All],5,FALSE)</f>
        <v>Patna</v>
      </c>
      <c r="G38" s="5">
        <v>43</v>
      </c>
      <c r="H38" s="3">
        <v>0</v>
      </c>
      <c r="I38" s="5">
        <v>3</v>
      </c>
      <c r="J38" s="2" t="s">
        <v>4</v>
      </c>
      <c r="K38" s="2" t="s">
        <v>11</v>
      </c>
      <c r="L38" s="8">
        <v>14.333333333333334</v>
      </c>
      <c r="M38" s="1">
        <v>2</v>
      </c>
      <c r="N38" s="1" t="str">
        <f t="shared" si="0"/>
        <v>не торгуем</v>
      </c>
      <c r="O38" s="1"/>
      <c r="P38" s="46" t="s">
        <v>4</v>
      </c>
      <c r="Q38" s="44" t="s">
        <v>11</v>
      </c>
      <c r="R38" s="3">
        <f t="shared" si="2"/>
        <v>352</v>
      </c>
      <c r="S38" s="3">
        <v>0</v>
      </c>
    </row>
    <row r="39" spans="3:19" x14ac:dyDescent="0.3">
      <c r="C39" s="7" t="s">
        <v>421</v>
      </c>
      <c r="D39" s="103" t="str">
        <f>VLOOKUP(Таблица1[[#This Row],[ID]],Таблица3[#All],3,FALSE)</f>
        <v>Patil</v>
      </c>
      <c r="E39" s="18">
        <f>VLOOKUP(Таблица1[[#This Row],[ID]],Таблица3[#All],2,FALSE)</f>
        <v>43503</v>
      </c>
      <c r="F39" s="18" t="str">
        <f>VLOOKUP(Таблица1[[#This Row],[ID]],Таблица3[#All],5,FALSE)</f>
        <v>Delhi</v>
      </c>
      <c r="G39" s="5">
        <v>8</v>
      </c>
      <c r="H39" s="3">
        <v>2</v>
      </c>
      <c r="I39" s="5">
        <v>2</v>
      </c>
      <c r="J39" s="2" t="s">
        <v>4</v>
      </c>
      <c r="K39" s="2" t="s">
        <v>48</v>
      </c>
      <c r="L39" s="8">
        <v>4</v>
      </c>
      <c r="M39" s="1">
        <v>2</v>
      </c>
      <c r="N39" s="1" t="str">
        <f t="shared" si="0"/>
        <v>не торгуем</v>
      </c>
      <c r="O39" s="1"/>
      <c r="P39" s="45" t="s">
        <v>4</v>
      </c>
      <c r="Q39" s="43" t="s">
        <v>22</v>
      </c>
      <c r="R39" s="3">
        <f t="shared" si="2"/>
        <v>260</v>
      </c>
      <c r="S39" s="3">
        <v>0</v>
      </c>
    </row>
    <row r="40" spans="3:19" x14ac:dyDescent="0.3">
      <c r="C40" s="7" t="s">
        <v>466</v>
      </c>
      <c r="D40" s="103" t="str">
        <f>VLOOKUP(Таблица1[[#This Row],[ID]],Таблица3[#All],3,FALSE)</f>
        <v>Nishi</v>
      </c>
      <c r="E40" s="18">
        <f>VLOOKUP(Таблица1[[#This Row],[ID]],Таблица3[#All],2,FALSE)</f>
        <v>43528</v>
      </c>
      <c r="F40" s="18" t="str">
        <f>VLOOKUP(Таблица1[[#This Row],[ID]],Таблица3[#All],5,FALSE)</f>
        <v>Mumbai</v>
      </c>
      <c r="G40" s="5">
        <v>32</v>
      </c>
      <c r="H40" s="3">
        <v>3</v>
      </c>
      <c r="I40" s="5">
        <v>8</v>
      </c>
      <c r="J40" s="2" t="s">
        <v>4</v>
      </c>
      <c r="K40" s="2" t="s">
        <v>6</v>
      </c>
      <c r="L40" s="8">
        <v>4</v>
      </c>
      <c r="M40" s="1">
        <v>2</v>
      </c>
      <c r="N40" s="1" t="str">
        <f t="shared" si="0"/>
        <v>не торгуем</v>
      </c>
      <c r="O40" s="1"/>
      <c r="P40" s="45" t="s">
        <v>4</v>
      </c>
      <c r="Q40" s="43" t="s">
        <v>48</v>
      </c>
      <c r="R40" s="3">
        <f t="shared" si="2"/>
        <v>235</v>
      </c>
      <c r="S40" s="3">
        <v>0</v>
      </c>
    </row>
    <row r="41" spans="3:19" x14ac:dyDescent="0.3">
      <c r="C41" s="7" t="s">
        <v>141</v>
      </c>
      <c r="D41" s="103" t="str">
        <f>VLOOKUP(Таблица1[[#This Row],[ID]],Таблица3[#All],3,FALSE)</f>
        <v>Anchal</v>
      </c>
      <c r="E41" s="18">
        <f>VLOOKUP(Таблица1[[#This Row],[ID]],Таблица3[#All],2,FALSE)</f>
        <v>43297</v>
      </c>
      <c r="F41" s="18" t="str">
        <f>VLOOKUP(Таблица1[[#This Row],[ID]],Таблица3[#All],5,FALSE)</f>
        <v>Chandigarh</v>
      </c>
      <c r="G41" s="5">
        <v>29</v>
      </c>
      <c r="H41" s="3">
        <v>-18</v>
      </c>
      <c r="I41" s="5">
        <v>7</v>
      </c>
      <c r="J41" s="2" t="s">
        <v>4</v>
      </c>
      <c r="K41" s="2" t="s">
        <v>48</v>
      </c>
      <c r="L41" s="8">
        <v>4.1428571428571432</v>
      </c>
      <c r="M41" s="1">
        <v>4</v>
      </c>
      <c r="N41" s="1" t="str">
        <f t="shared" si="0"/>
        <v>не торгуем</v>
      </c>
      <c r="O41" s="1"/>
      <c r="P41" s="45" t="s">
        <v>4</v>
      </c>
      <c r="Q41" s="43" t="s">
        <v>15</v>
      </c>
      <c r="R41" s="3">
        <f t="shared" si="2"/>
        <v>181</v>
      </c>
      <c r="S41" s="3">
        <v>0</v>
      </c>
    </row>
    <row r="42" spans="3:19" x14ac:dyDescent="0.3">
      <c r="C42" s="7" t="s">
        <v>72</v>
      </c>
      <c r="D42" s="103" t="str">
        <f>VLOOKUP(Таблица1[[#This Row],[ID]],Таблица3[#All],3,FALSE)</f>
        <v>Tushina</v>
      </c>
      <c r="E42" s="18">
        <f>VLOOKUP(Таблица1[[#This Row],[ID]],Таблица3[#All],2,FALSE)</f>
        <v>43228</v>
      </c>
      <c r="F42" s="18" t="str">
        <f>VLOOKUP(Таблица1[[#This Row],[ID]],Таблица3[#All],5,FALSE)</f>
        <v>Goa</v>
      </c>
      <c r="G42" s="5">
        <v>9</v>
      </c>
      <c r="H42" s="3">
        <v>-6</v>
      </c>
      <c r="I42" s="5">
        <v>2</v>
      </c>
      <c r="J42" s="2" t="s">
        <v>4</v>
      </c>
      <c r="K42" s="2" t="s">
        <v>6</v>
      </c>
      <c r="L42" s="8">
        <v>4.5</v>
      </c>
      <c r="M42" s="1">
        <v>1</v>
      </c>
      <c r="N42" s="1" t="str">
        <f t="shared" si="0"/>
        <v>не торгуем</v>
      </c>
      <c r="O42" s="1"/>
      <c r="P42" s="46" t="s">
        <v>7</v>
      </c>
      <c r="Q42" s="44" t="s">
        <v>8</v>
      </c>
      <c r="R42" s="3">
        <f t="shared" si="2"/>
        <v>-1236</v>
      </c>
      <c r="S42" s="3">
        <v>0</v>
      </c>
    </row>
    <row r="43" spans="3:19" x14ac:dyDescent="0.3">
      <c r="C43" s="7" t="s">
        <v>341</v>
      </c>
      <c r="D43" s="103" t="str">
        <f>VLOOKUP(Таблица1[[#This Row],[ID]],Таблица3[#All],3,FALSE)</f>
        <v>Sandra</v>
      </c>
      <c r="E43" s="18">
        <f>VLOOKUP(Таблица1[[#This Row],[ID]],Таблица3[#All],2,FALSE)</f>
        <v>43459</v>
      </c>
      <c r="F43" s="18" t="str">
        <f>VLOOKUP(Таблица1[[#This Row],[ID]],Таблица3[#All],5,FALSE)</f>
        <v>Amritsar</v>
      </c>
      <c r="G43" s="5">
        <v>71</v>
      </c>
      <c r="H43" s="3">
        <v>-44</v>
      </c>
      <c r="I43" s="5">
        <v>5</v>
      </c>
      <c r="J43" s="2" t="s">
        <v>7</v>
      </c>
      <c r="K43" s="2" t="s">
        <v>28</v>
      </c>
      <c r="L43" s="8">
        <v>14.2</v>
      </c>
      <c r="M43" s="1">
        <v>3</v>
      </c>
      <c r="N43" s="1" t="str">
        <f t="shared" si="0"/>
        <v>торгуем</v>
      </c>
      <c r="O43" s="1"/>
      <c r="P43" s="45" t="s">
        <v>2</v>
      </c>
      <c r="Q43" s="43" t="s">
        <v>24</v>
      </c>
      <c r="R43" s="3">
        <f t="shared" si="2"/>
        <v>-4011</v>
      </c>
      <c r="S43" s="3">
        <v>0</v>
      </c>
    </row>
    <row r="44" spans="3:19" x14ac:dyDescent="0.3">
      <c r="C44" s="7" t="s">
        <v>75</v>
      </c>
      <c r="D44" s="103" t="str">
        <f>VLOOKUP(Таблица1[[#This Row],[ID]],Таблица3[#All],3,FALSE)</f>
        <v>Nida</v>
      </c>
      <c r="E44" s="18">
        <f>VLOOKUP(Таблица1[[#This Row],[ID]],Таблица3[#All],2,FALSE)</f>
        <v>43231</v>
      </c>
      <c r="F44" s="18" t="str">
        <f>VLOOKUP(Таблица1[[#This Row],[ID]],Таблица3[#All],5,FALSE)</f>
        <v>Indore</v>
      </c>
      <c r="G44" s="5">
        <v>9</v>
      </c>
      <c r="H44" s="3">
        <v>-6</v>
      </c>
      <c r="I44" s="5">
        <v>2</v>
      </c>
      <c r="J44" s="2" t="s">
        <v>4</v>
      </c>
      <c r="K44" s="2" t="s">
        <v>48</v>
      </c>
      <c r="L44" s="8">
        <v>4.5</v>
      </c>
      <c r="M44" s="1">
        <v>4</v>
      </c>
      <c r="N44" s="1" t="str">
        <f t="shared" si="0"/>
        <v>не торгуем</v>
      </c>
      <c r="O44" s="1"/>
    </row>
    <row r="45" spans="3:19" x14ac:dyDescent="0.3">
      <c r="C45" s="7" t="s">
        <v>34</v>
      </c>
      <c r="D45" s="103" t="str">
        <f>VLOOKUP(Таблица1[[#This Row],[ID]],Таблица3[#All],3,FALSE)</f>
        <v>Bhavna</v>
      </c>
      <c r="E45" s="18">
        <f>VLOOKUP(Таблица1[[#This Row],[ID]],Таблица3[#All],2,FALSE)</f>
        <v>43205</v>
      </c>
      <c r="F45" s="18" t="str">
        <f>VLOOKUP(Таблица1[[#This Row],[ID]],Таблица3[#All],5,FALSE)</f>
        <v>Gangtok</v>
      </c>
      <c r="G45" s="5">
        <v>68</v>
      </c>
      <c r="H45" s="3">
        <v>20</v>
      </c>
      <c r="I45" s="5">
        <v>5</v>
      </c>
      <c r="J45" s="2" t="s">
        <v>4</v>
      </c>
      <c r="K45" s="2" t="s">
        <v>6</v>
      </c>
      <c r="L45" s="8">
        <v>13.6</v>
      </c>
      <c r="M45" s="1">
        <v>3</v>
      </c>
      <c r="N45" s="1" t="str">
        <f t="shared" si="0"/>
        <v>не торгуем</v>
      </c>
      <c r="O45" s="1"/>
    </row>
    <row r="46" spans="3:19" x14ac:dyDescent="0.3">
      <c r="C46" s="7" t="s">
        <v>35</v>
      </c>
      <c r="D46" s="103" t="str">
        <f>VLOOKUP(Таблица1[[#This Row],[ID]],Таблица3[#All],3,FALSE)</f>
        <v>Kanak</v>
      </c>
      <c r="E46" s="18">
        <f>VLOOKUP(Таблица1[[#This Row],[ID]],Таблица3[#All],2,FALSE)</f>
        <v>43205</v>
      </c>
      <c r="F46" s="18" t="str">
        <f>VLOOKUP(Таблица1[[#This Row],[ID]],Таблица3[#All],5,FALSE)</f>
        <v>Goa</v>
      </c>
      <c r="G46" s="5">
        <v>42</v>
      </c>
      <c r="H46" s="3">
        <v>12</v>
      </c>
      <c r="I46" s="5">
        <v>5</v>
      </c>
      <c r="J46" s="2" t="s">
        <v>4</v>
      </c>
      <c r="K46" s="2" t="s">
        <v>6</v>
      </c>
      <c r="L46" s="8">
        <v>8.4</v>
      </c>
      <c r="M46" s="1">
        <v>1</v>
      </c>
      <c r="N46" s="1" t="str">
        <f t="shared" si="0"/>
        <v>не торгуем</v>
      </c>
      <c r="O46" s="1"/>
    </row>
    <row r="47" spans="3:19" x14ac:dyDescent="0.3">
      <c r="C47" s="7" t="s">
        <v>35</v>
      </c>
      <c r="D47" s="103" t="str">
        <f>VLOOKUP(Таблица1[[#This Row],[ID]],Таблица3[#All],3,FALSE)</f>
        <v>Kanak</v>
      </c>
      <c r="E47" s="18">
        <f>VLOOKUP(Таблица1[[#This Row],[ID]],Таблица3[#All],2,FALSE)</f>
        <v>43205</v>
      </c>
      <c r="F47" s="18" t="str">
        <f>VLOOKUP(Таблица1[[#This Row],[ID]],Таблица3[#All],5,FALSE)</f>
        <v>Goa</v>
      </c>
      <c r="G47" s="5">
        <v>116</v>
      </c>
      <c r="H47" s="3">
        <v>-56</v>
      </c>
      <c r="I47" s="5">
        <v>5</v>
      </c>
      <c r="J47" s="2" t="s">
        <v>4</v>
      </c>
      <c r="K47" s="2" t="s">
        <v>5</v>
      </c>
      <c r="L47" s="8">
        <v>23.2</v>
      </c>
      <c r="M47" s="1">
        <v>1</v>
      </c>
      <c r="N47" s="1" t="str">
        <f t="shared" si="0"/>
        <v>не торгуем</v>
      </c>
      <c r="O47" s="1"/>
    </row>
    <row r="48" spans="3:19" x14ac:dyDescent="0.3">
      <c r="C48" s="7" t="s">
        <v>35</v>
      </c>
      <c r="D48" s="103" t="str">
        <f>VLOOKUP(Таблица1[[#This Row],[ID]],Таблица3[#All],3,FALSE)</f>
        <v>Kanak</v>
      </c>
      <c r="E48" s="18">
        <f>VLOOKUP(Таблица1[[#This Row],[ID]],Таблица3[#All],2,FALSE)</f>
        <v>43205</v>
      </c>
      <c r="F48" s="18" t="str">
        <f>VLOOKUP(Таблица1[[#This Row],[ID]],Таблица3[#All],5,FALSE)</f>
        <v>Goa</v>
      </c>
      <c r="G48" s="5">
        <v>22</v>
      </c>
      <c r="H48" s="3">
        <v>-2</v>
      </c>
      <c r="I48" s="5">
        <v>3</v>
      </c>
      <c r="J48" s="2" t="s">
        <v>4</v>
      </c>
      <c r="K48" s="2" t="s">
        <v>6</v>
      </c>
      <c r="L48" s="8">
        <v>7.333333333333333</v>
      </c>
      <c r="M48" s="1">
        <v>3</v>
      </c>
      <c r="N48" s="1" t="str">
        <f t="shared" si="0"/>
        <v>не торгуем</v>
      </c>
      <c r="O48" s="1"/>
    </row>
    <row r="49" spans="3:15" x14ac:dyDescent="0.3">
      <c r="C49" s="7" t="s">
        <v>35</v>
      </c>
      <c r="D49" s="103" t="str">
        <f>VLOOKUP(Таблица1[[#This Row],[ID]],Таблица3[#All],3,FALSE)</f>
        <v>Kanak</v>
      </c>
      <c r="E49" s="18">
        <f>VLOOKUP(Таблица1[[#This Row],[ID]],Таблица3[#All],2,FALSE)</f>
        <v>43205</v>
      </c>
      <c r="F49" s="18" t="str">
        <f>VLOOKUP(Таблица1[[#This Row],[ID]],Таблица3[#All],5,FALSE)</f>
        <v>Goa</v>
      </c>
      <c r="G49" s="5">
        <v>14</v>
      </c>
      <c r="H49" s="3">
        <v>-2</v>
      </c>
      <c r="I49" s="5">
        <v>3</v>
      </c>
      <c r="J49" s="2" t="s">
        <v>4</v>
      </c>
      <c r="K49" s="2" t="s">
        <v>6</v>
      </c>
      <c r="L49" s="8">
        <v>4.666666666666667</v>
      </c>
      <c r="M49" s="1">
        <v>2</v>
      </c>
      <c r="N49" s="1" t="str">
        <f t="shared" si="0"/>
        <v>не торгуем</v>
      </c>
      <c r="O49" s="1"/>
    </row>
    <row r="50" spans="3:15" x14ac:dyDescent="0.3">
      <c r="C50" s="7" t="s">
        <v>36</v>
      </c>
      <c r="D50" s="103" t="str">
        <f>VLOOKUP(Таблица1[[#This Row],[ID]],Таблица3[#All],3,FALSE)</f>
        <v>Sagar</v>
      </c>
      <c r="E50" s="18">
        <f>VLOOKUP(Таблица1[[#This Row],[ID]],Таблица3[#All],2,FALSE)</f>
        <v>43207</v>
      </c>
      <c r="F50" s="18" t="str">
        <f>VLOOKUP(Таблица1[[#This Row],[ID]],Таблица3[#All],5,FALSE)</f>
        <v>Kohima</v>
      </c>
      <c r="G50" s="5">
        <v>305</v>
      </c>
      <c r="H50" s="3">
        <v>-270</v>
      </c>
      <c r="I50" s="5">
        <v>5</v>
      </c>
      <c r="J50" s="2" t="s">
        <v>7</v>
      </c>
      <c r="K50" s="2" t="s">
        <v>8</v>
      </c>
      <c r="L50" s="8">
        <v>61</v>
      </c>
      <c r="M50" s="1">
        <v>1</v>
      </c>
      <c r="N50" s="1" t="str">
        <f t="shared" si="0"/>
        <v>не торгуем</v>
      </c>
      <c r="O50" s="1"/>
    </row>
    <row r="51" spans="3:15" x14ac:dyDescent="0.3">
      <c r="C51" s="7" t="s">
        <v>197</v>
      </c>
      <c r="D51" s="103" t="str">
        <f>VLOOKUP(Таблица1[[#This Row],[ID]],Таблица3[#All],3,FALSE)</f>
        <v>Aditi</v>
      </c>
      <c r="E51" s="18">
        <f>VLOOKUP(Таблица1[[#This Row],[ID]],Таблица3[#All],2,FALSE)</f>
        <v>43353</v>
      </c>
      <c r="F51" s="18" t="str">
        <f>VLOOKUP(Таблица1[[#This Row],[ID]],Таблица3[#All],5,FALSE)</f>
        <v>Indore</v>
      </c>
      <c r="G51" s="5">
        <v>61</v>
      </c>
      <c r="H51" s="3">
        <v>-25</v>
      </c>
      <c r="I51" s="5">
        <v>4</v>
      </c>
      <c r="J51" s="2" t="s">
        <v>7</v>
      </c>
      <c r="K51" s="2" t="s">
        <v>28</v>
      </c>
      <c r="L51" s="8">
        <v>15.25</v>
      </c>
      <c r="M51" s="1">
        <v>1</v>
      </c>
      <c r="N51" s="1" t="str">
        <f t="shared" si="0"/>
        <v>торгуем</v>
      </c>
      <c r="O51" s="1"/>
    </row>
    <row r="52" spans="3:15" x14ac:dyDescent="0.3">
      <c r="C52" s="7" t="s">
        <v>187</v>
      </c>
      <c r="D52" s="103" t="str">
        <f>VLOOKUP(Таблица1[[#This Row],[ID]],Таблица3[#All],3,FALSE)</f>
        <v>Ashmeet</v>
      </c>
      <c r="E52" s="18">
        <f>VLOOKUP(Таблица1[[#This Row],[ID]],Таблица3[#All],2,FALSE)</f>
        <v>43343</v>
      </c>
      <c r="F52" s="18" t="str">
        <f>VLOOKUP(Таблица1[[#This Row],[ID]],Таблица3[#All],5,FALSE)</f>
        <v>Kolkata</v>
      </c>
      <c r="G52" s="5">
        <v>9</v>
      </c>
      <c r="H52" s="3">
        <v>-9</v>
      </c>
      <c r="I52" s="5">
        <v>2</v>
      </c>
      <c r="J52" s="2" t="s">
        <v>4</v>
      </c>
      <c r="K52" s="2" t="s">
        <v>15</v>
      </c>
      <c r="L52" s="8">
        <v>4.5</v>
      </c>
      <c r="M52" s="1">
        <v>4</v>
      </c>
      <c r="N52" s="1" t="str">
        <f t="shared" si="0"/>
        <v>не торгуем</v>
      </c>
      <c r="O52" s="1"/>
    </row>
    <row r="53" spans="3:15" x14ac:dyDescent="0.3">
      <c r="C53" s="7" t="s">
        <v>129</v>
      </c>
      <c r="D53" s="103" t="str">
        <f>VLOOKUP(Таблица1[[#This Row],[ID]],Таблица3[#All],3,FALSE)</f>
        <v>Aakanksha</v>
      </c>
      <c r="E53" s="18">
        <f>VLOOKUP(Таблица1[[#This Row],[ID]],Таблица3[#All],2,FALSE)</f>
        <v>43282</v>
      </c>
      <c r="F53" s="18" t="str">
        <f>VLOOKUP(Таблица1[[#This Row],[ID]],Таблица3[#All],5,FALSE)</f>
        <v>Indore</v>
      </c>
      <c r="G53" s="5">
        <v>33</v>
      </c>
      <c r="H53" s="3">
        <v>-12</v>
      </c>
      <c r="I53" s="5">
        <v>7</v>
      </c>
      <c r="J53" s="2" t="s">
        <v>4</v>
      </c>
      <c r="K53" s="2" t="s">
        <v>11</v>
      </c>
      <c r="L53" s="8">
        <v>4.7142857142857144</v>
      </c>
      <c r="M53" s="1">
        <v>4</v>
      </c>
      <c r="N53" s="1" t="str">
        <f t="shared" si="0"/>
        <v>не торгуем</v>
      </c>
      <c r="O53" s="1"/>
    </row>
    <row r="54" spans="3:15" x14ac:dyDescent="0.3">
      <c r="C54" s="7" t="s">
        <v>121</v>
      </c>
      <c r="D54" s="103" t="str">
        <f>VLOOKUP(Таблица1[[#This Row],[ID]],Таблица3[#All],3,FALSE)</f>
        <v>Maithilee</v>
      </c>
      <c r="E54" s="18">
        <f>VLOOKUP(Таблица1[[#This Row],[ID]],Таблица3[#All],2,FALSE)</f>
        <v>43277</v>
      </c>
      <c r="F54" s="18" t="str">
        <f>VLOOKUP(Таблица1[[#This Row],[ID]],Таблица3[#All],5,FALSE)</f>
        <v>Indore</v>
      </c>
      <c r="G54" s="5">
        <v>10</v>
      </c>
      <c r="H54" s="3">
        <v>-8</v>
      </c>
      <c r="I54" s="5">
        <v>2</v>
      </c>
      <c r="J54" s="2" t="s">
        <v>4</v>
      </c>
      <c r="K54" s="2" t="s">
        <v>48</v>
      </c>
      <c r="L54" s="8">
        <v>5</v>
      </c>
      <c r="M54" s="1">
        <v>2</v>
      </c>
      <c r="N54" s="1" t="str">
        <f t="shared" si="0"/>
        <v>не торгуем</v>
      </c>
      <c r="O54" s="1"/>
    </row>
    <row r="55" spans="3:15" x14ac:dyDescent="0.3">
      <c r="C55" s="7" t="s">
        <v>40</v>
      </c>
      <c r="D55" s="103" t="str">
        <f>VLOOKUP(Таблица1[[#This Row],[ID]],Таблица3[#All],3,FALSE)</f>
        <v>Deepak</v>
      </c>
      <c r="E55" s="18">
        <f>VLOOKUP(Таблица1[[#This Row],[ID]],Таблица3[#All],2,FALSE)</f>
        <v>43210</v>
      </c>
      <c r="F55" s="18" t="str">
        <f>VLOOKUP(Таблица1[[#This Row],[ID]],Таблица3[#All],5,FALSE)</f>
        <v>Bhopal</v>
      </c>
      <c r="G55" s="5">
        <v>233</v>
      </c>
      <c r="H55" s="3">
        <v>-10</v>
      </c>
      <c r="I55" s="5">
        <v>5</v>
      </c>
      <c r="J55" s="2" t="s">
        <v>7</v>
      </c>
      <c r="K55" s="2" t="s">
        <v>8</v>
      </c>
      <c r="L55" s="8">
        <v>46.6</v>
      </c>
      <c r="M55" s="1">
        <v>2</v>
      </c>
      <c r="N55" s="1" t="str">
        <f t="shared" si="0"/>
        <v>не торгуем</v>
      </c>
      <c r="O55" s="1"/>
    </row>
    <row r="56" spans="3:15" x14ac:dyDescent="0.3">
      <c r="C56" s="7" t="s">
        <v>40</v>
      </c>
      <c r="D56" s="103" t="str">
        <f>VLOOKUP(Таблица1[[#This Row],[ID]],Таблица3[#All],3,FALSE)</f>
        <v>Deepak</v>
      </c>
      <c r="E56" s="18">
        <f>VLOOKUP(Таблица1[[#This Row],[ID]],Таблица3[#All],2,FALSE)</f>
        <v>43210</v>
      </c>
      <c r="F56" s="18" t="str">
        <f>VLOOKUP(Таблица1[[#This Row],[ID]],Таблица3[#All],5,FALSE)</f>
        <v>Bhopal</v>
      </c>
      <c r="G56" s="5">
        <v>228</v>
      </c>
      <c r="H56" s="3">
        <v>63</v>
      </c>
      <c r="I56" s="5">
        <v>3</v>
      </c>
      <c r="J56" s="2" t="s">
        <v>7</v>
      </c>
      <c r="K56" s="2" t="s">
        <v>8</v>
      </c>
      <c r="L56" s="8">
        <v>76</v>
      </c>
      <c r="M56" s="1">
        <v>4</v>
      </c>
      <c r="N56" s="1" t="str">
        <f t="shared" si="0"/>
        <v>не торгуем</v>
      </c>
      <c r="O56" s="1"/>
    </row>
    <row r="57" spans="3:15" x14ac:dyDescent="0.3">
      <c r="C57" s="7" t="s">
        <v>40</v>
      </c>
      <c r="D57" s="103" t="str">
        <f>VLOOKUP(Таблица1[[#This Row],[ID]],Таблица3[#All],3,FALSE)</f>
        <v>Deepak</v>
      </c>
      <c r="E57" s="18">
        <f>VLOOKUP(Таблица1[[#This Row],[ID]],Таблица3[#All],2,FALSE)</f>
        <v>43210</v>
      </c>
      <c r="F57" s="18" t="str">
        <f>VLOOKUP(Таблица1[[#This Row],[ID]],Таблица3[#All],5,FALSE)</f>
        <v>Bhopal</v>
      </c>
      <c r="G57" s="5">
        <v>333</v>
      </c>
      <c r="H57" s="3">
        <v>-15</v>
      </c>
      <c r="I57" s="5">
        <v>3</v>
      </c>
      <c r="J57" s="2" t="s">
        <v>7</v>
      </c>
      <c r="K57" s="2" t="s">
        <v>10</v>
      </c>
      <c r="L57" s="8">
        <v>111</v>
      </c>
      <c r="M57" s="1">
        <v>3</v>
      </c>
      <c r="N57" s="1" t="str">
        <f t="shared" si="0"/>
        <v>не торгуем</v>
      </c>
      <c r="O57" s="1"/>
    </row>
    <row r="58" spans="3:15" x14ac:dyDescent="0.3">
      <c r="C58" s="7" t="s">
        <v>41</v>
      </c>
      <c r="D58" s="103" t="str">
        <f>VLOOKUP(Таблица1[[#This Row],[ID]],Таблица3[#All],3,FALSE)</f>
        <v>Monisha</v>
      </c>
      <c r="E58" s="18">
        <f>VLOOKUP(Таблица1[[#This Row],[ID]],Таблица3[#All],2,FALSE)</f>
        <v>43212</v>
      </c>
      <c r="F58" s="18" t="str">
        <f>VLOOKUP(Таблица1[[#This Row],[ID]],Таблица3[#All],5,FALSE)</f>
        <v>Jaipur</v>
      </c>
      <c r="G58" s="5">
        <v>534</v>
      </c>
      <c r="H58" s="3">
        <v>0</v>
      </c>
      <c r="I58" s="5">
        <v>3</v>
      </c>
      <c r="J58" s="2" t="s">
        <v>4</v>
      </c>
      <c r="K58" s="2" t="s">
        <v>11</v>
      </c>
      <c r="L58" s="8">
        <v>178</v>
      </c>
      <c r="M58" s="1">
        <v>2</v>
      </c>
      <c r="N58" s="1" t="str">
        <f t="shared" si="0"/>
        <v>не торгуем</v>
      </c>
      <c r="O58" s="1"/>
    </row>
    <row r="59" spans="3:15" x14ac:dyDescent="0.3">
      <c r="C59" s="7" t="s">
        <v>42</v>
      </c>
      <c r="D59" s="103" t="str">
        <f>VLOOKUP(Таблица1[[#This Row],[ID]],Таблица3[#All],3,FALSE)</f>
        <v>Atharv</v>
      </c>
      <c r="E59" s="18">
        <f>VLOOKUP(Таблица1[[#This Row],[ID]],Таблица3[#All],2,FALSE)</f>
        <v>43212</v>
      </c>
      <c r="F59" s="18" t="str">
        <f>VLOOKUP(Таблица1[[#This Row],[ID]],Таблица3[#All],5,FALSE)</f>
        <v>Kolkata</v>
      </c>
      <c r="G59" s="5">
        <v>53</v>
      </c>
      <c r="H59" s="3">
        <v>1</v>
      </c>
      <c r="I59" s="5">
        <v>4</v>
      </c>
      <c r="J59" s="2" t="s">
        <v>4</v>
      </c>
      <c r="K59" s="2" t="s">
        <v>5</v>
      </c>
      <c r="L59" s="8">
        <v>13.25</v>
      </c>
      <c r="M59" s="1">
        <v>4</v>
      </c>
      <c r="N59" s="1" t="str">
        <f t="shared" si="0"/>
        <v>не торгуем</v>
      </c>
      <c r="O59" s="1"/>
    </row>
    <row r="60" spans="3:15" x14ac:dyDescent="0.3">
      <c r="C60" s="7" t="s">
        <v>42</v>
      </c>
      <c r="D60" s="103" t="str">
        <f>VLOOKUP(Таблица1[[#This Row],[ID]],Таблица3[#All],3,FALSE)</f>
        <v>Atharv</v>
      </c>
      <c r="E60" s="18">
        <f>VLOOKUP(Таблица1[[#This Row],[ID]],Таблица3[#All],2,FALSE)</f>
        <v>43212</v>
      </c>
      <c r="F60" s="18" t="str">
        <f>VLOOKUP(Таблица1[[#This Row],[ID]],Таблица3[#All],5,FALSE)</f>
        <v>Kolkata</v>
      </c>
      <c r="G60" s="5">
        <v>158</v>
      </c>
      <c r="H60" s="3">
        <v>69</v>
      </c>
      <c r="I60" s="5">
        <v>3</v>
      </c>
      <c r="J60" s="2" t="s">
        <v>4</v>
      </c>
      <c r="K60" s="2" t="s">
        <v>5</v>
      </c>
      <c r="L60" s="8">
        <v>52.666666666666664</v>
      </c>
      <c r="M60" s="1">
        <v>4</v>
      </c>
      <c r="N60" s="1" t="str">
        <f t="shared" si="0"/>
        <v>не торгуем</v>
      </c>
      <c r="O60" s="1"/>
    </row>
    <row r="61" spans="3:15" x14ac:dyDescent="0.3">
      <c r="C61" s="7" t="s">
        <v>42</v>
      </c>
      <c r="D61" s="103" t="str">
        <f>VLOOKUP(Таблица1[[#This Row],[ID]],Таблица3[#All],3,FALSE)</f>
        <v>Atharv</v>
      </c>
      <c r="E61" s="18">
        <f>VLOOKUP(Таблица1[[#This Row],[ID]],Таблица3[#All],2,FALSE)</f>
        <v>43212</v>
      </c>
      <c r="F61" s="18" t="str">
        <f>VLOOKUP(Таблица1[[#This Row],[ID]],Таблица3[#All],5,FALSE)</f>
        <v>Kolkata</v>
      </c>
      <c r="G61" s="5">
        <v>149</v>
      </c>
      <c r="H61" s="3">
        <v>-87</v>
      </c>
      <c r="I61" s="5">
        <v>4</v>
      </c>
      <c r="J61" s="2" t="s">
        <v>4</v>
      </c>
      <c r="K61" s="2" t="s">
        <v>11</v>
      </c>
      <c r="L61" s="8">
        <v>37.25</v>
      </c>
      <c r="M61" s="1">
        <v>3</v>
      </c>
      <c r="N61" s="1" t="str">
        <f t="shared" si="0"/>
        <v>не торгуем</v>
      </c>
      <c r="O61" s="1"/>
    </row>
    <row r="62" spans="3:15" x14ac:dyDescent="0.3">
      <c r="C62" s="7" t="s">
        <v>271</v>
      </c>
      <c r="D62" s="103" t="str">
        <f>VLOOKUP(Таблица1[[#This Row],[ID]],Таблица3[#All],3,FALSE)</f>
        <v>Kushal</v>
      </c>
      <c r="E62" s="18">
        <f>VLOOKUP(Таблица1[[#This Row],[ID]],Таблица3[#All],2,FALSE)</f>
        <v>43410</v>
      </c>
      <c r="F62" s="18" t="str">
        <f>VLOOKUP(Таблица1[[#This Row],[ID]],Таблица3[#All],5,FALSE)</f>
        <v>Kohima</v>
      </c>
      <c r="G62" s="5">
        <v>10</v>
      </c>
      <c r="H62" s="3">
        <v>2</v>
      </c>
      <c r="I62" s="5">
        <v>2</v>
      </c>
      <c r="J62" s="2" t="s">
        <v>4</v>
      </c>
      <c r="K62" s="2" t="s">
        <v>6</v>
      </c>
      <c r="L62" s="8">
        <v>5</v>
      </c>
      <c r="M62" s="1">
        <v>2</v>
      </c>
      <c r="N62" s="1" t="str">
        <f t="shared" si="0"/>
        <v>не торгуем</v>
      </c>
      <c r="O62" s="1"/>
    </row>
    <row r="63" spans="3:15" x14ac:dyDescent="0.3">
      <c r="C63" s="7" t="s">
        <v>43</v>
      </c>
      <c r="D63" s="103" t="str">
        <f>VLOOKUP(Таблица1[[#This Row],[ID]],Таблица3[#All],3,FALSE)</f>
        <v>Vini</v>
      </c>
      <c r="E63" s="18">
        <f>VLOOKUP(Таблица1[[#This Row],[ID]],Таблица3[#All],2,FALSE)</f>
        <v>43212</v>
      </c>
      <c r="F63" s="18" t="str">
        <f>VLOOKUP(Таблица1[[#This Row],[ID]],Таблица3[#All],5,FALSE)</f>
        <v>Bangalore</v>
      </c>
      <c r="G63" s="5">
        <v>26</v>
      </c>
      <c r="H63" s="3">
        <v>12</v>
      </c>
      <c r="I63" s="5">
        <v>3</v>
      </c>
      <c r="J63" s="2" t="s">
        <v>4</v>
      </c>
      <c r="K63" s="2" t="s">
        <v>6</v>
      </c>
      <c r="L63" s="8">
        <v>8.6666666666666661</v>
      </c>
      <c r="M63" s="1">
        <v>2</v>
      </c>
      <c r="N63" s="1" t="str">
        <f t="shared" si="0"/>
        <v>не торгуем</v>
      </c>
      <c r="O63" s="1"/>
    </row>
    <row r="64" spans="3:15" x14ac:dyDescent="0.3">
      <c r="C64" s="7" t="s">
        <v>276</v>
      </c>
      <c r="D64" s="103" t="str">
        <f>VLOOKUP(Таблица1[[#This Row],[ID]],Таблица3[#All],3,FALSE)</f>
        <v>Abhijeet</v>
      </c>
      <c r="E64" s="18">
        <f>VLOOKUP(Таблица1[[#This Row],[ID]],Таблица3[#All],2,FALSE)</f>
        <v>43414</v>
      </c>
      <c r="F64" s="18" t="str">
        <f>VLOOKUP(Таблица1[[#This Row],[ID]],Таблица3[#All],5,FALSE)</f>
        <v>Mumbai</v>
      </c>
      <c r="G64" s="5">
        <v>10</v>
      </c>
      <c r="H64" s="3">
        <v>2</v>
      </c>
      <c r="I64" s="5">
        <v>2</v>
      </c>
      <c r="J64" s="2" t="s">
        <v>4</v>
      </c>
      <c r="K64" s="2" t="s">
        <v>48</v>
      </c>
      <c r="L64" s="8">
        <v>5</v>
      </c>
      <c r="M64" s="1">
        <v>4</v>
      </c>
      <c r="N64" s="1" t="str">
        <f t="shared" si="0"/>
        <v>не торгуем</v>
      </c>
      <c r="O64" s="1"/>
    </row>
    <row r="65" spans="3:15" x14ac:dyDescent="0.3">
      <c r="C65" s="7" t="s">
        <v>44</v>
      </c>
      <c r="D65" s="103" t="str">
        <f>VLOOKUP(Таблица1[[#This Row],[ID]],Таблица3[#All],3,FALSE)</f>
        <v>Pinky</v>
      </c>
      <c r="E65" s="18">
        <f>VLOOKUP(Таблица1[[#This Row],[ID]],Таблица3[#All],2,FALSE)</f>
        <v>43213</v>
      </c>
      <c r="F65" s="18" t="str">
        <f>VLOOKUP(Таблица1[[#This Row],[ID]],Таблица3[#All],5,FALSE)</f>
        <v>Kashmir</v>
      </c>
      <c r="G65" s="5">
        <v>59</v>
      </c>
      <c r="H65" s="3">
        <v>30</v>
      </c>
      <c r="I65" s="5">
        <v>3</v>
      </c>
      <c r="J65" s="2" t="s">
        <v>4</v>
      </c>
      <c r="K65" s="2" t="s">
        <v>22</v>
      </c>
      <c r="L65" s="8">
        <v>19.666666666666668</v>
      </c>
      <c r="M65" s="1">
        <v>3</v>
      </c>
      <c r="N65" s="1" t="str">
        <f t="shared" si="0"/>
        <v>не торгуем</v>
      </c>
      <c r="O65" s="1"/>
    </row>
    <row r="66" spans="3:15" x14ac:dyDescent="0.3">
      <c r="C66" s="7" t="s">
        <v>44</v>
      </c>
      <c r="D66" s="103" t="str">
        <f>VLOOKUP(Таблица1[[#This Row],[ID]],Таблица3[#All],3,FALSE)</f>
        <v>Pinky</v>
      </c>
      <c r="E66" s="18">
        <f>VLOOKUP(Таблица1[[#This Row],[ID]],Таблица3[#All],2,FALSE)</f>
        <v>43213</v>
      </c>
      <c r="F66" s="18" t="str">
        <f>VLOOKUP(Таблица1[[#This Row],[ID]],Таблица3[#All],5,FALSE)</f>
        <v>Kashmir</v>
      </c>
      <c r="G66" s="5">
        <v>635</v>
      </c>
      <c r="H66" s="3">
        <v>-349</v>
      </c>
      <c r="I66" s="5">
        <v>5</v>
      </c>
      <c r="J66" s="2" t="s">
        <v>4</v>
      </c>
      <c r="K66" s="2" t="s">
        <v>11</v>
      </c>
      <c r="L66" s="8">
        <v>127</v>
      </c>
      <c r="M66" s="1">
        <v>4</v>
      </c>
      <c r="N66" s="1" t="str">
        <f t="shared" si="0"/>
        <v>не торгуем</v>
      </c>
      <c r="O66" s="1"/>
    </row>
    <row r="67" spans="3:15" x14ac:dyDescent="0.3">
      <c r="C67" s="7" t="s">
        <v>303</v>
      </c>
      <c r="D67" s="103" t="str">
        <f>VLOOKUP(Таблица1[[#This Row],[ID]],Таблица3[#All],3,FALSE)</f>
        <v>Saptadeep</v>
      </c>
      <c r="E67" s="18">
        <f>VLOOKUP(Таблица1[[#This Row],[ID]],Таблица3[#All],2,FALSE)</f>
        <v>43431</v>
      </c>
      <c r="F67" s="18" t="str">
        <f>VLOOKUP(Таблица1[[#This Row],[ID]],Таблица3[#All],5,FALSE)</f>
        <v>Surat</v>
      </c>
      <c r="G67" s="5">
        <v>10</v>
      </c>
      <c r="H67" s="3">
        <v>-2</v>
      </c>
      <c r="I67" s="5">
        <v>2</v>
      </c>
      <c r="J67" s="2" t="s">
        <v>4</v>
      </c>
      <c r="K67" s="2" t="s">
        <v>22</v>
      </c>
      <c r="L67" s="8">
        <v>5</v>
      </c>
      <c r="M67" s="1">
        <v>4</v>
      </c>
      <c r="N67" s="1" t="str">
        <f t="shared" si="0"/>
        <v>не торгуем</v>
      </c>
      <c r="O67" s="1"/>
    </row>
    <row r="68" spans="3:15" x14ac:dyDescent="0.3">
      <c r="C68" s="7" t="s">
        <v>45</v>
      </c>
      <c r="D68" s="103" t="str">
        <f>VLOOKUP(Таблица1[[#This Row],[ID]],Таблица3[#All],3,FALSE)</f>
        <v>Bhishm</v>
      </c>
      <c r="E68" s="18">
        <f>VLOOKUP(Таблица1[[#This Row],[ID]],Таблица3[#All],2,FALSE)</f>
        <v>43213</v>
      </c>
      <c r="F68" s="18" t="str">
        <f>VLOOKUP(Таблица1[[#This Row],[ID]],Таблица3[#All],5,FALSE)</f>
        <v>Mumbai</v>
      </c>
      <c r="G68" s="5">
        <v>1103</v>
      </c>
      <c r="H68" s="3">
        <v>-276</v>
      </c>
      <c r="I68" s="5">
        <v>3</v>
      </c>
      <c r="J68" s="2" t="s">
        <v>2</v>
      </c>
      <c r="K68" s="2" t="s">
        <v>14</v>
      </c>
      <c r="L68" s="8">
        <v>367.66666666666669</v>
      </c>
      <c r="M68" s="1">
        <v>4</v>
      </c>
      <c r="N68" s="1" t="str">
        <f t="shared" si="0"/>
        <v>не торгуем</v>
      </c>
      <c r="O68" s="1"/>
    </row>
    <row r="69" spans="3:15" x14ac:dyDescent="0.3">
      <c r="C69" s="7" t="s">
        <v>46</v>
      </c>
      <c r="D69" s="103" t="str">
        <f>VLOOKUP(Таблица1[[#This Row],[ID]],Таблица3[#All],3,FALSE)</f>
        <v>Hitika</v>
      </c>
      <c r="E69" s="18">
        <f>VLOOKUP(Таблица1[[#This Row],[ID]],Таблица3[#All],2,FALSE)</f>
        <v>43213</v>
      </c>
      <c r="F69" s="18" t="str">
        <f>VLOOKUP(Таблица1[[#This Row],[ID]],Таблица3[#All],5,FALSE)</f>
        <v>Indore</v>
      </c>
      <c r="G69" s="5">
        <v>55</v>
      </c>
      <c r="H69" s="3">
        <v>-39</v>
      </c>
      <c r="I69" s="5">
        <v>4</v>
      </c>
      <c r="J69" s="2" t="s">
        <v>4</v>
      </c>
      <c r="K69" s="2" t="s">
        <v>5</v>
      </c>
      <c r="L69" s="8">
        <v>13.75</v>
      </c>
      <c r="M69" s="1">
        <v>3</v>
      </c>
      <c r="N69" s="1" t="str">
        <f t="shared" si="0"/>
        <v>не торгуем</v>
      </c>
      <c r="O69" s="1"/>
    </row>
    <row r="70" spans="3:15" x14ac:dyDescent="0.3">
      <c r="C70" s="7" t="s">
        <v>47</v>
      </c>
      <c r="D70" s="103" t="str">
        <f>VLOOKUP(Таблица1[[#This Row],[ID]],Таблица3[#All],3,FALSE)</f>
        <v>Pooja</v>
      </c>
      <c r="E70" s="18">
        <f>VLOOKUP(Таблица1[[#This Row],[ID]],Таблица3[#All],2,FALSE)</f>
        <v>43214</v>
      </c>
      <c r="F70" s="18" t="str">
        <f>VLOOKUP(Таблица1[[#This Row],[ID]],Таблица3[#All],5,FALSE)</f>
        <v>Patna</v>
      </c>
      <c r="G70" s="5">
        <v>45</v>
      </c>
      <c r="H70" s="3">
        <v>13</v>
      </c>
      <c r="I70" s="5">
        <v>4</v>
      </c>
      <c r="J70" s="2" t="s">
        <v>4</v>
      </c>
      <c r="K70" s="2" t="s">
        <v>48</v>
      </c>
      <c r="L70" s="8">
        <v>11.25</v>
      </c>
      <c r="M70" s="1">
        <v>2</v>
      </c>
      <c r="N70" s="1" t="str">
        <f t="shared" ref="N70:N133" si="3">IF(OR(K70="Printers",K70="Bookcases",K70="Accessories"),"торгуем","не торгуем")</f>
        <v>не торгуем</v>
      </c>
      <c r="O70" s="1"/>
    </row>
    <row r="71" spans="3:15" x14ac:dyDescent="0.3">
      <c r="C71" s="7" t="s">
        <v>47</v>
      </c>
      <c r="D71" s="103" t="str">
        <f>VLOOKUP(Таблица1[[#This Row],[ID]],Таблица3[#All],3,FALSE)</f>
        <v>Pooja</v>
      </c>
      <c r="E71" s="18">
        <f>VLOOKUP(Таблица1[[#This Row],[ID]],Таблица3[#All],2,FALSE)</f>
        <v>43214</v>
      </c>
      <c r="F71" s="18" t="str">
        <f>VLOOKUP(Таблица1[[#This Row],[ID]],Таблица3[#All],5,FALSE)</f>
        <v>Patna</v>
      </c>
      <c r="G71" s="5">
        <v>24</v>
      </c>
      <c r="H71" s="3">
        <v>-9</v>
      </c>
      <c r="I71" s="5">
        <v>4</v>
      </c>
      <c r="J71" s="2" t="s">
        <v>4</v>
      </c>
      <c r="K71" s="2" t="s">
        <v>11</v>
      </c>
      <c r="L71" s="8">
        <v>6</v>
      </c>
      <c r="M71" s="1">
        <v>2</v>
      </c>
      <c r="N71" s="1" t="str">
        <f t="shared" si="3"/>
        <v>не торгуем</v>
      </c>
      <c r="O71" s="1"/>
    </row>
    <row r="72" spans="3:15" x14ac:dyDescent="0.3">
      <c r="C72" s="7" t="s">
        <v>113</v>
      </c>
      <c r="D72" s="103" t="str">
        <f>VLOOKUP(Таблица1[[#This Row],[ID]],Таблица3[#All],3,FALSE)</f>
        <v>Parna</v>
      </c>
      <c r="E72" s="18">
        <f>VLOOKUP(Таблица1[[#This Row],[ID]],Таблица3[#All],2,FALSE)</f>
        <v>43269</v>
      </c>
      <c r="F72" s="18" t="str">
        <f>VLOOKUP(Таблица1[[#This Row],[ID]],Таблица3[#All],5,FALSE)</f>
        <v>Bhopal</v>
      </c>
      <c r="G72" s="5">
        <v>32</v>
      </c>
      <c r="H72" s="3">
        <v>-16</v>
      </c>
      <c r="I72" s="5">
        <v>6</v>
      </c>
      <c r="J72" s="2" t="s">
        <v>4</v>
      </c>
      <c r="K72" s="2" t="s">
        <v>11</v>
      </c>
      <c r="L72" s="8">
        <v>5.333333333333333</v>
      </c>
      <c r="M72" s="1">
        <v>2</v>
      </c>
      <c r="N72" s="1" t="str">
        <f t="shared" si="3"/>
        <v>не торгуем</v>
      </c>
      <c r="O72" s="1"/>
    </row>
    <row r="73" spans="3:15" x14ac:dyDescent="0.3">
      <c r="C73" s="7" t="s">
        <v>49</v>
      </c>
      <c r="D73" s="103" t="str">
        <f>VLOOKUP(Таблица1[[#This Row],[ID]],Таблица3[#All],3,FALSE)</f>
        <v>Hemant</v>
      </c>
      <c r="E73" s="18">
        <f>VLOOKUP(Таблица1[[#This Row],[ID]],Таблица3[#All],2,FALSE)</f>
        <v>43214</v>
      </c>
      <c r="F73" s="18" t="str">
        <f>VLOOKUP(Таблица1[[#This Row],[ID]],Таблица3[#All],5,FALSE)</f>
        <v>Thiruvananthapuram</v>
      </c>
      <c r="G73" s="5">
        <v>1560</v>
      </c>
      <c r="H73" s="3">
        <v>421</v>
      </c>
      <c r="I73" s="5">
        <v>3</v>
      </c>
      <c r="J73" s="2" t="s">
        <v>4</v>
      </c>
      <c r="K73" s="2" t="s">
        <v>13</v>
      </c>
      <c r="L73" s="8">
        <v>520</v>
      </c>
      <c r="M73" s="1">
        <v>1</v>
      </c>
      <c r="N73" s="1" t="str">
        <f t="shared" si="3"/>
        <v>не торгуем</v>
      </c>
      <c r="O73" s="1"/>
    </row>
    <row r="74" spans="3:15" x14ac:dyDescent="0.3">
      <c r="C74" s="7" t="s">
        <v>50</v>
      </c>
      <c r="D74" s="103" t="str">
        <f>VLOOKUP(Таблица1[[#This Row],[ID]],Таблица3[#All],3,FALSE)</f>
        <v>Sahil</v>
      </c>
      <c r="E74" s="18">
        <f>VLOOKUP(Таблица1[[#This Row],[ID]],Таблица3[#All],2,FALSE)</f>
        <v>43214</v>
      </c>
      <c r="F74" s="18" t="str">
        <f>VLOOKUP(Таблица1[[#This Row],[ID]],Таблица3[#All],5,FALSE)</f>
        <v>Chandigarh</v>
      </c>
      <c r="G74" s="5">
        <v>133</v>
      </c>
      <c r="H74" s="3">
        <v>12</v>
      </c>
      <c r="I74" s="5">
        <v>5</v>
      </c>
      <c r="J74" s="2" t="s">
        <v>4</v>
      </c>
      <c r="K74" s="2" t="s">
        <v>5</v>
      </c>
      <c r="L74" s="8">
        <v>26.6</v>
      </c>
      <c r="M74" s="1">
        <v>2</v>
      </c>
      <c r="N74" s="1" t="str">
        <f t="shared" si="3"/>
        <v>не торгуем</v>
      </c>
      <c r="O74" s="1"/>
    </row>
    <row r="75" spans="3:15" x14ac:dyDescent="0.3">
      <c r="C75" s="7" t="s">
        <v>50</v>
      </c>
      <c r="D75" s="103" t="str">
        <f>VLOOKUP(Таблица1[[#This Row],[ID]],Таблица3[#All],3,FALSE)</f>
        <v>Sahil</v>
      </c>
      <c r="E75" s="18">
        <f>VLOOKUP(Таблица1[[#This Row],[ID]],Таблица3[#All],2,FALSE)</f>
        <v>43214</v>
      </c>
      <c r="F75" s="18" t="str">
        <f>VLOOKUP(Таблица1[[#This Row],[ID]],Таблица3[#All],5,FALSE)</f>
        <v>Chandigarh</v>
      </c>
      <c r="G75" s="5">
        <v>114</v>
      </c>
      <c r="H75" s="3">
        <v>-39</v>
      </c>
      <c r="I75" s="5">
        <v>5</v>
      </c>
      <c r="J75" s="2" t="s">
        <v>4</v>
      </c>
      <c r="K75" s="2" t="s">
        <v>15</v>
      </c>
      <c r="L75" s="8">
        <v>22.8</v>
      </c>
      <c r="M75" s="1">
        <v>1</v>
      </c>
      <c r="N75" s="1" t="str">
        <f t="shared" si="3"/>
        <v>не торгуем</v>
      </c>
      <c r="O75" s="1"/>
    </row>
    <row r="76" spans="3:15" x14ac:dyDescent="0.3">
      <c r="C76" s="7" t="s">
        <v>71</v>
      </c>
      <c r="D76" s="103" t="str">
        <f>VLOOKUP(Таблица1[[#This Row],[ID]],Таблица3[#All],3,FALSE)</f>
        <v>Anurag</v>
      </c>
      <c r="E76" s="18">
        <f>VLOOKUP(Таблица1[[#This Row],[ID]],Таблица3[#All],2,FALSE)</f>
        <v>43227</v>
      </c>
      <c r="F76" s="18" t="str">
        <f>VLOOKUP(Таблица1[[#This Row],[ID]],Таблица3[#All],5,FALSE)</f>
        <v>Indore</v>
      </c>
      <c r="G76" s="5">
        <v>11</v>
      </c>
      <c r="H76" s="3">
        <v>-4</v>
      </c>
      <c r="I76" s="5">
        <v>2</v>
      </c>
      <c r="J76" s="2" t="s">
        <v>4</v>
      </c>
      <c r="K76" s="2" t="s">
        <v>48</v>
      </c>
      <c r="L76" s="8">
        <v>5.5</v>
      </c>
      <c r="M76" s="1">
        <v>3</v>
      </c>
      <c r="N76" s="1" t="str">
        <f t="shared" si="3"/>
        <v>не торгуем</v>
      </c>
      <c r="O76" s="1"/>
    </row>
    <row r="77" spans="3:15" x14ac:dyDescent="0.3">
      <c r="C77" s="7" t="s">
        <v>50</v>
      </c>
      <c r="D77" s="103" t="str">
        <f>VLOOKUP(Таблица1[[#This Row],[ID]],Таблица3[#All],3,FALSE)</f>
        <v>Sahil</v>
      </c>
      <c r="E77" s="18">
        <f>VLOOKUP(Таблица1[[#This Row],[ID]],Таблица3[#All],2,FALSE)</f>
        <v>43214</v>
      </c>
      <c r="F77" s="18" t="str">
        <f>VLOOKUP(Таблица1[[#This Row],[ID]],Таблица3[#All],5,FALSE)</f>
        <v>Chandigarh</v>
      </c>
      <c r="G77" s="5">
        <v>40</v>
      </c>
      <c r="H77" s="3">
        <v>-7</v>
      </c>
      <c r="I77" s="5">
        <v>3</v>
      </c>
      <c r="J77" s="2" t="s">
        <v>4</v>
      </c>
      <c r="K77" s="2" t="s">
        <v>5</v>
      </c>
      <c r="L77" s="8">
        <v>13.333333333333334</v>
      </c>
      <c r="M77" s="1">
        <v>4</v>
      </c>
      <c r="N77" s="1" t="str">
        <f t="shared" si="3"/>
        <v>не торгуем</v>
      </c>
      <c r="O77" s="1"/>
    </row>
    <row r="78" spans="3:15" x14ac:dyDescent="0.3">
      <c r="C78" s="7" t="s">
        <v>50</v>
      </c>
      <c r="D78" s="103" t="str">
        <f>VLOOKUP(Таблица1[[#This Row],[ID]],Таблица3[#All],3,FALSE)</f>
        <v>Sahil</v>
      </c>
      <c r="E78" s="18">
        <f>VLOOKUP(Таблица1[[#This Row],[ID]],Таблица3[#All],2,FALSE)</f>
        <v>43214</v>
      </c>
      <c r="F78" s="18" t="str">
        <f>VLOOKUP(Таблица1[[#This Row],[ID]],Таблица3[#All],5,FALSE)</f>
        <v>Chandigarh</v>
      </c>
      <c r="G78" s="5">
        <v>34</v>
      </c>
      <c r="H78" s="3">
        <v>-22</v>
      </c>
      <c r="I78" s="5">
        <v>4</v>
      </c>
      <c r="J78" s="2" t="s">
        <v>4</v>
      </c>
      <c r="K78" s="2" t="s">
        <v>17</v>
      </c>
      <c r="L78" s="8">
        <v>8.5</v>
      </c>
      <c r="M78" s="1">
        <v>1</v>
      </c>
      <c r="N78" s="1" t="str">
        <f t="shared" si="3"/>
        <v>не торгуем</v>
      </c>
      <c r="O78" s="1"/>
    </row>
    <row r="79" spans="3:15" x14ac:dyDescent="0.3">
      <c r="C79" s="7" t="s">
        <v>134</v>
      </c>
      <c r="D79" s="103" t="str">
        <f>VLOOKUP(Таблица1[[#This Row],[ID]],Таблица3[#All],3,FALSE)</f>
        <v>Stuti</v>
      </c>
      <c r="E79" s="18">
        <f>VLOOKUP(Таблица1[[#This Row],[ID]],Таблица3[#All],2,FALSE)</f>
        <v>43290</v>
      </c>
      <c r="F79" s="18" t="str">
        <f>VLOOKUP(Таблица1[[#This Row],[ID]],Таблица3[#All],5,FALSE)</f>
        <v>Bangalore</v>
      </c>
      <c r="G79" s="5">
        <v>11</v>
      </c>
      <c r="H79" s="3">
        <v>-5</v>
      </c>
      <c r="I79" s="5">
        <v>2</v>
      </c>
      <c r="J79" s="2" t="s">
        <v>4</v>
      </c>
      <c r="K79" s="2" t="s">
        <v>6</v>
      </c>
      <c r="L79" s="8">
        <v>5.5</v>
      </c>
      <c r="M79" s="1">
        <v>3</v>
      </c>
      <c r="N79" s="1" t="str">
        <f t="shared" si="3"/>
        <v>не торгуем</v>
      </c>
      <c r="O79" s="1"/>
    </row>
    <row r="80" spans="3:15" x14ac:dyDescent="0.3">
      <c r="C80" s="7" t="s">
        <v>162</v>
      </c>
      <c r="D80" s="103" t="str">
        <f>VLOOKUP(Таблица1[[#This Row],[ID]],Таблица3[#All],3,FALSE)</f>
        <v>Ashwin</v>
      </c>
      <c r="E80" s="18">
        <f>VLOOKUP(Таблица1[[#This Row],[ID]],Таблица3[#All],2,FALSE)</f>
        <v>43315</v>
      </c>
      <c r="F80" s="18" t="str">
        <f>VLOOKUP(Таблица1[[#This Row],[ID]],Таблица3[#All],5,FALSE)</f>
        <v>Goa</v>
      </c>
      <c r="G80" s="5">
        <v>11</v>
      </c>
      <c r="H80" s="3">
        <v>-8</v>
      </c>
      <c r="I80" s="5">
        <v>2</v>
      </c>
      <c r="J80" s="2" t="s">
        <v>4</v>
      </c>
      <c r="K80" s="2" t="s">
        <v>48</v>
      </c>
      <c r="L80" s="8">
        <v>5.5</v>
      </c>
      <c r="M80" s="1">
        <v>1</v>
      </c>
      <c r="N80" s="1" t="str">
        <f t="shared" si="3"/>
        <v>не торгуем</v>
      </c>
      <c r="O80" s="1"/>
    </row>
    <row r="81" spans="3:15" x14ac:dyDescent="0.3">
      <c r="C81" s="7" t="s">
        <v>203</v>
      </c>
      <c r="D81" s="103" t="str">
        <f>VLOOKUP(Таблица1[[#This Row],[ID]],Таблица3[#All],3,FALSE)</f>
        <v>Shivangi</v>
      </c>
      <c r="E81" s="18">
        <f>VLOOKUP(Таблица1[[#This Row],[ID]],Таблица3[#All],2,FALSE)</f>
        <v>43358</v>
      </c>
      <c r="F81" s="18" t="str">
        <f>VLOOKUP(Таблица1[[#This Row],[ID]],Таблица3[#All],5,FALSE)</f>
        <v>Indore</v>
      </c>
      <c r="G81" s="5">
        <v>33</v>
      </c>
      <c r="H81" s="3">
        <v>-10</v>
      </c>
      <c r="I81" s="5">
        <v>6</v>
      </c>
      <c r="J81" s="2" t="s">
        <v>4</v>
      </c>
      <c r="K81" s="2" t="s">
        <v>22</v>
      </c>
      <c r="L81" s="8">
        <v>5.5</v>
      </c>
      <c r="M81" s="1">
        <v>4</v>
      </c>
      <c r="N81" s="1" t="str">
        <f t="shared" si="3"/>
        <v>не торгуем</v>
      </c>
      <c r="O81" s="1"/>
    </row>
    <row r="82" spans="3:15" x14ac:dyDescent="0.3">
      <c r="C82" s="7" t="s">
        <v>53</v>
      </c>
      <c r="D82" s="103" t="str">
        <f>VLOOKUP(Таблица1[[#This Row],[ID]],Таблица3[#All],3,FALSE)</f>
        <v>Amit</v>
      </c>
      <c r="E82" s="18">
        <f>VLOOKUP(Таблица1[[#This Row],[ID]],Таблица3[#All],2,FALSE)</f>
        <v>43216</v>
      </c>
      <c r="F82" s="18" t="str">
        <f>VLOOKUP(Таблица1[[#This Row],[ID]],Таблица3[#All],5,FALSE)</f>
        <v>Gangtok</v>
      </c>
      <c r="G82" s="5">
        <v>249</v>
      </c>
      <c r="H82" s="3">
        <v>-130</v>
      </c>
      <c r="I82" s="5">
        <v>4</v>
      </c>
      <c r="J82" s="2" t="s">
        <v>7</v>
      </c>
      <c r="K82" s="2" t="s">
        <v>10</v>
      </c>
      <c r="L82" s="8">
        <v>62.25</v>
      </c>
      <c r="M82" s="1">
        <v>1</v>
      </c>
      <c r="N82" s="1" t="str">
        <f t="shared" si="3"/>
        <v>не торгуем</v>
      </c>
      <c r="O82" s="1"/>
    </row>
    <row r="83" spans="3:15" x14ac:dyDescent="0.3">
      <c r="C83" s="7" t="s">
        <v>53</v>
      </c>
      <c r="D83" s="103" t="str">
        <f>VLOOKUP(Таблица1[[#This Row],[ID]],Таблица3[#All],3,FALSE)</f>
        <v>Amit</v>
      </c>
      <c r="E83" s="18">
        <f>VLOOKUP(Таблица1[[#This Row],[ID]],Таблица3[#All],2,FALSE)</f>
        <v>43216</v>
      </c>
      <c r="F83" s="18" t="str">
        <f>VLOOKUP(Таблица1[[#This Row],[ID]],Таблица3[#All],5,FALSE)</f>
        <v>Gangtok</v>
      </c>
      <c r="G83" s="5">
        <v>711</v>
      </c>
      <c r="H83" s="3">
        <v>-8</v>
      </c>
      <c r="I83" s="5">
        <v>4</v>
      </c>
      <c r="J83" s="2" t="s">
        <v>4</v>
      </c>
      <c r="K83" s="2" t="s">
        <v>11</v>
      </c>
      <c r="L83" s="8">
        <v>177.75</v>
      </c>
      <c r="M83" s="1">
        <v>3</v>
      </c>
      <c r="N83" s="1" t="str">
        <f t="shared" si="3"/>
        <v>не торгуем</v>
      </c>
      <c r="O83" s="1"/>
    </row>
    <row r="84" spans="3:15" x14ac:dyDescent="0.3">
      <c r="C84" s="7" t="s">
        <v>508</v>
      </c>
      <c r="D84" s="103" t="str">
        <f>VLOOKUP(Таблица1[[#This Row],[ID]],Таблица3[#All],3,FALSE)</f>
        <v>Bhavna</v>
      </c>
      <c r="E84" s="18">
        <f>VLOOKUP(Таблица1[[#This Row],[ID]],Таблица3[#All],2,FALSE)</f>
        <v>43550</v>
      </c>
      <c r="F84" s="18" t="str">
        <f>VLOOKUP(Таблица1[[#This Row],[ID]],Таблица3[#All],5,FALSE)</f>
        <v>Gangtok</v>
      </c>
      <c r="G84" s="5">
        <v>11</v>
      </c>
      <c r="H84" s="3">
        <v>5</v>
      </c>
      <c r="I84" s="5">
        <v>2</v>
      </c>
      <c r="J84" s="2" t="s">
        <v>4</v>
      </c>
      <c r="K84" s="2" t="s">
        <v>6</v>
      </c>
      <c r="L84" s="8">
        <v>5.5</v>
      </c>
      <c r="M84" s="1">
        <v>2</v>
      </c>
      <c r="N84" s="1" t="str">
        <f t="shared" si="3"/>
        <v>не торгуем</v>
      </c>
      <c r="O84" s="1"/>
    </row>
    <row r="85" spans="3:15" x14ac:dyDescent="0.3">
      <c r="C85" s="7" t="s">
        <v>54</v>
      </c>
      <c r="D85" s="103" t="str">
        <f>VLOOKUP(Таблица1[[#This Row],[ID]],Таблица3[#All],3,FALSE)</f>
        <v>Sanjay</v>
      </c>
      <c r="E85" s="18">
        <f>VLOOKUP(Таблица1[[#This Row],[ID]],Таблица3[#All],2,FALSE)</f>
        <v>43216</v>
      </c>
      <c r="F85" s="18" t="str">
        <f>VLOOKUP(Таблица1[[#This Row],[ID]],Таблица3[#All],5,FALSE)</f>
        <v>Goa</v>
      </c>
      <c r="G85" s="5">
        <v>389</v>
      </c>
      <c r="H85" s="3">
        <v>-83</v>
      </c>
      <c r="I85" s="5">
        <v>3</v>
      </c>
      <c r="J85" s="2" t="s">
        <v>2</v>
      </c>
      <c r="K85" s="2" t="s">
        <v>14</v>
      </c>
      <c r="L85" s="8">
        <v>129.66666666666666</v>
      </c>
      <c r="M85" s="1">
        <v>3</v>
      </c>
      <c r="N85" s="1" t="str">
        <f t="shared" si="3"/>
        <v>не торгуем</v>
      </c>
      <c r="O85" s="1"/>
    </row>
    <row r="86" spans="3:15" x14ac:dyDescent="0.3">
      <c r="C86" s="7" t="s">
        <v>55</v>
      </c>
      <c r="D86" s="103" t="str">
        <f>VLOOKUP(Таблица1[[#This Row],[ID]],Таблица3[#All],3,FALSE)</f>
        <v>Nidhi</v>
      </c>
      <c r="E86" s="18">
        <f>VLOOKUP(Таблица1[[#This Row],[ID]],Таблица3[#All],2,FALSE)</f>
        <v>43216</v>
      </c>
      <c r="F86" s="18" t="str">
        <f>VLOOKUP(Таблица1[[#This Row],[ID]],Таблица3[#All],5,FALSE)</f>
        <v>Kohima</v>
      </c>
      <c r="G86" s="5">
        <v>40</v>
      </c>
      <c r="H86" s="3">
        <v>16</v>
      </c>
      <c r="I86" s="5">
        <v>3</v>
      </c>
      <c r="J86" s="2" t="s">
        <v>4</v>
      </c>
      <c r="K86" s="2" t="s">
        <v>6</v>
      </c>
      <c r="L86" s="8">
        <v>13.333333333333334</v>
      </c>
      <c r="M86" s="1">
        <v>4</v>
      </c>
      <c r="N86" s="1" t="str">
        <f t="shared" si="3"/>
        <v>не торгуем</v>
      </c>
      <c r="O86" s="1"/>
    </row>
    <row r="87" spans="3:15" x14ac:dyDescent="0.3">
      <c r="C87" s="7" t="s">
        <v>12</v>
      </c>
      <c r="D87" s="103" t="str">
        <f>VLOOKUP(Таблица1[[#This Row],[ID]],Таблица3[#All],3,FALSE)</f>
        <v>Jahan</v>
      </c>
      <c r="E87" s="18">
        <f>VLOOKUP(Таблица1[[#This Row],[ID]],Таблица3[#All],2,FALSE)</f>
        <v>43193</v>
      </c>
      <c r="F87" s="18" t="str">
        <f>VLOOKUP(Таблица1[[#This Row],[ID]],Таблица3[#All],5,FALSE)</f>
        <v>Bhopal</v>
      </c>
      <c r="G87" s="5">
        <v>12</v>
      </c>
      <c r="H87" s="3">
        <v>1</v>
      </c>
      <c r="I87" s="5">
        <v>2</v>
      </c>
      <c r="J87" s="2" t="s">
        <v>4</v>
      </c>
      <c r="K87" s="2" t="s">
        <v>6</v>
      </c>
      <c r="L87" s="8">
        <v>6</v>
      </c>
      <c r="M87" s="1">
        <v>3</v>
      </c>
      <c r="N87" s="1" t="str">
        <f t="shared" si="3"/>
        <v>не торгуем</v>
      </c>
      <c r="O87" s="1"/>
    </row>
    <row r="88" spans="3:15" x14ac:dyDescent="0.3">
      <c r="C88" s="7" t="s">
        <v>55</v>
      </c>
      <c r="D88" s="103" t="str">
        <f>VLOOKUP(Таблица1[[#This Row],[ID]],Таблица3[#All],3,FALSE)</f>
        <v>Nidhi</v>
      </c>
      <c r="E88" s="18">
        <f>VLOOKUP(Таблица1[[#This Row],[ID]],Таблица3[#All],2,FALSE)</f>
        <v>43216</v>
      </c>
      <c r="F88" s="18" t="str">
        <f>VLOOKUP(Таблица1[[#This Row],[ID]],Таблица3[#All],5,FALSE)</f>
        <v>Kohima</v>
      </c>
      <c r="G88" s="5">
        <v>382</v>
      </c>
      <c r="H88" s="3">
        <v>30</v>
      </c>
      <c r="I88" s="5">
        <v>3</v>
      </c>
      <c r="J88" s="2" t="s">
        <v>4</v>
      </c>
      <c r="K88" s="2" t="s">
        <v>11</v>
      </c>
      <c r="L88" s="8">
        <v>127.33333333333333</v>
      </c>
      <c r="M88" s="1">
        <v>1</v>
      </c>
      <c r="N88" s="1" t="str">
        <f t="shared" si="3"/>
        <v>не торгуем</v>
      </c>
      <c r="O88" s="1"/>
    </row>
    <row r="89" spans="3:15" x14ac:dyDescent="0.3">
      <c r="C89" s="7" t="s">
        <v>56</v>
      </c>
      <c r="D89" s="103" t="str">
        <f>VLOOKUP(Таблица1[[#This Row],[ID]],Таблица3[#All],3,FALSE)</f>
        <v>Nishi</v>
      </c>
      <c r="E89" s="18">
        <f>VLOOKUP(Таблица1[[#This Row],[ID]],Таблица3[#All],2,FALSE)</f>
        <v>43216</v>
      </c>
      <c r="F89" s="18" t="str">
        <f>VLOOKUP(Таблица1[[#This Row],[ID]],Таблица3[#All],5,FALSE)</f>
        <v>Mumbai</v>
      </c>
      <c r="G89" s="5">
        <v>637</v>
      </c>
      <c r="H89" s="3">
        <v>113</v>
      </c>
      <c r="I89" s="5">
        <v>5</v>
      </c>
      <c r="J89" s="2" t="s">
        <v>4</v>
      </c>
      <c r="K89" s="2" t="s">
        <v>11</v>
      </c>
      <c r="L89" s="8">
        <v>127.4</v>
      </c>
      <c r="M89" s="1">
        <v>1</v>
      </c>
      <c r="N89" s="1" t="str">
        <f t="shared" si="3"/>
        <v>не торгуем</v>
      </c>
      <c r="O89" s="1"/>
    </row>
    <row r="90" spans="3:15" x14ac:dyDescent="0.3">
      <c r="C90" s="7" t="s">
        <v>57</v>
      </c>
      <c r="D90" s="103" t="str">
        <f>VLOOKUP(Таблица1[[#This Row],[ID]],Таблица3[#All],3,FALSE)</f>
        <v>Ashmi</v>
      </c>
      <c r="E90" s="18">
        <f>VLOOKUP(Таблица1[[#This Row],[ID]],Таблица3[#All],2,FALSE)</f>
        <v>43216</v>
      </c>
      <c r="F90" s="18" t="str">
        <f>VLOOKUP(Таблица1[[#This Row],[ID]],Таблица3[#All],5,FALSE)</f>
        <v>Indore</v>
      </c>
      <c r="G90" s="5">
        <v>117</v>
      </c>
      <c r="H90" s="3">
        <v>14</v>
      </c>
      <c r="I90" s="5">
        <v>3</v>
      </c>
      <c r="J90" s="2" t="s">
        <v>4</v>
      </c>
      <c r="K90" s="2" t="s">
        <v>20</v>
      </c>
      <c r="L90" s="8">
        <v>39</v>
      </c>
      <c r="M90" s="1">
        <v>1</v>
      </c>
      <c r="N90" s="1" t="str">
        <f t="shared" si="3"/>
        <v>не торгуем</v>
      </c>
      <c r="O90" s="1"/>
    </row>
    <row r="91" spans="3:15" x14ac:dyDescent="0.3">
      <c r="C91" s="7" t="s">
        <v>37</v>
      </c>
      <c r="D91" s="103" t="str">
        <f>VLOOKUP(Таблица1[[#This Row],[ID]],Таблица3[#All],3,FALSE)</f>
        <v>Manju</v>
      </c>
      <c r="E91" s="18">
        <f>VLOOKUP(Таблица1[[#This Row],[ID]],Таблица3[#All],2,FALSE)</f>
        <v>43208</v>
      </c>
      <c r="F91" s="18" t="str">
        <f>VLOOKUP(Таблица1[[#This Row],[ID]],Таблица3[#All],5,FALSE)</f>
        <v>Hyderabad</v>
      </c>
      <c r="G91" s="5">
        <v>12</v>
      </c>
      <c r="H91" s="3">
        <v>0</v>
      </c>
      <c r="I91" s="5">
        <v>2</v>
      </c>
      <c r="J91" s="2" t="s">
        <v>4</v>
      </c>
      <c r="K91" s="2" t="s">
        <v>6</v>
      </c>
      <c r="L91" s="8">
        <v>6</v>
      </c>
      <c r="M91" s="1">
        <v>2</v>
      </c>
      <c r="N91" s="1" t="str">
        <f t="shared" si="3"/>
        <v>не торгуем</v>
      </c>
      <c r="O91" s="1"/>
    </row>
    <row r="92" spans="3:15" x14ac:dyDescent="0.3">
      <c r="C92" s="7" t="s">
        <v>75</v>
      </c>
      <c r="D92" s="103" t="str">
        <f>VLOOKUP(Таблица1[[#This Row],[ID]],Таблица3[#All],3,FALSE)</f>
        <v>Nida</v>
      </c>
      <c r="E92" s="18">
        <f>VLOOKUP(Таблица1[[#This Row],[ID]],Таблица3[#All],2,FALSE)</f>
        <v>43231</v>
      </c>
      <c r="F92" s="18" t="str">
        <f>VLOOKUP(Таблица1[[#This Row],[ID]],Таблица3[#All],5,FALSE)</f>
        <v>Indore</v>
      </c>
      <c r="G92" s="5">
        <v>6</v>
      </c>
      <c r="H92" s="3">
        <v>-3</v>
      </c>
      <c r="I92" s="5">
        <v>1</v>
      </c>
      <c r="J92" s="2" t="s">
        <v>4</v>
      </c>
      <c r="K92" s="2" t="s">
        <v>6</v>
      </c>
      <c r="L92" s="8">
        <v>6</v>
      </c>
      <c r="M92" s="1">
        <v>1</v>
      </c>
      <c r="N92" s="1" t="str">
        <f t="shared" si="3"/>
        <v>не торгуем</v>
      </c>
      <c r="O92" s="1"/>
    </row>
    <row r="93" spans="3:15" x14ac:dyDescent="0.3">
      <c r="C93" s="7" t="s">
        <v>58</v>
      </c>
      <c r="D93" s="103" t="str">
        <f>VLOOKUP(Таблица1[[#This Row],[ID]],Таблица3[#All],3,FALSE)</f>
        <v>Parth</v>
      </c>
      <c r="E93" s="18">
        <f>VLOOKUP(Таблица1[[#This Row],[ID]],Таблица3[#All],2,FALSE)</f>
        <v>43216</v>
      </c>
      <c r="F93" s="18" t="str">
        <f>VLOOKUP(Таблица1[[#This Row],[ID]],Таблица3[#All],5,FALSE)</f>
        <v>Pune</v>
      </c>
      <c r="G93" s="5">
        <v>154</v>
      </c>
      <c r="H93" s="3">
        <v>39</v>
      </c>
      <c r="I93" s="5">
        <v>3</v>
      </c>
      <c r="J93" s="2" t="s">
        <v>4</v>
      </c>
      <c r="K93" s="2" t="s">
        <v>6</v>
      </c>
      <c r="L93" s="8">
        <v>51.333333333333336</v>
      </c>
      <c r="M93" s="1">
        <v>1</v>
      </c>
      <c r="N93" s="1" t="str">
        <f t="shared" si="3"/>
        <v>не торгуем</v>
      </c>
      <c r="O93" s="1"/>
    </row>
    <row r="94" spans="3:15" x14ac:dyDescent="0.3">
      <c r="C94" s="7" t="s">
        <v>58</v>
      </c>
      <c r="D94" s="103" t="str">
        <f>VLOOKUP(Таблица1[[#This Row],[ID]],Таблица3[#All],3,FALSE)</f>
        <v>Parth</v>
      </c>
      <c r="E94" s="18">
        <f>VLOOKUP(Таблица1[[#This Row],[ID]],Таблица3[#All],2,FALSE)</f>
        <v>43216</v>
      </c>
      <c r="F94" s="18" t="str">
        <f>VLOOKUP(Таблица1[[#This Row],[ID]],Таблица3[#All],5,FALSE)</f>
        <v>Pune</v>
      </c>
      <c r="G94" s="5">
        <v>816</v>
      </c>
      <c r="H94" s="3">
        <v>-96</v>
      </c>
      <c r="I94" s="5">
        <v>3</v>
      </c>
      <c r="J94" s="2" t="s">
        <v>7</v>
      </c>
      <c r="K94" s="2" t="s">
        <v>25</v>
      </c>
      <c r="L94" s="8">
        <v>272</v>
      </c>
      <c r="M94" s="1">
        <v>1</v>
      </c>
      <c r="N94" s="1" t="str">
        <f t="shared" si="3"/>
        <v>торгуем</v>
      </c>
      <c r="O94" s="1"/>
    </row>
    <row r="95" spans="3:15" x14ac:dyDescent="0.3">
      <c r="C95" s="7" t="s">
        <v>59</v>
      </c>
      <c r="D95" s="103" t="str">
        <f>VLOOKUP(Таблица1[[#This Row],[ID]],Таблица3[#All],3,FALSE)</f>
        <v>Lisha</v>
      </c>
      <c r="E95" s="18">
        <f>VLOOKUP(Таблица1[[#This Row],[ID]],Таблица3[#All],2,FALSE)</f>
        <v>43217</v>
      </c>
      <c r="F95" s="18" t="str">
        <f>VLOOKUP(Таблица1[[#This Row],[ID]],Таблица3[#All],5,FALSE)</f>
        <v>Bhopal</v>
      </c>
      <c r="G95" s="5">
        <v>1629</v>
      </c>
      <c r="H95" s="3">
        <v>-153</v>
      </c>
      <c r="I95" s="5">
        <v>3</v>
      </c>
      <c r="J95" s="2" t="s">
        <v>7</v>
      </c>
      <c r="K95" s="2" t="s">
        <v>10</v>
      </c>
      <c r="L95" s="8">
        <v>543</v>
      </c>
      <c r="M95" s="1">
        <v>3</v>
      </c>
      <c r="N95" s="1" t="str">
        <f t="shared" si="3"/>
        <v>не торгуем</v>
      </c>
      <c r="O95" s="1"/>
    </row>
    <row r="96" spans="3:15" x14ac:dyDescent="0.3">
      <c r="C96" s="7" t="s">
        <v>76</v>
      </c>
      <c r="D96" s="103" t="str">
        <f>VLOOKUP(Таблица1[[#This Row],[ID]],Таблица3[#All],3,FALSE)</f>
        <v>Priyanka</v>
      </c>
      <c r="E96" s="18">
        <f>VLOOKUP(Таблица1[[#This Row],[ID]],Таблица3[#All],2,FALSE)</f>
        <v>43231</v>
      </c>
      <c r="F96" s="18" t="str">
        <f>VLOOKUP(Таблица1[[#This Row],[ID]],Таблица3[#All],5,FALSE)</f>
        <v>Pune</v>
      </c>
      <c r="G96" s="5">
        <v>6</v>
      </c>
      <c r="H96" s="3">
        <v>3</v>
      </c>
      <c r="I96" s="5">
        <v>1</v>
      </c>
      <c r="J96" s="2" t="s">
        <v>4</v>
      </c>
      <c r="K96" s="2" t="s">
        <v>6</v>
      </c>
      <c r="L96" s="8">
        <v>6</v>
      </c>
      <c r="M96" s="1">
        <v>1</v>
      </c>
      <c r="N96" s="1" t="str">
        <f t="shared" si="3"/>
        <v>не торгуем</v>
      </c>
      <c r="O96" s="1"/>
    </row>
    <row r="97" spans="3:15" x14ac:dyDescent="0.3">
      <c r="C97" s="7" t="s">
        <v>142</v>
      </c>
      <c r="D97" s="103" t="str">
        <f>VLOOKUP(Таблица1[[#This Row],[ID]],Таблица3[#All],3,FALSE)</f>
        <v>Inderpreet</v>
      </c>
      <c r="E97" s="18">
        <f>VLOOKUP(Таблица1[[#This Row],[ID]],Таблица3[#All],2,FALSE)</f>
        <v>43298</v>
      </c>
      <c r="F97" s="18" t="str">
        <f>VLOOKUP(Таблица1[[#This Row],[ID]],Таблица3[#All],5,FALSE)</f>
        <v>Simla</v>
      </c>
      <c r="G97" s="5">
        <v>48</v>
      </c>
      <c r="H97" s="3">
        <v>-8</v>
      </c>
      <c r="I97" s="5">
        <v>8</v>
      </c>
      <c r="J97" s="2" t="s">
        <v>4</v>
      </c>
      <c r="K97" s="2" t="s">
        <v>5</v>
      </c>
      <c r="L97" s="8">
        <v>6</v>
      </c>
      <c r="M97" s="1">
        <v>3</v>
      </c>
      <c r="N97" s="1" t="str">
        <f t="shared" si="3"/>
        <v>не торгуем</v>
      </c>
      <c r="O97" s="1"/>
    </row>
    <row r="98" spans="3:15" x14ac:dyDescent="0.3">
      <c r="C98" s="7" t="s">
        <v>60</v>
      </c>
      <c r="D98" s="103" t="str">
        <f>VLOOKUP(Таблица1[[#This Row],[ID]],Таблица3[#All],3,FALSE)</f>
        <v>Paridhi</v>
      </c>
      <c r="E98" s="18">
        <f>VLOOKUP(Таблица1[[#This Row],[ID]],Таблица3[#All],2,FALSE)</f>
        <v>43217</v>
      </c>
      <c r="F98" s="18" t="str">
        <f>VLOOKUP(Таблица1[[#This Row],[ID]],Таблица3[#All],5,FALSE)</f>
        <v>Jaipur</v>
      </c>
      <c r="G98" s="5">
        <v>122</v>
      </c>
      <c r="H98" s="3">
        <v>-47</v>
      </c>
      <c r="I98" s="5">
        <v>4</v>
      </c>
      <c r="J98" s="2" t="s">
        <v>4</v>
      </c>
      <c r="K98" s="2" t="s">
        <v>11</v>
      </c>
      <c r="L98" s="8">
        <v>30.5</v>
      </c>
      <c r="M98" s="1">
        <v>1</v>
      </c>
      <c r="N98" s="1" t="str">
        <f t="shared" si="3"/>
        <v>не торгуем</v>
      </c>
      <c r="O98" s="1"/>
    </row>
    <row r="99" spans="3:15" x14ac:dyDescent="0.3">
      <c r="C99" s="7" t="s">
        <v>143</v>
      </c>
      <c r="D99" s="103" t="str">
        <f>VLOOKUP(Таблица1[[#This Row],[ID]],Таблица3[#All],3,FALSE)</f>
        <v>Wale</v>
      </c>
      <c r="E99" s="18">
        <f>VLOOKUP(Таблица1[[#This Row],[ID]],Таблица3[#All],2,FALSE)</f>
        <v>43299</v>
      </c>
      <c r="F99" s="18" t="str">
        <f>VLOOKUP(Таблица1[[#This Row],[ID]],Таблица3[#All],5,FALSE)</f>
        <v>Mumbai</v>
      </c>
      <c r="G99" s="5">
        <v>12</v>
      </c>
      <c r="H99" s="3">
        <v>-7</v>
      </c>
      <c r="I99" s="5">
        <v>2</v>
      </c>
      <c r="J99" s="2" t="s">
        <v>4</v>
      </c>
      <c r="K99" s="2" t="s">
        <v>22</v>
      </c>
      <c r="L99" s="8">
        <v>6</v>
      </c>
      <c r="M99" s="1">
        <v>2</v>
      </c>
      <c r="N99" s="1" t="str">
        <f t="shared" si="3"/>
        <v>не торгуем</v>
      </c>
      <c r="O99" s="1"/>
    </row>
    <row r="100" spans="3:15" x14ac:dyDescent="0.3">
      <c r="C100" s="7" t="s">
        <v>329</v>
      </c>
      <c r="D100" s="103" t="str">
        <f>VLOOKUP(Таблица1[[#This Row],[ID]],Таблица3[#All],3,FALSE)</f>
        <v>Sujay</v>
      </c>
      <c r="E100" s="18">
        <f>VLOOKUP(Таблица1[[#This Row],[ID]],Таблица3[#All],2,FALSE)</f>
        <v>43447</v>
      </c>
      <c r="F100" s="18" t="str">
        <f>VLOOKUP(Таблица1[[#This Row],[ID]],Таблица3[#All],5,FALSE)</f>
        <v>Delhi</v>
      </c>
      <c r="G100" s="5">
        <v>12</v>
      </c>
      <c r="H100" s="3">
        <v>2</v>
      </c>
      <c r="I100" s="5">
        <v>2</v>
      </c>
      <c r="J100" s="2" t="s">
        <v>4</v>
      </c>
      <c r="K100" s="2" t="s">
        <v>48</v>
      </c>
      <c r="L100" s="8">
        <v>6</v>
      </c>
      <c r="M100" s="1">
        <v>1</v>
      </c>
      <c r="N100" s="1" t="str">
        <f t="shared" si="3"/>
        <v>не торгуем</v>
      </c>
      <c r="O100" s="1"/>
    </row>
    <row r="101" spans="3:15" x14ac:dyDescent="0.3">
      <c r="C101" s="7" t="s">
        <v>399</v>
      </c>
      <c r="D101" s="103" t="str">
        <f>VLOOKUP(Таблица1[[#This Row],[ID]],Таблица3[#All],3,FALSE)</f>
        <v>Shivangi</v>
      </c>
      <c r="E101" s="18">
        <f>VLOOKUP(Таблица1[[#This Row],[ID]],Таблица3[#All],2,FALSE)</f>
        <v>43492</v>
      </c>
      <c r="F101" s="18" t="str">
        <f>VLOOKUP(Таблица1[[#This Row],[ID]],Таблица3[#All],5,FALSE)</f>
        <v>Indore</v>
      </c>
      <c r="G101" s="5">
        <v>12</v>
      </c>
      <c r="H101" s="3">
        <v>1</v>
      </c>
      <c r="I101" s="5">
        <v>2</v>
      </c>
      <c r="J101" s="2" t="s">
        <v>4</v>
      </c>
      <c r="K101" s="2" t="s">
        <v>6</v>
      </c>
      <c r="L101" s="8">
        <v>6</v>
      </c>
      <c r="M101" s="1">
        <v>4</v>
      </c>
      <c r="N101" s="1" t="str">
        <f t="shared" si="3"/>
        <v>не торгуем</v>
      </c>
      <c r="O101" s="1"/>
    </row>
    <row r="102" spans="3:15" x14ac:dyDescent="0.3">
      <c r="C102" s="7" t="s">
        <v>515</v>
      </c>
      <c r="D102" s="103" t="str">
        <f>VLOOKUP(Таблица1[[#This Row],[ID]],Таблица3[#All],3,FALSE)</f>
        <v>Monisha</v>
      </c>
      <c r="E102" s="18">
        <f>VLOOKUP(Таблица1[[#This Row],[ID]],Таблица3[#All],2,FALSE)</f>
        <v>43552</v>
      </c>
      <c r="F102" s="18" t="str">
        <f>VLOOKUP(Таблица1[[#This Row],[ID]],Таблица3[#All],5,FALSE)</f>
        <v>Jaipur</v>
      </c>
      <c r="G102" s="5">
        <v>6</v>
      </c>
      <c r="H102" s="3">
        <v>1</v>
      </c>
      <c r="I102" s="5">
        <v>1</v>
      </c>
      <c r="J102" s="2" t="s">
        <v>4</v>
      </c>
      <c r="K102" s="2" t="s">
        <v>15</v>
      </c>
      <c r="L102" s="8">
        <v>6</v>
      </c>
      <c r="M102" s="1">
        <v>2</v>
      </c>
      <c r="N102" s="1" t="str">
        <f t="shared" si="3"/>
        <v>не торгуем</v>
      </c>
      <c r="O102" s="1"/>
    </row>
    <row r="103" spans="3:15" x14ac:dyDescent="0.3">
      <c r="C103" s="7" t="s">
        <v>63</v>
      </c>
      <c r="D103" s="103" t="str">
        <f>VLOOKUP(Таблица1[[#This Row],[ID]],Таблица3[#All],3,FALSE)</f>
        <v>Kirti</v>
      </c>
      <c r="E103" s="18">
        <f>VLOOKUP(Таблица1[[#This Row],[ID]],Таблица3[#All],2,FALSE)</f>
        <v>43219</v>
      </c>
      <c r="F103" s="18" t="str">
        <f>VLOOKUP(Таблица1[[#This Row],[ID]],Таблица3[#All],5,FALSE)</f>
        <v>Kashmir</v>
      </c>
      <c r="G103" s="5">
        <v>37</v>
      </c>
      <c r="H103" s="3">
        <v>-23</v>
      </c>
      <c r="I103" s="5">
        <v>4</v>
      </c>
      <c r="J103" s="2" t="s">
        <v>4</v>
      </c>
      <c r="K103" s="2" t="s">
        <v>20</v>
      </c>
      <c r="L103" s="8">
        <v>9.25</v>
      </c>
      <c r="M103" s="1">
        <v>4</v>
      </c>
      <c r="N103" s="1" t="str">
        <f t="shared" si="3"/>
        <v>не торгуем</v>
      </c>
      <c r="O103" s="1"/>
    </row>
    <row r="104" spans="3:15" x14ac:dyDescent="0.3">
      <c r="C104" s="7" t="s">
        <v>153</v>
      </c>
      <c r="D104" s="103" t="str">
        <f>VLOOKUP(Таблица1[[#This Row],[ID]],Таблица3[#All],3,FALSE)</f>
        <v>Dhirajendu</v>
      </c>
      <c r="E104" s="18">
        <f>VLOOKUP(Таблица1[[#This Row],[ID]],Таблица3[#All],2,FALSE)</f>
        <v>43309</v>
      </c>
      <c r="F104" s="18" t="str">
        <f>VLOOKUP(Таблица1[[#This Row],[ID]],Таблица3[#All],5,FALSE)</f>
        <v>Mumbai</v>
      </c>
      <c r="G104" s="5">
        <v>43</v>
      </c>
      <c r="H104" s="3">
        <v>-43</v>
      </c>
      <c r="I104" s="5">
        <v>7</v>
      </c>
      <c r="J104" s="2" t="s">
        <v>4</v>
      </c>
      <c r="K104" s="2" t="s">
        <v>5</v>
      </c>
      <c r="L104" s="8">
        <v>6.1428571428571432</v>
      </c>
      <c r="M104" s="1">
        <v>1</v>
      </c>
      <c r="N104" s="1" t="str">
        <f t="shared" si="3"/>
        <v>не торгуем</v>
      </c>
      <c r="O104" s="1"/>
    </row>
    <row r="105" spans="3:15" x14ac:dyDescent="0.3">
      <c r="C105" s="7" t="s">
        <v>220</v>
      </c>
      <c r="D105" s="103" t="str">
        <f>VLOOKUP(Таблица1[[#This Row],[ID]],Таблица3[#All],3,FALSE)</f>
        <v>Ishit</v>
      </c>
      <c r="E105" s="18">
        <f>VLOOKUP(Таблица1[[#This Row],[ID]],Таблица3[#All],2,FALSE)</f>
        <v>43374</v>
      </c>
      <c r="F105" s="18" t="str">
        <f>VLOOKUP(Таблица1[[#This Row],[ID]],Таблица3[#All],5,FALSE)</f>
        <v>Pune</v>
      </c>
      <c r="G105" s="5">
        <v>45</v>
      </c>
      <c r="H105" s="3">
        <v>12</v>
      </c>
      <c r="I105" s="5">
        <v>7</v>
      </c>
      <c r="J105" s="2" t="s">
        <v>4</v>
      </c>
      <c r="K105" s="2" t="s">
        <v>6</v>
      </c>
      <c r="L105" s="8">
        <v>6.4285714285714288</v>
      </c>
      <c r="M105" s="1">
        <v>1</v>
      </c>
      <c r="N105" s="1" t="str">
        <f t="shared" si="3"/>
        <v>не торгуем</v>
      </c>
      <c r="O105" s="1"/>
    </row>
    <row r="106" spans="3:15" x14ac:dyDescent="0.3">
      <c r="C106" s="7" t="s">
        <v>113</v>
      </c>
      <c r="D106" s="103" t="str">
        <f>VLOOKUP(Таблица1[[#This Row],[ID]],Таблица3[#All],3,FALSE)</f>
        <v>Parna</v>
      </c>
      <c r="E106" s="18">
        <f>VLOOKUP(Таблица1[[#This Row],[ID]],Таблица3[#All],2,FALSE)</f>
        <v>43269</v>
      </c>
      <c r="F106" s="18" t="str">
        <f>VLOOKUP(Таблица1[[#This Row],[ID]],Таблица3[#All],5,FALSE)</f>
        <v>Bhopal</v>
      </c>
      <c r="G106" s="5">
        <v>13</v>
      </c>
      <c r="H106" s="3">
        <v>-13</v>
      </c>
      <c r="I106" s="5">
        <v>2</v>
      </c>
      <c r="J106" s="2" t="s">
        <v>4</v>
      </c>
      <c r="K106" s="2" t="s">
        <v>48</v>
      </c>
      <c r="L106" s="8">
        <v>6.5</v>
      </c>
      <c r="M106" s="1">
        <v>1</v>
      </c>
      <c r="N106" s="1" t="str">
        <f t="shared" si="3"/>
        <v>не торгуем</v>
      </c>
      <c r="O106" s="1"/>
    </row>
    <row r="107" spans="3:15" x14ac:dyDescent="0.3">
      <c r="C107" s="7" t="s">
        <v>65</v>
      </c>
      <c r="D107" s="103" t="str">
        <f>VLOOKUP(Таблица1[[#This Row],[ID]],Таблица3[#All],3,FALSE)</f>
        <v>Yaanvi</v>
      </c>
      <c r="E107" s="18">
        <f>VLOOKUP(Таблица1[[#This Row],[ID]],Таблица3[#All],2,FALSE)</f>
        <v>43221</v>
      </c>
      <c r="F107" s="18" t="str">
        <f>VLOOKUP(Таблица1[[#This Row],[ID]],Таблица3[#All],5,FALSE)</f>
        <v>Indore</v>
      </c>
      <c r="G107" s="5">
        <v>273</v>
      </c>
      <c r="H107" s="3">
        <v>-87</v>
      </c>
      <c r="I107" s="5">
        <v>4</v>
      </c>
      <c r="J107" s="2" t="s">
        <v>7</v>
      </c>
      <c r="K107" s="2" t="s">
        <v>10</v>
      </c>
      <c r="L107" s="8">
        <v>68.25</v>
      </c>
      <c r="M107" s="1">
        <v>4</v>
      </c>
      <c r="N107" s="1" t="str">
        <f t="shared" si="3"/>
        <v>не торгуем</v>
      </c>
      <c r="O107" s="1"/>
    </row>
    <row r="108" spans="3:15" x14ac:dyDescent="0.3">
      <c r="C108" s="7" t="s">
        <v>65</v>
      </c>
      <c r="D108" s="103" t="str">
        <f>VLOOKUP(Таблица1[[#This Row],[ID]],Таблица3[#All],3,FALSE)</f>
        <v>Yaanvi</v>
      </c>
      <c r="E108" s="18">
        <f>VLOOKUP(Таблица1[[#This Row],[ID]],Таблица3[#All],2,FALSE)</f>
        <v>43221</v>
      </c>
      <c r="F108" s="18" t="str">
        <f>VLOOKUP(Таблица1[[#This Row],[ID]],Таблица3[#All],5,FALSE)</f>
        <v>Indore</v>
      </c>
      <c r="G108" s="5">
        <v>86</v>
      </c>
      <c r="H108" s="3">
        <v>0</v>
      </c>
      <c r="I108" s="5">
        <v>4</v>
      </c>
      <c r="J108" s="2" t="s">
        <v>4</v>
      </c>
      <c r="K108" s="2" t="s">
        <v>17</v>
      </c>
      <c r="L108" s="8">
        <v>21.5</v>
      </c>
      <c r="M108" s="1">
        <v>2</v>
      </c>
      <c r="N108" s="1" t="str">
        <f t="shared" si="3"/>
        <v>не торгуем</v>
      </c>
      <c r="O108" s="1"/>
    </row>
    <row r="109" spans="3:15" x14ac:dyDescent="0.3">
      <c r="C109" s="7" t="s">
        <v>222</v>
      </c>
      <c r="D109" s="103" t="str">
        <f>VLOOKUP(Таблица1[[#This Row],[ID]],Таблица3[#All],3,FALSE)</f>
        <v>Yash</v>
      </c>
      <c r="E109" s="18">
        <f>VLOOKUP(Таблица1[[#This Row],[ID]],Таблица3[#All],2,FALSE)</f>
        <v>43378</v>
      </c>
      <c r="F109" s="18" t="str">
        <f>VLOOKUP(Таблица1[[#This Row],[ID]],Таблица3[#All],5,FALSE)</f>
        <v>Mumbai</v>
      </c>
      <c r="G109" s="5">
        <v>13</v>
      </c>
      <c r="H109" s="3">
        <v>-9</v>
      </c>
      <c r="I109" s="5">
        <v>2</v>
      </c>
      <c r="J109" s="2" t="s">
        <v>4</v>
      </c>
      <c r="K109" s="2" t="s">
        <v>48</v>
      </c>
      <c r="L109" s="8">
        <v>6.5</v>
      </c>
      <c r="M109" s="1">
        <v>3</v>
      </c>
      <c r="N109" s="1" t="str">
        <f t="shared" si="3"/>
        <v>не торгуем</v>
      </c>
      <c r="O109" s="1"/>
    </row>
    <row r="110" spans="3:15" x14ac:dyDescent="0.3">
      <c r="C110" s="7" t="s">
        <v>65</v>
      </c>
      <c r="D110" s="103" t="str">
        <f>VLOOKUP(Таблица1[[#This Row],[ID]],Таблица3[#All],3,FALSE)</f>
        <v>Yaanvi</v>
      </c>
      <c r="E110" s="18">
        <f>VLOOKUP(Таблица1[[#This Row],[ID]],Таблица3[#All],2,FALSE)</f>
        <v>43221</v>
      </c>
      <c r="F110" s="18" t="str">
        <f>VLOOKUP(Таблица1[[#This Row],[ID]],Таблица3[#All],5,FALSE)</f>
        <v>Indore</v>
      </c>
      <c r="G110" s="5">
        <v>183</v>
      </c>
      <c r="H110" s="3">
        <v>-66</v>
      </c>
      <c r="I110" s="5">
        <v>5</v>
      </c>
      <c r="J110" s="2" t="s">
        <v>7</v>
      </c>
      <c r="K110" s="2" t="s">
        <v>10</v>
      </c>
      <c r="L110" s="8">
        <v>36.6</v>
      </c>
      <c r="M110" s="1">
        <v>4</v>
      </c>
      <c r="N110" s="1" t="str">
        <f t="shared" si="3"/>
        <v>не торгуем</v>
      </c>
      <c r="O110" s="1"/>
    </row>
    <row r="111" spans="3:15" x14ac:dyDescent="0.3">
      <c r="C111" s="7" t="s">
        <v>273</v>
      </c>
      <c r="D111" s="103" t="str">
        <f>VLOOKUP(Таблица1[[#This Row],[ID]],Таблица3[#All],3,FALSE)</f>
        <v>Gaurav</v>
      </c>
      <c r="E111" s="18">
        <f>VLOOKUP(Таблица1[[#This Row],[ID]],Таблица3[#All],2,FALSE)</f>
        <v>43412</v>
      </c>
      <c r="F111" s="18" t="str">
        <f>VLOOKUP(Таблица1[[#This Row],[ID]],Таблица3[#All],5,FALSE)</f>
        <v>Ahmedabad</v>
      </c>
      <c r="G111" s="5">
        <v>39</v>
      </c>
      <c r="H111" s="3">
        <v>16</v>
      </c>
      <c r="I111" s="5">
        <v>6</v>
      </c>
      <c r="J111" s="2" t="s">
        <v>4</v>
      </c>
      <c r="K111" s="2" t="s">
        <v>48</v>
      </c>
      <c r="L111" s="8">
        <v>6.5</v>
      </c>
      <c r="M111" s="1">
        <v>1</v>
      </c>
      <c r="N111" s="1" t="str">
        <f t="shared" si="3"/>
        <v>не торгуем</v>
      </c>
      <c r="O111" s="1"/>
    </row>
    <row r="112" spans="3:15" x14ac:dyDescent="0.3">
      <c r="C112" s="7" t="s">
        <v>67</v>
      </c>
      <c r="D112" s="103" t="str">
        <f>VLOOKUP(Таблица1[[#This Row],[ID]],Таблица3[#All],3,FALSE)</f>
        <v>Sharda</v>
      </c>
      <c r="E112" s="18">
        <f>VLOOKUP(Таблица1[[#This Row],[ID]],Таблица3[#All],2,FALSE)</f>
        <v>43223</v>
      </c>
      <c r="F112" s="18" t="str">
        <f>VLOOKUP(Таблица1[[#This Row],[ID]],Таблица3[#All],5,FALSE)</f>
        <v>Thiruvananthapuram</v>
      </c>
      <c r="G112" s="5">
        <v>42</v>
      </c>
      <c r="H112" s="3">
        <v>-6</v>
      </c>
      <c r="I112" s="5">
        <v>4</v>
      </c>
      <c r="J112" s="2" t="s">
        <v>4</v>
      </c>
      <c r="K112" s="2" t="s">
        <v>11</v>
      </c>
      <c r="L112" s="8">
        <v>10.5</v>
      </c>
      <c r="M112" s="1">
        <v>3</v>
      </c>
      <c r="N112" s="1" t="str">
        <f t="shared" si="3"/>
        <v>не торгуем</v>
      </c>
      <c r="O112" s="1"/>
    </row>
    <row r="113" spans="3:15" x14ac:dyDescent="0.3">
      <c r="C113" s="7" t="s">
        <v>360</v>
      </c>
      <c r="D113" s="103" t="str">
        <f>VLOOKUP(Таблица1[[#This Row],[ID]],Таблица3[#All],3,FALSE)</f>
        <v>Vivek</v>
      </c>
      <c r="E113" s="18">
        <f>VLOOKUP(Таблица1[[#This Row],[ID]],Таблица3[#All],2,FALSE)</f>
        <v>43471</v>
      </c>
      <c r="F113" s="18" t="str">
        <f>VLOOKUP(Таблица1[[#This Row],[ID]],Таблица3[#All],5,FALSE)</f>
        <v>Goa</v>
      </c>
      <c r="G113" s="5">
        <v>13</v>
      </c>
      <c r="H113" s="3">
        <v>3</v>
      </c>
      <c r="I113" s="5">
        <v>2</v>
      </c>
      <c r="J113" s="2" t="s">
        <v>4</v>
      </c>
      <c r="K113" s="2" t="s">
        <v>6</v>
      </c>
      <c r="L113" s="8">
        <v>6.5</v>
      </c>
      <c r="M113" s="1">
        <v>4</v>
      </c>
      <c r="N113" s="1" t="str">
        <f t="shared" si="3"/>
        <v>не торгуем</v>
      </c>
      <c r="O113" s="1"/>
    </row>
    <row r="114" spans="3:15" x14ac:dyDescent="0.3">
      <c r="C114" s="7" t="s">
        <v>411</v>
      </c>
      <c r="D114" s="103" t="str">
        <f>VLOOKUP(Таблица1[[#This Row],[ID]],Таблица3[#All],3,FALSE)</f>
        <v>Mansi</v>
      </c>
      <c r="E114" s="18">
        <f>VLOOKUP(Таблица1[[#This Row],[ID]],Таблица3[#All],2,FALSE)</f>
        <v>43499</v>
      </c>
      <c r="F114" s="18" t="str">
        <f>VLOOKUP(Таблица1[[#This Row],[ID]],Таблица3[#All],5,FALSE)</f>
        <v>Indore</v>
      </c>
      <c r="G114" s="5">
        <v>13</v>
      </c>
      <c r="H114" s="3">
        <v>5</v>
      </c>
      <c r="I114" s="5">
        <v>2</v>
      </c>
      <c r="J114" s="2" t="s">
        <v>4</v>
      </c>
      <c r="K114" s="2" t="s">
        <v>6</v>
      </c>
      <c r="L114" s="8">
        <v>6.5</v>
      </c>
      <c r="M114" s="1">
        <v>2</v>
      </c>
      <c r="N114" s="1" t="str">
        <f t="shared" si="3"/>
        <v>не торгуем</v>
      </c>
      <c r="O114" s="1"/>
    </row>
    <row r="115" spans="3:15" x14ac:dyDescent="0.3">
      <c r="C115" s="7" t="s">
        <v>68</v>
      </c>
      <c r="D115" s="103" t="str">
        <f>VLOOKUP(Таблица1[[#This Row],[ID]],Таблица3[#All],3,FALSE)</f>
        <v>Aditya</v>
      </c>
      <c r="E115" s="18">
        <f>VLOOKUP(Таблица1[[#This Row],[ID]],Таблица3[#All],2,FALSE)</f>
        <v>43224</v>
      </c>
      <c r="F115" s="18" t="str">
        <f>VLOOKUP(Таблица1[[#This Row],[ID]],Таблица3[#All],5,FALSE)</f>
        <v>Chandigarh</v>
      </c>
      <c r="G115" s="5">
        <v>55</v>
      </c>
      <c r="H115" s="3">
        <v>-26</v>
      </c>
      <c r="I115" s="5">
        <v>4</v>
      </c>
      <c r="J115" s="2" t="s">
        <v>4</v>
      </c>
      <c r="K115" s="2" t="s">
        <v>11</v>
      </c>
      <c r="L115" s="8">
        <v>13.75</v>
      </c>
      <c r="M115" s="1">
        <v>3</v>
      </c>
      <c r="N115" s="1" t="str">
        <f t="shared" si="3"/>
        <v>не торгуем</v>
      </c>
      <c r="O115" s="1"/>
    </row>
    <row r="116" spans="3:15" x14ac:dyDescent="0.3">
      <c r="C116" s="7" t="s">
        <v>68</v>
      </c>
      <c r="D116" s="103" t="str">
        <f>VLOOKUP(Таблица1[[#This Row],[ID]],Таблица3[#All],3,FALSE)</f>
        <v>Aditya</v>
      </c>
      <c r="E116" s="18">
        <f>VLOOKUP(Таблица1[[#This Row],[ID]],Таблица3[#All],2,FALSE)</f>
        <v>43224</v>
      </c>
      <c r="F116" s="18" t="str">
        <f>VLOOKUP(Таблица1[[#This Row],[ID]],Таблица3[#All],5,FALSE)</f>
        <v>Chandigarh</v>
      </c>
      <c r="G116" s="5">
        <v>130</v>
      </c>
      <c r="H116" s="3">
        <v>-41</v>
      </c>
      <c r="I116" s="5">
        <v>4</v>
      </c>
      <c r="J116" s="2" t="s">
        <v>4</v>
      </c>
      <c r="K116" s="2" t="s">
        <v>11</v>
      </c>
      <c r="L116" s="8">
        <v>32.5</v>
      </c>
      <c r="M116" s="1">
        <v>3</v>
      </c>
      <c r="N116" s="1" t="str">
        <f t="shared" si="3"/>
        <v>не торгуем</v>
      </c>
      <c r="O116" s="1"/>
    </row>
    <row r="117" spans="3:15" x14ac:dyDescent="0.3">
      <c r="C117" s="7" t="s">
        <v>421</v>
      </c>
      <c r="D117" s="103" t="str">
        <f>VLOOKUP(Таблица1[[#This Row],[ID]],Таблица3[#All],3,FALSE)</f>
        <v>Patil</v>
      </c>
      <c r="E117" s="18">
        <f>VLOOKUP(Таблица1[[#This Row],[ID]],Таблица3[#All],2,FALSE)</f>
        <v>43503</v>
      </c>
      <c r="F117" s="18" t="str">
        <f>VLOOKUP(Таблица1[[#This Row],[ID]],Таблица3[#All],5,FALSE)</f>
        <v>Delhi</v>
      </c>
      <c r="G117" s="5">
        <v>13</v>
      </c>
      <c r="H117" s="3">
        <v>0</v>
      </c>
      <c r="I117" s="5">
        <v>2</v>
      </c>
      <c r="J117" s="2" t="s">
        <v>4</v>
      </c>
      <c r="K117" s="2" t="s">
        <v>6</v>
      </c>
      <c r="L117" s="8">
        <v>6.5</v>
      </c>
      <c r="M117" s="1">
        <v>2</v>
      </c>
      <c r="N117" s="1" t="str">
        <f t="shared" si="3"/>
        <v>не торгуем</v>
      </c>
      <c r="O117" s="1"/>
    </row>
    <row r="118" spans="3:15" x14ac:dyDescent="0.3">
      <c r="C118" s="7" t="s">
        <v>476</v>
      </c>
      <c r="D118" s="103" t="str">
        <f>VLOOKUP(Таблица1[[#This Row],[ID]],Таблица3[#All],3,FALSE)</f>
        <v>Sonal</v>
      </c>
      <c r="E118" s="18">
        <f>VLOOKUP(Таблица1[[#This Row],[ID]],Таблица3[#All],2,FALSE)</f>
        <v>43534</v>
      </c>
      <c r="F118" s="18" t="str">
        <f>VLOOKUP(Таблица1[[#This Row],[ID]],Таблица3[#All],5,FALSE)</f>
        <v>Patna</v>
      </c>
      <c r="G118" s="5">
        <v>47</v>
      </c>
      <c r="H118" s="3">
        <v>20</v>
      </c>
      <c r="I118" s="5">
        <v>7</v>
      </c>
      <c r="J118" s="2" t="s">
        <v>4</v>
      </c>
      <c r="K118" s="2" t="s">
        <v>6</v>
      </c>
      <c r="L118" s="8">
        <v>6.7142857142857144</v>
      </c>
      <c r="M118" s="1">
        <v>4</v>
      </c>
      <c r="N118" s="1" t="str">
        <f t="shared" si="3"/>
        <v>не торгуем</v>
      </c>
      <c r="O118" s="1"/>
    </row>
    <row r="119" spans="3:15" x14ac:dyDescent="0.3">
      <c r="C119" s="7" t="s">
        <v>250</v>
      </c>
      <c r="D119" s="103" t="str">
        <f>VLOOKUP(Таблица1[[#This Row],[ID]],Таблица3[#All],3,FALSE)</f>
        <v>Aastha</v>
      </c>
      <c r="E119" s="18">
        <f>VLOOKUP(Таблица1[[#This Row],[ID]],Таблица3[#All],2,FALSE)</f>
        <v>43399</v>
      </c>
      <c r="F119" s="18" t="str">
        <f>VLOOKUP(Таблица1[[#This Row],[ID]],Таблица3[#All],5,FALSE)</f>
        <v>Simla</v>
      </c>
      <c r="G119" s="5">
        <v>41</v>
      </c>
      <c r="H119" s="3">
        <v>11</v>
      </c>
      <c r="I119" s="5">
        <v>6</v>
      </c>
      <c r="J119" s="2" t="s">
        <v>4</v>
      </c>
      <c r="K119" s="2" t="s">
        <v>6</v>
      </c>
      <c r="L119" s="8">
        <v>6.833333333333333</v>
      </c>
      <c r="M119" s="1">
        <v>2</v>
      </c>
      <c r="N119" s="1" t="str">
        <f t="shared" si="3"/>
        <v>не торгуем</v>
      </c>
      <c r="O119" s="1"/>
    </row>
    <row r="120" spans="3:15" x14ac:dyDescent="0.3">
      <c r="C120" s="7" t="s">
        <v>71</v>
      </c>
      <c r="D120" s="103" t="str">
        <f>VLOOKUP(Таблица1[[#This Row],[ID]],Таблица3[#All],3,FALSE)</f>
        <v>Anurag</v>
      </c>
      <c r="E120" s="18">
        <f>VLOOKUP(Таблица1[[#This Row],[ID]],Таблица3[#All],2,FALSE)</f>
        <v>43227</v>
      </c>
      <c r="F120" s="18" t="str">
        <f>VLOOKUP(Таблица1[[#This Row],[ID]],Таблица3[#All],5,FALSE)</f>
        <v>Indore</v>
      </c>
      <c r="G120" s="5">
        <v>7</v>
      </c>
      <c r="H120" s="3">
        <v>0</v>
      </c>
      <c r="I120" s="5">
        <v>1</v>
      </c>
      <c r="J120" s="2" t="s">
        <v>4</v>
      </c>
      <c r="K120" s="2" t="s">
        <v>22</v>
      </c>
      <c r="L120" s="8">
        <v>7</v>
      </c>
      <c r="M120" s="1">
        <v>2</v>
      </c>
      <c r="N120" s="1" t="str">
        <f t="shared" si="3"/>
        <v>не торгуем</v>
      </c>
      <c r="O120" s="1"/>
    </row>
    <row r="121" spans="3:15" x14ac:dyDescent="0.3">
      <c r="C121" s="7" t="s">
        <v>118</v>
      </c>
      <c r="D121" s="103" t="str">
        <f>VLOOKUP(Таблица1[[#This Row],[ID]],Таблица3[#All],3,FALSE)</f>
        <v>Amisha</v>
      </c>
      <c r="E121" s="18">
        <f>VLOOKUP(Таблица1[[#This Row],[ID]],Таблица3[#All],2,FALSE)</f>
        <v>43274</v>
      </c>
      <c r="F121" s="18" t="str">
        <f>VLOOKUP(Таблица1[[#This Row],[ID]],Таблица3[#All],5,FALSE)</f>
        <v>Chennai</v>
      </c>
      <c r="G121" s="5">
        <v>7</v>
      </c>
      <c r="H121" s="3">
        <v>-2</v>
      </c>
      <c r="I121" s="5">
        <v>1</v>
      </c>
      <c r="J121" s="2" t="s">
        <v>4</v>
      </c>
      <c r="K121" s="2" t="s">
        <v>6</v>
      </c>
      <c r="L121" s="8">
        <v>7</v>
      </c>
      <c r="M121" s="1">
        <v>4</v>
      </c>
      <c r="N121" s="1" t="str">
        <f t="shared" si="3"/>
        <v>не торгуем</v>
      </c>
      <c r="O121" s="1"/>
    </row>
    <row r="122" spans="3:15" x14ac:dyDescent="0.3">
      <c r="C122" s="7" t="s">
        <v>70</v>
      </c>
      <c r="D122" s="103" t="str">
        <f>VLOOKUP(Таблица1[[#This Row],[ID]],Таблица3[#All],3,FALSE)</f>
        <v>Chirag</v>
      </c>
      <c r="E122" s="18">
        <f>VLOOKUP(Таблица1[[#This Row],[ID]],Таблица3[#All],2,FALSE)</f>
        <v>43226</v>
      </c>
      <c r="F122" s="18" t="str">
        <f>VLOOKUP(Таблица1[[#This Row],[ID]],Таблица3[#All],5,FALSE)</f>
        <v>Mumbai</v>
      </c>
      <c r="G122" s="5">
        <v>512</v>
      </c>
      <c r="H122" s="3">
        <v>-225</v>
      </c>
      <c r="I122" s="5">
        <v>5</v>
      </c>
      <c r="J122" s="2" t="s">
        <v>4</v>
      </c>
      <c r="K122" s="2" t="s">
        <v>11</v>
      </c>
      <c r="L122" s="8">
        <v>102.4</v>
      </c>
      <c r="M122" s="1">
        <v>1</v>
      </c>
      <c r="N122" s="1" t="str">
        <f t="shared" si="3"/>
        <v>не торгуем</v>
      </c>
      <c r="O122" s="1"/>
    </row>
    <row r="123" spans="3:15" x14ac:dyDescent="0.3">
      <c r="C123" s="7" t="s">
        <v>70</v>
      </c>
      <c r="D123" s="103" t="str">
        <f>VLOOKUP(Таблица1[[#This Row],[ID]],Таблица3[#All],3,FALSE)</f>
        <v>Chirag</v>
      </c>
      <c r="E123" s="18">
        <f>VLOOKUP(Таблица1[[#This Row],[ID]],Таблица3[#All],2,FALSE)</f>
        <v>43226</v>
      </c>
      <c r="F123" s="18" t="str">
        <f>VLOOKUP(Таблица1[[#This Row],[ID]],Таблица3[#All],5,FALSE)</f>
        <v>Mumbai</v>
      </c>
      <c r="G123" s="5">
        <v>925</v>
      </c>
      <c r="H123" s="3">
        <v>-447</v>
      </c>
      <c r="I123" s="5">
        <v>5</v>
      </c>
      <c r="J123" s="2" t="s">
        <v>7</v>
      </c>
      <c r="K123" s="2" t="s">
        <v>8</v>
      </c>
      <c r="L123" s="8">
        <v>185</v>
      </c>
      <c r="M123" s="1">
        <v>2</v>
      </c>
      <c r="N123" s="1" t="str">
        <f t="shared" si="3"/>
        <v>не торгуем</v>
      </c>
      <c r="O123" s="1"/>
    </row>
    <row r="124" spans="3:15" x14ac:dyDescent="0.3">
      <c r="C124" s="7" t="s">
        <v>171</v>
      </c>
      <c r="D124" s="103" t="str">
        <f>VLOOKUP(Таблица1[[#This Row],[ID]],Таблица3[#All],3,FALSE)</f>
        <v>Nishant</v>
      </c>
      <c r="E124" s="18">
        <f>VLOOKUP(Таблица1[[#This Row],[ID]],Таблица3[#All],2,FALSE)</f>
        <v>43326</v>
      </c>
      <c r="F124" s="18" t="str">
        <f>VLOOKUP(Таблица1[[#This Row],[ID]],Таблица3[#All],5,FALSE)</f>
        <v>Mumbai</v>
      </c>
      <c r="G124" s="5">
        <v>14</v>
      </c>
      <c r="H124" s="3">
        <v>-3</v>
      </c>
      <c r="I124" s="5">
        <v>2</v>
      </c>
      <c r="J124" s="2" t="s">
        <v>4</v>
      </c>
      <c r="K124" s="2" t="s">
        <v>22</v>
      </c>
      <c r="L124" s="8">
        <v>7</v>
      </c>
      <c r="M124" s="1">
        <v>4</v>
      </c>
      <c r="N124" s="1" t="str">
        <f t="shared" si="3"/>
        <v>не торгуем</v>
      </c>
      <c r="O124" s="1"/>
    </row>
    <row r="125" spans="3:15" x14ac:dyDescent="0.3">
      <c r="C125" s="7" t="s">
        <v>293</v>
      </c>
      <c r="D125" s="103" t="str">
        <f>VLOOKUP(Таблица1[[#This Row],[ID]],Таблица3[#All],3,FALSE)</f>
        <v>Divyeta</v>
      </c>
      <c r="E125" s="18">
        <f>VLOOKUP(Таблица1[[#This Row],[ID]],Таблица3[#All],2,FALSE)</f>
        <v>43427</v>
      </c>
      <c r="F125" s="18" t="str">
        <f>VLOOKUP(Таблица1[[#This Row],[ID]],Таблица3[#All],5,FALSE)</f>
        <v>Indore</v>
      </c>
      <c r="G125" s="5">
        <v>7</v>
      </c>
      <c r="H125" s="3">
        <v>1</v>
      </c>
      <c r="I125" s="5">
        <v>1</v>
      </c>
      <c r="J125" s="2" t="s">
        <v>4</v>
      </c>
      <c r="K125" s="2" t="s">
        <v>6</v>
      </c>
      <c r="L125" s="8">
        <v>7</v>
      </c>
      <c r="M125" s="1">
        <v>4</v>
      </c>
      <c r="N125" s="1" t="str">
        <f t="shared" si="3"/>
        <v>не торгуем</v>
      </c>
      <c r="O125" s="1"/>
    </row>
    <row r="126" spans="3:15" x14ac:dyDescent="0.3">
      <c r="C126" s="7" t="s">
        <v>70</v>
      </c>
      <c r="D126" s="103" t="str">
        <f>VLOOKUP(Таблица1[[#This Row],[ID]],Таблица3[#All],3,FALSE)</f>
        <v>Chirag</v>
      </c>
      <c r="E126" s="18">
        <f>VLOOKUP(Таблица1[[#This Row],[ID]],Таблица3[#All],2,FALSE)</f>
        <v>43226</v>
      </c>
      <c r="F126" s="18" t="str">
        <f>VLOOKUP(Таблица1[[#This Row],[ID]],Таблица3[#All],5,FALSE)</f>
        <v>Mumbai</v>
      </c>
      <c r="G126" s="5">
        <v>269</v>
      </c>
      <c r="H126" s="3">
        <v>111</v>
      </c>
      <c r="I126" s="5">
        <v>3</v>
      </c>
      <c r="J126" s="2" t="s">
        <v>4</v>
      </c>
      <c r="K126" s="2" t="s">
        <v>13</v>
      </c>
      <c r="L126" s="8">
        <v>89.666666666666671</v>
      </c>
      <c r="M126" s="1">
        <v>4</v>
      </c>
      <c r="N126" s="1" t="str">
        <f t="shared" si="3"/>
        <v>не торгуем</v>
      </c>
      <c r="O126" s="1"/>
    </row>
    <row r="127" spans="3:15" x14ac:dyDescent="0.3">
      <c r="C127" s="7" t="s">
        <v>173</v>
      </c>
      <c r="D127" s="103" t="str">
        <f>VLOOKUP(Таблица1[[#This Row],[ID]],Таблица3[#All],3,FALSE)</f>
        <v>Shivam</v>
      </c>
      <c r="E127" s="18">
        <f>VLOOKUP(Таблица1[[#This Row],[ID]],Таблица3[#All],2,FALSE)</f>
        <v>43329</v>
      </c>
      <c r="F127" s="18" t="str">
        <f>VLOOKUP(Таблица1[[#This Row],[ID]],Таблица3[#All],5,FALSE)</f>
        <v>Lucknow</v>
      </c>
      <c r="G127" s="5">
        <v>65</v>
      </c>
      <c r="H127" s="3">
        <v>-52</v>
      </c>
      <c r="I127" s="5">
        <v>3</v>
      </c>
      <c r="J127" s="2" t="s">
        <v>7</v>
      </c>
      <c r="K127" s="2" t="s">
        <v>28</v>
      </c>
      <c r="L127" s="8">
        <v>21.666666666666668</v>
      </c>
      <c r="M127" s="1">
        <v>2</v>
      </c>
      <c r="N127" s="1" t="str">
        <f t="shared" si="3"/>
        <v>торгуем</v>
      </c>
      <c r="O127" s="1"/>
    </row>
    <row r="128" spans="3:15" x14ac:dyDescent="0.3">
      <c r="C128" s="7" t="s">
        <v>71</v>
      </c>
      <c r="D128" s="103" t="str">
        <f>VLOOKUP(Таблица1[[#This Row],[ID]],Таблица3[#All],3,FALSE)</f>
        <v>Anurag</v>
      </c>
      <c r="E128" s="18">
        <f>VLOOKUP(Таблица1[[#This Row],[ID]],Таблица3[#All],2,FALSE)</f>
        <v>43227</v>
      </c>
      <c r="F128" s="18" t="str">
        <f>VLOOKUP(Таблица1[[#This Row],[ID]],Таблица3[#All],5,FALSE)</f>
        <v>Indore</v>
      </c>
      <c r="G128" s="5">
        <v>44</v>
      </c>
      <c r="H128" s="3">
        <v>-8</v>
      </c>
      <c r="I128" s="5">
        <v>3</v>
      </c>
      <c r="J128" s="2" t="s">
        <v>4</v>
      </c>
      <c r="K128" s="2" t="s">
        <v>5</v>
      </c>
      <c r="L128" s="8">
        <v>14.666666666666666</v>
      </c>
      <c r="M128" s="1">
        <v>1</v>
      </c>
      <c r="N128" s="1" t="str">
        <f t="shared" si="3"/>
        <v>не торгуем</v>
      </c>
      <c r="O128" s="1"/>
    </row>
    <row r="129" spans="3:15" x14ac:dyDescent="0.3">
      <c r="C129" s="7" t="s">
        <v>490</v>
      </c>
      <c r="D129" s="103" t="str">
        <f>VLOOKUP(Таблица1[[#This Row],[ID]],Таблица3[#All],3,FALSE)</f>
        <v>Shruti</v>
      </c>
      <c r="E129" s="18">
        <f>VLOOKUP(Таблица1[[#This Row],[ID]],Таблица3[#All],2,FALSE)</f>
        <v>43542</v>
      </c>
      <c r="F129" s="18" t="str">
        <f>VLOOKUP(Таблица1[[#This Row],[ID]],Таблица3[#All],5,FALSE)</f>
        <v>Bangalore</v>
      </c>
      <c r="G129" s="5">
        <v>14</v>
      </c>
      <c r="H129" s="3">
        <v>7</v>
      </c>
      <c r="I129" s="5">
        <v>2</v>
      </c>
      <c r="J129" s="2" t="s">
        <v>4</v>
      </c>
      <c r="K129" s="2" t="s">
        <v>6</v>
      </c>
      <c r="L129" s="8">
        <v>7</v>
      </c>
      <c r="M129" s="1">
        <v>3</v>
      </c>
      <c r="N129" s="1" t="str">
        <f t="shared" si="3"/>
        <v>не торгуем</v>
      </c>
      <c r="O129" s="1"/>
    </row>
    <row r="130" spans="3:15" x14ac:dyDescent="0.3">
      <c r="C130" s="7" t="s">
        <v>209</v>
      </c>
      <c r="D130" s="103" t="str">
        <f>VLOOKUP(Таблица1[[#This Row],[ID]],Таблица3[#All],3,FALSE)</f>
        <v>Akshay</v>
      </c>
      <c r="E130" s="18">
        <f>VLOOKUP(Таблица1[[#This Row],[ID]],Таблица3[#All],2,FALSE)</f>
        <v>43365</v>
      </c>
      <c r="F130" s="18" t="str">
        <f>VLOOKUP(Таблица1[[#This Row],[ID]],Таблица3[#All],5,FALSE)</f>
        <v>Lucknow</v>
      </c>
      <c r="G130" s="5">
        <v>67</v>
      </c>
      <c r="H130" s="3">
        <v>-86</v>
      </c>
      <c r="I130" s="5">
        <v>9</v>
      </c>
      <c r="J130" s="2" t="s">
        <v>2</v>
      </c>
      <c r="K130" s="2" t="s">
        <v>29</v>
      </c>
      <c r="L130" s="8">
        <v>7.4444444444444446</v>
      </c>
      <c r="M130" s="1">
        <v>3</v>
      </c>
      <c r="N130" s="1" t="str">
        <f t="shared" si="3"/>
        <v>не торгуем</v>
      </c>
      <c r="O130" s="1"/>
    </row>
    <row r="131" spans="3:15" x14ac:dyDescent="0.3">
      <c r="C131" s="7" t="s">
        <v>201</v>
      </c>
      <c r="D131" s="103" t="str">
        <f>VLOOKUP(Таблица1[[#This Row],[ID]],Таблица3[#All],3,FALSE)</f>
        <v>Rutuja</v>
      </c>
      <c r="E131" s="18">
        <f>VLOOKUP(Таблица1[[#This Row],[ID]],Таблица3[#All],2,FALSE)</f>
        <v>43357</v>
      </c>
      <c r="F131" s="18" t="str">
        <f>VLOOKUP(Таблица1[[#This Row],[ID]],Таблица3[#All],5,FALSE)</f>
        <v>Ahmedabad</v>
      </c>
      <c r="G131" s="5">
        <v>60</v>
      </c>
      <c r="H131" s="3">
        <v>-49</v>
      </c>
      <c r="I131" s="5">
        <v>8</v>
      </c>
      <c r="J131" s="2" t="s">
        <v>4</v>
      </c>
      <c r="K131" s="2" t="s">
        <v>6</v>
      </c>
      <c r="L131" s="8">
        <v>7.5</v>
      </c>
      <c r="M131" s="1">
        <v>1</v>
      </c>
      <c r="N131" s="1" t="str">
        <f t="shared" si="3"/>
        <v>не торгуем</v>
      </c>
      <c r="O131" s="1"/>
    </row>
    <row r="132" spans="3:15" x14ac:dyDescent="0.3">
      <c r="C132" s="7" t="s">
        <v>71</v>
      </c>
      <c r="D132" s="103" t="str">
        <f>VLOOKUP(Таблица1[[#This Row],[ID]],Таблица3[#All],3,FALSE)</f>
        <v>Anurag</v>
      </c>
      <c r="E132" s="18">
        <f>VLOOKUP(Таблица1[[#This Row],[ID]],Таблица3[#All],2,FALSE)</f>
        <v>43227</v>
      </c>
      <c r="F132" s="18" t="str">
        <f>VLOOKUP(Таблица1[[#This Row],[ID]],Таблица3[#All],5,FALSE)</f>
        <v>Indore</v>
      </c>
      <c r="G132" s="5">
        <v>172</v>
      </c>
      <c r="H132" s="3">
        <v>-103</v>
      </c>
      <c r="I132" s="5">
        <v>3</v>
      </c>
      <c r="J132" s="2" t="s">
        <v>2</v>
      </c>
      <c r="K132" s="2" t="s">
        <v>14</v>
      </c>
      <c r="L132" s="8">
        <v>57.333333333333336</v>
      </c>
      <c r="M132" s="1">
        <v>3</v>
      </c>
      <c r="N132" s="1" t="str">
        <f t="shared" si="3"/>
        <v>не торгуем</v>
      </c>
      <c r="O132" s="1"/>
    </row>
    <row r="133" spans="3:15" x14ac:dyDescent="0.3">
      <c r="C133" s="7" t="s">
        <v>476</v>
      </c>
      <c r="D133" s="103" t="str">
        <f>VLOOKUP(Таблица1[[#This Row],[ID]],Таблица3[#All],3,FALSE)</f>
        <v>Sonal</v>
      </c>
      <c r="E133" s="18">
        <f>VLOOKUP(Таблица1[[#This Row],[ID]],Таблица3[#All],2,FALSE)</f>
        <v>43534</v>
      </c>
      <c r="F133" s="18" t="str">
        <f>VLOOKUP(Таблица1[[#This Row],[ID]],Таблица3[#All],5,FALSE)</f>
        <v>Patna</v>
      </c>
      <c r="G133" s="5">
        <v>15</v>
      </c>
      <c r="H133" s="3">
        <v>6</v>
      </c>
      <c r="I133" s="5">
        <v>2</v>
      </c>
      <c r="J133" s="2" t="s">
        <v>4</v>
      </c>
      <c r="K133" s="2" t="s">
        <v>6</v>
      </c>
      <c r="L133" s="8">
        <v>7.5</v>
      </c>
      <c r="M133" s="1">
        <v>4</v>
      </c>
      <c r="N133" s="1" t="str">
        <f t="shared" si="3"/>
        <v>не торгуем</v>
      </c>
      <c r="O133" s="1"/>
    </row>
    <row r="134" spans="3:15" x14ac:dyDescent="0.3">
      <c r="C134" s="7" t="s">
        <v>71</v>
      </c>
      <c r="D134" s="103" t="str">
        <f>VLOOKUP(Таблица1[[#This Row],[ID]],Таблица3[#All],3,FALSE)</f>
        <v>Anurag</v>
      </c>
      <c r="E134" s="18">
        <f>VLOOKUP(Таблица1[[#This Row],[ID]],Таблица3[#All],2,FALSE)</f>
        <v>43227</v>
      </c>
      <c r="F134" s="18" t="str">
        <f>VLOOKUP(Таблица1[[#This Row],[ID]],Таблица3[#All],5,FALSE)</f>
        <v>Indore</v>
      </c>
      <c r="G134" s="5">
        <v>16</v>
      </c>
      <c r="H134" s="3">
        <v>-10</v>
      </c>
      <c r="I134" s="5">
        <v>2</v>
      </c>
      <c r="J134" s="2" t="s">
        <v>4</v>
      </c>
      <c r="K134" s="2" t="s">
        <v>17</v>
      </c>
      <c r="L134" s="8">
        <v>8</v>
      </c>
      <c r="M134" s="1">
        <v>2</v>
      </c>
      <c r="N134" s="1" t="str">
        <f t="shared" ref="N134:N197" si="4">IF(OR(K134="Printers",K134="Bookcases",K134="Accessories"),"торгуем","не торгуем")</f>
        <v>не торгуем</v>
      </c>
      <c r="O134" s="1"/>
    </row>
    <row r="135" spans="3:15" x14ac:dyDescent="0.3">
      <c r="C135" s="7" t="s">
        <v>127</v>
      </c>
      <c r="D135" s="103" t="str">
        <f>VLOOKUP(Таблица1[[#This Row],[ID]],Таблица3[#All],3,FALSE)</f>
        <v>Shivani</v>
      </c>
      <c r="E135" s="18">
        <f>VLOOKUP(Таблица1[[#This Row],[ID]],Таблица3[#All],2,FALSE)</f>
        <v>43282</v>
      </c>
      <c r="F135" s="18" t="str">
        <f>VLOOKUP(Таблица1[[#This Row],[ID]],Таблица3[#All],5,FALSE)</f>
        <v>Mumbai</v>
      </c>
      <c r="G135" s="5">
        <v>8</v>
      </c>
      <c r="H135" s="3">
        <v>-6</v>
      </c>
      <c r="I135" s="5">
        <v>1</v>
      </c>
      <c r="J135" s="2" t="s">
        <v>4</v>
      </c>
      <c r="K135" s="2" t="s">
        <v>5</v>
      </c>
      <c r="L135" s="8">
        <v>8</v>
      </c>
      <c r="M135" s="1">
        <v>4</v>
      </c>
      <c r="N135" s="1" t="str">
        <f t="shared" si="4"/>
        <v>не торгуем</v>
      </c>
      <c r="O135" s="1"/>
    </row>
    <row r="136" spans="3:15" x14ac:dyDescent="0.3">
      <c r="C136" s="7" t="s">
        <v>71</v>
      </c>
      <c r="D136" s="103" t="str">
        <f>VLOOKUP(Таблица1[[#This Row],[ID]],Таблица3[#All],3,FALSE)</f>
        <v>Anurag</v>
      </c>
      <c r="E136" s="18">
        <f>VLOOKUP(Таблица1[[#This Row],[ID]],Таблица3[#All],2,FALSE)</f>
        <v>43227</v>
      </c>
      <c r="F136" s="18" t="str">
        <f>VLOOKUP(Таблица1[[#This Row],[ID]],Таблица3[#All],5,FALSE)</f>
        <v>Indore</v>
      </c>
      <c r="G136" s="5">
        <v>457</v>
      </c>
      <c r="H136" s="3">
        <v>-41</v>
      </c>
      <c r="I136" s="5">
        <v>4</v>
      </c>
      <c r="J136" s="2" t="s">
        <v>4</v>
      </c>
      <c r="K136" s="2" t="s">
        <v>11</v>
      </c>
      <c r="L136" s="8">
        <v>114.25</v>
      </c>
      <c r="M136" s="1">
        <v>4</v>
      </c>
      <c r="N136" s="1" t="str">
        <f t="shared" si="4"/>
        <v>не торгуем</v>
      </c>
      <c r="O136" s="1"/>
    </row>
    <row r="137" spans="3:15" x14ac:dyDescent="0.3">
      <c r="C137" s="7" t="s">
        <v>143</v>
      </c>
      <c r="D137" s="103" t="str">
        <f>VLOOKUP(Таблица1[[#This Row],[ID]],Таблица3[#All],3,FALSE)</f>
        <v>Wale</v>
      </c>
      <c r="E137" s="18">
        <f>VLOOKUP(Таблица1[[#This Row],[ID]],Таблица3[#All],2,FALSE)</f>
        <v>43299</v>
      </c>
      <c r="F137" s="18" t="str">
        <f>VLOOKUP(Таблица1[[#This Row],[ID]],Таблица3[#All],5,FALSE)</f>
        <v>Mumbai</v>
      </c>
      <c r="G137" s="5">
        <v>16</v>
      </c>
      <c r="H137" s="3">
        <v>-12</v>
      </c>
      <c r="I137" s="5">
        <v>2</v>
      </c>
      <c r="J137" s="2" t="s">
        <v>4</v>
      </c>
      <c r="K137" s="2" t="s">
        <v>5</v>
      </c>
      <c r="L137" s="8">
        <v>8</v>
      </c>
      <c r="M137" s="1">
        <v>3</v>
      </c>
      <c r="N137" s="1" t="str">
        <f t="shared" si="4"/>
        <v>не торгуем</v>
      </c>
      <c r="O137" s="1"/>
    </row>
    <row r="138" spans="3:15" x14ac:dyDescent="0.3">
      <c r="C138" s="7" t="s">
        <v>72</v>
      </c>
      <c r="D138" s="103" t="str">
        <f>VLOOKUP(Таблица1[[#This Row],[ID]],Таблица3[#All],3,FALSE)</f>
        <v>Tushina</v>
      </c>
      <c r="E138" s="18">
        <f>VLOOKUP(Таблица1[[#This Row],[ID]],Таблица3[#All],2,FALSE)</f>
        <v>43228</v>
      </c>
      <c r="F138" s="18" t="str">
        <f>VLOOKUP(Таблица1[[#This Row],[ID]],Таблица3[#All],5,FALSE)</f>
        <v>Goa</v>
      </c>
      <c r="G138" s="5">
        <v>25</v>
      </c>
      <c r="H138" s="3">
        <v>-2</v>
      </c>
      <c r="I138" s="5">
        <v>5</v>
      </c>
      <c r="J138" s="2" t="s">
        <v>4</v>
      </c>
      <c r="K138" s="2" t="s">
        <v>6</v>
      </c>
      <c r="L138" s="8">
        <v>5</v>
      </c>
      <c r="M138" s="1">
        <v>1</v>
      </c>
      <c r="N138" s="1" t="str">
        <f t="shared" si="4"/>
        <v>не торгуем</v>
      </c>
      <c r="O138" s="1"/>
    </row>
    <row r="139" spans="3:15" x14ac:dyDescent="0.3">
      <c r="C139" s="7" t="s">
        <v>101</v>
      </c>
      <c r="D139" s="103" t="str">
        <f>VLOOKUP(Таблица1[[#This Row],[ID]],Таблица3[#All],3,FALSE)</f>
        <v>Bhawna</v>
      </c>
      <c r="E139" s="18">
        <f>VLOOKUP(Таблица1[[#This Row],[ID]],Таблица3[#All],2,FALSE)</f>
        <v>43255</v>
      </c>
      <c r="F139" s="18" t="str">
        <f>VLOOKUP(Таблица1[[#This Row],[ID]],Таблица3[#All],5,FALSE)</f>
        <v>Indore</v>
      </c>
      <c r="G139" s="5">
        <v>68</v>
      </c>
      <c r="H139" s="3">
        <v>-27</v>
      </c>
      <c r="I139" s="5">
        <v>3</v>
      </c>
      <c r="J139" s="2" t="s">
        <v>7</v>
      </c>
      <c r="K139" s="2" t="s">
        <v>28</v>
      </c>
      <c r="L139" s="8">
        <v>22.666666666666668</v>
      </c>
      <c r="M139" s="1">
        <v>1</v>
      </c>
      <c r="N139" s="1" t="str">
        <f t="shared" si="4"/>
        <v>торгуем</v>
      </c>
      <c r="O139" s="1"/>
    </row>
    <row r="140" spans="3:15" x14ac:dyDescent="0.3">
      <c r="C140" s="7" t="s">
        <v>72</v>
      </c>
      <c r="D140" s="103" t="str">
        <f>VLOOKUP(Таблица1[[#This Row],[ID]],Таблица3[#All],3,FALSE)</f>
        <v>Tushina</v>
      </c>
      <c r="E140" s="18">
        <f>VLOOKUP(Таблица1[[#This Row],[ID]],Таблица3[#All],2,FALSE)</f>
        <v>43228</v>
      </c>
      <c r="F140" s="18" t="str">
        <f>VLOOKUP(Таблица1[[#This Row],[ID]],Таблица3[#All],5,FALSE)</f>
        <v>Goa</v>
      </c>
      <c r="G140" s="5">
        <v>206</v>
      </c>
      <c r="H140" s="3">
        <v>-206</v>
      </c>
      <c r="I140" s="5">
        <v>3</v>
      </c>
      <c r="J140" s="2" t="s">
        <v>4</v>
      </c>
      <c r="K140" s="2" t="s">
        <v>11</v>
      </c>
      <c r="L140" s="8">
        <v>68.666666666666671</v>
      </c>
      <c r="M140" s="1">
        <v>1</v>
      </c>
      <c r="N140" s="1" t="str">
        <f t="shared" si="4"/>
        <v>не торгуем</v>
      </c>
      <c r="O140" s="1"/>
    </row>
    <row r="141" spans="3:15" x14ac:dyDescent="0.3">
      <c r="C141" s="7" t="s">
        <v>72</v>
      </c>
      <c r="D141" s="103" t="str">
        <f>VLOOKUP(Таблица1[[#This Row],[ID]],Таблица3[#All],3,FALSE)</f>
        <v>Tushina</v>
      </c>
      <c r="E141" s="18">
        <f>VLOOKUP(Таблица1[[#This Row],[ID]],Таблица3[#All],2,FALSE)</f>
        <v>43228</v>
      </c>
      <c r="F141" s="18" t="str">
        <f>VLOOKUP(Таблица1[[#This Row],[ID]],Таблица3[#All],5,FALSE)</f>
        <v>Goa</v>
      </c>
      <c r="G141" s="5">
        <v>21</v>
      </c>
      <c r="H141" s="3">
        <v>-13</v>
      </c>
      <c r="I141" s="5">
        <v>3</v>
      </c>
      <c r="J141" s="2" t="s">
        <v>4</v>
      </c>
      <c r="K141" s="2" t="s">
        <v>22</v>
      </c>
      <c r="L141" s="8">
        <v>7</v>
      </c>
      <c r="M141" s="1">
        <v>4</v>
      </c>
      <c r="N141" s="1" t="str">
        <f t="shared" si="4"/>
        <v>не торгуем</v>
      </c>
      <c r="O141" s="1"/>
    </row>
    <row r="142" spans="3:15" x14ac:dyDescent="0.3">
      <c r="C142" s="7" t="s">
        <v>72</v>
      </c>
      <c r="D142" s="103" t="str">
        <f>VLOOKUP(Таблица1[[#This Row],[ID]],Таблица3[#All],3,FALSE)</f>
        <v>Tushina</v>
      </c>
      <c r="E142" s="18">
        <f>VLOOKUP(Таблица1[[#This Row],[ID]],Таблица3[#All],2,FALSE)</f>
        <v>43228</v>
      </c>
      <c r="F142" s="18" t="str">
        <f>VLOOKUP(Таблица1[[#This Row],[ID]],Таблица3[#All],5,FALSE)</f>
        <v>Goa</v>
      </c>
      <c r="G142" s="5">
        <v>34</v>
      </c>
      <c r="H142" s="3">
        <v>-6</v>
      </c>
      <c r="I142" s="5">
        <v>4</v>
      </c>
      <c r="J142" s="2" t="s">
        <v>4</v>
      </c>
      <c r="K142" s="2" t="s">
        <v>22</v>
      </c>
      <c r="L142" s="8">
        <v>8.5</v>
      </c>
      <c r="M142" s="1">
        <v>4</v>
      </c>
      <c r="N142" s="1" t="str">
        <f t="shared" si="4"/>
        <v>не торгуем</v>
      </c>
      <c r="O142" s="1"/>
    </row>
    <row r="143" spans="3:15" x14ac:dyDescent="0.3">
      <c r="C143" s="7" t="s">
        <v>152</v>
      </c>
      <c r="D143" s="103" t="str">
        <f>VLOOKUP(Таблица1[[#This Row],[ID]],Таблица3[#All],3,FALSE)</f>
        <v>Anubhaw</v>
      </c>
      <c r="E143" s="18">
        <f>VLOOKUP(Таблица1[[#This Row],[ID]],Таблица3[#All],2,FALSE)</f>
        <v>43308</v>
      </c>
      <c r="F143" s="18" t="str">
        <f>VLOOKUP(Таблица1[[#This Row],[ID]],Таблица3[#All],5,FALSE)</f>
        <v>Bangalore</v>
      </c>
      <c r="G143" s="5">
        <v>16</v>
      </c>
      <c r="H143" s="3">
        <v>-5</v>
      </c>
      <c r="I143" s="5">
        <v>2</v>
      </c>
      <c r="J143" s="2" t="s">
        <v>4</v>
      </c>
      <c r="K143" s="2" t="s">
        <v>5</v>
      </c>
      <c r="L143" s="8">
        <v>8</v>
      </c>
      <c r="M143" s="1">
        <v>1</v>
      </c>
      <c r="N143" s="1" t="str">
        <f t="shared" si="4"/>
        <v>не торгуем</v>
      </c>
      <c r="O143" s="1"/>
    </row>
    <row r="144" spans="3:15" x14ac:dyDescent="0.3">
      <c r="C144" s="7" t="s">
        <v>178</v>
      </c>
      <c r="D144" s="103" t="str">
        <f>VLOOKUP(Таблица1[[#This Row],[ID]],Таблица3[#All],3,FALSE)</f>
        <v>Shubham</v>
      </c>
      <c r="E144" s="18">
        <f>VLOOKUP(Таблица1[[#This Row],[ID]],Таблица3[#All],2,FALSE)</f>
        <v>43334</v>
      </c>
      <c r="F144" s="18" t="str">
        <f>VLOOKUP(Таблица1[[#This Row],[ID]],Таблица3[#All],5,FALSE)</f>
        <v>Simla</v>
      </c>
      <c r="G144" s="5">
        <v>8</v>
      </c>
      <c r="H144" s="3">
        <v>-2</v>
      </c>
      <c r="I144" s="5">
        <v>1</v>
      </c>
      <c r="J144" s="2" t="s">
        <v>4</v>
      </c>
      <c r="K144" s="2" t="s">
        <v>5</v>
      </c>
      <c r="L144" s="8">
        <v>8</v>
      </c>
      <c r="M144" s="1">
        <v>3</v>
      </c>
      <c r="N144" s="1" t="str">
        <f t="shared" si="4"/>
        <v>не торгуем</v>
      </c>
      <c r="O144" s="1"/>
    </row>
    <row r="145" spans="3:15" x14ac:dyDescent="0.3">
      <c r="C145" s="7" t="s">
        <v>268</v>
      </c>
      <c r="D145" s="103" t="str">
        <f>VLOOKUP(Таблица1[[#This Row],[ID]],Таблица3[#All],3,FALSE)</f>
        <v>Rohan</v>
      </c>
      <c r="E145" s="18">
        <f>VLOOKUP(Таблица1[[#This Row],[ID]],Таблица3[#All],2,FALSE)</f>
        <v>43407</v>
      </c>
      <c r="F145" s="18" t="str">
        <f>VLOOKUP(Таблица1[[#This Row],[ID]],Таблица3[#All],5,FALSE)</f>
        <v>Simla</v>
      </c>
      <c r="G145" s="5">
        <v>16</v>
      </c>
      <c r="H145" s="3">
        <v>8</v>
      </c>
      <c r="I145" s="5">
        <v>2</v>
      </c>
      <c r="J145" s="2" t="s">
        <v>4</v>
      </c>
      <c r="K145" s="2" t="s">
        <v>6</v>
      </c>
      <c r="L145" s="8">
        <v>8</v>
      </c>
      <c r="M145" s="1">
        <v>4</v>
      </c>
      <c r="N145" s="1" t="str">
        <f t="shared" si="4"/>
        <v>не торгуем</v>
      </c>
      <c r="O145" s="1"/>
    </row>
    <row r="146" spans="3:15" x14ac:dyDescent="0.3">
      <c r="C146" s="7" t="s">
        <v>238</v>
      </c>
      <c r="D146" s="103" t="str">
        <f>VLOOKUP(Таблица1[[#This Row],[ID]],Таблица3[#All],3,FALSE)</f>
        <v>Sandeep</v>
      </c>
      <c r="E146" s="18">
        <f>VLOOKUP(Таблица1[[#This Row],[ID]],Таблица3[#All],2,FALSE)</f>
        <v>43387</v>
      </c>
      <c r="F146" s="18" t="str">
        <f>VLOOKUP(Таблица1[[#This Row],[ID]],Таблица3[#All],5,FALSE)</f>
        <v>Indore</v>
      </c>
      <c r="G146" s="5">
        <v>75</v>
      </c>
      <c r="H146" s="3">
        <v>28</v>
      </c>
      <c r="I146" s="5">
        <v>9</v>
      </c>
      <c r="J146" s="2" t="s">
        <v>4</v>
      </c>
      <c r="K146" s="2" t="s">
        <v>6</v>
      </c>
      <c r="L146" s="8">
        <v>8.3333333333333339</v>
      </c>
      <c r="M146" s="1">
        <v>4</v>
      </c>
      <c r="N146" s="1" t="str">
        <f t="shared" si="4"/>
        <v>не торгуем</v>
      </c>
      <c r="O146" s="1"/>
    </row>
    <row r="147" spans="3:15" x14ac:dyDescent="0.3">
      <c r="C147" s="7" t="s">
        <v>518</v>
      </c>
      <c r="D147" s="103" t="str">
        <f>VLOOKUP(Таблица1[[#This Row],[ID]],Таблица3[#All],3,FALSE)</f>
        <v>Pinky</v>
      </c>
      <c r="E147" s="18">
        <f>VLOOKUP(Таблица1[[#This Row],[ID]],Таблица3[#All],2,FALSE)</f>
        <v>43553</v>
      </c>
      <c r="F147" s="18" t="str">
        <f>VLOOKUP(Таблица1[[#This Row],[ID]],Таблица3[#All],5,FALSE)</f>
        <v>Kashmir</v>
      </c>
      <c r="G147" s="5">
        <v>82</v>
      </c>
      <c r="H147" s="3">
        <v>8</v>
      </c>
      <c r="I147" s="5">
        <v>3</v>
      </c>
      <c r="J147" s="2" t="s">
        <v>7</v>
      </c>
      <c r="K147" s="2" t="s">
        <v>28</v>
      </c>
      <c r="L147" s="8">
        <v>27.333333333333332</v>
      </c>
      <c r="M147" s="1">
        <v>2</v>
      </c>
      <c r="N147" s="1" t="str">
        <f t="shared" si="4"/>
        <v>торгуем</v>
      </c>
      <c r="O147" s="1"/>
    </row>
    <row r="148" spans="3:15" x14ac:dyDescent="0.3">
      <c r="C148" s="7" t="s">
        <v>263</v>
      </c>
      <c r="D148" s="103" t="str">
        <f>VLOOKUP(Таблица1[[#This Row],[ID]],Таблица3[#All],3,FALSE)</f>
        <v>Mrunal</v>
      </c>
      <c r="E148" s="18">
        <f>VLOOKUP(Таблица1[[#This Row],[ID]],Таблица3[#All],2,FALSE)</f>
        <v>43407</v>
      </c>
      <c r="F148" s="18" t="str">
        <f>VLOOKUP(Таблица1[[#This Row],[ID]],Таблица3[#All],5,FALSE)</f>
        <v>Mumbai</v>
      </c>
      <c r="G148" s="5">
        <v>50</v>
      </c>
      <c r="H148" s="3">
        <v>7</v>
      </c>
      <c r="I148" s="5">
        <v>6</v>
      </c>
      <c r="J148" s="2" t="s">
        <v>4</v>
      </c>
      <c r="K148" s="2" t="s">
        <v>48</v>
      </c>
      <c r="L148" s="8">
        <v>8.3333333333333339</v>
      </c>
      <c r="M148" s="1">
        <v>3</v>
      </c>
      <c r="N148" s="1" t="str">
        <f t="shared" si="4"/>
        <v>не торгуем</v>
      </c>
      <c r="O148" s="1"/>
    </row>
    <row r="149" spans="3:15" x14ac:dyDescent="0.3">
      <c r="C149" s="7" t="s">
        <v>73</v>
      </c>
      <c r="D149" s="103" t="str">
        <f>VLOOKUP(Таблица1[[#This Row],[ID]],Таблица3[#All],3,FALSE)</f>
        <v>Farah</v>
      </c>
      <c r="E149" s="18">
        <f>VLOOKUP(Таблица1[[#This Row],[ID]],Таблица3[#All],2,FALSE)</f>
        <v>43228</v>
      </c>
      <c r="F149" s="18" t="str">
        <f>VLOOKUP(Таблица1[[#This Row],[ID]],Таблица3[#All],5,FALSE)</f>
        <v>Kohima</v>
      </c>
      <c r="G149" s="5">
        <v>195</v>
      </c>
      <c r="H149" s="3">
        <v>-117</v>
      </c>
      <c r="I149" s="5">
        <v>5</v>
      </c>
      <c r="J149" s="2" t="s">
        <v>7</v>
      </c>
      <c r="K149" s="2" t="s">
        <v>10</v>
      </c>
      <c r="L149" s="8">
        <v>39</v>
      </c>
      <c r="M149" s="1">
        <v>4</v>
      </c>
      <c r="N149" s="1" t="str">
        <f t="shared" si="4"/>
        <v>не торгуем</v>
      </c>
      <c r="O149" s="1"/>
    </row>
    <row r="150" spans="3:15" x14ac:dyDescent="0.3">
      <c r="C150" s="7" t="s">
        <v>403</v>
      </c>
      <c r="D150" s="103" t="str">
        <f>VLOOKUP(Таблица1[[#This Row],[ID]],Таблица3[#All],3,FALSE)</f>
        <v>Atul</v>
      </c>
      <c r="E150" s="18">
        <f>VLOOKUP(Таблица1[[#This Row],[ID]],Таблица3[#All],2,FALSE)</f>
        <v>43495</v>
      </c>
      <c r="F150" s="18" t="str">
        <f>VLOOKUP(Таблица1[[#This Row],[ID]],Таблица3[#All],5,FALSE)</f>
        <v>Delhi</v>
      </c>
      <c r="G150" s="5">
        <v>50</v>
      </c>
      <c r="H150" s="3">
        <v>-4</v>
      </c>
      <c r="I150" s="5">
        <v>6</v>
      </c>
      <c r="J150" s="2" t="s">
        <v>4</v>
      </c>
      <c r="K150" s="2" t="s">
        <v>17</v>
      </c>
      <c r="L150" s="8">
        <v>8.3333333333333339</v>
      </c>
      <c r="M150" s="1">
        <v>4</v>
      </c>
      <c r="N150" s="1" t="str">
        <f t="shared" si="4"/>
        <v>не торгуем</v>
      </c>
      <c r="O150" s="1"/>
    </row>
    <row r="151" spans="3:15" x14ac:dyDescent="0.3">
      <c r="C151" s="7" t="s">
        <v>73</v>
      </c>
      <c r="D151" s="103" t="str">
        <f>VLOOKUP(Таблица1[[#This Row],[ID]],Таблица3[#All],3,FALSE)</f>
        <v>Farah</v>
      </c>
      <c r="E151" s="18">
        <f>VLOOKUP(Таблица1[[#This Row],[ID]],Таблица3[#All],2,FALSE)</f>
        <v>43228</v>
      </c>
      <c r="F151" s="18" t="str">
        <f>VLOOKUP(Таблица1[[#This Row],[ID]],Таблица3[#All],5,FALSE)</f>
        <v>Kohima</v>
      </c>
      <c r="G151" s="5">
        <v>668</v>
      </c>
      <c r="H151" s="3">
        <v>-31</v>
      </c>
      <c r="I151" s="5">
        <v>3</v>
      </c>
      <c r="J151" s="2" t="s">
        <v>7</v>
      </c>
      <c r="K151" s="2" t="s">
        <v>25</v>
      </c>
      <c r="L151" s="8">
        <v>222.66666666666666</v>
      </c>
      <c r="M151" s="1">
        <v>3</v>
      </c>
      <c r="N151" s="1" t="str">
        <f t="shared" si="4"/>
        <v>торгуем</v>
      </c>
      <c r="O151" s="1"/>
    </row>
    <row r="152" spans="3:15" x14ac:dyDescent="0.3">
      <c r="C152" s="7" t="s">
        <v>421</v>
      </c>
      <c r="D152" s="103" t="str">
        <f>VLOOKUP(Таблица1[[#This Row],[ID]],Таблица3[#All],3,FALSE)</f>
        <v>Patil</v>
      </c>
      <c r="E152" s="18">
        <f>VLOOKUP(Таблица1[[#This Row],[ID]],Таблица3[#All],2,FALSE)</f>
        <v>43503</v>
      </c>
      <c r="F152" s="18" t="str">
        <f>VLOOKUP(Таблица1[[#This Row],[ID]],Таблица3[#All],5,FALSE)</f>
        <v>Delhi</v>
      </c>
      <c r="G152" s="5">
        <v>50</v>
      </c>
      <c r="H152" s="3">
        <v>9</v>
      </c>
      <c r="I152" s="5">
        <v>6</v>
      </c>
      <c r="J152" s="2" t="s">
        <v>4</v>
      </c>
      <c r="K152" s="2" t="s">
        <v>48</v>
      </c>
      <c r="L152" s="8">
        <v>8.3333333333333339</v>
      </c>
      <c r="M152" s="1">
        <v>1</v>
      </c>
      <c r="N152" s="1" t="str">
        <f t="shared" si="4"/>
        <v>не торгуем</v>
      </c>
      <c r="O152" s="1"/>
    </row>
    <row r="153" spans="3:15" x14ac:dyDescent="0.3">
      <c r="C153" s="7" t="s">
        <v>74</v>
      </c>
      <c r="D153" s="103" t="str">
        <f>VLOOKUP(Таблица1[[#This Row],[ID]],Таблица3[#All],3,FALSE)</f>
        <v>Sabah</v>
      </c>
      <c r="E153" s="18">
        <f>VLOOKUP(Таблица1[[#This Row],[ID]],Таблица3[#All],2,FALSE)</f>
        <v>43230</v>
      </c>
      <c r="F153" s="18" t="str">
        <f>VLOOKUP(Таблица1[[#This Row],[ID]],Таблица3[#All],5,FALSE)</f>
        <v>Mumbai</v>
      </c>
      <c r="G153" s="5">
        <v>34</v>
      </c>
      <c r="H153" s="3">
        <v>12</v>
      </c>
      <c r="I153" s="5">
        <v>3</v>
      </c>
      <c r="J153" s="2" t="s">
        <v>4</v>
      </c>
      <c r="K153" s="2" t="s">
        <v>6</v>
      </c>
      <c r="L153" s="8">
        <v>11.333333333333334</v>
      </c>
      <c r="M153" s="1">
        <v>4</v>
      </c>
      <c r="N153" s="1" t="str">
        <f t="shared" si="4"/>
        <v>не торгуем</v>
      </c>
      <c r="O153" s="1"/>
    </row>
    <row r="154" spans="3:15" x14ac:dyDescent="0.3">
      <c r="C154" s="7" t="s">
        <v>197</v>
      </c>
      <c r="D154" s="103" t="str">
        <f>VLOOKUP(Таблица1[[#This Row],[ID]],Таблица3[#All],3,FALSE)</f>
        <v>Aditi</v>
      </c>
      <c r="E154" s="18">
        <f>VLOOKUP(Таблица1[[#This Row],[ID]],Таблица3[#All],2,FALSE)</f>
        <v>43353</v>
      </c>
      <c r="F154" s="18" t="str">
        <f>VLOOKUP(Таблица1[[#This Row],[ID]],Таблица3[#All],5,FALSE)</f>
        <v>Indore</v>
      </c>
      <c r="G154" s="5">
        <v>59</v>
      </c>
      <c r="H154" s="3">
        <v>-46</v>
      </c>
      <c r="I154" s="5">
        <v>7</v>
      </c>
      <c r="J154" s="2" t="s">
        <v>4</v>
      </c>
      <c r="K154" s="2" t="s">
        <v>17</v>
      </c>
      <c r="L154" s="8">
        <v>8.4285714285714288</v>
      </c>
      <c r="M154" s="1">
        <v>4</v>
      </c>
      <c r="N154" s="1" t="str">
        <f t="shared" si="4"/>
        <v>не торгуем</v>
      </c>
      <c r="O154" s="1"/>
    </row>
    <row r="155" spans="3:15" x14ac:dyDescent="0.3">
      <c r="C155" s="7" t="s">
        <v>74</v>
      </c>
      <c r="D155" s="103" t="str">
        <f>VLOOKUP(Таблица1[[#This Row],[ID]],Таблица3[#All],3,FALSE)</f>
        <v>Sabah</v>
      </c>
      <c r="E155" s="18">
        <f>VLOOKUP(Таблица1[[#This Row],[ID]],Таблица3[#All],2,FALSE)</f>
        <v>43230</v>
      </c>
      <c r="F155" s="18" t="str">
        <f>VLOOKUP(Таблица1[[#This Row],[ID]],Таблица3[#All],5,FALSE)</f>
        <v>Mumbai</v>
      </c>
      <c r="G155" s="5">
        <v>54</v>
      </c>
      <c r="H155" s="3">
        <v>-3</v>
      </c>
      <c r="I155" s="5">
        <v>3</v>
      </c>
      <c r="J155" s="2" t="s">
        <v>4</v>
      </c>
      <c r="K155" s="2" t="s">
        <v>11</v>
      </c>
      <c r="L155" s="8">
        <v>18</v>
      </c>
      <c r="M155" s="1">
        <v>1</v>
      </c>
      <c r="N155" s="1" t="str">
        <f t="shared" si="4"/>
        <v>не торгуем</v>
      </c>
      <c r="O155" s="1"/>
    </row>
    <row r="156" spans="3:15" x14ac:dyDescent="0.3">
      <c r="C156" s="7" t="s">
        <v>113</v>
      </c>
      <c r="D156" s="103" t="str">
        <f>VLOOKUP(Таблица1[[#This Row],[ID]],Таблица3[#All],3,FALSE)</f>
        <v>Parna</v>
      </c>
      <c r="E156" s="18">
        <f>VLOOKUP(Таблица1[[#This Row],[ID]],Таблица3[#All],2,FALSE)</f>
        <v>43269</v>
      </c>
      <c r="F156" s="18" t="str">
        <f>VLOOKUP(Таблица1[[#This Row],[ID]],Таблица3[#All],5,FALSE)</f>
        <v>Bhopal</v>
      </c>
      <c r="G156" s="5">
        <v>76</v>
      </c>
      <c r="H156" s="3">
        <v>-72</v>
      </c>
      <c r="I156" s="5">
        <v>9</v>
      </c>
      <c r="J156" s="2" t="s">
        <v>4</v>
      </c>
      <c r="K156" s="2" t="s">
        <v>6</v>
      </c>
      <c r="L156" s="8">
        <v>8.4444444444444446</v>
      </c>
      <c r="M156" s="1">
        <v>3</v>
      </c>
      <c r="N156" s="1" t="str">
        <f t="shared" si="4"/>
        <v>не торгуем</v>
      </c>
      <c r="O156" s="1"/>
    </row>
    <row r="157" spans="3:15" x14ac:dyDescent="0.3">
      <c r="C157" s="7" t="s">
        <v>74</v>
      </c>
      <c r="D157" s="103" t="str">
        <f>VLOOKUP(Таблица1[[#This Row],[ID]],Таблица3[#All],3,FALSE)</f>
        <v>Sabah</v>
      </c>
      <c r="E157" s="18">
        <f>VLOOKUP(Таблица1[[#This Row],[ID]],Таблица3[#All],2,FALSE)</f>
        <v>43230</v>
      </c>
      <c r="F157" s="18" t="str">
        <f>VLOOKUP(Таблица1[[#This Row],[ID]],Таблица3[#All],5,FALSE)</f>
        <v>Mumbai</v>
      </c>
      <c r="G157" s="5">
        <v>122</v>
      </c>
      <c r="H157" s="3">
        <v>-21</v>
      </c>
      <c r="I157" s="5">
        <v>3</v>
      </c>
      <c r="J157" s="2" t="s">
        <v>2</v>
      </c>
      <c r="K157" s="2" t="s">
        <v>29</v>
      </c>
      <c r="L157" s="8">
        <v>40.666666666666664</v>
      </c>
      <c r="M157" s="1">
        <v>3</v>
      </c>
      <c r="N157" s="1" t="str">
        <f t="shared" si="4"/>
        <v>не торгуем</v>
      </c>
      <c r="O157" s="1"/>
    </row>
    <row r="158" spans="3:15" x14ac:dyDescent="0.3">
      <c r="C158" s="7" t="s">
        <v>123</v>
      </c>
      <c r="D158" s="103" t="str">
        <f>VLOOKUP(Таблица1[[#This Row],[ID]],Таблица3[#All],3,FALSE)</f>
        <v>Ekta</v>
      </c>
      <c r="E158" s="18">
        <f>VLOOKUP(Таблица1[[#This Row],[ID]],Таблица3[#All],2,FALSE)</f>
        <v>43279</v>
      </c>
      <c r="F158" s="18" t="str">
        <f>VLOOKUP(Таблица1[[#This Row],[ID]],Таблица3[#All],5,FALSE)</f>
        <v>Indore</v>
      </c>
      <c r="G158" s="5">
        <v>17</v>
      </c>
      <c r="H158" s="3">
        <v>-3</v>
      </c>
      <c r="I158" s="5">
        <v>2</v>
      </c>
      <c r="J158" s="2" t="s">
        <v>4</v>
      </c>
      <c r="K158" s="2" t="s">
        <v>5</v>
      </c>
      <c r="L158" s="8">
        <v>8.5</v>
      </c>
      <c r="M158" s="1">
        <v>4</v>
      </c>
      <c r="N158" s="1" t="str">
        <f t="shared" si="4"/>
        <v>не торгуем</v>
      </c>
      <c r="O158" s="1"/>
    </row>
    <row r="159" spans="3:15" x14ac:dyDescent="0.3">
      <c r="C159" s="7" t="s">
        <v>74</v>
      </c>
      <c r="D159" s="103" t="str">
        <f>VLOOKUP(Таблица1[[#This Row],[ID]],Таблица3[#All],3,FALSE)</f>
        <v>Sabah</v>
      </c>
      <c r="E159" s="18">
        <f>VLOOKUP(Таблица1[[#This Row],[ID]],Таблица3[#All],2,FALSE)</f>
        <v>43230</v>
      </c>
      <c r="F159" s="18" t="str">
        <f>VLOOKUP(Таблица1[[#This Row],[ID]],Таблица3[#All],5,FALSE)</f>
        <v>Mumbai</v>
      </c>
      <c r="G159" s="5">
        <v>450</v>
      </c>
      <c r="H159" s="3">
        <v>-90</v>
      </c>
      <c r="I159" s="5">
        <v>3</v>
      </c>
      <c r="J159" s="2" t="s">
        <v>7</v>
      </c>
      <c r="K159" s="2" t="s">
        <v>25</v>
      </c>
      <c r="L159" s="8">
        <v>150</v>
      </c>
      <c r="M159" s="1">
        <v>1</v>
      </c>
      <c r="N159" s="1" t="str">
        <f t="shared" si="4"/>
        <v>торгуем</v>
      </c>
      <c r="O159" s="1"/>
    </row>
    <row r="160" spans="3:15" x14ac:dyDescent="0.3">
      <c r="C160" s="7" t="s">
        <v>74</v>
      </c>
      <c r="D160" s="103" t="str">
        <f>VLOOKUP(Таблица1[[#This Row],[ID]],Таблица3[#All],3,FALSE)</f>
        <v>Sabah</v>
      </c>
      <c r="E160" s="18">
        <f>VLOOKUP(Таблица1[[#This Row],[ID]],Таблица3[#All],2,FALSE)</f>
        <v>43230</v>
      </c>
      <c r="F160" s="18" t="str">
        <f>VLOOKUP(Таблица1[[#This Row],[ID]],Таблица3[#All],5,FALSE)</f>
        <v>Mumbai</v>
      </c>
      <c r="G160" s="5">
        <v>121</v>
      </c>
      <c r="H160" s="3">
        <v>-17</v>
      </c>
      <c r="I160" s="5">
        <v>3</v>
      </c>
      <c r="J160" s="2" t="s">
        <v>2</v>
      </c>
      <c r="K160" s="2" t="s">
        <v>29</v>
      </c>
      <c r="L160" s="8">
        <v>40.333333333333336</v>
      </c>
      <c r="M160" s="1">
        <v>4</v>
      </c>
      <c r="N160" s="1" t="str">
        <f t="shared" si="4"/>
        <v>не торгуем</v>
      </c>
      <c r="O160" s="1"/>
    </row>
    <row r="161" spans="3:15" x14ac:dyDescent="0.3">
      <c r="C161" s="7" t="s">
        <v>75</v>
      </c>
      <c r="D161" s="103" t="str">
        <f>VLOOKUP(Таблица1[[#This Row],[ID]],Таблица3[#All],3,FALSE)</f>
        <v>Nida</v>
      </c>
      <c r="E161" s="18">
        <f>VLOOKUP(Таблица1[[#This Row],[ID]],Таблица3[#All],2,FALSE)</f>
        <v>43231</v>
      </c>
      <c r="F161" s="18" t="str">
        <f>VLOOKUP(Таблица1[[#This Row],[ID]],Таблица3[#All],5,FALSE)</f>
        <v>Indore</v>
      </c>
      <c r="G161" s="5">
        <v>44</v>
      </c>
      <c r="H161" s="3">
        <v>-26</v>
      </c>
      <c r="I161" s="5">
        <v>3</v>
      </c>
      <c r="J161" s="2" t="s">
        <v>4</v>
      </c>
      <c r="K161" s="2" t="s">
        <v>6</v>
      </c>
      <c r="L161" s="8">
        <v>14.666666666666666</v>
      </c>
      <c r="M161" s="1">
        <v>1</v>
      </c>
      <c r="N161" s="1" t="str">
        <f t="shared" si="4"/>
        <v>не торгуем</v>
      </c>
      <c r="O161" s="1"/>
    </row>
    <row r="162" spans="3:15" x14ac:dyDescent="0.3">
      <c r="C162" s="7" t="s">
        <v>75</v>
      </c>
      <c r="D162" s="103" t="str">
        <f>VLOOKUP(Таблица1[[#This Row],[ID]],Таблица3[#All],3,FALSE)</f>
        <v>Nida</v>
      </c>
      <c r="E162" s="18">
        <f>VLOOKUP(Таблица1[[#This Row],[ID]],Таблица3[#All],2,FALSE)</f>
        <v>43231</v>
      </c>
      <c r="F162" s="18" t="str">
        <f>VLOOKUP(Таблица1[[#This Row],[ID]],Таблица3[#All],5,FALSE)</f>
        <v>Indore</v>
      </c>
      <c r="G162" s="5">
        <v>7</v>
      </c>
      <c r="H162" s="3">
        <v>-4</v>
      </c>
      <c r="I162" s="5">
        <v>3</v>
      </c>
      <c r="J162" s="2" t="s">
        <v>4</v>
      </c>
      <c r="K162" s="2" t="s">
        <v>6</v>
      </c>
      <c r="L162" s="8">
        <v>2.3333333333333335</v>
      </c>
      <c r="M162" s="1">
        <v>2</v>
      </c>
      <c r="N162" s="1" t="str">
        <f t="shared" si="4"/>
        <v>не торгуем</v>
      </c>
      <c r="O162" s="1"/>
    </row>
    <row r="163" spans="3:15" x14ac:dyDescent="0.3">
      <c r="C163" s="7" t="s">
        <v>387</v>
      </c>
      <c r="D163" s="103" t="str">
        <f>VLOOKUP(Таблица1[[#This Row],[ID]],Таблица3[#All],3,FALSE)</f>
        <v>Komal</v>
      </c>
      <c r="E163" s="18">
        <f>VLOOKUP(Таблица1[[#This Row],[ID]],Таблица3[#All],2,FALSE)</f>
        <v>43486</v>
      </c>
      <c r="F163" s="18" t="str">
        <f>VLOOKUP(Таблица1[[#This Row],[ID]],Таблица3[#All],5,FALSE)</f>
        <v>Allahabad</v>
      </c>
      <c r="G163" s="5">
        <v>17</v>
      </c>
      <c r="H163" s="3">
        <v>2</v>
      </c>
      <c r="I163" s="5">
        <v>2</v>
      </c>
      <c r="J163" s="2" t="s">
        <v>4</v>
      </c>
      <c r="K163" s="2" t="s">
        <v>48</v>
      </c>
      <c r="L163" s="8">
        <v>8.5</v>
      </c>
      <c r="M163" s="1">
        <v>3</v>
      </c>
      <c r="N163" s="1" t="str">
        <f t="shared" si="4"/>
        <v>не торгуем</v>
      </c>
      <c r="O163" s="1"/>
    </row>
    <row r="164" spans="3:15" x14ac:dyDescent="0.3">
      <c r="C164" s="7" t="s">
        <v>423</v>
      </c>
      <c r="D164" s="103" t="str">
        <f>VLOOKUP(Таблица1[[#This Row],[ID]],Таблица3[#All],3,FALSE)</f>
        <v>Hitesh</v>
      </c>
      <c r="E164" s="18">
        <f>VLOOKUP(Таблица1[[#This Row],[ID]],Таблица3[#All],2,FALSE)</f>
        <v>43504</v>
      </c>
      <c r="F164" s="18" t="str">
        <f>VLOOKUP(Таблица1[[#This Row],[ID]],Таблица3[#All],5,FALSE)</f>
        <v>Bhopal</v>
      </c>
      <c r="G164" s="5">
        <v>17</v>
      </c>
      <c r="H164" s="3">
        <v>2</v>
      </c>
      <c r="I164" s="5">
        <v>2</v>
      </c>
      <c r="J164" s="2" t="s">
        <v>4</v>
      </c>
      <c r="K164" s="2" t="s">
        <v>48</v>
      </c>
      <c r="L164" s="8">
        <v>8.5</v>
      </c>
      <c r="M164" s="1">
        <v>4</v>
      </c>
      <c r="N164" s="1" t="str">
        <f t="shared" si="4"/>
        <v>не торгуем</v>
      </c>
      <c r="O164" s="1"/>
    </row>
    <row r="165" spans="3:15" x14ac:dyDescent="0.3">
      <c r="C165" s="7" t="s">
        <v>75</v>
      </c>
      <c r="D165" s="103" t="str">
        <f>VLOOKUP(Таблица1[[#This Row],[ID]],Таблица3[#All],3,FALSE)</f>
        <v>Nida</v>
      </c>
      <c r="E165" s="18">
        <f>VLOOKUP(Таблица1[[#This Row],[ID]],Таблица3[#All],2,FALSE)</f>
        <v>43231</v>
      </c>
      <c r="F165" s="18" t="str">
        <f>VLOOKUP(Таблица1[[#This Row],[ID]],Таблица3[#All],5,FALSE)</f>
        <v>Indore</v>
      </c>
      <c r="G165" s="5">
        <v>110</v>
      </c>
      <c r="H165" s="3">
        <v>-68</v>
      </c>
      <c r="I165" s="5">
        <v>4</v>
      </c>
      <c r="J165" s="2" t="s">
        <v>4</v>
      </c>
      <c r="K165" s="2" t="s">
        <v>11</v>
      </c>
      <c r="L165" s="8">
        <v>27.5</v>
      </c>
      <c r="M165" s="1">
        <v>4</v>
      </c>
      <c r="N165" s="1" t="str">
        <f t="shared" si="4"/>
        <v>не торгуем</v>
      </c>
      <c r="O165" s="1"/>
    </row>
    <row r="166" spans="3:15" x14ac:dyDescent="0.3">
      <c r="C166" s="7" t="s">
        <v>471</v>
      </c>
      <c r="D166" s="103" t="str">
        <f>VLOOKUP(Таблица1[[#This Row],[ID]],Таблица3[#All],3,FALSE)</f>
        <v>Parishi</v>
      </c>
      <c r="E166" s="18">
        <f>VLOOKUP(Таблица1[[#This Row],[ID]],Таблица3[#All],2,FALSE)</f>
        <v>43531</v>
      </c>
      <c r="F166" s="18" t="str">
        <f>VLOOKUP(Таблица1[[#This Row],[ID]],Таблица3[#All],5,FALSE)</f>
        <v>Kolkata</v>
      </c>
      <c r="G166" s="5">
        <v>85</v>
      </c>
      <c r="H166" s="3">
        <v>24</v>
      </c>
      <c r="I166" s="5">
        <v>10</v>
      </c>
      <c r="J166" s="2" t="s">
        <v>4</v>
      </c>
      <c r="K166" s="2" t="s">
        <v>6</v>
      </c>
      <c r="L166" s="8">
        <v>8.5</v>
      </c>
      <c r="M166" s="1">
        <v>3</v>
      </c>
      <c r="N166" s="1" t="str">
        <f t="shared" si="4"/>
        <v>не торгуем</v>
      </c>
      <c r="O166" s="1"/>
    </row>
    <row r="167" spans="3:15" x14ac:dyDescent="0.3">
      <c r="C167" s="7" t="s">
        <v>473</v>
      </c>
      <c r="D167" s="103" t="str">
        <f>VLOOKUP(Таблица1[[#This Row],[ID]],Таблица3[#All],3,FALSE)</f>
        <v>Kirti</v>
      </c>
      <c r="E167" s="18">
        <f>VLOOKUP(Таблица1[[#This Row],[ID]],Таблица3[#All],2,FALSE)</f>
        <v>43533</v>
      </c>
      <c r="F167" s="18" t="str">
        <f>VLOOKUP(Таблица1[[#This Row],[ID]],Таблица3[#All],5,FALSE)</f>
        <v>Kashmir</v>
      </c>
      <c r="G167" s="5">
        <v>17</v>
      </c>
      <c r="H167" s="3">
        <v>1</v>
      </c>
      <c r="I167" s="5">
        <v>2</v>
      </c>
      <c r="J167" s="2" t="s">
        <v>4</v>
      </c>
      <c r="K167" s="2" t="s">
        <v>48</v>
      </c>
      <c r="L167" s="8">
        <v>8.5</v>
      </c>
      <c r="M167" s="1">
        <v>1</v>
      </c>
      <c r="N167" s="1" t="str">
        <f t="shared" si="4"/>
        <v>не торгуем</v>
      </c>
      <c r="O167" s="1"/>
    </row>
    <row r="168" spans="3:15" x14ac:dyDescent="0.3">
      <c r="C168" s="7" t="s">
        <v>498</v>
      </c>
      <c r="D168" s="103" t="str">
        <f>VLOOKUP(Таблица1[[#This Row],[ID]],Таблица3[#All],3,FALSE)</f>
        <v>Kasheen</v>
      </c>
      <c r="E168" s="18">
        <f>VLOOKUP(Таблица1[[#This Row],[ID]],Таблица3[#All],2,FALSE)</f>
        <v>43546</v>
      </c>
      <c r="F168" s="18" t="str">
        <f>VLOOKUP(Таблица1[[#This Row],[ID]],Таблица3[#All],5,FALSE)</f>
        <v>Kolkata</v>
      </c>
      <c r="G168" s="5">
        <v>17</v>
      </c>
      <c r="H168" s="3">
        <v>8</v>
      </c>
      <c r="I168" s="5">
        <v>2</v>
      </c>
      <c r="J168" s="2" t="s">
        <v>4</v>
      </c>
      <c r="K168" s="2" t="s">
        <v>48</v>
      </c>
      <c r="L168" s="8">
        <v>8.5</v>
      </c>
      <c r="M168" s="1">
        <v>3</v>
      </c>
      <c r="N168" s="1" t="str">
        <f t="shared" si="4"/>
        <v>не торгуем</v>
      </c>
      <c r="O168" s="1"/>
    </row>
    <row r="169" spans="3:15" x14ac:dyDescent="0.3">
      <c r="C169" s="7" t="s">
        <v>408</v>
      </c>
      <c r="D169" s="103" t="str">
        <f>VLOOKUP(Таблица1[[#This Row],[ID]],Таблица3[#All],3,FALSE)</f>
        <v>Nirja</v>
      </c>
      <c r="E169" s="18">
        <f>VLOOKUP(Таблица1[[#This Row],[ID]],Таблица3[#All],2,FALSE)</f>
        <v>43496</v>
      </c>
      <c r="F169" s="18" t="str">
        <f>VLOOKUP(Таблица1[[#This Row],[ID]],Таблица3[#All],5,FALSE)</f>
        <v>Delhi</v>
      </c>
      <c r="G169" s="5">
        <v>79</v>
      </c>
      <c r="H169" s="3">
        <v>24</v>
      </c>
      <c r="I169" s="5">
        <v>9</v>
      </c>
      <c r="J169" s="2" t="s">
        <v>4</v>
      </c>
      <c r="K169" s="2" t="s">
        <v>48</v>
      </c>
      <c r="L169" s="8">
        <v>8.7777777777777786</v>
      </c>
      <c r="M169" s="1">
        <v>1</v>
      </c>
      <c r="N169" s="1" t="str">
        <f t="shared" si="4"/>
        <v>не торгуем</v>
      </c>
      <c r="O169" s="1"/>
    </row>
    <row r="170" spans="3:15" x14ac:dyDescent="0.3">
      <c r="C170" s="7" t="s">
        <v>76</v>
      </c>
      <c r="D170" s="103" t="str">
        <f>VLOOKUP(Таблица1[[#This Row],[ID]],Таблица3[#All],3,FALSE)</f>
        <v>Priyanka</v>
      </c>
      <c r="E170" s="18">
        <f>VLOOKUP(Таблица1[[#This Row],[ID]],Таблица3[#All],2,FALSE)</f>
        <v>43231</v>
      </c>
      <c r="F170" s="18" t="str">
        <f>VLOOKUP(Таблица1[[#This Row],[ID]],Таблица3[#All],5,FALSE)</f>
        <v>Pune</v>
      </c>
      <c r="G170" s="5">
        <v>534</v>
      </c>
      <c r="H170" s="3">
        <v>0</v>
      </c>
      <c r="I170" s="5">
        <v>3</v>
      </c>
      <c r="J170" s="2" t="s">
        <v>4</v>
      </c>
      <c r="K170" s="2" t="s">
        <v>11</v>
      </c>
      <c r="L170" s="8">
        <v>178</v>
      </c>
      <c r="M170" s="1">
        <v>4</v>
      </c>
      <c r="N170" s="1" t="str">
        <f t="shared" si="4"/>
        <v>не торгуем</v>
      </c>
      <c r="O170" s="1"/>
    </row>
    <row r="171" spans="3:15" x14ac:dyDescent="0.3">
      <c r="C171" s="7" t="s">
        <v>76</v>
      </c>
      <c r="D171" s="103" t="str">
        <f>VLOOKUP(Таблица1[[#This Row],[ID]],Таблица3[#All],3,FALSE)</f>
        <v>Priyanka</v>
      </c>
      <c r="E171" s="18">
        <f>VLOOKUP(Таблица1[[#This Row],[ID]],Таблица3[#All],2,FALSE)</f>
        <v>43231</v>
      </c>
      <c r="F171" s="18" t="str">
        <f>VLOOKUP(Таблица1[[#This Row],[ID]],Таблица3[#All],5,FALSE)</f>
        <v>Pune</v>
      </c>
      <c r="G171" s="5">
        <v>30</v>
      </c>
      <c r="H171" s="3">
        <v>-5</v>
      </c>
      <c r="I171" s="5">
        <v>5</v>
      </c>
      <c r="J171" s="2" t="s">
        <v>4</v>
      </c>
      <c r="K171" s="2" t="s">
        <v>5</v>
      </c>
      <c r="L171" s="8">
        <v>6</v>
      </c>
      <c r="M171" s="1">
        <v>1</v>
      </c>
      <c r="N171" s="1" t="str">
        <f t="shared" si="4"/>
        <v>не торгуем</v>
      </c>
      <c r="O171" s="1"/>
    </row>
    <row r="172" spans="3:15" x14ac:dyDescent="0.3">
      <c r="C172" s="7" t="s">
        <v>271</v>
      </c>
      <c r="D172" s="103" t="str">
        <f>VLOOKUP(Таблица1[[#This Row],[ID]],Таблица3[#All],3,FALSE)</f>
        <v>Kushal</v>
      </c>
      <c r="E172" s="18">
        <f>VLOOKUP(Таблица1[[#This Row],[ID]],Таблица3[#All],2,FALSE)</f>
        <v>43410</v>
      </c>
      <c r="F172" s="18" t="str">
        <f>VLOOKUP(Таблица1[[#This Row],[ID]],Таблица3[#All],5,FALSE)</f>
        <v>Kohima</v>
      </c>
      <c r="G172" s="5">
        <v>53</v>
      </c>
      <c r="H172" s="3">
        <v>24</v>
      </c>
      <c r="I172" s="5">
        <v>6</v>
      </c>
      <c r="J172" s="2" t="s">
        <v>4</v>
      </c>
      <c r="K172" s="2" t="s">
        <v>6</v>
      </c>
      <c r="L172" s="8">
        <v>8.8333333333333339</v>
      </c>
      <c r="M172" s="1">
        <v>3</v>
      </c>
      <c r="N172" s="1" t="str">
        <f t="shared" si="4"/>
        <v>не торгуем</v>
      </c>
      <c r="O172" s="1"/>
    </row>
    <row r="173" spans="3:15" x14ac:dyDescent="0.3">
      <c r="C173" s="7" t="s">
        <v>497</v>
      </c>
      <c r="D173" s="103" t="str">
        <f>VLOOKUP(Таблица1[[#This Row],[ID]],Таблица3[#All],3,FALSE)</f>
        <v>Divsha</v>
      </c>
      <c r="E173" s="18">
        <f>VLOOKUP(Таблица1[[#This Row],[ID]],Таблица3[#All],2,FALSE)</f>
        <v>43546</v>
      </c>
      <c r="F173" s="18" t="str">
        <f>VLOOKUP(Таблица1[[#This Row],[ID]],Таблица3[#All],5,FALSE)</f>
        <v>Jaipur</v>
      </c>
      <c r="G173" s="5">
        <v>62</v>
      </c>
      <c r="H173" s="3">
        <v>11</v>
      </c>
      <c r="I173" s="5">
        <v>7</v>
      </c>
      <c r="J173" s="2" t="s">
        <v>4</v>
      </c>
      <c r="K173" s="2" t="s">
        <v>6</v>
      </c>
      <c r="L173" s="8">
        <v>8.8571428571428577</v>
      </c>
      <c r="M173" s="1">
        <v>1</v>
      </c>
      <c r="N173" s="1" t="str">
        <f t="shared" si="4"/>
        <v>не торгуем</v>
      </c>
      <c r="O173" s="1"/>
    </row>
    <row r="174" spans="3:15" x14ac:dyDescent="0.3">
      <c r="C174" s="7" t="s">
        <v>250</v>
      </c>
      <c r="D174" s="103" t="str">
        <f>VLOOKUP(Таблица1[[#This Row],[ID]],Таблица3[#All],3,FALSE)</f>
        <v>Aastha</v>
      </c>
      <c r="E174" s="18">
        <f>VLOOKUP(Таблица1[[#This Row],[ID]],Таблица3[#All],2,FALSE)</f>
        <v>43399</v>
      </c>
      <c r="F174" s="18" t="str">
        <f>VLOOKUP(Таблица1[[#This Row],[ID]],Таблица3[#All],5,FALSE)</f>
        <v>Simla</v>
      </c>
      <c r="G174" s="5">
        <v>71</v>
      </c>
      <c r="H174" s="3">
        <v>0</v>
      </c>
      <c r="I174" s="5">
        <v>8</v>
      </c>
      <c r="J174" s="2" t="s">
        <v>4</v>
      </c>
      <c r="K174" s="2" t="s">
        <v>48</v>
      </c>
      <c r="L174" s="8">
        <v>8.875</v>
      </c>
      <c r="M174" s="1">
        <v>1</v>
      </c>
      <c r="N174" s="1" t="str">
        <f t="shared" si="4"/>
        <v>не торгуем</v>
      </c>
      <c r="O174" s="1"/>
    </row>
    <row r="175" spans="3:15" x14ac:dyDescent="0.3">
      <c r="C175" s="7" t="s">
        <v>336</v>
      </c>
      <c r="D175" s="103" t="str">
        <f>VLOOKUP(Таблица1[[#This Row],[ID]],Таблица3[#All],3,FALSE)</f>
        <v>Utkarsh</v>
      </c>
      <c r="E175" s="18">
        <f>VLOOKUP(Таблица1[[#This Row],[ID]],Таблица3[#All],2,FALSE)</f>
        <v>43454</v>
      </c>
      <c r="F175" s="18" t="str">
        <f>VLOOKUP(Таблица1[[#This Row],[ID]],Таблица3[#All],5,FALSE)</f>
        <v>Surat</v>
      </c>
      <c r="G175" s="5">
        <v>80</v>
      </c>
      <c r="H175" s="3">
        <v>26</v>
      </c>
      <c r="I175" s="5">
        <v>9</v>
      </c>
      <c r="J175" s="2" t="s">
        <v>4</v>
      </c>
      <c r="K175" s="2" t="s">
        <v>48</v>
      </c>
      <c r="L175" s="8">
        <v>8.8888888888888893</v>
      </c>
      <c r="M175" s="1">
        <v>1</v>
      </c>
      <c r="N175" s="1" t="str">
        <f t="shared" si="4"/>
        <v>не торгуем</v>
      </c>
      <c r="O175" s="1"/>
    </row>
    <row r="176" spans="3:15" x14ac:dyDescent="0.3">
      <c r="C176" s="7" t="s">
        <v>150</v>
      </c>
      <c r="D176" s="103" t="str">
        <f>VLOOKUP(Таблица1[[#This Row],[ID]],Таблица3[#All],3,FALSE)</f>
        <v>Rishabh</v>
      </c>
      <c r="E176" s="18">
        <f>VLOOKUP(Таблица1[[#This Row],[ID]],Таблица3[#All],2,FALSE)</f>
        <v>43303</v>
      </c>
      <c r="F176" s="18" t="str">
        <f>VLOOKUP(Таблица1[[#This Row],[ID]],Таблица3[#All],5,FALSE)</f>
        <v>Jaipur</v>
      </c>
      <c r="G176" s="5">
        <v>18</v>
      </c>
      <c r="H176" s="3">
        <v>8</v>
      </c>
      <c r="I176" s="5">
        <v>2</v>
      </c>
      <c r="J176" s="2" t="s">
        <v>4</v>
      </c>
      <c r="K176" s="2" t="s">
        <v>6</v>
      </c>
      <c r="L176" s="8">
        <v>9</v>
      </c>
      <c r="M176" s="1">
        <v>4</v>
      </c>
      <c r="N176" s="1" t="str">
        <f t="shared" si="4"/>
        <v>не торгуем</v>
      </c>
      <c r="O176" s="1"/>
    </row>
    <row r="177" spans="3:15" x14ac:dyDescent="0.3">
      <c r="C177" s="7" t="s">
        <v>163</v>
      </c>
      <c r="D177" s="103" t="str">
        <f>VLOOKUP(Таблица1[[#This Row],[ID]],Таблица3[#All],3,FALSE)</f>
        <v>Aman</v>
      </c>
      <c r="E177" s="18">
        <f>VLOOKUP(Таблица1[[#This Row],[ID]],Таблица3[#All],2,FALSE)</f>
        <v>43319</v>
      </c>
      <c r="F177" s="18" t="str">
        <f>VLOOKUP(Таблица1[[#This Row],[ID]],Таблица3[#All],5,FALSE)</f>
        <v>Kohima</v>
      </c>
      <c r="G177" s="5">
        <v>9</v>
      </c>
      <c r="H177" s="3">
        <v>-5</v>
      </c>
      <c r="I177" s="5">
        <v>1</v>
      </c>
      <c r="J177" s="2" t="s">
        <v>4</v>
      </c>
      <c r="K177" s="2" t="s">
        <v>11</v>
      </c>
      <c r="L177" s="8">
        <v>9</v>
      </c>
      <c r="M177" s="1">
        <v>1</v>
      </c>
      <c r="N177" s="1" t="str">
        <f t="shared" si="4"/>
        <v>не торгуем</v>
      </c>
      <c r="O177" s="1"/>
    </row>
    <row r="178" spans="3:15" x14ac:dyDescent="0.3">
      <c r="C178" s="7" t="s">
        <v>499</v>
      </c>
      <c r="D178" s="103" t="str">
        <f>VLOOKUP(Таблица1[[#This Row],[ID]],Таблица3[#All],3,FALSE)</f>
        <v>Hazel</v>
      </c>
      <c r="E178" s="18">
        <f>VLOOKUP(Таблица1[[#This Row],[ID]],Таблица3[#All],2,FALSE)</f>
        <v>43546</v>
      </c>
      <c r="F178" s="18" t="str">
        <f>VLOOKUP(Таблица1[[#This Row],[ID]],Таблица3[#All],5,FALSE)</f>
        <v>Bangalore</v>
      </c>
      <c r="G178" s="5">
        <v>18</v>
      </c>
      <c r="H178" s="3">
        <v>3</v>
      </c>
      <c r="I178" s="5">
        <v>2</v>
      </c>
      <c r="J178" s="2" t="s">
        <v>4</v>
      </c>
      <c r="K178" s="2" t="s">
        <v>6</v>
      </c>
      <c r="L178" s="8">
        <v>9</v>
      </c>
      <c r="M178" s="1">
        <v>3</v>
      </c>
      <c r="N178" s="1" t="str">
        <f t="shared" si="4"/>
        <v>не торгуем</v>
      </c>
      <c r="O178" s="1"/>
    </row>
    <row r="179" spans="3:15" x14ac:dyDescent="0.3">
      <c r="C179" s="7" t="s">
        <v>519</v>
      </c>
      <c r="D179" s="103" t="str">
        <f>VLOOKUP(Таблица1[[#This Row],[ID]],Таблица3[#All],3,FALSE)</f>
        <v>Bhishm</v>
      </c>
      <c r="E179" s="18">
        <f>VLOOKUP(Таблица1[[#This Row],[ID]],Таблица3[#All],2,FALSE)</f>
        <v>43554</v>
      </c>
      <c r="F179" s="18" t="str">
        <f>VLOOKUP(Таблица1[[#This Row],[ID]],Таблица3[#All],5,FALSE)</f>
        <v>Mumbai</v>
      </c>
      <c r="G179" s="5">
        <v>9</v>
      </c>
      <c r="H179" s="3">
        <v>3</v>
      </c>
      <c r="I179" s="5">
        <v>1</v>
      </c>
      <c r="J179" s="2" t="s">
        <v>4</v>
      </c>
      <c r="K179" s="2" t="s">
        <v>48</v>
      </c>
      <c r="L179" s="8">
        <v>9</v>
      </c>
      <c r="M179" s="1">
        <v>4</v>
      </c>
      <c r="N179" s="1" t="str">
        <f t="shared" si="4"/>
        <v>не торгуем</v>
      </c>
      <c r="O179" s="1"/>
    </row>
    <row r="180" spans="3:15" x14ac:dyDescent="0.3">
      <c r="C180" s="7" t="s">
        <v>76</v>
      </c>
      <c r="D180" s="103" t="str">
        <f>VLOOKUP(Таблица1[[#This Row],[ID]],Таблица3[#All],3,FALSE)</f>
        <v>Priyanka</v>
      </c>
      <c r="E180" s="18">
        <f>VLOOKUP(Таблица1[[#This Row],[ID]],Таблица3[#All],2,FALSE)</f>
        <v>43231</v>
      </c>
      <c r="F180" s="18" t="str">
        <f>VLOOKUP(Таблица1[[#This Row],[ID]],Таблица3[#All],5,FALSE)</f>
        <v>Pune</v>
      </c>
      <c r="G180" s="5">
        <v>651</v>
      </c>
      <c r="H180" s="3">
        <v>169</v>
      </c>
      <c r="I180" s="5">
        <v>5</v>
      </c>
      <c r="J180" s="2" t="s">
        <v>7</v>
      </c>
      <c r="K180" s="2" t="s">
        <v>25</v>
      </c>
      <c r="L180" s="8">
        <v>130.19999999999999</v>
      </c>
      <c r="M180" s="1">
        <v>3</v>
      </c>
      <c r="N180" s="1" t="str">
        <f t="shared" si="4"/>
        <v>торгуем</v>
      </c>
      <c r="O180" s="1"/>
    </row>
    <row r="181" spans="3:15" x14ac:dyDescent="0.3">
      <c r="C181" s="7" t="s">
        <v>76</v>
      </c>
      <c r="D181" s="103" t="str">
        <f>VLOOKUP(Таблица1[[#This Row],[ID]],Таблица3[#All],3,FALSE)</f>
        <v>Priyanka</v>
      </c>
      <c r="E181" s="18">
        <f>VLOOKUP(Таблица1[[#This Row],[ID]],Таблица3[#All],2,FALSE)</f>
        <v>43231</v>
      </c>
      <c r="F181" s="18" t="str">
        <f>VLOOKUP(Таблица1[[#This Row],[ID]],Таблица3[#All],5,FALSE)</f>
        <v>Pune</v>
      </c>
      <c r="G181" s="5">
        <v>13</v>
      </c>
      <c r="H181" s="3">
        <v>-1</v>
      </c>
      <c r="I181" s="5">
        <v>3</v>
      </c>
      <c r="J181" s="2" t="s">
        <v>4</v>
      </c>
      <c r="K181" s="2" t="s">
        <v>6</v>
      </c>
      <c r="L181" s="8">
        <v>4.333333333333333</v>
      </c>
      <c r="M181" s="1">
        <v>3</v>
      </c>
      <c r="N181" s="1" t="str">
        <f t="shared" si="4"/>
        <v>не торгуем</v>
      </c>
      <c r="O181" s="1"/>
    </row>
    <row r="182" spans="3:15" x14ac:dyDescent="0.3">
      <c r="C182" s="7" t="s">
        <v>77</v>
      </c>
      <c r="D182" s="103" t="str">
        <f>VLOOKUP(Таблица1[[#This Row],[ID]],Таблица3[#All],3,FALSE)</f>
        <v>Tulika</v>
      </c>
      <c r="E182" s="18">
        <f>VLOOKUP(Таблица1[[#This Row],[ID]],Таблица3[#All],2,FALSE)</f>
        <v>43233</v>
      </c>
      <c r="F182" s="18" t="str">
        <f>VLOOKUP(Таблица1[[#This Row],[ID]],Таблица3[#All],5,FALSE)</f>
        <v>Bhopal</v>
      </c>
      <c r="G182" s="5">
        <v>1021</v>
      </c>
      <c r="H182" s="3">
        <v>-48</v>
      </c>
      <c r="I182" s="5">
        <v>4</v>
      </c>
      <c r="J182" s="2" t="s">
        <v>7</v>
      </c>
      <c r="K182" s="2" t="s">
        <v>8</v>
      </c>
      <c r="L182" s="8">
        <v>255.25</v>
      </c>
      <c r="M182" s="1">
        <v>2</v>
      </c>
      <c r="N182" s="1" t="str">
        <f t="shared" si="4"/>
        <v>не торгуем</v>
      </c>
      <c r="O182" s="1"/>
    </row>
    <row r="183" spans="3:15" x14ac:dyDescent="0.3">
      <c r="C183" s="7" t="s">
        <v>77</v>
      </c>
      <c r="D183" s="103" t="str">
        <f>VLOOKUP(Таблица1[[#This Row],[ID]],Таблица3[#All],3,FALSE)</f>
        <v>Tulika</v>
      </c>
      <c r="E183" s="18">
        <f>VLOOKUP(Таблица1[[#This Row],[ID]],Таблица3[#All],2,FALSE)</f>
        <v>43233</v>
      </c>
      <c r="F183" s="18" t="str">
        <f>VLOOKUP(Таблица1[[#This Row],[ID]],Таблица3[#All],5,FALSE)</f>
        <v>Bhopal</v>
      </c>
      <c r="G183" s="5">
        <v>32</v>
      </c>
      <c r="H183" s="3">
        <v>-22</v>
      </c>
      <c r="I183" s="5">
        <v>5</v>
      </c>
      <c r="J183" s="2" t="s">
        <v>4</v>
      </c>
      <c r="K183" s="2" t="s">
        <v>11</v>
      </c>
      <c r="L183" s="8">
        <v>6.4</v>
      </c>
      <c r="M183" s="1">
        <v>2</v>
      </c>
      <c r="N183" s="1" t="str">
        <f t="shared" si="4"/>
        <v>не торгуем</v>
      </c>
      <c r="O183" s="1"/>
    </row>
    <row r="184" spans="3:15" x14ac:dyDescent="0.3">
      <c r="C184" s="7" t="s">
        <v>75</v>
      </c>
      <c r="D184" s="103" t="str">
        <f>VLOOKUP(Таблица1[[#This Row],[ID]],Таблица3[#All],3,FALSE)</f>
        <v>Nida</v>
      </c>
      <c r="E184" s="18">
        <f>VLOOKUP(Таблица1[[#This Row],[ID]],Таблица3[#All],2,FALSE)</f>
        <v>43231</v>
      </c>
      <c r="F184" s="18" t="str">
        <f>VLOOKUP(Таблица1[[#This Row],[ID]],Таблица3[#All],5,FALSE)</f>
        <v>Indore</v>
      </c>
      <c r="G184" s="5">
        <v>74</v>
      </c>
      <c r="H184" s="3">
        <v>23</v>
      </c>
      <c r="I184" s="5">
        <v>8</v>
      </c>
      <c r="J184" s="2" t="s">
        <v>4</v>
      </c>
      <c r="K184" s="2" t="s">
        <v>48</v>
      </c>
      <c r="L184" s="8">
        <v>9.25</v>
      </c>
      <c r="M184" s="1">
        <v>2</v>
      </c>
      <c r="N184" s="1" t="str">
        <f t="shared" si="4"/>
        <v>не торгуем</v>
      </c>
      <c r="O184" s="1"/>
    </row>
    <row r="185" spans="3:15" x14ac:dyDescent="0.3">
      <c r="C185" s="7" t="s">
        <v>77</v>
      </c>
      <c r="D185" s="103" t="str">
        <f>VLOOKUP(Таблица1[[#This Row],[ID]],Таблица3[#All],3,FALSE)</f>
        <v>Tulika</v>
      </c>
      <c r="E185" s="18">
        <f>VLOOKUP(Таблица1[[#This Row],[ID]],Таблица3[#All],2,FALSE)</f>
        <v>43233</v>
      </c>
      <c r="F185" s="18" t="str">
        <f>VLOOKUP(Таблица1[[#This Row],[ID]],Таблица3[#All],5,FALSE)</f>
        <v>Bhopal</v>
      </c>
      <c r="G185" s="5">
        <v>288</v>
      </c>
      <c r="H185" s="3">
        <v>-180</v>
      </c>
      <c r="I185" s="5">
        <v>4</v>
      </c>
      <c r="J185" s="2" t="s">
        <v>2</v>
      </c>
      <c r="K185" s="2" t="s">
        <v>14</v>
      </c>
      <c r="L185" s="8">
        <v>72</v>
      </c>
      <c r="M185" s="1">
        <v>2</v>
      </c>
      <c r="N185" s="1" t="str">
        <f t="shared" si="4"/>
        <v>не торгуем</v>
      </c>
      <c r="O185" s="1"/>
    </row>
    <row r="186" spans="3:15" x14ac:dyDescent="0.3">
      <c r="C186" s="7" t="s">
        <v>52</v>
      </c>
      <c r="D186" s="103" t="str">
        <f>VLOOKUP(Таблица1[[#This Row],[ID]],Таблица3[#All],3,FALSE)</f>
        <v>Manish</v>
      </c>
      <c r="E186" s="18">
        <f>VLOOKUP(Таблица1[[#This Row],[ID]],Таблица3[#All],2,FALSE)</f>
        <v>43215</v>
      </c>
      <c r="F186" s="18" t="str">
        <f>VLOOKUP(Таблица1[[#This Row],[ID]],Таблица3[#All],5,FALSE)</f>
        <v>Simla</v>
      </c>
      <c r="G186" s="5">
        <v>19</v>
      </c>
      <c r="H186" s="3">
        <v>-2</v>
      </c>
      <c r="I186" s="5">
        <v>2</v>
      </c>
      <c r="J186" s="2" t="s">
        <v>4</v>
      </c>
      <c r="K186" s="2" t="s">
        <v>22</v>
      </c>
      <c r="L186" s="8">
        <v>9.5</v>
      </c>
      <c r="M186" s="1">
        <v>1</v>
      </c>
      <c r="N186" s="1" t="str">
        <f t="shared" si="4"/>
        <v>не торгуем</v>
      </c>
      <c r="O186" s="1"/>
    </row>
    <row r="187" spans="3:15" x14ac:dyDescent="0.3">
      <c r="C187" s="7" t="s">
        <v>64</v>
      </c>
      <c r="D187" s="103" t="str">
        <f>VLOOKUP(Таблица1[[#This Row],[ID]],Таблица3[#All],3,FALSE)</f>
        <v>Mayank</v>
      </c>
      <c r="E187" s="18">
        <f>VLOOKUP(Таблица1[[#This Row],[ID]],Таблица3[#All],2,FALSE)</f>
        <v>43220</v>
      </c>
      <c r="F187" s="18" t="str">
        <f>VLOOKUP(Таблица1[[#This Row],[ID]],Таблица3[#All],5,FALSE)</f>
        <v>Mumbai</v>
      </c>
      <c r="G187" s="5">
        <v>76</v>
      </c>
      <c r="H187" s="3">
        <v>-92</v>
      </c>
      <c r="I187" s="5">
        <v>8</v>
      </c>
      <c r="J187" s="2" t="s">
        <v>2</v>
      </c>
      <c r="K187" s="2" t="s">
        <v>29</v>
      </c>
      <c r="L187" s="8">
        <v>9.5</v>
      </c>
      <c r="M187" s="1">
        <v>1</v>
      </c>
      <c r="N187" s="1" t="str">
        <f t="shared" si="4"/>
        <v>не торгуем</v>
      </c>
      <c r="O187" s="1"/>
    </row>
    <row r="188" spans="3:15" x14ac:dyDescent="0.3">
      <c r="C188" s="7" t="s">
        <v>80</v>
      </c>
      <c r="D188" s="103" t="str">
        <f>VLOOKUP(Таблица1[[#This Row],[ID]],Таблица3[#All],3,FALSE)</f>
        <v>Shruti</v>
      </c>
      <c r="E188" s="18">
        <f>VLOOKUP(Таблица1[[#This Row],[ID]],Таблица3[#All],2,FALSE)</f>
        <v>43236</v>
      </c>
      <c r="F188" s="18" t="str">
        <f>VLOOKUP(Таблица1[[#This Row],[ID]],Таблица3[#All],5,FALSE)</f>
        <v>Bangalore</v>
      </c>
      <c r="G188" s="5">
        <v>245</v>
      </c>
      <c r="H188" s="3">
        <v>-78</v>
      </c>
      <c r="I188" s="5">
        <v>3</v>
      </c>
      <c r="J188" s="2" t="s">
        <v>4</v>
      </c>
      <c r="K188" s="2" t="s">
        <v>11</v>
      </c>
      <c r="L188" s="8">
        <v>81.666666666666671</v>
      </c>
      <c r="M188" s="1">
        <v>2</v>
      </c>
      <c r="N188" s="1" t="str">
        <f t="shared" si="4"/>
        <v>не торгуем</v>
      </c>
      <c r="O188" s="1"/>
    </row>
    <row r="189" spans="3:15" x14ac:dyDescent="0.3">
      <c r="C189" s="7" t="s">
        <v>81</v>
      </c>
      <c r="D189" s="103" t="str">
        <f>VLOOKUP(Таблица1[[#This Row],[ID]],Таблица3[#All],3,FALSE)</f>
        <v>Subhashree</v>
      </c>
      <c r="E189" s="18">
        <f>VLOOKUP(Таблица1[[#This Row],[ID]],Таблица3[#All],2,FALSE)</f>
        <v>43237</v>
      </c>
      <c r="F189" s="18" t="str">
        <f>VLOOKUP(Таблица1[[#This Row],[ID]],Таблица3[#All],5,FALSE)</f>
        <v>Kashmir</v>
      </c>
      <c r="G189" s="5">
        <v>19</v>
      </c>
      <c r="H189" s="3">
        <v>-15</v>
      </c>
      <c r="I189" s="5">
        <v>3</v>
      </c>
      <c r="J189" s="2" t="s">
        <v>4</v>
      </c>
      <c r="K189" s="2" t="s">
        <v>6</v>
      </c>
      <c r="L189" s="8">
        <v>6.333333333333333</v>
      </c>
      <c r="M189" s="1">
        <v>3</v>
      </c>
      <c r="N189" s="1" t="str">
        <f t="shared" si="4"/>
        <v>не торгуем</v>
      </c>
      <c r="O189" s="1"/>
    </row>
    <row r="190" spans="3:15" x14ac:dyDescent="0.3">
      <c r="C190" s="7" t="s">
        <v>81</v>
      </c>
      <c r="D190" s="103" t="str">
        <f>VLOOKUP(Таблица1[[#This Row],[ID]],Таблица3[#All],3,FALSE)</f>
        <v>Subhashree</v>
      </c>
      <c r="E190" s="18">
        <f>VLOOKUP(Таблица1[[#This Row],[ID]],Таблица3[#All],2,FALSE)</f>
        <v>43237</v>
      </c>
      <c r="F190" s="18" t="str">
        <f>VLOOKUP(Таблица1[[#This Row],[ID]],Таблица3[#All],5,FALSE)</f>
        <v>Kashmir</v>
      </c>
      <c r="G190" s="5">
        <v>224</v>
      </c>
      <c r="H190" s="3">
        <v>-81</v>
      </c>
      <c r="I190" s="5">
        <v>3</v>
      </c>
      <c r="J190" s="2" t="s">
        <v>2</v>
      </c>
      <c r="K190" s="2" t="s">
        <v>14</v>
      </c>
      <c r="L190" s="8">
        <v>74.666666666666671</v>
      </c>
      <c r="M190" s="1">
        <v>2</v>
      </c>
      <c r="N190" s="1" t="str">
        <f t="shared" si="4"/>
        <v>не торгуем</v>
      </c>
      <c r="O190" s="1"/>
    </row>
    <row r="191" spans="3:15" x14ac:dyDescent="0.3">
      <c r="C191" s="7" t="s">
        <v>147</v>
      </c>
      <c r="D191" s="103" t="str">
        <f>VLOOKUP(Таблица1[[#This Row],[ID]],Таблица3[#All],3,FALSE)</f>
        <v>Turumella</v>
      </c>
      <c r="E191" s="18">
        <f>VLOOKUP(Таблица1[[#This Row],[ID]],Таблица3[#All],2,FALSE)</f>
        <v>43303</v>
      </c>
      <c r="F191" s="18" t="str">
        <f>VLOOKUP(Таблица1[[#This Row],[ID]],Таблица3[#All],5,FALSE)</f>
        <v>Indore</v>
      </c>
      <c r="G191" s="5">
        <v>57</v>
      </c>
      <c r="H191" s="3">
        <v>-48</v>
      </c>
      <c r="I191" s="5">
        <v>6</v>
      </c>
      <c r="J191" s="2" t="s">
        <v>4</v>
      </c>
      <c r="K191" s="2" t="s">
        <v>22</v>
      </c>
      <c r="L191" s="8">
        <v>9.5</v>
      </c>
      <c r="M191" s="1">
        <v>2</v>
      </c>
      <c r="N191" s="1" t="str">
        <f t="shared" si="4"/>
        <v>не торгуем</v>
      </c>
      <c r="O191" s="1"/>
    </row>
    <row r="192" spans="3:15" x14ac:dyDescent="0.3">
      <c r="C192" s="7" t="s">
        <v>81</v>
      </c>
      <c r="D192" s="103" t="str">
        <f>VLOOKUP(Таблица1[[#This Row],[ID]],Таблица3[#All],3,FALSE)</f>
        <v>Subhashree</v>
      </c>
      <c r="E192" s="18">
        <f>VLOOKUP(Таблица1[[#This Row],[ID]],Таблица3[#All],2,FALSE)</f>
        <v>43237</v>
      </c>
      <c r="F192" s="18" t="str">
        <f>VLOOKUP(Таблица1[[#This Row],[ID]],Таблица3[#All],5,FALSE)</f>
        <v>Kashmir</v>
      </c>
      <c r="G192" s="5">
        <v>145</v>
      </c>
      <c r="H192" s="3">
        <v>-104</v>
      </c>
      <c r="I192" s="5">
        <v>5</v>
      </c>
      <c r="J192" s="2" t="s">
        <v>2</v>
      </c>
      <c r="K192" s="2" t="s">
        <v>14</v>
      </c>
      <c r="L192" s="8">
        <v>29</v>
      </c>
      <c r="M192" s="1">
        <v>4</v>
      </c>
      <c r="N192" s="1" t="str">
        <f t="shared" si="4"/>
        <v>не торгуем</v>
      </c>
      <c r="O192" s="1"/>
    </row>
    <row r="193" spans="3:15" x14ac:dyDescent="0.3">
      <c r="C193" s="7" t="s">
        <v>273</v>
      </c>
      <c r="D193" s="103" t="str">
        <f>VLOOKUP(Таблица1[[#This Row],[ID]],Таблица3[#All],3,FALSE)</f>
        <v>Gaurav</v>
      </c>
      <c r="E193" s="18">
        <f>VLOOKUP(Таблица1[[#This Row],[ID]],Таблица3[#All],2,FALSE)</f>
        <v>43412</v>
      </c>
      <c r="F193" s="18" t="str">
        <f>VLOOKUP(Таблица1[[#This Row],[ID]],Таблица3[#All],5,FALSE)</f>
        <v>Ahmedabad</v>
      </c>
      <c r="G193" s="5">
        <v>19</v>
      </c>
      <c r="H193" s="3">
        <v>6</v>
      </c>
      <c r="I193" s="5">
        <v>2</v>
      </c>
      <c r="J193" s="2" t="s">
        <v>4</v>
      </c>
      <c r="K193" s="2" t="s">
        <v>11</v>
      </c>
      <c r="L193" s="8">
        <v>9.5</v>
      </c>
      <c r="M193" s="1">
        <v>2</v>
      </c>
      <c r="N193" s="1" t="str">
        <f t="shared" si="4"/>
        <v>не торгуем</v>
      </c>
      <c r="O193" s="1"/>
    </row>
    <row r="194" spans="3:15" x14ac:dyDescent="0.3">
      <c r="C194" s="7" t="s">
        <v>323</v>
      </c>
      <c r="D194" s="103" t="str">
        <f>VLOOKUP(Таблица1[[#This Row],[ID]],Таблица3[#All],3,FALSE)</f>
        <v>Amlan</v>
      </c>
      <c r="E194" s="18">
        <f>VLOOKUP(Таблица1[[#This Row],[ID]],Таблица3[#All],2,FALSE)</f>
        <v>43444</v>
      </c>
      <c r="F194" s="18" t="str">
        <f>VLOOKUP(Таблица1[[#This Row],[ID]],Таблица3[#All],5,FALSE)</f>
        <v>Indore</v>
      </c>
      <c r="G194" s="5">
        <v>19</v>
      </c>
      <c r="H194" s="3">
        <v>8</v>
      </c>
      <c r="I194" s="5">
        <v>2</v>
      </c>
      <c r="J194" s="2" t="s">
        <v>4</v>
      </c>
      <c r="K194" s="2" t="s">
        <v>6</v>
      </c>
      <c r="L194" s="8">
        <v>9.5</v>
      </c>
      <c r="M194" s="1">
        <v>3</v>
      </c>
      <c r="N194" s="1" t="str">
        <f t="shared" si="4"/>
        <v>не торгуем</v>
      </c>
      <c r="O194" s="1"/>
    </row>
    <row r="195" spans="3:15" x14ac:dyDescent="0.3">
      <c r="C195" s="7" t="s">
        <v>496</v>
      </c>
      <c r="D195" s="103" t="str">
        <f>VLOOKUP(Таблица1[[#This Row],[ID]],Таблица3[#All],3,FALSE)</f>
        <v>Jahan</v>
      </c>
      <c r="E195" s="18">
        <f>VLOOKUP(Таблица1[[#This Row],[ID]],Таблица3[#All],2,FALSE)</f>
        <v>43545</v>
      </c>
      <c r="F195" s="18" t="str">
        <f>VLOOKUP(Таблица1[[#This Row],[ID]],Таблица3[#All],5,FALSE)</f>
        <v>Bhopal</v>
      </c>
      <c r="G195" s="5">
        <v>19</v>
      </c>
      <c r="H195" s="3">
        <v>4</v>
      </c>
      <c r="I195" s="5">
        <v>2</v>
      </c>
      <c r="J195" s="2" t="s">
        <v>4</v>
      </c>
      <c r="K195" s="2" t="s">
        <v>11</v>
      </c>
      <c r="L195" s="8">
        <v>9.5</v>
      </c>
      <c r="M195" s="1">
        <v>1</v>
      </c>
      <c r="N195" s="1" t="str">
        <f t="shared" si="4"/>
        <v>не торгуем</v>
      </c>
      <c r="O195" s="1"/>
    </row>
    <row r="196" spans="3:15" x14ac:dyDescent="0.3">
      <c r="C196" s="7" t="s">
        <v>517</v>
      </c>
      <c r="D196" s="103" t="str">
        <f>VLOOKUP(Таблица1[[#This Row],[ID]],Таблица3[#All],3,FALSE)</f>
        <v>Vini</v>
      </c>
      <c r="E196" s="18">
        <f>VLOOKUP(Таблица1[[#This Row],[ID]],Таблица3[#All],2,FALSE)</f>
        <v>43552</v>
      </c>
      <c r="F196" s="18" t="str">
        <f>VLOOKUP(Таблица1[[#This Row],[ID]],Таблица3[#All],5,FALSE)</f>
        <v>Bangalore</v>
      </c>
      <c r="G196" s="5">
        <v>19</v>
      </c>
      <c r="H196" s="3">
        <v>8</v>
      </c>
      <c r="I196" s="5">
        <v>2</v>
      </c>
      <c r="J196" s="2" t="s">
        <v>4</v>
      </c>
      <c r="K196" s="2" t="s">
        <v>6</v>
      </c>
      <c r="L196" s="8">
        <v>9.5</v>
      </c>
      <c r="M196" s="1">
        <v>3</v>
      </c>
      <c r="N196" s="1" t="str">
        <f t="shared" si="4"/>
        <v>не торгуем</v>
      </c>
      <c r="O196" s="1"/>
    </row>
    <row r="197" spans="3:15" x14ac:dyDescent="0.3">
      <c r="C197" s="7" t="s">
        <v>173</v>
      </c>
      <c r="D197" s="103" t="str">
        <f>VLOOKUP(Таблица1[[#This Row],[ID]],Таблица3[#All],3,FALSE)</f>
        <v>Shivam</v>
      </c>
      <c r="E197" s="18">
        <f>VLOOKUP(Таблица1[[#This Row],[ID]],Таблица3[#All],2,FALSE)</f>
        <v>43329</v>
      </c>
      <c r="F197" s="18" t="str">
        <f>VLOOKUP(Таблица1[[#This Row],[ID]],Таблица3[#All],5,FALSE)</f>
        <v>Lucknow</v>
      </c>
      <c r="G197" s="5">
        <v>77</v>
      </c>
      <c r="H197" s="3">
        <v>-43</v>
      </c>
      <c r="I197" s="5">
        <v>8</v>
      </c>
      <c r="J197" s="2" t="s">
        <v>4</v>
      </c>
      <c r="K197" s="2" t="s">
        <v>5</v>
      </c>
      <c r="L197" s="8">
        <v>9.625</v>
      </c>
      <c r="M197" s="1">
        <v>1</v>
      </c>
      <c r="N197" s="1" t="str">
        <f t="shared" si="4"/>
        <v>не торгуем</v>
      </c>
      <c r="O197" s="1"/>
    </row>
    <row r="198" spans="3:15" x14ac:dyDescent="0.3">
      <c r="C198" s="7" t="s">
        <v>372</v>
      </c>
      <c r="D198" s="103" t="str">
        <f>VLOOKUP(Таблица1[[#This Row],[ID]],Таблица3[#All],3,FALSE)</f>
        <v>Priyanka</v>
      </c>
      <c r="E198" s="18">
        <f>VLOOKUP(Таблица1[[#This Row],[ID]],Таблица3[#All],2,FALSE)</f>
        <v>43478</v>
      </c>
      <c r="F198" s="18" t="str">
        <f>VLOOKUP(Таблица1[[#This Row],[ID]],Таблица3[#All],5,FALSE)</f>
        <v>Indore</v>
      </c>
      <c r="G198" s="5">
        <v>87</v>
      </c>
      <c r="H198" s="3">
        <v>32</v>
      </c>
      <c r="I198" s="5">
        <v>9</v>
      </c>
      <c r="J198" s="2" t="s">
        <v>4</v>
      </c>
      <c r="K198" s="2" t="s">
        <v>48</v>
      </c>
      <c r="L198" s="8">
        <v>9.6666666666666661</v>
      </c>
      <c r="M198" s="1">
        <v>4</v>
      </c>
      <c r="N198" s="1" t="str">
        <f t="shared" ref="N198:N261" si="5">IF(OR(K198="Printers",K198="Bookcases",K198="Accessories"),"торгуем","не торгуем")</f>
        <v>не торгуем</v>
      </c>
      <c r="O198" s="1"/>
    </row>
    <row r="199" spans="3:15" x14ac:dyDescent="0.3">
      <c r="C199" s="7" t="s">
        <v>84</v>
      </c>
      <c r="D199" s="103" t="str">
        <f>VLOOKUP(Таблица1[[#This Row],[ID]],Таблица3[#All],3,FALSE)</f>
        <v>Pratyusmita</v>
      </c>
      <c r="E199" s="18">
        <f>VLOOKUP(Таблица1[[#This Row],[ID]],Таблица3[#All],2,FALSE)</f>
        <v>43240</v>
      </c>
      <c r="F199" s="18" t="str">
        <f>VLOOKUP(Таблица1[[#This Row],[ID]],Таблица3[#All],5,FALSE)</f>
        <v>Patna</v>
      </c>
      <c r="G199" s="5">
        <v>444</v>
      </c>
      <c r="H199" s="3">
        <v>-200</v>
      </c>
      <c r="I199" s="5">
        <v>4</v>
      </c>
      <c r="J199" s="2" t="s">
        <v>7</v>
      </c>
      <c r="K199" s="2" t="s">
        <v>10</v>
      </c>
      <c r="L199" s="8">
        <v>111</v>
      </c>
      <c r="M199" s="1">
        <v>1</v>
      </c>
      <c r="N199" s="1" t="str">
        <f t="shared" si="5"/>
        <v>не торгуем</v>
      </c>
      <c r="O199" s="1"/>
    </row>
    <row r="200" spans="3:15" x14ac:dyDescent="0.3">
      <c r="C200" s="7" t="s">
        <v>509</v>
      </c>
      <c r="D200" s="103" t="str">
        <f>VLOOKUP(Таблица1[[#This Row],[ID]],Таблица3[#All],3,FALSE)</f>
        <v>Kanak</v>
      </c>
      <c r="E200" s="18">
        <f>VLOOKUP(Таблица1[[#This Row],[ID]],Таблица3[#All],2,FALSE)</f>
        <v>43550</v>
      </c>
      <c r="F200" s="18" t="str">
        <f>VLOOKUP(Таблица1[[#This Row],[ID]],Таблица3[#All],5,FALSE)</f>
        <v>Goa</v>
      </c>
      <c r="G200" s="5">
        <v>59</v>
      </c>
      <c r="H200" s="3">
        <v>24</v>
      </c>
      <c r="I200" s="5">
        <v>6</v>
      </c>
      <c r="J200" s="2" t="s">
        <v>4</v>
      </c>
      <c r="K200" s="2" t="s">
        <v>15</v>
      </c>
      <c r="L200" s="8">
        <v>9.8333333333333339</v>
      </c>
      <c r="M200" s="1">
        <v>2</v>
      </c>
      <c r="N200" s="1" t="str">
        <f t="shared" si="5"/>
        <v>не торгуем</v>
      </c>
      <c r="O200" s="1"/>
    </row>
    <row r="201" spans="3:15" x14ac:dyDescent="0.3">
      <c r="C201" s="7" t="s">
        <v>66</v>
      </c>
      <c r="D201" s="103" t="str">
        <f>VLOOKUP(Таблица1[[#This Row],[ID]],Таблица3[#All],3,FALSE)</f>
        <v>Sonal</v>
      </c>
      <c r="E201" s="18">
        <f>VLOOKUP(Таблица1[[#This Row],[ID]],Таблица3[#All],2,FALSE)</f>
        <v>43221</v>
      </c>
      <c r="F201" s="18" t="str">
        <f>VLOOKUP(Таблица1[[#This Row],[ID]],Таблица3[#All],5,FALSE)</f>
        <v>Patna</v>
      </c>
      <c r="G201" s="5">
        <v>20</v>
      </c>
      <c r="H201" s="3">
        <v>-8</v>
      </c>
      <c r="I201" s="5">
        <v>2</v>
      </c>
      <c r="J201" s="2" t="s">
        <v>4</v>
      </c>
      <c r="K201" s="2" t="s">
        <v>11</v>
      </c>
      <c r="L201" s="8">
        <v>10</v>
      </c>
      <c r="M201" s="1">
        <v>4</v>
      </c>
      <c r="N201" s="1" t="str">
        <f t="shared" si="5"/>
        <v>не торгуем</v>
      </c>
      <c r="O201" s="1"/>
    </row>
    <row r="202" spans="3:15" x14ac:dyDescent="0.3">
      <c r="C202" s="7" t="s">
        <v>130</v>
      </c>
      <c r="D202" s="103" t="str">
        <f>VLOOKUP(Таблица1[[#This Row],[ID]],Таблица3[#All],3,FALSE)</f>
        <v>Megha</v>
      </c>
      <c r="E202" s="18">
        <f>VLOOKUP(Таблица1[[#This Row],[ID]],Таблица3[#All],2,FALSE)</f>
        <v>43286</v>
      </c>
      <c r="F202" s="18" t="str">
        <f>VLOOKUP(Таблица1[[#This Row],[ID]],Таблица3[#All],5,FALSE)</f>
        <v>Pune</v>
      </c>
      <c r="G202" s="5">
        <v>10</v>
      </c>
      <c r="H202" s="3">
        <v>-1</v>
      </c>
      <c r="I202" s="5">
        <v>1</v>
      </c>
      <c r="J202" s="2" t="s">
        <v>4</v>
      </c>
      <c r="K202" s="2" t="s">
        <v>22</v>
      </c>
      <c r="L202" s="8">
        <v>10</v>
      </c>
      <c r="M202" s="1">
        <v>1</v>
      </c>
      <c r="N202" s="1" t="str">
        <f t="shared" si="5"/>
        <v>не торгуем</v>
      </c>
      <c r="O202" s="1"/>
    </row>
    <row r="203" spans="3:15" x14ac:dyDescent="0.3">
      <c r="C203" s="7" t="s">
        <v>170</v>
      </c>
      <c r="D203" s="103" t="str">
        <f>VLOOKUP(Таблица1[[#This Row],[ID]],Таблица3[#All],3,FALSE)</f>
        <v>Priyanshu</v>
      </c>
      <c r="E203" s="18">
        <f>VLOOKUP(Таблица1[[#This Row],[ID]],Таблица3[#All],2,FALSE)</f>
        <v>43326</v>
      </c>
      <c r="F203" s="18" t="str">
        <f>VLOOKUP(Таблица1[[#This Row],[ID]],Таблица3[#All],5,FALSE)</f>
        <v>Indore</v>
      </c>
      <c r="G203" s="5">
        <v>20</v>
      </c>
      <c r="H203" s="3">
        <v>-18</v>
      </c>
      <c r="I203" s="5">
        <v>2</v>
      </c>
      <c r="J203" s="2" t="s">
        <v>4</v>
      </c>
      <c r="K203" s="2" t="s">
        <v>11</v>
      </c>
      <c r="L203" s="8">
        <v>10</v>
      </c>
      <c r="M203" s="1">
        <v>1</v>
      </c>
      <c r="N203" s="1" t="str">
        <f t="shared" si="5"/>
        <v>не торгуем</v>
      </c>
      <c r="O203" s="1"/>
    </row>
    <row r="204" spans="3:15" x14ac:dyDescent="0.3">
      <c r="C204" s="7" t="s">
        <v>171</v>
      </c>
      <c r="D204" s="103" t="str">
        <f>VLOOKUP(Таблица1[[#This Row],[ID]],Таблица3[#All],3,FALSE)</f>
        <v>Nishant</v>
      </c>
      <c r="E204" s="18">
        <f>VLOOKUP(Таблица1[[#This Row],[ID]],Таблица3[#All],2,FALSE)</f>
        <v>43326</v>
      </c>
      <c r="F204" s="18" t="str">
        <f>VLOOKUP(Таблица1[[#This Row],[ID]],Таблица3[#All],5,FALSE)</f>
        <v>Mumbai</v>
      </c>
      <c r="G204" s="5">
        <v>10</v>
      </c>
      <c r="H204" s="3">
        <v>-8</v>
      </c>
      <c r="I204" s="5">
        <v>1</v>
      </c>
      <c r="J204" s="2" t="s">
        <v>4</v>
      </c>
      <c r="K204" s="2" t="s">
        <v>15</v>
      </c>
      <c r="L204" s="8">
        <v>10</v>
      </c>
      <c r="M204" s="1">
        <v>4</v>
      </c>
      <c r="N204" s="1" t="str">
        <f t="shared" si="5"/>
        <v>не торгуем</v>
      </c>
      <c r="O204" s="1"/>
    </row>
    <row r="205" spans="3:15" x14ac:dyDescent="0.3">
      <c r="C205" s="7" t="s">
        <v>87</v>
      </c>
      <c r="D205" s="103" t="str">
        <f>VLOOKUP(Таблица1[[#This Row],[ID]],Таблица3[#All],3,FALSE)</f>
        <v>Anjali</v>
      </c>
      <c r="E205" s="18">
        <f>VLOOKUP(Таблица1[[#This Row],[ID]],Таблица3[#All],2,FALSE)</f>
        <v>43243</v>
      </c>
      <c r="F205" s="18" t="str">
        <f>VLOOKUP(Таблица1[[#This Row],[ID]],Таблица3[#All],5,FALSE)</f>
        <v>Chandigarh</v>
      </c>
      <c r="G205" s="5">
        <v>11</v>
      </c>
      <c r="H205" s="3">
        <v>-2</v>
      </c>
      <c r="I205" s="5">
        <v>4</v>
      </c>
      <c r="J205" s="2" t="s">
        <v>4</v>
      </c>
      <c r="K205" s="2" t="s">
        <v>6</v>
      </c>
      <c r="L205" s="8">
        <v>2.75</v>
      </c>
      <c r="M205" s="1">
        <v>2</v>
      </c>
      <c r="N205" s="1" t="str">
        <f t="shared" si="5"/>
        <v>не торгуем</v>
      </c>
      <c r="O205" s="1"/>
    </row>
    <row r="206" spans="3:15" x14ac:dyDescent="0.3">
      <c r="C206" s="7" t="s">
        <v>87</v>
      </c>
      <c r="D206" s="103" t="str">
        <f>VLOOKUP(Таблица1[[#This Row],[ID]],Таблица3[#All],3,FALSE)</f>
        <v>Anjali</v>
      </c>
      <c r="E206" s="18">
        <f>VLOOKUP(Таблица1[[#This Row],[ID]],Таблица3[#All],2,FALSE)</f>
        <v>43243</v>
      </c>
      <c r="F206" s="18" t="str">
        <f>VLOOKUP(Таблица1[[#This Row],[ID]],Таблица3[#All],5,FALSE)</f>
        <v>Chandigarh</v>
      </c>
      <c r="G206" s="5">
        <v>41</v>
      </c>
      <c r="H206" s="3">
        <v>6</v>
      </c>
      <c r="I206" s="5">
        <v>5</v>
      </c>
      <c r="J206" s="2" t="s">
        <v>4</v>
      </c>
      <c r="K206" s="2" t="s">
        <v>48</v>
      </c>
      <c r="L206" s="8">
        <v>8.1999999999999993</v>
      </c>
      <c r="M206" s="1">
        <v>4</v>
      </c>
      <c r="N206" s="1" t="str">
        <f t="shared" si="5"/>
        <v>не торгуем</v>
      </c>
      <c r="O206" s="1"/>
    </row>
    <row r="207" spans="3:15" x14ac:dyDescent="0.3">
      <c r="C207" s="7" t="s">
        <v>87</v>
      </c>
      <c r="D207" s="103" t="str">
        <f>VLOOKUP(Таблица1[[#This Row],[ID]],Таблица3[#All],3,FALSE)</f>
        <v>Anjali</v>
      </c>
      <c r="E207" s="18">
        <f>VLOOKUP(Таблица1[[#This Row],[ID]],Таблица3[#All],2,FALSE)</f>
        <v>43243</v>
      </c>
      <c r="F207" s="18" t="str">
        <f>VLOOKUP(Таблица1[[#This Row],[ID]],Таблица3[#All],5,FALSE)</f>
        <v>Chandigarh</v>
      </c>
      <c r="G207" s="5">
        <v>344</v>
      </c>
      <c r="H207" s="3">
        <v>-34</v>
      </c>
      <c r="I207" s="5">
        <v>3</v>
      </c>
      <c r="J207" s="2" t="s">
        <v>4</v>
      </c>
      <c r="K207" s="2" t="s">
        <v>11</v>
      </c>
      <c r="L207" s="8">
        <v>114.66666666666667</v>
      </c>
      <c r="M207" s="1">
        <v>1</v>
      </c>
      <c r="N207" s="1" t="str">
        <f t="shared" si="5"/>
        <v>не торгуем</v>
      </c>
      <c r="O207" s="1"/>
    </row>
    <row r="208" spans="3:15" x14ac:dyDescent="0.3">
      <c r="C208" s="7" t="s">
        <v>290</v>
      </c>
      <c r="D208" s="103" t="str">
        <f>VLOOKUP(Таблица1[[#This Row],[ID]],Таблица3[#All],3,FALSE)</f>
        <v>Pranav</v>
      </c>
      <c r="E208" s="18">
        <f>VLOOKUP(Таблица1[[#This Row],[ID]],Таблица3[#All],2,FALSE)</f>
        <v>43424</v>
      </c>
      <c r="F208" s="18" t="str">
        <f>VLOOKUP(Таблица1[[#This Row],[ID]],Таблица3[#All],5,FALSE)</f>
        <v>Hyderabad</v>
      </c>
      <c r="G208" s="5">
        <v>10</v>
      </c>
      <c r="H208" s="3">
        <v>4</v>
      </c>
      <c r="I208" s="5">
        <v>1</v>
      </c>
      <c r="J208" s="2" t="s">
        <v>4</v>
      </c>
      <c r="K208" s="2" t="s">
        <v>15</v>
      </c>
      <c r="L208" s="8">
        <v>10</v>
      </c>
      <c r="M208" s="1">
        <v>4</v>
      </c>
      <c r="N208" s="1" t="str">
        <f t="shared" si="5"/>
        <v>не торгуем</v>
      </c>
      <c r="O208" s="1"/>
    </row>
    <row r="209" spans="3:15" x14ac:dyDescent="0.3">
      <c r="C209" s="7" t="s">
        <v>516</v>
      </c>
      <c r="D209" s="103" t="str">
        <f>VLOOKUP(Таблица1[[#This Row],[ID]],Таблица3[#All],3,FALSE)</f>
        <v>Atharv</v>
      </c>
      <c r="E209" s="18">
        <f>VLOOKUP(Таблица1[[#This Row],[ID]],Таблица3[#All],2,FALSE)</f>
        <v>43552</v>
      </c>
      <c r="F209" s="18" t="str">
        <f>VLOOKUP(Таблица1[[#This Row],[ID]],Таблица3[#All],5,FALSE)</f>
        <v>Kolkata</v>
      </c>
      <c r="G209" s="5">
        <v>88</v>
      </c>
      <c r="H209" s="3">
        <v>11</v>
      </c>
      <c r="I209" s="5">
        <v>3</v>
      </c>
      <c r="J209" s="2" t="s">
        <v>7</v>
      </c>
      <c r="K209" s="2" t="s">
        <v>28</v>
      </c>
      <c r="L209" s="8">
        <v>29.333333333333332</v>
      </c>
      <c r="M209" s="1">
        <v>4</v>
      </c>
      <c r="N209" s="1" t="str">
        <f t="shared" si="5"/>
        <v>торгуем</v>
      </c>
      <c r="O209" s="1"/>
    </row>
    <row r="210" spans="3:15" x14ac:dyDescent="0.3">
      <c r="C210" s="7" t="s">
        <v>88</v>
      </c>
      <c r="D210" s="103" t="str">
        <f>VLOOKUP(Таблица1[[#This Row],[ID]],Таблица3[#All],3,FALSE)</f>
        <v>Rhea</v>
      </c>
      <c r="E210" s="18">
        <f>VLOOKUP(Таблица1[[#This Row],[ID]],Таблица3[#All],2,FALSE)</f>
        <v>43244</v>
      </c>
      <c r="F210" s="18" t="str">
        <f>VLOOKUP(Таблица1[[#This Row],[ID]],Таблица3[#All],5,FALSE)</f>
        <v>Simla</v>
      </c>
      <c r="G210" s="5">
        <v>123</v>
      </c>
      <c r="H210" s="3">
        <v>17</v>
      </c>
      <c r="I210" s="5">
        <v>3</v>
      </c>
      <c r="J210" s="2" t="s">
        <v>2</v>
      </c>
      <c r="K210" s="2" t="s">
        <v>29</v>
      </c>
      <c r="L210" s="8">
        <v>41</v>
      </c>
      <c r="M210" s="1">
        <v>3</v>
      </c>
      <c r="N210" s="1" t="str">
        <f t="shared" si="5"/>
        <v>не торгуем</v>
      </c>
      <c r="O210" s="1"/>
    </row>
    <row r="211" spans="3:15" x14ac:dyDescent="0.3">
      <c r="C211" s="7" t="s">
        <v>409</v>
      </c>
      <c r="D211" s="103" t="str">
        <f>VLOOKUP(Таблица1[[#This Row],[ID]],Таблица3[#All],3,FALSE)</f>
        <v>Anjali</v>
      </c>
      <c r="E211" s="18">
        <f>VLOOKUP(Таблица1[[#This Row],[ID]],Таблица3[#All],2,FALSE)</f>
        <v>43497</v>
      </c>
      <c r="F211" s="18" t="str">
        <f>VLOOKUP(Таблица1[[#This Row],[ID]],Таблица3[#All],5,FALSE)</f>
        <v>Delhi</v>
      </c>
      <c r="G211" s="5">
        <v>10</v>
      </c>
      <c r="H211" s="3">
        <v>5</v>
      </c>
      <c r="I211" s="5">
        <v>1</v>
      </c>
      <c r="J211" s="2" t="s">
        <v>4</v>
      </c>
      <c r="K211" s="2" t="s">
        <v>5</v>
      </c>
      <c r="L211" s="8">
        <v>10</v>
      </c>
      <c r="M211" s="1">
        <v>1</v>
      </c>
      <c r="N211" s="1" t="str">
        <f t="shared" si="5"/>
        <v>не торгуем</v>
      </c>
      <c r="O211" s="1"/>
    </row>
    <row r="212" spans="3:15" x14ac:dyDescent="0.3">
      <c r="C212" s="7" t="s">
        <v>90</v>
      </c>
      <c r="D212" s="103" t="str">
        <f>VLOOKUP(Таблица1[[#This Row],[ID]],Таблица3[#All],3,FALSE)</f>
        <v>Charika</v>
      </c>
      <c r="E212" s="18">
        <f>VLOOKUP(Таблица1[[#This Row],[ID]],Таблица3[#All],2,FALSE)</f>
        <v>43245</v>
      </c>
      <c r="F212" s="18" t="str">
        <f>VLOOKUP(Таблица1[[#This Row],[ID]],Таблица3[#All],5,FALSE)</f>
        <v>Goa</v>
      </c>
      <c r="G212" s="5">
        <v>74</v>
      </c>
      <c r="H212" s="3">
        <v>29</v>
      </c>
      <c r="I212" s="5">
        <v>3</v>
      </c>
      <c r="J212" s="2" t="s">
        <v>4</v>
      </c>
      <c r="K212" s="2" t="s">
        <v>5</v>
      </c>
      <c r="L212" s="8">
        <v>24.666666666666668</v>
      </c>
      <c r="M212" s="1">
        <v>4</v>
      </c>
      <c r="N212" s="1" t="str">
        <f t="shared" si="5"/>
        <v>не торгуем</v>
      </c>
      <c r="O212" s="1"/>
    </row>
    <row r="213" spans="3:15" x14ac:dyDescent="0.3">
      <c r="C213" s="7" t="s">
        <v>428</v>
      </c>
      <c r="D213" s="103" t="str">
        <f>VLOOKUP(Таблица1[[#This Row],[ID]],Таблица3[#All],3,FALSE)</f>
        <v>Kalyani</v>
      </c>
      <c r="E213" s="18">
        <f>VLOOKUP(Таблица1[[#This Row],[ID]],Таблица3[#All],2,FALSE)</f>
        <v>43505</v>
      </c>
      <c r="F213" s="18" t="str">
        <f>VLOOKUP(Таблица1[[#This Row],[ID]],Таблица3[#All],5,FALSE)</f>
        <v>Chennai</v>
      </c>
      <c r="G213" s="5">
        <v>10</v>
      </c>
      <c r="H213" s="3">
        <v>-1</v>
      </c>
      <c r="I213" s="5">
        <v>1</v>
      </c>
      <c r="J213" s="2" t="s">
        <v>4</v>
      </c>
      <c r="K213" s="2" t="s">
        <v>11</v>
      </c>
      <c r="L213" s="8">
        <v>10</v>
      </c>
      <c r="M213" s="1">
        <v>1</v>
      </c>
      <c r="N213" s="1" t="str">
        <f t="shared" si="5"/>
        <v>не торгуем</v>
      </c>
      <c r="O213" s="1"/>
    </row>
    <row r="214" spans="3:15" x14ac:dyDescent="0.3">
      <c r="C214" s="7" t="s">
        <v>174</v>
      </c>
      <c r="D214" s="103" t="str">
        <f>VLOOKUP(Таблица1[[#This Row],[ID]],Таблица3[#All],3,FALSE)</f>
        <v>Akshay</v>
      </c>
      <c r="E214" s="18">
        <f>VLOOKUP(Таблица1[[#This Row],[ID]],Таблица3[#All],2,FALSE)</f>
        <v>43330</v>
      </c>
      <c r="F214" s="18" t="str">
        <f>VLOOKUP(Таблица1[[#This Row],[ID]],Таблица3[#All],5,FALSE)</f>
        <v>Patna</v>
      </c>
      <c r="G214" s="5">
        <v>72</v>
      </c>
      <c r="H214" s="3">
        <v>-46</v>
      </c>
      <c r="I214" s="5">
        <v>7</v>
      </c>
      <c r="J214" s="2" t="s">
        <v>4</v>
      </c>
      <c r="K214" s="2" t="s">
        <v>15</v>
      </c>
      <c r="L214" s="8">
        <v>10.285714285714286</v>
      </c>
      <c r="M214" s="1">
        <v>2</v>
      </c>
      <c r="N214" s="1" t="str">
        <f t="shared" si="5"/>
        <v>не торгуем</v>
      </c>
      <c r="O214" s="1"/>
    </row>
    <row r="215" spans="3:15" x14ac:dyDescent="0.3">
      <c r="C215" s="7" t="s">
        <v>416</v>
      </c>
      <c r="D215" s="103" t="str">
        <f>VLOOKUP(Таблица1[[#This Row],[ID]],Таблица3[#All],3,FALSE)</f>
        <v>Prashant</v>
      </c>
      <c r="E215" s="18">
        <f>VLOOKUP(Таблица1[[#This Row],[ID]],Таблица3[#All],2,FALSE)</f>
        <v>43500</v>
      </c>
      <c r="F215" s="18" t="str">
        <f>VLOOKUP(Таблица1[[#This Row],[ID]],Таблица3[#All],5,FALSE)</f>
        <v>Delhi</v>
      </c>
      <c r="G215" s="5">
        <v>62</v>
      </c>
      <c r="H215" s="3">
        <v>6</v>
      </c>
      <c r="I215" s="5">
        <v>6</v>
      </c>
      <c r="J215" s="2" t="s">
        <v>4</v>
      </c>
      <c r="K215" s="2" t="s">
        <v>48</v>
      </c>
      <c r="L215" s="8">
        <v>10.333333333333334</v>
      </c>
      <c r="M215" s="1">
        <v>3</v>
      </c>
      <c r="N215" s="1" t="str">
        <f t="shared" si="5"/>
        <v>не торгуем</v>
      </c>
      <c r="O215" s="1"/>
    </row>
    <row r="216" spans="3:15" x14ac:dyDescent="0.3">
      <c r="C216" s="7" t="s">
        <v>91</v>
      </c>
      <c r="D216" s="103" t="str">
        <f>VLOOKUP(Таблица1[[#This Row],[ID]],Таблица3[#All],3,FALSE)</f>
        <v>Mitali</v>
      </c>
      <c r="E216" s="18">
        <f>VLOOKUP(Таблица1[[#This Row],[ID]],Таблица3[#All],2,FALSE)</f>
        <v>43247</v>
      </c>
      <c r="F216" s="18" t="str">
        <f>VLOOKUP(Таблица1[[#This Row],[ID]],Таблица3[#All],5,FALSE)</f>
        <v>Kohima</v>
      </c>
      <c r="G216" s="5">
        <v>832</v>
      </c>
      <c r="H216" s="3">
        <v>0</v>
      </c>
      <c r="I216" s="5">
        <v>3</v>
      </c>
      <c r="J216" s="2" t="s">
        <v>4</v>
      </c>
      <c r="K216" s="2" t="s">
        <v>13</v>
      </c>
      <c r="L216" s="8">
        <v>277.33333333333331</v>
      </c>
      <c r="M216" s="1">
        <v>2</v>
      </c>
      <c r="N216" s="1" t="str">
        <f t="shared" si="5"/>
        <v>не торгуем</v>
      </c>
      <c r="O216" s="1"/>
    </row>
    <row r="217" spans="3:15" x14ac:dyDescent="0.3">
      <c r="C217" s="7" t="s">
        <v>213</v>
      </c>
      <c r="D217" s="103" t="str">
        <f>VLOOKUP(Таблица1[[#This Row],[ID]],Таблица3[#All],3,FALSE)</f>
        <v>Siddharth</v>
      </c>
      <c r="E217" s="18">
        <f>VLOOKUP(Таблица1[[#This Row],[ID]],Таблица3[#All],2,FALSE)</f>
        <v>43367</v>
      </c>
      <c r="F217" s="18" t="str">
        <f>VLOOKUP(Таблица1[[#This Row],[ID]],Таблица3[#All],5,FALSE)</f>
        <v>Indore</v>
      </c>
      <c r="G217" s="5">
        <v>63</v>
      </c>
      <c r="H217" s="3">
        <v>-24</v>
      </c>
      <c r="I217" s="5">
        <v>6</v>
      </c>
      <c r="J217" s="2" t="s">
        <v>4</v>
      </c>
      <c r="K217" s="2" t="s">
        <v>15</v>
      </c>
      <c r="L217" s="8">
        <v>10.5</v>
      </c>
      <c r="M217" s="1">
        <v>3</v>
      </c>
      <c r="N217" s="1" t="str">
        <f t="shared" si="5"/>
        <v>не торгуем</v>
      </c>
      <c r="O217" s="1"/>
    </row>
    <row r="218" spans="3:15" x14ac:dyDescent="0.3">
      <c r="C218" s="7" t="s">
        <v>93</v>
      </c>
      <c r="D218" s="103" t="str">
        <f>VLOOKUP(Таблица1[[#This Row],[ID]],Таблица3[#All],3,FALSE)</f>
        <v>Arsheen</v>
      </c>
      <c r="E218" s="18">
        <f>VLOOKUP(Таблица1[[#This Row],[ID]],Таблица3[#All],2,FALSE)</f>
        <v>43248</v>
      </c>
      <c r="F218" s="18" t="str">
        <f>VLOOKUP(Таблица1[[#This Row],[ID]],Таблица3[#All],5,FALSE)</f>
        <v>Ahmedabad</v>
      </c>
      <c r="G218" s="5">
        <v>143</v>
      </c>
      <c r="H218" s="3">
        <v>-124</v>
      </c>
      <c r="I218" s="5">
        <v>5</v>
      </c>
      <c r="J218" s="2" t="s">
        <v>4</v>
      </c>
      <c r="K218" s="2" t="s">
        <v>11</v>
      </c>
      <c r="L218" s="8">
        <v>28.6</v>
      </c>
      <c r="M218" s="1">
        <v>2</v>
      </c>
      <c r="N218" s="1" t="str">
        <f t="shared" si="5"/>
        <v>не торгуем</v>
      </c>
      <c r="O218" s="1"/>
    </row>
    <row r="219" spans="3:15" x14ac:dyDescent="0.3">
      <c r="C219" s="7" t="s">
        <v>93</v>
      </c>
      <c r="D219" s="103" t="str">
        <f>VLOOKUP(Таблица1[[#This Row],[ID]],Таблица3[#All],3,FALSE)</f>
        <v>Arsheen</v>
      </c>
      <c r="E219" s="18">
        <f>VLOOKUP(Таблица1[[#This Row],[ID]],Таблица3[#All],2,FALSE)</f>
        <v>43248</v>
      </c>
      <c r="F219" s="18" t="str">
        <f>VLOOKUP(Таблица1[[#This Row],[ID]],Таблица3[#All],5,FALSE)</f>
        <v>Ahmedabad</v>
      </c>
      <c r="G219" s="5">
        <v>44</v>
      </c>
      <c r="H219" s="3">
        <v>-17</v>
      </c>
      <c r="I219" s="5">
        <v>5</v>
      </c>
      <c r="J219" s="2" t="s">
        <v>4</v>
      </c>
      <c r="K219" s="2" t="s">
        <v>11</v>
      </c>
      <c r="L219" s="8">
        <v>8.8000000000000007</v>
      </c>
      <c r="M219" s="1">
        <v>4</v>
      </c>
      <c r="N219" s="1" t="str">
        <f t="shared" si="5"/>
        <v>не торгуем</v>
      </c>
      <c r="O219" s="1"/>
    </row>
    <row r="220" spans="3:15" x14ac:dyDescent="0.3">
      <c r="C220" s="7" t="s">
        <v>93</v>
      </c>
      <c r="D220" s="103" t="str">
        <f>VLOOKUP(Таблица1[[#This Row],[ID]],Таблица3[#All],3,FALSE)</f>
        <v>Arsheen</v>
      </c>
      <c r="E220" s="18">
        <f>VLOOKUP(Таблица1[[#This Row],[ID]],Таблица3[#All],2,FALSE)</f>
        <v>43248</v>
      </c>
      <c r="F220" s="18" t="str">
        <f>VLOOKUP(Таблица1[[#This Row],[ID]],Таблица3[#All],5,FALSE)</f>
        <v>Ahmedabad</v>
      </c>
      <c r="G220" s="5">
        <v>45</v>
      </c>
      <c r="H220" s="3">
        <v>-2</v>
      </c>
      <c r="I220" s="5">
        <v>4</v>
      </c>
      <c r="J220" s="2" t="s">
        <v>4</v>
      </c>
      <c r="K220" s="2" t="s">
        <v>20</v>
      </c>
      <c r="L220" s="8">
        <v>11.25</v>
      </c>
      <c r="M220" s="1">
        <v>2</v>
      </c>
      <c r="N220" s="1" t="str">
        <f t="shared" si="5"/>
        <v>не торгуем</v>
      </c>
      <c r="O220" s="1"/>
    </row>
    <row r="221" spans="3:15" x14ac:dyDescent="0.3">
      <c r="C221" s="7" t="s">
        <v>228</v>
      </c>
      <c r="D221" s="103" t="str">
        <f>VLOOKUP(Таблица1[[#This Row],[ID]],Таблица3[#All],3,FALSE)</f>
        <v>Apsingekar</v>
      </c>
      <c r="E221" s="18">
        <f>VLOOKUP(Таблица1[[#This Row],[ID]],Таблица3[#All],2,FALSE)</f>
        <v>43381</v>
      </c>
      <c r="F221" s="18" t="str">
        <f>VLOOKUP(Таблица1[[#This Row],[ID]],Таблица3[#All],5,FALSE)</f>
        <v>Patna</v>
      </c>
      <c r="G221" s="5">
        <v>63</v>
      </c>
      <c r="H221" s="3">
        <v>17</v>
      </c>
      <c r="I221" s="5">
        <v>6</v>
      </c>
      <c r="J221" s="2" t="s">
        <v>4</v>
      </c>
      <c r="K221" s="2" t="s">
        <v>22</v>
      </c>
      <c r="L221" s="8">
        <v>10.5</v>
      </c>
      <c r="M221" s="1">
        <v>2</v>
      </c>
      <c r="N221" s="1" t="str">
        <f t="shared" si="5"/>
        <v>не торгуем</v>
      </c>
      <c r="O221" s="1"/>
    </row>
    <row r="222" spans="3:15" x14ac:dyDescent="0.3">
      <c r="C222" s="7" t="s">
        <v>93</v>
      </c>
      <c r="D222" s="103" t="str">
        <f>VLOOKUP(Таблица1[[#This Row],[ID]],Таблица3[#All],3,FALSE)</f>
        <v>Arsheen</v>
      </c>
      <c r="E222" s="18">
        <f>VLOOKUP(Таблица1[[#This Row],[ID]],Таблица3[#All],2,FALSE)</f>
        <v>43248</v>
      </c>
      <c r="F222" s="18" t="str">
        <f>VLOOKUP(Таблица1[[#This Row],[ID]],Таблица3[#All],5,FALSE)</f>
        <v>Ahmedabad</v>
      </c>
      <c r="G222" s="5">
        <v>37</v>
      </c>
      <c r="H222" s="3">
        <v>-5</v>
      </c>
      <c r="I222" s="5">
        <v>3</v>
      </c>
      <c r="J222" s="2" t="s">
        <v>4</v>
      </c>
      <c r="K222" s="2" t="s">
        <v>17</v>
      </c>
      <c r="L222" s="8">
        <v>12.333333333333334</v>
      </c>
      <c r="M222" s="1">
        <v>4</v>
      </c>
      <c r="N222" s="1" t="str">
        <f t="shared" si="5"/>
        <v>не торгуем</v>
      </c>
      <c r="O222" s="1"/>
    </row>
    <row r="223" spans="3:15" x14ac:dyDescent="0.3">
      <c r="C223" s="7" t="s">
        <v>94</v>
      </c>
      <c r="D223" s="103" t="str">
        <f>VLOOKUP(Таблица1[[#This Row],[ID]],Таблица3[#All],3,FALSE)</f>
        <v>Mahima</v>
      </c>
      <c r="E223" s="18">
        <f>VLOOKUP(Таблица1[[#This Row],[ID]],Таблица3[#All],2,FALSE)</f>
        <v>43248</v>
      </c>
      <c r="F223" s="18" t="str">
        <f>VLOOKUP(Таблица1[[#This Row],[ID]],Таблица3[#All],5,FALSE)</f>
        <v>Pune</v>
      </c>
      <c r="G223" s="5">
        <v>17</v>
      </c>
      <c r="H223" s="3">
        <v>-12</v>
      </c>
      <c r="I223" s="5">
        <v>5</v>
      </c>
      <c r="J223" s="2" t="s">
        <v>4</v>
      </c>
      <c r="K223" s="2" t="s">
        <v>48</v>
      </c>
      <c r="L223" s="8">
        <v>3.4</v>
      </c>
      <c r="M223" s="1">
        <v>3</v>
      </c>
      <c r="N223" s="1" t="str">
        <f t="shared" si="5"/>
        <v>не торгуем</v>
      </c>
      <c r="O223" s="1"/>
    </row>
    <row r="224" spans="3:15" x14ac:dyDescent="0.3">
      <c r="C224" s="7" t="s">
        <v>432</v>
      </c>
      <c r="D224" s="103" t="str">
        <f>VLOOKUP(Таблица1[[#This Row],[ID]],Таблица3[#All],3,FALSE)</f>
        <v>Pearl</v>
      </c>
      <c r="E224" s="18">
        <f>VLOOKUP(Таблица1[[#This Row],[ID]],Таблица3[#All],2,FALSE)</f>
        <v>43509</v>
      </c>
      <c r="F224" s="18" t="str">
        <f>VLOOKUP(Таблица1[[#This Row],[ID]],Таблица3[#All],5,FALSE)</f>
        <v>Pune</v>
      </c>
      <c r="G224" s="5">
        <v>21</v>
      </c>
      <c r="H224" s="3">
        <v>8</v>
      </c>
      <c r="I224" s="5">
        <v>2</v>
      </c>
      <c r="J224" s="2" t="s">
        <v>4</v>
      </c>
      <c r="K224" s="2" t="s">
        <v>11</v>
      </c>
      <c r="L224" s="8">
        <v>10.5</v>
      </c>
      <c r="M224" s="1">
        <v>2</v>
      </c>
      <c r="N224" s="1" t="str">
        <f t="shared" si="5"/>
        <v>не торгуем</v>
      </c>
      <c r="O224" s="1"/>
    </row>
    <row r="225" spans="3:15" x14ac:dyDescent="0.3">
      <c r="C225" s="7" t="s">
        <v>96</v>
      </c>
      <c r="D225" s="103" t="str">
        <f>VLOOKUP(Таблица1[[#This Row],[ID]],Таблица3[#All],3,FALSE)</f>
        <v>Chandni</v>
      </c>
      <c r="E225" s="18">
        <f>VLOOKUP(Таблица1[[#This Row],[ID]],Таблица3[#All],2,FALSE)</f>
        <v>43252</v>
      </c>
      <c r="F225" s="18" t="str">
        <f>VLOOKUP(Таблица1[[#This Row],[ID]],Таблица3[#All],5,FALSE)</f>
        <v>Jaipur</v>
      </c>
      <c r="G225" s="5">
        <v>342</v>
      </c>
      <c r="H225" s="3">
        <v>-103</v>
      </c>
      <c r="I225" s="5">
        <v>4</v>
      </c>
      <c r="J225" s="2" t="s">
        <v>7</v>
      </c>
      <c r="K225" s="2" t="s">
        <v>8</v>
      </c>
      <c r="L225" s="8">
        <v>85.5</v>
      </c>
      <c r="M225" s="1">
        <v>3</v>
      </c>
      <c r="N225" s="1" t="str">
        <f t="shared" si="5"/>
        <v>не торгуем</v>
      </c>
      <c r="O225" s="1"/>
    </row>
    <row r="226" spans="3:15" x14ac:dyDescent="0.3">
      <c r="C226" s="7" t="s">
        <v>96</v>
      </c>
      <c r="D226" s="103" t="str">
        <f>VLOOKUP(Таблица1[[#This Row],[ID]],Таблица3[#All],3,FALSE)</f>
        <v>Chandni</v>
      </c>
      <c r="E226" s="18">
        <f>VLOOKUP(Таблица1[[#This Row],[ID]],Таблица3[#All],2,FALSE)</f>
        <v>43252</v>
      </c>
      <c r="F226" s="18" t="str">
        <f>VLOOKUP(Таблица1[[#This Row],[ID]],Таблица3[#All],5,FALSE)</f>
        <v>Jaipur</v>
      </c>
      <c r="G226" s="5">
        <v>1263</v>
      </c>
      <c r="H226" s="3">
        <v>-56</v>
      </c>
      <c r="I226" s="5">
        <v>5</v>
      </c>
      <c r="J226" s="2" t="s">
        <v>4</v>
      </c>
      <c r="K226" s="2" t="s">
        <v>13</v>
      </c>
      <c r="L226" s="8">
        <v>252.6</v>
      </c>
      <c r="M226" s="1">
        <v>3</v>
      </c>
      <c r="N226" s="1" t="str">
        <f t="shared" si="5"/>
        <v>не торгуем</v>
      </c>
      <c r="O226" s="1"/>
    </row>
    <row r="227" spans="3:15" x14ac:dyDescent="0.3">
      <c r="C227" s="7" t="s">
        <v>18</v>
      </c>
      <c r="D227" s="103" t="str">
        <f>VLOOKUP(Таблица1[[#This Row],[ID]],Таблица3[#All],3,FALSE)</f>
        <v>Kasheen</v>
      </c>
      <c r="E227" s="18">
        <f>VLOOKUP(Таблица1[[#This Row],[ID]],Таблица3[#All],2,FALSE)</f>
        <v>43195</v>
      </c>
      <c r="F227" s="18" t="str">
        <f>VLOOKUP(Таблица1[[#This Row],[ID]],Таблица3[#All],5,FALSE)</f>
        <v>Kolkata</v>
      </c>
      <c r="G227" s="5">
        <v>75</v>
      </c>
      <c r="H227" s="3">
        <v>0</v>
      </c>
      <c r="I227" s="5">
        <v>7</v>
      </c>
      <c r="J227" s="2" t="s">
        <v>4</v>
      </c>
      <c r="K227" s="2" t="s">
        <v>11</v>
      </c>
      <c r="L227" s="8">
        <v>10.714285714285714</v>
      </c>
      <c r="M227" s="1">
        <v>4</v>
      </c>
      <c r="N227" s="1" t="str">
        <f t="shared" si="5"/>
        <v>не торгуем</v>
      </c>
      <c r="O227" s="1"/>
    </row>
    <row r="228" spans="3:15" x14ac:dyDescent="0.3">
      <c r="C228" s="7" t="s">
        <v>96</v>
      </c>
      <c r="D228" s="103" t="str">
        <f>VLOOKUP(Таблица1[[#This Row],[ID]],Таблица3[#All],3,FALSE)</f>
        <v>Chandni</v>
      </c>
      <c r="E228" s="18">
        <f>VLOOKUP(Таблица1[[#This Row],[ID]],Таблица3[#All],2,FALSE)</f>
        <v>43252</v>
      </c>
      <c r="F228" s="18" t="str">
        <f>VLOOKUP(Таблица1[[#This Row],[ID]],Таблица3[#All],5,FALSE)</f>
        <v>Jaipur</v>
      </c>
      <c r="G228" s="5">
        <v>32</v>
      </c>
      <c r="H228" s="3">
        <v>6</v>
      </c>
      <c r="I228" s="5">
        <v>3</v>
      </c>
      <c r="J228" s="2" t="s">
        <v>4</v>
      </c>
      <c r="K228" s="2" t="s">
        <v>20</v>
      </c>
      <c r="L228" s="8">
        <v>10.666666666666666</v>
      </c>
      <c r="M228" s="1">
        <v>1</v>
      </c>
      <c r="N228" s="1" t="str">
        <f t="shared" si="5"/>
        <v>не торгуем</v>
      </c>
      <c r="O228" s="1"/>
    </row>
    <row r="229" spans="3:15" x14ac:dyDescent="0.3">
      <c r="C229" s="7" t="s">
        <v>96</v>
      </c>
      <c r="D229" s="103" t="str">
        <f>VLOOKUP(Таблица1[[#This Row],[ID]],Таблица3[#All],3,FALSE)</f>
        <v>Chandni</v>
      </c>
      <c r="E229" s="18">
        <f>VLOOKUP(Таблица1[[#This Row],[ID]],Таблица3[#All],2,FALSE)</f>
        <v>43252</v>
      </c>
      <c r="F229" s="18" t="str">
        <f>VLOOKUP(Таблица1[[#This Row],[ID]],Таблица3[#All],5,FALSE)</f>
        <v>Jaipur</v>
      </c>
      <c r="G229" s="5">
        <v>79</v>
      </c>
      <c r="H229" s="3">
        <v>36</v>
      </c>
      <c r="I229" s="5">
        <v>4</v>
      </c>
      <c r="J229" s="2" t="s">
        <v>4</v>
      </c>
      <c r="K229" s="2" t="s">
        <v>20</v>
      </c>
      <c r="L229" s="8">
        <v>19.75</v>
      </c>
      <c r="M229" s="1">
        <v>1</v>
      </c>
      <c r="N229" s="1" t="str">
        <f t="shared" si="5"/>
        <v>не торгуем</v>
      </c>
      <c r="O229" s="1"/>
    </row>
    <row r="230" spans="3:15" x14ac:dyDescent="0.3">
      <c r="C230" s="7" t="s">
        <v>473</v>
      </c>
      <c r="D230" s="103" t="str">
        <f>VLOOKUP(Таблица1[[#This Row],[ID]],Таблица3[#All],3,FALSE)</f>
        <v>Kirti</v>
      </c>
      <c r="E230" s="18">
        <f>VLOOKUP(Таблица1[[#This Row],[ID]],Таблица3[#All],2,FALSE)</f>
        <v>43533</v>
      </c>
      <c r="F230" s="18" t="str">
        <f>VLOOKUP(Таблица1[[#This Row],[ID]],Таблица3[#All],5,FALSE)</f>
        <v>Kashmir</v>
      </c>
      <c r="G230" s="5">
        <v>93</v>
      </c>
      <c r="H230" s="3">
        <v>31</v>
      </c>
      <c r="I230" s="5">
        <v>3</v>
      </c>
      <c r="J230" s="2" t="s">
        <v>7</v>
      </c>
      <c r="K230" s="2" t="s">
        <v>28</v>
      </c>
      <c r="L230" s="8">
        <v>31</v>
      </c>
      <c r="M230" s="1">
        <v>1</v>
      </c>
      <c r="N230" s="1" t="str">
        <f t="shared" si="5"/>
        <v>торгуем</v>
      </c>
      <c r="O230" s="1"/>
    </row>
    <row r="231" spans="3:15" x14ac:dyDescent="0.3">
      <c r="C231" s="7" t="s">
        <v>98</v>
      </c>
      <c r="D231" s="103" t="str">
        <f>VLOOKUP(Таблица1[[#This Row],[ID]],Таблица3[#All],3,FALSE)</f>
        <v>Bathina</v>
      </c>
      <c r="E231" s="18">
        <f>VLOOKUP(Таблица1[[#This Row],[ID]],Таблица3[#All],2,FALSE)</f>
        <v>43254</v>
      </c>
      <c r="F231" s="18" t="str">
        <f>VLOOKUP(Таблица1[[#This Row],[ID]],Таблица3[#All],5,FALSE)</f>
        <v>Bangalore</v>
      </c>
      <c r="G231" s="5">
        <v>64</v>
      </c>
      <c r="H231" s="3">
        <v>-7</v>
      </c>
      <c r="I231" s="5">
        <v>3</v>
      </c>
      <c r="J231" s="2" t="s">
        <v>4</v>
      </c>
      <c r="K231" s="2" t="s">
        <v>11</v>
      </c>
      <c r="L231" s="8">
        <v>21.333333333333332</v>
      </c>
      <c r="M231" s="1">
        <v>2</v>
      </c>
      <c r="N231" s="1" t="str">
        <f t="shared" si="5"/>
        <v>не торгуем</v>
      </c>
      <c r="O231" s="1"/>
    </row>
    <row r="232" spans="3:15" x14ac:dyDescent="0.3">
      <c r="C232" s="7" t="s">
        <v>171</v>
      </c>
      <c r="D232" s="103" t="str">
        <f>VLOOKUP(Таблица1[[#This Row],[ID]],Таблица3[#All],3,FALSE)</f>
        <v>Nishant</v>
      </c>
      <c r="E232" s="18">
        <f>VLOOKUP(Таблица1[[#This Row],[ID]],Таблица3[#All],2,FALSE)</f>
        <v>43326</v>
      </c>
      <c r="F232" s="18" t="str">
        <f>VLOOKUP(Таблица1[[#This Row],[ID]],Таблица3[#All],5,FALSE)</f>
        <v>Mumbai</v>
      </c>
      <c r="G232" s="5">
        <v>65</v>
      </c>
      <c r="H232" s="3">
        <v>-4</v>
      </c>
      <c r="I232" s="5">
        <v>6</v>
      </c>
      <c r="J232" s="2" t="s">
        <v>4</v>
      </c>
      <c r="K232" s="2" t="s">
        <v>6</v>
      </c>
      <c r="L232" s="8">
        <v>10.833333333333334</v>
      </c>
      <c r="M232" s="1">
        <v>3</v>
      </c>
      <c r="N232" s="1" t="str">
        <f t="shared" si="5"/>
        <v>не торгуем</v>
      </c>
      <c r="O232" s="1"/>
    </row>
    <row r="233" spans="3:15" x14ac:dyDescent="0.3">
      <c r="C233" s="7" t="s">
        <v>261</v>
      </c>
      <c r="D233" s="103" t="str">
        <f>VLOOKUP(Таблица1[[#This Row],[ID]],Таблица3[#All],3,FALSE)</f>
        <v>Ashvini</v>
      </c>
      <c r="E233" s="18">
        <f>VLOOKUP(Таблица1[[#This Row],[ID]],Таблица3[#All],2,FALSE)</f>
        <v>43405</v>
      </c>
      <c r="F233" s="18" t="str">
        <f>VLOOKUP(Таблица1[[#This Row],[ID]],Таблица3[#All],5,FALSE)</f>
        <v>Mumbai</v>
      </c>
      <c r="G233" s="5">
        <v>22</v>
      </c>
      <c r="H233" s="3">
        <v>11</v>
      </c>
      <c r="I233" s="5">
        <v>2</v>
      </c>
      <c r="J233" s="2" t="s">
        <v>4</v>
      </c>
      <c r="K233" s="2" t="s">
        <v>48</v>
      </c>
      <c r="L233" s="8">
        <v>11</v>
      </c>
      <c r="M233" s="1">
        <v>2</v>
      </c>
      <c r="N233" s="1" t="str">
        <f t="shared" si="5"/>
        <v>не торгуем</v>
      </c>
      <c r="O233" s="1"/>
    </row>
    <row r="234" spans="3:15" x14ac:dyDescent="0.3">
      <c r="C234" s="7" t="s">
        <v>284</v>
      </c>
      <c r="D234" s="103" t="str">
        <f>VLOOKUP(Таблица1[[#This Row],[ID]],Таблица3[#All],3,FALSE)</f>
        <v>Aromal</v>
      </c>
      <c r="E234" s="18">
        <f>VLOOKUP(Таблица1[[#This Row],[ID]],Таблица3[#All],2,FALSE)</f>
        <v>43419</v>
      </c>
      <c r="F234" s="18" t="str">
        <f>VLOOKUP(Таблица1[[#This Row],[ID]],Таблица3[#All],5,FALSE)</f>
        <v>Mumbai</v>
      </c>
      <c r="G234" s="5">
        <v>22</v>
      </c>
      <c r="H234" s="3">
        <v>8</v>
      </c>
      <c r="I234" s="5">
        <v>2</v>
      </c>
      <c r="J234" s="2" t="s">
        <v>4</v>
      </c>
      <c r="K234" s="2" t="s">
        <v>22</v>
      </c>
      <c r="L234" s="8">
        <v>11</v>
      </c>
      <c r="M234" s="1">
        <v>4</v>
      </c>
      <c r="N234" s="1" t="str">
        <f t="shared" si="5"/>
        <v>не торгуем</v>
      </c>
      <c r="O234" s="1"/>
    </row>
    <row r="235" spans="3:15" x14ac:dyDescent="0.3">
      <c r="C235" s="7" t="s">
        <v>319</v>
      </c>
      <c r="D235" s="103" t="str">
        <f>VLOOKUP(Таблица1[[#This Row],[ID]],Таблица3[#All],3,FALSE)</f>
        <v>Aishwarya</v>
      </c>
      <c r="E235" s="18">
        <f>VLOOKUP(Таблица1[[#This Row],[ID]],Таблица3[#All],2,FALSE)</f>
        <v>43442</v>
      </c>
      <c r="F235" s="18" t="str">
        <f>VLOOKUP(Таблица1[[#This Row],[ID]],Таблица3[#All],5,FALSE)</f>
        <v>Allahabad</v>
      </c>
      <c r="G235" s="5">
        <v>22</v>
      </c>
      <c r="H235" s="3">
        <v>9</v>
      </c>
      <c r="I235" s="5">
        <v>2</v>
      </c>
      <c r="J235" s="2" t="s">
        <v>4</v>
      </c>
      <c r="K235" s="2" t="s">
        <v>22</v>
      </c>
      <c r="L235" s="8">
        <v>11</v>
      </c>
      <c r="M235" s="1">
        <v>2</v>
      </c>
      <c r="N235" s="1" t="str">
        <f t="shared" si="5"/>
        <v>не торгуем</v>
      </c>
      <c r="O235" s="1"/>
    </row>
    <row r="236" spans="3:15" x14ac:dyDescent="0.3">
      <c r="C236" s="7" t="s">
        <v>100</v>
      </c>
      <c r="D236" s="103" t="str">
        <f>VLOOKUP(Таблица1[[#This Row],[ID]],Таблица3[#All],3,FALSE)</f>
        <v>Aayushi</v>
      </c>
      <c r="E236" s="18">
        <f>VLOOKUP(Таблица1[[#This Row],[ID]],Таблица3[#All],2,FALSE)</f>
        <v>43255</v>
      </c>
      <c r="F236" s="18" t="str">
        <f>VLOOKUP(Таблица1[[#This Row],[ID]],Таблица3[#All],5,FALSE)</f>
        <v>Indore</v>
      </c>
      <c r="G236" s="5">
        <v>73</v>
      </c>
      <c r="H236" s="3">
        <v>-25</v>
      </c>
      <c r="I236" s="5">
        <v>3</v>
      </c>
      <c r="J236" s="2" t="s">
        <v>4</v>
      </c>
      <c r="K236" s="2" t="s">
        <v>11</v>
      </c>
      <c r="L236" s="8">
        <v>24.333333333333332</v>
      </c>
      <c r="M236" s="1">
        <v>4</v>
      </c>
      <c r="N236" s="1" t="str">
        <f t="shared" si="5"/>
        <v>не торгуем</v>
      </c>
      <c r="O236" s="1"/>
    </row>
    <row r="237" spans="3:15" x14ac:dyDescent="0.3">
      <c r="C237" s="7" t="s">
        <v>329</v>
      </c>
      <c r="D237" s="103" t="str">
        <f>VLOOKUP(Таблица1[[#This Row],[ID]],Таблица3[#All],3,FALSE)</f>
        <v>Sujay</v>
      </c>
      <c r="E237" s="18">
        <f>VLOOKUP(Таблица1[[#This Row],[ID]],Таблица3[#All],2,FALSE)</f>
        <v>43447</v>
      </c>
      <c r="F237" s="18" t="str">
        <f>VLOOKUP(Таблица1[[#This Row],[ID]],Таблица3[#All],5,FALSE)</f>
        <v>Delhi</v>
      </c>
      <c r="G237" s="5">
        <v>108</v>
      </c>
      <c r="H237" s="3">
        <v>22</v>
      </c>
      <c r="I237" s="5">
        <v>3</v>
      </c>
      <c r="J237" s="2" t="s">
        <v>7</v>
      </c>
      <c r="K237" s="2" t="s">
        <v>28</v>
      </c>
      <c r="L237" s="8">
        <v>36</v>
      </c>
      <c r="M237" s="1">
        <v>1</v>
      </c>
      <c r="N237" s="1" t="str">
        <f t="shared" si="5"/>
        <v>торгуем</v>
      </c>
      <c r="O237" s="1"/>
    </row>
    <row r="238" spans="3:15" x14ac:dyDescent="0.3">
      <c r="C238" s="7" t="s">
        <v>450</v>
      </c>
      <c r="D238" s="103" t="str">
        <f>VLOOKUP(Таблица1[[#This Row],[ID]],Таблица3[#All],3,FALSE)</f>
        <v>Sarita</v>
      </c>
      <c r="E238" s="18">
        <f>VLOOKUP(Таблица1[[#This Row],[ID]],Таблица3[#All],2,FALSE)</f>
        <v>43517</v>
      </c>
      <c r="F238" s="18" t="str">
        <f>VLOOKUP(Таблица1[[#This Row],[ID]],Таблица3[#All],5,FALSE)</f>
        <v>Pune</v>
      </c>
      <c r="G238" s="5">
        <v>11</v>
      </c>
      <c r="H238" s="3">
        <v>5</v>
      </c>
      <c r="I238" s="5">
        <v>1</v>
      </c>
      <c r="J238" s="2" t="s">
        <v>4</v>
      </c>
      <c r="K238" s="2" t="s">
        <v>48</v>
      </c>
      <c r="L238" s="8">
        <v>11</v>
      </c>
      <c r="M238" s="1">
        <v>1</v>
      </c>
      <c r="N238" s="1" t="str">
        <f t="shared" si="5"/>
        <v>не торгуем</v>
      </c>
      <c r="O238" s="1"/>
    </row>
    <row r="239" spans="3:15" x14ac:dyDescent="0.3">
      <c r="C239" s="7" t="s">
        <v>484</v>
      </c>
      <c r="D239" s="103" t="str">
        <f>VLOOKUP(Таблица1[[#This Row],[ID]],Таблица3[#All],3,FALSE)</f>
        <v>Ankita</v>
      </c>
      <c r="E239" s="18">
        <f>VLOOKUP(Таблица1[[#This Row],[ID]],Таблица3[#All],2,FALSE)</f>
        <v>43540</v>
      </c>
      <c r="F239" s="18" t="str">
        <f>VLOOKUP(Таблица1[[#This Row],[ID]],Таблица3[#All],5,FALSE)</f>
        <v>Mumbai</v>
      </c>
      <c r="G239" s="5">
        <v>22</v>
      </c>
      <c r="H239" s="3">
        <v>0</v>
      </c>
      <c r="I239" s="5">
        <v>2</v>
      </c>
      <c r="J239" s="2" t="s">
        <v>4</v>
      </c>
      <c r="K239" s="2" t="s">
        <v>11</v>
      </c>
      <c r="L239" s="8">
        <v>11</v>
      </c>
      <c r="M239" s="1">
        <v>1</v>
      </c>
      <c r="N239" s="1" t="str">
        <f t="shared" si="5"/>
        <v>не торгуем</v>
      </c>
      <c r="O239" s="1"/>
    </row>
    <row r="240" spans="3:15" x14ac:dyDescent="0.3">
      <c r="C240" s="7" t="s">
        <v>216</v>
      </c>
      <c r="D240" s="103" t="str">
        <f>VLOOKUP(Таблица1[[#This Row],[ID]],Таблица3[#All],3,FALSE)</f>
        <v>Sukrith</v>
      </c>
      <c r="E240" s="18">
        <f>VLOOKUP(Таблица1[[#This Row],[ID]],Таблица3[#All],2,FALSE)</f>
        <v>43367</v>
      </c>
      <c r="F240" s="18" t="str">
        <f>VLOOKUP(Таблица1[[#This Row],[ID]],Таблица3[#All],5,FALSE)</f>
        <v>Mumbai</v>
      </c>
      <c r="G240" s="5">
        <v>78</v>
      </c>
      <c r="H240" s="3">
        <v>-64</v>
      </c>
      <c r="I240" s="5">
        <v>7</v>
      </c>
      <c r="J240" s="2" t="s">
        <v>4</v>
      </c>
      <c r="K240" s="2" t="s">
        <v>5</v>
      </c>
      <c r="L240" s="8">
        <v>11.142857142857142</v>
      </c>
      <c r="M240" s="1">
        <v>1</v>
      </c>
      <c r="N240" s="1" t="str">
        <f t="shared" si="5"/>
        <v>не торгуем</v>
      </c>
      <c r="O240" s="1"/>
    </row>
    <row r="241" spans="3:15" x14ac:dyDescent="0.3">
      <c r="C241" s="7" t="s">
        <v>101</v>
      </c>
      <c r="D241" s="103" t="str">
        <f>VLOOKUP(Таблица1[[#This Row],[ID]],Таблица3[#All],3,FALSE)</f>
        <v>Bhawna</v>
      </c>
      <c r="E241" s="18">
        <f>VLOOKUP(Таблица1[[#This Row],[ID]],Таблица3[#All],2,FALSE)</f>
        <v>43255</v>
      </c>
      <c r="F241" s="18" t="str">
        <f>VLOOKUP(Таблица1[[#This Row],[ID]],Таблица3[#All],5,FALSE)</f>
        <v>Indore</v>
      </c>
      <c r="G241" s="5">
        <v>1625</v>
      </c>
      <c r="H241" s="3">
        <v>-77</v>
      </c>
      <c r="I241" s="5">
        <v>3</v>
      </c>
      <c r="J241" s="2" t="s">
        <v>7</v>
      </c>
      <c r="K241" s="2" t="s">
        <v>10</v>
      </c>
      <c r="L241" s="8">
        <v>541.66666666666663</v>
      </c>
      <c r="M241" s="1">
        <v>2</v>
      </c>
      <c r="N241" s="1" t="str">
        <f t="shared" si="5"/>
        <v>не торгуем</v>
      </c>
      <c r="O241" s="1"/>
    </row>
    <row r="242" spans="3:15" x14ac:dyDescent="0.3">
      <c r="C242" s="7" t="s">
        <v>76</v>
      </c>
      <c r="D242" s="103" t="str">
        <f>VLOOKUP(Таблица1[[#This Row],[ID]],Таблица3[#All],3,FALSE)</f>
        <v>Priyanka</v>
      </c>
      <c r="E242" s="18">
        <f>VLOOKUP(Таблица1[[#This Row],[ID]],Таблица3[#All],2,FALSE)</f>
        <v>43231</v>
      </c>
      <c r="F242" s="18" t="str">
        <f>VLOOKUP(Таблица1[[#This Row],[ID]],Таблица3[#All],5,FALSE)</f>
        <v>Pune</v>
      </c>
      <c r="G242" s="5">
        <v>101</v>
      </c>
      <c r="H242" s="3">
        <v>18</v>
      </c>
      <c r="I242" s="5">
        <v>9</v>
      </c>
      <c r="J242" s="2" t="s">
        <v>4</v>
      </c>
      <c r="K242" s="2" t="s">
        <v>48</v>
      </c>
      <c r="L242" s="8">
        <v>11.222222222222221</v>
      </c>
      <c r="M242" s="1">
        <v>3</v>
      </c>
      <c r="N242" s="1" t="str">
        <f t="shared" si="5"/>
        <v>не торгуем</v>
      </c>
      <c r="O242" s="1"/>
    </row>
    <row r="243" spans="3:15" x14ac:dyDescent="0.3">
      <c r="C243" s="7" t="s">
        <v>322</v>
      </c>
      <c r="D243" s="103" t="str">
        <f>VLOOKUP(Таблица1[[#This Row],[ID]],Таблица3[#All],3,FALSE)</f>
        <v>Ishpreet</v>
      </c>
      <c r="E243" s="18">
        <f>VLOOKUP(Таблица1[[#This Row],[ID]],Таблица3[#All],2,FALSE)</f>
        <v>43444</v>
      </c>
      <c r="F243" s="18" t="str">
        <f>VLOOKUP(Таблица1[[#This Row],[ID]],Таблица3[#All],5,FALSE)</f>
        <v>Mumbai</v>
      </c>
      <c r="G243" s="5">
        <v>79</v>
      </c>
      <c r="H243" s="3">
        <v>6</v>
      </c>
      <c r="I243" s="5">
        <v>7</v>
      </c>
      <c r="J243" s="2" t="s">
        <v>4</v>
      </c>
      <c r="K243" s="2" t="s">
        <v>11</v>
      </c>
      <c r="L243" s="8">
        <v>11.285714285714286</v>
      </c>
      <c r="M243" s="1">
        <v>3</v>
      </c>
      <c r="N243" s="1" t="str">
        <f t="shared" si="5"/>
        <v>не торгуем</v>
      </c>
      <c r="O243" s="1"/>
    </row>
    <row r="244" spans="3:15" x14ac:dyDescent="0.3">
      <c r="C244" s="7" t="s">
        <v>103</v>
      </c>
      <c r="D244" s="103" t="str">
        <f>VLOOKUP(Таблица1[[#This Row],[ID]],Таблица3[#All],3,FALSE)</f>
        <v>Shreya</v>
      </c>
      <c r="E244" s="18">
        <f>VLOOKUP(Таблица1[[#This Row],[ID]],Таблица3[#All],2,FALSE)</f>
        <v>43259</v>
      </c>
      <c r="F244" s="18" t="str">
        <f>VLOOKUP(Таблица1[[#This Row],[ID]],Таблица3[#All],5,FALSE)</f>
        <v>Thiruvananthapuram</v>
      </c>
      <c r="G244" s="5">
        <v>433</v>
      </c>
      <c r="H244" s="3">
        <v>26</v>
      </c>
      <c r="I244" s="5">
        <v>3</v>
      </c>
      <c r="J244" s="2" t="s">
        <v>7</v>
      </c>
      <c r="K244" s="2" t="s">
        <v>25</v>
      </c>
      <c r="L244" s="8">
        <v>144.33333333333334</v>
      </c>
      <c r="M244" s="1">
        <v>1</v>
      </c>
      <c r="N244" s="1" t="str">
        <f t="shared" si="5"/>
        <v>торгуем</v>
      </c>
      <c r="O244" s="1"/>
    </row>
    <row r="245" spans="3:15" x14ac:dyDescent="0.3">
      <c r="C245" s="7" t="s">
        <v>103</v>
      </c>
      <c r="D245" s="103" t="str">
        <f>VLOOKUP(Таблица1[[#This Row],[ID]],Таблица3[#All],3,FALSE)</f>
        <v>Shreya</v>
      </c>
      <c r="E245" s="18">
        <f>VLOOKUP(Таблица1[[#This Row],[ID]],Таблица3[#All],2,FALSE)</f>
        <v>43259</v>
      </c>
      <c r="F245" s="18" t="str">
        <f>VLOOKUP(Таблица1[[#This Row],[ID]],Таблица3[#All],5,FALSE)</f>
        <v>Thiruvananthapuram</v>
      </c>
      <c r="G245" s="5">
        <v>245</v>
      </c>
      <c r="H245" s="3">
        <v>-3</v>
      </c>
      <c r="I245" s="5">
        <v>4</v>
      </c>
      <c r="J245" s="2" t="s">
        <v>7</v>
      </c>
      <c r="K245" s="2" t="s">
        <v>10</v>
      </c>
      <c r="L245" s="8">
        <v>61.25</v>
      </c>
      <c r="M245" s="1">
        <v>2</v>
      </c>
      <c r="N245" s="1" t="str">
        <f t="shared" si="5"/>
        <v>не торгуем</v>
      </c>
      <c r="O245" s="1"/>
    </row>
    <row r="246" spans="3:15" x14ac:dyDescent="0.3">
      <c r="C246" s="7" t="s">
        <v>103</v>
      </c>
      <c r="D246" s="103" t="str">
        <f>VLOOKUP(Таблица1[[#This Row],[ID]],Таблица3[#All],3,FALSE)</f>
        <v>Shreya</v>
      </c>
      <c r="E246" s="18">
        <f>VLOOKUP(Таблица1[[#This Row],[ID]],Таблица3[#All],2,FALSE)</f>
        <v>43259</v>
      </c>
      <c r="F246" s="18" t="str">
        <f>VLOOKUP(Таблица1[[#This Row],[ID]],Таблица3[#All],5,FALSE)</f>
        <v>Thiruvananthapuram</v>
      </c>
      <c r="G246" s="5">
        <v>155</v>
      </c>
      <c r="H246" s="3">
        <v>56</v>
      </c>
      <c r="I246" s="5">
        <v>3</v>
      </c>
      <c r="J246" s="2" t="s">
        <v>2</v>
      </c>
      <c r="K246" s="2" t="s">
        <v>29</v>
      </c>
      <c r="L246" s="8">
        <v>51.666666666666664</v>
      </c>
      <c r="M246" s="1">
        <v>1</v>
      </c>
      <c r="N246" s="1" t="str">
        <f t="shared" si="5"/>
        <v>не торгуем</v>
      </c>
      <c r="O246" s="1"/>
    </row>
    <row r="247" spans="3:15" x14ac:dyDescent="0.3">
      <c r="C247" s="7" t="s">
        <v>103</v>
      </c>
      <c r="D247" s="103" t="str">
        <f>VLOOKUP(Таблица1[[#This Row],[ID]],Таблица3[#All],3,FALSE)</f>
        <v>Shreya</v>
      </c>
      <c r="E247" s="18">
        <f>VLOOKUP(Таблица1[[#This Row],[ID]],Таблица3[#All],2,FALSE)</f>
        <v>43259</v>
      </c>
      <c r="F247" s="18" t="str">
        <f>VLOOKUP(Таблица1[[#This Row],[ID]],Таблица3[#All],5,FALSE)</f>
        <v>Thiruvananthapuram</v>
      </c>
      <c r="G247" s="5">
        <v>148</v>
      </c>
      <c r="H247" s="3">
        <v>52</v>
      </c>
      <c r="I247" s="5">
        <v>5</v>
      </c>
      <c r="J247" s="2" t="s">
        <v>4</v>
      </c>
      <c r="K247" s="2" t="s">
        <v>5</v>
      </c>
      <c r="L247" s="8">
        <v>29.6</v>
      </c>
      <c r="M247" s="1">
        <v>4</v>
      </c>
      <c r="N247" s="1" t="str">
        <f t="shared" si="5"/>
        <v>не торгуем</v>
      </c>
      <c r="O247" s="1"/>
    </row>
    <row r="248" spans="3:15" x14ac:dyDescent="0.3">
      <c r="C248" s="7" t="s">
        <v>55</v>
      </c>
      <c r="D248" s="103" t="str">
        <f>VLOOKUP(Таблица1[[#This Row],[ID]],Таблица3[#All],3,FALSE)</f>
        <v>Nidhi</v>
      </c>
      <c r="E248" s="18">
        <f>VLOOKUP(Таблица1[[#This Row],[ID]],Таблица3[#All],2,FALSE)</f>
        <v>43216</v>
      </c>
      <c r="F248" s="18" t="str">
        <f>VLOOKUP(Таблица1[[#This Row],[ID]],Таблица3[#All],5,FALSE)</f>
        <v>Kohima</v>
      </c>
      <c r="G248" s="5">
        <v>23</v>
      </c>
      <c r="H248" s="3">
        <v>2</v>
      </c>
      <c r="I248" s="5">
        <v>2</v>
      </c>
      <c r="J248" s="2" t="s">
        <v>4</v>
      </c>
      <c r="K248" s="2" t="s">
        <v>48</v>
      </c>
      <c r="L248" s="8">
        <v>11.5</v>
      </c>
      <c r="M248" s="1">
        <v>4</v>
      </c>
      <c r="N248" s="1" t="str">
        <f t="shared" si="5"/>
        <v>не торгуем</v>
      </c>
      <c r="O248" s="1"/>
    </row>
    <row r="249" spans="3:15" x14ac:dyDescent="0.3">
      <c r="C249" s="7" t="s">
        <v>316</v>
      </c>
      <c r="D249" s="103" t="str">
        <f>VLOOKUP(Таблица1[[#This Row],[ID]],Таблица3[#All],3,FALSE)</f>
        <v>Aman</v>
      </c>
      <c r="E249" s="18">
        <f>VLOOKUP(Таблица1[[#This Row],[ID]],Таблица3[#All],2,FALSE)</f>
        <v>43439</v>
      </c>
      <c r="F249" s="18" t="str">
        <f>VLOOKUP(Таблица1[[#This Row],[ID]],Таблица3[#All],5,FALSE)</f>
        <v>Mumbai</v>
      </c>
      <c r="G249" s="5">
        <v>23</v>
      </c>
      <c r="H249" s="3">
        <v>4</v>
      </c>
      <c r="I249" s="5">
        <v>2</v>
      </c>
      <c r="J249" s="2" t="s">
        <v>4</v>
      </c>
      <c r="K249" s="2" t="s">
        <v>48</v>
      </c>
      <c r="L249" s="8">
        <v>11.5</v>
      </c>
      <c r="M249" s="1">
        <v>4</v>
      </c>
      <c r="N249" s="1" t="str">
        <f t="shared" si="5"/>
        <v>не торгуем</v>
      </c>
      <c r="O249" s="1"/>
    </row>
    <row r="250" spans="3:15" x14ac:dyDescent="0.3">
      <c r="C250" s="7" t="s">
        <v>379</v>
      </c>
      <c r="D250" s="103" t="str">
        <f>VLOOKUP(Таблица1[[#This Row],[ID]],Таблица3[#All],3,FALSE)</f>
        <v>Muskan</v>
      </c>
      <c r="E250" s="18">
        <f>VLOOKUP(Таблица1[[#This Row],[ID]],Таблица3[#All],2,FALSE)</f>
        <v>43483</v>
      </c>
      <c r="F250" s="18" t="str">
        <f>VLOOKUP(Таблица1[[#This Row],[ID]],Таблица3[#All],5,FALSE)</f>
        <v>Indore</v>
      </c>
      <c r="G250" s="5">
        <v>23</v>
      </c>
      <c r="H250" s="3">
        <v>8</v>
      </c>
      <c r="I250" s="5">
        <v>2</v>
      </c>
      <c r="J250" s="2" t="s">
        <v>4</v>
      </c>
      <c r="K250" s="2" t="s">
        <v>6</v>
      </c>
      <c r="L250" s="8">
        <v>11.5</v>
      </c>
      <c r="M250" s="1">
        <v>3</v>
      </c>
      <c r="N250" s="1" t="str">
        <f t="shared" si="5"/>
        <v>не торгуем</v>
      </c>
      <c r="O250" s="1"/>
    </row>
    <row r="251" spans="3:15" x14ac:dyDescent="0.3">
      <c r="C251" s="7" t="s">
        <v>105</v>
      </c>
      <c r="D251" s="103" t="str">
        <f>VLOOKUP(Таблица1[[#This Row],[ID]],Таблица3[#All],3,FALSE)</f>
        <v>Sheetal</v>
      </c>
      <c r="E251" s="18">
        <f>VLOOKUP(Таблица1[[#This Row],[ID]],Таблица3[#All],2,FALSE)</f>
        <v>43261</v>
      </c>
      <c r="F251" s="18" t="str">
        <f>VLOOKUP(Таблица1[[#This Row],[ID]],Таблица3[#All],5,FALSE)</f>
        <v>Indore</v>
      </c>
      <c r="G251" s="5">
        <v>529</v>
      </c>
      <c r="H251" s="3">
        <v>137</v>
      </c>
      <c r="I251" s="5">
        <v>3</v>
      </c>
      <c r="J251" s="2" t="s">
        <v>7</v>
      </c>
      <c r="K251" s="2" t="s">
        <v>10</v>
      </c>
      <c r="L251" s="8">
        <v>176.33333333333334</v>
      </c>
      <c r="M251" s="1">
        <v>4</v>
      </c>
      <c r="N251" s="1" t="str">
        <f t="shared" si="5"/>
        <v>не торгуем</v>
      </c>
      <c r="O251" s="1"/>
    </row>
    <row r="252" spans="3:15" x14ac:dyDescent="0.3">
      <c r="C252" s="7" t="s">
        <v>105</v>
      </c>
      <c r="D252" s="103" t="str">
        <f>VLOOKUP(Таблица1[[#This Row],[ID]],Таблица3[#All],3,FALSE)</f>
        <v>Sheetal</v>
      </c>
      <c r="E252" s="18">
        <f>VLOOKUP(Таблица1[[#This Row],[ID]],Таблица3[#All],2,FALSE)</f>
        <v>43261</v>
      </c>
      <c r="F252" s="18" t="str">
        <f>VLOOKUP(Таблица1[[#This Row],[ID]],Таблица3[#All],5,FALSE)</f>
        <v>Indore</v>
      </c>
      <c r="G252" s="5">
        <v>264</v>
      </c>
      <c r="H252" s="3">
        <v>-30</v>
      </c>
      <c r="I252" s="5">
        <v>3</v>
      </c>
      <c r="J252" s="2" t="s">
        <v>2</v>
      </c>
      <c r="K252" s="2" t="s">
        <v>29</v>
      </c>
      <c r="L252" s="8">
        <v>88</v>
      </c>
      <c r="M252" s="1">
        <v>3</v>
      </c>
      <c r="N252" s="1" t="str">
        <f t="shared" si="5"/>
        <v>не торгуем</v>
      </c>
      <c r="O252" s="1"/>
    </row>
    <row r="253" spans="3:15" x14ac:dyDescent="0.3">
      <c r="C253" s="7" t="s">
        <v>105</v>
      </c>
      <c r="D253" s="103" t="str">
        <f>VLOOKUP(Таблица1[[#This Row],[ID]],Таблица3[#All],3,FALSE)</f>
        <v>Sheetal</v>
      </c>
      <c r="E253" s="18">
        <f>VLOOKUP(Таблица1[[#This Row],[ID]],Таблица3[#All],2,FALSE)</f>
        <v>43261</v>
      </c>
      <c r="F253" s="18" t="str">
        <f>VLOOKUP(Таблица1[[#This Row],[ID]],Таблица3[#All],5,FALSE)</f>
        <v>Indore</v>
      </c>
      <c r="G253" s="5">
        <v>45</v>
      </c>
      <c r="H253" s="3">
        <v>-2</v>
      </c>
      <c r="I253" s="5">
        <v>4</v>
      </c>
      <c r="J253" s="2" t="s">
        <v>4</v>
      </c>
      <c r="K253" s="2" t="s">
        <v>20</v>
      </c>
      <c r="L253" s="8">
        <v>11.25</v>
      </c>
      <c r="M253" s="1">
        <v>3</v>
      </c>
      <c r="N253" s="1" t="str">
        <f t="shared" si="5"/>
        <v>не торгуем</v>
      </c>
      <c r="O253" s="1"/>
    </row>
    <row r="254" spans="3:15" x14ac:dyDescent="0.3">
      <c r="C254" s="7" t="s">
        <v>128</v>
      </c>
      <c r="D254" s="103" t="str">
        <f>VLOOKUP(Таблица1[[#This Row],[ID]],Таблица3[#All],3,FALSE)</f>
        <v>Kishwar</v>
      </c>
      <c r="E254" s="18">
        <f>VLOOKUP(Таблица1[[#This Row],[ID]],Таблица3[#All],2,FALSE)</f>
        <v>43282</v>
      </c>
      <c r="F254" s="18" t="str">
        <f>VLOOKUP(Таблица1[[#This Row],[ID]],Таблица3[#All],5,FALSE)</f>
        <v>Indore</v>
      </c>
      <c r="G254" s="5">
        <v>81</v>
      </c>
      <c r="H254" s="3">
        <v>-51</v>
      </c>
      <c r="I254" s="5">
        <v>7</v>
      </c>
      <c r="J254" s="2" t="s">
        <v>4</v>
      </c>
      <c r="K254" s="2" t="s">
        <v>5</v>
      </c>
      <c r="L254" s="8">
        <v>11.571428571428571</v>
      </c>
      <c r="M254" s="1">
        <v>3</v>
      </c>
      <c r="N254" s="1" t="str">
        <f t="shared" si="5"/>
        <v>не торгуем</v>
      </c>
      <c r="O254" s="1"/>
    </row>
    <row r="255" spans="3:15" x14ac:dyDescent="0.3">
      <c r="C255" s="7" t="s">
        <v>106</v>
      </c>
      <c r="D255" s="103" t="str">
        <f>VLOOKUP(Таблица1[[#This Row],[ID]],Таблица3[#All],3,FALSE)</f>
        <v>Pooja</v>
      </c>
      <c r="E255" s="18">
        <f>VLOOKUP(Таблица1[[#This Row],[ID]],Таблица3[#All],2,FALSE)</f>
        <v>43262</v>
      </c>
      <c r="F255" s="18" t="str">
        <f>VLOOKUP(Таблица1[[#This Row],[ID]],Таблица3[#All],5,FALSE)</f>
        <v>Simla</v>
      </c>
      <c r="G255" s="5">
        <v>332</v>
      </c>
      <c r="H255" s="3">
        <v>-503</v>
      </c>
      <c r="I255" s="5">
        <v>3</v>
      </c>
      <c r="J255" s="2" t="s">
        <v>7</v>
      </c>
      <c r="K255" s="2" t="s">
        <v>25</v>
      </c>
      <c r="L255" s="8">
        <v>110.66666666666667</v>
      </c>
      <c r="M255" s="1">
        <v>2</v>
      </c>
      <c r="N255" s="1" t="str">
        <f t="shared" si="5"/>
        <v>торгуем</v>
      </c>
      <c r="O255" s="1"/>
    </row>
    <row r="256" spans="3:15" x14ac:dyDescent="0.3">
      <c r="C256" s="7" t="s">
        <v>258</v>
      </c>
      <c r="D256" s="103" t="str">
        <f>VLOOKUP(Таблица1[[#This Row],[ID]],Таблица3[#All],3,FALSE)</f>
        <v>Sanjana</v>
      </c>
      <c r="E256" s="18">
        <f>VLOOKUP(Таблица1[[#This Row],[ID]],Таблица3[#All],2,FALSE)</f>
        <v>43402</v>
      </c>
      <c r="F256" s="18" t="str">
        <f>VLOOKUP(Таблица1[[#This Row],[ID]],Таблица3[#All],5,FALSE)</f>
        <v>Indore</v>
      </c>
      <c r="G256" s="5">
        <v>81</v>
      </c>
      <c r="H256" s="3">
        <v>19</v>
      </c>
      <c r="I256" s="5">
        <v>7</v>
      </c>
      <c r="J256" s="2" t="s">
        <v>4</v>
      </c>
      <c r="K256" s="2" t="s">
        <v>6</v>
      </c>
      <c r="L256" s="8">
        <v>11.571428571428571</v>
      </c>
      <c r="M256" s="1">
        <v>1</v>
      </c>
      <c r="N256" s="1" t="str">
        <f t="shared" si="5"/>
        <v>не торгуем</v>
      </c>
      <c r="O256" s="1"/>
    </row>
    <row r="257" spans="3:15" x14ac:dyDescent="0.3">
      <c r="C257" s="7" t="s">
        <v>76</v>
      </c>
      <c r="D257" s="103" t="str">
        <f>VLOOKUP(Таблица1[[#This Row],[ID]],Таблица3[#All],3,FALSE)</f>
        <v>Priyanka</v>
      </c>
      <c r="E257" s="18">
        <f>VLOOKUP(Таблица1[[#This Row],[ID]],Таблица3[#All],2,FALSE)</f>
        <v>43231</v>
      </c>
      <c r="F257" s="18" t="str">
        <f>VLOOKUP(Таблица1[[#This Row],[ID]],Таблица3[#All],5,FALSE)</f>
        <v>Pune</v>
      </c>
      <c r="G257" s="5">
        <v>24</v>
      </c>
      <c r="H257" s="3">
        <v>-1</v>
      </c>
      <c r="I257" s="5">
        <v>2</v>
      </c>
      <c r="J257" s="2" t="s">
        <v>4</v>
      </c>
      <c r="K257" s="2" t="s">
        <v>6</v>
      </c>
      <c r="L257" s="8">
        <v>12</v>
      </c>
      <c r="M257" s="1">
        <v>1</v>
      </c>
      <c r="N257" s="1" t="str">
        <f t="shared" si="5"/>
        <v>не торгуем</v>
      </c>
      <c r="O257" s="1"/>
    </row>
    <row r="258" spans="3:15" x14ac:dyDescent="0.3">
      <c r="C258" s="7" t="s">
        <v>82</v>
      </c>
      <c r="D258" s="103" t="str">
        <f>VLOOKUP(Таблица1[[#This Row],[ID]],Таблица3[#All],3,FALSE)</f>
        <v>Sweta</v>
      </c>
      <c r="E258" s="18">
        <f>VLOOKUP(Таблица1[[#This Row],[ID]],Таблица3[#All],2,FALSE)</f>
        <v>43237</v>
      </c>
      <c r="F258" s="18" t="str">
        <f>VLOOKUP(Таблица1[[#This Row],[ID]],Таблица3[#All],5,FALSE)</f>
        <v>Mumbai</v>
      </c>
      <c r="G258" s="5">
        <v>24</v>
      </c>
      <c r="H258" s="3">
        <v>-2</v>
      </c>
      <c r="I258" s="5">
        <v>2</v>
      </c>
      <c r="J258" s="2" t="s">
        <v>4</v>
      </c>
      <c r="K258" s="2" t="s">
        <v>17</v>
      </c>
      <c r="L258" s="8">
        <v>12</v>
      </c>
      <c r="M258" s="1">
        <v>1</v>
      </c>
      <c r="N258" s="1" t="str">
        <f t="shared" si="5"/>
        <v>не торгуем</v>
      </c>
      <c r="O258" s="1"/>
    </row>
    <row r="259" spans="3:15" x14ac:dyDescent="0.3">
      <c r="C259" s="7" t="s">
        <v>107</v>
      </c>
      <c r="D259" s="103" t="str">
        <f>VLOOKUP(Таблица1[[#This Row],[ID]],Таблица3[#All],3,FALSE)</f>
        <v>Sanjna</v>
      </c>
      <c r="E259" s="18">
        <f>VLOOKUP(Таблица1[[#This Row],[ID]],Таблица3[#All],2,FALSE)</f>
        <v>43262</v>
      </c>
      <c r="F259" s="18" t="str">
        <f>VLOOKUP(Таблица1[[#This Row],[ID]],Таблица3[#All],5,FALSE)</f>
        <v>Mumbai</v>
      </c>
      <c r="G259" s="5">
        <v>51</v>
      </c>
      <c r="H259" s="3">
        <v>21</v>
      </c>
      <c r="I259" s="5">
        <v>3</v>
      </c>
      <c r="J259" s="2" t="s">
        <v>4</v>
      </c>
      <c r="K259" s="2" t="s">
        <v>17</v>
      </c>
      <c r="L259" s="8">
        <v>17</v>
      </c>
      <c r="M259" s="1">
        <v>3</v>
      </c>
      <c r="N259" s="1" t="str">
        <f t="shared" si="5"/>
        <v>не торгуем</v>
      </c>
      <c r="O259" s="1"/>
    </row>
    <row r="260" spans="3:15" x14ac:dyDescent="0.3">
      <c r="C260" s="7" t="s">
        <v>107</v>
      </c>
      <c r="D260" s="103" t="str">
        <f>VLOOKUP(Таблица1[[#This Row],[ID]],Таблица3[#All],3,FALSE)</f>
        <v>Sanjna</v>
      </c>
      <c r="E260" s="18">
        <f>VLOOKUP(Таблица1[[#This Row],[ID]],Таблица3[#All],2,FALSE)</f>
        <v>43262</v>
      </c>
      <c r="F260" s="18" t="str">
        <f>VLOOKUP(Таблица1[[#This Row],[ID]],Таблица3[#All],5,FALSE)</f>
        <v>Mumbai</v>
      </c>
      <c r="G260" s="5">
        <v>387</v>
      </c>
      <c r="H260" s="3">
        <v>-213</v>
      </c>
      <c r="I260" s="5">
        <v>5</v>
      </c>
      <c r="J260" s="2" t="s">
        <v>4</v>
      </c>
      <c r="K260" s="2" t="s">
        <v>11</v>
      </c>
      <c r="L260" s="8">
        <v>77.400000000000006</v>
      </c>
      <c r="M260" s="1">
        <v>4</v>
      </c>
      <c r="N260" s="1" t="str">
        <f t="shared" si="5"/>
        <v>не торгуем</v>
      </c>
      <c r="O260" s="1"/>
    </row>
    <row r="261" spans="3:15" x14ac:dyDescent="0.3">
      <c r="C261" s="7" t="s">
        <v>107</v>
      </c>
      <c r="D261" s="103" t="str">
        <f>VLOOKUP(Таблица1[[#This Row],[ID]],Таблица3[#All],3,FALSE)</f>
        <v>Sanjna</v>
      </c>
      <c r="E261" s="18">
        <f>VLOOKUP(Таблица1[[#This Row],[ID]],Таблица3[#All],2,FALSE)</f>
        <v>43262</v>
      </c>
      <c r="F261" s="18" t="str">
        <f>VLOOKUP(Таблица1[[#This Row],[ID]],Таблица3[#All],5,FALSE)</f>
        <v>Mumbai</v>
      </c>
      <c r="G261" s="5">
        <v>14</v>
      </c>
      <c r="H261" s="3">
        <v>-1</v>
      </c>
      <c r="I261" s="5">
        <v>4</v>
      </c>
      <c r="J261" s="2" t="s">
        <v>4</v>
      </c>
      <c r="K261" s="2" t="s">
        <v>15</v>
      </c>
      <c r="L261" s="8">
        <v>3.5</v>
      </c>
      <c r="M261" s="1">
        <v>1</v>
      </c>
      <c r="N261" s="1" t="str">
        <f t="shared" si="5"/>
        <v>не торгуем</v>
      </c>
      <c r="O261" s="1"/>
    </row>
    <row r="262" spans="3:15" x14ac:dyDescent="0.3">
      <c r="C262" s="7" t="s">
        <v>108</v>
      </c>
      <c r="D262" s="103" t="str">
        <f>VLOOKUP(Таблица1[[#This Row],[ID]],Таблица3[#All],3,FALSE)</f>
        <v>Swetha</v>
      </c>
      <c r="E262" s="18">
        <f>VLOOKUP(Таблица1[[#This Row],[ID]],Таблица3[#All],2,FALSE)</f>
        <v>43262</v>
      </c>
      <c r="F262" s="18" t="str">
        <f>VLOOKUP(Таблица1[[#This Row],[ID]],Таблица3[#All],5,FALSE)</f>
        <v>Indore</v>
      </c>
      <c r="G262" s="5">
        <v>352</v>
      </c>
      <c r="H262" s="3">
        <v>-345</v>
      </c>
      <c r="I262" s="5">
        <v>5</v>
      </c>
      <c r="J262" s="2" t="s">
        <v>4</v>
      </c>
      <c r="K262" s="2" t="s">
        <v>11</v>
      </c>
      <c r="L262" s="8">
        <v>70.400000000000006</v>
      </c>
      <c r="M262" s="1">
        <v>4</v>
      </c>
      <c r="N262" s="1" t="str">
        <f t="shared" ref="N262:N325" si="6">IF(OR(K262="Printers",K262="Bookcases",K262="Accessories"),"торгуем","не торгуем")</f>
        <v>не торгуем</v>
      </c>
      <c r="O262" s="1"/>
    </row>
    <row r="263" spans="3:15" x14ac:dyDescent="0.3">
      <c r="C263" s="7" t="s">
        <v>109</v>
      </c>
      <c r="D263" s="103" t="str">
        <f>VLOOKUP(Таблица1[[#This Row],[ID]],Таблица3[#All],3,FALSE)</f>
        <v>Bhaggyasree</v>
      </c>
      <c r="E263" s="18">
        <f>VLOOKUP(Таблица1[[#This Row],[ID]],Таблица3[#All],2,FALSE)</f>
        <v>43265</v>
      </c>
      <c r="F263" s="18" t="str">
        <f>VLOOKUP(Таблица1[[#This Row],[ID]],Таблица3[#All],5,FALSE)</f>
        <v>Mumbai</v>
      </c>
      <c r="G263" s="5">
        <v>469</v>
      </c>
      <c r="H263" s="3">
        <v>-459</v>
      </c>
      <c r="I263" s="5">
        <v>3</v>
      </c>
      <c r="J263" s="2" t="s">
        <v>7</v>
      </c>
      <c r="K263" s="2" t="s">
        <v>8</v>
      </c>
      <c r="L263" s="8">
        <v>156.33333333333334</v>
      </c>
      <c r="M263" s="1">
        <v>2</v>
      </c>
      <c r="N263" s="1" t="str">
        <f t="shared" si="6"/>
        <v>не торгуем</v>
      </c>
      <c r="O263" s="1"/>
    </row>
    <row r="264" spans="3:15" x14ac:dyDescent="0.3">
      <c r="C264" s="7" t="s">
        <v>90</v>
      </c>
      <c r="D264" s="103" t="str">
        <f>VLOOKUP(Таблица1[[#This Row],[ID]],Таблица3[#All],3,FALSE)</f>
        <v>Charika</v>
      </c>
      <c r="E264" s="18">
        <f>VLOOKUP(Таблица1[[#This Row],[ID]],Таблица3[#All],2,FALSE)</f>
        <v>43245</v>
      </c>
      <c r="F264" s="18" t="str">
        <f>VLOOKUP(Таблица1[[#This Row],[ID]],Таблица3[#All],5,FALSE)</f>
        <v>Goa</v>
      </c>
      <c r="G264" s="5">
        <v>24</v>
      </c>
      <c r="H264" s="3">
        <v>1</v>
      </c>
      <c r="I264" s="5">
        <v>2</v>
      </c>
      <c r="J264" s="2" t="s">
        <v>4</v>
      </c>
      <c r="K264" s="2" t="s">
        <v>6</v>
      </c>
      <c r="L264" s="8">
        <v>12</v>
      </c>
      <c r="M264" s="1">
        <v>2</v>
      </c>
      <c r="N264" s="1" t="str">
        <f t="shared" si="6"/>
        <v>не торгуем</v>
      </c>
      <c r="O264" s="1"/>
    </row>
    <row r="265" spans="3:15" x14ac:dyDescent="0.3">
      <c r="C265" s="7" t="s">
        <v>109</v>
      </c>
      <c r="D265" s="103" t="str">
        <f>VLOOKUP(Таблица1[[#This Row],[ID]],Таблица3[#All],3,FALSE)</f>
        <v>Bhaggyasree</v>
      </c>
      <c r="E265" s="18">
        <f>VLOOKUP(Таблица1[[#This Row],[ID]],Таблица3[#All],2,FALSE)</f>
        <v>43265</v>
      </c>
      <c r="F265" s="18" t="str">
        <f>VLOOKUP(Таблица1[[#This Row],[ID]],Таблица3[#All],5,FALSE)</f>
        <v>Mumbai</v>
      </c>
      <c r="G265" s="5">
        <v>149</v>
      </c>
      <c r="H265" s="3">
        <v>36</v>
      </c>
      <c r="I265" s="5">
        <v>3</v>
      </c>
      <c r="J265" s="2" t="s">
        <v>4</v>
      </c>
      <c r="K265" s="2" t="s">
        <v>5</v>
      </c>
      <c r="L265" s="8">
        <v>49.666666666666664</v>
      </c>
      <c r="M265" s="1">
        <v>2</v>
      </c>
      <c r="N265" s="1" t="str">
        <f t="shared" si="6"/>
        <v>не торгуем</v>
      </c>
      <c r="O265" s="1"/>
    </row>
    <row r="266" spans="3:15" x14ac:dyDescent="0.3">
      <c r="C266" s="7" t="s">
        <v>110</v>
      </c>
      <c r="D266" s="103" t="str">
        <f>VLOOKUP(Таблица1[[#This Row],[ID]],Таблица3[#All],3,FALSE)</f>
        <v>Gunjan</v>
      </c>
      <c r="E266" s="18">
        <f>VLOOKUP(Таблица1[[#This Row],[ID]],Таблица3[#All],2,FALSE)</f>
        <v>43266</v>
      </c>
      <c r="F266" s="18" t="str">
        <f>VLOOKUP(Таблица1[[#This Row],[ID]],Таблица3[#All],5,FALSE)</f>
        <v>Indore</v>
      </c>
      <c r="G266" s="5">
        <v>31</v>
      </c>
      <c r="H266" s="3">
        <v>10</v>
      </c>
      <c r="I266" s="5">
        <v>3</v>
      </c>
      <c r="J266" s="2" t="s">
        <v>4</v>
      </c>
      <c r="K266" s="2" t="s">
        <v>48</v>
      </c>
      <c r="L266" s="8">
        <v>10.333333333333334</v>
      </c>
      <c r="M266" s="1">
        <v>3</v>
      </c>
      <c r="N266" s="1" t="str">
        <f t="shared" si="6"/>
        <v>не торгуем</v>
      </c>
      <c r="O266" s="1"/>
    </row>
    <row r="267" spans="3:15" x14ac:dyDescent="0.3">
      <c r="C267" s="7" t="s">
        <v>111</v>
      </c>
      <c r="D267" s="103" t="str">
        <f>VLOOKUP(Таблица1[[#This Row],[ID]],Таблица3[#All],3,FALSE)</f>
        <v>Akancha</v>
      </c>
      <c r="E267" s="18">
        <f>VLOOKUP(Таблица1[[#This Row],[ID]],Таблица3[#All],2,FALSE)</f>
        <v>43267</v>
      </c>
      <c r="F267" s="18" t="str">
        <f>VLOOKUP(Таблица1[[#This Row],[ID]],Таблица3[#All],5,FALSE)</f>
        <v>Mumbai</v>
      </c>
      <c r="G267" s="5">
        <v>714</v>
      </c>
      <c r="H267" s="3">
        <v>56</v>
      </c>
      <c r="I267" s="5">
        <v>4</v>
      </c>
      <c r="J267" s="2" t="s">
        <v>4</v>
      </c>
      <c r="K267" s="2" t="s">
        <v>11</v>
      </c>
      <c r="L267" s="8">
        <v>178.5</v>
      </c>
      <c r="M267" s="1">
        <v>4</v>
      </c>
      <c r="N267" s="1" t="str">
        <f t="shared" si="6"/>
        <v>не торгуем</v>
      </c>
      <c r="O267" s="1"/>
    </row>
    <row r="268" spans="3:15" x14ac:dyDescent="0.3">
      <c r="C268" s="7" t="s">
        <v>111</v>
      </c>
      <c r="D268" s="103" t="str">
        <f>VLOOKUP(Таблица1[[#This Row],[ID]],Таблица3[#All],3,FALSE)</f>
        <v>Akancha</v>
      </c>
      <c r="E268" s="18">
        <f>VLOOKUP(Таблица1[[#This Row],[ID]],Таблица3[#All],2,FALSE)</f>
        <v>43267</v>
      </c>
      <c r="F268" s="18" t="str">
        <f>VLOOKUP(Таблица1[[#This Row],[ID]],Таблица3[#All],5,FALSE)</f>
        <v>Mumbai</v>
      </c>
      <c r="G268" s="5">
        <v>75</v>
      </c>
      <c r="H268" s="3">
        <v>-25</v>
      </c>
      <c r="I268" s="5">
        <v>3</v>
      </c>
      <c r="J268" s="2" t="s">
        <v>4</v>
      </c>
      <c r="K268" s="2" t="s">
        <v>5</v>
      </c>
      <c r="L268" s="8">
        <v>25</v>
      </c>
      <c r="M268" s="1">
        <v>4</v>
      </c>
      <c r="N268" s="1" t="str">
        <f t="shared" si="6"/>
        <v>не торгуем</v>
      </c>
      <c r="O268" s="1"/>
    </row>
    <row r="269" spans="3:15" x14ac:dyDescent="0.3">
      <c r="C269" s="7" t="s">
        <v>111</v>
      </c>
      <c r="D269" s="103" t="str">
        <f>VLOOKUP(Таблица1[[#This Row],[ID]],Таблица3[#All],3,FALSE)</f>
        <v>Akancha</v>
      </c>
      <c r="E269" s="18">
        <f>VLOOKUP(Таблица1[[#This Row],[ID]],Таблица3[#All],2,FALSE)</f>
        <v>43267</v>
      </c>
      <c r="F269" s="18" t="str">
        <f>VLOOKUP(Таблица1[[#This Row],[ID]],Таблица3[#All],5,FALSE)</f>
        <v>Mumbai</v>
      </c>
      <c r="G269" s="5">
        <v>17</v>
      </c>
      <c r="H269" s="3">
        <v>-9</v>
      </c>
      <c r="I269" s="5">
        <v>3</v>
      </c>
      <c r="J269" s="2" t="s">
        <v>4</v>
      </c>
      <c r="K269" s="2" t="s">
        <v>5</v>
      </c>
      <c r="L269" s="8">
        <v>5.666666666666667</v>
      </c>
      <c r="M269" s="1">
        <v>1</v>
      </c>
      <c r="N269" s="1" t="str">
        <f t="shared" si="6"/>
        <v>не торгуем</v>
      </c>
      <c r="O269" s="1"/>
    </row>
    <row r="270" spans="3:15" x14ac:dyDescent="0.3">
      <c r="C270" s="7" t="s">
        <v>184</v>
      </c>
      <c r="D270" s="103" t="str">
        <f>VLOOKUP(Таблица1[[#This Row],[ID]],Таблица3[#All],3,FALSE)</f>
        <v>Sanjova</v>
      </c>
      <c r="E270" s="18">
        <f>VLOOKUP(Таблица1[[#This Row],[ID]],Таблица3[#All],2,FALSE)</f>
        <v>43340</v>
      </c>
      <c r="F270" s="18" t="str">
        <f>VLOOKUP(Таблица1[[#This Row],[ID]],Таблица3[#All],5,FALSE)</f>
        <v>Pune</v>
      </c>
      <c r="G270" s="5">
        <v>24</v>
      </c>
      <c r="H270" s="3">
        <v>-24</v>
      </c>
      <c r="I270" s="5">
        <v>2</v>
      </c>
      <c r="J270" s="2" t="s">
        <v>4</v>
      </c>
      <c r="K270" s="2" t="s">
        <v>11</v>
      </c>
      <c r="L270" s="8">
        <v>12</v>
      </c>
      <c r="M270" s="1">
        <v>4</v>
      </c>
      <c r="N270" s="1" t="str">
        <f t="shared" si="6"/>
        <v>не торгуем</v>
      </c>
      <c r="O270" s="1"/>
    </row>
    <row r="271" spans="3:15" x14ac:dyDescent="0.3">
      <c r="C271" s="7" t="s">
        <v>193</v>
      </c>
      <c r="D271" s="103" t="str">
        <f>VLOOKUP(Таблица1[[#This Row],[ID]],Таблица3[#All],3,FALSE)</f>
        <v>Shreya</v>
      </c>
      <c r="E271" s="18">
        <f>VLOOKUP(Таблица1[[#This Row],[ID]],Таблица3[#All],2,FALSE)</f>
        <v>43349</v>
      </c>
      <c r="F271" s="18" t="str">
        <f>VLOOKUP(Таблица1[[#This Row],[ID]],Таблица3[#All],5,FALSE)</f>
        <v>Thiruvananthapuram</v>
      </c>
      <c r="G271" s="5">
        <v>24</v>
      </c>
      <c r="H271" s="3">
        <v>-14</v>
      </c>
      <c r="I271" s="5">
        <v>2</v>
      </c>
      <c r="J271" s="2" t="s">
        <v>4</v>
      </c>
      <c r="K271" s="2" t="s">
        <v>11</v>
      </c>
      <c r="L271" s="8">
        <v>12</v>
      </c>
      <c r="M271" s="1">
        <v>4</v>
      </c>
      <c r="N271" s="1" t="str">
        <f t="shared" si="6"/>
        <v>не торгуем</v>
      </c>
      <c r="O271" s="1"/>
    </row>
    <row r="272" spans="3:15" x14ac:dyDescent="0.3">
      <c r="C272" s="7" t="s">
        <v>208</v>
      </c>
      <c r="D272" s="103" t="str">
        <f>VLOOKUP(Таблица1[[#This Row],[ID]],Таблица3[#All],3,FALSE)</f>
        <v>Dinesh</v>
      </c>
      <c r="E272" s="18">
        <f>VLOOKUP(Таблица1[[#This Row],[ID]],Таблица3[#All],2,FALSE)</f>
        <v>43364</v>
      </c>
      <c r="F272" s="18" t="str">
        <f>VLOOKUP(Таблица1[[#This Row],[ID]],Таблица3[#All],5,FALSE)</f>
        <v>Chennai</v>
      </c>
      <c r="G272" s="5">
        <v>12</v>
      </c>
      <c r="H272" s="3">
        <v>3</v>
      </c>
      <c r="I272" s="5">
        <v>1</v>
      </c>
      <c r="J272" s="2" t="s">
        <v>4</v>
      </c>
      <c r="K272" s="2" t="s">
        <v>5</v>
      </c>
      <c r="L272" s="8">
        <v>12</v>
      </c>
      <c r="M272" s="1">
        <v>3</v>
      </c>
      <c r="N272" s="1" t="str">
        <f t="shared" si="6"/>
        <v>не торгуем</v>
      </c>
      <c r="O272" s="1"/>
    </row>
    <row r="273" spans="3:15" x14ac:dyDescent="0.3">
      <c r="C273" s="7" t="s">
        <v>272</v>
      </c>
      <c r="D273" s="103" t="str">
        <f>VLOOKUP(Таблица1[[#This Row],[ID]],Таблица3[#All],3,FALSE)</f>
        <v>Soumyabrata</v>
      </c>
      <c r="E273" s="18">
        <f>VLOOKUP(Таблица1[[#This Row],[ID]],Таблица3[#All],2,FALSE)</f>
        <v>43411</v>
      </c>
      <c r="F273" s="18" t="str">
        <f>VLOOKUP(Таблица1[[#This Row],[ID]],Таблица3[#All],5,FALSE)</f>
        <v>Hyderabad</v>
      </c>
      <c r="G273" s="5">
        <v>24</v>
      </c>
      <c r="H273" s="3">
        <v>1</v>
      </c>
      <c r="I273" s="5">
        <v>2</v>
      </c>
      <c r="J273" s="2" t="s">
        <v>4</v>
      </c>
      <c r="K273" s="2" t="s">
        <v>6</v>
      </c>
      <c r="L273" s="8">
        <v>12</v>
      </c>
      <c r="M273" s="1">
        <v>4</v>
      </c>
      <c r="N273" s="1" t="str">
        <f t="shared" si="6"/>
        <v>не торгуем</v>
      </c>
      <c r="O273" s="1"/>
    </row>
    <row r="274" spans="3:15" x14ac:dyDescent="0.3">
      <c r="C274" s="7" t="s">
        <v>297</v>
      </c>
      <c r="D274" s="103" t="str">
        <f>VLOOKUP(Таблица1[[#This Row],[ID]],Таблица3[#All],3,FALSE)</f>
        <v>Dashyam</v>
      </c>
      <c r="E274" s="18">
        <f>VLOOKUP(Таблица1[[#This Row],[ID]],Таблица3[#All],2,FALSE)</f>
        <v>43428</v>
      </c>
      <c r="F274" s="18" t="str">
        <f>VLOOKUP(Таблица1[[#This Row],[ID]],Таблица3[#All],5,FALSE)</f>
        <v>Surat</v>
      </c>
      <c r="G274" s="5">
        <v>24</v>
      </c>
      <c r="H274" s="3">
        <v>8</v>
      </c>
      <c r="I274" s="5">
        <v>2</v>
      </c>
      <c r="J274" s="2" t="s">
        <v>4</v>
      </c>
      <c r="K274" s="2" t="s">
        <v>48</v>
      </c>
      <c r="L274" s="8">
        <v>12</v>
      </c>
      <c r="M274" s="1">
        <v>3</v>
      </c>
      <c r="N274" s="1" t="str">
        <f t="shared" si="6"/>
        <v>не торгуем</v>
      </c>
      <c r="O274" s="1"/>
    </row>
    <row r="275" spans="3:15" x14ac:dyDescent="0.3">
      <c r="C275" s="7" t="s">
        <v>113</v>
      </c>
      <c r="D275" s="103" t="str">
        <f>VLOOKUP(Таблица1[[#This Row],[ID]],Таблица3[#All],3,FALSE)</f>
        <v>Parna</v>
      </c>
      <c r="E275" s="18">
        <f>VLOOKUP(Таблица1[[#This Row],[ID]],Таблица3[#All],2,FALSE)</f>
        <v>43269</v>
      </c>
      <c r="F275" s="18" t="str">
        <f>VLOOKUP(Таблица1[[#This Row],[ID]],Таблица3[#All],5,FALSE)</f>
        <v>Bhopal</v>
      </c>
      <c r="G275" s="5">
        <v>82</v>
      </c>
      <c r="H275" s="3">
        <v>-39</v>
      </c>
      <c r="I275" s="5">
        <v>5</v>
      </c>
      <c r="J275" s="2" t="s">
        <v>4</v>
      </c>
      <c r="K275" s="2" t="s">
        <v>17</v>
      </c>
      <c r="L275" s="8">
        <v>16.399999999999999</v>
      </c>
      <c r="M275" s="1">
        <v>1</v>
      </c>
      <c r="N275" s="1" t="str">
        <f t="shared" si="6"/>
        <v>не торгуем</v>
      </c>
      <c r="O275" s="1"/>
    </row>
    <row r="276" spans="3:15" x14ac:dyDescent="0.3">
      <c r="C276" s="7" t="s">
        <v>371</v>
      </c>
      <c r="D276" s="103" t="str">
        <f>VLOOKUP(Таблица1[[#This Row],[ID]],Таблица3[#All],3,FALSE)</f>
        <v>Jesal</v>
      </c>
      <c r="E276" s="18">
        <f>VLOOKUP(Таблица1[[#This Row],[ID]],Таблица3[#All],2,FALSE)</f>
        <v>43478</v>
      </c>
      <c r="F276" s="18" t="str">
        <f>VLOOKUP(Таблица1[[#This Row],[ID]],Таблица3[#All],5,FALSE)</f>
        <v>Kolkata</v>
      </c>
      <c r="G276" s="5">
        <v>111</v>
      </c>
      <c r="H276" s="3">
        <v>11</v>
      </c>
      <c r="I276" s="5">
        <v>9</v>
      </c>
      <c r="J276" s="2" t="s">
        <v>4</v>
      </c>
      <c r="K276" s="2" t="s">
        <v>6</v>
      </c>
      <c r="L276" s="8">
        <v>12.333333333333334</v>
      </c>
      <c r="M276" s="1">
        <v>4</v>
      </c>
      <c r="N276" s="1" t="str">
        <f t="shared" si="6"/>
        <v>не торгуем</v>
      </c>
      <c r="O276" s="1"/>
    </row>
    <row r="277" spans="3:15" x14ac:dyDescent="0.3">
      <c r="C277" s="7" t="s">
        <v>311</v>
      </c>
      <c r="D277" s="103" t="str">
        <f>VLOOKUP(Таблица1[[#This Row],[ID]],Таблица3[#All],3,FALSE)</f>
        <v>Shivani</v>
      </c>
      <c r="E277" s="18">
        <f>VLOOKUP(Таблица1[[#This Row],[ID]],Таблица3[#All],2,FALSE)</f>
        <v>43438</v>
      </c>
      <c r="F277" s="18" t="str">
        <f>VLOOKUP(Таблица1[[#This Row],[ID]],Таблица3[#All],5,FALSE)</f>
        <v>Indore</v>
      </c>
      <c r="G277" s="5">
        <v>25</v>
      </c>
      <c r="H277" s="3">
        <v>2</v>
      </c>
      <c r="I277" s="5">
        <v>2</v>
      </c>
      <c r="J277" s="2" t="s">
        <v>4</v>
      </c>
      <c r="K277" s="2" t="s">
        <v>6</v>
      </c>
      <c r="L277" s="8">
        <v>12.5</v>
      </c>
      <c r="M277" s="1">
        <v>4</v>
      </c>
      <c r="N277" s="1" t="str">
        <f t="shared" si="6"/>
        <v>не торгуем</v>
      </c>
      <c r="O277" s="1"/>
    </row>
    <row r="278" spans="3:15" x14ac:dyDescent="0.3">
      <c r="C278" s="7" t="s">
        <v>472</v>
      </c>
      <c r="D278" s="103" t="str">
        <f>VLOOKUP(Таблица1[[#This Row],[ID]],Таблица3[#All],3,FALSE)</f>
        <v>Ajay</v>
      </c>
      <c r="E278" s="18">
        <f>VLOOKUP(Таблица1[[#This Row],[ID]],Таблица3[#All],2,FALSE)</f>
        <v>43532</v>
      </c>
      <c r="F278" s="18" t="str">
        <f>VLOOKUP(Таблица1[[#This Row],[ID]],Таблица3[#All],5,FALSE)</f>
        <v>Bangalore</v>
      </c>
      <c r="G278" s="5">
        <v>25</v>
      </c>
      <c r="H278" s="3">
        <v>7</v>
      </c>
      <c r="I278" s="5">
        <v>2</v>
      </c>
      <c r="J278" s="2" t="s">
        <v>4</v>
      </c>
      <c r="K278" s="2" t="s">
        <v>5</v>
      </c>
      <c r="L278" s="8">
        <v>12.5</v>
      </c>
      <c r="M278" s="1">
        <v>4</v>
      </c>
      <c r="N278" s="1" t="str">
        <f t="shared" si="6"/>
        <v>не торгуем</v>
      </c>
      <c r="O278" s="1"/>
    </row>
    <row r="279" spans="3:15" x14ac:dyDescent="0.3">
      <c r="C279" s="7" t="s">
        <v>506</v>
      </c>
      <c r="D279" s="103" t="str">
        <f>VLOOKUP(Таблица1[[#This Row],[ID]],Таблица3[#All],3,FALSE)</f>
        <v>Mukesh</v>
      </c>
      <c r="E279" s="18">
        <f>VLOOKUP(Таблица1[[#This Row],[ID]],Таблица3[#All],2,FALSE)</f>
        <v>43550</v>
      </c>
      <c r="F279" s="18" t="str">
        <f>VLOOKUP(Таблица1[[#This Row],[ID]],Таблица3[#All],5,FALSE)</f>
        <v>Chandigarh</v>
      </c>
      <c r="G279" s="5">
        <v>25</v>
      </c>
      <c r="H279" s="3">
        <v>2</v>
      </c>
      <c r="I279" s="5">
        <v>2</v>
      </c>
      <c r="J279" s="2" t="s">
        <v>4</v>
      </c>
      <c r="K279" s="2" t="s">
        <v>6</v>
      </c>
      <c r="L279" s="8">
        <v>12.5</v>
      </c>
      <c r="M279" s="1">
        <v>1</v>
      </c>
      <c r="N279" s="1" t="str">
        <f t="shared" si="6"/>
        <v>не торгуем</v>
      </c>
      <c r="O279" s="1"/>
    </row>
    <row r="280" spans="3:15" x14ac:dyDescent="0.3">
      <c r="C280" s="7" t="s">
        <v>116</v>
      </c>
      <c r="D280" s="103" t="str">
        <f>VLOOKUP(Таблица1[[#This Row],[ID]],Таблица3[#All],3,FALSE)</f>
        <v>Noopur</v>
      </c>
      <c r="E280" s="18">
        <f>VLOOKUP(Таблица1[[#This Row],[ID]],Таблица3[#All],2,FALSE)</f>
        <v>43272</v>
      </c>
      <c r="F280" s="18" t="str">
        <f>VLOOKUP(Таблица1[[#This Row],[ID]],Таблица3[#All],5,FALSE)</f>
        <v>Bangalore</v>
      </c>
      <c r="G280" s="5">
        <v>117</v>
      </c>
      <c r="H280" s="3">
        <v>-6</v>
      </c>
      <c r="I280" s="5">
        <v>3</v>
      </c>
      <c r="J280" s="2" t="s">
        <v>7</v>
      </c>
      <c r="K280" s="2" t="s">
        <v>10</v>
      </c>
      <c r="L280" s="8">
        <v>39</v>
      </c>
      <c r="M280" s="1">
        <v>2</v>
      </c>
      <c r="N280" s="1" t="str">
        <f t="shared" si="6"/>
        <v>не торгуем</v>
      </c>
      <c r="O280" s="1"/>
    </row>
    <row r="281" spans="3:15" x14ac:dyDescent="0.3">
      <c r="C281" s="7" t="s">
        <v>407</v>
      </c>
      <c r="D281" s="103" t="str">
        <f>VLOOKUP(Таблица1[[#This Row],[ID]],Таблица3[#All],3,FALSE)</f>
        <v>Manjiri</v>
      </c>
      <c r="E281" s="18">
        <f>VLOOKUP(Таблица1[[#This Row],[ID]],Таблица3[#All],2,FALSE)</f>
        <v>43496</v>
      </c>
      <c r="F281" s="18" t="str">
        <f>VLOOKUP(Таблица1[[#This Row],[ID]],Таблица3[#All],5,FALSE)</f>
        <v>Delhi</v>
      </c>
      <c r="G281" s="5">
        <v>88</v>
      </c>
      <c r="H281" s="3">
        <v>11</v>
      </c>
      <c r="I281" s="5">
        <v>7</v>
      </c>
      <c r="J281" s="2" t="s">
        <v>4</v>
      </c>
      <c r="K281" s="2" t="s">
        <v>6</v>
      </c>
      <c r="L281" s="8">
        <v>12.571428571428571</v>
      </c>
      <c r="M281" s="1">
        <v>4</v>
      </c>
      <c r="N281" s="1" t="str">
        <f t="shared" si="6"/>
        <v>не торгуем</v>
      </c>
      <c r="O281" s="1"/>
    </row>
    <row r="282" spans="3:15" x14ac:dyDescent="0.3">
      <c r="C282" s="7" t="s">
        <v>116</v>
      </c>
      <c r="D282" s="103" t="str">
        <f>VLOOKUP(Таблица1[[#This Row],[ID]],Таблица3[#All],3,FALSE)</f>
        <v>Noopur</v>
      </c>
      <c r="E282" s="18">
        <f>VLOOKUP(Таблица1[[#This Row],[ID]],Таблица3[#All],2,FALSE)</f>
        <v>43272</v>
      </c>
      <c r="F282" s="18" t="str">
        <f>VLOOKUP(Таблица1[[#This Row],[ID]],Таблица3[#All],5,FALSE)</f>
        <v>Bangalore</v>
      </c>
      <c r="G282" s="5">
        <v>887</v>
      </c>
      <c r="H282" s="3">
        <v>80</v>
      </c>
      <c r="I282" s="5">
        <v>3</v>
      </c>
      <c r="J282" s="2" t="s">
        <v>7</v>
      </c>
      <c r="K282" s="2" t="s">
        <v>25</v>
      </c>
      <c r="L282" s="8">
        <v>295.66666666666669</v>
      </c>
      <c r="M282" s="1">
        <v>1</v>
      </c>
      <c r="N282" s="1" t="str">
        <f t="shared" si="6"/>
        <v>торгуем</v>
      </c>
      <c r="O282" s="1"/>
    </row>
    <row r="283" spans="3:15" x14ac:dyDescent="0.3">
      <c r="C283" s="7" t="s">
        <v>116</v>
      </c>
      <c r="D283" s="103" t="str">
        <f>VLOOKUP(Таблица1[[#This Row],[ID]],Таблица3[#All],3,FALSE)</f>
        <v>Noopur</v>
      </c>
      <c r="E283" s="18">
        <f>VLOOKUP(Таблица1[[#This Row],[ID]],Таблица3[#All],2,FALSE)</f>
        <v>43272</v>
      </c>
      <c r="F283" s="18" t="str">
        <f>VLOOKUP(Таблица1[[#This Row],[ID]],Таблица3[#All],5,FALSE)</f>
        <v>Bangalore</v>
      </c>
      <c r="G283" s="5">
        <v>275</v>
      </c>
      <c r="H283" s="3">
        <v>-275</v>
      </c>
      <c r="I283" s="5">
        <v>4</v>
      </c>
      <c r="J283" s="2" t="s">
        <v>4</v>
      </c>
      <c r="K283" s="2" t="s">
        <v>11</v>
      </c>
      <c r="L283" s="8">
        <v>68.75</v>
      </c>
      <c r="M283" s="1">
        <v>3</v>
      </c>
      <c r="N283" s="1" t="str">
        <f t="shared" si="6"/>
        <v>не торгуем</v>
      </c>
      <c r="O283" s="1"/>
    </row>
    <row r="284" spans="3:15" x14ac:dyDescent="0.3">
      <c r="C284" s="7" t="s">
        <v>116</v>
      </c>
      <c r="D284" s="103" t="str">
        <f>VLOOKUP(Таблица1[[#This Row],[ID]],Таблица3[#All],3,FALSE)</f>
        <v>Noopur</v>
      </c>
      <c r="E284" s="18">
        <f>VLOOKUP(Таблица1[[#This Row],[ID]],Таблица3[#All],2,FALSE)</f>
        <v>43272</v>
      </c>
      <c r="F284" s="18" t="str">
        <f>VLOOKUP(Таблица1[[#This Row],[ID]],Таблица3[#All],5,FALSE)</f>
        <v>Bangalore</v>
      </c>
      <c r="G284" s="5">
        <v>44</v>
      </c>
      <c r="H284" s="3">
        <v>7</v>
      </c>
      <c r="I284" s="5">
        <v>3</v>
      </c>
      <c r="J284" s="2" t="s">
        <v>4</v>
      </c>
      <c r="K284" s="2" t="s">
        <v>15</v>
      </c>
      <c r="L284" s="8">
        <v>14.666666666666666</v>
      </c>
      <c r="M284" s="1">
        <v>4</v>
      </c>
      <c r="N284" s="1" t="str">
        <f t="shared" si="6"/>
        <v>не торгуем</v>
      </c>
      <c r="O284" s="1"/>
    </row>
    <row r="285" spans="3:15" x14ac:dyDescent="0.3">
      <c r="C285" s="7" t="s">
        <v>116</v>
      </c>
      <c r="D285" s="103" t="str">
        <f>VLOOKUP(Таблица1[[#This Row],[ID]],Таблица3[#All],3,FALSE)</f>
        <v>Noopur</v>
      </c>
      <c r="E285" s="18">
        <f>VLOOKUP(Таблица1[[#This Row],[ID]],Таблица3[#All],2,FALSE)</f>
        <v>43272</v>
      </c>
      <c r="F285" s="18" t="str">
        <f>VLOOKUP(Таблица1[[#This Row],[ID]],Таблица3[#All],5,FALSE)</f>
        <v>Bangalore</v>
      </c>
      <c r="G285" s="5">
        <v>168</v>
      </c>
      <c r="H285" s="3">
        <v>-9</v>
      </c>
      <c r="I285" s="5">
        <v>3</v>
      </c>
      <c r="J285" s="2" t="s">
        <v>4</v>
      </c>
      <c r="K285" s="2" t="s">
        <v>11</v>
      </c>
      <c r="L285" s="8">
        <v>56</v>
      </c>
      <c r="M285" s="1">
        <v>2</v>
      </c>
      <c r="N285" s="1" t="str">
        <f t="shared" si="6"/>
        <v>не торгуем</v>
      </c>
      <c r="O285" s="1"/>
    </row>
    <row r="286" spans="3:15" x14ac:dyDescent="0.3">
      <c r="C286" s="7" t="s">
        <v>130</v>
      </c>
      <c r="D286" s="103" t="str">
        <f>VLOOKUP(Таблица1[[#This Row],[ID]],Таблица3[#All],3,FALSE)</f>
        <v>Megha</v>
      </c>
      <c r="E286" s="18">
        <f>VLOOKUP(Таблица1[[#This Row],[ID]],Таблица3[#All],2,FALSE)</f>
        <v>43286</v>
      </c>
      <c r="F286" s="18" t="str">
        <f>VLOOKUP(Таблица1[[#This Row],[ID]],Таблица3[#All],5,FALSE)</f>
        <v>Pune</v>
      </c>
      <c r="G286" s="5">
        <v>13</v>
      </c>
      <c r="H286" s="3">
        <v>-8</v>
      </c>
      <c r="I286" s="5">
        <v>1</v>
      </c>
      <c r="J286" s="2" t="s">
        <v>4</v>
      </c>
      <c r="K286" s="2" t="s">
        <v>17</v>
      </c>
      <c r="L286" s="8">
        <v>13</v>
      </c>
      <c r="M286" s="1">
        <v>3</v>
      </c>
      <c r="N286" s="1" t="str">
        <f t="shared" si="6"/>
        <v>не торгуем</v>
      </c>
      <c r="O286" s="1"/>
    </row>
    <row r="287" spans="3:15" x14ac:dyDescent="0.3">
      <c r="C287" s="7" t="s">
        <v>145</v>
      </c>
      <c r="D287" s="103" t="str">
        <f>VLOOKUP(Таблица1[[#This Row],[ID]],Таблица3[#All],3,FALSE)</f>
        <v>Anisha</v>
      </c>
      <c r="E287" s="18">
        <f>VLOOKUP(Таблица1[[#This Row],[ID]],Таблица3[#All],2,FALSE)</f>
        <v>43301</v>
      </c>
      <c r="F287" s="18" t="str">
        <f>VLOOKUP(Таблица1[[#This Row],[ID]],Таблица3[#All],5,FALSE)</f>
        <v>Kohima</v>
      </c>
      <c r="G287" s="5">
        <v>26</v>
      </c>
      <c r="H287" s="3">
        <v>-5</v>
      </c>
      <c r="I287" s="5">
        <v>2</v>
      </c>
      <c r="J287" s="2" t="s">
        <v>4</v>
      </c>
      <c r="K287" s="2" t="s">
        <v>5</v>
      </c>
      <c r="L287" s="8">
        <v>13</v>
      </c>
      <c r="M287" s="1">
        <v>2</v>
      </c>
      <c r="N287" s="1" t="str">
        <f t="shared" si="6"/>
        <v>не торгуем</v>
      </c>
      <c r="O287" s="1"/>
    </row>
    <row r="288" spans="3:15" x14ac:dyDescent="0.3">
      <c r="C288" s="7" t="s">
        <v>184</v>
      </c>
      <c r="D288" s="103" t="str">
        <f>VLOOKUP(Таблица1[[#This Row],[ID]],Таблица3[#All],3,FALSE)</f>
        <v>Sanjova</v>
      </c>
      <c r="E288" s="18">
        <f>VLOOKUP(Таблица1[[#This Row],[ID]],Таблица3[#All],2,FALSE)</f>
        <v>43340</v>
      </c>
      <c r="F288" s="18" t="str">
        <f>VLOOKUP(Таблица1[[#This Row],[ID]],Таблица3[#All],5,FALSE)</f>
        <v>Pune</v>
      </c>
      <c r="G288" s="5">
        <v>26</v>
      </c>
      <c r="H288" s="3">
        <v>0</v>
      </c>
      <c r="I288" s="5">
        <v>2</v>
      </c>
      <c r="J288" s="2" t="s">
        <v>4</v>
      </c>
      <c r="K288" s="2" t="s">
        <v>15</v>
      </c>
      <c r="L288" s="8">
        <v>13</v>
      </c>
      <c r="M288" s="1">
        <v>1</v>
      </c>
      <c r="N288" s="1" t="str">
        <f t="shared" si="6"/>
        <v>не торгуем</v>
      </c>
      <c r="O288" s="1"/>
    </row>
    <row r="289" spans="3:15" x14ac:dyDescent="0.3">
      <c r="C289" s="7" t="s">
        <v>203</v>
      </c>
      <c r="D289" s="103" t="str">
        <f>VLOOKUP(Таблица1[[#This Row],[ID]],Таблица3[#All],3,FALSE)</f>
        <v>Shivangi</v>
      </c>
      <c r="E289" s="18">
        <f>VLOOKUP(Таблица1[[#This Row],[ID]],Таблица3[#All],2,FALSE)</f>
        <v>43358</v>
      </c>
      <c r="F289" s="18" t="str">
        <f>VLOOKUP(Таблица1[[#This Row],[ID]],Таблица3[#All],5,FALSE)</f>
        <v>Indore</v>
      </c>
      <c r="G289" s="5">
        <v>26</v>
      </c>
      <c r="H289" s="3">
        <v>2</v>
      </c>
      <c r="I289" s="5">
        <v>2</v>
      </c>
      <c r="J289" s="2" t="s">
        <v>4</v>
      </c>
      <c r="K289" s="2" t="s">
        <v>6</v>
      </c>
      <c r="L289" s="8">
        <v>13</v>
      </c>
      <c r="M289" s="1">
        <v>2</v>
      </c>
      <c r="N289" s="1" t="str">
        <f t="shared" si="6"/>
        <v>не торгуем</v>
      </c>
      <c r="O289" s="1"/>
    </row>
    <row r="290" spans="3:15" x14ac:dyDescent="0.3">
      <c r="C290" s="7" t="s">
        <v>117</v>
      </c>
      <c r="D290" s="103" t="str">
        <f>VLOOKUP(Таблица1[[#This Row],[ID]],Таблица3[#All],3,FALSE)</f>
        <v>Vijay</v>
      </c>
      <c r="E290" s="18">
        <f>VLOOKUP(Таблица1[[#This Row],[ID]],Таблица3[#All],2,FALSE)</f>
        <v>43273</v>
      </c>
      <c r="F290" s="18" t="str">
        <f>VLOOKUP(Таблица1[[#This Row],[ID]],Таблица3[#All],5,FALSE)</f>
        <v>Kashmir</v>
      </c>
      <c r="G290" s="5">
        <v>67</v>
      </c>
      <c r="H290" s="3">
        <v>-42</v>
      </c>
      <c r="I290" s="5">
        <v>3</v>
      </c>
      <c r="J290" s="2" t="s">
        <v>4</v>
      </c>
      <c r="K290" s="2" t="s">
        <v>5</v>
      </c>
      <c r="L290" s="8">
        <v>22.333333333333332</v>
      </c>
      <c r="M290" s="1">
        <v>4</v>
      </c>
      <c r="N290" s="1" t="str">
        <f t="shared" si="6"/>
        <v>не торгуем</v>
      </c>
      <c r="O290" s="1"/>
    </row>
    <row r="291" spans="3:15" x14ac:dyDescent="0.3">
      <c r="C291" s="7" t="s">
        <v>117</v>
      </c>
      <c r="D291" s="103" t="str">
        <f>VLOOKUP(Таблица1[[#This Row],[ID]],Таблица3[#All],3,FALSE)</f>
        <v>Vijay</v>
      </c>
      <c r="E291" s="18">
        <f>VLOOKUP(Таблица1[[#This Row],[ID]],Таблица3[#All],2,FALSE)</f>
        <v>43273</v>
      </c>
      <c r="F291" s="18" t="str">
        <f>VLOOKUP(Таблица1[[#This Row],[ID]],Таблица3[#All],5,FALSE)</f>
        <v>Kashmir</v>
      </c>
      <c r="G291" s="5">
        <v>322</v>
      </c>
      <c r="H291" s="3">
        <v>-193</v>
      </c>
      <c r="I291" s="5">
        <v>5</v>
      </c>
      <c r="J291" s="2" t="s">
        <v>7</v>
      </c>
      <c r="K291" s="2" t="s">
        <v>25</v>
      </c>
      <c r="L291" s="8">
        <v>64.400000000000006</v>
      </c>
      <c r="M291" s="1">
        <v>3</v>
      </c>
      <c r="N291" s="1" t="str">
        <f t="shared" si="6"/>
        <v>торгуем</v>
      </c>
      <c r="O291" s="1"/>
    </row>
    <row r="292" spans="3:15" x14ac:dyDescent="0.3">
      <c r="C292" s="7" t="s">
        <v>117</v>
      </c>
      <c r="D292" s="103" t="str">
        <f>VLOOKUP(Таблица1[[#This Row],[ID]],Таблица3[#All],3,FALSE)</f>
        <v>Vijay</v>
      </c>
      <c r="E292" s="18">
        <f>VLOOKUP(Таблица1[[#This Row],[ID]],Таблица3[#All],2,FALSE)</f>
        <v>43273</v>
      </c>
      <c r="F292" s="18" t="str">
        <f>VLOOKUP(Таблица1[[#This Row],[ID]],Таблица3[#All],5,FALSE)</f>
        <v>Kashmir</v>
      </c>
      <c r="G292" s="5">
        <v>115</v>
      </c>
      <c r="H292" s="3">
        <v>-39</v>
      </c>
      <c r="I292" s="5">
        <v>3</v>
      </c>
      <c r="J292" s="2" t="s">
        <v>4</v>
      </c>
      <c r="K292" s="2" t="s">
        <v>13</v>
      </c>
      <c r="L292" s="8">
        <v>38.333333333333336</v>
      </c>
      <c r="M292" s="1">
        <v>2</v>
      </c>
      <c r="N292" s="1" t="str">
        <f t="shared" si="6"/>
        <v>не торгуем</v>
      </c>
      <c r="O292" s="1"/>
    </row>
    <row r="293" spans="3:15" x14ac:dyDescent="0.3">
      <c r="C293" s="7" t="s">
        <v>118</v>
      </c>
      <c r="D293" s="103" t="str">
        <f>VLOOKUP(Таблица1[[#This Row],[ID]],Таблица3[#All],3,FALSE)</f>
        <v>Amisha</v>
      </c>
      <c r="E293" s="18">
        <f>VLOOKUP(Таблица1[[#This Row],[ID]],Таблица3[#All],2,FALSE)</f>
        <v>43274</v>
      </c>
      <c r="F293" s="18" t="str">
        <f>VLOOKUP(Таблица1[[#This Row],[ID]],Таблица3[#All],5,FALSE)</f>
        <v>Chennai</v>
      </c>
      <c r="G293" s="5">
        <v>87</v>
      </c>
      <c r="H293" s="3">
        <v>-83</v>
      </c>
      <c r="I293" s="5">
        <v>5</v>
      </c>
      <c r="J293" s="2" t="s">
        <v>4</v>
      </c>
      <c r="K293" s="2" t="s">
        <v>15</v>
      </c>
      <c r="L293" s="8">
        <v>17.399999999999999</v>
      </c>
      <c r="M293" s="1">
        <v>2</v>
      </c>
      <c r="N293" s="1" t="str">
        <f t="shared" si="6"/>
        <v>не торгуем</v>
      </c>
      <c r="O293" s="1"/>
    </row>
    <row r="294" spans="3:15" x14ac:dyDescent="0.3">
      <c r="C294" s="7" t="s">
        <v>118</v>
      </c>
      <c r="D294" s="103" t="str">
        <f>VLOOKUP(Таблица1[[#This Row],[ID]],Таблица3[#All],3,FALSE)</f>
        <v>Amisha</v>
      </c>
      <c r="E294" s="18">
        <f>VLOOKUP(Таблица1[[#This Row],[ID]],Таблица3[#All],2,FALSE)</f>
        <v>43274</v>
      </c>
      <c r="F294" s="18" t="str">
        <f>VLOOKUP(Таблица1[[#This Row],[ID]],Таблица3[#All],5,FALSE)</f>
        <v>Chennai</v>
      </c>
      <c r="G294" s="5">
        <v>27</v>
      </c>
      <c r="H294" s="3">
        <v>-6</v>
      </c>
      <c r="I294" s="5">
        <v>4</v>
      </c>
      <c r="J294" s="2" t="s">
        <v>4</v>
      </c>
      <c r="K294" s="2" t="s">
        <v>6</v>
      </c>
      <c r="L294" s="8">
        <v>6.75</v>
      </c>
      <c r="M294" s="1">
        <v>3</v>
      </c>
      <c r="N294" s="1" t="str">
        <f t="shared" si="6"/>
        <v>не торгуем</v>
      </c>
      <c r="O294" s="1"/>
    </row>
    <row r="295" spans="3:15" x14ac:dyDescent="0.3">
      <c r="C295" s="7" t="s">
        <v>118</v>
      </c>
      <c r="D295" s="103" t="str">
        <f>VLOOKUP(Таблица1[[#This Row],[ID]],Таблица3[#All],3,FALSE)</f>
        <v>Amisha</v>
      </c>
      <c r="E295" s="18">
        <f>VLOOKUP(Таблица1[[#This Row],[ID]],Таблица3[#All],2,FALSE)</f>
        <v>43274</v>
      </c>
      <c r="F295" s="18" t="str">
        <f>VLOOKUP(Таблица1[[#This Row],[ID]],Таблица3[#All],5,FALSE)</f>
        <v>Chennai</v>
      </c>
      <c r="G295" s="5">
        <v>207</v>
      </c>
      <c r="H295" s="3">
        <v>-153</v>
      </c>
      <c r="I295" s="5">
        <v>3</v>
      </c>
      <c r="J295" s="2" t="s">
        <v>4</v>
      </c>
      <c r="K295" s="2" t="s">
        <v>11</v>
      </c>
      <c r="L295" s="8">
        <v>69</v>
      </c>
      <c r="M295" s="1">
        <v>4</v>
      </c>
      <c r="N295" s="1" t="str">
        <f t="shared" si="6"/>
        <v>не торгуем</v>
      </c>
      <c r="O295" s="1"/>
    </row>
    <row r="296" spans="3:15" x14ac:dyDescent="0.3">
      <c r="C296" s="7" t="s">
        <v>273</v>
      </c>
      <c r="D296" s="103" t="str">
        <f>VLOOKUP(Таблица1[[#This Row],[ID]],Таблица3[#All],3,FALSE)</f>
        <v>Gaurav</v>
      </c>
      <c r="E296" s="18">
        <f>VLOOKUP(Таблица1[[#This Row],[ID]],Таблица3[#All],2,FALSE)</f>
        <v>43412</v>
      </c>
      <c r="F296" s="18" t="str">
        <f>VLOOKUP(Таблица1[[#This Row],[ID]],Таблица3[#All],5,FALSE)</f>
        <v>Ahmedabad</v>
      </c>
      <c r="G296" s="5">
        <v>26</v>
      </c>
      <c r="H296" s="3">
        <v>11</v>
      </c>
      <c r="I296" s="5">
        <v>2</v>
      </c>
      <c r="J296" s="2" t="s">
        <v>4</v>
      </c>
      <c r="K296" s="2" t="s">
        <v>6</v>
      </c>
      <c r="L296" s="8">
        <v>13</v>
      </c>
      <c r="M296" s="1">
        <v>4</v>
      </c>
      <c r="N296" s="1" t="str">
        <f t="shared" si="6"/>
        <v>не торгуем</v>
      </c>
      <c r="O296" s="1"/>
    </row>
    <row r="297" spans="3:15" x14ac:dyDescent="0.3">
      <c r="C297" s="7" t="s">
        <v>301</v>
      </c>
      <c r="D297" s="103" t="str">
        <f>VLOOKUP(Таблица1[[#This Row],[ID]],Таблица3[#All],3,FALSE)</f>
        <v>Pooja</v>
      </c>
      <c r="E297" s="18">
        <f>VLOOKUP(Таблица1[[#This Row],[ID]],Таблица3[#All],2,FALSE)</f>
        <v>43429</v>
      </c>
      <c r="F297" s="18" t="str">
        <f>VLOOKUP(Таблица1[[#This Row],[ID]],Таблица3[#All],5,FALSE)</f>
        <v>Allahabad</v>
      </c>
      <c r="G297" s="5">
        <v>26</v>
      </c>
      <c r="H297" s="3">
        <v>9</v>
      </c>
      <c r="I297" s="5">
        <v>2</v>
      </c>
      <c r="J297" s="2" t="s">
        <v>4</v>
      </c>
      <c r="K297" s="2" t="s">
        <v>22</v>
      </c>
      <c r="L297" s="8">
        <v>13</v>
      </c>
      <c r="M297" s="1">
        <v>2</v>
      </c>
      <c r="N297" s="1" t="str">
        <f t="shared" si="6"/>
        <v>не торгуем</v>
      </c>
      <c r="O297" s="1"/>
    </row>
    <row r="298" spans="3:15" x14ac:dyDescent="0.3">
      <c r="C298" s="7" t="s">
        <v>370</v>
      </c>
      <c r="D298" s="103" t="str">
        <f>VLOOKUP(Таблица1[[#This Row],[ID]],Таблица3[#All],3,FALSE)</f>
        <v>Shruti</v>
      </c>
      <c r="E298" s="18">
        <f>VLOOKUP(Таблица1[[#This Row],[ID]],Таблица3[#All],2,FALSE)</f>
        <v>43478</v>
      </c>
      <c r="F298" s="18" t="str">
        <f>VLOOKUP(Таблица1[[#This Row],[ID]],Таблица3[#All],5,FALSE)</f>
        <v>Indore</v>
      </c>
      <c r="G298" s="5">
        <v>13</v>
      </c>
      <c r="H298" s="3">
        <v>4</v>
      </c>
      <c r="I298" s="5">
        <v>1</v>
      </c>
      <c r="J298" s="2" t="s">
        <v>4</v>
      </c>
      <c r="K298" s="2" t="s">
        <v>22</v>
      </c>
      <c r="L298" s="8">
        <v>13</v>
      </c>
      <c r="M298" s="1">
        <v>2</v>
      </c>
      <c r="N298" s="1" t="str">
        <f t="shared" si="6"/>
        <v>не торгуем</v>
      </c>
      <c r="O298" s="1"/>
    </row>
    <row r="299" spans="3:15" x14ac:dyDescent="0.3">
      <c r="C299" s="7" t="s">
        <v>402</v>
      </c>
      <c r="D299" s="103" t="str">
        <f>VLOOKUP(Таблица1[[#This Row],[ID]],Таблица3[#All],3,FALSE)</f>
        <v>Hemangi</v>
      </c>
      <c r="E299" s="18">
        <f>VLOOKUP(Таблица1[[#This Row],[ID]],Таблица3[#All],2,FALSE)</f>
        <v>43494</v>
      </c>
      <c r="F299" s="18" t="str">
        <f>VLOOKUP(Таблица1[[#This Row],[ID]],Таблица3[#All],5,FALSE)</f>
        <v>Delhi</v>
      </c>
      <c r="G299" s="5">
        <v>13</v>
      </c>
      <c r="H299" s="3">
        <v>3</v>
      </c>
      <c r="I299" s="5">
        <v>1</v>
      </c>
      <c r="J299" s="2" t="s">
        <v>4</v>
      </c>
      <c r="K299" s="2" t="s">
        <v>22</v>
      </c>
      <c r="L299" s="8">
        <v>13</v>
      </c>
      <c r="M299" s="1">
        <v>1</v>
      </c>
      <c r="N299" s="1" t="str">
        <f t="shared" si="6"/>
        <v>не торгуем</v>
      </c>
      <c r="O299" s="1"/>
    </row>
    <row r="300" spans="3:15" x14ac:dyDescent="0.3">
      <c r="C300" s="7" t="s">
        <v>472</v>
      </c>
      <c r="D300" s="103" t="str">
        <f>VLOOKUP(Таблица1[[#This Row],[ID]],Таблица3[#All],3,FALSE)</f>
        <v>Ajay</v>
      </c>
      <c r="E300" s="18">
        <f>VLOOKUP(Таблица1[[#This Row],[ID]],Таблица3[#All],2,FALSE)</f>
        <v>43532</v>
      </c>
      <c r="F300" s="18" t="str">
        <f>VLOOKUP(Таблица1[[#This Row],[ID]],Таблица3[#All],5,FALSE)</f>
        <v>Bangalore</v>
      </c>
      <c r="G300" s="5">
        <v>78</v>
      </c>
      <c r="H300" s="3">
        <v>28</v>
      </c>
      <c r="I300" s="5">
        <v>6</v>
      </c>
      <c r="J300" s="2" t="s">
        <v>4</v>
      </c>
      <c r="K300" s="2" t="s">
        <v>15</v>
      </c>
      <c r="L300" s="8">
        <v>13</v>
      </c>
      <c r="M300" s="1">
        <v>2</v>
      </c>
      <c r="N300" s="1" t="str">
        <f t="shared" si="6"/>
        <v>не торгуем</v>
      </c>
      <c r="O300" s="1"/>
    </row>
    <row r="301" spans="3:15" x14ac:dyDescent="0.3">
      <c r="C301" s="7" t="s">
        <v>119</v>
      </c>
      <c r="D301" s="103" t="str">
        <f>VLOOKUP(Таблица1[[#This Row],[ID]],Таблица3[#All],3,FALSE)</f>
        <v>Kritika</v>
      </c>
      <c r="E301" s="18">
        <f>VLOOKUP(Таблица1[[#This Row],[ID]],Таблица3[#All],2,FALSE)</f>
        <v>43275</v>
      </c>
      <c r="F301" s="18" t="str">
        <f>VLOOKUP(Таблица1[[#This Row],[ID]],Таблица3[#All],5,FALSE)</f>
        <v>Lucknow</v>
      </c>
      <c r="G301" s="5">
        <v>34</v>
      </c>
      <c r="H301" s="3">
        <v>-13</v>
      </c>
      <c r="I301" s="5">
        <v>5</v>
      </c>
      <c r="J301" s="2" t="s">
        <v>4</v>
      </c>
      <c r="K301" s="2" t="s">
        <v>22</v>
      </c>
      <c r="L301" s="8">
        <v>6.8</v>
      </c>
      <c r="M301" s="1">
        <v>4</v>
      </c>
      <c r="N301" s="1" t="str">
        <f t="shared" si="6"/>
        <v>не торгуем</v>
      </c>
      <c r="O301" s="1"/>
    </row>
    <row r="302" spans="3:15" x14ac:dyDescent="0.3">
      <c r="C302" s="7" t="s">
        <v>117</v>
      </c>
      <c r="D302" s="103" t="str">
        <f>VLOOKUP(Таблица1[[#This Row],[ID]],Таблица3[#All],3,FALSE)</f>
        <v>Vijay</v>
      </c>
      <c r="E302" s="18">
        <f>VLOOKUP(Таблица1[[#This Row],[ID]],Таблица3[#All],2,FALSE)</f>
        <v>43273</v>
      </c>
      <c r="F302" s="18" t="str">
        <f>VLOOKUP(Таблица1[[#This Row],[ID]],Таблица3[#All],5,FALSE)</f>
        <v>Kashmir</v>
      </c>
      <c r="G302" s="5">
        <v>114</v>
      </c>
      <c r="H302" s="3">
        <v>8</v>
      </c>
      <c r="I302" s="5">
        <v>3</v>
      </c>
      <c r="J302" s="2" t="s">
        <v>7</v>
      </c>
      <c r="K302" s="2" t="s">
        <v>28</v>
      </c>
      <c r="L302" s="8">
        <v>38</v>
      </c>
      <c r="M302" s="1">
        <v>1</v>
      </c>
      <c r="N302" s="1" t="str">
        <f t="shared" si="6"/>
        <v>торгуем</v>
      </c>
      <c r="O302" s="1"/>
    </row>
    <row r="303" spans="3:15" x14ac:dyDescent="0.3">
      <c r="C303" s="7" t="s">
        <v>120</v>
      </c>
      <c r="D303" s="103" t="str">
        <f>VLOOKUP(Таблица1[[#This Row],[ID]],Таблица3[#All],3,FALSE)</f>
        <v>Shubhi</v>
      </c>
      <c r="E303" s="18">
        <f>VLOOKUP(Таблица1[[#This Row],[ID]],Таблица3[#All],2,FALSE)</f>
        <v>43276</v>
      </c>
      <c r="F303" s="18" t="str">
        <f>VLOOKUP(Таблица1[[#This Row],[ID]],Таблица3[#All],5,FALSE)</f>
        <v>Mumbai</v>
      </c>
      <c r="G303" s="5">
        <v>129</v>
      </c>
      <c r="H303" s="3">
        <v>-75</v>
      </c>
      <c r="I303" s="5">
        <v>5</v>
      </c>
      <c r="J303" s="2" t="s">
        <v>4</v>
      </c>
      <c r="K303" s="2" t="s">
        <v>20</v>
      </c>
      <c r="L303" s="8">
        <v>25.8</v>
      </c>
      <c r="M303" s="1">
        <v>1</v>
      </c>
      <c r="N303" s="1" t="str">
        <f t="shared" si="6"/>
        <v>не торгуем</v>
      </c>
      <c r="O303" s="1"/>
    </row>
    <row r="304" spans="3:15" x14ac:dyDescent="0.3">
      <c r="C304" s="7" t="s">
        <v>120</v>
      </c>
      <c r="D304" s="103" t="str">
        <f>VLOOKUP(Таблица1[[#This Row],[ID]],Таблица3[#All],3,FALSE)</f>
        <v>Shubhi</v>
      </c>
      <c r="E304" s="18">
        <f>VLOOKUP(Таблица1[[#This Row],[ID]],Таблица3[#All],2,FALSE)</f>
        <v>43276</v>
      </c>
      <c r="F304" s="18" t="str">
        <f>VLOOKUP(Таблица1[[#This Row],[ID]],Таблица3[#All],5,FALSE)</f>
        <v>Mumbai</v>
      </c>
      <c r="G304" s="5">
        <v>44</v>
      </c>
      <c r="H304" s="3">
        <v>-32</v>
      </c>
      <c r="I304" s="5">
        <v>3</v>
      </c>
      <c r="J304" s="2" t="s">
        <v>4</v>
      </c>
      <c r="K304" s="2" t="s">
        <v>5</v>
      </c>
      <c r="L304" s="8">
        <v>14.666666666666666</v>
      </c>
      <c r="M304" s="1">
        <v>1</v>
      </c>
      <c r="N304" s="1" t="str">
        <f t="shared" si="6"/>
        <v>не торгуем</v>
      </c>
      <c r="O304" s="1"/>
    </row>
    <row r="305" spans="3:15" x14ac:dyDescent="0.3">
      <c r="C305" s="7" t="s">
        <v>482</v>
      </c>
      <c r="D305" s="103" t="str">
        <f>VLOOKUP(Таблица1[[#This Row],[ID]],Таблица3[#All],3,FALSE)</f>
        <v>Tushina</v>
      </c>
      <c r="E305" s="18">
        <f>VLOOKUP(Таблица1[[#This Row],[ID]],Таблица3[#All],2,FALSE)</f>
        <v>43539</v>
      </c>
      <c r="F305" s="18" t="str">
        <f>VLOOKUP(Таблица1[[#This Row],[ID]],Таблица3[#All],5,FALSE)</f>
        <v>Goa</v>
      </c>
      <c r="G305" s="5">
        <v>13</v>
      </c>
      <c r="H305" s="3">
        <v>-2</v>
      </c>
      <c r="I305" s="5">
        <v>1</v>
      </c>
      <c r="J305" s="2" t="s">
        <v>4</v>
      </c>
      <c r="K305" s="2" t="s">
        <v>5</v>
      </c>
      <c r="L305" s="8">
        <v>13</v>
      </c>
      <c r="M305" s="1">
        <v>2</v>
      </c>
      <c r="N305" s="1" t="str">
        <f t="shared" si="6"/>
        <v>не торгуем</v>
      </c>
      <c r="O305" s="1"/>
    </row>
    <row r="306" spans="3:15" x14ac:dyDescent="0.3">
      <c r="C306" s="7" t="s">
        <v>303</v>
      </c>
      <c r="D306" s="103" t="str">
        <f>VLOOKUP(Таблица1[[#This Row],[ID]],Таблица3[#All],3,FALSE)</f>
        <v>Saptadeep</v>
      </c>
      <c r="E306" s="18">
        <f>VLOOKUP(Таблица1[[#This Row],[ID]],Таблица3[#All],2,FALSE)</f>
        <v>43431</v>
      </c>
      <c r="F306" s="18" t="str">
        <f>VLOOKUP(Таблица1[[#This Row],[ID]],Таблица3[#All],5,FALSE)</f>
        <v>Surat</v>
      </c>
      <c r="G306" s="5">
        <v>105</v>
      </c>
      <c r="H306" s="3">
        <v>26</v>
      </c>
      <c r="I306" s="5">
        <v>8</v>
      </c>
      <c r="J306" s="2" t="s">
        <v>4</v>
      </c>
      <c r="K306" s="2" t="s">
        <v>22</v>
      </c>
      <c r="L306" s="8">
        <v>13.125</v>
      </c>
      <c r="M306" s="1">
        <v>2</v>
      </c>
      <c r="N306" s="1" t="str">
        <f t="shared" si="6"/>
        <v>не торгуем</v>
      </c>
      <c r="O306" s="1"/>
    </row>
    <row r="307" spans="3:15" x14ac:dyDescent="0.3">
      <c r="C307" s="7" t="s">
        <v>121</v>
      </c>
      <c r="D307" s="103" t="str">
        <f>VLOOKUP(Таблица1[[#This Row],[ID]],Таблица3[#All],3,FALSE)</f>
        <v>Maithilee</v>
      </c>
      <c r="E307" s="18">
        <f>VLOOKUP(Таблица1[[#This Row],[ID]],Таблица3[#All],2,FALSE)</f>
        <v>43277</v>
      </c>
      <c r="F307" s="18" t="str">
        <f>VLOOKUP(Таблица1[[#This Row],[ID]],Таблица3[#All],5,FALSE)</f>
        <v>Indore</v>
      </c>
      <c r="G307" s="5">
        <v>33</v>
      </c>
      <c r="H307" s="3">
        <v>-29</v>
      </c>
      <c r="I307" s="5">
        <v>3</v>
      </c>
      <c r="J307" s="2" t="s">
        <v>4</v>
      </c>
      <c r="K307" s="2" t="s">
        <v>20</v>
      </c>
      <c r="L307" s="8">
        <v>11</v>
      </c>
      <c r="M307" s="1">
        <v>3</v>
      </c>
      <c r="N307" s="1" t="str">
        <f t="shared" si="6"/>
        <v>не торгуем</v>
      </c>
      <c r="O307" s="1"/>
    </row>
    <row r="308" spans="3:15" x14ac:dyDescent="0.3">
      <c r="C308" s="7" t="s">
        <v>463</v>
      </c>
      <c r="D308" s="103" t="str">
        <f>VLOOKUP(Таблица1[[#This Row],[ID]],Таблица3[#All],3,FALSE)</f>
        <v>Amit</v>
      </c>
      <c r="E308" s="18">
        <f>VLOOKUP(Таблица1[[#This Row],[ID]],Таблица3[#All],2,FALSE)</f>
        <v>43525</v>
      </c>
      <c r="F308" s="18" t="str">
        <f>VLOOKUP(Таблица1[[#This Row],[ID]],Таблица3[#All],5,FALSE)</f>
        <v>Gangtok</v>
      </c>
      <c r="G308" s="5">
        <v>79</v>
      </c>
      <c r="H308" s="3">
        <v>5</v>
      </c>
      <c r="I308" s="5">
        <v>6</v>
      </c>
      <c r="J308" s="2" t="s">
        <v>4</v>
      </c>
      <c r="K308" s="2" t="s">
        <v>6</v>
      </c>
      <c r="L308" s="8">
        <v>13.166666666666666</v>
      </c>
      <c r="M308" s="1">
        <v>2</v>
      </c>
      <c r="N308" s="1" t="str">
        <f t="shared" si="6"/>
        <v>не торгуем</v>
      </c>
      <c r="O308" s="1"/>
    </row>
    <row r="309" spans="3:15" x14ac:dyDescent="0.3">
      <c r="C309" s="7" t="s">
        <v>121</v>
      </c>
      <c r="D309" s="103" t="str">
        <f>VLOOKUP(Таблица1[[#This Row],[ID]],Таблица3[#All],3,FALSE)</f>
        <v>Maithilee</v>
      </c>
      <c r="E309" s="18">
        <f>VLOOKUP(Таблица1[[#This Row],[ID]],Таблица3[#All],2,FALSE)</f>
        <v>43277</v>
      </c>
      <c r="F309" s="18" t="str">
        <f>VLOOKUP(Таблица1[[#This Row],[ID]],Таблица3[#All],5,FALSE)</f>
        <v>Indore</v>
      </c>
      <c r="G309" s="5">
        <v>33</v>
      </c>
      <c r="H309" s="3">
        <v>-12</v>
      </c>
      <c r="I309" s="5">
        <v>5</v>
      </c>
      <c r="J309" s="2" t="s">
        <v>4</v>
      </c>
      <c r="K309" s="2" t="s">
        <v>6</v>
      </c>
      <c r="L309" s="8">
        <v>6.6</v>
      </c>
      <c r="M309" s="1">
        <v>2</v>
      </c>
      <c r="N309" s="1" t="str">
        <f t="shared" si="6"/>
        <v>не торгуем</v>
      </c>
      <c r="O309" s="1"/>
    </row>
    <row r="310" spans="3:15" x14ac:dyDescent="0.3">
      <c r="C310" s="7" t="s">
        <v>122</v>
      </c>
      <c r="D310" s="103" t="str">
        <f>VLOOKUP(Таблица1[[#This Row],[ID]],Таблица3[#All],3,FALSE)</f>
        <v>Shaily</v>
      </c>
      <c r="E310" s="18">
        <f>VLOOKUP(Таблица1[[#This Row],[ID]],Таблица3[#All],2,FALSE)</f>
        <v>43278</v>
      </c>
      <c r="F310" s="18" t="str">
        <f>VLOOKUP(Таблица1[[#This Row],[ID]],Таблица3[#All],5,FALSE)</f>
        <v>Mumbai</v>
      </c>
      <c r="G310" s="5">
        <v>75</v>
      </c>
      <c r="H310" s="3">
        <v>0</v>
      </c>
      <c r="I310" s="5">
        <v>3</v>
      </c>
      <c r="J310" s="2" t="s">
        <v>4</v>
      </c>
      <c r="K310" s="2" t="s">
        <v>20</v>
      </c>
      <c r="L310" s="8">
        <v>25</v>
      </c>
      <c r="M310" s="1">
        <v>2</v>
      </c>
      <c r="N310" s="1" t="str">
        <f t="shared" si="6"/>
        <v>не торгуем</v>
      </c>
      <c r="O310" s="1"/>
    </row>
    <row r="311" spans="3:15" x14ac:dyDescent="0.3">
      <c r="C311" s="7" t="s">
        <v>266</v>
      </c>
      <c r="D311" s="103" t="str">
        <f>VLOOKUP(Таблица1[[#This Row],[ID]],Таблица3[#All],3,FALSE)</f>
        <v>Soodesh</v>
      </c>
      <c r="E311" s="18">
        <f>VLOOKUP(Таблица1[[#This Row],[ID]],Таблица3[#All],2,FALSE)</f>
        <v>43407</v>
      </c>
      <c r="F311" s="18" t="str">
        <f>VLOOKUP(Таблица1[[#This Row],[ID]],Таблица3[#All],5,FALSE)</f>
        <v>Chandigarh</v>
      </c>
      <c r="G311" s="5">
        <v>94</v>
      </c>
      <c r="H311" s="3">
        <v>7</v>
      </c>
      <c r="I311" s="5">
        <v>7</v>
      </c>
      <c r="J311" s="2" t="s">
        <v>4</v>
      </c>
      <c r="K311" s="2" t="s">
        <v>22</v>
      </c>
      <c r="L311" s="8">
        <v>13.428571428571429</v>
      </c>
      <c r="M311" s="1">
        <v>2</v>
      </c>
      <c r="N311" s="1" t="str">
        <f t="shared" si="6"/>
        <v>не торгуем</v>
      </c>
      <c r="O311" s="1"/>
    </row>
    <row r="312" spans="3:15" x14ac:dyDescent="0.3">
      <c r="C312" s="7" t="s">
        <v>122</v>
      </c>
      <c r="D312" s="103" t="str">
        <f>VLOOKUP(Таблица1[[#This Row],[ID]],Таблица3[#All],3,FALSE)</f>
        <v>Shaily</v>
      </c>
      <c r="E312" s="18">
        <f>VLOOKUP(Таблица1[[#This Row],[ID]],Таблица3[#All],2,FALSE)</f>
        <v>43278</v>
      </c>
      <c r="F312" s="18" t="str">
        <f>VLOOKUP(Таблица1[[#This Row],[ID]],Таблица3[#All],5,FALSE)</f>
        <v>Mumbai</v>
      </c>
      <c r="G312" s="5">
        <v>31</v>
      </c>
      <c r="H312" s="3">
        <v>-3</v>
      </c>
      <c r="I312" s="5">
        <v>4</v>
      </c>
      <c r="J312" s="2" t="s">
        <v>4</v>
      </c>
      <c r="K312" s="2" t="s">
        <v>11</v>
      </c>
      <c r="L312" s="8">
        <v>7.75</v>
      </c>
      <c r="M312" s="1">
        <v>2</v>
      </c>
      <c r="N312" s="1" t="str">
        <f t="shared" si="6"/>
        <v>не торгуем</v>
      </c>
      <c r="O312" s="1"/>
    </row>
    <row r="313" spans="3:15" x14ac:dyDescent="0.3">
      <c r="C313" s="7" t="s">
        <v>122</v>
      </c>
      <c r="D313" s="103" t="str">
        <f>VLOOKUP(Таблица1[[#This Row],[ID]],Таблица3[#All],3,FALSE)</f>
        <v>Shaily</v>
      </c>
      <c r="E313" s="18">
        <f>VLOOKUP(Таблица1[[#This Row],[ID]],Таблица3[#All],2,FALSE)</f>
        <v>43278</v>
      </c>
      <c r="F313" s="18" t="str">
        <f>VLOOKUP(Таблица1[[#This Row],[ID]],Таблица3[#All],5,FALSE)</f>
        <v>Mumbai</v>
      </c>
      <c r="G313" s="5">
        <v>941</v>
      </c>
      <c r="H313" s="3">
        <v>-203</v>
      </c>
      <c r="I313" s="5">
        <v>3</v>
      </c>
      <c r="J313" s="2" t="s">
        <v>2</v>
      </c>
      <c r="K313" s="2" t="s">
        <v>24</v>
      </c>
      <c r="L313" s="8">
        <v>313.66666666666669</v>
      </c>
      <c r="M313" s="1">
        <v>4</v>
      </c>
      <c r="N313" s="1" t="str">
        <f t="shared" si="6"/>
        <v>не торгуем</v>
      </c>
      <c r="O313" s="1"/>
    </row>
    <row r="314" spans="3:15" x14ac:dyDescent="0.3">
      <c r="C314" s="7" t="s">
        <v>122</v>
      </c>
      <c r="D314" s="103" t="str">
        <f>VLOOKUP(Таблица1[[#This Row],[ID]],Таблица3[#All],3,FALSE)</f>
        <v>Shaily</v>
      </c>
      <c r="E314" s="18">
        <f>VLOOKUP(Таблица1[[#This Row],[ID]],Таблица3[#All],2,FALSE)</f>
        <v>43278</v>
      </c>
      <c r="F314" s="18" t="str">
        <f>VLOOKUP(Таблица1[[#This Row],[ID]],Таблица3[#All],5,FALSE)</f>
        <v>Mumbai</v>
      </c>
      <c r="G314" s="5">
        <v>306</v>
      </c>
      <c r="H314" s="3">
        <v>-147</v>
      </c>
      <c r="I314" s="5">
        <v>3</v>
      </c>
      <c r="J314" s="2" t="s">
        <v>4</v>
      </c>
      <c r="K314" s="2" t="s">
        <v>11</v>
      </c>
      <c r="L314" s="8">
        <v>102</v>
      </c>
      <c r="M314" s="1">
        <v>3</v>
      </c>
      <c r="N314" s="1" t="str">
        <f t="shared" si="6"/>
        <v>не торгуем</v>
      </c>
      <c r="O314" s="1"/>
    </row>
    <row r="315" spans="3:15" x14ac:dyDescent="0.3">
      <c r="C315" s="7" t="s">
        <v>69</v>
      </c>
      <c r="D315" s="103" t="str">
        <f>VLOOKUP(Таблица1[[#This Row],[ID]],Таблица3[#All],3,FALSE)</f>
        <v>Rachna</v>
      </c>
      <c r="E315" s="18">
        <f>VLOOKUP(Таблица1[[#This Row],[ID]],Таблица3[#All],2,FALSE)</f>
        <v>43225</v>
      </c>
      <c r="F315" s="18" t="str">
        <f>VLOOKUP(Таблица1[[#This Row],[ID]],Таблица3[#All],5,FALSE)</f>
        <v>Chandigarh</v>
      </c>
      <c r="G315" s="5">
        <v>27</v>
      </c>
      <c r="H315" s="3">
        <v>-25</v>
      </c>
      <c r="I315" s="5">
        <v>2</v>
      </c>
      <c r="J315" s="2" t="s">
        <v>4</v>
      </c>
      <c r="K315" s="2" t="s">
        <v>5</v>
      </c>
      <c r="L315" s="8">
        <v>13.5</v>
      </c>
      <c r="M315" s="1">
        <v>4</v>
      </c>
      <c r="N315" s="1" t="str">
        <f t="shared" si="6"/>
        <v>не торгуем</v>
      </c>
      <c r="O315" s="1"/>
    </row>
    <row r="316" spans="3:15" x14ac:dyDescent="0.3">
      <c r="C316" s="7" t="s">
        <v>78</v>
      </c>
      <c r="D316" s="103" t="str">
        <f>VLOOKUP(Таблица1[[#This Row],[ID]],Таблица3[#All],3,FALSE)</f>
        <v>Shefali</v>
      </c>
      <c r="E316" s="18">
        <f>VLOOKUP(Таблица1[[#This Row],[ID]],Таблица3[#All],2,FALSE)</f>
        <v>43234</v>
      </c>
      <c r="F316" s="18" t="str">
        <f>VLOOKUP(Таблица1[[#This Row],[ID]],Таблица3[#All],5,FALSE)</f>
        <v>Jaipur</v>
      </c>
      <c r="G316" s="5">
        <v>27</v>
      </c>
      <c r="H316" s="3">
        <v>9</v>
      </c>
      <c r="I316" s="5">
        <v>2</v>
      </c>
      <c r="J316" s="2" t="s">
        <v>4</v>
      </c>
      <c r="K316" s="2" t="s">
        <v>17</v>
      </c>
      <c r="L316" s="8">
        <v>13.5</v>
      </c>
      <c r="M316" s="1">
        <v>1</v>
      </c>
      <c r="N316" s="1" t="str">
        <f t="shared" si="6"/>
        <v>не торгуем</v>
      </c>
      <c r="O316" s="1"/>
    </row>
    <row r="317" spans="3:15" x14ac:dyDescent="0.3">
      <c r="C317" s="7" t="s">
        <v>123</v>
      </c>
      <c r="D317" s="103" t="str">
        <f>VLOOKUP(Таблица1[[#This Row],[ID]],Таблица3[#All],3,FALSE)</f>
        <v>Ekta</v>
      </c>
      <c r="E317" s="18">
        <f>VLOOKUP(Таблица1[[#This Row],[ID]],Таблица3[#All],2,FALSE)</f>
        <v>43279</v>
      </c>
      <c r="F317" s="18" t="str">
        <f>VLOOKUP(Таблица1[[#This Row],[ID]],Таблица3[#All],5,FALSE)</f>
        <v>Indore</v>
      </c>
      <c r="G317" s="5">
        <v>32</v>
      </c>
      <c r="H317" s="3">
        <v>-5</v>
      </c>
      <c r="I317" s="5">
        <v>5</v>
      </c>
      <c r="J317" s="2" t="s">
        <v>4</v>
      </c>
      <c r="K317" s="2" t="s">
        <v>6</v>
      </c>
      <c r="L317" s="8">
        <v>6.4</v>
      </c>
      <c r="M317" s="1">
        <v>1</v>
      </c>
      <c r="N317" s="1" t="str">
        <f t="shared" si="6"/>
        <v>не торгуем</v>
      </c>
      <c r="O317" s="1"/>
    </row>
    <row r="318" spans="3:15" x14ac:dyDescent="0.3">
      <c r="C318" s="7" t="s">
        <v>98</v>
      </c>
      <c r="D318" s="103" t="str">
        <f>VLOOKUP(Таблица1[[#This Row],[ID]],Таблица3[#All],3,FALSE)</f>
        <v>Bathina</v>
      </c>
      <c r="E318" s="18">
        <f>VLOOKUP(Таблица1[[#This Row],[ID]],Таблица3[#All],2,FALSE)</f>
        <v>43254</v>
      </c>
      <c r="F318" s="18" t="str">
        <f>VLOOKUP(Таблица1[[#This Row],[ID]],Таблица3[#All],5,FALSE)</f>
        <v>Bangalore</v>
      </c>
      <c r="G318" s="5">
        <v>27</v>
      </c>
      <c r="H318" s="3">
        <v>-25</v>
      </c>
      <c r="I318" s="5">
        <v>2</v>
      </c>
      <c r="J318" s="2" t="s">
        <v>4</v>
      </c>
      <c r="K318" s="2" t="s">
        <v>20</v>
      </c>
      <c r="L318" s="8">
        <v>13.5</v>
      </c>
      <c r="M318" s="1">
        <v>4</v>
      </c>
      <c r="N318" s="1" t="str">
        <f t="shared" si="6"/>
        <v>не торгуем</v>
      </c>
      <c r="O318" s="1"/>
    </row>
    <row r="319" spans="3:15" x14ac:dyDescent="0.3">
      <c r="C319" s="7" t="s">
        <v>123</v>
      </c>
      <c r="D319" s="103" t="str">
        <f>VLOOKUP(Таблица1[[#This Row],[ID]],Таблица3[#All],3,FALSE)</f>
        <v>Ekta</v>
      </c>
      <c r="E319" s="18">
        <f>VLOOKUP(Таблица1[[#This Row],[ID]],Таблица3[#All],2,FALSE)</f>
        <v>43279</v>
      </c>
      <c r="F319" s="18" t="str">
        <f>VLOOKUP(Таблица1[[#This Row],[ID]],Таблица3[#All],5,FALSE)</f>
        <v>Indore</v>
      </c>
      <c r="G319" s="5">
        <v>22</v>
      </c>
      <c r="H319" s="3">
        <v>-15</v>
      </c>
      <c r="I319" s="5">
        <v>4</v>
      </c>
      <c r="J319" s="2" t="s">
        <v>4</v>
      </c>
      <c r="K319" s="2" t="s">
        <v>15</v>
      </c>
      <c r="L319" s="8">
        <v>5.5</v>
      </c>
      <c r="M319" s="1">
        <v>4</v>
      </c>
      <c r="N319" s="1" t="str">
        <f t="shared" si="6"/>
        <v>не торгуем</v>
      </c>
      <c r="O319" s="1"/>
    </row>
    <row r="320" spans="3:15" x14ac:dyDescent="0.3">
      <c r="C320" s="7" t="s">
        <v>123</v>
      </c>
      <c r="D320" s="103" t="str">
        <f>VLOOKUP(Таблица1[[#This Row],[ID]],Таблица3[#All],3,FALSE)</f>
        <v>Ekta</v>
      </c>
      <c r="E320" s="18">
        <f>VLOOKUP(Таблица1[[#This Row],[ID]],Таблица3[#All],2,FALSE)</f>
        <v>43279</v>
      </c>
      <c r="F320" s="18" t="str">
        <f>VLOOKUP(Таблица1[[#This Row],[ID]],Таблица3[#All],5,FALSE)</f>
        <v>Indore</v>
      </c>
      <c r="G320" s="5">
        <v>97</v>
      </c>
      <c r="H320" s="3">
        <v>-45</v>
      </c>
      <c r="I320" s="5">
        <v>4</v>
      </c>
      <c r="J320" s="2" t="s">
        <v>4</v>
      </c>
      <c r="K320" s="2" t="s">
        <v>11</v>
      </c>
      <c r="L320" s="8">
        <v>24.25</v>
      </c>
      <c r="M320" s="1">
        <v>4</v>
      </c>
      <c r="N320" s="1" t="str">
        <f t="shared" si="6"/>
        <v>не торгуем</v>
      </c>
      <c r="O320" s="1"/>
    </row>
    <row r="321" spans="3:15" x14ac:dyDescent="0.3">
      <c r="C321" s="7" t="s">
        <v>123</v>
      </c>
      <c r="D321" s="103" t="str">
        <f>VLOOKUP(Таблица1[[#This Row],[ID]],Таблица3[#All],3,FALSE)</f>
        <v>Ekta</v>
      </c>
      <c r="E321" s="18">
        <f>VLOOKUP(Таблица1[[#This Row],[ID]],Таблица3[#All],2,FALSE)</f>
        <v>43279</v>
      </c>
      <c r="F321" s="18" t="str">
        <f>VLOOKUP(Таблица1[[#This Row],[ID]],Таблица3[#All],5,FALSE)</f>
        <v>Indore</v>
      </c>
      <c r="G321" s="5">
        <v>47</v>
      </c>
      <c r="H321" s="3">
        <v>-27</v>
      </c>
      <c r="I321" s="5">
        <v>4</v>
      </c>
      <c r="J321" s="2" t="s">
        <v>4</v>
      </c>
      <c r="K321" s="2" t="s">
        <v>11</v>
      </c>
      <c r="L321" s="8">
        <v>11.75</v>
      </c>
      <c r="M321" s="1">
        <v>2</v>
      </c>
      <c r="N321" s="1" t="str">
        <f t="shared" si="6"/>
        <v>не торгуем</v>
      </c>
      <c r="O321" s="1"/>
    </row>
    <row r="322" spans="3:15" x14ac:dyDescent="0.3">
      <c r="C322" s="7" t="s">
        <v>173</v>
      </c>
      <c r="D322" s="103" t="str">
        <f>VLOOKUP(Таблица1[[#This Row],[ID]],Таблица3[#All],3,FALSE)</f>
        <v>Shivam</v>
      </c>
      <c r="E322" s="18">
        <f>VLOOKUP(Таблица1[[#This Row],[ID]],Таблица3[#All],2,FALSE)</f>
        <v>43329</v>
      </c>
      <c r="F322" s="18" t="str">
        <f>VLOOKUP(Таблица1[[#This Row],[ID]],Таблица3[#All],5,FALSE)</f>
        <v>Lucknow</v>
      </c>
      <c r="G322" s="5">
        <v>27</v>
      </c>
      <c r="H322" s="3">
        <v>-20</v>
      </c>
      <c r="I322" s="5">
        <v>2</v>
      </c>
      <c r="J322" s="2" t="s">
        <v>4</v>
      </c>
      <c r="K322" s="2" t="s">
        <v>6</v>
      </c>
      <c r="L322" s="8">
        <v>13.5</v>
      </c>
      <c r="M322" s="1">
        <v>3</v>
      </c>
      <c r="N322" s="1" t="str">
        <f t="shared" si="6"/>
        <v>не торгуем</v>
      </c>
      <c r="O322" s="1"/>
    </row>
    <row r="323" spans="3:15" x14ac:dyDescent="0.3">
      <c r="C323" s="7" t="s">
        <v>322</v>
      </c>
      <c r="D323" s="103" t="str">
        <f>VLOOKUP(Таблица1[[#This Row],[ID]],Таблица3[#All],3,FALSE)</f>
        <v>Ishpreet</v>
      </c>
      <c r="E323" s="18">
        <f>VLOOKUP(Таблица1[[#This Row],[ID]],Таблица3[#All],2,FALSE)</f>
        <v>43444</v>
      </c>
      <c r="F323" s="18" t="str">
        <f>VLOOKUP(Таблица1[[#This Row],[ID]],Таблица3[#All],5,FALSE)</f>
        <v>Mumbai</v>
      </c>
      <c r="G323" s="5">
        <v>154</v>
      </c>
      <c r="H323" s="3">
        <v>26</v>
      </c>
      <c r="I323" s="5">
        <v>4</v>
      </c>
      <c r="J323" s="2" t="s">
        <v>7</v>
      </c>
      <c r="K323" s="2" t="s">
        <v>28</v>
      </c>
      <c r="L323" s="8">
        <v>38.5</v>
      </c>
      <c r="M323" s="1">
        <v>4</v>
      </c>
      <c r="N323" s="1" t="str">
        <f t="shared" si="6"/>
        <v>торгуем</v>
      </c>
      <c r="O323" s="1"/>
    </row>
    <row r="324" spans="3:15" x14ac:dyDescent="0.3">
      <c r="C324" s="7" t="s">
        <v>124</v>
      </c>
      <c r="D324" s="103" t="str">
        <f>VLOOKUP(Таблица1[[#This Row],[ID]],Таблица3[#All],3,FALSE)</f>
        <v>Riya</v>
      </c>
      <c r="E324" s="18">
        <f>VLOOKUP(Таблица1[[#This Row],[ID]],Таблица3[#All],2,FALSE)</f>
        <v>43280</v>
      </c>
      <c r="F324" s="18" t="str">
        <f>VLOOKUP(Таблица1[[#This Row],[ID]],Таблица3[#All],5,FALSE)</f>
        <v>Mumbai</v>
      </c>
      <c r="G324" s="5">
        <v>102</v>
      </c>
      <c r="H324" s="3">
        <v>0</v>
      </c>
      <c r="I324" s="5">
        <v>3</v>
      </c>
      <c r="J324" s="2" t="s">
        <v>7</v>
      </c>
      <c r="K324" s="2" t="s">
        <v>10</v>
      </c>
      <c r="L324" s="8">
        <v>34</v>
      </c>
      <c r="M324" s="1">
        <v>1</v>
      </c>
      <c r="N324" s="1" t="str">
        <f t="shared" si="6"/>
        <v>не торгуем</v>
      </c>
      <c r="O324" s="1"/>
    </row>
    <row r="325" spans="3:15" x14ac:dyDescent="0.3">
      <c r="C325" s="7" t="s">
        <v>175</v>
      </c>
      <c r="D325" s="103" t="str">
        <f>VLOOKUP(Таблица1[[#This Row],[ID]],Таблица3[#All],3,FALSE)</f>
        <v>Shourya</v>
      </c>
      <c r="E325" s="18">
        <f>VLOOKUP(Таблица1[[#This Row],[ID]],Таблица3[#All],2,FALSE)</f>
        <v>43331</v>
      </c>
      <c r="F325" s="18" t="str">
        <f>VLOOKUP(Таблица1[[#This Row],[ID]],Таблица3[#All],5,FALSE)</f>
        <v>Thiruvananthapuram</v>
      </c>
      <c r="G325" s="5">
        <v>27</v>
      </c>
      <c r="H325" s="3">
        <v>4</v>
      </c>
      <c r="I325" s="5">
        <v>2</v>
      </c>
      <c r="J325" s="2" t="s">
        <v>4</v>
      </c>
      <c r="K325" s="2" t="s">
        <v>11</v>
      </c>
      <c r="L325" s="8">
        <v>13.5</v>
      </c>
      <c r="M325" s="1">
        <v>3</v>
      </c>
      <c r="N325" s="1" t="str">
        <f t="shared" si="6"/>
        <v>не торгуем</v>
      </c>
      <c r="O325" s="1"/>
    </row>
    <row r="326" spans="3:15" x14ac:dyDescent="0.3">
      <c r="C326" s="7" t="s">
        <v>126</v>
      </c>
      <c r="D326" s="103" t="str">
        <f>VLOOKUP(Таблица1[[#This Row],[ID]],Таблица3[#All],3,FALSE)</f>
        <v>Swetlana</v>
      </c>
      <c r="E326" s="18">
        <f>VLOOKUP(Таблица1[[#This Row],[ID]],Таблица3[#All],2,FALSE)</f>
        <v>43282</v>
      </c>
      <c r="F326" s="18" t="str">
        <f>VLOOKUP(Таблица1[[#This Row],[ID]],Таблица3[#All],5,FALSE)</f>
        <v>Goa</v>
      </c>
      <c r="G326" s="5">
        <v>31</v>
      </c>
      <c r="H326" s="3">
        <v>-11</v>
      </c>
      <c r="I326" s="5">
        <v>4</v>
      </c>
      <c r="J326" s="2" t="s">
        <v>4</v>
      </c>
      <c r="K326" s="2" t="s">
        <v>5</v>
      </c>
      <c r="L326" s="8">
        <v>7.75</v>
      </c>
      <c r="M326" s="1">
        <v>4</v>
      </c>
      <c r="N326" s="1" t="str">
        <f t="shared" ref="N326:N389" si="7">IF(OR(K326="Printers",K326="Bookcases",K326="Accessories"),"торгуем","не торгуем")</f>
        <v>не торгуем</v>
      </c>
      <c r="O326" s="1"/>
    </row>
    <row r="327" spans="3:15" x14ac:dyDescent="0.3">
      <c r="C327" s="7" t="s">
        <v>255</v>
      </c>
      <c r="D327" s="103" t="str">
        <f>VLOOKUP(Таблица1[[#This Row],[ID]],Таблица3[#All],3,FALSE)</f>
        <v>Moumita</v>
      </c>
      <c r="E327" s="18">
        <f>VLOOKUP(Таблица1[[#This Row],[ID]],Таблица3[#All],2,FALSE)</f>
        <v>43402</v>
      </c>
      <c r="F327" s="18" t="str">
        <f>VLOOKUP(Таблица1[[#This Row],[ID]],Таблица3[#All],5,FALSE)</f>
        <v>Ahmedabad</v>
      </c>
      <c r="G327" s="5">
        <v>27</v>
      </c>
      <c r="H327" s="3">
        <v>2</v>
      </c>
      <c r="I327" s="5">
        <v>2</v>
      </c>
      <c r="J327" s="2" t="s">
        <v>4</v>
      </c>
      <c r="K327" s="2" t="s">
        <v>22</v>
      </c>
      <c r="L327" s="8">
        <v>13.5</v>
      </c>
      <c r="M327" s="1">
        <v>1</v>
      </c>
      <c r="N327" s="1" t="str">
        <f t="shared" si="7"/>
        <v>не торгуем</v>
      </c>
      <c r="O327" s="1"/>
    </row>
    <row r="328" spans="3:15" x14ac:dyDescent="0.3">
      <c r="C328" s="7" t="s">
        <v>278</v>
      </c>
      <c r="D328" s="103" t="str">
        <f>VLOOKUP(Таблица1[[#This Row],[ID]],Таблица3[#All],3,FALSE)</f>
        <v>Swapnil</v>
      </c>
      <c r="E328" s="18">
        <f>VLOOKUP(Таблица1[[#This Row],[ID]],Таблица3[#All],2,FALSE)</f>
        <v>43417</v>
      </c>
      <c r="F328" s="18" t="str">
        <f>VLOOKUP(Таблица1[[#This Row],[ID]],Таблица3[#All],5,FALSE)</f>
        <v>Mumbai</v>
      </c>
      <c r="G328" s="5">
        <v>27</v>
      </c>
      <c r="H328" s="3">
        <v>5</v>
      </c>
      <c r="I328" s="5">
        <v>2</v>
      </c>
      <c r="J328" s="2" t="s">
        <v>4</v>
      </c>
      <c r="K328" s="2" t="s">
        <v>48</v>
      </c>
      <c r="L328" s="8">
        <v>13.5</v>
      </c>
      <c r="M328" s="1">
        <v>2</v>
      </c>
      <c r="N328" s="1" t="str">
        <f t="shared" si="7"/>
        <v>не торгуем</v>
      </c>
      <c r="O328" s="1"/>
    </row>
    <row r="329" spans="3:15" x14ac:dyDescent="0.3">
      <c r="C329" s="7" t="s">
        <v>128</v>
      </c>
      <c r="D329" s="103" t="str">
        <f>VLOOKUP(Таблица1[[#This Row],[ID]],Таблица3[#All],3,FALSE)</f>
        <v>Kishwar</v>
      </c>
      <c r="E329" s="18">
        <f>VLOOKUP(Таблица1[[#This Row],[ID]],Таблица3[#All],2,FALSE)</f>
        <v>43282</v>
      </c>
      <c r="F329" s="18" t="str">
        <f>VLOOKUP(Таблица1[[#This Row],[ID]],Таблица3[#All],5,FALSE)</f>
        <v>Indore</v>
      </c>
      <c r="G329" s="5">
        <v>709</v>
      </c>
      <c r="H329" s="3">
        <v>-100</v>
      </c>
      <c r="I329" s="5">
        <v>5</v>
      </c>
      <c r="J329" s="2" t="s">
        <v>7</v>
      </c>
      <c r="K329" s="2" t="s">
        <v>10</v>
      </c>
      <c r="L329" s="8">
        <v>141.80000000000001</v>
      </c>
      <c r="M329" s="1">
        <v>1</v>
      </c>
      <c r="N329" s="1" t="str">
        <f t="shared" si="7"/>
        <v>не торгуем</v>
      </c>
      <c r="O329" s="1"/>
    </row>
    <row r="330" spans="3:15" x14ac:dyDescent="0.3">
      <c r="C330" s="7" t="s">
        <v>284</v>
      </c>
      <c r="D330" s="103" t="str">
        <f>VLOOKUP(Таблица1[[#This Row],[ID]],Таблица3[#All],3,FALSE)</f>
        <v>Aromal</v>
      </c>
      <c r="E330" s="18">
        <f>VLOOKUP(Таблица1[[#This Row],[ID]],Таблица3[#All],2,FALSE)</f>
        <v>43419</v>
      </c>
      <c r="F330" s="18" t="str">
        <f>VLOOKUP(Таблица1[[#This Row],[ID]],Таблица3[#All],5,FALSE)</f>
        <v>Mumbai</v>
      </c>
      <c r="G330" s="5">
        <v>27</v>
      </c>
      <c r="H330" s="3">
        <v>9</v>
      </c>
      <c r="I330" s="5">
        <v>2</v>
      </c>
      <c r="J330" s="2" t="s">
        <v>4</v>
      </c>
      <c r="K330" s="2" t="s">
        <v>6</v>
      </c>
      <c r="L330" s="8">
        <v>13.5</v>
      </c>
      <c r="M330" s="1">
        <v>3</v>
      </c>
      <c r="N330" s="1" t="str">
        <f t="shared" si="7"/>
        <v>не торгуем</v>
      </c>
      <c r="O330" s="1"/>
    </row>
    <row r="331" spans="3:15" x14ac:dyDescent="0.3">
      <c r="C331" s="7" t="s">
        <v>374</v>
      </c>
      <c r="D331" s="103" t="str">
        <f>VLOOKUP(Таблица1[[#This Row],[ID]],Таблица3[#All],3,FALSE)</f>
        <v>Trupti</v>
      </c>
      <c r="E331" s="18">
        <f>VLOOKUP(Таблица1[[#This Row],[ID]],Таблица3[#All],2,FALSE)</f>
        <v>43479</v>
      </c>
      <c r="F331" s="18" t="str">
        <f>VLOOKUP(Таблица1[[#This Row],[ID]],Таблица3[#All],5,FALSE)</f>
        <v>Ahmedabad</v>
      </c>
      <c r="G331" s="5">
        <v>27</v>
      </c>
      <c r="H331" s="3">
        <v>0</v>
      </c>
      <c r="I331" s="5">
        <v>2</v>
      </c>
      <c r="J331" s="2" t="s">
        <v>4</v>
      </c>
      <c r="K331" s="2" t="s">
        <v>22</v>
      </c>
      <c r="L331" s="8">
        <v>13.5</v>
      </c>
      <c r="M331" s="1">
        <v>4</v>
      </c>
      <c r="N331" s="1" t="str">
        <f t="shared" si="7"/>
        <v>не торгуем</v>
      </c>
      <c r="O331" s="1"/>
    </row>
    <row r="332" spans="3:15" x14ac:dyDescent="0.3">
      <c r="C332" s="7" t="s">
        <v>481</v>
      </c>
      <c r="D332" s="103" t="str">
        <f>VLOOKUP(Таблица1[[#This Row],[ID]],Таблица3[#All],3,FALSE)</f>
        <v>Anurag</v>
      </c>
      <c r="E332" s="18">
        <f>VLOOKUP(Таблица1[[#This Row],[ID]],Таблица3[#All],2,FALSE)</f>
        <v>43538</v>
      </c>
      <c r="F332" s="18" t="str">
        <f>VLOOKUP(Таблица1[[#This Row],[ID]],Таблица3[#All],5,FALSE)</f>
        <v>Indore</v>
      </c>
      <c r="G332" s="5">
        <v>27</v>
      </c>
      <c r="H332" s="3">
        <v>8</v>
      </c>
      <c r="I332" s="5">
        <v>2</v>
      </c>
      <c r="J332" s="2" t="s">
        <v>4</v>
      </c>
      <c r="K332" s="2" t="s">
        <v>17</v>
      </c>
      <c r="L332" s="8">
        <v>13.5</v>
      </c>
      <c r="M332" s="1">
        <v>2</v>
      </c>
      <c r="N332" s="1" t="str">
        <f t="shared" si="7"/>
        <v>не торгуем</v>
      </c>
      <c r="O332" s="1"/>
    </row>
    <row r="333" spans="3:15" x14ac:dyDescent="0.3">
      <c r="C333" s="7" t="s">
        <v>220</v>
      </c>
      <c r="D333" s="103" t="str">
        <f>VLOOKUP(Таблица1[[#This Row],[ID]],Таблица3[#All],3,FALSE)</f>
        <v>Ishit</v>
      </c>
      <c r="E333" s="18">
        <f>VLOOKUP(Таблица1[[#This Row],[ID]],Таблица3[#All],2,FALSE)</f>
        <v>43374</v>
      </c>
      <c r="F333" s="18" t="str">
        <f>VLOOKUP(Таблица1[[#This Row],[ID]],Таблица3[#All],5,FALSE)</f>
        <v>Pune</v>
      </c>
      <c r="G333" s="5">
        <v>122</v>
      </c>
      <c r="H333" s="3">
        <v>-66</v>
      </c>
      <c r="I333" s="5">
        <v>9</v>
      </c>
      <c r="J333" s="2" t="s">
        <v>7</v>
      </c>
      <c r="K333" s="2" t="s">
        <v>28</v>
      </c>
      <c r="L333" s="8">
        <v>13.555555555555555</v>
      </c>
      <c r="M333" s="1">
        <v>2</v>
      </c>
      <c r="N333" s="1" t="str">
        <f t="shared" si="7"/>
        <v>торгуем</v>
      </c>
      <c r="O333" s="1"/>
    </row>
    <row r="334" spans="3:15" x14ac:dyDescent="0.3">
      <c r="C334" s="7" t="s">
        <v>379</v>
      </c>
      <c r="D334" s="103" t="str">
        <f>VLOOKUP(Таблица1[[#This Row],[ID]],Таблица3[#All],3,FALSE)</f>
        <v>Muskan</v>
      </c>
      <c r="E334" s="18">
        <f>VLOOKUP(Таблица1[[#This Row],[ID]],Таблица3[#All],2,FALSE)</f>
        <v>43483</v>
      </c>
      <c r="F334" s="18" t="str">
        <f>VLOOKUP(Таблица1[[#This Row],[ID]],Таблица3[#All],5,FALSE)</f>
        <v>Indore</v>
      </c>
      <c r="G334" s="5">
        <v>82</v>
      </c>
      <c r="H334" s="3">
        <v>24</v>
      </c>
      <c r="I334" s="5">
        <v>6</v>
      </c>
      <c r="J334" s="2" t="s">
        <v>4</v>
      </c>
      <c r="K334" s="2" t="s">
        <v>6</v>
      </c>
      <c r="L334" s="8">
        <v>13.666666666666666</v>
      </c>
      <c r="M334" s="1">
        <v>1</v>
      </c>
      <c r="N334" s="1" t="str">
        <f t="shared" si="7"/>
        <v>не торгуем</v>
      </c>
      <c r="O334" s="1"/>
    </row>
    <row r="335" spans="3:15" x14ac:dyDescent="0.3">
      <c r="C335" s="7" t="s">
        <v>307</v>
      </c>
      <c r="D335" s="103" t="str">
        <f>VLOOKUP(Таблица1[[#This Row],[ID]],Таблица3[#All],3,FALSE)</f>
        <v>Vedant</v>
      </c>
      <c r="E335" s="18">
        <f>VLOOKUP(Таблица1[[#This Row],[ID]],Таблица3[#All],2,FALSE)</f>
        <v>43435</v>
      </c>
      <c r="F335" s="18" t="str">
        <f>VLOOKUP(Таблица1[[#This Row],[ID]],Таблица3[#All],5,FALSE)</f>
        <v>Allahabad</v>
      </c>
      <c r="G335" s="5">
        <v>83</v>
      </c>
      <c r="H335" s="3">
        <v>6</v>
      </c>
      <c r="I335" s="5">
        <v>6</v>
      </c>
      <c r="J335" s="2" t="s">
        <v>4</v>
      </c>
      <c r="K335" s="2" t="s">
        <v>20</v>
      </c>
      <c r="L335" s="8">
        <v>13.833333333333334</v>
      </c>
      <c r="M335" s="1">
        <v>4</v>
      </c>
      <c r="N335" s="1" t="str">
        <f t="shared" si="7"/>
        <v>не торгуем</v>
      </c>
      <c r="O335" s="1"/>
    </row>
    <row r="336" spans="3:15" x14ac:dyDescent="0.3">
      <c r="C336" s="7" t="s">
        <v>311</v>
      </c>
      <c r="D336" s="103" t="str">
        <f>VLOOKUP(Таблица1[[#This Row],[ID]],Таблица3[#All],3,FALSE)</f>
        <v>Shivani</v>
      </c>
      <c r="E336" s="18">
        <f>VLOOKUP(Таблица1[[#This Row],[ID]],Таблица3[#All],2,FALSE)</f>
        <v>43438</v>
      </c>
      <c r="F336" s="18" t="str">
        <f>VLOOKUP(Таблица1[[#This Row],[ID]],Таблица3[#All],5,FALSE)</f>
        <v>Indore</v>
      </c>
      <c r="G336" s="5">
        <v>97</v>
      </c>
      <c r="H336" s="3">
        <v>36</v>
      </c>
      <c r="I336" s="5">
        <v>7</v>
      </c>
      <c r="J336" s="2" t="s">
        <v>4</v>
      </c>
      <c r="K336" s="2" t="s">
        <v>6</v>
      </c>
      <c r="L336" s="8">
        <v>13.857142857142858</v>
      </c>
      <c r="M336" s="1">
        <v>4</v>
      </c>
      <c r="N336" s="1" t="str">
        <f t="shared" si="7"/>
        <v>не торгуем</v>
      </c>
      <c r="O336" s="1"/>
    </row>
    <row r="337" spans="3:15" x14ac:dyDescent="0.3">
      <c r="C337" s="7" t="s">
        <v>130</v>
      </c>
      <c r="D337" s="103" t="str">
        <f>VLOOKUP(Таблица1[[#This Row],[ID]],Таблица3[#All],3,FALSE)</f>
        <v>Megha</v>
      </c>
      <c r="E337" s="18">
        <f>VLOOKUP(Таблица1[[#This Row],[ID]],Таблица3[#All],2,FALSE)</f>
        <v>43286</v>
      </c>
      <c r="F337" s="18" t="str">
        <f>VLOOKUP(Таблица1[[#This Row],[ID]],Таблица3[#All],5,FALSE)</f>
        <v>Pune</v>
      </c>
      <c r="G337" s="5">
        <v>25</v>
      </c>
      <c r="H337" s="3">
        <v>0</v>
      </c>
      <c r="I337" s="5">
        <v>4</v>
      </c>
      <c r="J337" s="2" t="s">
        <v>4</v>
      </c>
      <c r="K337" s="2" t="s">
        <v>48</v>
      </c>
      <c r="L337" s="8">
        <v>6.25</v>
      </c>
      <c r="M337" s="1">
        <v>2</v>
      </c>
      <c r="N337" s="1" t="str">
        <f t="shared" si="7"/>
        <v>не торгуем</v>
      </c>
      <c r="O337" s="1"/>
    </row>
    <row r="338" spans="3:15" x14ac:dyDescent="0.3">
      <c r="C338" s="7" t="s">
        <v>130</v>
      </c>
      <c r="D338" s="103" t="str">
        <f>VLOOKUP(Таблица1[[#This Row],[ID]],Таблица3[#All],3,FALSE)</f>
        <v>Megha</v>
      </c>
      <c r="E338" s="18">
        <f>VLOOKUP(Таблица1[[#This Row],[ID]],Таблица3[#All],2,FALSE)</f>
        <v>43286</v>
      </c>
      <c r="F338" s="18" t="str">
        <f>VLOOKUP(Таблица1[[#This Row],[ID]],Таблица3[#All],5,FALSE)</f>
        <v>Pune</v>
      </c>
      <c r="G338" s="5">
        <v>53</v>
      </c>
      <c r="H338" s="3">
        <v>-18</v>
      </c>
      <c r="I338" s="5">
        <v>4</v>
      </c>
      <c r="J338" s="2" t="s">
        <v>4</v>
      </c>
      <c r="K338" s="2" t="s">
        <v>17</v>
      </c>
      <c r="L338" s="8">
        <v>13.25</v>
      </c>
      <c r="M338" s="1">
        <v>3</v>
      </c>
      <c r="N338" s="1" t="str">
        <f t="shared" si="7"/>
        <v>не торгуем</v>
      </c>
      <c r="O338" s="1"/>
    </row>
    <row r="339" spans="3:15" x14ac:dyDescent="0.3">
      <c r="C339" s="7" t="s">
        <v>70</v>
      </c>
      <c r="D339" s="103" t="str">
        <f>VLOOKUP(Таблица1[[#This Row],[ID]],Таблица3[#All],3,FALSE)</f>
        <v>Chirag</v>
      </c>
      <c r="E339" s="18">
        <f>VLOOKUP(Таблица1[[#This Row],[ID]],Таблица3[#All],2,FALSE)</f>
        <v>43226</v>
      </c>
      <c r="F339" s="18" t="str">
        <f>VLOOKUP(Таблица1[[#This Row],[ID]],Таблица3[#All],5,FALSE)</f>
        <v>Mumbai</v>
      </c>
      <c r="G339" s="5">
        <v>28</v>
      </c>
      <c r="H339" s="3">
        <v>-26</v>
      </c>
      <c r="I339" s="5">
        <v>2</v>
      </c>
      <c r="J339" s="2" t="s">
        <v>4</v>
      </c>
      <c r="K339" s="2" t="s">
        <v>5</v>
      </c>
      <c r="L339" s="8">
        <v>14</v>
      </c>
      <c r="M339" s="1">
        <v>1</v>
      </c>
      <c r="N339" s="1" t="str">
        <f t="shared" si="7"/>
        <v>не торгуем</v>
      </c>
      <c r="O339" s="1"/>
    </row>
    <row r="340" spans="3:15" x14ac:dyDescent="0.3">
      <c r="C340" s="7" t="s">
        <v>131</v>
      </c>
      <c r="D340" s="103" t="str">
        <f>VLOOKUP(Таблица1[[#This Row],[ID]],Таблица3[#All],3,FALSE)</f>
        <v>Sakshi</v>
      </c>
      <c r="E340" s="18">
        <f>VLOOKUP(Таблица1[[#This Row],[ID]],Таблица3[#All],2,FALSE)</f>
        <v>43287</v>
      </c>
      <c r="F340" s="18" t="str">
        <f>VLOOKUP(Таблица1[[#This Row],[ID]],Таблица3[#All],5,FALSE)</f>
        <v>Bhopal</v>
      </c>
      <c r="G340" s="5">
        <v>100</v>
      </c>
      <c r="H340" s="3">
        <v>-58</v>
      </c>
      <c r="I340" s="5">
        <v>4</v>
      </c>
      <c r="J340" s="2" t="s">
        <v>4</v>
      </c>
      <c r="K340" s="2" t="s">
        <v>6</v>
      </c>
      <c r="L340" s="8">
        <v>25</v>
      </c>
      <c r="M340" s="1">
        <v>2</v>
      </c>
      <c r="N340" s="1" t="str">
        <f t="shared" si="7"/>
        <v>не торгуем</v>
      </c>
      <c r="O340" s="1"/>
    </row>
    <row r="341" spans="3:15" x14ac:dyDescent="0.3">
      <c r="C341" s="7" t="s">
        <v>132</v>
      </c>
      <c r="D341" s="103" t="str">
        <f>VLOOKUP(Таблица1[[#This Row],[ID]],Таблица3[#All],3,FALSE)</f>
        <v>Adhvaita</v>
      </c>
      <c r="E341" s="18">
        <f>VLOOKUP(Таблица1[[#This Row],[ID]],Таблица3[#All],2,FALSE)</f>
        <v>43288</v>
      </c>
      <c r="F341" s="18" t="str">
        <f>VLOOKUP(Таблица1[[#This Row],[ID]],Таблица3[#All],5,FALSE)</f>
        <v>Jaipur</v>
      </c>
      <c r="G341" s="5">
        <v>193</v>
      </c>
      <c r="H341" s="3">
        <v>-275</v>
      </c>
      <c r="I341" s="5">
        <v>3</v>
      </c>
      <c r="J341" s="2" t="s">
        <v>7</v>
      </c>
      <c r="K341" s="2" t="s">
        <v>10</v>
      </c>
      <c r="L341" s="8">
        <v>64.333333333333329</v>
      </c>
      <c r="M341" s="1">
        <v>3</v>
      </c>
      <c r="N341" s="1" t="str">
        <f t="shared" si="7"/>
        <v>не торгуем</v>
      </c>
      <c r="O341" s="1"/>
    </row>
    <row r="342" spans="3:15" x14ac:dyDescent="0.3">
      <c r="C342" s="7" t="s">
        <v>133</v>
      </c>
      <c r="D342" s="103" t="str">
        <f>VLOOKUP(Таблица1[[#This Row],[ID]],Таблица3[#All],3,FALSE)</f>
        <v>Raksha</v>
      </c>
      <c r="E342" s="18">
        <f>VLOOKUP(Таблица1[[#This Row],[ID]],Таблица3[#All],2,FALSE)</f>
        <v>43289</v>
      </c>
      <c r="F342" s="18" t="str">
        <f>VLOOKUP(Таблица1[[#This Row],[ID]],Таблица3[#All],5,FALSE)</f>
        <v>Kolkata</v>
      </c>
      <c r="G342" s="5">
        <v>158</v>
      </c>
      <c r="H342" s="3">
        <v>-63</v>
      </c>
      <c r="I342" s="5">
        <v>4</v>
      </c>
      <c r="J342" s="2" t="s">
        <v>2</v>
      </c>
      <c r="K342" s="2" t="s">
        <v>14</v>
      </c>
      <c r="L342" s="8">
        <v>39.5</v>
      </c>
      <c r="M342" s="1">
        <v>1</v>
      </c>
      <c r="N342" s="1" t="str">
        <f t="shared" si="7"/>
        <v>не торгуем</v>
      </c>
      <c r="O342" s="1"/>
    </row>
    <row r="343" spans="3:15" x14ac:dyDescent="0.3">
      <c r="C343" s="7" t="s">
        <v>73</v>
      </c>
      <c r="D343" s="103" t="str">
        <f>VLOOKUP(Таблица1[[#This Row],[ID]],Таблица3[#All],3,FALSE)</f>
        <v>Farah</v>
      </c>
      <c r="E343" s="18">
        <f>VLOOKUP(Таблица1[[#This Row],[ID]],Таблица3[#All],2,FALSE)</f>
        <v>43228</v>
      </c>
      <c r="F343" s="18" t="str">
        <f>VLOOKUP(Таблица1[[#This Row],[ID]],Таблица3[#All],5,FALSE)</f>
        <v>Kohima</v>
      </c>
      <c r="G343" s="5">
        <v>28</v>
      </c>
      <c r="H343" s="3">
        <v>-3</v>
      </c>
      <c r="I343" s="5">
        <v>2</v>
      </c>
      <c r="J343" s="2" t="s">
        <v>4</v>
      </c>
      <c r="K343" s="2" t="s">
        <v>11</v>
      </c>
      <c r="L343" s="8">
        <v>14</v>
      </c>
      <c r="M343" s="1">
        <v>4</v>
      </c>
      <c r="N343" s="1" t="str">
        <f t="shared" si="7"/>
        <v>не торгуем</v>
      </c>
      <c r="O343" s="1"/>
    </row>
    <row r="344" spans="3:15" x14ac:dyDescent="0.3">
      <c r="C344" s="7" t="s">
        <v>90</v>
      </c>
      <c r="D344" s="103" t="str">
        <f>VLOOKUP(Таблица1[[#This Row],[ID]],Таблица3[#All],3,FALSE)</f>
        <v>Charika</v>
      </c>
      <c r="E344" s="18">
        <f>VLOOKUP(Таблица1[[#This Row],[ID]],Таблица3[#All],2,FALSE)</f>
        <v>43245</v>
      </c>
      <c r="F344" s="18" t="str">
        <f>VLOOKUP(Таблица1[[#This Row],[ID]],Таблица3[#All],5,FALSE)</f>
        <v>Goa</v>
      </c>
      <c r="G344" s="5">
        <v>14</v>
      </c>
      <c r="H344" s="3">
        <v>2</v>
      </c>
      <c r="I344" s="5">
        <v>1</v>
      </c>
      <c r="J344" s="2" t="s">
        <v>4</v>
      </c>
      <c r="K344" s="2" t="s">
        <v>6</v>
      </c>
      <c r="L344" s="8">
        <v>14</v>
      </c>
      <c r="M344" s="1">
        <v>3</v>
      </c>
      <c r="N344" s="1" t="str">
        <f t="shared" si="7"/>
        <v>не торгуем</v>
      </c>
      <c r="O344" s="1"/>
    </row>
    <row r="345" spans="3:15" x14ac:dyDescent="0.3">
      <c r="C345" s="7" t="s">
        <v>135</v>
      </c>
      <c r="D345" s="103" t="str">
        <f>VLOOKUP(Таблица1[[#This Row],[ID]],Таблица3[#All],3,FALSE)</f>
        <v>Srishti</v>
      </c>
      <c r="E345" s="18">
        <f>VLOOKUP(Таблица1[[#This Row],[ID]],Таблица3[#All],2,FALSE)</f>
        <v>43291</v>
      </c>
      <c r="F345" s="18" t="str">
        <f>VLOOKUP(Таблица1[[#This Row],[ID]],Таблица3[#All],5,FALSE)</f>
        <v>Kashmir</v>
      </c>
      <c r="G345" s="5">
        <v>416</v>
      </c>
      <c r="H345" s="3">
        <v>137</v>
      </c>
      <c r="I345" s="5">
        <v>3</v>
      </c>
      <c r="J345" s="2" t="s">
        <v>7</v>
      </c>
      <c r="K345" s="2" t="s">
        <v>10</v>
      </c>
      <c r="L345" s="8">
        <v>138.66666666666666</v>
      </c>
      <c r="M345" s="1">
        <v>1</v>
      </c>
      <c r="N345" s="1" t="str">
        <f t="shared" si="7"/>
        <v>не торгуем</v>
      </c>
      <c r="O345" s="1"/>
    </row>
    <row r="346" spans="3:15" x14ac:dyDescent="0.3">
      <c r="C346" s="7" t="s">
        <v>136</v>
      </c>
      <c r="D346" s="103" t="str">
        <f>VLOOKUP(Таблица1[[#This Row],[ID]],Таблица3[#All],3,FALSE)</f>
        <v>Surabhi</v>
      </c>
      <c r="E346" s="18">
        <f>VLOOKUP(Таблица1[[#This Row],[ID]],Таблица3[#All],2,FALSE)</f>
        <v>43292</v>
      </c>
      <c r="F346" s="18" t="str">
        <f>VLOOKUP(Таблица1[[#This Row],[ID]],Таблица3[#All],5,FALSE)</f>
        <v>Chennai</v>
      </c>
      <c r="G346" s="5">
        <v>58</v>
      </c>
      <c r="H346" s="3">
        <v>0</v>
      </c>
      <c r="I346" s="5">
        <v>4</v>
      </c>
      <c r="J346" s="2" t="s">
        <v>4</v>
      </c>
      <c r="K346" s="2" t="s">
        <v>11</v>
      </c>
      <c r="L346" s="8">
        <v>14.5</v>
      </c>
      <c r="M346" s="1">
        <v>4</v>
      </c>
      <c r="N346" s="1" t="str">
        <f t="shared" si="7"/>
        <v>не торгуем</v>
      </c>
      <c r="O346" s="1"/>
    </row>
    <row r="347" spans="3:15" x14ac:dyDescent="0.3">
      <c r="C347" s="7" t="s">
        <v>137</v>
      </c>
      <c r="D347" s="103" t="str">
        <f>VLOOKUP(Таблица1[[#This Row],[ID]],Таблица3[#All],3,FALSE)</f>
        <v>Manshul</v>
      </c>
      <c r="E347" s="18">
        <f>VLOOKUP(Таблица1[[#This Row],[ID]],Таблица3[#All],2,FALSE)</f>
        <v>43293</v>
      </c>
      <c r="F347" s="18" t="str">
        <f>VLOOKUP(Таблица1[[#This Row],[ID]],Таблица3[#All],5,FALSE)</f>
        <v>Lucknow</v>
      </c>
      <c r="G347" s="5">
        <v>561</v>
      </c>
      <c r="H347" s="3">
        <v>212</v>
      </c>
      <c r="I347" s="5">
        <v>3</v>
      </c>
      <c r="J347" s="2" t="s">
        <v>4</v>
      </c>
      <c r="K347" s="2" t="s">
        <v>11</v>
      </c>
      <c r="L347" s="8">
        <v>187</v>
      </c>
      <c r="M347" s="1">
        <v>3</v>
      </c>
      <c r="N347" s="1" t="str">
        <f t="shared" si="7"/>
        <v>не торгуем</v>
      </c>
      <c r="O347" s="1"/>
    </row>
    <row r="348" spans="3:15" x14ac:dyDescent="0.3">
      <c r="C348" s="7" t="s">
        <v>137</v>
      </c>
      <c r="D348" s="103" t="str">
        <f>VLOOKUP(Таблица1[[#This Row],[ID]],Таблица3[#All],3,FALSE)</f>
        <v>Manshul</v>
      </c>
      <c r="E348" s="18">
        <f>VLOOKUP(Таблица1[[#This Row],[ID]],Таблица3[#All],2,FALSE)</f>
        <v>43293</v>
      </c>
      <c r="F348" s="18" t="str">
        <f>VLOOKUP(Таблица1[[#This Row],[ID]],Таблица3[#All],5,FALSE)</f>
        <v>Lucknow</v>
      </c>
      <c r="G348" s="5">
        <v>138</v>
      </c>
      <c r="H348" s="3">
        <v>-3</v>
      </c>
      <c r="I348" s="5">
        <v>5</v>
      </c>
      <c r="J348" s="2" t="s">
        <v>4</v>
      </c>
      <c r="K348" s="2" t="s">
        <v>11</v>
      </c>
      <c r="L348" s="8">
        <v>27.6</v>
      </c>
      <c r="M348" s="1">
        <v>4</v>
      </c>
      <c r="N348" s="1" t="str">
        <f t="shared" si="7"/>
        <v>не торгуем</v>
      </c>
      <c r="O348" s="1"/>
    </row>
    <row r="349" spans="3:15" x14ac:dyDescent="0.3">
      <c r="C349" s="7" t="s">
        <v>137</v>
      </c>
      <c r="D349" s="103" t="str">
        <f>VLOOKUP(Таблица1[[#This Row],[ID]],Таблица3[#All],3,FALSE)</f>
        <v>Manshul</v>
      </c>
      <c r="E349" s="18">
        <f>VLOOKUP(Таблица1[[#This Row],[ID]],Таблица3[#All],2,FALSE)</f>
        <v>43293</v>
      </c>
      <c r="F349" s="18" t="str">
        <f>VLOOKUP(Таблица1[[#This Row],[ID]],Таблица3[#All],5,FALSE)</f>
        <v>Lucknow</v>
      </c>
      <c r="G349" s="5">
        <v>90</v>
      </c>
      <c r="H349" s="3">
        <v>17</v>
      </c>
      <c r="I349" s="5">
        <v>3</v>
      </c>
      <c r="J349" s="2" t="s">
        <v>4</v>
      </c>
      <c r="K349" s="2" t="s">
        <v>20</v>
      </c>
      <c r="L349" s="8">
        <v>30</v>
      </c>
      <c r="M349" s="1">
        <v>1</v>
      </c>
      <c r="N349" s="1" t="str">
        <f t="shared" si="7"/>
        <v>не торгуем</v>
      </c>
      <c r="O349" s="1"/>
    </row>
    <row r="350" spans="3:15" x14ac:dyDescent="0.3">
      <c r="C350" s="7" t="s">
        <v>177</v>
      </c>
      <c r="D350" s="103" t="str">
        <f>VLOOKUP(Таблица1[[#This Row],[ID]],Таблица3[#All],3,FALSE)</f>
        <v>Mohit</v>
      </c>
      <c r="E350" s="18">
        <f>VLOOKUP(Таблица1[[#This Row],[ID]],Таблица3[#All],2,FALSE)</f>
        <v>43333</v>
      </c>
      <c r="F350" s="18" t="str">
        <f>VLOOKUP(Таблица1[[#This Row],[ID]],Таблица3[#All],5,FALSE)</f>
        <v>Indore</v>
      </c>
      <c r="G350" s="5">
        <v>14</v>
      </c>
      <c r="H350" s="3">
        <v>5</v>
      </c>
      <c r="I350" s="5">
        <v>1</v>
      </c>
      <c r="J350" s="2" t="s">
        <v>4</v>
      </c>
      <c r="K350" s="2" t="s">
        <v>6</v>
      </c>
      <c r="L350" s="8">
        <v>14</v>
      </c>
      <c r="M350" s="1">
        <v>3</v>
      </c>
      <c r="N350" s="1" t="str">
        <f t="shared" si="7"/>
        <v>не торгуем</v>
      </c>
      <c r="O350" s="1"/>
    </row>
    <row r="351" spans="3:15" x14ac:dyDescent="0.3">
      <c r="C351" s="7" t="s">
        <v>488</v>
      </c>
      <c r="D351" s="103" t="str">
        <f>VLOOKUP(Таблица1[[#This Row],[ID]],Таблица3[#All],3,FALSE)</f>
        <v>Shefali</v>
      </c>
      <c r="E351" s="18">
        <f>VLOOKUP(Таблица1[[#This Row],[ID]],Таблица3[#All],2,FALSE)</f>
        <v>43540</v>
      </c>
      <c r="F351" s="18" t="str">
        <f>VLOOKUP(Таблица1[[#This Row],[ID]],Таблица3[#All],5,FALSE)</f>
        <v>Jaipur</v>
      </c>
      <c r="G351" s="5">
        <v>193</v>
      </c>
      <c r="H351" s="3">
        <v>33</v>
      </c>
      <c r="I351" s="5">
        <v>5</v>
      </c>
      <c r="J351" s="2" t="s">
        <v>7</v>
      </c>
      <c r="K351" s="2" t="s">
        <v>28</v>
      </c>
      <c r="L351" s="8">
        <v>38.6</v>
      </c>
      <c r="M351" s="1">
        <v>1</v>
      </c>
      <c r="N351" s="1" t="str">
        <f t="shared" si="7"/>
        <v>торгуем</v>
      </c>
      <c r="O351" s="1"/>
    </row>
    <row r="352" spans="3:15" x14ac:dyDescent="0.3">
      <c r="C352" s="7" t="s">
        <v>517</v>
      </c>
      <c r="D352" s="103" t="str">
        <f>VLOOKUP(Таблица1[[#This Row],[ID]],Таблица3[#All],3,FALSE)</f>
        <v>Vini</v>
      </c>
      <c r="E352" s="18">
        <f>VLOOKUP(Таблица1[[#This Row],[ID]],Таблица3[#All],2,FALSE)</f>
        <v>43552</v>
      </c>
      <c r="F352" s="18" t="str">
        <f>VLOOKUP(Таблица1[[#This Row],[ID]],Таблица3[#All],5,FALSE)</f>
        <v>Bangalore</v>
      </c>
      <c r="G352" s="5">
        <v>14</v>
      </c>
      <c r="H352" s="3">
        <v>5</v>
      </c>
      <c r="I352" s="5">
        <v>1</v>
      </c>
      <c r="J352" s="2" t="s">
        <v>4</v>
      </c>
      <c r="K352" s="2" t="s">
        <v>6</v>
      </c>
      <c r="L352" s="8">
        <v>14</v>
      </c>
      <c r="M352" s="1">
        <v>1</v>
      </c>
      <c r="N352" s="1" t="str">
        <f t="shared" si="7"/>
        <v>не торгуем</v>
      </c>
      <c r="O352" s="1"/>
    </row>
    <row r="353" spans="3:15" x14ac:dyDescent="0.3">
      <c r="C353" s="7" t="s">
        <v>473</v>
      </c>
      <c r="D353" s="103" t="str">
        <f>VLOOKUP(Таблица1[[#This Row],[ID]],Таблица3[#All],3,FALSE)</f>
        <v>Kirti</v>
      </c>
      <c r="E353" s="18">
        <f>VLOOKUP(Таблица1[[#This Row],[ID]],Таблица3[#All],2,FALSE)</f>
        <v>43533</v>
      </c>
      <c r="F353" s="18" t="str">
        <f>VLOOKUP(Таблица1[[#This Row],[ID]],Таблица3[#All],5,FALSE)</f>
        <v>Kashmir</v>
      </c>
      <c r="G353" s="5">
        <v>85</v>
      </c>
      <c r="H353" s="3">
        <v>2</v>
      </c>
      <c r="I353" s="5">
        <v>6</v>
      </c>
      <c r="J353" s="2" t="s">
        <v>4</v>
      </c>
      <c r="K353" s="2" t="s">
        <v>5</v>
      </c>
      <c r="L353" s="8">
        <v>14.166666666666666</v>
      </c>
      <c r="M353" s="1">
        <v>4</v>
      </c>
      <c r="N353" s="1" t="str">
        <f t="shared" si="7"/>
        <v>не торгуем</v>
      </c>
      <c r="O353" s="1"/>
    </row>
    <row r="354" spans="3:15" x14ac:dyDescent="0.3">
      <c r="C354" s="7" t="s">
        <v>103</v>
      </c>
      <c r="D354" s="103" t="str">
        <f>VLOOKUP(Таблица1[[#This Row],[ID]],Таблица3[#All],3,FALSE)</f>
        <v>Shreya</v>
      </c>
      <c r="E354" s="18">
        <f>VLOOKUP(Таблица1[[#This Row],[ID]],Таблица3[#All],2,FALSE)</f>
        <v>43259</v>
      </c>
      <c r="F354" s="18" t="str">
        <f>VLOOKUP(Таблица1[[#This Row],[ID]],Таблица3[#All],5,FALSE)</f>
        <v>Thiruvananthapuram</v>
      </c>
      <c r="G354" s="5">
        <v>86</v>
      </c>
      <c r="H354" s="3">
        <v>-55</v>
      </c>
      <c r="I354" s="5">
        <v>6</v>
      </c>
      <c r="J354" s="2" t="s">
        <v>4</v>
      </c>
      <c r="K354" s="2" t="s">
        <v>11</v>
      </c>
      <c r="L354" s="8">
        <v>14.333333333333334</v>
      </c>
      <c r="M354" s="1">
        <v>4</v>
      </c>
      <c r="N354" s="1" t="str">
        <f t="shared" si="7"/>
        <v>не торгуем</v>
      </c>
      <c r="O354" s="1"/>
    </row>
    <row r="355" spans="3:15" x14ac:dyDescent="0.3">
      <c r="C355" s="7" t="s">
        <v>139</v>
      </c>
      <c r="D355" s="103" t="str">
        <f>VLOOKUP(Таблица1[[#This Row],[ID]],Таблица3[#All],3,FALSE)</f>
        <v>Rashmi</v>
      </c>
      <c r="E355" s="18">
        <f>VLOOKUP(Таблица1[[#This Row],[ID]],Таблица3[#All],2,FALSE)</f>
        <v>43293</v>
      </c>
      <c r="F355" s="18" t="str">
        <f>VLOOKUP(Таблица1[[#This Row],[ID]],Таблица3[#All],5,FALSE)</f>
        <v>Indore</v>
      </c>
      <c r="G355" s="5">
        <v>29</v>
      </c>
      <c r="H355" s="3">
        <v>10</v>
      </c>
      <c r="I355" s="5">
        <v>2</v>
      </c>
      <c r="J355" s="2" t="s">
        <v>4</v>
      </c>
      <c r="K355" s="2" t="s">
        <v>5</v>
      </c>
      <c r="L355" s="8">
        <v>14.5</v>
      </c>
      <c r="M355" s="1">
        <v>1</v>
      </c>
      <c r="N355" s="1" t="str">
        <f t="shared" si="7"/>
        <v>не торгуем</v>
      </c>
      <c r="O355" s="1"/>
    </row>
    <row r="356" spans="3:15" x14ac:dyDescent="0.3">
      <c r="C356" s="7" t="s">
        <v>141</v>
      </c>
      <c r="D356" s="103" t="str">
        <f>VLOOKUP(Таблица1[[#This Row],[ID]],Таблица3[#All],3,FALSE)</f>
        <v>Anchal</v>
      </c>
      <c r="E356" s="18">
        <f>VLOOKUP(Таблица1[[#This Row],[ID]],Таблица3[#All],2,FALSE)</f>
        <v>43297</v>
      </c>
      <c r="F356" s="18" t="str">
        <f>VLOOKUP(Таблица1[[#This Row],[ID]],Таблица3[#All],5,FALSE)</f>
        <v>Chandigarh</v>
      </c>
      <c r="G356" s="5">
        <v>191</v>
      </c>
      <c r="H356" s="3">
        <v>51</v>
      </c>
      <c r="I356" s="5">
        <v>5</v>
      </c>
      <c r="J356" s="2" t="s">
        <v>4</v>
      </c>
      <c r="K356" s="2" t="s">
        <v>20</v>
      </c>
      <c r="L356" s="8">
        <v>38.200000000000003</v>
      </c>
      <c r="M356" s="1">
        <v>3</v>
      </c>
      <c r="N356" s="1" t="str">
        <f t="shared" si="7"/>
        <v>не торгуем</v>
      </c>
      <c r="O356" s="1"/>
    </row>
    <row r="357" spans="3:15" x14ac:dyDescent="0.3">
      <c r="C357" s="7" t="s">
        <v>430</v>
      </c>
      <c r="D357" s="103" t="str">
        <f>VLOOKUP(Таблица1[[#This Row],[ID]],Таблица3[#All],3,FALSE)</f>
        <v>Kartikay</v>
      </c>
      <c r="E357" s="18">
        <f>VLOOKUP(Таблица1[[#This Row],[ID]],Таблица3[#All],2,FALSE)</f>
        <v>43507</v>
      </c>
      <c r="F357" s="18" t="str">
        <f>VLOOKUP(Таблица1[[#This Row],[ID]],Таблица3[#All],5,FALSE)</f>
        <v>Patna</v>
      </c>
      <c r="G357" s="5">
        <v>29</v>
      </c>
      <c r="H357" s="3">
        <v>3</v>
      </c>
      <c r="I357" s="5">
        <v>2</v>
      </c>
      <c r="J357" s="2" t="s">
        <v>4</v>
      </c>
      <c r="K357" s="2" t="s">
        <v>5</v>
      </c>
      <c r="L357" s="8">
        <v>14.5</v>
      </c>
      <c r="M357" s="1">
        <v>2</v>
      </c>
      <c r="N357" s="1" t="str">
        <f t="shared" si="7"/>
        <v>не торгуем</v>
      </c>
      <c r="O357" s="1"/>
    </row>
    <row r="358" spans="3:15" x14ac:dyDescent="0.3">
      <c r="C358" s="7" t="s">
        <v>333</v>
      </c>
      <c r="D358" s="103" t="str">
        <f>VLOOKUP(Таблица1[[#This Row],[ID]],Таблица3[#All],3,FALSE)</f>
        <v>Geetanjali</v>
      </c>
      <c r="E358" s="18">
        <f>VLOOKUP(Таблица1[[#This Row],[ID]],Таблица3[#All],2,FALSE)</f>
        <v>43451</v>
      </c>
      <c r="F358" s="18" t="str">
        <f>VLOOKUP(Таблица1[[#This Row],[ID]],Таблица3[#All],5,FALSE)</f>
        <v>Delhi</v>
      </c>
      <c r="G358" s="5">
        <v>103</v>
      </c>
      <c r="H358" s="3">
        <v>21</v>
      </c>
      <c r="I358" s="5">
        <v>7</v>
      </c>
      <c r="J358" s="2" t="s">
        <v>4</v>
      </c>
      <c r="K358" s="2" t="s">
        <v>5</v>
      </c>
      <c r="L358" s="8">
        <v>14.714285714285714</v>
      </c>
      <c r="M358" s="1">
        <v>2</v>
      </c>
      <c r="N358" s="1" t="str">
        <f t="shared" si="7"/>
        <v>не торгуем</v>
      </c>
      <c r="O358" s="1"/>
    </row>
    <row r="359" spans="3:15" x14ac:dyDescent="0.3">
      <c r="C359" s="7" t="s">
        <v>9</v>
      </c>
      <c r="D359" s="103" t="str">
        <f>VLOOKUP(Таблица1[[#This Row],[ID]],Таблица3[#All],3,FALSE)</f>
        <v>Pearl</v>
      </c>
      <c r="E359" s="18">
        <f>VLOOKUP(Таблица1[[#This Row],[ID]],Таблица3[#All],2,FALSE)</f>
        <v>43191</v>
      </c>
      <c r="F359" s="18" t="str">
        <f>VLOOKUP(Таблица1[[#This Row],[ID]],Таблица3[#All],5,FALSE)</f>
        <v>Pune</v>
      </c>
      <c r="G359" s="5">
        <v>119</v>
      </c>
      <c r="H359" s="3">
        <v>-5</v>
      </c>
      <c r="I359" s="5">
        <v>8</v>
      </c>
      <c r="J359" s="2" t="s">
        <v>4</v>
      </c>
      <c r="K359" s="2" t="s">
        <v>11</v>
      </c>
      <c r="L359" s="8">
        <v>14.875</v>
      </c>
      <c r="M359" s="1">
        <v>1</v>
      </c>
      <c r="N359" s="1" t="str">
        <f t="shared" si="7"/>
        <v>не торгуем</v>
      </c>
      <c r="O359" s="1"/>
    </row>
    <row r="360" spans="3:15" x14ac:dyDescent="0.3">
      <c r="C360" s="7" t="s">
        <v>27</v>
      </c>
      <c r="D360" s="103" t="str">
        <f>VLOOKUP(Таблица1[[#This Row],[ID]],Таблица3[#All],3,FALSE)</f>
        <v>Yogesh</v>
      </c>
      <c r="E360" s="18">
        <f>VLOOKUP(Таблица1[[#This Row],[ID]],Таблица3[#All],2,FALSE)</f>
        <v>43199</v>
      </c>
      <c r="F360" s="18" t="str">
        <f>VLOOKUP(Таблица1[[#This Row],[ID]],Таблица3[#All],5,FALSE)</f>
        <v>Patna</v>
      </c>
      <c r="G360" s="5">
        <v>30</v>
      </c>
      <c r="H360" s="3">
        <v>-5</v>
      </c>
      <c r="I360" s="5">
        <v>2</v>
      </c>
      <c r="J360" s="2" t="s">
        <v>2</v>
      </c>
      <c r="K360" s="2" t="s">
        <v>29</v>
      </c>
      <c r="L360" s="8">
        <v>15</v>
      </c>
      <c r="M360" s="1">
        <v>4</v>
      </c>
      <c r="N360" s="1" t="str">
        <f t="shared" si="7"/>
        <v>не торгуем</v>
      </c>
      <c r="O360" s="1"/>
    </row>
    <row r="361" spans="3:15" x14ac:dyDescent="0.3">
      <c r="C361" s="7" t="s">
        <v>153</v>
      </c>
      <c r="D361" s="103" t="str">
        <f>VLOOKUP(Таблица1[[#This Row],[ID]],Таблица3[#All],3,FALSE)</f>
        <v>Dhirajendu</v>
      </c>
      <c r="E361" s="18">
        <f>VLOOKUP(Таблица1[[#This Row],[ID]],Таблица3[#All],2,FALSE)</f>
        <v>43309</v>
      </c>
      <c r="F361" s="18" t="str">
        <f>VLOOKUP(Таблица1[[#This Row],[ID]],Таблица3[#All],5,FALSE)</f>
        <v>Mumbai</v>
      </c>
      <c r="G361" s="5">
        <v>30</v>
      </c>
      <c r="H361" s="3">
        <v>-10</v>
      </c>
      <c r="I361" s="5">
        <v>2</v>
      </c>
      <c r="J361" s="2" t="s">
        <v>4</v>
      </c>
      <c r="K361" s="2" t="s">
        <v>5</v>
      </c>
      <c r="L361" s="8">
        <v>15</v>
      </c>
      <c r="M361" s="1">
        <v>2</v>
      </c>
      <c r="N361" s="1" t="str">
        <f t="shared" si="7"/>
        <v>не торгуем</v>
      </c>
      <c r="O361" s="1"/>
    </row>
    <row r="362" spans="3:15" x14ac:dyDescent="0.3">
      <c r="C362" s="7" t="s">
        <v>143</v>
      </c>
      <c r="D362" s="103" t="str">
        <f>VLOOKUP(Таблица1[[#This Row],[ID]],Таблица3[#All],3,FALSE)</f>
        <v>Wale</v>
      </c>
      <c r="E362" s="18">
        <f>VLOOKUP(Таблица1[[#This Row],[ID]],Таблица3[#All],2,FALSE)</f>
        <v>43299</v>
      </c>
      <c r="F362" s="18" t="str">
        <f>VLOOKUP(Таблица1[[#This Row],[ID]],Таблица3[#All],5,FALSE)</f>
        <v>Mumbai</v>
      </c>
      <c r="G362" s="5">
        <v>76</v>
      </c>
      <c r="H362" s="3">
        <v>-54</v>
      </c>
      <c r="I362" s="5">
        <v>3</v>
      </c>
      <c r="J362" s="2" t="s">
        <v>7</v>
      </c>
      <c r="K362" s="2" t="s">
        <v>8</v>
      </c>
      <c r="L362" s="8">
        <v>25.333333333333332</v>
      </c>
      <c r="M362" s="1">
        <v>2</v>
      </c>
      <c r="N362" s="1" t="str">
        <f t="shared" si="7"/>
        <v>не торгуем</v>
      </c>
      <c r="O362" s="1"/>
    </row>
    <row r="363" spans="3:15" x14ac:dyDescent="0.3">
      <c r="C363" s="7" t="s">
        <v>155</v>
      </c>
      <c r="D363" s="103" t="str">
        <f>VLOOKUP(Таблица1[[#This Row],[ID]],Таблица3[#All],3,FALSE)</f>
        <v>Arindam</v>
      </c>
      <c r="E363" s="18">
        <f>VLOOKUP(Таблица1[[#This Row],[ID]],Таблица3[#All],2,FALSE)</f>
        <v>43311</v>
      </c>
      <c r="F363" s="18" t="str">
        <f>VLOOKUP(Таблица1[[#This Row],[ID]],Таблица3[#All],5,FALSE)</f>
        <v>Lucknow</v>
      </c>
      <c r="G363" s="5">
        <v>15</v>
      </c>
      <c r="H363" s="3">
        <v>-7</v>
      </c>
      <c r="I363" s="5">
        <v>1</v>
      </c>
      <c r="J363" s="2" t="s">
        <v>4</v>
      </c>
      <c r="K363" s="2" t="s">
        <v>6</v>
      </c>
      <c r="L363" s="8">
        <v>15</v>
      </c>
      <c r="M363" s="1">
        <v>3</v>
      </c>
      <c r="N363" s="1" t="str">
        <f t="shared" si="7"/>
        <v>не торгуем</v>
      </c>
      <c r="O363" s="1"/>
    </row>
    <row r="364" spans="3:15" x14ac:dyDescent="0.3">
      <c r="C364" s="7" t="s">
        <v>174</v>
      </c>
      <c r="D364" s="103" t="str">
        <f>VLOOKUP(Таблица1[[#This Row],[ID]],Таблица3[#All],3,FALSE)</f>
        <v>Akshay</v>
      </c>
      <c r="E364" s="18">
        <f>VLOOKUP(Таблица1[[#This Row],[ID]],Таблица3[#All],2,FALSE)</f>
        <v>43330</v>
      </c>
      <c r="F364" s="18" t="str">
        <f>VLOOKUP(Таблица1[[#This Row],[ID]],Таблица3[#All],5,FALSE)</f>
        <v>Patna</v>
      </c>
      <c r="G364" s="5">
        <v>30</v>
      </c>
      <c r="H364" s="3">
        <v>-23</v>
      </c>
      <c r="I364" s="5">
        <v>2</v>
      </c>
      <c r="J364" s="2" t="s">
        <v>4</v>
      </c>
      <c r="K364" s="2" t="s">
        <v>11</v>
      </c>
      <c r="L364" s="8">
        <v>15</v>
      </c>
      <c r="M364" s="1">
        <v>2</v>
      </c>
      <c r="N364" s="1" t="str">
        <f t="shared" si="7"/>
        <v>не торгуем</v>
      </c>
      <c r="O364" s="1"/>
    </row>
    <row r="365" spans="3:15" x14ac:dyDescent="0.3">
      <c r="C365" s="7" t="s">
        <v>201</v>
      </c>
      <c r="D365" s="103" t="str">
        <f>VLOOKUP(Таблица1[[#This Row],[ID]],Таблица3[#All],3,FALSE)</f>
        <v>Rutuja</v>
      </c>
      <c r="E365" s="18">
        <f>VLOOKUP(Таблица1[[#This Row],[ID]],Таблица3[#All],2,FALSE)</f>
        <v>43357</v>
      </c>
      <c r="F365" s="18" t="str">
        <f>VLOOKUP(Таблица1[[#This Row],[ID]],Таблица3[#All],5,FALSE)</f>
        <v>Ahmedabad</v>
      </c>
      <c r="G365" s="5">
        <v>30</v>
      </c>
      <c r="H365" s="3">
        <v>-25</v>
      </c>
      <c r="I365" s="5">
        <v>2</v>
      </c>
      <c r="J365" s="2" t="s">
        <v>4</v>
      </c>
      <c r="K365" s="2" t="s">
        <v>17</v>
      </c>
      <c r="L365" s="8">
        <v>15</v>
      </c>
      <c r="M365" s="1">
        <v>1</v>
      </c>
      <c r="N365" s="1" t="str">
        <f t="shared" si="7"/>
        <v>не торгуем</v>
      </c>
      <c r="O365" s="1"/>
    </row>
    <row r="366" spans="3:15" x14ac:dyDescent="0.3">
      <c r="C366" s="7" t="s">
        <v>145</v>
      </c>
      <c r="D366" s="103" t="str">
        <f>VLOOKUP(Таблица1[[#This Row],[ID]],Таблица3[#All],3,FALSE)</f>
        <v>Anisha</v>
      </c>
      <c r="E366" s="18">
        <f>VLOOKUP(Таблица1[[#This Row],[ID]],Таблица3[#All],2,FALSE)</f>
        <v>43301</v>
      </c>
      <c r="F366" s="18" t="str">
        <f>VLOOKUP(Таблица1[[#This Row],[ID]],Таблица3[#All],5,FALSE)</f>
        <v>Kohima</v>
      </c>
      <c r="G366" s="5">
        <v>144</v>
      </c>
      <c r="H366" s="3">
        <v>-7</v>
      </c>
      <c r="I366" s="5">
        <v>4</v>
      </c>
      <c r="J366" s="2" t="s">
        <v>7</v>
      </c>
      <c r="K366" s="2" t="s">
        <v>8</v>
      </c>
      <c r="L366" s="8">
        <v>36</v>
      </c>
      <c r="M366" s="1">
        <v>2</v>
      </c>
      <c r="N366" s="1" t="str">
        <f t="shared" si="7"/>
        <v>не торгуем</v>
      </c>
      <c r="O366" s="1"/>
    </row>
    <row r="367" spans="3:15" x14ac:dyDescent="0.3">
      <c r="C367" s="7" t="s">
        <v>348</v>
      </c>
      <c r="D367" s="103" t="str">
        <f>VLOOKUP(Таблица1[[#This Row],[ID]],Таблица3[#All],3,FALSE)</f>
        <v>Smriti</v>
      </c>
      <c r="E367" s="18">
        <f>VLOOKUP(Таблица1[[#This Row],[ID]],Таблица3[#All],2,FALSE)</f>
        <v>43466</v>
      </c>
      <c r="F367" s="18" t="str">
        <f>VLOOKUP(Таблица1[[#This Row],[ID]],Таблица3[#All],5,FALSE)</f>
        <v>Patna</v>
      </c>
      <c r="G367" s="5">
        <v>122</v>
      </c>
      <c r="H367" s="3">
        <v>15</v>
      </c>
      <c r="I367" s="5">
        <v>3</v>
      </c>
      <c r="J367" s="2" t="s">
        <v>7</v>
      </c>
      <c r="K367" s="2" t="s">
        <v>28</v>
      </c>
      <c r="L367" s="8">
        <v>40.666666666666664</v>
      </c>
      <c r="M367" s="1">
        <v>2</v>
      </c>
      <c r="N367" s="1" t="str">
        <f t="shared" si="7"/>
        <v>торгуем</v>
      </c>
      <c r="O367" s="1"/>
    </row>
    <row r="368" spans="3:15" x14ac:dyDescent="0.3">
      <c r="C368" s="7" t="s">
        <v>203</v>
      </c>
      <c r="D368" s="103" t="str">
        <f>VLOOKUP(Таблица1[[#This Row],[ID]],Таблица3[#All],3,FALSE)</f>
        <v>Shivangi</v>
      </c>
      <c r="E368" s="18">
        <f>VLOOKUP(Таблица1[[#This Row],[ID]],Таблица3[#All],2,FALSE)</f>
        <v>43358</v>
      </c>
      <c r="F368" s="18" t="str">
        <f>VLOOKUP(Таблица1[[#This Row],[ID]],Таблица3[#All],5,FALSE)</f>
        <v>Indore</v>
      </c>
      <c r="G368" s="5">
        <v>30</v>
      </c>
      <c r="H368" s="3">
        <v>-6</v>
      </c>
      <c r="I368" s="5">
        <v>2</v>
      </c>
      <c r="J368" s="2" t="s">
        <v>4</v>
      </c>
      <c r="K368" s="2" t="s">
        <v>6</v>
      </c>
      <c r="L368" s="8">
        <v>15</v>
      </c>
      <c r="M368" s="1">
        <v>2</v>
      </c>
      <c r="N368" s="1" t="str">
        <f t="shared" si="7"/>
        <v>не торгуем</v>
      </c>
      <c r="O368" s="1"/>
    </row>
    <row r="369" spans="3:15" x14ac:dyDescent="0.3">
      <c r="C369" s="7" t="s">
        <v>147</v>
      </c>
      <c r="D369" s="103" t="str">
        <f>VLOOKUP(Таблица1[[#This Row],[ID]],Таблица3[#All],3,FALSE)</f>
        <v>Turumella</v>
      </c>
      <c r="E369" s="18">
        <f>VLOOKUP(Таблица1[[#This Row],[ID]],Таблица3[#All],2,FALSE)</f>
        <v>43303</v>
      </c>
      <c r="F369" s="18" t="str">
        <f>VLOOKUP(Таблица1[[#This Row],[ID]],Таблица3[#All],5,FALSE)</f>
        <v>Indore</v>
      </c>
      <c r="G369" s="5">
        <v>327</v>
      </c>
      <c r="H369" s="3">
        <v>114</v>
      </c>
      <c r="I369" s="5">
        <v>4</v>
      </c>
      <c r="J369" s="2" t="s">
        <v>4</v>
      </c>
      <c r="K369" s="2" t="s">
        <v>13</v>
      </c>
      <c r="L369" s="8">
        <v>81.75</v>
      </c>
      <c r="M369" s="1">
        <v>4</v>
      </c>
      <c r="N369" s="1" t="str">
        <f t="shared" si="7"/>
        <v>не торгуем</v>
      </c>
      <c r="O369" s="1"/>
    </row>
    <row r="370" spans="3:15" x14ac:dyDescent="0.3">
      <c r="C370" s="7" t="s">
        <v>148</v>
      </c>
      <c r="D370" s="103" t="str">
        <f>VLOOKUP(Таблица1[[#This Row],[ID]],Таблица3[#All],3,FALSE)</f>
        <v>Ameesha</v>
      </c>
      <c r="E370" s="18">
        <f>VLOOKUP(Таблица1[[#This Row],[ID]],Таблица3[#All],2,FALSE)</f>
        <v>43303</v>
      </c>
      <c r="F370" s="18" t="str">
        <f>VLOOKUP(Таблица1[[#This Row],[ID]],Таблица3[#All],5,FALSE)</f>
        <v>Pune</v>
      </c>
      <c r="G370" s="5">
        <v>1055</v>
      </c>
      <c r="H370" s="3">
        <v>264</v>
      </c>
      <c r="I370" s="5">
        <v>4</v>
      </c>
      <c r="J370" s="2" t="s">
        <v>7</v>
      </c>
      <c r="K370" s="2" t="s">
        <v>25</v>
      </c>
      <c r="L370" s="8">
        <v>263.75</v>
      </c>
      <c r="M370" s="1">
        <v>2</v>
      </c>
      <c r="N370" s="1" t="str">
        <f t="shared" si="7"/>
        <v>торгуем</v>
      </c>
      <c r="O370" s="1"/>
    </row>
    <row r="371" spans="3:15" x14ac:dyDescent="0.3">
      <c r="C371" s="7" t="s">
        <v>204</v>
      </c>
      <c r="D371" s="103" t="str">
        <f>VLOOKUP(Таблица1[[#This Row],[ID]],Таблица3[#All],3,FALSE)</f>
        <v>Rohit</v>
      </c>
      <c r="E371" s="18">
        <f>VLOOKUP(Таблица1[[#This Row],[ID]],Таблица3[#All],2,FALSE)</f>
        <v>43358</v>
      </c>
      <c r="F371" s="18" t="str">
        <f>VLOOKUP(Таблица1[[#This Row],[ID]],Таблица3[#All],5,FALSE)</f>
        <v>Jaipur</v>
      </c>
      <c r="G371" s="5">
        <v>15</v>
      </c>
      <c r="H371" s="3">
        <v>4</v>
      </c>
      <c r="I371" s="5">
        <v>1</v>
      </c>
      <c r="J371" s="2" t="s">
        <v>4</v>
      </c>
      <c r="K371" s="2" t="s">
        <v>6</v>
      </c>
      <c r="L371" s="8">
        <v>15</v>
      </c>
      <c r="M371" s="1">
        <v>4</v>
      </c>
      <c r="N371" s="1" t="str">
        <f t="shared" si="7"/>
        <v>не торгуем</v>
      </c>
      <c r="O371" s="1"/>
    </row>
    <row r="372" spans="3:15" x14ac:dyDescent="0.3">
      <c r="C372" s="7" t="s">
        <v>148</v>
      </c>
      <c r="D372" s="103" t="str">
        <f>VLOOKUP(Таблица1[[#This Row],[ID]],Таблица3[#All],3,FALSE)</f>
        <v>Ameesha</v>
      </c>
      <c r="E372" s="18">
        <f>VLOOKUP(Таблица1[[#This Row],[ID]],Таблица3[#All],2,FALSE)</f>
        <v>43303</v>
      </c>
      <c r="F372" s="18" t="str">
        <f>VLOOKUP(Таблица1[[#This Row],[ID]],Таблица3[#All],5,FALSE)</f>
        <v>Pune</v>
      </c>
      <c r="G372" s="5">
        <v>322</v>
      </c>
      <c r="H372" s="3">
        <v>-113</v>
      </c>
      <c r="I372" s="5">
        <v>4</v>
      </c>
      <c r="J372" s="2" t="s">
        <v>4</v>
      </c>
      <c r="K372" s="2" t="s">
        <v>11</v>
      </c>
      <c r="L372" s="8">
        <v>80.5</v>
      </c>
      <c r="M372" s="1">
        <v>1</v>
      </c>
      <c r="N372" s="1" t="str">
        <f t="shared" si="7"/>
        <v>не торгуем</v>
      </c>
      <c r="O372" s="1"/>
    </row>
    <row r="373" spans="3:15" x14ac:dyDescent="0.3">
      <c r="C373" s="7" t="s">
        <v>149</v>
      </c>
      <c r="D373" s="103" t="str">
        <f>VLOOKUP(Таблица1[[#This Row],[ID]],Таблица3[#All],3,FALSE)</f>
        <v>Madhulika</v>
      </c>
      <c r="E373" s="18">
        <f>VLOOKUP(Таблица1[[#This Row],[ID]],Таблица3[#All],2,FALSE)</f>
        <v>43303</v>
      </c>
      <c r="F373" s="18" t="str">
        <f>VLOOKUP(Таблица1[[#This Row],[ID]],Таблица3[#All],5,FALSE)</f>
        <v>Bhopal</v>
      </c>
      <c r="G373" s="5">
        <v>1549</v>
      </c>
      <c r="H373" s="3">
        <v>-439</v>
      </c>
      <c r="I373" s="5">
        <v>4</v>
      </c>
      <c r="J373" s="2" t="s">
        <v>7</v>
      </c>
      <c r="K373" s="2" t="s">
        <v>10</v>
      </c>
      <c r="L373" s="8">
        <v>387.25</v>
      </c>
      <c r="M373" s="1">
        <v>3</v>
      </c>
      <c r="N373" s="1" t="str">
        <f t="shared" si="7"/>
        <v>не торгуем</v>
      </c>
      <c r="O373" s="1"/>
    </row>
    <row r="374" spans="3:15" x14ac:dyDescent="0.3">
      <c r="C374" s="7" t="s">
        <v>150</v>
      </c>
      <c r="D374" s="103" t="str">
        <f>VLOOKUP(Таблица1[[#This Row],[ID]],Таблица3[#All],3,FALSE)</f>
        <v>Rishabh</v>
      </c>
      <c r="E374" s="18">
        <f>VLOOKUP(Таблица1[[#This Row],[ID]],Таблица3[#All],2,FALSE)</f>
        <v>43303</v>
      </c>
      <c r="F374" s="18" t="str">
        <f>VLOOKUP(Таблица1[[#This Row],[ID]],Таблица3[#All],5,FALSE)</f>
        <v>Jaipur</v>
      </c>
      <c r="G374" s="5">
        <v>1145</v>
      </c>
      <c r="H374" s="3">
        <v>-706</v>
      </c>
      <c r="I374" s="5">
        <v>3</v>
      </c>
      <c r="J374" s="2" t="s">
        <v>7</v>
      </c>
      <c r="K374" s="2" t="s">
        <v>10</v>
      </c>
      <c r="L374" s="8">
        <v>381.66666666666669</v>
      </c>
      <c r="M374" s="1">
        <v>4</v>
      </c>
      <c r="N374" s="1" t="str">
        <f t="shared" si="7"/>
        <v>не торгуем</v>
      </c>
      <c r="O374" s="1"/>
    </row>
    <row r="375" spans="3:15" x14ac:dyDescent="0.3">
      <c r="C375" s="7" t="s">
        <v>150</v>
      </c>
      <c r="D375" s="103" t="str">
        <f>VLOOKUP(Таблица1[[#This Row],[ID]],Таблица3[#All],3,FALSE)</f>
        <v>Rishabh</v>
      </c>
      <c r="E375" s="18">
        <f>VLOOKUP(Таблица1[[#This Row],[ID]],Таблица3[#All],2,FALSE)</f>
        <v>43303</v>
      </c>
      <c r="F375" s="18" t="str">
        <f>VLOOKUP(Таблица1[[#This Row],[ID]],Таблица3[#All],5,FALSE)</f>
        <v>Jaipur</v>
      </c>
      <c r="G375" s="5">
        <v>473</v>
      </c>
      <c r="H375" s="3">
        <v>42</v>
      </c>
      <c r="I375" s="5">
        <v>4</v>
      </c>
      <c r="J375" s="2" t="s">
        <v>2</v>
      </c>
      <c r="K375" s="2" t="s">
        <v>14</v>
      </c>
      <c r="L375" s="8">
        <v>118.25</v>
      </c>
      <c r="M375" s="1">
        <v>1</v>
      </c>
      <c r="N375" s="1" t="str">
        <f t="shared" si="7"/>
        <v>не торгуем</v>
      </c>
      <c r="O375" s="1"/>
    </row>
    <row r="376" spans="3:15" x14ac:dyDescent="0.3">
      <c r="C376" s="7" t="s">
        <v>150</v>
      </c>
      <c r="D376" s="103" t="str">
        <f>VLOOKUP(Таблица1[[#This Row],[ID]],Таблица3[#All],3,FALSE)</f>
        <v>Rishabh</v>
      </c>
      <c r="E376" s="18">
        <f>VLOOKUP(Таблица1[[#This Row],[ID]],Таблица3[#All],2,FALSE)</f>
        <v>43303</v>
      </c>
      <c r="F376" s="18" t="str">
        <f>VLOOKUP(Таблица1[[#This Row],[ID]],Таблица3[#All],5,FALSE)</f>
        <v>Jaipur</v>
      </c>
      <c r="G376" s="5">
        <v>96</v>
      </c>
      <c r="H376" s="3">
        <v>22</v>
      </c>
      <c r="I376" s="5">
        <v>5</v>
      </c>
      <c r="J376" s="2" t="s">
        <v>4</v>
      </c>
      <c r="K376" s="2" t="s">
        <v>5</v>
      </c>
      <c r="L376" s="8">
        <v>19.2</v>
      </c>
      <c r="M376" s="1">
        <v>2</v>
      </c>
      <c r="N376" s="1" t="str">
        <f t="shared" si="7"/>
        <v>не торгуем</v>
      </c>
      <c r="O376" s="1"/>
    </row>
    <row r="377" spans="3:15" x14ac:dyDescent="0.3">
      <c r="C377" s="7" t="s">
        <v>221</v>
      </c>
      <c r="D377" s="103" t="str">
        <f>VLOOKUP(Таблица1[[#This Row],[ID]],Таблица3[#All],3,FALSE)</f>
        <v>Aryan</v>
      </c>
      <c r="E377" s="18">
        <f>VLOOKUP(Таблица1[[#This Row],[ID]],Таблица3[#All],2,FALSE)</f>
        <v>43374</v>
      </c>
      <c r="F377" s="18" t="str">
        <f>VLOOKUP(Таблица1[[#This Row],[ID]],Таблица3[#All],5,FALSE)</f>
        <v>Bhopal</v>
      </c>
      <c r="G377" s="5">
        <v>15</v>
      </c>
      <c r="H377" s="3">
        <v>-2</v>
      </c>
      <c r="I377" s="5">
        <v>1</v>
      </c>
      <c r="J377" s="2" t="s">
        <v>4</v>
      </c>
      <c r="K377" s="2" t="s">
        <v>17</v>
      </c>
      <c r="L377" s="8">
        <v>15</v>
      </c>
      <c r="M377" s="1">
        <v>3</v>
      </c>
      <c r="N377" s="1" t="str">
        <f t="shared" si="7"/>
        <v>не торгуем</v>
      </c>
      <c r="O377" s="1"/>
    </row>
    <row r="378" spans="3:15" x14ac:dyDescent="0.3">
      <c r="C378" s="7" t="s">
        <v>85</v>
      </c>
      <c r="D378" s="103" t="str">
        <f>VLOOKUP(Таблица1[[#This Row],[ID]],Таблица3[#All],3,FALSE)</f>
        <v>Chayanika</v>
      </c>
      <c r="E378" s="18">
        <f>VLOOKUP(Таблица1[[#This Row],[ID]],Таблица3[#All],2,FALSE)</f>
        <v>43241</v>
      </c>
      <c r="F378" s="18" t="str">
        <f>VLOOKUP(Таблица1[[#This Row],[ID]],Таблица3[#All],5,FALSE)</f>
        <v>Thiruvananthapuram</v>
      </c>
      <c r="G378" s="5">
        <v>166</v>
      </c>
      <c r="H378" s="3">
        <v>-113</v>
      </c>
      <c r="I378" s="5">
        <v>4</v>
      </c>
      <c r="J378" s="2" t="s">
        <v>7</v>
      </c>
      <c r="K378" s="2" t="s">
        <v>28</v>
      </c>
      <c r="L378" s="8">
        <v>41.5</v>
      </c>
      <c r="M378" s="1">
        <v>1</v>
      </c>
      <c r="N378" s="1" t="str">
        <f t="shared" si="7"/>
        <v>торгуем</v>
      </c>
      <c r="O378" s="1"/>
    </row>
    <row r="379" spans="3:15" x14ac:dyDescent="0.3">
      <c r="C379" s="7" t="s">
        <v>150</v>
      </c>
      <c r="D379" s="103" t="str">
        <f>VLOOKUP(Таблица1[[#This Row],[ID]],Таблица3[#All],3,FALSE)</f>
        <v>Rishabh</v>
      </c>
      <c r="E379" s="18">
        <f>VLOOKUP(Таблица1[[#This Row],[ID]],Таблица3[#All],2,FALSE)</f>
        <v>43303</v>
      </c>
      <c r="F379" s="18" t="str">
        <f>VLOOKUP(Таблица1[[#This Row],[ID]],Таблица3[#All],5,FALSE)</f>
        <v>Jaipur</v>
      </c>
      <c r="G379" s="5">
        <v>83</v>
      </c>
      <c r="H379" s="3">
        <v>-81</v>
      </c>
      <c r="I379" s="5">
        <v>3</v>
      </c>
      <c r="J379" s="2" t="s">
        <v>2</v>
      </c>
      <c r="K379" s="2" t="s">
        <v>14</v>
      </c>
      <c r="L379" s="8">
        <v>27.666666666666668</v>
      </c>
      <c r="M379" s="1">
        <v>1</v>
      </c>
      <c r="N379" s="1" t="str">
        <f t="shared" si="7"/>
        <v>не торгуем</v>
      </c>
      <c r="O379" s="1"/>
    </row>
    <row r="380" spans="3:15" x14ac:dyDescent="0.3">
      <c r="C380" s="7" t="s">
        <v>248</v>
      </c>
      <c r="D380" s="103" t="str">
        <f>VLOOKUP(Таблица1[[#This Row],[ID]],Таблица3[#All],3,FALSE)</f>
        <v>Nikita</v>
      </c>
      <c r="E380" s="18">
        <f>VLOOKUP(Таблица1[[#This Row],[ID]],Таблица3[#All],2,FALSE)</f>
        <v>43397</v>
      </c>
      <c r="F380" s="18" t="str">
        <f>VLOOKUP(Таблица1[[#This Row],[ID]],Таблица3[#All],5,FALSE)</f>
        <v>Chandigarh</v>
      </c>
      <c r="G380" s="5">
        <v>15</v>
      </c>
      <c r="H380" s="3">
        <v>2</v>
      </c>
      <c r="I380" s="5">
        <v>1</v>
      </c>
      <c r="J380" s="2" t="s">
        <v>4</v>
      </c>
      <c r="K380" s="2" t="s">
        <v>22</v>
      </c>
      <c r="L380" s="8">
        <v>15</v>
      </c>
      <c r="M380" s="1">
        <v>4</v>
      </c>
      <c r="N380" s="1" t="str">
        <f t="shared" si="7"/>
        <v>не торгуем</v>
      </c>
      <c r="O380" s="1"/>
    </row>
    <row r="381" spans="3:15" x14ac:dyDescent="0.3">
      <c r="C381" s="7" t="s">
        <v>320</v>
      </c>
      <c r="D381" s="103" t="str">
        <f>VLOOKUP(Таблица1[[#This Row],[ID]],Таблица3[#All],3,FALSE)</f>
        <v>Anand</v>
      </c>
      <c r="E381" s="18">
        <f>VLOOKUP(Таблица1[[#This Row],[ID]],Таблица3[#All],2,FALSE)</f>
        <v>43443</v>
      </c>
      <c r="F381" s="18" t="str">
        <f>VLOOKUP(Таблица1[[#This Row],[ID]],Таблица3[#All],5,FALSE)</f>
        <v>Amritsar</v>
      </c>
      <c r="G381" s="5">
        <v>15</v>
      </c>
      <c r="H381" s="3">
        <v>2</v>
      </c>
      <c r="I381" s="5">
        <v>1</v>
      </c>
      <c r="J381" s="2" t="s">
        <v>4</v>
      </c>
      <c r="K381" s="2" t="s">
        <v>22</v>
      </c>
      <c r="L381" s="8">
        <v>15</v>
      </c>
      <c r="M381" s="1">
        <v>2</v>
      </c>
      <c r="N381" s="1" t="str">
        <f t="shared" si="7"/>
        <v>не торгуем</v>
      </c>
      <c r="O381" s="1"/>
    </row>
    <row r="382" spans="3:15" x14ac:dyDescent="0.3">
      <c r="C382" s="7" t="s">
        <v>371</v>
      </c>
      <c r="D382" s="103" t="str">
        <f>VLOOKUP(Таблица1[[#This Row],[ID]],Таблица3[#All],3,FALSE)</f>
        <v>Jesal</v>
      </c>
      <c r="E382" s="18">
        <f>VLOOKUP(Таблица1[[#This Row],[ID]],Таблица3[#All],2,FALSE)</f>
        <v>43478</v>
      </c>
      <c r="F382" s="18" t="str">
        <f>VLOOKUP(Таблица1[[#This Row],[ID]],Таблица3[#All],5,FALSE)</f>
        <v>Kolkata</v>
      </c>
      <c r="G382" s="5">
        <v>30</v>
      </c>
      <c r="H382" s="3">
        <v>5</v>
      </c>
      <c r="I382" s="5">
        <v>2</v>
      </c>
      <c r="J382" s="2" t="s">
        <v>4</v>
      </c>
      <c r="K382" s="2" t="s">
        <v>15</v>
      </c>
      <c r="L382" s="8">
        <v>15</v>
      </c>
      <c r="M382" s="1">
        <v>2</v>
      </c>
      <c r="N382" s="1" t="str">
        <f t="shared" si="7"/>
        <v>не торгуем</v>
      </c>
      <c r="O382" s="1"/>
    </row>
    <row r="383" spans="3:15" x14ac:dyDescent="0.3">
      <c r="C383" s="7" t="s">
        <v>472</v>
      </c>
      <c r="D383" s="103" t="str">
        <f>VLOOKUP(Таблица1[[#This Row],[ID]],Таблица3[#All],3,FALSE)</f>
        <v>Ajay</v>
      </c>
      <c r="E383" s="18">
        <f>VLOOKUP(Таблица1[[#This Row],[ID]],Таблица3[#All],2,FALSE)</f>
        <v>43532</v>
      </c>
      <c r="F383" s="18" t="str">
        <f>VLOOKUP(Таблица1[[#This Row],[ID]],Таблица3[#All],5,FALSE)</f>
        <v>Bangalore</v>
      </c>
      <c r="G383" s="5">
        <v>15</v>
      </c>
      <c r="H383" s="3">
        <v>1</v>
      </c>
      <c r="I383" s="5">
        <v>1</v>
      </c>
      <c r="J383" s="2" t="s">
        <v>4</v>
      </c>
      <c r="K383" s="2" t="s">
        <v>20</v>
      </c>
      <c r="L383" s="8">
        <v>15</v>
      </c>
      <c r="M383" s="1">
        <v>2</v>
      </c>
      <c r="N383" s="1" t="str">
        <f t="shared" si="7"/>
        <v>не торгуем</v>
      </c>
      <c r="O383" s="1"/>
    </row>
    <row r="384" spans="3:15" x14ac:dyDescent="0.3">
      <c r="C384" s="7" t="s">
        <v>153</v>
      </c>
      <c r="D384" s="103" t="str">
        <f>VLOOKUP(Таблица1[[#This Row],[ID]],Таблица3[#All],3,FALSE)</f>
        <v>Dhirajendu</v>
      </c>
      <c r="E384" s="18">
        <f>VLOOKUP(Таблица1[[#This Row],[ID]],Таблица3[#All],2,FALSE)</f>
        <v>43309</v>
      </c>
      <c r="F384" s="18" t="str">
        <f>VLOOKUP(Таблица1[[#This Row],[ID]],Таблица3[#All],5,FALSE)</f>
        <v>Mumbai</v>
      </c>
      <c r="G384" s="5">
        <v>23</v>
      </c>
      <c r="H384" s="3">
        <v>-6</v>
      </c>
      <c r="I384" s="5">
        <v>4</v>
      </c>
      <c r="J384" s="2" t="s">
        <v>4</v>
      </c>
      <c r="K384" s="2" t="s">
        <v>6</v>
      </c>
      <c r="L384" s="8">
        <v>5.75</v>
      </c>
      <c r="M384" s="1">
        <v>1</v>
      </c>
      <c r="N384" s="1" t="str">
        <f t="shared" si="7"/>
        <v>не торгуем</v>
      </c>
      <c r="O384" s="1"/>
    </row>
    <row r="385" spans="3:15" x14ac:dyDescent="0.3">
      <c r="C385" s="7" t="s">
        <v>154</v>
      </c>
      <c r="D385" s="103" t="str">
        <f>VLOOKUP(Таблица1[[#This Row],[ID]],Таблица3[#All],3,FALSE)</f>
        <v>Pranav</v>
      </c>
      <c r="E385" s="18">
        <f>VLOOKUP(Таблица1[[#This Row],[ID]],Таблица3[#All],2,FALSE)</f>
        <v>43310</v>
      </c>
      <c r="F385" s="18" t="str">
        <f>VLOOKUP(Таблица1[[#This Row],[ID]],Таблица3[#All],5,FALSE)</f>
        <v>Indore</v>
      </c>
      <c r="G385" s="5">
        <v>108</v>
      </c>
      <c r="H385" s="3">
        <v>-19</v>
      </c>
      <c r="I385" s="5">
        <v>3</v>
      </c>
      <c r="J385" s="2" t="s">
        <v>7</v>
      </c>
      <c r="K385" s="2" t="s">
        <v>8</v>
      </c>
      <c r="L385" s="8">
        <v>36</v>
      </c>
      <c r="M385" s="1">
        <v>4</v>
      </c>
      <c r="N385" s="1" t="str">
        <f t="shared" si="7"/>
        <v>не торгуем</v>
      </c>
      <c r="O385" s="1"/>
    </row>
    <row r="386" spans="3:15" x14ac:dyDescent="0.3">
      <c r="C386" s="7" t="s">
        <v>155</v>
      </c>
      <c r="D386" s="103" t="str">
        <f>VLOOKUP(Таблица1[[#This Row],[ID]],Таблица3[#All],3,FALSE)</f>
        <v>Arindam</v>
      </c>
      <c r="E386" s="18">
        <f>VLOOKUP(Таблица1[[#This Row],[ID]],Таблица3[#All],2,FALSE)</f>
        <v>43311</v>
      </c>
      <c r="F386" s="18" t="str">
        <f>VLOOKUP(Таблица1[[#This Row],[ID]],Таблица3[#All],5,FALSE)</f>
        <v>Lucknow</v>
      </c>
      <c r="G386" s="5">
        <v>12</v>
      </c>
      <c r="H386" s="3">
        <v>-2</v>
      </c>
      <c r="I386" s="5">
        <v>3</v>
      </c>
      <c r="J386" s="2" t="s">
        <v>4</v>
      </c>
      <c r="K386" s="2" t="s">
        <v>6</v>
      </c>
      <c r="L386" s="8">
        <v>4</v>
      </c>
      <c r="M386" s="1">
        <v>4</v>
      </c>
      <c r="N386" s="1" t="str">
        <f t="shared" si="7"/>
        <v>не торгуем</v>
      </c>
      <c r="O386" s="1"/>
    </row>
    <row r="387" spans="3:15" x14ac:dyDescent="0.3">
      <c r="C387" s="7" t="s">
        <v>177</v>
      </c>
      <c r="D387" s="103" t="str">
        <f>VLOOKUP(Таблица1[[#This Row],[ID]],Таблица3[#All],3,FALSE)</f>
        <v>Mohit</v>
      </c>
      <c r="E387" s="18">
        <f>VLOOKUP(Таблица1[[#This Row],[ID]],Таблица3[#All],2,FALSE)</f>
        <v>43333</v>
      </c>
      <c r="F387" s="18" t="str">
        <f>VLOOKUP(Таблица1[[#This Row],[ID]],Таблица3[#All],5,FALSE)</f>
        <v>Indore</v>
      </c>
      <c r="G387" s="5">
        <v>106</v>
      </c>
      <c r="H387" s="3">
        <v>15</v>
      </c>
      <c r="I387" s="5">
        <v>7</v>
      </c>
      <c r="J387" s="2" t="s">
        <v>4</v>
      </c>
      <c r="K387" s="2" t="s">
        <v>6</v>
      </c>
      <c r="L387" s="8">
        <v>15.142857142857142</v>
      </c>
      <c r="M387" s="1">
        <v>3</v>
      </c>
      <c r="N387" s="1" t="str">
        <f t="shared" si="7"/>
        <v>не торгуем</v>
      </c>
      <c r="O387" s="1"/>
    </row>
    <row r="388" spans="3:15" x14ac:dyDescent="0.3">
      <c r="C388" s="7" t="s">
        <v>172</v>
      </c>
      <c r="D388" s="103" t="str">
        <f>VLOOKUP(Таблица1[[#This Row],[ID]],Таблица3[#All],3,FALSE)</f>
        <v>Vaibhav</v>
      </c>
      <c r="E388" s="18">
        <f>VLOOKUP(Таблица1[[#This Row],[ID]],Таблица3[#All],2,FALSE)</f>
        <v>43326</v>
      </c>
      <c r="F388" s="18" t="str">
        <f>VLOOKUP(Таблица1[[#This Row],[ID]],Таблица3[#All],5,FALSE)</f>
        <v>Indore</v>
      </c>
      <c r="G388" s="5">
        <v>91</v>
      </c>
      <c r="H388" s="3">
        <v>15</v>
      </c>
      <c r="I388" s="5">
        <v>6</v>
      </c>
      <c r="J388" s="2" t="s">
        <v>4</v>
      </c>
      <c r="K388" s="2" t="s">
        <v>17</v>
      </c>
      <c r="L388" s="8">
        <v>15.166666666666666</v>
      </c>
      <c r="M388" s="1">
        <v>1</v>
      </c>
      <c r="N388" s="1" t="str">
        <f t="shared" si="7"/>
        <v>не торгуем</v>
      </c>
      <c r="O388" s="1"/>
    </row>
    <row r="389" spans="3:15" x14ac:dyDescent="0.3">
      <c r="C389" s="7" t="s">
        <v>156</v>
      </c>
      <c r="D389" s="103" t="str">
        <f>VLOOKUP(Таблица1[[#This Row],[ID]],Таблица3[#All],3,FALSE)</f>
        <v>Akshat</v>
      </c>
      <c r="E389" s="18">
        <f>VLOOKUP(Таблица1[[#This Row],[ID]],Таблица3[#All],2,FALSE)</f>
        <v>43312</v>
      </c>
      <c r="F389" s="18" t="str">
        <f>VLOOKUP(Таблица1[[#This Row],[ID]],Таблица3[#All],5,FALSE)</f>
        <v>Mumbai</v>
      </c>
      <c r="G389" s="5">
        <v>31</v>
      </c>
      <c r="H389" s="3">
        <v>-7</v>
      </c>
      <c r="I389" s="5">
        <v>5</v>
      </c>
      <c r="J389" s="2" t="s">
        <v>4</v>
      </c>
      <c r="K389" s="2" t="s">
        <v>48</v>
      </c>
      <c r="L389" s="8">
        <v>6.2</v>
      </c>
      <c r="M389" s="1">
        <v>4</v>
      </c>
      <c r="N389" s="1" t="str">
        <f t="shared" si="7"/>
        <v>не торгуем</v>
      </c>
      <c r="O389" s="1"/>
    </row>
    <row r="390" spans="3:15" x14ac:dyDescent="0.3">
      <c r="C390" s="7" t="s">
        <v>157</v>
      </c>
      <c r="D390" s="103" t="str">
        <f>VLOOKUP(Таблица1[[#This Row],[ID]],Таблица3[#All],3,FALSE)</f>
        <v>Shubham</v>
      </c>
      <c r="E390" s="18">
        <f>VLOOKUP(Таблица1[[#This Row],[ID]],Таблица3[#All],2,FALSE)</f>
        <v>43313</v>
      </c>
      <c r="F390" s="18" t="str">
        <f>VLOOKUP(Таблица1[[#This Row],[ID]],Таблица3[#All],5,FALSE)</f>
        <v>Indore</v>
      </c>
      <c r="G390" s="5">
        <v>187</v>
      </c>
      <c r="H390" s="3">
        <v>-15</v>
      </c>
      <c r="I390" s="5">
        <v>3</v>
      </c>
      <c r="J390" s="2" t="s">
        <v>4</v>
      </c>
      <c r="K390" s="2" t="s">
        <v>13</v>
      </c>
      <c r="L390" s="8">
        <v>62.333333333333336</v>
      </c>
      <c r="M390" s="1">
        <v>2</v>
      </c>
      <c r="N390" s="1" t="str">
        <f t="shared" ref="N390:N453" si="8">IF(OR(K390="Printers",K390="Bookcases",K390="Accessories"),"торгуем","не торгуем")</f>
        <v>не торгуем</v>
      </c>
      <c r="O390" s="1"/>
    </row>
    <row r="391" spans="3:15" x14ac:dyDescent="0.3">
      <c r="C391" s="7" t="s">
        <v>475</v>
      </c>
      <c r="D391" s="103" t="str">
        <f>VLOOKUP(Таблица1[[#This Row],[ID]],Таблица3[#All],3,FALSE)</f>
        <v>Yaanvi</v>
      </c>
      <c r="E391" s="18">
        <f>VLOOKUP(Таблица1[[#This Row],[ID]],Таблица3[#All],2,FALSE)</f>
        <v>43534</v>
      </c>
      <c r="F391" s="18" t="str">
        <f>VLOOKUP(Таблица1[[#This Row],[ID]],Таблица3[#All],5,FALSE)</f>
        <v>Indore</v>
      </c>
      <c r="G391" s="5">
        <v>213</v>
      </c>
      <c r="H391" s="3">
        <v>4</v>
      </c>
      <c r="I391" s="5">
        <v>14</v>
      </c>
      <c r="J391" s="2" t="s">
        <v>4</v>
      </c>
      <c r="K391" s="2" t="s">
        <v>20</v>
      </c>
      <c r="L391" s="8">
        <v>15.214285714285714</v>
      </c>
      <c r="M391" s="1">
        <v>4</v>
      </c>
      <c r="N391" s="1" t="str">
        <f t="shared" si="8"/>
        <v>не торгуем</v>
      </c>
      <c r="O391" s="1"/>
    </row>
    <row r="392" spans="3:15" x14ac:dyDescent="0.3">
      <c r="C392" s="7" t="s">
        <v>158</v>
      </c>
      <c r="D392" s="103" t="str">
        <f>VLOOKUP(Таблица1[[#This Row],[ID]],Таблица3[#All],3,FALSE)</f>
        <v>Ayush</v>
      </c>
      <c r="E392" s="18">
        <f>VLOOKUP(Таблица1[[#This Row],[ID]],Таблица3[#All],2,FALSE)</f>
        <v>43314</v>
      </c>
      <c r="F392" s="18" t="str">
        <f>VLOOKUP(Таблица1[[#This Row],[ID]],Таблица3[#All],5,FALSE)</f>
        <v>Chandigarh</v>
      </c>
      <c r="G392" s="5">
        <v>72</v>
      </c>
      <c r="H392" s="3">
        <v>-6</v>
      </c>
      <c r="I392" s="5">
        <v>3</v>
      </c>
      <c r="J392" s="2" t="s">
        <v>4</v>
      </c>
      <c r="K392" s="2" t="s">
        <v>11</v>
      </c>
      <c r="L392" s="8">
        <v>24</v>
      </c>
      <c r="M392" s="1">
        <v>4</v>
      </c>
      <c r="N392" s="1" t="str">
        <f t="shared" si="8"/>
        <v>не торгуем</v>
      </c>
      <c r="O392" s="1"/>
    </row>
    <row r="393" spans="3:15" x14ac:dyDescent="0.3">
      <c r="C393" s="7" t="s">
        <v>450</v>
      </c>
      <c r="D393" s="103" t="str">
        <f>VLOOKUP(Таблица1[[#This Row],[ID]],Таблица3[#All],3,FALSE)</f>
        <v>Sarita</v>
      </c>
      <c r="E393" s="18">
        <f>VLOOKUP(Таблица1[[#This Row],[ID]],Таблица3[#All],2,FALSE)</f>
        <v>43517</v>
      </c>
      <c r="F393" s="18" t="str">
        <f>VLOOKUP(Таблица1[[#This Row],[ID]],Таблица3[#All],5,FALSE)</f>
        <v>Pune</v>
      </c>
      <c r="G393" s="5">
        <v>92</v>
      </c>
      <c r="H393" s="3">
        <v>5</v>
      </c>
      <c r="I393" s="5">
        <v>6</v>
      </c>
      <c r="J393" s="2" t="s">
        <v>4</v>
      </c>
      <c r="K393" s="2" t="s">
        <v>6</v>
      </c>
      <c r="L393" s="8">
        <v>15.333333333333334</v>
      </c>
      <c r="M393" s="1">
        <v>2</v>
      </c>
      <c r="N393" s="1" t="str">
        <f t="shared" si="8"/>
        <v>не торгуем</v>
      </c>
      <c r="O393" s="1"/>
    </row>
    <row r="394" spans="3:15" x14ac:dyDescent="0.3">
      <c r="C394" s="7" t="s">
        <v>70</v>
      </c>
      <c r="D394" s="103" t="str">
        <f>VLOOKUP(Таблица1[[#This Row],[ID]],Таблица3[#All],3,FALSE)</f>
        <v>Chirag</v>
      </c>
      <c r="E394" s="18">
        <f>VLOOKUP(Таблица1[[#This Row],[ID]],Таблица3[#All],2,FALSE)</f>
        <v>43226</v>
      </c>
      <c r="F394" s="18" t="str">
        <f>VLOOKUP(Таблица1[[#This Row],[ID]],Таблица3[#All],5,FALSE)</f>
        <v>Mumbai</v>
      </c>
      <c r="G394" s="5">
        <v>31</v>
      </c>
      <c r="H394" s="3">
        <v>-2</v>
      </c>
      <c r="I394" s="5">
        <v>2</v>
      </c>
      <c r="J394" s="2" t="s">
        <v>4</v>
      </c>
      <c r="K394" s="2" t="s">
        <v>11</v>
      </c>
      <c r="L394" s="8">
        <v>15.5</v>
      </c>
      <c r="M394" s="1">
        <v>2</v>
      </c>
      <c r="N394" s="1" t="str">
        <f t="shared" si="8"/>
        <v>не торгуем</v>
      </c>
      <c r="O394" s="1"/>
    </row>
    <row r="395" spans="3:15" x14ac:dyDescent="0.3">
      <c r="C395" s="7" t="s">
        <v>217</v>
      </c>
      <c r="D395" s="103" t="str">
        <f>VLOOKUP(Таблица1[[#This Row],[ID]],Таблица3[#All],3,FALSE)</f>
        <v>Sauptik</v>
      </c>
      <c r="E395" s="18">
        <f>VLOOKUP(Таблица1[[#This Row],[ID]],Таблица3[#All],2,FALSE)</f>
        <v>43373</v>
      </c>
      <c r="F395" s="18" t="str">
        <f>VLOOKUP(Таблица1[[#This Row],[ID]],Таблица3[#All],5,FALSE)</f>
        <v>Indore</v>
      </c>
      <c r="G395" s="5">
        <v>31</v>
      </c>
      <c r="H395" s="3">
        <v>1</v>
      </c>
      <c r="I395" s="5">
        <v>2</v>
      </c>
      <c r="J395" s="2" t="s">
        <v>4</v>
      </c>
      <c r="K395" s="2" t="s">
        <v>6</v>
      </c>
      <c r="L395" s="8">
        <v>15.5</v>
      </c>
      <c r="M395" s="1">
        <v>2</v>
      </c>
      <c r="N395" s="1" t="str">
        <f t="shared" si="8"/>
        <v>не торгуем</v>
      </c>
      <c r="O395" s="1"/>
    </row>
    <row r="396" spans="3:15" x14ac:dyDescent="0.3">
      <c r="C396" s="7" t="s">
        <v>160</v>
      </c>
      <c r="D396" s="103" t="str">
        <f>VLOOKUP(Таблица1[[#This Row],[ID]],Таблица3[#All],3,FALSE)</f>
        <v>Rane</v>
      </c>
      <c r="E396" s="18">
        <f>VLOOKUP(Таблица1[[#This Row],[ID]],Таблица3[#All],2,FALSE)</f>
        <v>43315</v>
      </c>
      <c r="F396" s="18" t="str">
        <f>VLOOKUP(Таблица1[[#This Row],[ID]],Таблица3[#All],5,FALSE)</f>
        <v>Mumbai</v>
      </c>
      <c r="G396" s="5">
        <v>40</v>
      </c>
      <c r="H396" s="3">
        <v>-37</v>
      </c>
      <c r="I396" s="5">
        <v>3</v>
      </c>
      <c r="J396" s="2" t="s">
        <v>4</v>
      </c>
      <c r="K396" s="2" t="s">
        <v>5</v>
      </c>
      <c r="L396" s="8">
        <v>13.333333333333334</v>
      </c>
      <c r="M396" s="1">
        <v>1</v>
      </c>
      <c r="N396" s="1" t="str">
        <f t="shared" si="8"/>
        <v>не торгуем</v>
      </c>
      <c r="O396" s="1"/>
    </row>
    <row r="397" spans="3:15" x14ac:dyDescent="0.3">
      <c r="C397" s="7" t="s">
        <v>416</v>
      </c>
      <c r="D397" s="103" t="str">
        <f>VLOOKUP(Таблица1[[#This Row],[ID]],Таблица3[#All],3,FALSE)</f>
        <v>Prashant</v>
      </c>
      <c r="E397" s="18">
        <f>VLOOKUP(Таблица1[[#This Row],[ID]],Таблица3[#All],2,FALSE)</f>
        <v>43500</v>
      </c>
      <c r="F397" s="18" t="str">
        <f>VLOOKUP(Таблица1[[#This Row],[ID]],Таблица3[#All],5,FALSE)</f>
        <v>Delhi</v>
      </c>
      <c r="G397" s="5">
        <v>31</v>
      </c>
      <c r="H397" s="3">
        <v>2</v>
      </c>
      <c r="I397" s="5">
        <v>2</v>
      </c>
      <c r="J397" s="2" t="s">
        <v>4</v>
      </c>
      <c r="K397" s="2" t="s">
        <v>6</v>
      </c>
      <c r="L397" s="8">
        <v>15.5</v>
      </c>
      <c r="M397" s="1">
        <v>1</v>
      </c>
      <c r="N397" s="1" t="str">
        <f t="shared" si="8"/>
        <v>не торгуем</v>
      </c>
      <c r="O397" s="1"/>
    </row>
    <row r="398" spans="3:15" x14ac:dyDescent="0.3">
      <c r="C398" s="7" t="s">
        <v>476</v>
      </c>
      <c r="D398" s="103" t="str">
        <f>VLOOKUP(Таблица1[[#This Row],[ID]],Таблица3[#All],3,FALSE)</f>
        <v>Sonal</v>
      </c>
      <c r="E398" s="18">
        <f>VLOOKUP(Таблица1[[#This Row],[ID]],Таблица3[#All],2,FALSE)</f>
        <v>43534</v>
      </c>
      <c r="F398" s="18" t="str">
        <f>VLOOKUP(Таблица1[[#This Row],[ID]],Таблица3[#All],5,FALSE)</f>
        <v>Patna</v>
      </c>
      <c r="G398" s="5">
        <v>31</v>
      </c>
      <c r="H398" s="3">
        <v>9</v>
      </c>
      <c r="I398" s="5">
        <v>2</v>
      </c>
      <c r="J398" s="2" t="s">
        <v>4</v>
      </c>
      <c r="K398" s="2" t="s">
        <v>6</v>
      </c>
      <c r="L398" s="8">
        <v>15.5</v>
      </c>
      <c r="M398" s="1">
        <v>4</v>
      </c>
      <c r="N398" s="1" t="str">
        <f t="shared" si="8"/>
        <v>не торгуем</v>
      </c>
      <c r="O398" s="1"/>
    </row>
    <row r="399" spans="3:15" x14ac:dyDescent="0.3">
      <c r="C399" s="7" t="s">
        <v>339</v>
      </c>
      <c r="D399" s="103" t="str">
        <f>VLOOKUP(Таблица1[[#This Row],[ID]],Таблица3[#All],3,FALSE)</f>
        <v>Neha</v>
      </c>
      <c r="E399" s="18">
        <f>VLOOKUP(Таблица1[[#This Row],[ID]],Таблица3[#All],2,FALSE)</f>
        <v>43457</v>
      </c>
      <c r="F399" s="18" t="str">
        <f>VLOOKUP(Таблица1[[#This Row],[ID]],Таблица3[#All],5,FALSE)</f>
        <v>Udaipur</v>
      </c>
      <c r="G399" s="5">
        <v>110</v>
      </c>
      <c r="H399" s="3">
        <v>12</v>
      </c>
      <c r="I399" s="5">
        <v>7</v>
      </c>
      <c r="J399" s="2" t="s">
        <v>4</v>
      </c>
      <c r="K399" s="2" t="s">
        <v>5</v>
      </c>
      <c r="L399" s="8">
        <v>15.714285714285714</v>
      </c>
      <c r="M399" s="1">
        <v>1</v>
      </c>
      <c r="N399" s="1" t="str">
        <f t="shared" si="8"/>
        <v>не торгуем</v>
      </c>
      <c r="O399" s="1"/>
    </row>
    <row r="400" spans="3:15" x14ac:dyDescent="0.3">
      <c r="C400" s="7" t="s">
        <v>370</v>
      </c>
      <c r="D400" s="103" t="str">
        <f>VLOOKUP(Таблица1[[#This Row],[ID]],Таблица3[#All],3,FALSE)</f>
        <v>Shruti</v>
      </c>
      <c r="E400" s="18">
        <f>VLOOKUP(Таблица1[[#This Row],[ID]],Таблица3[#All],2,FALSE)</f>
        <v>43478</v>
      </c>
      <c r="F400" s="18" t="str">
        <f>VLOOKUP(Таблица1[[#This Row],[ID]],Таблица3[#All],5,FALSE)</f>
        <v>Indore</v>
      </c>
      <c r="G400" s="5">
        <v>158</v>
      </c>
      <c r="H400" s="3">
        <v>-29</v>
      </c>
      <c r="I400" s="5">
        <v>10</v>
      </c>
      <c r="J400" s="2" t="s">
        <v>4</v>
      </c>
      <c r="K400" s="2" t="s">
        <v>6</v>
      </c>
      <c r="L400" s="8">
        <v>15.8</v>
      </c>
      <c r="M400" s="1">
        <v>3</v>
      </c>
      <c r="N400" s="1" t="str">
        <f t="shared" si="8"/>
        <v>не торгуем</v>
      </c>
      <c r="O400" s="1"/>
    </row>
    <row r="401" spans="3:15" x14ac:dyDescent="0.3">
      <c r="C401" s="7" t="s">
        <v>163</v>
      </c>
      <c r="D401" s="103" t="str">
        <f>VLOOKUP(Таблица1[[#This Row],[ID]],Таблица3[#All],3,FALSE)</f>
        <v>Aman</v>
      </c>
      <c r="E401" s="18">
        <f>VLOOKUP(Таблица1[[#This Row],[ID]],Таблица3[#All],2,FALSE)</f>
        <v>43319</v>
      </c>
      <c r="F401" s="18" t="str">
        <f>VLOOKUP(Таблица1[[#This Row],[ID]],Таблица3[#All],5,FALSE)</f>
        <v>Kohima</v>
      </c>
      <c r="G401" s="5">
        <v>143</v>
      </c>
      <c r="H401" s="3">
        <v>-124</v>
      </c>
      <c r="I401" s="5">
        <v>5</v>
      </c>
      <c r="J401" s="2" t="s">
        <v>4</v>
      </c>
      <c r="K401" s="2" t="s">
        <v>11</v>
      </c>
      <c r="L401" s="8">
        <v>28.6</v>
      </c>
      <c r="M401" s="1">
        <v>2</v>
      </c>
      <c r="N401" s="1" t="str">
        <f t="shared" si="8"/>
        <v>не торгуем</v>
      </c>
      <c r="O401" s="1"/>
    </row>
    <row r="402" spans="3:15" x14ac:dyDescent="0.3">
      <c r="C402" s="7" t="s">
        <v>93</v>
      </c>
      <c r="D402" s="103" t="str">
        <f>VLOOKUP(Таблица1[[#This Row],[ID]],Таблица3[#All],3,FALSE)</f>
        <v>Arsheen</v>
      </c>
      <c r="E402" s="18">
        <f>VLOOKUP(Таблица1[[#This Row],[ID]],Таблица3[#All],2,FALSE)</f>
        <v>43248</v>
      </c>
      <c r="F402" s="18" t="str">
        <f>VLOOKUP(Таблица1[[#This Row],[ID]],Таблица3[#All],5,FALSE)</f>
        <v>Ahmedabad</v>
      </c>
      <c r="G402" s="5">
        <v>16</v>
      </c>
      <c r="H402" s="3">
        <v>-1</v>
      </c>
      <c r="I402" s="5">
        <v>1</v>
      </c>
      <c r="J402" s="2" t="s">
        <v>4</v>
      </c>
      <c r="K402" s="2" t="s">
        <v>11</v>
      </c>
      <c r="L402" s="8">
        <v>16</v>
      </c>
      <c r="M402" s="1">
        <v>4</v>
      </c>
      <c r="N402" s="1" t="str">
        <f t="shared" si="8"/>
        <v>не торгуем</v>
      </c>
      <c r="O402" s="1"/>
    </row>
    <row r="403" spans="3:15" x14ac:dyDescent="0.3">
      <c r="C403" s="7" t="s">
        <v>128</v>
      </c>
      <c r="D403" s="103" t="str">
        <f>VLOOKUP(Таблица1[[#This Row],[ID]],Таблица3[#All],3,FALSE)</f>
        <v>Kishwar</v>
      </c>
      <c r="E403" s="18">
        <f>VLOOKUP(Таблица1[[#This Row],[ID]],Таблица3[#All],2,FALSE)</f>
        <v>43282</v>
      </c>
      <c r="F403" s="18" t="str">
        <f>VLOOKUP(Таблица1[[#This Row],[ID]],Таблица3[#All],5,FALSE)</f>
        <v>Indore</v>
      </c>
      <c r="G403" s="5">
        <v>32</v>
      </c>
      <c r="H403" s="3">
        <v>-8</v>
      </c>
      <c r="I403" s="5">
        <v>2</v>
      </c>
      <c r="J403" s="2" t="s">
        <v>4</v>
      </c>
      <c r="K403" s="2" t="s">
        <v>5</v>
      </c>
      <c r="L403" s="8">
        <v>16</v>
      </c>
      <c r="M403" s="1">
        <v>4</v>
      </c>
      <c r="N403" s="1" t="str">
        <f t="shared" si="8"/>
        <v>не торгуем</v>
      </c>
      <c r="O403" s="1"/>
    </row>
    <row r="404" spans="3:15" x14ac:dyDescent="0.3">
      <c r="C404" s="7" t="s">
        <v>163</v>
      </c>
      <c r="D404" s="103" t="str">
        <f>VLOOKUP(Таблица1[[#This Row],[ID]],Таблица3[#All],3,FALSE)</f>
        <v>Aman</v>
      </c>
      <c r="E404" s="18">
        <f>VLOOKUP(Таблица1[[#This Row],[ID]],Таблица3[#All],2,FALSE)</f>
        <v>43319</v>
      </c>
      <c r="F404" s="18" t="str">
        <f>VLOOKUP(Таблица1[[#This Row],[ID]],Таблица3[#All],5,FALSE)</f>
        <v>Kohima</v>
      </c>
      <c r="G404" s="5">
        <v>74</v>
      </c>
      <c r="H404" s="3">
        <v>-51</v>
      </c>
      <c r="I404" s="5">
        <v>3</v>
      </c>
      <c r="J404" s="2" t="s">
        <v>4</v>
      </c>
      <c r="K404" s="2" t="s">
        <v>5</v>
      </c>
      <c r="L404" s="8">
        <v>24.666666666666668</v>
      </c>
      <c r="M404" s="1">
        <v>4</v>
      </c>
      <c r="N404" s="1" t="str">
        <f t="shared" si="8"/>
        <v>не торгуем</v>
      </c>
      <c r="O404" s="1"/>
    </row>
    <row r="405" spans="3:15" x14ac:dyDescent="0.3">
      <c r="C405" s="7" t="s">
        <v>163</v>
      </c>
      <c r="D405" s="103" t="str">
        <f>VLOOKUP(Таблица1[[#This Row],[ID]],Таблица3[#All],3,FALSE)</f>
        <v>Aman</v>
      </c>
      <c r="E405" s="18">
        <f>VLOOKUP(Таблица1[[#This Row],[ID]],Таблица3[#All],2,FALSE)</f>
        <v>43319</v>
      </c>
      <c r="F405" s="18" t="str">
        <f>VLOOKUP(Таблица1[[#This Row],[ID]],Таблица3[#All],5,FALSE)</f>
        <v>Kohima</v>
      </c>
      <c r="G405" s="5">
        <v>56</v>
      </c>
      <c r="H405" s="3">
        <v>0</v>
      </c>
      <c r="I405" s="5">
        <v>4</v>
      </c>
      <c r="J405" s="2" t="s">
        <v>4</v>
      </c>
      <c r="K405" s="2" t="s">
        <v>6</v>
      </c>
      <c r="L405" s="8">
        <v>14</v>
      </c>
      <c r="M405" s="1">
        <v>2</v>
      </c>
      <c r="N405" s="1" t="str">
        <f t="shared" si="8"/>
        <v>не торгуем</v>
      </c>
      <c r="O405" s="1"/>
    </row>
    <row r="406" spans="3:15" x14ac:dyDescent="0.3">
      <c r="C406" s="7" t="s">
        <v>227</v>
      </c>
      <c r="D406" s="103" t="str">
        <f>VLOOKUP(Таблица1[[#This Row],[ID]],Таблица3[#All],3,FALSE)</f>
        <v>Vipul</v>
      </c>
      <c r="E406" s="18">
        <f>VLOOKUP(Таблица1[[#This Row],[ID]],Таблица3[#All],2,FALSE)</f>
        <v>43380</v>
      </c>
      <c r="F406" s="18" t="str">
        <f>VLOOKUP(Таблица1[[#This Row],[ID]],Таблица3[#All],5,FALSE)</f>
        <v>Lucknow</v>
      </c>
      <c r="G406" s="5">
        <v>16</v>
      </c>
      <c r="H406" s="3">
        <v>6</v>
      </c>
      <c r="I406" s="5">
        <v>1</v>
      </c>
      <c r="J406" s="2" t="s">
        <v>4</v>
      </c>
      <c r="K406" s="2" t="s">
        <v>5</v>
      </c>
      <c r="L406" s="8">
        <v>16</v>
      </c>
      <c r="M406" s="1">
        <v>1</v>
      </c>
      <c r="N406" s="1" t="str">
        <f t="shared" si="8"/>
        <v>не торгуем</v>
      </c>
      <c r="O406" s="1"/>
    </row>
    <row r="407" spans="3:15" x14ac:dyDescent="0.3">
      <c r="C407" s="7" t="s">
        <v>165</v>
      </c>
      <c r="D407" s="103" t="str">
        <f>VLOOKUP(Таблица1[[#This Row],[ID]],Таблица3[#All],3,FALSE)</f>
        <v>Kartik</v>
      </c>
      <c r="E407" s="18">
        <f>VLOOKUP(Таблица1[[#This Row],[ID]],Таблица3[#All],2,FALSE)</f>
        <v>43321</v>
      </c>
      <c r="F407" s="18" t="str">
        <f>VLOOKUP(Таблица1[[#This Row],[ID]],Таблица3[#All],5,FALSE)</f>
        <v>Ahmedabad</v>
      </c>
      <c r="G407" s="5">
        <v>44</v>
      </c>
      <c r="H407" s="3">
        <v>-8</v>
      </c>
      <c r="I407" s="5">
        <v>3</v>
      </c>
      <c r="J407" s="2" t="s">
        <v>4</v>
      </c>
      <c r="K407" s="2" t="s">
        <v>5</v>
      </c>
      <c r="L407" s="8">
        <v>14.666666666666666</v>
      </c>
      <c r="M407" s="1">
        <v>2</v>
      </c>
      <c r="N407" s="1" t="str">
        <f t="shared" si="8"/>
        <v>не торгуем</v>
      </c>
      <c r="O407" s="1"/>
    </row>
    <row r="408" spans="3:15" x14ac:dyDescent="0.3">
      <c r="C408" s="7" t="s">
        <v>238</v>
      </c>
      <c r="D408" s="103" t="str">
        <f>VLOOKUP(Таблица1[[#This Row],[ID]],Таблица3[#All],3,FALSE)</f>
        <v>Sandeep</v>
      </c>
      <c r="E408" s="18">
        <f>VLOOKUP(Таблица1[[#This Row],[ID]],Таблица3[#All],2,FALSE)</f>
        <v>43387</v>
      </c>
      <c r="F408" s="18" t="str">
        <f>VLOOKUP(Таблица1[[#This Row],[ID]],Таблица3[#All],5,FALSE)</f>
        <v>Indore</v>
      </c>
      <c r="G408" s="5">
        <v>32</v>
      </c>
      <c r="H408" s="3">
        <v>11</v>
      </c>
      <c r="I408" s="5">
        <v>2</v>
      </c>
      <c r="J408" s="2" t="s">
        <v>4</v>
      </c>
      <c r="K408" s="2" t="s">
        <v>22</v>
      </c>
      <c r="L408" s="8">
        <v>16</v>
      </c>
      <c r="M408" s="1">
        <v>3</v>
      </c>
      <c r="N408" s="1" t="str">
        <f t="shared" si="8"/>
        <v>не торгуем</v>
      </c>
      <c r="O408" s="1"/>
    </row>
    <row r="409" spans="3:15" x14ac:dyDescent="0.3">
      <c r="C409" s="7" t="s">
        <v>241</v>
      </c>
      <c r="D409" s="103" t="str">
        <f>VLOOKUP(Таблица1[[#This Row],[ID]],Таблица3[#All],3,FALSE)</f>
        <v>Ajay</v>
      </c>
      <c r="E409" s="18">
        <f>VLOOKUP(Таблица1[[#This Row],[ID]],Таблица3[#All],2,FALSE)</f>
        <v>43389</v>
      </c>
      <c r="F409" s="18" t="str">
        <f>VLOOKUP(Таблица1[[#This Row],[ID]],Таблица3[#All],5,FALSE)</f>
        <v>Kolkata</v>
      </c>
      <c r="G409" s="5">
        <v>125</v>
      </c>
      <c r="H409" s="3">
        <v>0</v>
      </c>
      <c r="I409" s="5">
        <v>3</v>
      </c>
      <c r="J409" s="2" t="s">
        <v>7</v>
      </c>
      <c r="K409" s="2" t="s">
        <v>28</v>
      </c>
      <c r="L409" s="8">
        <v>41.666666666666664</v>
      </c>
      <c r="M409" s="1">
        <v>1</v>
      </c>
      <c r="N409" s="1" t="str">
        <f t="shared" si="8"/>
        <v>торгуем</v>
      </c>
      <c r="O409" s="1"/>
    </row>
    <row r="410" spans="3:15" x14ac:dyDescent="0.3">
      <c r="C410" s="7" t="s">
        <v>165</v>
      </c>
      <c r="D410" s="103" t="str">
        <f>VLOOKUP(Таблица1[[#This Row],[ID]],Таблица3[#All],3,FALSE)</f>
        <v>Kartik</v>
      </c>
      <c r="E410" s="18">
        <f>VLOOKUP(Таблица1[[#This Row],[ID]],Таблица3[#All],2,FALSE)</f>
        <v>43321</v>
      </c>
      <c r="F410" s="18" t="str">
        <f>VLOOKUP(Таблица1[[#This Row],[ID]],Таблица3[#All],5,FALSE)</f>
        <v>Ahmedabad</v>
      </c>
      <c r="G410" s="5">
        <v>132</v>
      </c>
      <c r="H410" s="3">
        <v>-79</v>
      </c>
      <c r="I410" s="5">
        <v>5</v>
      </c>
      <c r="J410" s="2" t="s">
        <v>2</v>
      </c>
      <c r="K410" s="2" t="s">
        <v>29</v>
      </c>
      <c r="L410" s="8">
        <v>26.4</v>
      </c>
      <c r="M410" s="1">
        <v>4</v>
      </c>
      <c r="N410" s="1" t="str">
        <f t="shared" si="8"/>
        <v>не торгуем</v>
      </c>
      <c r="O410" s="1"/>
    </row>
    <row r="411" spans="3:15" x14ac:dyDescent="0.3">
      <c r="C411" s="7" t="s">
        <v>254</v>
      </c>
      <c r="D411" s="103" t="str">
        <f>VLOOKUP(Таблица1[[#This Row],[ID]],Таблица3[#All],3,FALSE)</f>
        <v>Ananya</v>
      </c>
      <c r="E411" s="18">
        <f>VLOOKUP(Таблица1[[#This Row],[ID]],Таблица3[#All],2,FALSE)</f>
        <v>43402</v>
      </c>
      <c r="F411" s="18" t="str">
        <f>VLOOKUP(Таблица1[[#This Row],[ID]],Таблица3[#All],5,FALSE)</f>
        <v>Hyderabad</v>
      </c>
      <c r="G411" s="5">
        <v>16</v>
      </c>
      <c r="H411" s="3">
        <v>5</v>
      </c>
      <c r="I411" s="5">
        <v>1</v>
      </c>
      <c r="J411" s="2" t="s">
        <v>4</v>
      </c>
      <c r="K411" s="2" t="s">
        <v>5</v>
      </c>
      <c r="L411" s="8">
        <v>16</v>
      </c>
      <c r="M411" s="1">
        <v>4</v>
      </c>
      <c r="N411" s="1" t="str">
        <f t="shared" si="8"/>
        <v>не торгуем</v>
      </c>
      <c r="O411" s="1"/>
    </row>
    <row r="412" spans="3:15" x14ac:dyDescent="0.3">
      <c r="C412" s="7" t="s">
        <v>124</v>
      </c>
      <c r="D412" s="103" t="str">
        <f>VLOOKUP(Таблица1[[#This Row],[ID]],Таблица3[#All],3,FALSE)</f>
        <v>Riya</v>
      </c>
      <c r="E412" s="18">
        <f>VLOOKUP(Таблица1[[#This Row],[ID]],Таблица3[#All],2,FALSE)</f>
        <v>43280</v>
      </c>
      <c r="F412" s="18" t="str">
        <f>VLOOKUP(Таблица1[[#This Row],[ID]],Таблица3[#All],5,FALSE)</f>
        <v>Mumbai</v>
      </c>
      <c r="G412" s="5">
        <v>126</v>
      </c>
      <c r="H412" s="3">
        <v>-63</v>
      </c>
      <c r="I412" s="5">
        <v>3</v>
      </c>
      <c r="J412" s="2" t="s">
        <v>7</v>
      </c>
      <c r="K412" s="2" t="s">
        <v>28</v>
      </c>
      <c r="L412" s="8">
        <v>42</v>
      </c>
      <c r="M412" s="1">
        <v>4</v>
      </c>
      <c r="N412" s="1" t="str">
        <f t="shared" si="8"/>
        <v>торгуем</v>
      </c>
      <c r="O412" s="1"/>
    </row>
    <row r="413" spans="3:15" x14ac:dyDescent="0.3">
      <c r="C413" s="7" t="s">
        <v>168</v>
      </c>
      <c r="D413" s="103" t="str">
        <f>VLOOKUP(Таблица1[[#This Row],[ID]],Таблица3[#All],3,FALSE)</f>
        <v>Nitant</v>
      </c>
      <c r="E413" s="18">
        <f>VLOOKUP(Таблица1[[#This Row],[ID]],Таблица3[#All],2,FALSE)</f>
        <v>43324</v>
      </c>
      <c r="F413" s="18" t="str">
        <f>VLOOKUP(Таблица1[[#This Row],[ID]],Таблица3[#All],5,FALSE)</f>
        <v>Jaipur</v>
      </c>
      <c r="G413" s="5">
        <v>141</v>
      </c>
      <c r="H413" s="3">
        <v>10</v>
      </c>
      <c r="I413" s="5">
        <v>4</v>
      </c>
      <c r="J413" s="2" t="s">
        <v>4</v>
      </c>
      <c r="K413" s="2" t="s">
        <v>20</v>
      </c>
      <c r="L413" s="8">
        <v>35.25</v>
      </c>
      <c r="M413" s="1">
        <v>2</v>
      </c>
      <c r="N413" s="1" t="str">
        <f t="shared" si="8"/>
        <v>не торгуем</v>
      </c>
      <c r="O413" s="1"/>
    </row>
    <row r="414" spans="3:15" x14ac:dyDescent="0.3">
      <c r="C414" s="7" t="s">
        <v>168</v>
      </c>
      <c r="D414" s="103" t="str">
        <f>VLOOKUP(Таблица1[[#This Row],[ID]],Таблица3[#All],3,FALSE)</f>
        <v>Nitant</v>
      </c>
      <c r="E414" s="18">
        <f>VLOOKUP(Таблица1[[#This Row],[ID]],Таблица3[#All],2,FALSE)</f>
        <v>43324</v>
      </c>
      <c r="F414" s="18" t="str">
        <f>VLOOKUP(Таблица1[[#This Row],[ID]],Таблица3[#All],5,FALSE)</f>
        <v>Jaipur</v>
      </c>
      <c r="G414" s="5">
        <v>224</v>
      </c>
      <c r="H414" s="3">
        <v>58</v>
      </c>
      <c r="I414" s="5">
        <v>3</v>
      </c>
      <c r="J414" s="2" t="s">
        <v>7</v>
      </c>
      <c r="K414" s="2" t="s">
        <v>10</v>
      </c>
      <c r="L414" s="8">
        <v>74.666666666666671</v>
      </c>
      <c r="M414" s="1">
        <v>4</v>
      </c>
      <c r="N414" s="1" t="str">
        <f t="shared" si="8"/>
        <v>не торгуем</v>
      </c>
      <c r="O414" s="1"/>
    </row>
    <row r="415" spans="3:15" x14ac:dyDescent="0.3">
      <c r="C415" s="7" t="s">
        <v>278</v>
      </c>
      <c r="D415" s="103" t="str">
        <f>VLOOKUP(Таблица1[[#This Row],[ID]],Таблица3[#All],3,FALSE)</f>
        <v>Swapnil</v>
      </c>
      <c r="E415" s="18">
        <f>VLOOKUP(Таблица1[[#This Row],[ID]],Таблица3[#All],2,FALSE)</f>
        <v>43417</v>
      </c>
      <c r="F415" s="18" t="str">
        <f>VLOOKUP(Таблица1[[#This Row],[ID]],Таблица3[#All],5,FALSE)</f>
        <v>Mumbai</v>
      </c>
      <c r="G415" s="5">
        <v>16</v>
      </c>
      <c r="H415" s="3">
        <v>0</v>
      </c>
      <c r="I415" s="5">
        <v>1</v>
      </c>
      <c r="J415" s="2" t="s">
        <v>4</v>
      </c>
      <c r="K415" s="2" t="s">
        <v>11</v>
      </c>
      <c r="L415" s="8">
        <v>16</v>
      </c>
      <c r="M415" s="1">
        <v>2</v>
      </c>
      <c r="N415" s="1" t="str">
        <f t="shared" si="8"/>
        <v>не торгуем</v>
      </c>
      <c r="O415" s="1"/>
    </row>
    <row r="416" spans="3:15" x14ac:dyDescent="0.3">
      <c r="C416" s="7" t="s">
        <v>377</v>
      </c>
      <c r="D416" s="103" t="str">
        <f>VLOOKUP(Таблица1[[#This Row],[ID]],Таблица3[#All],3,FALSE)</f>
        <v>Mahima</v>
      </c>
      <c r="E416" s="18">
        <f>VLOOKUP(Таблица1[[#This Row],[ID]],Таблица3[#All],2,FALSE)</f>
        <v>43483</v>
      </c>
      <c r="F416" s="18" t="str">
        <f>VLOOKUP(Таблица1[[#This Row],[ID]],Таблица3[#All],5,FALSE)</f>
        <v>Indore</v>
      </c>
      <c r="G416" s="5">
        <v>16</v>
      </c>
      <c r="H416" s="3">
        <v>2</v>
      </c>
      <c r="I416" s="5">
        <v>1</v>
      </c>
      <c r="J416" s="2" t="s">
        <v>4</v>
      </c>
      <c r="K416" s="2" t="s">
        <v>11</v>
      </c>
      <c r="L416" s="8">
        <v>16</v>
      </c>
      <c r="M416" s="1">
        <v>1</v>
      </c>
      <c r="N416" s="1" t="str">
        <f t="shared" si="8"/>
        <v>не торгуем</v>
      </c>
      <c r="O416" s="1"/>
    </row>
    <row r="417" spans="3:15" x14ac:dyDescent="0.3">
      <c r="C417" s="7" t="s">
        <v>379</v>
      </c>
      <c r="D417" s="103" t="str">
        <f>VLOOKUP(Таблица1[[#This Row],[ID]],Таблица3[#All],3,FALSE)</f>
        <v>Muskan</v>
      </c>
      <c r="E417" s="18">
        <f>VLOOKUP(Таблица1[[#This Row],[ID]],Таблица3[#All],2,FALSE)</f>
        <v>43483</v>
      </c>
      <c r="F417" s="18" t="str">
        <f>VLOOKUP(Таблица1[[#This Row],[ID]],Таблица3[#All],5,FALSE)</f>
        <v>Indore</v>
      </c>
      <c r="G417" s="5">
        <v>32</v>
      </c>
      <c r="H417" s="3">
        <v>2</v>
      </c>
      <c r="I417" s="5">
        <v>2</v>
      </c>
      <c r="J417" s="2" t="s">
        <v>4</v>
      </c>
      <c r="K417" s="2" t="s">
        <v>15</v>
      </c>
      <c r="L417" s="8">
        <v>16</v>
      </c>
      <c r="M417" s="1">
        <v>2</v>
      </c>
      <c r="N417" s="1" t="str">
        <f t="shared" si="8"/>
        <v>не торгуем</v>
      </c>
      <c r="O417" s="1"/>
    </row>
    <row r="418" spans="3:15" x14ac:dyDescent="0.3">
      <c r="C418" s="7" t="s">
        <v>445</v>
      </c>
      <c r="D418" s="103" t="str">
        <f>VLOOKUP(Таблица1[[#This Row],[ID]],Таблица3[#All],3,FALSE)</f>
        <v>Bhavna</v>
      </c>
      <c r="E418" s="18">
        <f>VLOOKUP(Таблица1[[#This Row],[ID]],Таблица3[#All],2,FALSE)</f>
        <v>43515</v>
      </c>
      <c r="F418" s="18" t="str">
        <f>VLOOKUP(Таблица1[[#This Row],[ID]],Таблица3[#All],5,FALSE)</f>
        <v>Gangtok</v>
      </c>
      <c r="G418" s="5">
        <v>32</v>
      </c>
      <c r="H418" s="3">
        <v>1</v>
      </c>
      <c r="I418" s="5">
        <v>2</v>
      </c>
      <c r="J418" s="2" t="s">
        <v>4</v>
      </c>
      <c r="K418" s="2" t="s">
        <v>5</v>
      </c>
      <c r="L418" s="8">
        <v>16</v>
      </c>
      <c r="M418" s="1">
        <v>2</v>
      </c>
      <c r="N418" s="1" t="str">
        <f t="shared" si="8"/>
        <v>не торгуем</v>
      </c>
      <c r="O418" s="1"/>
    </row>
    <row r="419" spans="3:15" x14ac:dyDescent="0.3">
      <c r="C419" s="7" t="s">
        <v>151</v>
      </c>
      <c r="D419" s="103" t="str">
        <f>VLOOKUP(Таблица1[[#This Row],[ID]],Таблица3[#All],3,FALSE)</f>
        <v>Akash</v>
      </c>
      <c r="E419" s="18">
        <f>VLOOKUP(Таблица1[[#This Row],[ID]],Таблица3[#All],2,FALSE)</f>
        <v>43307</v>
      </c>
      <c r="F419" s="18" t="str">
        <f>VLOOKUP(Таблица1[[#This Row],[ID]],Таблица3[#All],5,FALSE)</f>
        <v>Kolkata</v>
      </c>
      <c r="G419" s="5">
        <v>131</v>
      </c>
      <c r="H419" s="3">
        <v>-154</v>
      </c>
      <c r="I419" s="5">
        <v>8</v>
      </c>
      <c r="J419" s="2" t="s">
        <v>2</v>
      </c>
      <c r="K419" s="2" t="s">
        <v>29</v>
      </c>
      <c r="L419" s="8">
        <v>16.375</v>
      </c>
      <c r="M419" s="1">
        <v>3</v>
      </c>
      <c r="N419" s="1" t="str">
        <f t="shared" si="8"/>
        <v>не торгуем</v>
      </c>
      <c r="O419" s="1"/>
    </row>
    <row r="420" spans="3:15" x14ac:dyDescent="0.3">
      <c r="C420" s="7" t="s">
        <v>330</v>
      </c>
      <c r="D420" s="103" t="str">
        <f>VLOOKUP(Таблица1[[#This Row],[ID]],Таблица3[#All],3,FALSE)</f>
        <v>Jay</v>
      </c>
      <c r="E420" s="18">
        <f>VLOOKUP(Таблица1[[#This Row],[ID]],Таблица3[#All],2,FALSE)</f>
        <v>43448</v>
      </c>
      <c r="F420" s="18" t="str">
        <f>VLOOKUP(Таблица1[[#This Row],[ID]],Таблица3[#All],5,FALSE)</f>
        <v>Delhi</v>
      </c>
      <c r="G420" s="5">
        <v>33</v>
      </c>
      <c r="H420" s="3">
        <v>1</v>
      </c>
      <c r="I420" s="5">
        <v>2</v>
      </c>
      <c r="J420" s="2" t="s">
        <v>4</v>
      </c>
      <c r="K420" s="2" t="s">
        <v>20</v>
      </c>
      <c r="L420" s="8">
        <v>16.5</v>
      </c>
      <c r="M420" s="1">
        <v>4</v>
      </c>
      <c r="N420" s="1" t="str">
        <f t="shared" si="8"/>
        <v>не торгуем</v>
      </c>
      <c r="O420" s="1"/>
    </row>
    <row r="421" spans="3:15" x14ac:dyDescent="0.3">
      <c r="C421" s="7" t="s">
        <v>170</v>
      </c>
      <c r="D421" s="103" t="str">
        <f>VLOOKUP(Таблица1[[#This Row],[ID]],Таблица3[#All],3,FALSE)</f>
        <v>Priyanshu</v>
      </c>
      <c r="E421" s="18">
        <f>VLOOKUP(Таблица1[[#This Row],[ID]],Таблица3[#All],2,FALSE)</f>
        <v>43326</v>
      </c>
      <c r="F421" s="18" t="str">
        <f>VLOOKUP(Таблица1[[#This Row],[ID]],Таблица3[#All],5,FALSE)</f>
        <v>Indore</v>
      </c>
      <c r="G421" s="5">
        <v>22</v>
      </c>
      <c r="H421" s="3">
        <v>-12</v>
      </c>
      <c r="I421" s="5">
        <v>3</v>
      </c>
      <c r="J421" s="2" t="s">
        <v>4</v>
      </c>
      <c r="K421" s="2" t="s">
        <v>5</v>
      </c>
      <c r="L421" s="8">
        <v>7.333333333333333</v>
      </c>
      <c r="M421" s="1">
        <v>1</v>
      </c>
      <c r="N421" s="1" t="str">
        <f t="shared" si="8"/>
        <v>не торгуем</v>
      </c>
      <c r="O421" s="1"/>
    </row>
    <row r="422" spans="3:15" x14ac:dyDescent="0.3">
      <c r="C422" s="7" t="s">
        <v>476</v>
      </c>
      <c r="D422" s="103" t="str">
        <f>VLOOKUP(Таблица1[[#This Row],[ID]],Таблица3[#All],3,FALSE)</f>
        <v>Sonal</v>
      </c>
      <c r="E422" s="18">
        <f>VLOOKUP(Таблица1[[#This Row],[ID]],Таблица3[#All],2,FALSE)</f>
        <v>43534</v>
      </c>
      <c r="F422" s="18" t="str">
        <f>VLOOKUP(Таблица1[[#This Row],[ID]],Таблица3[#All],5,FALSE)</f>
        <v>Patna</v>
      </c>
      <c r="G422" s="5">
        <v>33</v>
      </c>
      <c r="H422" s="3">
        <v>9</v>
      </c>
      <c r="I422" s="5">
        <v>2</v>
      </c>
      <c r="J422" s="2" t="s">
        <v>4</v>
      </c>
      <c r="K422" s="2" t="s">
        <v>6</v>
      </c>
      <c r="L422" s="8">
        <v>16.5</v>
      </c>
      <c r="M422" s="1">
        <v>3</v>
      </c>
      <c r="N422" s="1" t="str">
        <f t="shared" si="8"/>
        <v>не торгуем</v>
      </c>
      <c r="O422" s="1"/>
    </row>
    <row r="423" spans="3:15" x14ac:dyDescent="0.3">
      <c r="C423" s="7" t="s">
        <v>234</v>
      </c>
      <c r="D423" s="103" t="str">
        <f>VLOOKUP(Таблица1[[#This Row],[ID]],Таблица3[#All],3,FALSE)</f>
        <v>Swapnil</v>
      </c>
      <c r="E423" s="18">
        <f>VLOOKUP(Таблица1[[#This Row],[ID]],Таблица3[#All],2,FALSE)</f>
        <v>43383</v>
      </c>
      <c r="F423" s="18" t="str">
        <f>VLOOKUP(Таблица1[[#This Row],[ID]],Таблица3[#All],5,FALSE)</f>
        <v>Indore</v>
      </c>
      <c r="G423" s="5">
        <v>118</v>
      </c>
      <c r="H423" s="3">
        <v>35</v>
      </c>
      <c r="I423" s="5">
        <v>7</v>
      </c>
      <c r="J423" s="2" t="s">
        <v>4</v>
      </c>
      <c r="K423" s="2" t="s">
        <v>17</v>
      </c>
      <c r="L423" s="8">
        <v>16.857142857142858</v>
      </c>
      <c r="M423" s="1">
        <v>4</v>
      </c>
      <c r="N423" s="1" t="str">
        <f t="shared" si="8"/>
        <v>не торгуем</v>
      </c>
      <c r="O423" s="1"/>
    </row>
    <row r="424" spans="3:15" x14ac:dyDescent="0.3">
      <c r="C424" s="7" t="s">
        <v>107</v>
      </c>
      <c r="D424" s="103" t="str">
        <f>VLOOKUP(Таблица1[[#This Row],[ID]],Таблица3[#All],3,FALSE)</f>
        <v>Sanjna</v>
      </c>
      <c r="E424" s="18">
        <f>VLOOKUP(Таблица1[[#This Row],[ID]],Таблица3[#All],2,FALSE)</f>
        <v>43262</v>
      </c>
      <c r="F424" s="18" t="str">
        <f>VLOOKUP(Таблица1[[#This Row],[ID]],Таблица3[#All],5,FALSE)</f>
        <v>Mumbai</v>
      </c>
      <c r="G424" s="5">
        <v>17</v>
      </c>
      <c r="H424" s="3">
        <v>6</v>
      </c>
      <c r="I424" s="5">
        <v>1</v>
      </c>
      <c r="J424" s="2" t="s">
        <v>4</v>
      </c>
      <c r="K424" s="2" t="s">
        <v>5</v>
      </c>
      <c r="L424" s="8">
        <v>17</v>
      </c>
      <c r="M424" s="1">
        <v>3</v>
      </c>
      <c r="N424" s="1" t="str">
        <f t="shared" si="8"/>
        <v>не торгуем</v>
      </c>
      <c r="O424" s="1"/>
    </row>
    <row r="425" spans="3:15" x14ac:dyDescent="0.3">
      <c r="C425" s="7" t="s">
        <v>241</v>
      </c>
      <c r="D425" s="103" t="str">
        <f>VLOOKUP(Таблица1[[#This Row],[ID]],Таблица3[#All],3,FALSE)</f>
        <v>Ajay</v>
      </c>
      <c r="E425" s="18">
        <f>VLOOKUP(Таблица1[[#This Row],[ID]],Таблица3[#All],2,FALSE)</f>
        <v>43389</v>
      </c>
      <c r="F425" s="18" t="str">
        <f>VLOOKUP(Таблица1[[#This Row],[ID]],Таблица3[#All],5,FALSE)</f>
        <v>Kolkata</v>
      </c>
      <c r="G425" s="5">
        <v>17</v>
      </c>
      <c r="H425" s="3">
        <v>0</v>
      </c>
      <c r="I425" s="5">
        <v>1</v>
      </c>
      <c r="J425" s="2" t="s">
        <v>4</v>
      </c>
      <c r="K425" s="2" t="s">
        <v>6</v>
      </c>
      <c r="L425" s="8">
        <v>17</v>
      </c>
      <c r="M425" s="1">
        <v>2</v>
      </c>
      <c r="N425" s="1" t="str">
        <f t="shared" si="8"/>
        <v>не торгуем</v>
      </c>
      <c r="O425" s="1"/>
    </row>
    <row r="426" spans="3:15" x14ac:dyDescent="0.3">
      <c r="C426" s="7" t="s">
        <v>242</v>
      </c>
      <c r="D426" s="103" t="str">
        <f>VLOOKUP(Таблица1[[#This Row],[ID]],Таблица3[#All],3,FALSE)</f>
        <v>Tejas</v>
      </c>
      <c r="E426" s="18">
        <f>VLOOKUP(Таблица1[[#This Row],[ID]],Таблица3[#All],2,FALSE)</f>
        <v>43391</v>
      </c>
      <c r="F426" s="18" t="str">
        <f>VLOOKUP(Таблица1[[#This Row],[ID]],Таблица3[#All],5,FALSE)</f>
        <v>Bangalore</v>
      </c>
      <c r="G426" s="5">
        <v>34</v>
      </c>
      <c r="H426" s="3">
        <v>13</v>
      </c>
      <c r="I426" s="5">
        <v>2</v>
      </c>
      <c r="J426" s="2" t="s">
        <v>4</v>
      </c>
      <c r="K426" s="2" t="s">
        <v>11</v>
      </c>
      <c r="L426" s="8">
        <v>17</v>
      </c>
      <c r="M426" s="1">
        <v>3</v>
      </c>
      <c r="N426" s="1" t="str">
        <f t="shared" si="8"/>
        <v>не торгуем</v>
      </c>
      <c r="O426" s="1"/>
    </row>
    <row r="427" spans="3:15" x14ac:dyDescent="0.3">
      <c r="C427" s="7" t="s">
        <v>284</v>
      </c>
      <c r="D427" s="103" t="str">
        <f>VLOOKUP(Таблица1[[#This Row],[ID]],Таблица3[#All],3,FALSE)</f>
        <v>Aromal</v>
      </c>
      <c r="E427" s="18">
        <f>VLOOKUP(Таблица1[[#This Row],[ID]],Таблица3[#All],2,FALSE)</f>
        <v>43419</v>
      </c>
      <c r="F427" s="18" t="str">
        <f>VLOOKUP(Таблица1[[#This Row],[ID]],Таблица3[#All],5,FALSE)</f>
        <v>Mumbai</v>
      </c>
      <c r="G427" s="5">
        <v>17</v>
      </c>
      <c r="H427" s="3">
        <v>5</v>
      </c>
      <c r="I427" s="5">
        <v>1</v>
      </c>
      <c r="J427" s="2" t="s">
        <v>4</v>
      </c>
      <c r="K427" s="2" t="s">
        <v>6</v>
      </c>
      <c r="L427" s="8">
        <v>17</v>
      </c>
      <c r="M427" s="1">
        <v>3</v>
      </c>
      <c r="N427" s="1" t="str">
        <f t="shared" si="8"/>
        <v>не торгуем</v>
      </c>
      <c r="O427" s="1"/>
    </row>
    <row r="428" spans="3:15" x14ac:dyDescent="0.3">
      <c r="C428" s="7" t="s">
        <v>309</v>
      </c>
      <c r="D428" s="103" t="str">
        <f>VLOOKUP(Таблица1[[#This Row],[ID]],Таблица3[#All],3,FALSE)</f>
        <v>Abhishek</v>
      </c>
      <c r="E428" s="18">
        <f>VLOOKUP(Таблица1[[#This Row],[ID]],Таблица3[#All],2,FALSE)</f>
        <v>43437</v>
      </c>
      <c r="F428" s="18" t="str">
        <f>VLOOKUP(Таблица1[[#This Row],[ID]],Таблица3[#All],5,FALSE)</f>
        <v>Surat</v>
      </c>
      <c r="G428" s="5">
        <v>119</v>
      </c>
      <c r="H428" s="3">
        <v>43</v>
      </c>
      <c r="I428" s="5">
        <v>7</v>
      </c>
      <c r="J428" s="2" t="s">
        <v>4</v>
      </c>
      <c r="K428" s="2" t="s">
        <v>15</v>
      </c>
      <c r="L428" s="8">
        <v>17</v>
      </c>
      <c r="M428" s="1">
        <v>2</v>
      </c>
      <c r="N428" s="1" t="str">
        <f t="shared" si="8"/>
        <v>не торгуем</v>
      </c>
      <c r="O428" s="1"/>
    </row>
    <row r="429" spans="3:15" x14ac:dyDescent="0.3">
      <c r="C429" s="7" t="s">
        <v>332</v>
      </c>
      <c r="D429" s="103" t="str">
        <f>VLOOKUP(Таблица1[[#This Row],[ID]],Таблица3[#All],3,FALSE)</f>
        <v>Preksha</v>
      </c>
      <c r="E429" s="18">
        <f>VLOOKUP(Таблица1[[#This Row],[ID]],Таблица3[#All],2,FALSE)</f>
        <v>43450</v>
      </c>
      <c r="F429" s="18" t="str">
        <f>VLOOKUP(Таблица1[[#This Row],[ID]],Таблица3[#All],5,FALSE)</f>
        <v>Delhi</v>
      </c>
      <c r="G429" s="5">
        <v>102</v>
      </c>
      <c r="H429" s="3">
        <v>11</v>
      </c>
      <c r="I429" s="5">
        <v>6</v>
      </c>
      <c r="J429" s="2" t="s">
        <v>4</v>
      </c>
      <c r="K429" s="2" t="s">
        <v>17</v>
      </c>
      <c r="L429" s="8">
        <v>17</v>
      </c>
      <c r="M429" s="1">
        <v>2</v>
      </c>
      <c r="N429" s="1" t="str">
        <f t="shared" si="8"/>
        <v>не торгуем</v>
      </c>
      <c r="O429" s="1"/>
    </row>
    <row r="430" spans="3:15" x14ac:dyDescent="0.3">
      <c r="C430" s="7" t="s">
        <v>495</v>
      </c>
      <c r="D430" s="103" t="str">
        <f>VLOOKUP(Таблица1[[#This Row],[ID]],Таблица3[#All],3,FALSE)</f>
        <v>Pearl</v>
      </c>
      <c r="E430" s="18">
        <f>VLOOKUP(Таблица1[[#This Row],[ID]],Таблица3[#All],2,FALSE)</f>
        <v>43545</v>
      </c>
      <c r="F430" s="18" t="str">
        <f>VLOOKUP(Таблица1[[#This Row],[ID]],Таблица3[#All],5,FALSE)</f>
        <v>Pune</v>
      </c>
      <c r="G430" s="5">
        <v>34</v>
      </c>
      <c r="H430" s="3">
        <v>12</v>
      </c>
      <c r="I430" s="5">
        <v>2</v>
      </c>
      <c r="J430" s="2" t="s">
        <v>4</v>
      </c>
      <c r="K430" s="2" t="s">
        <v>5</v>
      </c>
      <c r="L430" s="8">
        <v>17</v>
      </c>
      <c r="M430" s="1">
        <v>1</v>
      </c>
      <c r="N430" s="1" t="str">
        <f t="shared" si="8"/>
        <v>не торгуем</v>
      </c>
      <c r="O430" s="1"/>
    </row>
    <row r="431" spans="3:15" x14ac:dyDescent="0.3">
      <c r="C431" s="7" t="s">
        <v>507</v>
      </c>
      <c r="D431" s="103" t="str">
        <f>VLOOKUP(Таблица1[[#This Row],[ID]],Таблица3[#All],3,FALSE)</f>
        <v>Vandana</v>
      </c>
      <c r="E431" s="18">
        <f>VLOOKUP(Таблица1[[#This Row],[ID]],Таблица3[#All],2,FALSE)</f>
        <v>43550</v>
      </c>
      <c r="F431" s="18" t="str">
        <f>VLOOKUP(Таблица1[[#This Row],[ID]],Таблица3[#All],5,FALSE)</f>
        <v>Simla</v>
      </c>
      <c r="G431" s="5">
        <v>119</v>
      </c>
      <c r="H431" s="3">
        <v>56</v>
      </c>
      <c r="I431" s="5">
        <v>7</v>
      </c>
      <c r="J431" s="2" t="s">
        <v>4</v>
      </c>
      <c r="K431" s="2" t="s">
        <v>11</v>
      </c>
      <c r="L431" s="8">
        <v>17</v>
      </c>
      <c r="M431" s="1">
        <v>3</v>
      </c>
      <c r="N431" s="1" t="str">
        <f t="shared" si="8"/>
        <v>не торгуем</v>
      </c>
      <c r="O431" s="1"/>
    </row>
    <row r="432" spans="3:15" x14ac:dyDescent="0.3">
      <c r="C432" s="7" t="s">
        <v>171</v>
      </c>
      <c r="D432" s="103" t="str">
        <f>VLOOKUP(Таблица1[[#This Row],[ID]],Таблица3[#All],3,FALSE)</f>
        <v>Nishant</v>
      </c>
      <c r="E432" s="18">
        <f>VLOOKUP(Таблица1[[#This Row],[ID]],Таблица3[#All],2,FALSE)</f>
        <v>43326</v>
      </c>
      <c r="F432" s="18" t="str">
        <f>VLOOKUP(Таблица1[[#This Row],[ID]],Таблица3[#All],5,FALSE)</f>
        <v>Mumbai</v>
      </c>
      <c r="G432" s="5">
        <v>43</v>
      </c>
      <c r="H432" s="3">
        <v>21</v>
      </c>
      <c r="I432" s="5">
        <v>3</v>
      </c>
      <c r="J432" s="2" t="s">
        <v>4</v>
      </c>
      <c r="K432" s="2" t="s">
        <v>20</v>
      </c>
      <c r="L432" s="8">
        <v>14.333333333333334</v>
      </c>
      <c r="M432" s="1">
        <v>2</v>
      </c>
      <c r="N432" s="1" t="str">
        <f t="shared" si="8"/>
        <v>не торгуем</v>
      </c>
      <c r="O432" s="1"/>
    </row>
    <row r="433" spans="3:15" x14ac:dyDescent="0.3">
      <c r="C433" s="7" t="s">
        <v>520</v>
      </c>
      <c r="D433" s="103" t="str">
        <f>VLOOKUP(Таблица1[[#This Row],[ID]],Таблица3[#All],3,FALSE)</f>
        <v>Hitika</v>
      </c>
      <c r="E433" s="18">
        <f>VLOOKUP(Таблица1[[#This Row],[ID]],Таблица3[#All],2,FALSE)</f>
        <v>43555</v>
      </c>
      <c r="F433" s="18" t="str">
        <f>VLOOKUP(Таблица1[[#This Row],[ID]],Таблица3[#All],5,FALSE)</f>
        <v>Indore</v>
      </c>
      <c r="G433" s="5">
        <v>34</v>
      </c>
      <c r="H433" s="3">
        <v>10</v>
      </c>
      <c r="I433" s="5">
        <v>2</v>
      </c>
      <c r="J433" s="2" t="s">
        <v>4</v>
      </c>
      <c r="K433" s="2" t="s">
        <v>17</v>
      </c>
      <c r="L433" s="8">
        <v>17</v>
      </c>
      <c r="M433" s="1">
        <v>2</v>
      </c>
      <c r="N433" s="1" t="str">
        <f t="shared" si="8"/>
        <v>не торгуем</v>
      </c>
      <c r="O433" s="1"/>
    </row>
    <row r="434" spans="3:15" x14ac:dyDescent="0.3">
      <c r="C434" s="7" t="s">
        <v>171</v>
      </c>
      <c r="D434" s="103" t="str">
        <f>VLOOKUP(Таблица1[[#This Row],[ID]],Таблица3[#All],3,FALSE)</f>
        <v>Nishant</v>
      </c>
      <c r="E434" s="18">
        <f>VLOOKUP(Таблица1[[#This Row],[ID]],Таблица3[#All],2,FALSE)</f>
        <v>43326</v>
      </c>
      <c r="F434" s="18" t="str">
        <f>VLOOKUP(Таблица1[[#This Row],[ID]],Таблица3[#All],5,FALSE)</f>
        <v>Mumbai</v>
      </c>
      <c r="G434" s="5">
        <v>32</v>
      </c>
      <c r="H434" s="3">
        <v>7</v>
      </c>
      <c r="I434" s="5">
        <v>3</v>
      </c>
      <c r="J434" s="2" t="s">
        <v>4</v>
      </c>
      <c r="K434" s="2" t="s">
        <v>6</v>
      </c>
      <c r="L434" s="8">
        <v>10.666666666666666</v>
      </c>
      <c r="M434" s="1">
        <v>2</v>
      </c>
      <c r="N434" s="1" t="str">
        <f t="shared" si="8"/>
        <v>не торгуем</v>
      </c>
      <c r="O434" s="1"/>
    </row>
    <row r="435" spans="3:15" x14ac:dyDescent="0.3">
      <c r="C435" s="7" t="s">
        <v>441</v>
      </c>
      <c r="D435" s="103" t="str">
        <f>VLOOKUP(Таблица1[[#This Row],[ID]],Таблица3[#All],3,FALSE)</f>
        <v>Anita</v>
      </c>
      <c r="E435" s="18">
        <f>VLOOKUP(Таблица1[[#This Row],[ID]],Таблица3[#All],2,FALSE)</f>
        <v>43513</v>
      </c>
      <c r="F435" s="18" t="str">
        <f>VLOOKUP(Таблица1[[#This Row],[ID]],Таблица3[#All],5,FALSE)</f>
        <v>Thiruvananthapuram</v>
      </c>
      <c r="G435" s="5">
        <v>122</v>
      </c>
      <c r="H435" s="3">
        <v>59</v>
      </c>
      <c r="I435" s="5">
        <v>7</v>
      </c>
      <c r="J435" s="2" t="s">
        <v>2</v>
      </c>
      <c r="K435" s="2" t="s">
        <v>29</v>
      </c>
      <c r="L435" s="8">
        <v>17.428571428571427</v>
      </c>
      <c r="M435" s="1">
        <v>2</v>
      </c>
      <c r="N435" s="1" t="str">
        <f t="shared" si="8"/>
        <v>не торгуем</v>
      </c>
      <c r="O435" s="1"/>
    </row>
    <row r="436" spans="3:15" x14ac:dyDescent="0.3">
      <c r="C436" s="7" t="s">
        <v>463</v>
      </c>
      <c r="D436" s="103" t="str">
        <f>VLOOKUP(Таблица1[[#This Row],[ID]],Таблица3[#All],3,FALSE)</f>
        <v>Amit</v>
      </c>
      <c r="E436" s="18">
        <f>VLOOKUP(Таблица1[[#This Row],[ID]],Таблица3[#All],2,FALSE)</f>
        <v>43525</v>
      </c>
      <c r="F436" s="18" t="str">
        <f>VLOOKUP(Таблица1[[#This Row],[ID]],Таблица3[#All],5,FALSE)</f>
        <v>Gangtok</v>
      </c>
      <c r="G436" s="5">
        <v>122</v>
      </c>
      <c r="H436" s="3">
        <v>50</v>
      </c>
      <c r="I436" s="5">
        <v>7</v>
      </c>
      <c r="J436" s="2" t="s">
        <v>4</v>
      </c>
      <c r="K436" s="2" t="s">
        <v>5</v>
      </c>
      <c r="L436" s="8">
        <v>17.428571428571427</v>
      </c>
      <c r="M436" s="1">
        <v>1</v>
      </c>
      <c r="N436" s="1" t="str">
        <f t="shared" si="8"/>
        <v>не торгуем</v>
      </c>
      <c r="O436" s="1"/>
    </row>
    <row r="437" spans="3:15" x14ac:dyDescent="0.3">
      <c r="C437" s="7" t="s">
        <v>16</v>
      </c>
      <c r="D437" s="103" t="str">
        <f>VLOOKUP(Таблица1[[#This Row],[ID]],Таблица3[#All],3,FALSE)</f>
        <v>Divsha</v>
      </c>
      <c r="E437" s="18">
        <f>VLOOKUP(Таблица1[[#This Row],[ID]],Таблица3[#All],2,FALSE)</f>
        <v>43193</v>
      </c>
      <c r="F437" s="18" t="str">
        <f>VLOOKUP(Таблица1[[#This Row],[ID]],Таблица3[#All],5,FALSE)</f>
        <v>Jaipur</v>
      </c>
      <c r="G437" s="5">
        <v>157</v>
      </c>
      <c r="H437" s="3">
        <v>5</v>
      </c>
      <c r="I437" s="5">
        <v>9</v>
      </c>
      <c r="J437" s="2" t="s">
        <v>4</v>
      </c>
      <c r="K437" s="2" t="s">
        <v>11</v>
      </c>
      <c r="L437" s="8">
        <v>17.444444444444443</v>
      </c>
      <c r="M437" s="1">
        <v>4</v>
      </c>
      <c r="N437" s="1" t="str">
        <f t="shared" si="8"/>
        <v>не торгуем</v>
      </c>
      <c r="O437" s="1"/>
    </row>
    <row r="438" spans="3:15" x14ac:dyDescent="0.3">
      <c r="C438" s="7" t="s">
        <v>47</v>
      </c>
      <c r="D438" s="103" t="str">
        <f>VLOOKUP(Таблица1[[#This Row],[ID]],Таблица3[#All],3,FALSE)</f>
        <v>Pooja</v>
      </c>
      <c r="E438" s="18">
        <f>VLOOKUP(Таблица1[[#This Row],[ID]],Таблица3[#All],2,FALSE)</f>
        <v>43214</v>
      </c>
      <c r="F438" s="18" t="str">
        <f>VLOOKUP(Таблица1[[#This Row],[ID]],Таблица3[#All],5,FALSE)</f>
        <v>Patna</v>
      </c>
      <c r="G438" s="5">
        <v>35</v>
      </c>
      <c r="H438" s="3">
        <v>-8</v>
      </c>
      <c r="I438" s="5">
        <v>2</v>
      </c>
      <c r="J438" s="2" t="s">
        <v>2</v>
      </c>
      <c r="K438" s="2" t="s">
        <v>29</v>
      </c>
      <c r="L438" s="8">
        <v>17.5</v>
      </c>
      <c r="M438" s="1">
        <v>3</v>
      </c>
      <c r="N438" s="1" t="str">
        <f t="shared" si="8"/>
        <v>не торгуем</v>
      </c>
      <c r="O438" s="1"/>
    </row>
    <row r="439" spans="3:15" x14ac:dyDescent="0.3">
      <c r="C439" s="7" t="s">
        <v>172</v>
      </c>
      <c r="D439" s="103" t="str">
        <f>VLOOKUP(Таблица1[[#This Row],[ID]],Таблица3[#All],3,FALSE)</f>
        <v>Vaibhav</v>
      </c>
      <c r="E439" s="18">
        <f>VLOOKUP(Таблица1[[#This Row],[ID]],Таблица3[#All],2,FALSE)</f>
        <v>43326</v>
      </c>
      <c r="F439" s="18" t="str">
        <f>VLOOKUP(Таблица1[[#This Row],[ID]],Таблица3[#All],5,FALSE)</f>
        <v>Indore</v>
      </c>
      <c r="G439" s="5">
        <v>76</v>
      </c>
      <c r="H439" s="3">
        <v>27</v>
      </c>
      <c r="I439" s="5">
        <v>5</v>
      </c>
      <c r="J439" s="2" t="s">
        <v>4</v>
      </c>
      <c r="K439" s="2" t="s">
        <v>5</v>
      </c>
      <c r="L439" s="8">
        <v>15.2</v>
      </c>
      <c r="M439" s="1">
        <v>1</v>
      </c>
      <c r="N439" s="1" t="str">
        <f t="shared" si="8"/>
        <v>не торгуем</v>
      </c>
      <c r="O439" s="1"/>
    </row>
    <row r="440" spans="3:15" x14ac:dyDescent="0.3">
      <c r="C440" s="7" t="s">
        <v>235</v>
      </c>
      <c r="D440" s="103" t="str">
        <f>VLOOKUP(Таблица1[[#This Row],[ID]],Таблица3[#All],3,FALSE)</f>
        <v>Harsh</v>
      </c>
      <c r="E440" s="18">
        <f>VLOOKUP(Таблица1[[#This Row],[ID]],Таблица3[#All],2,FALSE)</f>
        <v>43383</v>
      </c>
      <c r="F440" s="18" t="str">
        <f>VLOOKUP(Таблица1[[#This Row],[ID]],Таблица3[#All],5,FALSE)</f>
        <v>Kohima</v>
      </c>
      <c r="G440" s="5">
        <v>35</v>
      </c>
      <c r="H440" s="3">
        <v>14</v>
      </c>
      <c r="I440" s="5">
        <v>2</v>
      </c>
      <c r="J440" s="2" t="s">
        <v>4</v>
      </c>
      <c r="K440" s="2" t="s">
        <v>5</v>
      </c>
      <c r="L440" s="8">
        <v>17.5</v>
      </c>
      <c r="M440" s="1">
        <v>3</v>
      </c>
      <c r="N440" s="1" t="str">
        <f t="shared" si="8"/>
        <v>не торгуем</v>
      </c>
      <c r="O440" s="1"/>
    </row>
    <row r="441" spans="3:15" x14ac:dyDescent="0.3">
      <c r="C441" s="7" t="s">
        <v>354</v>
      </c>
      <c r="D441" s="103" t="str">
        <f>VLOOKUP(Таблица1[[#This Row],[ID]],Таблица3[#All],3,FALSE)</f>
        <v>Rahul</v>
      </c>
      <c r="E441" s="18">
        <f>VLOOKUP(Таблица1[[#This Row],[ID]],Таблица3[#All],2,FALSE)</f>
        <v>43469</v>
      </c>
      <c r="F441" s="18" t="str">
        <f>VLOOKUP(Таблица1[[#This Row],[ID]],Таблица3[#All],5,FALSE)</f>
        <v>Indore</v>
      </c>
      <c r="G441" s="5">
        <v>105</v>
      </c>
      <c r="H441" s="3">
        <v>33</v>
      </c>
      <c r="I441" s="5">
        <v>6</v>
      </c>
      <c r="J441" s="2" t="s">
        <v>4</v>
      </c>
      <c r="K441" s="2" t="s">
        <v>11</v>
      </c>
      <c r="L441" s="8">
        <v>17.5</v>
      </c>
      <c r="M441" s="1">
        <v>1</v>
      </c>
      <c r="N441" s="1" t="str">
        <f t="shared" si="8"/>
        <v>не торгуем</v>
      </c>
      <c r="O441" s="1"/>
    </row>
    <row r="442" spans="3:15" x14ac:dyDescent="0.3">
      <c r="C442" s="7" t="s">
        <v>12</v>
      </c>
      <c r="D442" s="103" t="str">
        <f>VLOOKUP(Таблица1[[#This Row],[ID]],Таблица3[#All],3,FALSE)</f>
        <v>Jahan</v>
      </c>
      <c r="E442" s="18">
        <f>VLOOKUP(Таблица1[[#This Row],[ID]],Таблица3[#All],2,FALSE)</f>
        <v>43193</v>
      </c>
      <c r="F442" s="18" t="str">
        <f>VLOOKUP(Таблица1[[#This Row],[ID]],Таблица3[#All],5,FALSE)</f>
        <v>Bhopal</v>
      </c>
      <c r="G442" s="5">
        <v>107</v>
      </c>
      <c r="H442" s="3">
        <v>36</v>
      </c>
      <c r="I442" s="5">
        <v>6</v>
      </c>
      <c r="J442" s="2" t="s">
        <v>4</v>
      </c>
      <c r="K442" s="2" t="s">
        <v>5</v>
      </c>
      <c r="L442" s="8">
        <v>17.833333333333332</v>
      </c>
      <c r="M442" s="1">
        <v>2</v>
      </c>
      <c r="N442" s="1" t="str">
        <f t="shared" si="8"/>
        <v>не торгуем</v>
      </c>
      <c r="O442" s="1"/>
    </row>
    <row r="443" spans="3:15" x14ac:dyDescent="0.3">
      <c r="C443" s="7" t="s">
        <v>416</v>
      </c>
      <c r="D443" s="103" t="str">
        <f>VLOOKUP(Таблица1[[#This Row],[ID]],Таблица3[#All],3,FALSE)</f>
        <v>Prashant</v>
      </c>
      <c r="E443" s="18">
        <f>VLOOKUP(Таблица1[[#This Row],[ID]],Таблица3[#All],2,FALSE)</f>
        <v>43500</v>
      </c>
      <c r="F443" s="18" t="str">
        <f>VLOOKUP(Таблица1[[#This Row],[ID]],Таблица3[#All],5,FALSE)</f>
        <v>Delhi</v>
      </c>
      <c r="G443" s="5">
        <v>18</v>
      </c>
      <c r="H443" s="3">
        <v>4</v>
      </c>
      <c r="I443" s="5">
        <v>1</v>
      </c>
      <c r="J443" s="2" t="s">
        <v>4</v>
      </c>
      <c r="K443" s="2" t="s">
        <v>11</v>
      </c>
      <c r="L443" s="8">
        <v>18</v>
      </c>
      <c r="M443" s="1">
        <v>2</v>
      </c>
      <c r="N443" s="1" t="str">
        <f t="shared" si="8"/>
        <v>не торгуем</v>
      </c>
      <c r="O443" s="1"/>
    </row>
    <row r="444" spans="3:15" x14ac:dyDescent="0.3">
      <c r="C444" s="7" t="s">
        <v>173</v>
      </c>
      <c r="D444" s="103" t="str">
        <f>VLOOKUP(Таблица1[[#This Row],[ID]],Таблица3[#All],3,FALSE)</f>
        <v>Shivam</v>
      </c>
      <c r="E444" s="18">
        <f>VLOOKUP(Таблица1[[#This Row],[ID]],Таблица3[#All],2,FALSE)</f>
        <v>43329</v>
      </c>
      <c r="F444" s="18" t="str">
        <f>VLOOKUP(Таблица1[[#This Row],[ID]],Таблица3[#All],5,FALSE)</f>
        <v>Lucknow</v>
      </c>
      <c r="G444" s="5">
        <v>62</v>
      </c>
      <c r="H444" s="3">
        <v>-56</v>
      </c>
      <c r="I444" s="5">
        <v>5</v>
      </c>
      <c r="J444" s="2" t="s">
        <v>4</v>
      </c>
      <c r="K444" s="2" t="s">
        <v>15</v>
      </c>
      <c r="L444" s="8">
        <v>12.4</v>
      </c>
      <c r="M444" s="1">
        <v>2</v>
      </c>
      <c r="N444" s="1" t="str">
        <f t="shared" si="8"/>
        <v>не торгуем</v>
      </c>
      <c r="O444" s="1"/>
    </row>
    <row r="445" spans="3:15" x14ac:dyDescent="0.3">
      <c r="C445" s="7" t="s">
        <v>198</v>
      </c>
      <c r="D445" s="103" t="str">
        <f>VLOOKUP(Таблица1[[#This Row],[ID]],Таблица3[#All],3,FALSE)</f>
        <v>Surabhi</v>
      </c>
      <c r="E445" s="18">
        <f>VLOOKUP(Таблица1[[#This Row],[ID]],Таблица3[#All],2,FALSE)</f>
        <v>43354</v>
      </c>
      <c r="F445" s="18" t="str">
        <f>VLOOKUP(Таблица1[[#This Row],[ID]],Таблица3[#All],5,FALSE)</f>
        <v>Mumbai</v>
      </c>
      <c r="G445" s="5">
        <v>109</v>
      </c>
      <c r="H445" s="3">
        <v>-6</v>
      </c>
      <c r="I445" s="5">
        <v>6</v>
      </c>
      <c r="J445" s="2" t="s">
        <v>4</v>
      </c>
      <c r="K445" s="2" t="s">
        <v>11</v>
      </c>
      <c r="L445" s="8">
        <v>18.166666666666668</v>
      </c>
      <c r="M445" s="1">
        <v>3</v>
      </c>
      <c r="N445" s="1" t="str">
        <f t="shared" si="8"/>
        <v>не торгуем</v>
      </c>
      <c r="O445" s="1"/>
    </row>
    <row r="446" spans="3:15" x14ac:dyDescent="0.3">
      <c r="C446" s="7" t="s">
        <v>500</v>
      </c>
      <c r="D446" s="103" t="str">
        <f>VLOOKUP(Таблица1[[#This Row],[ID]],Таблица3[#All],3,FALSE)</f>
        <v>Sonakshi</v>
      </c>
      <c r="E446" s="18">
        <f>VLOOKUP(Таблица1[[#This Row],[ID]],Таблица3[#All],2,FALSE)</f>
        <v>43546</v>
      </c>
      <c r="F446" s="18" t="str">
        <f>VLOOKUP(Таблица1[[#This Row],[ID]],Таблица3[#All],5,FALSE)</f>
        <v>Kashmir</v>
      </c>
      <c r="G446" s="5">
        <v>109</v>
      </c>
      <c r="H446" s="3">
        <v>35</v>
      </c>
      <c r="I446" s="5">
        <v>6</v>
      </c>
      <c r="J446" s="2" t="s">
        <v>4</v>
      </c>
      <c r="K446" s="2" t="s">
        <v>17</v>
      </c>
      <c r="L446" s="8">
        <v>18.166666666666668</v>
      </c>
      <c r="M446" s="1">
        <v>2</v>
      </c>
      <c r="N446" s="1" t="str">
        <f t="shared" si="8"/>
        <v>не торгуем</v>
      </c>
      <c r="O446" s="1"/>
    </row>
    <row r="447" spans="3:15" x14ac:dyDescent="0.3">
      <c r="C447" s="7" t="s">
        <v>173</v>
      </c>
      <c r="D447" s="103" t="str">
        <f>VLOOKUP(Таблица1[[#This Row],[ID]],Таблица3[#All],3,FALSE)</f>
        <v>Shivam</v>
      </c>
      <c r="E447" s="18">
        <f>VLOOKUP(Таблица1[[#This Row],[ID]],Таблица3[#All],2,FALSE)</f>
        <v>43329</v>
      </c>
      <c r="F447" s="18" t="str">
        <f>VLOOKUP(Таблица1[[#This Row],[ID]],Таблица3[#All],5,FALSE)</f>
        <v>Lucknow</v>
      </c>
      <c r="G447" s="5">
        <v>47</v>
      </c>
      <c r="H447" s="3">
        <v>-114</v>
      </c>
      <c r="I447" s="5">
        <v>5</v>
      </c>
      <c r="J447" s="2" t="s">
        <v>2</v>
      </c>
      <c r="K447" s="2" t="s">
        <v>29</v>
      </c>
      <c r="L447" s="8">
        <v>9.4</v>
      </c>
      <c r="M447" s="1">
        <v>4</v>
      </c>
      <c r="N447" s="1" t="str">
        <f t="shared" si="8"/>
        <v>не торгуем</v>
      </c>
      <c r="O447" s="1"/>
    </row>
    <row r="448" spans="3:15" x14ac:dyDescent="0.3">
      <c r="C448" s="7" t="s">
        <v>115</v>
      </c>
      <c r="D448" s="103" t="str">
        <f>VLOOKUP(Таблица1[[#This Row],[ID]],Таблица3[#All],3,FALSE)</f>
        <v>Suhani</v>
      </c>
      <c r="E448" s="18">
        <f>VLOOKUP(Таблица1[[#This Row],[ID]],Таблица3[#All],2,FALSE)</f>
        <v>43269</v>
      </c>
      <c r="F448" s="18" t="str">
        <f>VLOOKUP(Таблица1[[#This Row],[ID]],Таблица3[#All],5,FALSE)</f>
        <v>Kolkata</v>
      </c>
      <c r="G448" s="5">
        <v>171</v>
      </c>
      <c r="H448" s="3">
        <v>14</v>
      </c>
      <c r="I448" s="5">
        <v>9</v>
      </c>
      <c r="J448" s="2" t="s">
        <v>4</v>
      </c>
      <c r="K448" s="2" t="s">
        <v>20</v>
      </c>
      <c r="L448" s="8">
        <v>19</v>
      </c>
      <c r="M448" s="1">
        <v>1</v>
      </c>
      <c r="N448" s="1" t="str">
        <f t="shared" si="8"/>
        <v>не торгуем</v>
      </c>
      <c r="O448" s="1"/>
    </row>
    <row r="449" spans="3:15" x14ac:dyDescent="0.3">
      <c r="C449" s="7" t="s">
        <v>173</v>
      </c>
      <c r="D449" s="103" t="str">
        <f>VLOOKUP(Таблица1[[#This Row],[ID]],Таблица3[#All],3,FALSE)</f>
        <v>Shivam</v>
      </c>
      <c r="E449" s="18">
        <f>VLOOKUP(Таблица1[[#This Row],[ID]],Таблица3[#All],2,FALSE)</f>
        <v>43329</v>
      </c>
      <c r="F449" s="18" t="str">
        <f>VLOOKUP(Таблица1[[#This Row],[ID]],Таблица3[#All],5,FALSE)</f>
        <v>Lucknow</v>
      </c>
      <c r="G449" s="5">
        <v>107</v>
      </c>
      <c r="H449" s="3">
        <v>31</v>
      </c>
      <c r="I449" s="5">
        <v>5</v>
      </c>
      <c r="J449" s="2" t="s">
        <v>4</v>
      </c>
      <c r="K449" s="2" t="s">
        <v>17</v>
      </c>
      <c r="L449" s="8">
        <v>21.4</v>
      </c>
      <c r="M449" s="1">
        <v>4</v>
      </c>
      <c r="N449" s="1" t="str">
        <f t="shared" si="8"/>
        <v>не торгуем</v>
      </c>
      <c r="O449" s="1"/>
    </row>
    <row r="450" spans="3:15" x14ac:dyDescent="0.3">
      <c r="C450" s="7" t="s">
        <v>170</v>
      </c>
      <c r="D450" s="103" t="str">
        <f>VLOOKUP(Таблица1[[#This Row],[ID]],Таблица3[#All],3,FALSE)</f>
        <v>Priyanshu</v>
      </c>
      <c r="E450" s="18">
        <f>VLOOKUP(Таблица1[[#This Row],[ID]],Таблица3[#All],2,FALSE)</f>
        <v>43326</v>
      </c>
      <c r="F450" s="18" t="str">
        <f>VLOOKUP(Таблица1[[#This Row],[ID]],Таблица3[#All],5,FALSE)</f>
        <v>Indore</v>
      </c>
      <c r="G450" s="5">
        <v>19</v>
      </c>
      <c r="H450" s="3">
        <v>-1</v>
      </c>
      <c r="I450" s="5">
        <v>1</v>
      </c>
      <c r="J450" s="2" t="s">
        <v>4</v>
      </c>
      <c r="K450" s="2" t="s">
        <v>20</v>
      </c>
      <c r="L450" s="8">
        <v>19</v>
      </c>
      <c r="M450" s="1">
        <v>4</v>
      </c>
      <c r="N450" s="1" t="str">
        <f t="shared" si="8"/>
        <v>не торгуем</v>
      </c>
      <c r="O450" s="1"/>
    </row>
    <row r="451" spans="3:15" x14ac:dyDescent="0.3">
      <c r="C451" s="7" t="s">
        <v>359</v>
      </c>
      <c r="D451" s="103" t="str">
        <f>VLOOKUP(Таблица1[[#This Row],[ID]],Таблица3[#All],3,FALSE)</f>
        <v>Vineet</v>
      </c>
      <c r="E451" s="18">
        <f>VLOOKUP(Таблица1[[#This Row],[ID]],Таблица3[#All],2,FALSE)</f>
        <v>43470</v>
      </c>
      <c r="F451" s="18" t="str">
        <f>VLOOKUP(Таблица1[[#This Row],[ID]],Таблица3[#All],5,FALSE)</f>
        <v>Gangtok</v>
      </c>
      <c r="G451" s="5">
        <v>136</v>
      </c>
      <c r="H451" s="3">
        <v>41</v>
      </c>
      <c r="I451" s="5">
        <v>3</v>
      </c>
      <c r="J451" s="2" t="s">
        <v>7</v>
      </c>
      <c r="K451" s="2" t="s">
        <v>28</v>
      </c>
      <c r="L451" s="8">
        <v>45.333333333333336</v>
      </c>
      <c r="M451" s="1">
        <v>3</v>
      </c>
      <c r="N451" s="1" t="str">
        <f t="shared" si="8"/>
        <v>торгуем</v>
      </c>
      <c r="O451" s="1"/>
    </row>
    <row r="452" spans="3:15" x14ac:dyDescent="0.3">
      <c r="C452" s="7" t="s">
        <v>194</v>
      </c>
      <c r="D452" s="103" t="str">
        <f>VLOOKUP(Таблица1[[#This Row],[ID]],Таблица3[#All],3,FALSE)</f>
        <v>Snehal</v>
      </c>
      <c r="E452" s="18">
        <f>VLOOKUP(Таблица1[[#This Row],[ID]],Таблица3[#All],2,FALSE)</f>
        <v>43350</v>
      </c>
      <c r="F452" s="18" t="str">
        <f>VLOOKUP(Таблица1[[#This Row],[ID]],Таблица3[#All],5,FALSE)</f>
        <v>Chandigarh</v>
      </c>
      <c r="G452" s="5">
        <v>38</v>
      </c>
      <c r="H452" s="3">
        <v>-6</v>
      </c>
      <c r="I452" s="5">
        <v>2</v>
      </c>
      <c r="J452" s="2" t="s">
        <v>2</v>
      </c>
      <c r="K452" s="2" t="s">
        <v>29</v>
      </c>
      <c r="L452" s="8">
        <v>19</v>
      </c>
      <c r="M452" s="1">
        <v>3</v>
      </c>
      <c r="N452" s="1" t="str">
        <f t="shared" si="8"/>
        <v>не торгуем</v>
      </c>
      <c r="O452" s="1"/>
    </row>
    <row r="453" spans="3:15" x14ac:dyDescent="0.3">
      <c r="C453" s="7" t="s">
        <v>423</v>
      </c>
      <c r="D453" s="103" t="str">
        <f>VLOOKUP(Таблица1[[#This Row],[ID]],Таблица3[#All],3,FALSE)</f>
        <v>Hitesh</v>
      </c>
      <c r="E453" s="18">
        <f>VLOOKUP(Таблица1[[#This Row],[ID]],Таблица3[#All],2,FALSE)</f>
        <v>43504</v>
      </c>
      <c r="F453" s="18" t="str">
        <f>VLOOKUP(Таблица1[[#This Row],[ID]],Таблица3[#All],5,FALSE)</f>
        <v>Bhopal</v>
      </c>
      <c r="G453" s="5">
        <v>114</v>
      </c>
      <c r="H453" s="3">
        <v>41</v>
      </c>
      <c r="I453" s="5">
        <v>6</v>
      </c>
      <c r="J453" s="2" t="s">
        <v>2</v>
      </c>
      <c r="K453" s="2" t="s">
        <v>29</v>
      </c>
      <c r="L453" s="8">
        <v>19</v>
      </c>
      <c r="M453" s="1">
        <v>3</v>
      </c>
      <c r="N453" s="1" t="str">
        <f t="shared" si="8"/>
        <v>не торгуем</v>
      </c>
      <c r="O453" s="1"/>
    </row>
    <row r="454" spans="3:15" x14ac:dyDescent="0.3">
      <c r="C454" s="7" t="s">
        <v>174</v>
      </c>
      <c r="D454" s="103" t="str">
        <f>VLOOKUP(Таблица1[[#This Row],[ID]],Таблица3[#All],3,FALSE)</f>
        <v>Akshay</v>
      </c>
      <c r="E454" s="18">
        <f>VLOOKUP(Таблица1[[#This Row],[ID]],Таблица3[#All],2,FALSE)</f>
        <v>43330</v>
      </c>
      <c r="F454" s="18" t="str">
        <f>VLOOKUP(Таблица1[[#This Row],[ID]],Таблица3[#All],5,FALSE)</f>
        <v>Patna</v>
      </c>
      <c r="G454" s="5">
        <v>41</v>
      </c>
      <c r="H454" s="3">
        <v>-14</v>
      </c>
      <c r="I454" s="5">
        <v>5</v>
      </c>
      <c r="J454" s="2" t="s">
        <v>4</v>
      </c>
      <c r="K454" s="2" t="s">
        <v>22</v>
      </c>
      <c r="L454" s="8">
        <v>8.1999999999999993</v>
      </c>
      <c r="M454" s="1">
        <v>2</v>
      </c>
      <c r="N454" s="1" t="str">
        <f t="shared" ref="N454:N517" si="9">IF(OR(K454="Printers",K454="Bookcases",K454="Accessories"),"торгуем","не торгуем")</f>
        <v>не торгуем</v>
      </c>
      <c r="O454" s="1"/>
    </row>
    <row r="455" spans="3:15" x14ac:dyDescent="0.3">
      <c r="C455" s="7" t="s">
        <v>460</v>
      </c>
      <c r="D455" s="103" t="str">
        <f>VLOOKUP(Таблица1[[#This Row],[ID]],Таблица3[#All],3,FALSE)</f>
        <v>Sahil</v>
      </c>
      <c r="E455" s="18">
        <f>VLOOKUP(Таблица1[[#This Row],[ID]],Таблица3[#All],2,FALSE)</f>
        <v>43522</v>
      </c>
      <c r="F455" s="18" t="str">
        <f>VLOOKUP(Таблица1[[#This Row],[ID]],Таблица3[#All],5,FALSE)</f>
        <v>Chandigarh</v>
      </c>
      <c r="G455" s="5">
        <v>38</v>
      </c>
      <c r="H455" s="3">
        <v>9</v>
      </c>
      <c r="I455" s="5">
        <v>2</v>
      </c>
      <c r="J455" s="2" t="s">
        <v>4</v>
      </c>
      <c r="K455" s="2" t="s">
        <v>5</v>
      </c>
      <c r="L455" s="8">
        <v>19</v>
      </c>
      <c r="M455" s="1">
        <v>2</v>
      </c>
      <c r="N455" s="1" t="str">
        <f t="shared" si="9"/>
        <v>не торгуем</v>
      </c>
      <c r="O455" s="1"/>
    </row>
    <row r="456" spans="3:15" x14ac:dyDescent="0.3">
      <c r="C456" s="7" t="s">
        <v>174</v>
      </c>
      <c r="D456" s="103" t="str">
        <f>VLOOKUP(Таблица1[[#This Row],[ID]],Таблица3[#All],3,FALSE)</f>
        <v>Akshay</v>
      </c>
      <c r="E456" s="18">
        <f>VLOOKUP(Таблица1[[#This Row],[ID]],Таблица3[#All],2,FALSE)</f>
        <v>43330</v>
      </c>
      <c r="F456" s="18" t="str">
        <f>VLOOKUP(Таблица1[[#This Row],[ID]],Таблица3[#All],5,FALSE)</f>
        <v>Patna</v>
      </c>
      <c r="G456" s="5">
        <v>93</v>
      </c>
      <c r="H456" s="3">
        <v>-65</v>
      </c>
      <c r="I456" s="5">
        <v>4</v>
      </c>
      <c r="J456" s="2" t="s">
        <v>4</v>
      </c>
      <c r="K456" s="2" t="s">
        <v>5</v>
      </c>
      <c r="L456" s="8">
        <v>23.25</v>
      </c>
      <c r="M456" s="1">
        <v>3</v>
      </c>
      <c r="N456" s="1" t="str">
        <f t="shared" si="9"/>
        <v>не торгуем</v>
      </c>
      <c r="O456" s="1"/>
    </row>
    <row r="457" spans="3:15" x14ac:dyDescent="0.3">
      <c r="C457" s="7" t="s">
        <v>174</v>
      </c>
      <c r="D457" s="103" t="str">
        <f>VLOOKUP(Таблица1[[#This Row],[ID]],Таблица3[#All],3,FALSE)</f>
        <v>Akshay</v>
      </c>
      <c r="E457" s="18">
        <f>VLOOKUP(Таблица1[[#This Row],[ID]],Таблица3[#All],2,FALSE)</f>
        <v>43330</v>
      </c>
      <c r="F457" s="18" t="str">
        <f>VLOOKUP(Таблица1[[#This Row],[ID]],Таблица3[#All],5,FALSE)</f>
        <v>Patna</v>
      </c>
      <c r="G457" s="5">
        <v>19</v>
      </c>
      <c r="H457" s="3">
        <v>0</v>
      </c>
      <c r="I457" s="5">
        <v>3</v>
      </c>
      <c r="J457" s="2" t="s">
        <v>4</v>
      </c>
      <c r="K457" s="2" t="s">
        <v>48</v>
      </c>
      <c r="L457" s="8">
        <v>6.333333333333333</v>
      </c>
      <c r="M457" s="1">
        <v>3</v>
      </c>
      <c r="N457" s="1" t="str">
        <f t="shared" si="9"/>
        <v>не торгуем</v>
      </c>
      <c r="O457" s="1"/>
    </row>
    <row r="458" spans="3:15" x14ac:dyDescent="0.3">
      <c r="C458" s="7" t="s">
        <v>174</v>
      </c>
      <c r="D458" s="103" t="str">
        <f>VLOOKUP(Таблица1[[#This Row],[ID]],Таблица3[#All],3,FALSE)</f>
        <v>Akshay</v>
      </c>
      <c r="E458" s="18">
        <f>VLOOKUP(Таблица1[[#This Row],[ID]],Таблица3[#All],2,FALSE)</f>
        <v>43330</v>
      </c>
      <c r="F458" s="18" t="str">
        <f>VLOOKUP(Таблица1[[#This Row],[ID]],Таблица3[#All],5,FALSE)</f>
        <v>Patna</v>
      </c>
      <c r="G458" s="5">
        <v>9</v>
      </c>
      <c r="H458" s="3">
        <v>-1</v>
      </c>
      <c r="I458" s="5">
        <v>3</v>
      </c>
      <c r="J458" s="2" t="s">
        <v>4</v>
      </c>
      <c r="K458" s="2" t="s">
        <v>48</v>
      </c>
      <c r="L458" s="8">
        <v>3</v>
      </c>
      <c r="M458" s="1">
        <v>2</v>
      </c>
      <c r="N458" s="1" t="str">
        <f t="shared" si="9"/>
        <v>не торгуем</v>
      </c>
      <c r="O458" s="1"/>
    </row>
    <row r="459" spans="3:15" x14ac:dyDescent="0.3">
      <c r="C459" s="7" t="s">
        <v>174</v>
      </c>
      <c r="D459" s="103" t="str">
        <f>VLOOKUP(Таблица1[[#This Row],[ID]],Таблица3[#All],3,FALSE)</f>
        <v>Akshay</v>
      </c>
      <c r="E459" s="18">
        <f>VLOOKUP(Таблица1[[#This Row],[ID]],Таблица3[#All],2,FALSE)</f>
        <v>43330</v>
      </c>
      <c r="F459" s="18" t="str">
        <f>VLOOKUP(Таблица1[[#This Row],[ID]],Таблица3[#All],5,FALSE)</f>
        <v>Patna</v>
      </c>
      <c r="G459" s="5">
        <v>319</v>
      </c>
      <c r="H459" s="3">
        <v>-312</v>
      </c>
      <c r="I459" s="5">
        <v>5</v>
      </c>
      <c r="J459" s="2" t="s">
        <v>4</v>
      </c>
      <c r="K459" s="2" t="s">
        <v>11</v>
      </c>
      <c r="L459" s="8">
        <v>63.8</v>
      </c>
      <c r="M459" s="1">
        <v>3</v>
      </c>
      <c r="N459" s="1" t="str">
        <f t="shared" si="9"/>
        <v>не торгуем</v>
      </c>
      <c r="O459" s="1"/>
    </row>
    <row r="460" spans="3:15" x14ac:dyDescent="0.3">
      <c r="C460" s="7" t="s">
        <v>470</v>
      </c>
      <c r="D460" s="103" t="str">
        <f>VLOOKUP(Таблица1[[#This Row],[ID]],Таблица3[#All],3,FALSE)</f>
        <v>Paridhi</v>
      </c>
      <c r="E460" s="18">
        <f>VLOOKUP(Таблица1[[#This Row],[ID]],Таблица3[#All],2,FALSE)</f>
        <v>43530</v>
      </c>
      <c r="F460" s="18" t="str">
        <f>VLOOKUP(Таблица1[[#This Row],[ID]],Таблица3[#All],5,FALSE)</f>
        <v>Jaipur</v>
      </c>
      <c r="G460" s="5">
        <v>38</v>
      </c>
      <c r="H460" s="3">
        <v>9</v>
      </c>
      <c r="I460" s="5">
        <v>2</v>
      </c>
      <c r="J460" s="2" t="s">
        <v>4</v>
      </c>
      <c r="K460" s="2" t="s">
        <v>5</v>
      </c>
      <c r="L460" s="8">
        <v>19</v>
      </c>
      <c r="M460" s="1">
        <v>3</v>
      </c>
      <c r="N460" s="1" t="str">
        <f t="shared" si="9"/>
        <v>не торгуем</v>
      </c>
      <c r="O460" s="1"/>
    </row>
    <row r="461" spans="3:15" x14ac:dyDescent="0.3">
      <c r="C461" s="7" t="s">
        <v>175</v>
      </c>
      <c r="D461" s="103" t="str">
        <f>VLOOKUP(Таблица1[[#This Row],[ID]],Таблица3[#All],3,FALSE)</f>
        <v>Shourya</v>
      </c>
      <c r="E461" s="18">
        <f>VLOOKUP(Таблица1[[#This Row],[ID]],Таблица3[#All],2,FALSE)</f>
        <v>43331</v>
      </c>
      <c r="F461" s="18" t="str">
        <f>VLOOKUP(Таблица1[[#This Row],[ID]],Таблица3[#All],5,FALSE)</f>
        <v>Thiruvananthapuram</v>
      </c>
      <c r="G461" s="5">
        <v>37</v>
      </c>
      <c r="H461" s="3">
        <v>-53</v>
      </c>
      <c r="I461" s="5">
        <v>3</v>
      </c>
      <c r="J461" s="2" t="s">
        <v>4</v>
      </c>
      <c r="K461" s="2" t="s">
        <v>11</v>
      </c>
      <c r="L461" s="8">
        <v>12.333333333333334</v>
      </c>
      <c r="M461" s="1">
        <v>3</v>
      </c>
      <c r="N461" s="1" t="str">
        <f t="shared" si="9"/>
        <v>не торгуем</v>
      </c>
      <c r="O461" s="1"/>
    </row>
    <row r="462" spans="3:15" x14ac:dyDescent="0.3">
      <c r="C462" s="7" t="s">
        <v>474</v>
      </c>
      <c r="D462" s="103" t="str">
        <f>VLOOKUP(Таблица1[[#This Row],[ID]],Таблица3[#All],3,FALSE)</f>
        <v>Mayank</v>
      </c>
      <c r="E462" s="18">
        <f>VLOOKUP(Таблица1[[#This Row],[ID]],Таблица3[#All],2,FALSE)</f>
        <v>43534</v>
      </c>
      <c r="F462" s="18" t="str">
        <f>VLOOKUP(Таблица1[[#This Row],[ID]],Таблица3[#All],5,FALSE)</f>
        <v>Mumbai</v>
      </c>
      <c r="G462" s="5">
        <v>139</v>
      </c>
      <c r="H462" s="3">
        <v>21</v>
      </c>
      <c r="I462" s="5">
        <v>3</v>
      </c>
      <c r="J462" s="2" t="s">
        <v>7</v>
      </c>
      <c r="K462" s="2" t="s">
        <v>28</v>
      </c>
      <c r="L462" s="8">
        <v>46.333333333333336</v>
      </c>
      <c r="M462" s="1">
        <v>2</v>
      </c>
      <c r="N462" s="1" t="str">
        <f t="shared" si="9"/>
        <v>торгуем</v>
      </c>
      <c r="O462" s="1"/>
    </row>
    <row r="463" spans="3:15" x14ac:dyDescent="0.3">
      <c r="C463" s="7" t="s">
        <v>175</v>
      </c>
      <c r="D463" s="103" t="str">
        <f>VLOOKUP(Таблица1[[#This Row],[ID]],Таблица3[#All],3,FALSE)</f>
        <v>Shourya</v>
      </c>
      <c r="E463" s="18">
        <f>VLOOKUP(Таблица1[[#This Row],[ID]],Таблица3[#All],2,FALSE)</f>
        <v>43331</v>
      </c>
      <c r="F463" s="18" t="str">
        <f>VLOOKUP(Таблица1[[#This Row],[ID]],Таблица3[#All],5,FALSE)</f>
        <v>Thiruvananthapuram</v>
      </c>
      <c r="G463" s="5">
        <v>80</v>
      </c>
      <c r="H463" s="3">
        <v>-19</v>
      </c>
      <c r="I463" s="5">
        <v>5</v>
      </c>
      <c r="J463" s="2" t="s">
        <v>4</v>
      </c>
      <c r="K463" s="2" t="s">
        <v>5</v>
      </c>
      <c r="L463" s="8">
        <v>16</v>
      </c>
      <c r="M463" s="1">
        <v>2</v>
      </c>
      <c r="N463" s="1" t="str">
        <f t="shared" si="9"/>
        <v>не торгуем</v>
      </c>
      <c r="O463" s="1"/>
    </row>
    <row r="464" spans="3:15" x14ac:dyDescent="0.3">
      <c r="C464" s="7" t="s">
        <v>175</v>
      </c>
      <c r="D464" s="103" t="str">
        <f>VLOOKUP(Таблица1[[#This Row],[ID]],Таблица3[#All],3,FALSE)</f>
        <v>Shourya</v>
      </c>
      <c r="E464" s="18">
        <f>VLOOKUP(Таблица1[[#This Row],[ID]],Таблица3[#All],2,FALSE)</f>
        <v>43331</v>
      </c>
      <c r="F464" s="18" t="str">
        <f>VLOOKUP(Таблица1[[#This Row],[ID]],Таблица3[#All],5,FALSE)</f>
        <v>Thiruvananthapuram</v>
      </c>
      <c r="G464" s="5">
        <v>321</v>
      </c>
      <c r="H464" s="3">
        <v>-315</v>
      </c>
      <c r="I464" s="5">
        <v>5</v>
      </c>
      <c r="J464" s="2" t="s">
        <v>4</v>
      </c>
      <c r="K464" s="2" t="s">
        <v>11</v>
      </c>
      <c r="L464" s="8">
        <v>64.2</v>
      </c>
      <c r="M464" s="1">
        <v>2</v>
      </c>
      <c r="N464" s="1" t="str">
        <f t="shared" si="9"/>
        <v>не торгуем</v>
      </c>
      <c r="O464" s="1"/>
    </row>
    <row r="465" spans="3:15" x14ac:dyDescent="0.3">
      <c r="C465" s="7" t="s">
        <v>245</v>
      </c>
      <c r="D465" s="103" t="str">
        <f>VLOOKUP(Таблица1[[#This Row],[ID]],Таблица3[#All],3,FALSE)</f>
        <v>Kartik</v>
      </c>
      <c r="E465" s="18">
        <f>VLOOKUP(Таблица1[[#This Row],[ID]],Таблица3[#All],2,FALSE)</f>
        <v>43394</v>
      </c>
      <c r="F465" s="18" t="str">
        <f>VLOOKUP(Таблица1[[#This Row],[ID]],Таблица3[#All],5,FALSE)</f>
        <v>Indore</v>
      </c>
      <c r="G465" s="5">
        <v>115</v>
      </c>
      <c r="H465" s="3">
        <v>25</v>
      </c>
      <c r="I465" s="5">
        <v>6</v>
      </c>
      <c r="J465" s="2" t="s">
        <v>4</v>
      </c>
      <c r="K465" s="2" t="s">
        <v>5</v>
      </c>
      <c r="L465" s="8">
        <v>19.166666666666668</v>
      </c>
      <c r="M465" s="1">
        <v>4</v>
      </c>
      <c r="N465" s="1" t="str">
        <f t="shared" si="9"/>
        <v>не торгуем</v>
      </c>
      <c r="O465" s="1"/>
    </row>
    <row r="466" spans="3:15" x14ac:dyDescent="0.3">
      <c r="C466" s="7" t="s">
        <v>197</v>
      </c>
      <c r="D466" s="103" t="str">
        <f>VLOOKUP(Таблица1[[#This Row],[ID]],Таблица3[#All],3,FALSE)</f>
        <v>Aditi</v>
      </c>
      <c r="E466" s="18">
        <f>VLOOKUP(Таблица1[[#This Row],[ID]],Таблица3[#All],2,FALSE)</f>
        <v>43353</v>
      </c>
      <c r="F466" s="18" t="str">
        <f>VLOOKUP(Таблица1[[#This Row],[ID]],Таблица3[#All],5,FALSE)</f>
        <v>Indore</v>
      </c>
      <c r="G466" s="5">
        <v>117</v>
      </c>
      <c r="H466" s="3">
        <v>17</v>
      </c>
      <c r="I466" s="5">
        <v>6</v>
      </c>
      <c r="J466" s="2" t="s">
        <v>4</v>
      </c>
      <c r="K466" s="2" t="s">
        <v>15</v>
      </c>
      <c r="L466" s="8">
        <v>19.5</v>
      </c>
      <c r="M466" s="1">
        <v>3</v>
      </c>
      <c r="N466" s="1" t="str">
        <f t="shared" si="9"/>
        <v>не торгуем</v>
      </c>
      <c r="O466" s="1"/>
    </row>
    <row r="467" spans="3:15" x14ac:dyDescent="0.3">
      <c r="C467" s="7" t="s">
        <v>375</v>
      </c>
      <c r="D467" s="103" t="str">
        <f>VLOOKUP(Таблица1[[#This Row],[ID]],Таблица3[#All],3,FALSE)</f>
        <v>Soumya</v>
      </c>
      <c r="E467" s="18">
        <f>VLOOKUP(Таблица1[[#This Row],[ID]],Таблица3[#All],2,FALSE)</f>
        <v>43481</v>
      </c>
      <c r="F467" s="18" t="str">
        <f>VLOOKUP(Таблица1[[#This Row],[ID]],Таблица3[#All],5,FALSE)</f>
        <v>Pune</v>
      </c>
      <c r="G467" s="5">
        <v>39</v>
      </c>
      <c r="H467" s="3">
        <v>2</v>
      </c>
      <c r="I467" s="5">
        <v>2</v>
      </c>
      <c r="J467" s="2" t="s">
        <v>4</v>
      </c>
      <c r="K467" s="2" t="s">
        <v>11</v>
      </c>
      <c r="L467" s="8">
        <v>19.5</v>
      </c>
      <c r="M467" s="1">
        <v>4</v>
      </c>
      <c r="N467" s="1" t="str">
        <f t="shared" si="9"/>
        <v>не торгуем</v>
      </c>
      <c r="O467" s="1"/>
    </row>
    <row r="468" spans="3:15" x14ac:dyDescent="0.3">
      <c r="C468" s="7" t="s">
        <v>175</v>
      </c>
      <c r="D468" s="103" t="str">
        <f>VLOOKUP(Таблица1[[#This Row],[ID]],Таблица3[#All],3,FALSE)</f>
        <v>Shourya</v>
      </c>
      <c r="E468" s="18">
        <f>VLOOKUP(Таблица1[[#This Row],[ID]],Таблица3[#All],2,FALSE)</f>
        <v>43331</v>
      </c>
      <c r="F468" s="18" t="str">
        <f>VLOOKUP(Таблица1[[#This Row],[ID]],Таблица3[#All],5,FALSE)</f>
        <v>Thiruvananthapuram</v>
      </c>
      <c r="G468" s="5">
        <v>1709</v>
      </c>
      <c r="H468" s="3">
        <v>564</v>
      </c>
      <c r="I468" s="5">
        <v>3</v>
      </c>
      <c r="J468" s="2" t="s">
        <v>4</v>
      </c>
      <c r="K468" s="2" t="s">
        <v>13</v>
      </c>
      <c r="L468" s="8">
        <v>569.66666666666663</v>
      </c>
      <c r="M468" s="1">
        <v>2</v>
      </c>
      <c r="N468" s="1" t="str">
        <f t="shared" si="9"/>
        <v>не торгуем</v>
      </c>
      <c r="O468" s="1"/>
    </row>
    <row r="469" spans="3:15" x14ac:dyDescent="0.3">
      <c r="C469" s="7" t="s">
        <v>517</v>
      </c>
      <c r="D469" s="103" t="str">
        <f>VLOOKUP(Таблица1[[#This Row],[ID]],Таблица3[#All],3,FALSE)</f>
        <v>Vini</v>
      </c>
      <c r="E469" s="18">
        <f>VLOOKUP(Таблица1[[#This Row],[ID]],Таблица3[#All],2,FALSE)</f>
        <v>43552</v>
      </c>
      <c r="F469" s="18" t="str">
        <f>VLOOKUP(Таблица1[[#This Row],[ID]],Таблица3[#All],5,FALSE)</f>
        <v>Bangalore</v>
      </c>
      <c r="G469" s="5">
        <v>39</v>
      </c>
      <c r="H469" s="3">
        <v>18</v>
      </c>
      <c r="I469" s="5">
        <v>2</v>
      </c>
      <c r="J469" s="2" t="s">
        <v>4</v>
      </c>
      <c r="K469" s="2" t="s">
        <v>22</v>
      </c>
      <c r="L469" s="8">
        <v>19.5</v>
      </c>
      <c r="M469" s="1">
        <v>3</v>
      </c>
      <c r="N469" s="1" t="str">
        <f t="shared" si="9"/>
        <v>не торгуем</v>
      </c>
      <c r="O469" s="1"/>
    </row>
    <row r="470" spans="3:15" x14ac:dyDescent="0.3">
      <c r="C470" s="7" t="s">
        <v>176</v>
      </c>
      <c r="D470" s="103" t="str">
        <f>VLOOKUP(Таблица1[[#This Row],[ID]],Таблица3[#All],3,FALSE)</f>
        <v>Mohan</v>
      </c>
      <c r="E470" s="18">
        <f>VLOOKUP(Таблица1[[#This Row],[ID]],Таблица3[#All],2,FALSE)</f>
        <v>43332</v>
      </c>
      <c r="F470" s="18" t="str">
        <f>VLOOKUP(Таблица1[[#This Row],[ID]],Таблица3[#All],5,FALSE)</f>
        <v>Mumbai</v>
      </c>
      <c r="G470" s="5">
        <v>465</v>
      </c>
      <c r="H470" s="3">
        <v>-33</v>
      </c>
      <c r="I470" s="5">
        <v>4</v>
      </c>
      <c r="J470" s="2" t="s">
        <v>7</v>
      </c>
      <c r="K470" s="2" t="s">
        <v>10</v>
      </c>
      <c r="L470" s="8">
        <v>116.25</v>
      </c>
      <c r="M470" s="1">
        <v>3</v>
      </c>
      <c r="N470" s="1" t="str">
        <f t="shared" si="9"/>
        <v>не торгуем</v>
      </c>
      <c r="O470" s="1"/>
    </row>
    <row r="471" spans="3:15" x14ac:dyDescent="0.3">
      <c r="C471" s="7" t="s">
        <v>97</v>
      </c>
      <c r="D471" s="103" t="str">
        <f>VLOOKUP(Таблица1[[#This Row],[ID]],Таблица3[#All],3,FALSE)</f>
        <v>Ekta</v>
      </c>
      <c r="E471" s="18">
        <f>VLOOKUP(Таблица1[[#This Row],[ID]],Таблица3[#All],2,FALSE)</f>
        <v>43253</v>
      </c>
      <c r="F471" s="18" t="str">
        <f>VLOOKUP(Таблица1[[#This Row],[ID]],Таблица3[#All],5,FALSE)</f>
        <v>Kolkata</v>
      </c>
      <c r="G471" s="5">
        <v>20</v>
      </c>
      <c r="H471" s="3">
        <v>-2</v>
      </c>
      <c r="I471" s="5">
        <v>1</v>
      </c>
      <c r="J471" s="2" t="s">
        <v>7</v>
      </c>
      <c r="K471" s="2" t="s">
        <v>28</v>
      </c>
      <c r="L471" s="8">
        <v>20</v>
      </c>
      <c r="M471" s="1">
        <v>2</v>
      </c>
      <c r="N471" s="1" t="str">
        <f t="shared" si="9"/>
        <v>торгуем</v>
      </c>
      <c r="O471" s="1"/>
    </row>
    <row r="472" spans="3:15" x14ac:dyDescent="0.3">
      <c r="C472" s="7" t="s">
        <v>150</v>
      </c>
      <c r="D472" s="103" t="str">
        <f>VLOOKUP(Таблица1[[#This Row],[ID]],Таблица3[#All],3,FALSE)</f>
        <v>Rishabh</v>
      </c>
      <c r="E472" s="18">
        <f>VLOOKUP(Таблица1[[#This Row],[ID]],Таблица3[#All],2,FALSE)</f>
        <v>43303</v>
      </c>
      <c r="F472" s="18" t="str">
        <f>VLOOKUP(Таблица1[[#This Row],[ID]],Таблица3[#All],5,FALSE)</f>
        <v>Jaipur</v>
      </c>
      <c r="G472" s="5">
        <v>187</v>
      </c>
      <c r="H472" s="3">
        <v>30</v>
      </c>
      <c r="I472" s="5">
        <v>4</v>
      </c>
      <c r="J472" s="2" t="s">
        <v>7</v>
      </c>
      <c r="K472" s="2" t="s">
        <v>28</v>
      </c>
      <c r="L472" s="8">
        <v>46.75</v>
      </c>
      <c r="M472" s="1">
        <v>3</v>
      </c>
      <c r="N472" s="1" t="str">
        <f t="shared" si="9"/>
        <v>торгуем</v>
      </c>
      <c r="O472" s="1"/>
    </row>
    <row r="473" spans="3:15" x14ac:dyDescent="0.3">
      <c r="C473" s="7" t="s">
        <v>71</v>
      </c>
      <c r="D473" s="103" t="str">
        <f>VLOOKUP(Таблица1[[#This Row],[ID]],Таблица3[#All],3,FALSE)</f>
        <v>Anurag</v>
      </c>
      <c r="E473" s="18">
        <f>VLOOKUP(Таблица1[[#This Row],[ID]],Таблица3[#All],2,FALSE)</f>
        <v>43227</v>
      </c>
      <c r="F473" s="18" t="str">
        <f>VLOOKUP(Таблица1[[#This Row],[ID]],Таблица3[#All],5,FALSE)</f>
        <v>Indore</v>
      </c>
      <c r="G473" s="5">
        <v>200</v>
      </c>
      <c r="H473" s="3">
        <v>-60</v>
      </c>
      <c r="I473" s="5">
        <v>4</v>
      </c>
      <c r="J473" s="2" t="s">
        <v>2</v>
      </c>
      <c r="K473" s="2" t="s">
        <v>3</v>
      </c>
      <c r="L473" s="8">
        <v>50</v>
      </c>
      <c r="M473" s="1">
        <v>3</v>
      </c>
      <c r="N473" s="1" t="str">
        <f t="shared" si="9"/>
        <v>торгуем</v>
      </c>
      <c r="O473" s="1"/>
    </row>
    <row r="474" spans="3:15" x14ac:dyDescent="0.3">
      <c r="C474" s="7" t="s">
        <v>176</v>
      </c>
      <c r="D474" s="103" t="str">
        <f>VLOOKUP(Таблица1[[#This Row],[ID]],Таблица3[#All],3,FALSE)</f>
        <v>Mohan</v>
      </c>
      <c r="E474" s="18">
        <f>VLOOKUP(Таблица1[[#This Row],[ID]],Таблица3[#All],2,FALSE)</f>
        <v>43332</v>
      </c>
      <c r="F474" s="18" t="str">
        <f>VLOOKUP(Таблица1[[#This Row],[ID]],Таблица3[#All],5,FALSE)</f>
        <v>Mumbai</v>
      </c>
      <c r="G474" s="5">
        <v>29</v>
      </c>
      <c r="H474" s="3">
        <v>-24</v>
      </c>
      <c r="I474" s="5">
        <v>4</v>
      </c>
      <c r="J474" s="2" t="s">
        <v>4</v>
      </c>
      <c r="K474" s="2" t="s">
        <v>22</v>
      </c>
      <c r="L474" s="8">
        <v>7.25</v>
      </c>
      <c r="M474" s="1">
        <v>4</v>
      </c>
      <c r="N474" s="1" t="str">
        <f t="shared" si="9"/>
        <v>не торгуем</v>
      </c>
      <c r="O474" s="1"/>
    </row>
    <row r="475" spans="3:15" x14ac:dyDescent="0.3">
      <c r="C475" s="7" t="s">
        <v>177</v>
      </c>
      <c r="D475" s="103" t="str">
        <f>VLOOKUP(Таблица1[[#This Row],[ID]],Таблица3[#All],3,FALSE)</f>
        <v>Mohit</v>
      </c>
      <c r="E475" s="18">
        <f>VLOOKUP(Таблица1[[#This Row],[ID]],Таблица3[#All],2,FALSE)</f>
        <v>43333</v>
      </c>
      <c r="F475" s="18" t="str">
        <f>VLOOKUP(Таблица1[[#This Row],[ID]],Таблица3[#All],5,FALSE)</f>
        <v>Indore</v>
      </c>
      <c r="G475" s="5">
        <v>17</v>
      </c>
      <c r="H475" s="3">
        <v>-13</v>
      </c>
      <c r="I475" s="5">
        <v>4</v>
      </c>
      <c r="J475" s="2" t="s">
        <v>4</v>
      </c>
      <c r="K475" s="2" t="s">
        <v>48</v>
      </c>
      <c r="L475" s="8">
        <v>4.25</v>
      </c>
      <c r="M475" s="1">
        <v>3</v>
      </c>
      <c r="N475" s="1" t="str">
        <f t="shared" si="9"/>
        <v>не торгуем</v>
      </c>
      <c r="O475" s="1"/>
    </row>
    <row r="476" spans="3:15" x14ac:dyDescent="0.3">
      <c r="C476" s="7" t="s">
        <v>177</v>
      </c>
      <c r="D476" s="103" t="str">
        <f>VLOOKUP(Таблица1[[#This Row],[ID]],Таблица3[#All],3,FALSE)</f>
        <v>Mohit</v>
      </c>
      <c r="E476" s="18">
        <f>VLOOKUP(Таблица1[[#This Row],[ID]],Таблица3[#All],2,FALSE)</f>
        <v>43333</v>
      </c>
      <c r="F476" s="18" t="str">
        <f>VLOOKUP(Таблица1[[#This Row],[ID]],Таблица3[#All],5,FALSE)</f>
        <v>Indore</v>
      </c>
      <c r="G476" s="5">
        <v>34</v>
      </c>
      <c r="H476" s="3">
        <v>-11</v>
      </c>
      <c r="I476" s="5">
        <v>5</v>
      </c>
      <c r="J476" s="2" t="s">
        <v>4</v>
      </c>
      <c r="K476" s="2" t="s">
        <v>17</v>
      </c>
      <c r="L476" s="8">
        <v>6.8</v>
      </c>
      <c r="M476" s="1">
        <v>4</v>
      </c>
      <c r="N476" s="1" t="str">
        <f t="shared" si="9"/>
        <v>не торгуем</v>
      </c>
      <c r="O476" s="1"/>
    </row>
    <row r="477" spans="3:15" x14ac:dyDescent="0.3">
      <c r="C477" s="7" t="s">
        <v>119</v>
      </c>
      <c r="D477" s="103" t="str">
        <f>VLOOKUP(Таблица1[[#This Row],[ID]],Таблица3[#All],3,FALSE)</f>
        <v>Kritika</v>
      </c>
      <c r="E477" s="18">
        <f>VLOOKUP(Таблица1[[#This Row],[ID]],Таблица3[#All],2,FALSE)</f>
        <v>43275</v>
      </c>
      <c r="F477" s="18" t="str">
        <f>VLOOKUP(Таблица1[[#This Row],[ID]],Таблица3[#All],5,FALSE)</f>
        <v>Lucknow</v>
      </c>
      <c r="G477" s="5">
        <v>20</v>
      </c>
      <c r="H477" s="3">
        <v>-22</v>
      </c>
      <c r="I477" s="5">
        <v>1</v>
      </c>
      <c r="J477" s="2" t="s">
        <v>2</v>
      </c>
      <c r="K477" s="2" t="s">
        <v>29</v>
      </c>
      <c r="L477" s="8">
        <v>20</v>
      </c>
      <c r="M477" s="1">
        <v>2</v>
      </c>
      <c r="N477" s="1" t="str">
        <f t="shared" si="9"/>
        <v>не торгуем</v>
      </c>
      <c r="O477" s="1"/>
    </row>
    <row r="478" spans="3:15" x14ac:dyDescent="0.3">
      <c r="C478" s="7" t="s">
        <v>479</v>
      </c>
      <c r="D478" s="103" t="str">
        <f>VLOOKUP(Таблица1[[#This Row],[ID]],Таблица3[#All],3,FALSE)</f>
        <v>Rachna</v>
      </c>
      <c r="E478" s="18">
        <f>VLOOKUP(Таблица1[[#This Row],[ID]],Таблица3[#All],2,FALSE)</f>
        <v>43536</v>
      </c>
      <c r="F478" s="18" t="str">
        <f>VLOOKUP(Таблица1[[#This Row],[ID]],Таблица3[#All],5,FALSE)</f>
        <v>Chandigarh</v>
      </c>
      <c r="G478" s="5">
        <v>20</v>
      </c>
      <c r="H478" s="3">
        <v>6</v>
      </c>
      <c r="I478" s="5">
        <v>1</v>
      </c>
      <c r="J478" s="2" t="s">
        <v>4</v>
      </c>
      <c r="K478" s="2" t="s">
        <v>17</v>
      </c>
      <c r="L478" s="8">
        <v>20</v>
      </c>
      <c r="M478" s="1">
        <v>3</v>
      </c>
      <c r="N478" s="1" t="str">
        <f t="shared" si="9"/>
        <v>не торгуем</v>
      </c>
      <c r="O478" s="1"/>
    </row>
    <row r="479" spans="3:15" x14ac:dyDescent="0.3">
      <c r="C479" s="7" t="s">
        <v>505</v>
      </c>
      <c r="D479" s="103" t="str">
        <f>VLOOKUP(Таблица1[[#This Row],[ID]],Таблица3[#All],3,FALSE)</f>
        <v>Shrichand</v>
      </c>
      <c r="E479" s="18">
        <f>VLOOKUP(Таблица1[[#This Row],[ID]],Таблица3[#All],2,FALSE)</f>
        <v>43550</v>
      </c>
      <c r="F479" s="18" t="str">
        <f>VLOOKUP(Таблица1[[#This Row],[ID]],Таблица3[#All],5,FALSE)</f>
        <v>Chandigarh</v>
      </c>
      <c r="G479" s="5">
        <v>40</v>
      </c>
      <c r="H479" s="3">
        <v>17</v>
      </c>
      <c r="I479" s="5">
        <v>2</v>
      </c>
      <c r="J479" s="2" t="s">
        <v>4</v>
      </c>
      <c r="K479" s="2" t="s">
        <v>5</v>
      </c>
      <c r="L479" s="8">
        <v>20</v>
      </c>
      <c r="M479" s="1">
        <v>3</v>
      </c>
      <c r="N479" s="1" t="str">
        <f t="shared" si="9"/>
        <v>не торгуем</v>
      </c>
      <c r="O479" s="1"/>
    </row>
    <row r="480" spans="3:15" x14ac:dyDescent="0.3">
      <c r="C480" s="7" t="s">
        <v>177</v>
      </c>
      <c r="D480" s="103" t="str">
        <f>VLOOKUP(Таблица1[[#This Row],[ID]],Таблица3[#All],3,FALSE)</f>
        <v>Mohit</v>
      </c>
      <c r="E480" s="18">
        <f>VLOOKUP(Таблица1[[#This Row],[ID]],Таблица3[#All],2,FALSE)</f>
        <v>43333</v>
      </c>
      <c r="F480" s="18" t="str">
        <f>VLOOKUP(Таблица1[[#This Row],[ID]],Таблица3[#All],5,FALSE)</f>
        <v>Indore</v>
      </c>
      <c r="G480" s="5">
        <v>165</v>
      </c>
      <c r="H480" s="3">
        <v>30</v>
      </c>
      <c r="I480" s="5">
        <v>3</v>
      </c>
      <c r="J480" s="2" t="s">
        <v>4</v>
      </c>
      <c r="K480" s="2" t="s">
        <v>5</v>
      </c>
      <c r="L480" s="8">
        <v>55</v>
      </c>
      <c r="M480" s="1">
        <v>2</v>
      </c>
      <c r="N480" s="1" t="str">
        <f t="shared" si="9"/>
        <v>не торгуем</v>
      </c>
      <c r="O480" s="1"/>
    </row>
    <row r="481" spans="3:15" x14ac:dyDescent="0.3">
      <c r="C481" s="7" t="s">
        <v>507</v>
      </c>
      <c r="D481" s="103" t="str">
        <f>VLOOKUP(Таблица1[[#This Row],[ID]],Таблица3[#All],3,FALSE)</f>
        <v>Vandana</v>
      </c>
      <c r="E481" s="18">
        <f>VLOOKUP(Таблица1[[#This Row],[ID]],Таблица3[#All],2,FALSE)</f>
        <v>43550</v>
      </c>
      <c r="F481" s="18" t="str">
        <f>VLOOKUP(Таблица1[[#This Row],[ID]],Таблица3[#All],5,FALSE)</f>
        <v>Simla</v>
      </c>
      <c r="G481" s="5">
        <v>40</v>
      </c>
      <c r="H481" s="3">
        <v>10</v>
      </c>
      <c r="I481" s="5">
        <v>2</v>
      </c>
      <c r="J481" s="2" t="s">
        <v>4</v>
      </c>
      <c r="K481" s="2" t="s">
        <v>5</v>
      </c>
      <c r="L481" s="8">
        <v>20</v>
      </c>
      <c r="M481" s="1">
        <v>4</v>
      </c>
      <c r="N481" s="1" t="str">
        <f t="shared" si="9"/>
        <v>не торгуем</v>
      </c>
      <c r="O481" s="1"/>
    </row>
    <row r="482" spans="3:15" x14ac:dyDescent="0.3">
      <c r="C482" s="7" t="s">
        <v>403</v>
      </c>
      <c r="D482" s="103" t="str">
        <f>VLOOKUP(Таблица1[[#This Row],[ID]],Таблица3[#All],3,FALSE)</f>
        <v>Atul</v>
      </c>
      <c r="E482" s="18">
        <f>VLOOKUP(Таблица1[[#This Row],[ID]],Таблица3[#All],2,FALSE)</f>
        <v>43495</v>
      </c>
      <c r="F482" s="18" t="str">
        <f>VLOOKUP(Таблица1[[#This Row],[ID]],Таблица3[#All],5,FALSE)</f>
        <v>Delhi</v>
      </c>
      <c r="G482" s="5">
        <v>161</v>
      </c>
      <c r="H482" s="3">
        <v>-229</v>
      </c>
      <c r="I482" s="5">
        <v>8</v>
      </c>
      <c r="J482" s="2" t="s">
        <v>2</v>
      </c>
      <c r="K482" s="2" t="s">
        <v>29</v>
      </c>
      <c r="L482" s="8">
        <v>20.125</v>
      </c>
      <c r="M482" s="1">
        <v>3</v>
      </c>
      <c r="N482" s="1" t="str">
        <f t="shared" si="9"/>
        <v>не торгуем</v>
      </c>
      <c r="O482" s="1"/>
    </row>
    <row r="483" spans="3:15" x14ac:dyDescent="0.3">
      <c r="C483" s="7" t="s">
        <v>112</v>
      </c>
      <c r="D483" s="103" t="str">
        <f>VLOOKUP(Таблица1[[#This Row],[ID]],Таблица3[#All],3,FALSE)</f>
        <v>Rashmi</v>
      </c>
      <c r="E483" s="18">
        <f>VLOOKUP(Таблица1[[#This Row],[ID]],Таблица3[#All],2,FALSE)</f>
        <v>43268</v>
      </c>
      <c r="F483" s="18" t="str">
        <f>VLOOKUP(Таблица1[[#This Row],[ID]],Таблица3[#All],5,FALSE)</f>
        <v>Indore</v>
      </c>
      <c r="G483" s="5">
        <v>141</v>
      </c>
      <c r="H483" s="3">
        <v>28</v>
      </c>
      <c r="I483" s="5">
        <v>7</v>
      </c>
      <c r="J483" s="2" t="s">
        <v>2</v>
      </c>
      <c r="K483" s="2" t="s">
        <v>29</v>
      </c>
      <c r="L483" s="8">
        <v>20.142857142857142</v>
      </c>
      <c r="M483" s="1">
        <v>2</v>
      </c>
      <c r="N483" s="1" t="str">
        <f t="shared" si="9"/>
        <v>не торгуем</v>
      </c>
      <c r="O483" s="1"/>
    </row>
    <row r="484" spans="3:15" x14ac:dyDescent="0.3">
      <c r="C484" s="7" t="s">
        <v>177</v>
      </c>
      <c r="D484" s="103" t="str">
        <f>VLOOKUP(Таблица1[[#This Row],[ID]],Таблица3[#All],3,FALSE)</f>
        <v>Mohit</v>
      </c>
      <c r="E484" s="18">
        <f>VLOOKUP(Таблица1[[#This Row],[ID]],Таблица3[#All],2,FALSE)</f>
        <v>43333</v>
      </c>
      <c r="F484" s="18" t="str">
        <f>VLOOKUP(Таблица1[[#This Row],[ID]],Таблица3[#All],5,FALSE)</f>
        <v>Indore</v>
      </c>
      <c r="G484" s="5">
        <v>17</v>
      </c>
      <c r="H484" s="3">
        <v>7</v>
      </c>
      <c r="I484" s="5">
        <v>3</v>
      </c>
      <c r="J484" s="2" t="s">
        <v>4</v>
      </c>
      <c r="K484" s="2" t="s">
        <v>6</v>
      </c>
      <c r="L484" s="8">
        <v>5.666666666666667</v>
      </c>
      <c r="M484" s="1">
        <v>3</v>
      </c>
      <c r="N484" s="1" t="str">
        <f t="shared" si="9"/>
        <v>не торгуем</v>
      </c>
      <c r="O484" s="1"/>
    </row>
    <row r="485" spans="3:15" x14ac:dyDescent="0.3">
      <c r="C485" s="7" t="s">
        <v>177</v>
      </c>
      <c r="D485" s="103" t="str">
        <f>VLOOKUP(Таблица1[[#This Row],[ID]],Таблица3[#All],3,FALSE)</f>
        <v>Mohit</v>
      </c>
      <c r="E485" s="18">
        <f>VLOOKUP(Таблица1[[#This Row],[ID]],Таблица3[#All],2,FALSE)</f>
        <v>43333</v>
      </c>
      <c r="F485" s="18" t="str">
        <f>VLOOKUP(Таблица1[[#This Row],[ID]],Таблица3[#All],5,FALSE)</f>
        <v>Indore</v>
      </c>
      <c r="G485" s="5">
        <v>46</v>
      </c>
      <c r="H485" s="3">
        <v>14</v>
      </c>
      <c r="I485" s="5">
        <v>5</v>
      </c>
      <c r="J485" s="2" t="s">
        <v>4</v>
      </c>
      <c r="K485" s="2" t="s">
        <v>48</v>
      </c>
      <c r="L485" s="8">
        <v>9.1999999999999993</v>
      </c>
      <c r="M485" s="1">
        <v>1</v>
      </c>
      <c r="N485" s="1" t="str">
        <f t="shared" si="9"/>
        <v>не торгуем</v>
      </c>
      <c r="O485" s="1"/>
    </row>
    <row r="486" spans="3:15" x14ac:dyDescent="0.3">
      <c r="C486" s="7" t="s">
        <v>422</v>
      </c>
      <c r="D486" s="103" t="str">
        <f>VLOOKUP(Таблица1[[#This Row],[ID]],Таблица3[#All],3,FALSE)</f>
        <v>Harsh</v>
      </c>
      <c r="E486" s="18">
        <f>VLOOKUP(Таблица1[[#This Row],[ID]],Таблица3[#All],2,FALSE)</f>
        <v>43504</v>
      </c>
      <c r="F486" s="18" t="str">
        <f>VLOOKUP(Таблица1[[#This Row],[ID]],Таблица3[#All],5,FALSE)</f>
        <v>Delhi</v>
      </c>
      <c r="G486" s="5">
        <v>141</v>
      </c>
      <c r="H486" s="3">
        <v>7</v>
      </c>
      <c r="I486" s="5">
        <v>7</v>
      </c>
      <c r="J486" s="2" t="s">
        <v>4</v>
      </c>
      <c r="K486" s="2" t="s">
        <v>11</v>
      </c>
      <c r="L486" s="8">
        <v>20.142857142857142</v>
      </c>
      <c r="M486" s="1">
        <v>2</v>
      </c>
      <c r="N486" s="1" t="str">
        <f t="shared" si="9"/>
        <v>не торгуем</v>
      </c>
      <c r="O486" s="1"/>
    </row>
    <row r="487" spans="3:15" x14ac:dyDescent="0.3">
      <c r="C487" s="7" t="s">
        <v>484</v>
      </c>
      <c r="D487" s="103" t="str">
        <f>VLOOKUP(Таблица1[[#This Row],[ID]],Таблица3[#All],3,FALSE)</f>
        <v>Ankita</v>
      </c>
      <c r="E487" s="18">
        <f>VLOOKUP(Таблица1[[#This Row],[ID]],Таблица3[#All],2,FALSE)</f>
        <v>43540</v>
      </c>
      <c r="F487" s="18" t="str">
        <f>VLOOKUP(Таблица1[[#This Row],[ID]],Таблица3[#All],5,FALSE)</f>
        <v>Mumbai</v>
      </c>
      <c r="G487" s="5">
        <v>122</v>
      </c>
      <c r="H487" s="3">
        <v>38</v>
      </c>
      <c r="I487" s="5">
        <v>6</v>
      </c>
      <c r="J487" s="2" t="s">
        <v>4</v>
      </c>
      <c r="K487" s="2" t="s">
        <v>17</v>
      </c>
      <c r="L487" s="8">
        <v>20.333333333333332</v>
      </c>
      <c r="M487" s="1">
        <v>2</v>
      </c>
      <c r="N487" s="1" t="str">
        <f t="shared" si="9"/>
        <v>не торгуем</v>
      </c>
      <c r="O487" s="1"/>
    </row>
    <row r="488" spans="3:15" x14ac:dyDescent="0.3">
      <c r="C488" s="7" t="s">
        <v>180</v>
      </c>
      <c r="D488" s="103" t="str">
        <f>VLOOKUP(Таблица1[[#This Row],[ID]],Таблица3[#All],3,FALSE)</f>
        <v>Pooja</v>
      </c>
      <c r="E488" s="18">
        <f>VLOOKUP(Таблица1[[#This Row],[ID]],Таблица3[#All],2,FALSE)</f>
        <v>43336</v>
      </c>
      <c r="F488" s="18" t="str">
        <f>VLOOKUP(Таблица1[[#This Row],[ID]],Таблица3[#All],5,FALSE)</f>
        <v>Goa</v>
      </c>
      <c r="G488" s="5">
        <v>322</v>
      </c>
      <c r="H488" s="3">
        <v>-193</v>
      </c>
      <c r="I488" s="5">
        <v>5</v>
      </c>
      <c r="J488" s="2" t="s">
        <v>7</v>
      </c>
      <c r="K488" s="2" t="s">
        <v>25</v>
      </c>
      <c r="L488" s="8">
        <v>64.400000000000006</v>
      </c>
      <c r="M488" s="1">
        <v>4</v>
      </c>
      <c r="N488" s="1" t="str">
        <f t="shared" si="9"/>
        <v>торгуем</v>
      </c>
      <c r="O488" s="1"/>
    </row>
    <row r="489" spans="3:15" x14ac:dyDescent="0.3">
      <c r="C489" s="7" t="s">
        <v>458</v>
      </c>
      <c r="D489" s="103" t="str">
        <f>VLOOKUP(Таблица1[[#This Row],[ID]],Таблица3[#All],3,FALSE)</f>
        <v>Pooja</v>
      </c>
      <c r="E489" s="18">
        <f>VLOOKUP(Таблица1[[#This Row],[ID]],Таблица3[#All],2,FALSE)</f>
        <v>43520</v>
      </c>
      <c r="F489" s="18" t="str">
        <f>VLOOKUP(Таблица1[[#This Row],[ID]],Таблица3[#All],5,FALSE)</f>
        <v>Patna</v>
      </c>
      <c r="G489" s="5">
        <v>41</v>
      </c>
      <c r="H489" s="3">
        <v>19</v>
      </c>
      <c r="I489" s="5">
        <v>2</v>
      </c>
      <c r="J489" s="2" t="s">
        <v>4</v>
      </c>
      <c r="K489" s="2" t="s">
        <v>17</v>
      </c>
      <c r="L489" s="8">
        <v>20.5</v>
      </c>
      <c r="M489" s="1">
        <v>1</v>
      </c>
      <c r="N489" s="1" t="str">
        <f t="shared" si="9"/>
        <v>не торгуем</v>
      </c>
      <c r="O489" s="1"/>
    </row>
    <row r="490" spans="3:15" x14ac:dyDescent="0.3">
      <c r="C490" s="7" t="s">
        <v>181</v>
      </c>
      <c r="D490" s="103" t="str">
        <f>VLOOKUP(Таблица1[[#This Row],[ID]],Таблица3[#All],3,FALSE)</f>
        <v>Surabhi</v>
      </c>
      <c r="E490" s="18">
        <f>VLOOKUP(Таблица1[[#This Row],[ID]],Таблица3[#All],2,FALSE)</f>
        <v>43337</v>
      </c>
      <c r="F490" s="18" t="str">
        <f>VLOOKUP(Таблица1[[#This Row],[ID]],Таблица3[#All],5,FALSE)</f>
        <v>Mumbai</v>
      </c>
      <c r="G490" s="5">
        <v>328</v>
      </c>
      <c r="H490" s="3">
        <v>-15</v>
      </c>
      <c r="I490" s="5">
        <v>3</v>
      </c>
      <c r="J490" s="2" t="s">
        <v>7</v>
      </c>
      <c r="K490" s="2" t="s">
        <v>8</v>
      </c>
      <c r="L490" s="8">
        <v>109.33333333333333</v>
      </c>
      <c r="M490" s="1">
        <v>4</v>
      </c>
      <c r="N490" s="1" t="str">
        <f t="shared" si="9"/>
        <v>не торгуем</v>
      </c>
      <c r="O490" s="1"/>
    </row>
    <row r="491" spans="3:15" x14ac:dyDescent="0.3">
      <c r="C491" s="7" t="s">
        <v>123</v>
      </c>
      <c r="D491" s="103" t="str">
        <f>VLOOKUP(Таблица1[[#This Row],[ID]],Таблица3[#All],3,FALSE)</f>
        <v>Ekta</v>
      </c>
      <c r="E491" s="18">
        <f>VLOOKUP(Таблица1[[#This Row],[ID]],Таблица3[#All],2,FALSE)</f>
        <v>43279</v>
      </c>
      <c r="F491" s="18" t="str">
        <f>VLOOKUP(Таблица1[[#This Row],[ID]],Таблица3[#All],5,FALSE)</f>
        <v>Indore</v>
      </c>
      <c r="G491" s="5">
        <v>186</v>
      </c>
      <c r="H491" s="3">
        <v>-141</v>
      </c>
      <c r="I491" s="5">
        <v>9</v>
      </c>
      <c r="J491" s="2" t="s">
        <v>4</v>
      </c>
      <c r="K491" s="2" t="s">
        <v>20</v>
      </c>
      <c r="L491" s="8">
        <v>20.666666666666668</v>
      </c>
      <c r="M491" s="1">
        <v>2</v>
      </c>
      <c r="N491" s="1" t="str">
        <f t="shared" si="9"/>
        <v>не торгуем</v>
      </c>
      <c r="O491" s="1"/>
    </row>
    <row r="492" spans="3:15" x14ac:dyDescent="0.3">
      <c r="C492" s="7" t="s">
        <v>181</v>
      </c>
      <c r="D492" s="103" t="str">
        <f>VLOOKUP(Таблица1[[#This Row],[ID]],Таблица3[#All],3,FALSE)</f>
        <v>Surabhi</v>
      </c>
      <c r="E492" s="18">
        <f>VLOOKUP(Таблица1[[#This Row],[ID]],Таблица3[#All],2,FALSE)</f>
        <v>43337</v>
      </c>
      <c r="F492" s="18" t="str">
        <f>VLOOKUP(Таблица1[[#This Row],[ID]],Таблица3[#All],5,FALSE)</f>
        <v>Mumbai</v>
      </c>
      <c r="G492" s="5">
        <v>40</v>
      </c>
      <c r="H492" s="3">
        <v>0</v>
      </c>
      <c r="I492" s="5">
        <v>3</v>
      </c>
      <c r="J492" s="2" t="s">
        <v>4</v>
      </c>
      <c r="K492" s="2" t="s">
        <v>11</v>
      </c>
      <c r="L492" s="8">
        <v>13.333333333333334</v>
      </c>
      <c r="M492" s="1">
        <v>4</v>
      </c>
      <c r="N492" s="1" t="str">
        <f t="shared" si="9"/>
        <v>не торгуем</v>
      </c>
      <c r="O492" s="1"/>
    </row>
    <row r="493" spans="3:15" x14ac:dyDescent="0.3">
      <c r="C493" s="7" t="s">
        <v>50</v>
      </c>
      <c r="D493" s="103" t="str">
        <f>VLOOKUP(Таблица1[[#This Row],[ID]],Таблица3[#All],3,FALSE)</f>
        <v>Sahil</v>
      </c>
      <c r="E493" s="18">
        <f>VLOOKUP(Таблица1[[#This Row],[ID]],Таблица3[#All],2,FALSE)</f>
        <v>43214</v>
      </c>
      <c r="F493" s="18" t="str">
        <f>VLOOKUP(Таблица1[[#This Row],[ID]],Таблица3[#All],5,FALSE)</f>
        <v>Chandigarh</v>
      </c>
      <c r="G493" s="5">
        <v>42</v>
      </c>
      <c r="H493" s="3">
        <v>-26</v>
      </c>
      <c r="I493" s="5">
        <v>2</v>
      </c>
      <c r="J493" s="2" t="s">
        <v>4</v>
      </c>
      <c r="K493" s="2" t="s">
        <v>15</v>
      </c>
      <c r="L493" s="8">
        <v>21</v>
      </c>
      <c r="M493" s="1">
        <v>4</v>
      </c>
      <c r="N493" s="1" t="str">
        <f t="shared" si="9"/>
        <v>не торгуем</v>
      </c>
      <c r="O493" s="1"/>
    </row>
    <row r="494" spans="3:15" x14ac:dyDescent="0.3">
      <c r="C494" s="7" t="s">
        <v>119</v>
      </c>
      <c r="D494" s="103" t="str">
        <f>VLOOKUP(Таблица1[[#This Row],[ID]],Таблица3[#All],3,FALSE)</f>
        <v>Kritika</v>
      </c>
      <c r="E494" s="18">
        <f>VLOOKUP(Таблица1[[#This Row],[ID]],Таблица3[#All],2,FALSE)</f>
        <v>43275</v>
      </c>
      <c r="F494" s="18" t="str">
        <f>VLOOKUP(Таблица1[[#This Row],[ID]],Таблица3[#All],5,FALSE)</f>
        <v>Lucknow</v>
      </c>
      <c r="G494" s="5">
        <v>21</v>
      </c>
      <c r="H494" s="3">
        <v>-5</v>
      </c>
      <c r="I494" s="5">
        <v>1</v>
      </c>
      <c r="J494" s="2" t="s">
        <v>7</v>
      </c>
      <c r="K494" s="2" t="s">
        <v>28</v>
      </c>
      <c r="L494" s="8">
        <v>21</v>
      </c>
      <c r="M494" s="1">
        <v>1</v>
      </c>
      <c r="N494" s="1" t="str">
        <f t="shared" si="9"/>
        <v>торгуем</v>
      </c>
      <c r="O494" s="1"/>
    </row>
    <row r="495" spans="3:15" x14ac:dyDescent="0.3">
      <c r="C495" s="7" t="s">
        <v>123</v>
      </c>
      <c r="D495" s="103" t="str">
        <f>VLOOKUP(Таблица1[[#This Row],[ID]],Таблица3[#All],3,FALSE)</f>
        <v>Ekta</v>
      </c>
      <c r="E495" s="18">
        <f>VLOOKUP(Таблица1[[#This Row],[ID]],Таблица3[#All],2,FALSE)</f>
        <v>43279</v>
      </c>
      <c r="F495" s="18" t="str">
        <f>VLOOKUP(Таблица1[[#This Row],[ID]],Таблица3[#All],5,FALSE)</f>
        <v>Indore</v>
      </c>
      <c r="G495" s="5">
        <v>42</v>
      </c>
      <c r="H495" s="3">
        <v>-23</v>
      </c>
      <c r="I495" s="5">
        <v>2</v>
      </c>
      <c r="J495" s="2" t="s">
        <v>2</v>
      </c>
      <c r="K495" s="2" t="s">
        <v>29</v>
      </c>
      <c r="L495" s="8">
        <v>21</v>
      </c>
      <c r="M495" s="1">
        <v>4</v>
      </c>
      <c r="N495" s="1" t="str">
        <f t="shared" si="9"/>
        <v>не торгуем</v>
      </c>
      <c r="O495" s="1"/>
    </row>
    <row r="496" spans="3:15" x14ac:dyDescent="0.3">
      <c r="C496" s="7" t="s">
        <v>182</v>
      </c>
      <c r="D496" s="103" t="str">
        <f>VLOOKUP(Таблица1[[#This Row],[ID]],Таблица3[#All],3,FALSE)</f>
        <v>Anudeep</v>
      </c>
      <c r="E496" s="18">
        <f>VLOOKUP(Таблица1[[#This Row],[ID]],Таблица3[#All],2,FALSE)</f>
        <v>43338</v>
      </c>
      <c r="F496" s="18" t="str">
        <f>VLOOKUP(Таблица1[[#This Row],[ID]],Таблица3[#All],5,FALSE)</f>
        <v>Indore</v>
      </c>
      <c r="G496" s="5">
        <v>27</v>
      </c>
      <c r="H496" s="3">
        <v>4</v>
      </c>
      <c r="I496" s="5">
        <v>3</v>
      </c>
      <c r="J496" s="2" t="s">
        <v>4</v>
      </c>
      <c r="K496" s="2" t="s">
        <v>48</v>
      </c>
      <c r="L496" s="8">
        <v>9</v>
      </c>
      <c r="M496" s="1">
        <v>3</v>
      </c>
      <c r="N496" s="1" t="str">
        <f t="shared" si="9"/>
        <v>не торгуем</v>
      </c>
      <c r="O496" s="1"/>
    </row>
    <row r="497" spans="3:15" x14ac:dyDescent="0.3">
      <c r="C497" s="7" t="s">
        <v>293</v>
      </c>
      <c r="D497" s="103" t="str">
        <f>VLOOKUP(Таблица1[[#This Row],[ID]],Таблица3[#All],3,FALSE)</f>
        <v>Divyeta</v>
      </c>
      <c r="E497" s="18">
        <f>VLOOKUP(Таблица1[[#This Row],[ID]],Таблица3[#All],2,FALSE)</f>
        <v>43427</v>
      </c>
      <c r="F497" s="18" t="str">
        <f>VLOOKUP(Таблица1[[#This Row],[ID]],Таблица3[#All],5,FALSE)</f>
        <v>Indore</v>
      </c>
      <c r="G497" s="5">
        <v>42</v>
      </c>
      <c r="H497" s="3">
        <v>12</v>
      </c>
      <c r="I497" s="5">
        <v>2</v>
      </c>
      <c r="J497" s="2" t="s">
        <v>4</v>
      </c>
      <c r="K497" s="2" t="s">
        <v>15</v>
      </c>
      <c r="L497" s="8">
        <v>21</v>
      </c>
      <c r="M497" s="1">
        <v>3</v>
      </c>
      <c r="N497" s="1" t="str">
        <f t="shared" si="9"/>
        <v>не торгуем</v>
      </c>
      <c r="O497" s="1"/>
    </row>
    <row r="498" spans="3:15" x14ac:dyDescent="0.3">
      <c r="C498" s="7" t="s">
        <v>183</v>
      </c>
      <c r="D498" s="103" t="str">
        <f>VLOOKUP(Таблица1[[#This Row],[ID]],Таблица3[#All],3,FALSE)</f>
        <v>Noshiba</v>
      </c>
      <c r="E498" s="18">
        <f>VLOOKUP(Таблица1[[#This Row],[ID]],Таблица3[#All],2,FALSE)</f>
        <v>43339</v>
      </c>
      <c r="F498" s="18" t="str">
        <f>VLOOKUP(Таблица1[[#This Row],[ID]],Таблица3[#All],5,FALSE)</f>
        <v>Ahmedabad</v>
      </c>
      <c r="G498" s="5">
        <v>58</v>
      </c>
      <c r="H498" s="3">
        <v>-52</v>
      </c>
      <c r="I498" s="5">
        <v>3</v>
      </c>
      <c r="J498" s="2" t="s">
        <v>2</v>
      </c>
      <c r="K498" s="2" t="s">
        <v>14</v>
      </c>
      <c r="L498" s="8">
        <v>19.333333333333332</v>
      </c>
      <c r="M498" s="1">
        <v>1</v>
      </c>
      <c r="N498" s="1" t="str">
        <f t="shared" si="9"/>
        <v>не торгуем</v>
      </c>
      <c r="O498" s="1"/>
    </row>
    <row r="499" spans="3:15" x14ac:dyDescent="0.3">
      <c r="C499" s="7" t="s">
        <v>184</v>
      </c>
      <c r="D499" s="103" t="str">
        <f>VLOOKUP(Таблица1[[#This Row],[ID]],Таблица3[#All],3,FALSE)</f>
        <v>Sanjova</v>
      </c>
      <c r="E499" s="18">
        <f>VLOOKUP(Таблица1[[#This Row],[ID]],Таблица3[#All],2,FALSE)</f>
        <v>43340</v>
      </c>
      <c r="F499" s="18" t="str">
        <f>VLOOKUP(Таблица1[[#This Row],[ID]],Таблица3[#All],5,FALSE)</f>
        <v>Pune</v>
      </c>
      <c r="G499" s="5">
        <v>119</v>
      </c>
      <c r="H499" s="3">
        <v>43</v>
      </c>
      <c r="I499" s="5">
        <v>5</v>
      </c>
      <c r="J499" s="2" t="s">
        <v>4</v>
      </c>
      <c r="K499" s="2" t="s">
        <v>17</v>
      </c>
      <c r="L499" s="8">
        <v>23.8</v>
      </c>
      <c r="M499" s="1">
        <v>3</v>
      </c>
      <c r="N499" s="1" t="str">
        <f t="shared" si="9"/>
        <v>не торгуем</v>
      </c>
      <c r="O499" s="1"/>
    </row>
    <row r="500" spans="3:15" x14ac:dyDescent="0.3">
      <c r="C500" s="7" t="s">
        <v>316</v>
      </c>
      <c r="D500" s="103" t="str">
        <f>VLOOKUP(Таблица1[[#This Row],[ID]],Таблица3[#All],3,FALSE)</f>
        <v>Aman</v>
      </c>
      <c r="E500" s="18">
        <f>VLOOKUP(Таблица1[[#This Row],[ID]],Таблица3[#All],2,FALSE)</f>
        <v>43439</v>
      </c>
      <c r="F500" s="18" t="str">
        <f>VLOOKUP(Таблица1[[#This Row],[ID]],Таблица3[#All],5,FALSE)</f>
        <v>Mumbai</v>
      </c>
      <c r="G500" s="5">
        <v>42</v>
      </c>
      <c r="H500" s="3">
        <v>7</v>
      </c>
      <c r="I500" s="5">
        <v>2</v>
      </c>
      <c r="J500" s="2" t="s">
        <v>4</v>
      </c>
      <c r="K500" s="2" t="s">
        <v>15</v>
      </c>
      <c r="L500" s="8">
        <v>21</v>
      </c>
      <c r="M500" s="1">
        <v>2</v>
      </c>
      <c r="N500" s="1" t="str">
        <f t="shared" si="9"/>
        <v>не торгуем</v>
      </c>
      <c r="O500" s="1"/>
    </row>
    <row r="501" spans="3:15" x14ac:dyDescent="0.3">
      <c r="C501" s="7" t="s">
        <v>449</v>
      </c>
      <c r="D501" s="103" t="str">
        <f>VLOOKUP(Таблица1[[#This Row],[ID]],Таблица3[#All],3,FALSE)</f>
        <v>Ramesh</v>
      </c>
      <c r="E501" s="18">
        <f>VLOOKUP(Таблица1[[#This Row],[ID]],Таблица3[#All],2,FALSE)</f>
        <v>43516</v>
      </c>
      <c r="F501" s="18" t="str">
        <f>VLOOKUP(Таблица1[[#This Row],[ID]],Таблица3[#All],5,FALSE)</f>
        <v>Ahmedabad</v>
      </c>
      <c r="G501" s="5">
        <v>21</v>
      </c>
      <c r="H501" s="3">
        <v>10</v>
      </c>
      <c r="I501" s="5">
        <v>1</v>
      </c>
      <c r="J501" s="2" t="s">
        <v>4</v>
      </c>
      <c r="K501" s="2" t="s">
        <v>17</v>
      </c>
      <c r="L501" s="8">
        <v>21</v>
      </c>
      <c r="M501" s="1">
        <v>2</v>
      </c>
      <c r="N501" s="1" t="str">
        <f t="shared" si="9"/>
        <v>не торгуем</v>
      </c>
      <c r="O501" s="1"/>
    </row>
    <row r="502" spans="3:15" x14ac:dyDescent="0.3">
      <c r="C502" s="7" t="s">
        <v>370</v>
      </c>
      <c r="D502" s="103" t="str">
        <f>VLOOKUP(Таблица1[[#This Row],[ID]],Таблица3[#All],3,FALSE)</f>
        <v>Shruti</v>
      </c>
      <c r="E502" s="18">
        <f>VLOOKUP(Таблица1[[#This Row],[ID]],Таблица3[#All],2,FALSE)</f>
        <v>43478</v>
      </c>
      <c r="F502" s="18" t="str">
        <f>VLOOKUP(Таблица1[[#This Row],[ID]],Таблица3[#All],5,FALSE)</f>
        <v>Indore</v>
      </c>
      <c r="G502" s="5">
        <v>190</v>
      </c>
      <c r="H502" s="3">
        <v>19</v>
      </c>
      <c r="I502" s="5">
        <v>9</v>
      </c>
      <c r="J502" s="2" t="s">
        <v>2</v>
      </c>
      <c r="K502" s="2" t="s">
        <v>29</v>
      </c>
      <c r="L502" s="8">
        <v>21.111111111111111</v>
      </c>
      <c r="M502" s="1">
        <v>4</v>
      </c>
      <c r="N502" s="1" t="str">
        <f t="shared" si="9"/>
        <v>не торгуем</v>
      </c>
      <c r="O502" s="1"/>
    </row>
    <row r="503" spans="3:15" x14ac:dyDescent="0.3">
      <c r="C503" s="7" t="s">
        <v>185</v>
      </c>
      <c r="D503" s="103" t="str">
        <f>VLOOKUP(Таблица1[[#This Row],[ID]],Таблица3[#All],3,FALSE)</f>
        <v>Meghana</v>
      </c>
      <c r="E503" s="18">
        <f>VLOOKUP(Таблица1[[#This Row],[ID]],Таблица3[#All],2,FALSE)</f>
        <v>43341</v>
      </c>
      <c r="F503" s="18" t="str">
        <f>VLOOKUP(Таблица1[[#This Row],[ID]],Таблица3[#All],5,FALSE)</f>
        <v>Bhopal</v>
      </c>
      <c r="G503" s="5">
        <v>139</v>
      </c>
      <c r="H503" s="3">
        <v>14</v>
      </c>
      <c r="I503" s="5">
        <v>3</v>
      </c>
      <c r="J503" s="2" t="s">
        <v>4</v>
      </c>
      <c r="K503" s="2" t="s">
        <v>5</v>
      </c>
      <c r="L503" s="8">
        <v>46.333333333333336</v>
      </c>
      <c r="M503" s="1">
        <v>2</v>
      </c>
      <c r="N503" s="1" t="str">
        <f t="shared" si="9"/>
        <v>не торгуем</v>
      </c>
      <c r="O503" s="1"/>
    </row>
    <row r="504" spans="3:15" x14ac:dyDescent="0.3">
      <c r="C504" s="7" t="s">
        <v>79</v>
      </c>
      <c r="D504" s="103" t="str">
        <f>VLOOKUP(Таблица1[[#This Row],[ID]],Таблица3[#All],3,FALSE)</f>
        <v>Sanskriti</v>
      </c>
      <c r="E504" s="18">
        <f>VLOOKUP(Таблица1[[#This Row],[ID]],Таблица3[#All],2,FALSE)</f>
        <v>43235</v>
      </c>
      <c r="F504" s="18" t="str">
        <f>VLOOKUP(Таблица1[[#This Row],[ID]],Таблица3[#All],5,FALSE)</f>
        <v>Kolkata</v>
      </c>
      <c r="G504" s="5">
        <v>148</v>
      </c>
      <c r="H504" s="3">
        <v>72</v>
      </c>
      <c r="I504" s="5">
        <v>7</v>
      </c>
      <c r="J504" s="2" t="s">
        <v>4</v>
      </c>
      <c r="K504" s="2" t="s">
        <v>17</v>
      </c>
      <c r="L504" s="8">
        <v>21.142857142857142</v>
      </c>
      <c r="M504" s="1">
        <v>4</v>
      </c>
      <c r="N504" s="1" t="str">
        <f t="shared" si="9"/>
        <v>не торгуем</v>
      </c>
      <c r="O504" s="1"/>
    </row>
    <row r="505" spans="3:15" x14ac:dyDescent="0.3">
      <c r="C505" s="7" t="s">
        <v>187</v>
      </c>
      <c r="D505" s="103" t="str">
        <f>VLOOKUP(Таблица1[[#This Row],[ID]],Таблица3[#All],3,FALSE)</f>
        <v>Ashmeet</v>
      </c>
      <c r="E505" s="18">
        <f>VLOOKUP(Таблица1[[#This Row],[ID]],Таблица3[#All],2,FALSE)</f>
        <v>43343</v>
      </c>
      <c r="F505" s="18" t="str">
        <f>VLOOKUP(Таблица1[[#This Row],[ID]],Таблица3[#All],5,FALSE)</f>
        <v>Kolkata</v>
      </c>
      <c r="G505" s="5">
        <v>299</v>
      </c>
      <c r="H505" s="3">
        <v>-28</v>
      </c>
      <c r="I505" s="5">
        <v>3</v>
      </c>
      <c r="J505" s="2" t="s">
        <v>7</v>
      </c>
      <c r="K505" s="2" t="s">
        <v>8</v>
      </c>
      <c r="L505" s="8">
        <v>99.666666666666671</v>
      </c>
      <c r="M505" s="1">
        <v>3</v>
      </c>
      <c r="N505" s="1" t="str">
        <f t="shared" si="9"/>
        <v>не торгуем</v>
      </c>
      <c r="O505" s="1"/>
    </row>
    <row r="506" spans="3:15" x14ac:dyDescent="0.3">
      <c r="C506" s="7" t="s">
        <v>171</v>
      </c>
      <c r="D506" s="103" t="str">
        <f>VLOOKUP(Таблица1[[#This Row],[ID]],Таблица3[#All],3,FALSE)</f>
        <v>Nishant</v>
      </c>
      <c r="E506" s="18">
        <f>VLOOKUP(Таблица1[[#This Row],[ID]],Таблица3[#All],2,FALSE)</f>
        <v>43326</v>
      </c>
      <c r="F506" s="18" t="str">
        <f>VLOOKUP(Таблица1[[#This Row],[ID]],Таблица3[#All],5,FALSE)</f>
        <v>Mumbai</v>
      </c>
      <c r="G506" s="5">
        <v>43</v>
      </c>
      <c r="H506" s="3">
        <v>-5</v>
      </c>
      <c r="I506" s="5">
        <v>2</v>
      </c>
      <c r="J506" s="2" t="s">
        <v>4</v>
      </c>
      <c r="K506" s="2" t="s">
        <v>11</v>
      </c>
      <c r="L506" s="8">
        <v>21.5</v>
      </c>
      <c r="M506" s="1">
        <v>3</v>
      </c>
      <c r="N506" s="1" t="str">
        <f t="shared" si="9"/>
        <v>не торгуем</v>
      </c>
      <c r="O506" s="1"/>
    </row>
    <row r="507" spans="3:15" x14ac:dyDescent="0.3">
      <c r="C507" s="7" t="s">
        <v>450</v>
      </c>
      <c r="D507" s="103" t="str">
        <f>VLOOKUP(Таблица1[[#This Row],[ID]],Таблица3[#All],3,FALSE)</f>
        <v>Sarita</v>
      </c>
      <c r="E507" s="18">
        <f>VLOOKUP(Таблица1[[#This Row],[ID]],Таблица3[#All],2,FALSE)</f>
        <v>43517</v>
      </c>
      <c r="F507" s="18" t="str">
        <f>VLOOKUP(Таблица1[[#This Row],[ID]],Таблица3[#All],5,FALSE)</f>
        <v>Pune</v>
      </c>
      <c r="G507" s="5">
        <v>221</v>
      </c>
      <c r="H507" s="3">
        <v>35</v>
      </c>
      <c r="I507" s="5">
        <v>4</v>
      </c>
      <c r="J507" s="2" t="s">
        <v>7</v>
      </c>
      <c r="K507" s="2" t="s">
        <v>28</v>
      </c>
      <c r="L507" s="8">
        <v>55.25</v>
      </c>
      <c r="M507" s="1">
        <v>2</v>
      </c>
      <c r="N507" s="1" t="str">
        <f t="shared" si="9"/>
        <v>торгуем</v>
      </c>
      <c r="O507" s="1"/>
    </row>
    <row r="508" spans="3:15" x14ac:dyDescent="0.3">
      <c r="C508" s="7" t="s">
        <v>187</v>
      </c>
      <c r="D508" s="103" t="str">
        <f>VLOOKUP(Таблица1[[#This Row],[ID]],Таблица3[#All],3,FALSE)</f>
        <v>Ashmeet</v>
      </c>
      <c r="E508" s="18">
        <f>VLOOKUP(Таблица1[[#This Row],[ID]],Таблица3[#All],2,FALSE)</f>
        <v>43343</v>
      </c>
      <c r="F508" s="18" t="str">
        <f>VLOOKUP(Таблица1[[#This Row],[ID]],Таблица3[#All],5,FALSE)</f>
        <v>Kolkata</v>
      </c>
      <c r="G508" s="5">
        <v>29</v>
      </c>
      <c r="H508" s="3">
        <v>-3</v>
      </c>
      <c r="I508" s="5">
        <v>3</v>
      </c>
      <c r="J508" s="2" t="s">
        <v>4</v>
      </c>
      <c r="K508" s="2" t="s">
        <v>11</v>
      </c>
      <c r="L508" s="8">
        <v>9.6666666666666661</v>
      </c>
      <c r="M508" s="1">
        <v>1</v>
      </c>
      <c r="N508" s="1" t="str">
        <f t="shared" si="9"/>
        <v>не торгуем</v>
      </c>
      <c r="O508" s="1"/>
    </row>
    <row r="509" spans="3:15" x14ac:dyDescent="0.3">
      <c r="C509" s="7" t="s">
        <v>506</v>
      </c>
      <c r="D509" s="103" t="str">
        <f>VLOOKUP(Таблица1[[#This Row],[ID]],Таблица3[#All],3,FALSE)</f>
        <v>Mukesh</v>
      </c>
      <c r="E509" s="18">
        <f>VLOOKUP(Таблица1[[#This Row],[ID]],Таблица3[#All],2,FALSE)</f>
        <v>43550</v>
      </c>
      <c r="F509" s="18" t="str">
        <f>VLOOKUP(Таблица1[[#This Row],[ID]],Таблица3[#All],5,FALSE)</f>
        <v>Chandigarh</v>
      </c>
      <c r="G509" s="5">
        <v>43</v>
      </c>
      <c r="H509" s="3">
        <v>17</v>
      </c>
      <c r="I509" s="5">
        <v>2</v>
      </c>
      <c r="J509" s="2" t="s">
        <v>4</v>
      </c>
      <c r="K509" s="2" t="s">
        <v>17</v>
      </c>
      <c r="L509" s="8">
        <v>21.5</v>
      </c>
      <c r="M509" s="1">
        <v>3</v>
      </c>
      <c r="N509" s="1" t="str">
        <f t="shared" si="9"/>
        <v>не торгуем</v>
      </c>
      <c r="O509" s="1"/>
    </row>
    <row r="510" spans="3:15" x14ac:dyDescent="0.3">
      <c r="C510" s="7" t="s">
        <v>429</v>
      </c>
      <c r="D510" s="103" t="str">
        <f>VLOOKUP(Таблица1[[#This Row],[ID]],Таблица3[#All],3,FALSE)</f>
        <v>Komal</v>
      </c>
      <c r="E510" s="18">
        <f>VLOOKUP(Таблица1[[#This Row],[ID]],Таблица3[#All],2,FALSE)</f>
        <v>43506</v>
      </c>
      <c r="F510" s="18" t="str">
        <f>VLOOKUP(Таблица1[[#This Row],[ID]],Таблица3[#All],5,FALSE)</f>
        <v>Lucknow</v>
      </c>
      <c r="G510" s="5">
        <v>195</v>
      </c>
      <c r="H510" s="3">
        <v>12</v>
      </c>
      <c r="I510" s="5">
        <v>9</v>
      </c>
      <c r="J510" s="2" t="s">
        <v>4</v>
      </c>
      <c r="K510" s="2" t="s">
        <v>20</v>
      </c>
      <c r="L510" s="8">
        <v>21.666666666666668</v>
      </c>
      <c r="M510" s="1">
        <v>2</v>
      </c>
      <c r="N510" s="1" t="str">
        <f t="shared" si="9"/>
        <v>не торгуем</v>
      </c>
      <c r="O510" s="1"/>
    </row>
    <row r="511" spans="3:15" x14ac:dyDescent="0.3">
      <c r="C511" s="7" t="s">
        <v>61</v>
      </c>
      <c r="D511" s="103" t="str">
        <f>VLOOKUP(Таблица1[[#This Row],[ID]],Таблица3[#All],3,FALSE)</f>
        <v>Parishi</v>
      </c>
      <c r="E511" s="18">
        <f>VLOOKUP(Таблица1[[#This Row],[ID]],Таблица3[#All],2,FALSE)</f>
        <v>43217</v>
      </c>
      <c r="F511" s="18" t="str">
        <f>VLOOKUP(Таблица1[[#This Row],[ID]],Таблица3[#All],5,FALSE)</f>
        <v>Kolkata</v>
      </c>
      <c r="G511" s="5">
        <v>22</v>
      </c>
      <c r="H511" s="3">
        <v>-6</v>
      </c>
      <c r="I511" s="5">
        <v>1</v>
      </c>
      <c r="J511" s="2" t="s">
        <v>2</v>
      </c>
      <c r="K511" s="2" t="s">
        <v>29</v>
      </c>
      <c r="L511" s="8">
        <v>22</v>
      </c>
      <c r="M511" s="1">
        <v>3</v>
      </c>
      <c r="N511" s="1" t="str">
        <f t="shared" si="9"/>
        <v>не торгуем</v>
      </c>
      <c r="O511" s="1"/>
    </row>
    <row r="512" spans="3:15" x14ac:dyDescent="0.3">
      <c r="C512" s="7" t="s">
        <v>73</v>
      </c>
      <c r="D512" s="103" t="str">
        <f>VLOOKUP(Таблица1[[#This Row],[ID]],Таблица3[#All],3,FALSE)</f>
        <v>Farah</v>
      </c>
      <c r="E512" s="18">
        <f>VLOOKUP(Таблица1[[#This Row],[ID]],Таблица3[#All],2,FALSE)</f>
        <v>43228</v>
      </c>
      <c r="F512" s="18" t="str">
        <f>VLOOKUP(Таблица1[[#This Row],[ID]],Таблица3[#All],5,FALSE)</f>
        <v>Kohima</v>
      </c>
      <c r="G512" s="5">
        <v>168</v>
      </c>
      <c r="H512" s="3">
        <v>-10</v>
      </c>
      <c r="I512" s="5">
        <v>3</v>
      </c>
      <c r="J512" s="2" t="s">
        <v>7</v>
      </c>
      <c r="K512" s="2" t="s">
        <v>28</v>
      </c>
      <c r="L512" s="8">
        <v>56</v>
      </c>
      <c r="M512" s="1">
        <v>1</v>
      </c>
      <c r="N512" s="1" t="str">
        <f t="shared" si="9"/>
        <v>торгуем</v>
      </c>
      <c r="O512" s="1"/>
    </row>
    <row r="513" spans="3:15" x14ac:dyDescent="0.3">
      <c r="C513" s="7" t="s">
        <v>501</v>
      </c>
      <c r="D513" s="103" t="str">
        <f>VLOOKUP(Таблица1[[#This Row],[ID]],Таблица3[#All],3,FALSE)</f>
        <v>Aarushi</v>
      </c>
      <c r="E513" s="18">
        <f>VLOOKUP(Таблица1[[#This Row],[ID]],Таблица3[#All],2,FALSE)</f>
        <v>43546</v>
      </c>
      <c r="F513" s="18" t="str">
        <f>VLOOKUP(Таблица1[[#This Row],[ID]],Таблица3[#All],5,FALSE)</f>
        <v>Chennai</v>
      </c>
      <c r="G513" s="5">
        <v>169</v>
      </c>
      <c r="H513" s="3">
        <v>0</v>
      </c>
      <c r="I513" s="5">
        <v>3</v>
      </c>
      <c r="J513" s="2" t="s">
        <v>7</v>
      </c>
      <c r="K513" s="2" t="s">
        <v>28</v>
      </c>
      <c r="L513" s="8">
        <v>56.333333333333336</v>
      </c>
      <c r="M513" s="1">
        <v>4</v>
      </c>
      <c r="N513" s="1" t="str">
        <f t="shared" si="9"/>
        <v>торгуем</v>
      </c>
      <c r="O513" s="1"/>
    </row>
    <row r="514" spans="3:15" x14ac:dyDescent="0.3">
      <c r="C514" s="7" t="s">
        <v>173</v>
      </c>
      <c r="D514" s="103" t="str">
        <f>VLOOKUP(Таблица1[[#This Row],[ID]],Таблица3[#All],3,FALSE)</f>
        <v>Shivam</v>
      </c>
      <c r="E514" s="18">
        <f>VLOOKUP(Таблица1[[#This Row],[ID]],Таблица3[#All],2,FALSE)</f>
        <v>43329</v>
      </c>
      <c r="F514" s="18" t="str">
        <f>VLOOKUP(Таблица1[[#This Row],[ID]],Таблица3[#All],5,FALSE)</f>
        <v>Lucknow</v>
      </c>
      <c r="G514" s="5">
        <v>154</v>
      </c>
      <c r="H514" s="3">
        <v>22</v>
      </c>
      <c r="I514" s="5">
        <v>7</v>
      </c>
      <c r="J514" s="2" t="s">
        <v>4</v>
      </c>
      <c r="K514" s="2" t="s">
        <v>17</v>
      </c>
      <c r="L514" s="8">
        <v>22</v>
      </c>
      <c r="M514" s="1">
        <v>3</v>
      </c>
      <c r="N514" s="1" t="str">
        <f t="shared" si="9"/>
        <v>не торгуем</v>
      </c>
      <c r="O514" s="1"/>
    </row>
    <row r="515" spans="3:15" x14ac:dyDescent="0.3">
      <c r="C515" s="7" t="s">
        <v>413</v>
      </c>
      <c r="D515" s="103" t="str">
        <f>VLOOKUP(Таблица1[[#This Row],[ID]],Таблица3[#All],3,FALSE)</f>
        <v>Harshal</v>
      </c>
      <c r="E515" s="18">
        <f>VLOOKUP(Таблица1[[#This Row],[ID]],Таблица3[#All],2,FALSE)</f>
        <v>43499</v>
      </c>
      <c r="F515" s="18" t="str">
        <f>VLOOKUP(Таблица1[[#This Row],[ID]],Таблица3[#All],5,FALSE)</f>
        <v>Delhi</v>
      </c>
      <c r="G515" s="5">
        <v>44</v>
      </c>
      <c r="H515" s="3">
        <v>8</v>
      </c>
      <c r="I515" s="5">
        <v>2</v>
      </c>
      <c r="J515" s="2" t="s">
        <v>4</v>
      </c>
      <c r="K515" s="2" t="s">
        <v>5</v>
      </c>
      <c r="L515" s="8">
        <v>22</v>
      </c>
      <c r="M515" s="1">
        <v>1</v>
      </c>
      <c r="N515" s="1" t="str">
        <f t="shared" si="9"/>
        <v>не торгуем</v>
      </c>
      <c r="O515" s="1"/>
    </row>
    <row r="516" spans="3:15" x14ac:dyDescent="0.3">
      <c r="C516" s="7" t="s">
        <v>191</v>
      </c>
      <c r="D516" s="103" t="str">
        <f>VLOOKUP(Таблица1[[#This Row],[ID]],Таблица3[#All],3,FALSE)</f>
        <v>Vaibhavi</v>
      </c>
      <c r="E516" s="18">
        <f>VLOOKUP(Таблица1[[#This Row],[ID]],Таблица3[#All],2,FALSE)</f>
        <v>43345</v>
      </c>
      <c r="F516" s="18" t="str">
        <f>VLOOKUP(Таблица1[[#This Row],[ID]],Таблица3[#All],5,FALSE)</f>
        <v>Lucknow</v>
      </c>
      <c r="G516" s="5">
        <v>148</v>
      </c>
      <c r="H516" s="3">
        <v>59</v>
      </c>
      <c r="I516" s="5">
        <v>3</v>
      </c>
      <c r="J516" s="2" t="s">
        <v>4</v>
      </c>
      <c r="K516" s="2" t="s">
        <v>6</v>
      </c>
      <c r="L516" s="8">
        <v>49.333333333333336</v>
      </c>
      <c r="M516" s="1">
        <v>4</v>
      </c>
      <c r="N516" s="1" t="str">
        <f t="shared" si="9"/>
        <v>не торгуем</v>
      </c>
      <c r="O516" s="1"/>
    </row>
    <row r="517" spans="3:15" x14ac:dyDescent="0.3">
      <c r="C517" s="7" t="s">
        <v>192</v>
      </c>
      <c r="D517" s="103" t="str">
        <f>VLOOKUP(Таблица1[[#This Row],[ID]],Таблица3[#All],3,FALSE)</f>
        <v>Sanjana</v>
      </c>
      <c r="E517" s="18">
        <f>VLOOKUP(Таблица1[[#This Row],[ID]],Таблица3[#All],2,FALSE)</f>
        <v>43345</v>
      </c>
      <c r="F517" s="18" t="str">
        <f>VLOOKUP(Таблица1[[#This Row],[ID]],Таблица3[#All],5,FALSE)</f>
        <v>Patna</v>
      </c>
      <c r="G517" s="5">
        <v>1183</v>
      </c>
      <c r="H517" s="3">
        <v>106</v>
      </c>
      <c r="I517" s="5">
        <v>4</v>
      </c>
      <c r="J517" s="2" t="s">
        <v>7</v>
      </c>
      <c r="K517" s="2" t="s">
        <v>25</v>
      </c>
      <c r="L517" s="8">
        <v>295.75</v>
      </c>
      <c r="M517" s="1">
        <v>4</v>
      </c>
      <c r="N517" s="1" t="str">
        <f t="shared" si="9"/>
        <v>торгуем</v>
      </c>
      <c r="O517" s="1"/>
    </row>
    <row r="518" spans="3:15" x14ac:dyDescent="0.3">
      <c r="C518" s="7" t="s">
        <v>193</v>
      </c>
      <c r="D518" s="103" t="str">
        <f>VLOOKUP(Таблица1[[#This Row],[ID]],Таблица3[#All],3,FALSE)</f>
        <v>Shreya</v>
      </c>
      <c r="E518" s="18">
        <f>VLOOKUP(Таблица1[[#This Row],[ID]],Таблица3[#All],2,FALSE)</f>
        <v>43349</v>
      </c>
      <c r="F518" s="18" t="str">
        <f>VLOOKUP(Таблица1[[#This Row],[ID]],Таблица3[#All],5,FALSE)</f>
        <v>Thiruvananthapuram</v>
      </c>
      <c r="G518" s="5">
        <v>248</v>
      </c>
      <c r="H518" s="3">
        <v>-70</v>
      </c>
      <c r="I518" s="5">
        <v>3</v>
      </c>
      <c r="J518" s="2" t="s">
        <v>2</v>
      </c>
      <c r="K518" s="2" t="s">
        <v>14</v>
      </c>
      <c r="L518" s="8">
        <v>82.666666666666671</v>
      </c>
      <c r="M518" s="1">
        <v>2</v>
      </c>
      <c r="N518" s="1" t="str">
        <f t="shared" ref="N518:N581" si="10">IF(OR(K518="Printers",K518="Bookcases",K518="Accessories"),"торгуем","не торгуем")</f>
        <v>не торгуем</v>
      </c>
      <c r="O518" s="1"/>
    </row>
    <row r="519" spans="3:15" x14ac:dyDescent="0.3">
      <c r="C519" s="7" t="s">
        <v>193</v>
      </c>
      <c r="D519" s="103" t="str">
        <f>VLOOKUP(Таблица1[[#This Row],[ID]],Таблица3[#All],3,FALSE)</f>
        <v>Shreya</v>
      </c>
      <c r="E519" s="18">
        <f>VLOOKUP(Таблица1[[#This Row],[ID]],Таблица3[#All],2,FALSE)</f>
        <v>43349</v>
      </c>
      <c r="F519" s="18" t="str">
        <f>VLOOKUP(Таблица1[[#This Row],[ID]],Таблица3[#All],5,FALSE)</f>
        <v>Thiruvananthapuram</v>
      </c>
      <c r="G519" s="5">
        <v>85</v>
      </c>
      <c r="H519" s="3">
        <v>-9</v>
      </c>
      <c r="I519" s="5">
        <v>4</v>
      </c>
      <c r="J519" s="2" t="s">
        <v>4</v>
      </c>
      <c r="K519" s="2" t="s">
        <v>11</v>
      </c>
      <c r="L519" s="8">
        <v>21.25</v>
      </c>
      <c r="M519" s="1">
        <v>1</v>
      </c>
      <c r="N519" s="1" t="str">
        <f t="shared" si="10"/>
        <v>не торгуем</v>
      </c>
      <c r="O519" s="1"/>
    </row>
    <row r="520" spans="3:15" x14ac:dyDescent="0.3">
      <c r="C520" s="7" t="s">
        <v>428</v>
      </c>
      <c r="D520" s="103" t="str">
        <f>VLOOKUP(Таблица1[[#This Row],[ID]],Таблица3[#All],3,FALSE)</f>
        <v>Kalyani</v>
      </c>
      <c r="E520" s="18">
        <f>VLOOKUP(Таблица1[[#This Row],[ID]],Таблица3[#All],2,FALSE)</f>
        <v>43505</v>
      </c>
      <c r="F520" s="18" t="str">
        <f>VLOOKUP(Таблица1[[#This Row],[ID]],Таблица3[#All],5,FALSE)</f>
        <v>Chennai</v>
      </c>
      <c r="G520" s="5">
        <v>22</v>
      </c>
      <c r="H520" s="3">
        <v>4</v>
      </c>
      <c r="I520" s="5">
        <v>1</v>
      </c>
      <c r="J520" s="2" t="s">
        <v>4</v>
      </c>
      <c r="K520" s="2" t="s">
        <v>5</v>
      </c>
      <c r="L520" s="8">
        <v>22</v>
      </c>
      <c r="M520" s="1">
        <v>3</v>
      </c>
      <c r="N520" s="1" t="str">
        <f t="shared" si="10"/>
        <v>не торгуем</v>
      </c>
      <c r="O520" s="1"/>
    </row>
    <row r="521" spans="3:15" x14ac:dyDescent="0.3">
      <c r="C521" s="7" t="s">
        <v>498</v>
      </c>
      <c r="D521" s="103" t="str">
        <f>VLOOKUP(Таблица1[[#This Row],[ID]],Таблица3[#All],3,FALSE)</f>
        <v>Kasheen</v>
      </c>
      <c r="E521" s="18">
        <f>VLOOKUP(Таблица1[[#This Row],[ID]],Таблица3[#All],2,FALSE)</f>
        <v>43546</v>
      </c>
      <c r="F521" s="18" t="str">
        <f>VLOOKUP(Таблица1[[#This Row],[ID]],Таблица3[#All],5,FALSE)</f>
        <v>Kolkata</v>
      </c>
      <c r="G521" s="5">
        <v>44</v>
      </c>
      <c r="H521" s="3">
        <v>20</v>
      </c>
      <c r="I521" s="5">
        <v>2</v>
      </c>
      <c r="J521" s="2" t="s">
        <v>4</v>
      </c>
      <c r="K521" s="2" t="s">
        <v>17</v>
      </c>
      <c r="L521" s="8">
        <v>22</v>
      </c>
      <c r="M521" s="1">
        <v>1</v>
      </c>
      <c r="N521" s="1" t="str">
        <f t="shared" si="10"/>
        <v>не торгуем</v>
      </c>
      <c r="O521" s="1"/>
    </row>
    <row r="522" spans="3:15" x14ac:dyDescent="0.3">
      <c r="C522" s="7" t="s">
        <v>193</v>
      </c>
      <c r="D522" s="103" t="str">
        <f>VLOOKUP(Таблица1[[#This Row],[ID]],Таблица3[#All],3,FALSE)</f>
        <v>Shreya</v>
      </c>
      <c r="E522" s="18">
        <f>VLOOKUP(Таблица1[[#This Row],[ID]],Таблица3[#All],2,FALSE)</f>
        <v>43349</v>
      </c>
      <c r="F522" s="18" t="str">
        <f>VLOOKUP(Таблица1[[#This Row],[ID]],Таблица3[#All],5,FALSE)</f>
        <v>Thiruvananthapuram</v>
      </c>
      <c r="G522" s="5">
        <v>224</v>
      </c>
      <c r="H522" s="3">
        <v>-143</v>
      </c>
      <c r="I522" s="5">
        <v>3</v>
      </c>
      <c r="J522" s="2" t="s">
        <v>2</v>
      </c>
      <c r="K522" s="2" t="s">
        <v>14</v>
      </c>
      <c r="L522" s="8">
        <v>74.666666666666671</v>
      </c>
      <c r="M522" s="1">
        <v>3</v>
      </c>
      <c r="N522" s="1" t="str">
        <f t="shared" si="10"/>
        <v>не торгуем</v>
      </c>
      <c r="O522" s="1"/>
    </row>
    <row r="523" spans="3:15" x14ac:dyDescent="0.3">
      <c r="C523" s="7" t="s">
        <v>350</v>
      </c>
      <c r="D523" s="103" t="str">
        <f>VLOOKUP(Таблица1[[#This Row],[ID]],Таблица3[#All],3,FALSE)</f>
        <v>Monica</v>
      </c>
      <c r="E523" s="18">
        <f>VLOOKUP(Таблица1[[#This Row],[ID]],Таблица3[#All],2,FALSE)</f>
        <v>43468</v>
      </c>
      <c r="F523" s="18" t="str">
        <f>VLOOKUP(Таблица1[[#This Row],[ID]],Таблица3[#All],5,FALSE)</f>
        <v>Chandigarh</v>
      </c>
      <c r="G523" s="5">
        <v>202</v>
      </c>
      <c r="H523" s="3">
        <v>89</v>
      </c>
      <c r="I523" s="5">
        <v>9</v>
      </c>
      <c r="J523" s="2" t="s">
        <v>4</v>
      </c>
      <c r="K523" s="2" t="s">
        <v>17</v>
      </c>
      <c r="L523" s="8">
        <v>22.444444444444443</v>
      </c>
      <c r="M523" s="1">
        <v>3</v>
      </c>
      <c r="N523" s="1" t="str">
        <f t="shared" si="10"/>
        <v>не торгуем</v>
      </c>
      <c r="O523" s="1"/>
    </row>
    <row r="524" spans="3:15" x14ac:dyDescent="0.3">
      <c r="C524" s="7" t="s">
        <v>201</v>
      </c>
      <c r="D524" s="103" t="str">
        <f>VLOOKUP(Таблица1[[#This Row],[ID]],Таблица3[#All],3,FALSE)</f>
        <v>Rutuja</v>
      </c>
      <c r="E524" s="18">
        <f>VLOOKUP(Таблица1[[#This Row],[ID]],Таблица3[#All],2,FALSE)</f>
        <v>43357</v>
      </c>
      <c r="F524" s="18" t="str">
        <f>VLOOKUP(Таблица1[[#This Row],[ID]],Таблица3[#All],5,FALSE)</f>
        <v>Ahmedabad</v>
      </c>
      <c r="G524" s="5">
        <v>45</v>
      </c>
      <c r="H524" s="3">
        <v>-28</v>
      </c>
      <c r="I524" s="5">
        <v>2</v>
      </c>
      <c r="J524" s="2" t="s">
        <v>4</v>
      </c>
      <c r="K524" s="2" t="s">
        <v>5</v>
      </c>
      <c r="L524" s="8">
        <v>22.5</v>
      </c>
      <c r="M524" s="1">
        <v>2</v>
      </c>
      <c r="N524" s="1" t="str">
        <f t="shared" si="10"/>
        <v>не торгуем</v>
      </c>
      <c r="O524" s="1"/>
    </row>
    <row r="525" spans="3:15" x14ac:dyDescent="0.3">
      <c r="C525" s="7" t="s">
        <v>205</v>
      </c>
      <c r="D525" s="103" t="str">
        <f>VLOOKUP(Таблица1[[#This Row],[ID]],Таблица3[#All],3,FALSE)</f>
        <v>Ayush</v>
      </c>
      <c r="E525" s="18">
        <f>VLOOKUP(Таблица1[[#This Row],[ID]],Таблица3[#All],2,FALSE)</f>
        <v>43358</v>
      </c>
      <c r="F525" s="18" t="str">
        <f>VLOOKUP(Таблица1[[#This Row],[ID]],Таблица3[#All],5,FALSE)</f>
        <v>Kolkata</v>
      </c>
      <c r="G525" s="5">
        <v>45</v>
      </c>
      <c r="H525" s="3">
        <v>0</v>
      </c>
      <c r="I525" s="5">
        <v>2</v>
      </c>
      <c r="J525" s="2" t="s">
        <v>4</v>
      </c>
      <c r="K525" s="2" t="s">
        <v>17</v>
      </c>
      <c r="L525" s="8">
        <v>22.5</v>
      </c>
      <c r="M525" s="1">
        <v>1</v>
      </c>
      <c r="N525" s="1" t="str">
        <f t="shared" si="10"/>
        <v>не торгуем</v>
      </c>
      <c r="O525" s="1"/>
    </row>
    <row r="526" spans="3:15" x14ac:dyDescent="0.3">
      <c r="C526" s="7" t="s">
        <v>219</v>
      </c>
      <c r="D526" s="103" t="str">
        <f>VLOOKUP(Таблица1[[#This Row],[ID]],Таблица3[#All],3,FALSE)</f>
        <v>Divyansh</v>
      </c>
      <c r="E526" s="18">
        <f>VLOOKUP(Таблица1[[#This Row],[ID]],Таблица3[#All],2,FALSE)</f>
        <v>43374</v>
      </c>
      <c r="F526" s="18" t="str">
        <f>VLOOKUP(Таблица1[[#This Row],[ID]],Таблица3[#All],5,FALSE)</f>
        <v>Ahmedabad</v>
      </c>
      <c r="G526" s="5">
        <v>45</v>
      </c>
      <c r="H526" s="3">
        <v>-15</v>
      </c>
      <c r="I526" s="5">
        <v>2</v>
      </c>
      <c r="J526" s="2" t="s">
        <v>2</v>
      </c>
      <c r="K526" s="2" t="s">
        <v>14</v>
      </c>
      <c r="L526" s="8">
        <v>22.5</v>
      </c>
      <c r="M526" s="1">
        <v>2</v>
      </c>
      <c r="N526" s="1" t="str">
        <f t="shared" si="10"/>
        <v>не торгуем</v>
      </c>
      <c r="O526" s="1"/>
    </row>
    <row r="527" spans="3:15" x14ac:dyDescent="0.3">
      <c r="C527" s="7" t="s">
        <v>197</v>
      </c>
      <c r="D527" s="103" t="str">
        <f>VLOOKUP(Таблица1[[#This Row],[ID]],Таблица3[#All],3,FALSE)</f>
        <v>Aditi</v>
      </c>
      <c r="E527" s="18">
        <f>VLOOKUP(Таблица1[[#This Row],[ID]],Таблица3[#All],2,FALSE)</f>
        <v>43353</v>
      </c>
      <c r="F527" s="18" t="str">
        <f>VLOOKUP(Таблица1[[#This Row],[ID]],Таблица3[#All],5,FALSE)</f>
        <v>Indore</v>
      </c>
      <c r="G527" s="5">
        <v>69</v>
      </c>
      <c r="H527" s="3">
        <v>-67</v>
      </c>
      <c r="I527" s="5">
        <v>4</v>
      </c>
      <c r="J527" s="2" t="s">
        <v>4</v>
      </c>
      <c r="K527" s="2" t="s">
        <v>15</v>
      </c>
      <c r="L527" s="8">
        <v>17.25</v>
      </c>
      <c r="M527" s="1">
        <v>2</v>
      </c>
      <c r="N527" s="1" t="str">
        <f t="shared" si="10"/>
        <v>не торгуем</v>
      </c>
      <c r="O527" s="1"/>
    </row>
    <row r="528" spans="3:15" x14ac:dyDescent="0.3">
      <c r="C528" s="7" t="s">
        <v>263</v>
      </c>
      <c r="D528" s="103" t="str">
        <f>VLOOKUP(Таблица1[[#This Row],[ID]],Таблица3[#All],3,FALSE)</f>
        <v>Mrunal</v>
      </c>
      <c r="E528" s="18">
        <f>VLOOKUP(Таблица1[[#This Row],[ID]],Таблица3[#All],2,FALSE)</f>
        <v>43407</v>
      </c>
      <c r="F528" s="18" t="str">
        <f>VLOOKUP(Таблица1[[#This Row],[ID]],Таблица3[#All],5,FALSE)</f>
        <v>Mumbai</v>
      </c>
      <c r="G528" s="5">
        <v>45</v>
      </c>
      <c r="H528" s="3">
        <v>0</v>
      </c>
      <c r="I528" s="5">
        <v>2</v>
      </c>
      <c r="J528" s="2" t="s">
        <v>4</v>
      </c>
      <c r="K528" s="2" t="s">
        <v>5</v>
      </c>
      <c r="L528" s="8">
        <v>22.5</v>
      </c>
      <c r="M528" s="1">
        <v>2</v>
      </c>
      <c r="N528" s="1" t="str">
        <f t="shared" si="10"/>
        <v>не торгуем</v>
      </c>
      <c r="O528" s="1"/>
    </row>
    <row r="529" spans="3:15" x14ac:dyDescent="0.3">
      <c r="C529" s="7" t="s">
        <v>507</v>
      </c>
      <c r="D529" s="103" t="str">
        <f>VLOOKUP(Таблица1[[#This Row],[ID]],Таблица3[#All],3,FALSE)</f>
        <v>Vandana</v>
      </c>
      <c r="E529" s="18">
        <f>VLOOKUP(Таблица1[[#This Row],[ID]],Таблица3[#All],2,FALSE)</f>
        <v>43550</v>
      </c>
      <c r="F529" s="18" t="str">
        <f>VLOOKUP(Таблица1[[#This Row],[ID]],Таблица3[#All],5,FALSE)</f>
        <v>Simla</v>
      </c>
      <c r="G529" s="5">
        <v>180</v>
      </c>
      <c r="H529" s="3">
        <v>0</v>
      </c>
      <c r="I529" s="5">
        <v>8</v>
      </c>
      <c r="J529" s="2" t="s">
        <v>4</v>
      </c>
      <c r="K529" s="2" t="s">
        <v>5</v>
      </c>
      <c r="L529" s="8">
        <v>22.5</v>
      </c>
      <c r="M529" s="1">
        <v>4</v>
      </c>
      <c r="N529" s="1" t="str">
        <f t="shared" si="10"/>
        <v>не торгуем</v>
      </c>
      <c r="O529" s="1"/>
    </row>
    <row r="530" spans="3:15" x14ac:dyDescent="0.3">
      <c r="C530" s="7" t="s">
        <v>197</v>
      </c>
      <c r="D530" s="103" t="str">
        <f>VLOOKUP(Таблица1[[#This Row],[ID]],Таблица3[#All],3,FALSE)</f>
        <v>Aditi</v>
      </c>
      <c r="E530" s="18">
        <f>VLOOKUP(Таблица1[[#This Row],[ID]],Таблица3[#All],2,FALSE)</f>
        <v>43353</v>
      </c>
      <c r="F530" s="18" t="str">
        <f>VLOOKUP(Таблица1[[#This Row],[ID]],Таблица3[#All],5,FALSE)</f>
        <v>Indore</v>
      </c>
      <c r="G530" s="5">
        <v>1076</v>
      </c>
      <c r="H530" s="3">
        <v>-38</v>
      </c>
      <c r="I530" s="5">
        <v>4</v>
      </c>
      <c r="J530" s="2" t="s">
        <v>7</v>
      </c>
      <c r="K530" s="2" t="s">
        <v>25</v>
      </c>
      <c r="L530" s="8">
        <v>269</v>
      </c>
      <c r="M530" s="1">
        <v>1</v>
      </c>
      <c r="N530" s="1" t="str">
        <f t="shared" si="10"/>
        <v>торгуем</v>
      </c>
      <c r="O530" s="1"/>
    </row>
    <row r="531" spans="3:15" x14ac:dyDescent="0.3">
      <c r="C531" s="7" t="s">
        <v>71</v>
      </c>
      <c r="D531" s="103" t="str">
        <f>VLOOKUP(Таблица1[[#This Row],[ID]],Таблица3[#All],3,FALSE)</f>
        <v>Anurag</v>
      </c>
      <c r="E531" s="18">
        <f>VLOOKUP(Таблица1[[#This Row],[ID]],Таблица3[#All],2,FALSE)</f>
        <v>43227</v>
      </c>
      <c r="F531" s="18" t="str">
        <f>VLOOKUP(Таблица1[[#This Row],[ID]],Таблица3[#All],5,FALSE)</f>
        <v>Indore</v>
      </c>
      <c r="G531" s="5">
        <v>23</v>
      </c>
      <c r="H531" s="3">
        <v>4</v>
      </c>
      <c r="I531" s="5">
        <v>1</v>
      </c>
      <c r="J531" s="2" t="s">
        <v>4</v>
      </c>
      <c r="K531" s="2" t="s">
        <v>11</v>
      </c>
      <c r="L531" s="8">
        <v>23</v>
      </c>
      <c r="M531" s="1">
        <v>1</v>
      </c>
      <c r="N531" s="1" t="str">
        <f t="shared" si="10"/>
        <v>не торгуем</v>
      </c>
      <c r="O531" s="1"/>
    </row>
    <row r="532" spans="3:15" x14ac:dyDescent="0.3">
      <c r="C532" s="7" t="s">
        <v>125</v>
      </c>
      <c r="D532" s="103" t="str">
        <f>VLOOKUP(Таблица1[[#This Row],[ID]],Таблица3[#All],3,FALSE)</f>
        <v>Shweta</v>
      </c>
      <c r="E532" s="18">
        <f>VLOOKUP(Таблица1[[#This Row],[ID]],Таблица3[#All],2,FALSE)</f>
        <v>43281</v>
      </c>
      <c r="F532" s="18" t="str">
        <f>VLOOKUP(Таблица1[[#This Row],[ID]],Таблица3[#All],5,FALSE)</f>
        <v>Indore</v>
      </c>
      <c r="G532" s="5">
        <v>46</v>
      </c>
      <c r="H532" s="3">
        <v>0</v>
      </c>
      <c r="I532" s="5">
        <v>2</v>
      </c>
      <c r="J532" s="2" t="s">
        <v>7</v>
      </c>
      <c r="K532" s="2" t="s">
        <v>8</v>
      </c>
      <c r="L532" s="8">
        <v>23</v>
      </c>
      <c r="M532" s="1">
        <v>4</v>
      </c>
      <c r="N532" s="1" t="str">
        <f t="shared" si="10"/>
        <v>не торгуем</v>
      </c>
      <c r="O532" s="1"/>
    </row>
    <row r="533" spans="3:15" x14ac:dyDescent="0.3">
      <c r="C533" s="7" t="s">
        <v>198</v>
      </c>
      <c r="D533" s="103" t="str">
        <f>VLOOKUP(Таблица1[[#This Row],[ID]],Таблица3[#All],3,FALSE)</f>
        <v>Surabhi</v>
      </c>
      <c r="E533" s="18">
        <f>VLOOKUP(Таблица1[[#This Row],[ID]],Таблица3[#All],2,FALSE)</f>
        <v>43354</v>
      </c>
      <c r="F533" s="18" t="str">
        <f>VLOOKUP(Таблица1[[#This Row],[ID]],Таблица3[#All],5,FALSE)</f>
        <v>Mumbai</v>
      </c>
      <c r="G533" s="5">
        <v>933</v>
      </c>
      <c r="H533" s="3">
        <v>166</v>
      </c>
      <c r="I533" s="5">
        <v>5</v>
      </c>
      <c r="J533" s="2" t="s">
        <v>4</v>
      </c>
      <c r="K533" s="2" t="s">
        <v>11</v>
      </c>
      <c r="L533" s="8">
        <v>186.6</v>
      </c>
      <c r="M533" s="1">
        <v>4</v>
      </c>
      <c r="N533" s="1" t="str">
        <f t="shared" si="10"/>
        <v>не торгуем</v>
      </c>
      <c r="O533" s="1"/>
    </row>
    <row r="534" spans="3:15" x14ac:dyDescent="0.3">
      <c r="C534" s="7" t="s">
        <v>198</v>
      </c>
      <c r="D534" s="103" t="str">
        <f>VLOOKUP(Таблица1[[#This Row],[ID]],Таблица3[#All],3,FALSE)</f>
        <v>Surabhi</v>
      </c>
      <c r="E534" s="18">
        <f>VLOOKUP(Таблица1[[#This Row],[ID]],Таблица3[#All],2,FALSE)</f>
        <v>43354</v>
      </c>
      <c r="F534" s="18" t="str">
        <f>VLOOKUP(Таблица1[[#This Row],[ID]],Таблица3[#All],5,FALSE)</f>
        <v>Mumbai</v>
      </c>
      <c r="G534" s="5">
        <v>724</v>
      </c>
      <c r="H534" s="3">
        <v>-447</v>
      </c>
      <c r="I534" s="5">
        <v>4</v>
      </c>
      <c r="J534" s="2" t="s">
        <v>7</v>
      </c>
      <c r="K534" s="2" t="s">
        <v>8</v>
      </c>
      <c r="L534" s="8">
        <v>181</v>
      </c>
      <c r="M534" s="1">
        <v>4</v>
      </c>
      <c r="N534" s="1" t="str">
        <f t="shared" si="10"/>
        <v>не торгуем</v>
      </c>
      <c r="O534" s="1"/>
    </row>
    <row r="535" spans="3:15" x14ac:dyDescent="0.3">
      <c r="C535" s="7" t="s">
        <v>199</v>
      </c>
      <c r="D535" s="103" t="str">
        <f>VLOOKUP(Таблица1[[#This Row],[ID]],Таблица3[#All],3,FALSE)</f>
        <v>Savi</v>
      </c>
      <c r="E535" s="18">
        <f>VLOOKUP(Таблица1[[#This Row],[ID]],Таблица3[#All],2,FALSE)</f>
        <v>43355</v>
      </c>
      <c r="F535" s="18" t="str">
        <f>VLOOKUP(Таблица1[[#This Row],[ID]],Таблица3[#All],5,FALSE)</f>
        <v>Indore</v>
      </c>
      <c r="G535" s="5">
        <v>1361</v>
      </c>
      <c r="H535" s="3">
        <v>-980</v>
      </c>
      <c r="I535" s="5">
        <v>3</v>
      </c>
      <c r="J535" s="2" t="s">
        <v>2</v>
      </c>
      <c r="K535" s="2" t="s">
        <v>24</v>
      </c>
      <c r="L535" s="8">
        <v>453.66666666666669</v>
      </c>
      <c r="M535" s="1">
        <v>3</v>
      </c>
      <c r="N535" s="1" t="str">
        <f t="shared" si="10"/>
        <v>не торгуем</v>
      </c>
      <c r="O535" s="1"/>
    </row>
    <row r="536" spans="3:15" x14ac:dyDescent="0.3">
      <c r="C536" s="7" t="s">
        <v>200</v>
      </c>
      <c r="D536" s="103" t="str">
        <f>VLOOKUP(Таблица1[[#This Row],[ID]],Таблица3[#All],3,FALSE)</f>
        <v>Teena</v>
      </c>
      <c r="E536" s="18">
        <f>VLOOKUP(Таблица1[[#This Row],[ID]],Таблица3[#All],2,FALSE)</f>
        <v>43356</v>
      </c>
      <c r="F536" s="18" t="str">
        <f>VLOOKUP(Таблица1[[#This Row],[ID]],Таблица3[#All],5,FALSE)</f>
        <v>Hyderabad</v>
      </c>
      <c r="G536" s="5">
        <v>137</v>
      </c>
      <c r="H536" s="3">
        <v>-41</v>
      </c>
      <c r="I536" s="5">
        <v>3</v>
      </c>
      <c r="J536" s="2" t="s">
        <v>7</v>
      </c>
      <c r="K536" s="2" t="s">
        <v>10</v>
      </c>
      <c r="L536" s="8">
        <v>45.666666666666664</v>
      </c>
      <c r="M536" s="1">
        <v>3</v>
      </c>
      <c r="N536" s="1" t="str">
        <f t="shared" si="10"/>
        <v>не торгуем</v>
      </c>
      <c r="O536" s="1"/>
    </row>
    <row r="537" spans="3:15" x14ac:dyDescent="0.3">
      <c r="C537" s="7" t="s">
        <v>222</v>
      </c>
      <c r="D537" s="103" t="str">
        <f>VLOOKUP(Таблица1[[#This Row],[ID]],Таблица3[#All],3,FALSE)</f>
        <v>Yash</v>
      </c>
      <c r="E537" s="18">
        <f>VLOOKUP(Таблица1[[#This Row],[ID]],Таблица3[#All],2,FALSE)</f>
        <v>43378</v>
      </c>
      <c r="F537" s="18" t="str">
        <f>VLOOKUP(Таблица1[[#This Row],[ID]],Таблица3[#All],5,FALSE)</f>
        <v>Mumbai</v>
      </c>
      <c r="G537" s="5">
        <v>23</v>
      </c>
      <c r="H537" s="3">
        <v>-3</v>
      </c>
      <c r="I537" s="5">
        <v>1</v>
      </c>
      <c r="J537" s="2" t="s">
        <v>4</v>
      </c>
      <c r="K537" s="2" t="s">
        <v>20</v>
      </c>
      <c r="L537" s="8">
        <v>23</v>
      </c>
      <c r="M537" s="1">
        <v>2</v>
      </c>
      <c r="N537" s="1" t="str">
        <f t="shared" si="10"/>
        <v>не торгуем</v>
      </c>
      <c r="O537" s="1"/>
    </row>
    <row r="538" spans="3:15" x14ac:dyDescent="0.3">
      <c r="C538" s="7" t="s">
        <v>168</v>
      </c>
      <c r="D538" s="103" t="str">
        <f>VLOOKUP(Таблица1[[#This Row],[ID]],Таблица3[#All],3,FALSE)</f>
        <v>Nitant</v>
      </c>
      <c r="E538" s="18">
        <f>VLOOKUP(Таблица1[[#This Row],[ID]],Таблица3[#All],2,FALSE)</f>
        <v>43324</v>
      </c>
      <c r="F538" s="18" t="str">
        <f>VLOOKUP(Таблица1[[#This Row],[ID]],Таблица3[#All],5,FALSE)</f>
        <v>Jaipur</v>
      </c>
      <c r="G538" s="5">
        <v>47</v>
      </c>
      <c r="H538" s="3">
        <v>-21</v>
      </c>
      <c r="I538" s="5">
        <v>2</v>
      </c>
      <c r="J538" s="2" t="s">
        <v>7</v>
      </c>
      <c r="K538" s="2" t="s">
        <v>8</v>
      </c>
      <c r="L538" s="8">
        <v>23.5</v>
      </c>
      <c r="M538" s="1">
        <v>3</v>
      </c>
      <c r="N538" s="1" t="str">
        <f t="shared" si="10"/>
        <v>не торгуем</v>
      </c>
      <c r="O538" s="1"/>
    </row>
    <row r="539" spans="3:15" x14ac:dyDescent="0.3">
      <c r="C539" s="7" t="s">
        <v>201</v>
      </c>
      <c r="D539" s="103" t="str">
        <f>VLOOKUP(Таблица1[[#This Row],[ID]],Таблица3[#All],3,FALSE)</f>
        <v>Rutuja</v>
      </c>
      <c r="E539" s="18">
        <f>VLOOKUP(Таблица1[[#This Row],[ID]],Таблица3[#All],2,FALSE)</f>
        <v>43357</v>
      </c>
      <c r="F539" s="18" t="str">
        <f>VLOOKUP(Таблица1[[#This Row],[ID]],Таблица3[#All],5,FALSE)</f>
        <v>Ahmedabad</v>
      </c>
      <c r="G539" s="5">
        <v>767</v>
      </c>
      <c r="H539" s="3">
        <v>-353</v>
      </c>
      <c r="I539" s="5">
        <v>5</v>
      </c>
      <c r="J539" s="2" t="s">
        <v>4</v>
      </c>
      <c r="K539" s="2" t="s">
        <v>13</v>
      </c>
      <c r="L539" s="8">
        <v>153.4</v>
      </c>
      <c r="M539" s="1">
        <v>2</v>
      </c>
      <c r="N539" s="1" t="str">
        <f t="shared" si="10"/>
        <v>не торгуем</v>
      </c>
      <c r="O539" s="1"/>
    </row>
    <row r="540" spans="3:15" x14ac:dyDescent="0.3">
      <c r="C540" s="7" t="s">
        <v>175</v>
      </c>
      <c r="D540" s="103" t="str">
        <f>VLOOKUP(Таблица1[[#This Row],[ID]],Таблица3[#All],3,FALSE)</f>
        <v>Shourya</v>
      </c>
      <c r="E540" s="18">
        <f>VLOOKUP(Таблица1[[#This Row],[ID]],Таблица3[#All],2,FALSE)</f>
        <v>43331</v>
      </c>
      <c r="F540" s="18" t="str">
        <f>VLOOKUP(Таблица1[[#This Row],[ID]],Таблица3[#All],5,FALSE)</f>
        <v>Thiruvananthapuram</v>
      </c>
      <c r="G540" s="5">
        <v>47</v>
      </c>
      <c r="H540" s="3">
        <v>-3</v>
      </c>
      <c r="I540" s="5">
        <v>2</v>
      </c>
      <c r="J540" s="2" t="s">
        <v>4</v>
      </c>
      <c r="K540" s="2" t="s">
        <v>5</v>
      </c>
      <c r="L540" s="8">
        <v>23.5</v>
      </c>
      <c r="M540" s="1">
        <v>4</v>
      </c>
      <c r="N540" s="1" t="str">
        <f t="shared" si="10"/>
        <v>не торгуем</v>
      </c>
      <c r="O540" s="1"/>
    </row>
    <row r="541" spans="3:15" x14ac:dyDescent="0.3">
      <c r="C541" s="7" t="s">
        <v>201</v>
      </c>
      <c r="D541" s="103" t="str">
        <f>VLOOKUP(Таблица1[[#This Row],[ID]],Таблица3[#All],3,FALSE)</f>
        <v>Rutuja</v>
      </c>
      <c r="E541" s="18">
        <f>VLOOKUP(Таблица1[[#This Row],[ID]],Таблица3[#All],2,FALSE)</f>
        <v>43357</v>
      </c>
      <c r="F541" s="18" t="str">
        <f>VLOOKUP(Таблица1[[#This Row],[ID]],Таблица3[#All],5,FALSE)</f>
        <v>Ahmedabad</v>
      </c>
      <c r="G541" s="5">
        <v>25</v>
      </c>
      <c r="H541" s="3">
        <v>-1</v>
      </c>
      <c r="I541" s="5">
        <v>4</v>
      </c>
      <c r="J541" s="2" t="s">
        <v>4</v>
      </c>
      <c r="K541" s="2" t="s">
        <v>15</v>
      </c>
      <c r="L541" s="8">
        <v>6.25</v>
      </c>
      <c r="M541" s="1">
        <v>2</v>
      </c>
      <c r="N541" s="1" t="str">
        <f t="shared" si="10"/>
        <v>не торгуем</v>
      </c>
      <c r="O541" s="1"/>
    </row>
    <row r="542" spans="3:15" x14ac:dyDescent="0.3">
      <c r="C542" s="7" t="s">
        <v>196</v>
      </c>
      <c r="D542" s="103" t="str">
        <f>VLOOKUP(Таблица1[[#This Row],[ID]],Таблица3[#All],3,FALSE)</f>
        <v>Mousam</v>
      </c>
      <c r="E542" s="18">
        <f>VLOOKUP(Таблица1[[#This Row],[ID]],Таблица3[#All],2,FALSE)</f>
        <v>43352</v>
      </c>
      <c r="F542" s="18" t="str">
        <f>VLOOKUP(Таблица1[[#This Row],[ID]],Таблица3[#All],5,FALSE)</f>
        <v>Mumbai</v>
      </c>
      <c r="G542" s="5">
        <v>47</v>
      </c>
      <c r="H542" s="3">
        <v>-20</v>
      </c>
      <c r="I542" s="5">
        <v>2</v>
      </c>
      <c r="J542" s="2" t="s">
        <v>4</v>
      </c>
      <c r="K542" s="2" t="s">
        <v>15</v>
      </c>
      <c r="L542" s="8">
        <v>23.5</v>
      </c>
      <c r="M542" s="1">
        <v>2</v>
      </c>
      <c r="N542" s="1" t="str">
        <f t="shared" si="10"/>
        <v>не торгуем</v>
      </c>
      <c r="O542" s="1"/>
    </row>
    <row r="543" spans="3:15" x14ac:dyDescent="0.3">
      <c r="C543" s="7" t="s">
        <v>218</v>
      </c>
      <c r="D543" s="103" t="str">
        <f>VLOOKUP(Таблица1[[#This Row],[ID]],Таблица3[#All],3,FALSE)</f>
        <v>Shishu</v>
      </c>
      <c r="E543" s="18">
        <f>VLOOKUP(Таблица1[[#This Row],[ID]],Таблица3[#All],2,FALSE)</f>
        <v>43374</v>
      </c>
      <c r="F543" s="18" t="str">
        <f>VLOOKUP(Таблица1[[#This Row],[ID]],Таблица3[#All],5,FALSE)</f>
        <v>Hyderabad</v>
      </c>
      <c r="G543" s="5">
        <v>47</v>
      </c>
      <c r="H543" s="3">
        <v>-3</v>
      </c>
      <c r="I543" s="5">
        <v>2</v>
      </c>
      <c r="J543" s="2" t="s">
        <v>4</v>
      </c>
      <c r="K543" s="2" t="s">
        <v>5</v>
      </c>
      <c r="L543" s="8">
        <v>23.5</v>
      </c>
      <c r="M543" s="1">
        <v>2</v>
      </c>
      <c r="N543" s="1" t="str">
        <f t="shared" si="10"/>
        <v>не торгуем</v>
      </c>
      <c r="O543" s="1"/>
    </row>
    <row r="544" spans="3:15" x14ac:dyDescent="0.3">
      <c r="C544" s="7" t="s">
        <v>416</v>
      </c>
      <c r="D544" s="103" t="str">
        <f>VLOOKUP(Таблица1[[#This Row],[ID]],Таблица3[#All],3,FALSE)</f>
        <v>Prashant</v>
      </c>
      <c r="E544" s="18">
        <f>VLOOKUP(Таблица1[[#This Row],[ID]],Таблица3[#All],2,FALSE)</f>
        <v>43500</v>
      </c>
      <c r="F544" s="18" t="str">
        <f>VLOOKUP(Таблица1[[#This Row],[ID]],Таблица3[#All],5,FALSE)</f>
        <v>Delhi</v>
      </c>
      <c r="G544" s="5">
        <v>47</v>
      </c>
      <c r="H544" s="3">
        <v>1</v>
      </c>
      <c r="I544" s="5">
        <v>2</v>
      </c>
      <c r="J544" s="2" t="s">
        <v>4</v>
      </c>
      <c r="K544" s="2" t="s">
        <v>5</v>
      </c>
      <c r="L544" s="8">
        <v>23.5</v>
      </c>
      <c r="M544" s="1">
        <v>3</v>
      </c>
      <c r="N544" s="1" t="str">
        <f t="shared" si="10"/>
        <v>не торгуем</v>
      </c>
      <c r="O544" s="1"/>
    </row>
    <row r="545" spans="3:15" x14ac:dyDescent="0.3">
      <c r="C545" s="7" t="s">
        <v>316</v>
      </c>
      <c r="D545" s="103" t="str">
        <f>VLOOKUP(Таблица1[[#This Row],[ID]],Таблица3[#All],3,FALSE)</f>
        <v>Aman</v>
      </c>
      <c r="E545" s="18">
        <f>VLOOKUP(Таблица1[[#This Row],[ID]],Таблица3[#All],2,FALSE)</f>
        <v>43439</v>
      </c>
      <c r="F545" s="18" t="str">
        <f>VLOOKUP(Таблица1[[#This Row],[ID]],Таблица3[#All],5,FALSE)</f>
        <v>Mumbai</v>
      </c>
      <c r="G545" s="5">
        <v>190</v>
      </c>
      <c r="H545" s="3">
        <v>68</v>
      </c>
      <c r="I545" s="5">
        <v>8</v>
      </c>
      <c r="J545" s="2" t="s">
        <v>4</v>
      </c>
      <c r="K545" s="2" t="s">
        <v>17</v>
      </c>
      <c r="L545" s="8">
        <v>23.75</v>
      </c>
      <c r="M545" s="1">
        <v>2</v>
      </c>
      <c r="N545" s="1" t="str">
        <f t="shared" si="10"/>
        <v>не торгуем</v>
      </c>
      <c r="O545" s="1"/>
    </row>
    <row r="546" spans="3:15" x14ac:dyDescent="0.3">
      <c r="C546" s="7" t="s">
        <v>114</v>
      </c>
      <c r="D546" s="103" t="str">
        <f>VLOOKUP(Таблица1[[#This Row],[ID]],Таблица3[#All],3,FALSE)</f>
        <v>Subhasmita</v>
      </c>
      <c r="E546" s="18">
        <f>VLOOKUP(Таблица1[[#This Row],[ID]],Таблица3[#All],2,FALSE)</f>
        <v>43269</v>
      </c>
      <c r="F546" s="18" t="str">
        <f>VLOOKUP(Таблица1[[#This Row],[ID]],Таблица3[#All],5,FALSE)</f>
        <v>Jaipur</v>
      </c>
      <c r="G546" s="5">
        <v>167</v>
      </c>
      <c r="H546" s="3">
        <v>43</v>
      </c>
      <c r="I546" s="5">
        <v>7</v>
      </c>
      <c r="J546" s="2" t="s">
        <v>4</v>
      </c>
      <c r="K546" s="2" t="s">
        <v>17</v>
      </c>
      <c r="L546" s="8">
        <v>23.857142857142858</v>
      </c>
      <c r="M546" s="1">
        <v>3</v>
      </c>
      <c r="N546" s="1" t="str">
        <f t="shared" si="10"/>
        <v>не торгуем</v>
      </c>
      <c r="O546" s="1"/>
    </row>
    <row r="547" spans="3:15" x14ac:dyDescent="0.3">
      <c r="C547" s="7" t="s">
        <v>203</v>
      </c>
      <c r="D547" s="103" t="str">
        <f>VLOOKUP(Таблица1[[#This Row],[ID]],Таблица3[#All],3,FALSE)</f>
        <v>Shivangi</v>
      </c>
      <c r="E547" s="18">
        <f>VLOOKUP(Таблица1[[#This Row],[ID]],Таблица3[#All],2,FALSE)</f>
        <v>43358</v>
      </c>
      <c r="F547" s="18" t="str">
        <f>VLOOKUP(Таблица1[[#This Row],[ID]],Таблица3[#All],5,FALSE)</f>
        <v>Indore</v>
      </c>
      <c r="G547" s="5">
        <v>21</v>
      </c>
      <c r="H547" s="3">
        <v>-17</v>
      </c>
      <c r="I547" s="5">
        <v>3</v>
      </c>
      <c r="J547" s="2" t="s">
        <v>4</v>
      </c>
      <c r="K547" s="2" t="s">
        <v>20</v>
      </c>
      <c r="L547" s="8">
        <v>7</v>
      </c>
      <c r="M547" s="1">
        <v>1</v>
      </c>
      <c r="N547" s="1" t="str">
        <f t="shared" si="10"/>
        <v>не торгуем</v>
      </c>
      <c r="O547" s="1"/>
    </row>
    <row r="548" spans="3:15" x14ac:dyDescent="0.3">
      <c r="C548" s="7" t="s">
        <v>128</v>
      </c>
      <c r="D548" s="103" t="str">
        <f>VLOOKUP(Таблица1[[#This Row],[ID]],Таблица3[#All],3,FALSE)</f>
        <v>Kishwar</v>
      </c>
      <c r="E548" s="18">
        <f>VLOOKUP(Таблица1[[#This Row],[ID]],Таблица3[#All],2,FALSE)</f>
        <v>43282</v>
      </c>
      <c r="F548" s="18" t="str">
        <f>VLOOKUP(Таблица1[[#This Row],[ID]],Таблица3[#All],5,FALSE)</f>
        <v>Indore</v>
      </c>
      <c r="G548" s="5">
        <v>191</v>
      </c>
      <c r="H548" s="3">
        <v>13</v>
      </c>
      <c r="I548" s="5">
        <v>8</v>
      </c>
      <c r="J548" s="2" t="s">
        <v>2</v>
      </c>
      <c r="K548" s="2" t="s">
        <v>29</v>
      </c>
      <c r="L548" s="8">
        <v>23.875</v>
      </c>
      <c r="M548" s="1">
        <v>4</v>
      </c>
      <c r="N548" s="1" t="str">
        <f t="shared" si="10"/>
        <v>не торгуем</v>
      </c>
      <c r="O548" s="1"/>
    </row>
    <row r="549" spans="3:15" x14ac:dyDescent="0.3">
      <c r="C549" s="7" t="s">
        <v>190</v>
      </c>
      <c r="D549" s="103" t="str">
        <f>VLOOKUP(Таблица1[[#This Row],[ID]],Таблица3[#All],3,FALSE)</f>
        <v>Sakshi</v>
      </c>
      <c r="E549" s="18">
        <f>VLOOKUP(Таблица1[[#This Row],[ID]],Таблица3[#All],2,FALSE)</f>
        <v>43345</v>
      </c>
      <c r="F549" s="18" t="str">
        <f>VLOOKUP(Таблица1[[#This Row],[ID]],Таблица3[#All],5,FALSE)</f>
        <v>Indore</v>
      </c>
      <c r="G549" s="5">
        <v>287</v>
      </c>
      <c r="H549" s="3">
        <v>-280</v>
      </c>
      <c r="I549" s="5">
        <v>12</v>
      </c>
      <c r="J549" s="2" t="s">
        <v>2</v>
      </c>
      <c r="K549" s="2" t="s">
        <v>14</v>
      </c>
      <c r="L549" s="8">
        <v>23.916666666666668</v>
      </c>
      <c r="M549" s="1">
        <v>4</v>
      </c>
      <c r="N549" s="1" t="str">
        <f t="shared" si="10"/>
        <v>не торгуем</v>
      </c>
      <c r="O549" s="1"/>
    </row>
    <row r="550" spans="3:15" x14ac:dyDescent="0.3">
      <c r="C550" s="7" t="s">
        <v>205</v>
      </c>
      <c r="D550" s="103" t="str">
        <f>VLOOKUP(Таблица1[[#This Row],[ID]],Таблица3[#All],3,FALSE)</f>
        <v>Ayush</v>
      </c>
      <c r="E550" s="18">
        <f>VLOOKUP(Таблица1[[#This Row],[ID]],Таблица3[#All],2,FALSE)</f>
        <v>43358</v>
      </c>
      <c r="F550" s="18" t="str">
        <f>VLOOKUP(Таблица1[[#This Row],[ID]],Таблица3[#All],5,FALSE)</f>
        <v>Kolkata</v>
      </c>
      <c r="G550" s="5">
        <v>595</v>
      </c>
      <c r="H550" s="3">
        <v>292</v>
      </c>
      <c r="I550" s="5">
        <v>3</v>
      </c>
      <c r="J550" s="2" t="s">
        <v>4</v>
      </c>
      <c r="K550" s="2" t="s">
        <v>11</v>
      </c>
      <c r="L550" s="8">
        <v>198.33333333333334</v>
      </c>
      <c r="M550" s="1">
        <v>1</v>
      </c>
      <c r="N550" s="1" t="str">
        <f t="shared" si="10"/>
        <v>не торгуем</v>
      </c>
      <c r="O550" s="1"/>
    </row>
    <row r="551" spans="3:15" x14ac:dyDescent="0.3">
      <c r="C551" s="7" t="s">
        <v>12</v>
      </c>
      <c r="D551" s="103" t="str">
        <f>VLOOKUP(Таблица1[[#This Row],[ID]],Таблица3[#All],3,FALSE)</f>
        <v>Jahan</v>
      </c>
      <c r="E551" s="18">
        <f>VLOOKUP(Таблица1[[#This Row],[ID]],Таблица3[#All],2,FALSE)</f>
        <v>43193</v>
      </c>
      <c r="F551" s="18" t="str">
        <f>VLOOKUP(Таблица1[[#This Row],[ID]],Таблица3[#All],5,FALSE)</f>
        <v>Bhopal</v>
      </c>
      <c r="G551" s="5">
        <v>24</v>
      </c>
      <c r="H551" s="3">
        <v>-30</v>
      </c>
      <c r="I551" s="5">
        <v>1</v>
      </c>
      <c r="J551" s="2" t="s">
        <v>2</v>
      </c>
      <c r="K551" s="2" t="s">
        <v>14</v>
      </c>
      <c r="L551" s="8">
        <v>24</v>
      </c>
      <c r="M551" s="1">
        <v>4</v>
      </c>
      <c r="N551" s="1" t="str">
        <f t="shared" si="10"/>
        <v>не торгуем</v>
      </c>
      <c r="O551" s="1"/>
    </row>
    <row r="552" spans="3:15" x14ac:dyDescent="0.3">
      <c r="C552" s="7" t="s">
        <v>205</v>
      </c>
      <c r="D552" s="103" t="str">
        <f>VLOOKUP(Таблица1[[#This Row],[ID]],Таблица3[#All],3,FALSE)</f>
        <v>Ayush</v>
      </c>
      <c r="E552" s="18">
        <f>VLOOKUP(Таблица1[[#This Row],[ID]],Таблица3[#All],2,FALSE)</f>
        <v>43358</v>
      </c>
      <c r="F552" s="18" t="str">
        <f>VLOOKUP(Таблица1[[#This Row],[ID]],Таблица3[#All],5,FALSE)</f>
        <v>Kolkata</v>
      </c>
      <c r="G552" s="5">
        <v>192</v>
      </c>
      <c r="H552" s="3">
        <v>-146</v>
      </c>
      <c r="I552" s="5">
        <v>3</v>
      </c>
      <c r="J552" s="2" t="s">
        <v>4</v>
      </c>
      <c r="K552" s="2" t="s">
        <v>11</v>
      </c>
      <c r="L552" s="8">
        <v>64</v>
      </c>
      <c r="M552" s="1">
        <v>1</v>
      </c>
      <c r="N552" s="1" t="str">
        <f t="shared" si="10"/>
        <v>не торгуем</v>
      </c>
      <c r="O552" s="1"/>
    </row>
    <row r="553" spans="3:15" x14ac:dyDescent="0.3">
      <c r="C553" s="7" t="s">
        <v>205</v>
      </c>
      <c r="D553" s="103" t="str">
        <f>VLOOKUP(Таблица1[[#This Row],[ID]],Таблица3[#All],3,FALSE)</f>
        <v>Ayush</v>
      </c>
      <c r="E553" s="18">
        <f>VLOOKUP(Таблица1[[#This Row],[ID]],Таблица3[#All],2,FALSE)</f>
        <v>43358</v>
      </c>
      <c r="F553" s="18" t="str">
        <f>VLOOKUP(Таблица1[[#This Row],[ID]],Таблица3[#All],5,FALSE)</f>
        <v>Kolkata</v>
      </c>
      <c r="G553" s="5">
        <v>26</v>
      </c>
      <c r="H553" s="3">
        <v>-25</v>
      </c>
      <c r="I553" s="5">
        <v>3</v>
      </c>
      <c r="J553" s="2" t="s">
        <v>4</v>
      </c>
      <c r="K553" s="2" t="s">
        <v>11</v>
      </c>
      <c r="L553" s="8">
        <v>8.6666666666666661</v>
      </c>
      <c r="M553" s="1">
        <v>2</v>
      </c>
      <c r="N553" s="1" t="str">
        <f t="shared" si="10"/>
        <v>не торгуем</v>
      </c>
      <c r="O553" s="1"/>
    </row>
    <row r="554" spans="3:15" x14ac:dyDescent="0.3">
      <c r="C554" s="7" t="s">
        <v>187</v>
      </c>
      <c r="D554" s="103" t="str">
        <f>VLOOKUP(Таблица1[[#This Row],[ID]],Таблица3[#All],3,FALSE)</f>
        <v>Ashmeet</v>
      </c>
      <c r="E554" s="18">
        <f>VLOOKUP(Таблица1[[#This Row],[ID]],Таблица3[#All],2,FALSE)</f>
        <v>43343</v>
      </c>
      <c r="F554" s="18" t="str">
        <f>VLOOKUP(Таблица1[[#This Row],[ID]],Таблица3[#All],5,FALSE)</f>
        <v>Kolkata</v>
      </c>
      <c r="G554" s="5">
        <v>48</v>
      </c>
      <c r="H554" s="3">
        <v>-22</v>
      </c>
      <c r="I554" s="5">
        <v>2</v>
      </c>
      <c r="J554" s="2" t="s">
        <v>4</v>
      </c>
      <c r="K554" s="2" t="s">
        <v>11</v>
      </c>
      <c r="L554" s="8">
        <v>24</v>
      </c>
      <c r="M554" s="1">
        <v>2</v>
      </c>
      <c r="N554" s="1" t="str">
        <f t="shared" si="10"/>
        <v>не торгуем</v>
      </c>
      <c r="O554" s="1"/>
    </row>
    <row r="555" spans="3:15" x14ac:dyDescent="0.3">
      <c r="C555" s="7" t="s">
        <v>206</v>
      </c>
      <c r="D555" s="103" t="str">
        <f>VLOOKUP(Таблица1[[#This Row],[ID]],Таблица3[#All],3,FALSE)</f>
        <v>Abhishek</v>
      </c>
      <c r="E555" s="18">
        <f>VLOOKUP(Таблица1[[#This Row],[ID]],Таблица3[#All],2,FALSE)</f>
        <v>43362</v>
      </c>
      <c r="F555" s="18" t="str">
        <f>VLOOKUP(Таблица1[[#This Row],[ID]],Таблица3[#All],5,FALSE)</f>
        <v>Bangalore</v>
      </c>
      <c r="G555" s="5">
        <v>623</v>
      </c>
      <c r="H555" s="3">
        <v>-192</v>
      </c>
      <c r="I555" s="5">
        <v>3</v>
      </c>
      <c r="J555" s="2" t="s">
        <v>2</v>
      </c>
      <c r="K555" s="2" t="s">
        <v>24</v>
      </c>
      <c r="L555" s="8">
        <v>207.66666666666666</v>
      </c>
      <c r="M555" s="1">
        <v>3</v>
      </c>
      <c r="N555" s="1" t="str">
        <f t="shared" si="10"/>
        <v>не торгуем</v>
      </c>
      <c r="O555" s="1"/>
    </row>
    <row r="556" spans="3:15" x14ac:dyDescent="0.3">
      <c r="C556" s="7" t="s">
        <v>206</v>
      </c>
      <c r="D556" s="103" t="str">
        <f>VLOOKUP(Таблица1[[#This Row],[ID]],Таблица3[#All],3,FALSE)</f>
        <v>Abhishek</v>
      </c>
      <c r="E556" s="18">
        <f>VLOOKUP(Таблица1[[#This Row],[ID]],Таблица3[#All],2,FALSE)</f>
        <v>43362</v>
      </c>
      <c r="F556" s="18" t="str">
        <f>VLOOKUP(Таблица1[[#This Row],[ID]],Таблица3[#All],5,FALSE)</f>
        <v>Bangalore</v>
      </c>
      <c r="G556" s="5">
        <v>44</v>
      </c>
      <c r="H556" s="3">
        <v>-34</v>
      </c>
      <c r="I556" s="5">
        <v>3</v>
      </c>
      <c r="J556" s="2" t="s">
        <v>4</v>
      </c>
      <c r="K556" s="2" t="s">
        <v>5</v>
      </c>
      <c r="L556" s="8">
        <v>14.666666666666666</v>
      </c>
      <c r="M556" s="1">
        <v>3</v>
      </c>
      <c r="N556" s="1" t="str">
        <f t="shared" si="10"/>
        <v>не торгуем</v>
      </c>
      <c r="O556" s="1"/>
    </row>
    <row r="557" spans="3:15" x14ac:dyDescent="0.3">
      <c r="C557" s="7" t="s">
        <v>206</v>
      </c>
      <c r="D557" s="103" t="str">
        <f>VLOOKUP(Таблица1[[#This Row],[ID]],Таблица3[#All],3,FALSE)</f>
        <v>Abhishek</v>
      </c>
      <c r="E557" s="18">
        <f>VLOOKUP(Таблица1[[#This Row],[ID]],Таблица3[#All],2,FALSE)</f>
        <v>43362</v>
      </c>
      <c r="F557" s="18" t="str">
        <f>VLOOKUP(Таблица1[[#This Row],[ID]],Таблица3[#All],5,FALSE)</f>
        <v>Bangalore</v>
      </c>
      <c r="G557" s="5">
        <v>17</v>
      </c>
      <c r="H557" s="3">
        <v>-11</v>
      </c>
      <c r="I557" s="5">
        <v>3</v>
      </c>
      <c r="J557" s="2" t="s">
        <v>4</v>
      </c>
      <c r="K557" s="2" t="s">
        <v>48</v>
      </c>
      <c r="L557" s="8">
        <v>5.666666666666667</v>
      </c>
      <c r="M557" s="1">
        <v>3</v>
      </c>
      <c r="N557" s="1" t="str">
        <f t="shared" si="10"/>
        <v>не торгуем</v>
      </c>
      <c r="O557" s="1"/>
    </row>
    <row r="558" spans="3:15" x14ac:dyDescent="0.3">
      <c r="C558" s="7" t="s">
        <v>374</v>
      </c>
      <c r="D558" s="103" t="str">
        <f>VLOOKUP(Таблица1[[#This Row],[ID]],Таблица3[#All],3,FALSE)</f>
        <v>Trupti</v>
      </c>
      <c r="E558" s="18">
        <f>VLOOKUP(Таблица1[[#This Row],[ID]],Таблица3[#All],2,FALSE)</f>
        <v>43479</v>
      </c>
      <c r="F558" s="18" t="str">
        <f>VLOOKUP(Таблица1[[#This Row],[ID]],Таблица3[#All],5,FALSE)</f>
        <v>Ahmedabad</v>
      </c>
      <c r="G558" s="5">
        <v>48</v>
      </c>
      <c r="H558" s="3">
        <v>11</v>
      </c>
      <c r="I558" s="5">
        <v>2</v>
      </c>
      <c r="J558" s="2" t="s">
        <v>4</v>
      </c>
      <c r="K558" s="2" t="s">
        <v>20</v>
      </c>
      <c r="L558" s="8">
        <v>24</v>
      </c>
      <c r="M558" s="1">
        <v>1</v>
      </c>
      <c r="N558" s="1" t="str">
        <f t="shared" si="10"/>
        <v>не торгуем</v>
      </c>
      <c r="O558" s="1"/>
    </row>
    <row r="559" spans="3:15" x14ac:dyDescent="0.3">
      <c r="C559" s="7" t="s">
        <v>207</v>
      </c>
      <c r="D559" s="103" t="str">
        <f>VLOOKUP(Таблица1[[#This Row],[ID]],Таблица3[#All],3,FALSE)</f>
        <v>Asish</v>
      </c>
      <c r="E559" s="18">
        <f>VLOOKUP(Таблица1[[#This Row],[ID]],Таблица3[#All],2,FALSE)</f>
        <v>43363</v>
      </c>
      <c r="F559" s="18" t="str">
        <f>VLOOKUP(Таблица1[[#This Row],[ID]],Таблица3[#All],5,FALSE)</f>
        <v>Kashmir</v>
      </c>
      <c r="G559" s="5">
        <v>40</v>
      </c>
      <c r="H559" s="3">
        <v>-12</v>
      </c>
      <c r="I559" s="5">
        <v>3</v>
      </c>
      <c r="J559" s="2" t="s">
        <v>4</v>
      </c>
      <c r="K559" s="2" t="s">
        <v>20</v>
      </c>
      <c r="L559" s="8">
        <v>13.333333333333334</v>
      </c>
      <c r="M559" s="1">
        <v>2</v>
      </c>
      <c r="N559" s="1" t="str">
        <f t="shared" si="10"/>
        <v>не торгуем</v>
      </c>
      <c r="O559" s="1"/>
    </row>
    <row r="560" spans="3:15" x14ac:dyDescent="0.3">
      <c r="C560" s="7" t="s">
        <v>60</v>
      </c>
      <c r="D560" s="103" t="str">
        <f>VLOOKUP(Таблица1[[#This Row],[ID]],Таблица3[#All],3,FALSE)</f>
        <v>Paridhi</v>
      </c>
      <c r="E560" s="18">
        <f>VLOOKUP(Таблица1[[#This Row],[ID]],Таблица3[#All],2,FALSE)</f>
        <v>43217</v>
      </c>
      <c r="F560" s="18" t="str">
        <f>VLOOKUP(Таблица1[[#This Row],[ID]],Таблица3[#All],5,FALSE)</f>
        <v>Jaipur</v>
      </c>
      <c r="G560" s="5">
        <v>314</v>
      </c>
      <c r="H560" s="3">
        <v>-239</v>
      </c>
      <c r="I560" s="5">
        <v>13</v>
      </c>
      <c r="J560" s="2" t="s">
        <v>4</v>
      </c>
      <c r="K560" s="2" t="s">
        <v>6</v>
      </c>
      <c r="L560" s="8">
        <v>24.153846153846153</v>
      </c>
      <c r="M560" s="1">
        <v>2</v>
      </c>
      <c r="N560" s="1" t="str">
        <f t="shared" si="10"/>
        <v>не торгуем</v>
      </c>
      <c r="O560" s="1"/>
    </row>
    <row r="561" spans="3:15" x14ac:dyDescent="0.3">
      <c r="C561" s="7" t="s">
        <v>207</v>
      </c>
      <c r="D561" s="103" t="str">
        <f>VLOOKUP(Таблица1[[#This Row],[ID]],Таблица3[#All],3,FALSE)</f>
        <v>Asish</v>
      </c>
      <c r="E561" s="18">
        <f>VLOOKUP(Таблица1[[#This Row],[ID]],Таблица3[#All],2,FALSE)</f>
        <v>43363</v>
      </c>
      <c r="F561" s="18" t="str">
        <f>VLOOKUP(Таблица1[[#This Row],[ID]],Таблица3[#All],5,FALSE)</f>
        <v>Kashmir</v>
      </c>
      <c r="G561" s="5">
        <v>140</v>
      </c>
      <c r="H561" s="3">
        <v>-58</v>
      </c>
      <c r="I561" s="5">
        <v>4</v>
      </c>
      <c r="J561" s="2" t="s">
        <v>2</v>
      </c>
      <c r="K561" s="2" t="s">
        <v>29</v>
      </c>
      <c r="L561" s="8">
        <v>35</v>
      </c>
      <c r="M561" s="1">
        <v>3</v>
      </c>
      <c r="N561" s="1" t="str">
        <f t="shared" si="10"/>
        <v>не торгуем</v>
      </c>
      <c r="O561" s="1"/>
    </row>
    <row r="562" spans="3:15" x14ac:dyDescent="0.3">
      <c r="C562" s="7" t="s">
        <v>457</v>
      </c>
      <c r="D562" s="103" t="str">
        <f>VLOOKUP(Таблица1[[#This Row],[ID]],Таблица3[#All],3,FALSE)</f>
        <v>Hitika</v>
      </c>
      <c r="E562" s="18">
        <f>VLOOKUP(Таблица1[[#This Row],[ID]],Таблица3[#All],2,FALSE)</f>
        <v>43519</v>
      </c>
      <c r="F562" s="18" t="str">
        <f>VLOOKUP(Таблица1[[#This Row],[ID]],Таблица3[#All],5,FALSE)</f>
        <v>Indore</v>
      </c>
      <c r="G562" s="5">
        <v>171</v>
      </c>
      <c r="H562" s="3">
        <v>68</v>
      </c>
      <c r="I562" s="5">
        <v>7</v>
      </c>
      <c r="J562" s="2" t="s">
        <v>4</v>
      </c>
      <c r="K562" s="2" t="s">
        <v>5</v>
      </c>
      <c r="L562" s="8">
        <v>24.428571428571427</v>
      </c>
      <c r="M562" s="1">
        <v>3</v>
      </c>
      <c r="N562" s="1" t="str">
        <f t="shared" si="10"/>
        <v>не торгуем</v>
      </c>
      <c r="O562" s="1"/>
    </row>
    <row r="563" spans="3:15" x14ac:dyDescent="0.3">
      <c r="C563" s="7" t="s">
        <v>119</v>
      </c>
      <c r="D563" s="103" t="str">
        <f>VLOOKUP(Таблица1[[#This Row],[ID]],Таблица3[#All],3,FALSE)</f>
        <v>Kritika</v>
      </c>
      <c r="E563" s="18">
        <f>VLOOKUP(Таблица1[[#This Row],[ID]],Таблица3[#All],2,FALSE)</f>
        <v>43275</v>
      </c>
      <c r="F563" s="18" t="str">
        <f>VLOOKUP(Таблица1[[#This Row],[ID]],Таблица3[#All],5,FALSE)</f>
        <v>Lucknow</v>
      </c>
      <c r="G563" s="5">
        <v>49</v>
      </c>
      <c r="H563" s="3">
        <v>-31</v>
      </c>
      <c r="I563" s="5">
        <v>2</v>
      </c>
      <c r="J563" s="2" t="s">
        <v>4</v>
      </c>
      <c r="K563" s="2" t="s">
        <v>5</v>
      </c>
      <c r="L563" s="8">
        <v>24.5</v>
      </c>
      <c r="M563" s="1">
        <v>2</v>
      </c>
      <c r="N563" s="1" t="str">
        <f t="shared" si="10"/>
        <v>не торгуем</v>
      </c>
      <c r="O563" s="1"/>
    </row>
    <row r="564" spans="3:15" x14ac:dyDescent="0.3">
      <c r="C564" s="7" t="s">
        <v>72</v>
      </c>
      <c r="D564" s="103" t="str">
        <f>VLOOKUP(Таблица1[[#This Row],[ID]],Таблица3[#All],3,FALSE)</f>
        <v>Tushina</v>
      </c>
      <c r="E564" s="18">
        <f>VLOOKUP(Таблица1[[#This Row],[ID]],Таблица3[#All],2,FALSE)</f>
        <v>43228</v>
      </c>
      <c r="F564" s="18" t="str">
        <f>VLOOKUP(Таблица1[[#This Row],[ID]],Таблица3[#All],5,FALSE)</f>
        <v>Goa</v>
      </c>
      <c r="G564" s="5">
        <v>174</v>
      </c>
      <c r="H564" s="3">
        <v>-70</v>
      </c>
      <c r="I564" s="5">
        <v>3</v>
      </c>
      <c r="J564" s="2" t="s">
        <v>7</v>
      </c>
      <c r="K564" s="2" t="s">
        <v>28</v>
      </c>
      <c r="L564" s="8">
        <v>58</v>
      </c>
      <c r="M564" s="1">
        <v>2</v>
      </c>
      <c r="N564" s="1" t="str">
        <f t="shared" si="10"/>
        <v>торгуем</v>
      </c>
      <c r="O564" s="1"/>
    </row>
    <row r="565" spans="3:15" x14ac:dyDescent="0.3">
      <c r="C565" s="7" t="s">
        <v>221</v>
      </c>
      <c r="D565" s="103" t="str">
        <f>VLOOKUP(Таблица1[[#This Row],[ID]],Таблица3[#All],3,FALSE)</f>
        <v>Aryan</v>
      </c>
      <c r="E565" s="18">
        <f>VLOOKUP(Таблица1[[#This Row],[ID]],Таблица3[#All],2,FALSE)</f>
        <v>43374</v>
      </c>
      <c r="F565" s="18" t="str">
        <f>VLOOKUP(Таблица1[[#This Row],[ID]],Таблица3[#All],5,FALSE)</f>
        <v>Bhopal</v>
      </c>
      <c r="G565" s="5">
        <v>49</v>
      </c>
      <c r="H565" s="3">
        <v>-31</v>
      </c>
      <c r="I565" s="5">
        <v>2</v>
      </c>
      <c r="J565" s="2" t="s">
        <v>4</v>
      </c>
      <c r="K565" s="2" t="s">
        <v>5</v>
      </c>
      <c r="L565" s="8">
        <v>24.5</v>
      </c>
      <c r="M565" s="1">
        <v>3</v>
      </c>
      <c r="N565" s="1" t="str">
        <f t="shared" si="10"/>
        <v>не торгуем</v>
      </c>
      <c r="O565" s="1"/>
    </row>
    <row r="566" spans="3:15" x14ac:dyDescent="0.3">
      <c r="C566" s="7" t="s">
        <v>274</v>
      </c>
      <c r="D566" s="103" t="str">
        <f>VLOOKUP(Таблица1[[#This Row],[ID]],Таблица3[#All],3,FALSE)</f>
        <v>Shubham</v>
      </c>
      <c r="E566" s="18">
        <f>VLOOKUP(Таблица1[[#This Row],[ID]],Таблица3[#All],2,FALSE)</f>
        <v>43412</v>
      </c>
      <c r="F566" s="18" t="str">
        <f>VLOOKUP(Таблица1[[#This Row],[ID]],Таблица3[#All],5,FALSE)</f>
        <v>Pune</v>
      </c>
      <c r="G566" s="5">
        <v>149</v>
      </c>
      <c r="H566" s="3">
        <v>48</v>
      </c>
      <c r="I566" s="5">
        <v>6</v>
      </c>
      <c r="J566" s="2" t="s">
        <v>4</v>
      </c>
      <c r="K566" s="2" t="s">
        <v>5</v>
      </c>
      <c r="L566" s="8">
        <v>24.833333333333332</v>
      </c>
      <c r="M566" s="1">
        <v>3</v>
      </c>
      <c r="N566" s="1" t="str">
        <f t="shared" si="10"/>
        <v>не торгуем</v>
      </c>
      <c r="O566" s="1"/>
    </row>
    <row r="567" spans="3:15" x14ac:dyDescent="0.3">
      <c r="C567" s="7" t="s">
        <v>63</v>
      </c>
      <c r="D567" s="103" t="str">
        <f>VLOOKUP(Таблица1[[#This Row],[ID]],Таблица3[#All],3,FALSE)</f>
        <v>Kirti</v>
      </c>
      <c r="E567" s="18">
        <f>VLOOKUP(Таблица1[[#This Row],[ID]],Таблица3[#All],2,FALSE)</f>
        <v>43219</v>
      </c>
      <c r="F567" s="18" t="str">
        <f>VLOOKUP(Таблица1[[#This Row],[ID]],Таблица3[#All],5,FALSE)</f>
        <v>Kashmir</v>
      </c>
      <c r="G567" s="5">
        <v>50</v>
      </c>
      <c r="H567" s="3">
        <v>-44</v>
      </c>
      <c r="I567" s="5">
        <v>2</v>
      </c>
      <c r="J567" s="2" t="s">
        <v>4</v>
      </c>
      <c r="K567" s="2" t="s">
        <v>6</v>
      </c>
      <c r="L567" s="8">
        <v>25</v>
      </c>
      <c r="M567" s="1">
        <v>4</v>
      </c>
      <c r="N567" s="1" t="str">
        <f t="shared" si="10"/>
        <v>не торгуем</v>
      </c>
      <c r="O567" s="1"/>
    </row>
    <row r="568" spans="3:15" x14ac:dyDescent="0.3">
      <c r="C568" s="7" t="s">
        <v>195</v>
      </c>
      <c r="D568" s="103" t="str">
        <f>VLOOKUP(Таблица1[[#This Row],[ID]],Таблица3[#All],3,FALSE)</f>
        <v>Duhita</v>
      </c>
      <c r="E568" s="18">
        <f>VLOOKUP(Таблица1[[#This Row],[ID]],Таблица3[#All],2,FALSE)</f>
        <v>43351</v>
      </c>
      <c r="F568" s="18" t="str">
        <f>VLOOKUP(Таблица1[[#This Row],[ID]],Таблица3[#All],5,FALSE)</f>
        <v>Chandigarh</v>
      </c>
      <c r="G568" s="5">
        <v>50</v>
      </c>
      <c r="H568" s="3">
        <v>-17</v>
      </c>
      <c r="I568" s="5">
        <v>2</v>
      </c>
      <c r="J568" s="2" t="s">
        <v>4</v>
      </c>
      <c r="K568" s="2" t="s">
        <v>5</v>
      </c>
      <c r="L568" s="8">
        <v>25</v>
      </c>
      <c r="M568" s="1">
        <v>3</v>
      </c>
      <c r="N568" s="1" t="str">
        <f t="shared" si="10"/>
        <v>не торгуем</v>
      </c>
      <c r="O568" s="1"/>
    </row>
    <row r="569" spans="3:15" x14ac:dyDescent="0.3">
      <c r="C569" s="7" t="s">
        <v>211</v>
      </c>
      <c r="D569" s="103" t="str">
        <f>VLOOKUP(Таблица1[[#This Row],[ID]],Таблица3[#All],3,FALSE)</f>
        <v>Avish</v>
      </c>
      <c r="E569" s="18">
        <f>VLOOKUP(Таблица1[[#This Row],[ID]],Таблица3[#All],2,FALSE)</f>
        <v>43367</v>
      </c>
      <c r="F569" s="18" t="str">
        <f>VLOOKUP(Таблица1[[#This Row],[ID]],Таблица3[#All],5,FALSE)</f>
        <v>Thiruvananthapuram</v>
      </c>
      <c r="G569" s="5">
        <v>175</v>
      </c>
      <c r="H569" s="3">
        <v>77</v>
      </c>
      <c r="I569" s="5">
        <v>3</v>
      </c>
      <c r="J569" s="2" t="s">
        <v>4</v>
      </c>
      <c r="K569" s="2" t="s">
        <v>11</v>
      </c>
      <c r="L569" s="8">
        <v>58.333333333333336</v>
      </c>
      <c r="M569" s="1">
        <v>4</v>
      </c>
      <c r="N569" s="1" t="str">
        <f t="shared" si="10"/>
        <v>не торгуем</v>
      </c>
      <c r="O569" s="1"/>
    </row>
    <row r="570" spans="3:15" x14ac:dyDescent="0.3">
      <c r="C570" s="7" t="s">
        <v>212</v>
      </c>
      <c r="D570" s="103" t="str">
        <f>VLOOKUP(Таблица1[[#This Row],[ID]],Таблица3[#All],3,FALSE)</f>
        <v>Abhishek</v>
      </c>
      <c r="E570" s="18">
        <f>VLOOKUP(Таблица1[[#This Row],[ID]],Таблица3[#All],2,FALSE)</f>
        <v>43367</v>
      </c>
      <c r="F570" s="18" t="str">
        <f>VLOOKUP(Таблица1[[#This Row],[ID]],Таблица3[#All],5,FALSE)</f>
        <v>Mumbai</v>
      </c>
      <c r="G570" s="5">
        <v>74</v>
      </c>
      <c r="H570" s="3">
        <v>-25</v>
      </c>
      <c r="I570" s="5">
        <v>3</v>
      </c>
      <c r="J570" s="2" t="s">
        <v>4</v>
      </c>
      <c r="K570" s="2" t="s">
        <v>5</v>
      </c>
      <c r="L570" s="8">
        <v>24.666666666666668</v>
      </c>
      <c r="M570" s="1">
        <v>3</v>
      </c>
      <c r="N570" s="1" t="str">
        <f t="shared" si="10"/>
        <v>не торгуем</v>
      </c>
      <c r="O570" s="1"/>
    </row>
    <row r="571" spans="3:15" x14ac:dyDescent="0.3">
      <c r="C571" s="7" t="s">
        <v>213</v>
      </c>
      <c r="D571" s="103" t="str">
        <f>VLOOKUP(Таблица1[[#This Row],[ID]],Таблица3[#All],3,FALSE)</f>
        <v>Siddharth</v>
      </c>
      <c r="E571" s="18">
        <f>VLOOKUP(Таблица1[[#This Row],[ID]],Таблица3[#All],2,FALSE)</f>
        <v>43367</v>
      </c>
      <c r="F571" s="18" t="str">
        <f>VLOOKUP(Таблица1[[#This Row],[ID]],Таблица3[#All],5,FALSE)</f>
        <v>Indore</v>
      </c>
      <c r="G571" s="5">
        <v>40</v>
      </c>
      <c r="H571" s="3">
        <v>-33</v>
      </c>
      <c r="I571" s="5">
        <v>5</v>
      </c>
      <c r="J571" s="2" t="s">
        <v>4</v>
      </c>
      <c r="K571" s="2" t="s">
        <v>6</v>
      </c>
      <c r="L571" s="8">
        <v>8</v>
      </c>
      <c r="M571" s="1">
        <v>4</v>
      </c>
      <c r="N571" s="1" t="str">
        <f t="shared" si="10"/>
        <v>не торгуем</v>
      </c>
      <c r="O571" s="1"/>
    </row>
    <row r="572" spans="3:15" x14ac:dyDescent="0.3">
      <c r="C572" s="7" t="s">
        <v>203</v>
      </c>
      <c r="D572" s="103" t="str">
        <f>VLOOKUP(Таблица1[[#This Row],[ID]],Таблица3[#All],3,FALSE)</f>
        <v>Shivangi</v>
      </c>
      <c r="E572" s="18">
        <f>VLOOKUP(Таблица1[[#This Row],[ID]],Таблица3[#All],2,FALSE)</f>
        <v>43358</v>
      </c>
      <c r="F572" s="18" t="str">
        <f>VLOOKUP(Таблица1[[#This Row],[ID]],Таблица3[#All],5,FALSE)</f>
        <v>Indore</v>
      </c>
      <c r="G572" s="5">
        <v>25</v>
      </c>
      <c r="H572" s="3">
        <v>-11</v>
      </c>
      <c r="I572" s="5">
        <v>1</v>
      </c>
      <c r="J572" s="2" t="s">
        <v>4</v>
      </c>
      <c r="K572" s="2" t="s">
        <v>5</v>
      </c>
      <c r="L572" s="8">
        <v>25</v>
      </c>
      <c r="M572" s="1">
        <v>3</v>
      </c>
      <c r="N572" s="1" t="str">
        <f t="shared" si="10"/>
        <v>не торгуем</v>
      </c>
      <c r="O572" s="1"/>
    </row>
    <row r="573" spans="3:15" x14ac:dyDescent="0.3">
      <c r="C573" s="7" t="s">
        <v>213</v>
      </c>
      <c r="D573" s="103" t="str">
        <f>VLOOKUP(Таблица1[[#This Row],[ID]],Таблица3[#All],3,FALSE)</f>
        <v>Siddharth</v>
      </c>
      <c r="E573" s="18">
        <f>VLOOKUP(Таблица1[[#This Row],[ID]],Таблица3[#All],2,FALSE)</f>
        <v>43367</v>
      </c>
      <c r="F573" s="18" t="str">
        <f>VLOOKUP(Таблица1[[#This Row],[ID]],Таблица3[#All],5,FALSE)</f>
        <v>Indore</v>
      </c>
      <c r="G573" s="5">
        <v>60</v>
      </c>
      <c r="H573" s="3">
        <v>-12</v>
      </c>
      <c r="I573" s="5">
        <v>4</v>
      </c>
      <c r="J573" s="2" t="s">
        <v>4</v>
      </c>
      <c r="K573" s="2" t="s">
        <v>6</v>
      </c>
      <c r="L573" s="8">
        <v>15</v>
      </c>
      <c r="M573" s="1">
        <v>4</v>
      </c>
      <c r="N573" s="1" t="str">
        <f t="shared" si="10"/>
        <v>не торгуем</v>
      </c>
      <c r="O573" s="1"/>
    </row>
    <row r="574" spans="3:15" x14ac:dyDescent="0.3">
      <c r="C574" s="7" t="s">
        <v>213</v>
      </c>
      <c r="D574" s="103" t="str">
        <f>VLOOKUP(Таблица1[[#This Row],[ID]],Таблица3[#All],3,FALSE)</f>
        <v>Siddharth</v>
      </c>
      <c r="E574" s="18">
        <f>VLOOKUP(Таблица1[[#This Row],[ID]],Таблица3[#All],2,FALSE)</f>
        <v>43367</v>
      </c>
      <c r="F574" s="18" t="str">
        <f>VLOOKUP(Таблица1[[#This Row],[ID]],Таблица3[#All],5,FALSE)</f>
        <v>Indore</v>
      </c>
      <c r="G574" s="5">
        <v>257</v>
      </c>
      <c r="H574" s="3">
        <v>-252</v>
      </c>
      <c r="I574" s="5">
        <v>4</v>
      </c>
      <c r="J574" s="2" t="s">
        <v>4</v>
      </c>
      <c r="K574" s="2" t="s">
        <v>11</v>
      </c>
      <c r="L574" s="8">
        <v>64.25</v>
      </c>
      <c r="M574" s="1">
        <v>2</v>
      </c>
      <c r="N574" s="1" t="str">
        <f t="shared" si="10"/>
        <v>не торгуем</v>
      </c>
      <c r="O574" s="1"/>
    </row>
    <row r="575" spans="3:15" x14ac:dyDescent="0.3">
      <c r="C575" s="7" t="s">
        <v>213</v>
      </c>
      <c r="D575" s="103" t="str">
        <f>VLOOKUP(Таблица1[[#This Row],[ID]],Таблица3[#All],3,FALSE)</f>
        <v>Siddharth</v>
      </c>
      <c r="E575" s="18">
        <f>VLOOKUP(Таблица1[[#This Row],[ID]],Таблица3[#All],2,FALSE)</f>
        <v>43367</v>
      </c>
      <c r="F575" s="18" t="str">
        <f>VLOOKUP(Таблица1[[#This Row],[ID]],Таблица3[#All],5,FALSE)</f>
        <v>Indore</v>
      </c>
      <c r="G575" s="5">
        <v>24</v>
      </c>
      <c r="H575" s="3">
        <v>-1</v>
      </c>
      <c r="I575" s="5">
        <v>4</v>
      </c>
      <c r="J575" s="2" t="s">
        <v>4</v>
      </c>
      <c r="K575" s="2" t="s">
        <v>48</v>
      </c>
      <c r="L575" s="8">
        <v>6</v>
      </c>
      <c r="M575" s="1">
        <v>1</v>
      </c>
      <c r="N575" s="1" t="str">
        <f t="shared" si="10"/>
        <v>не торгуем</v>
      </c>
      <c r="O575" s="1"/>
    </row>
    <row r="576" spans="3:15" x14ac:dyDescent="0.3">
      <c r="C576" s="7" t="s">
        <v>213</v>
      </c>
      <c r="D576" s="103" t="str">
        <f>VLOOKUP(Таблица1[[#This Row],[ID]],Таблица3[#All],3,FALSE)</f>
        <v>Siddharth</v>
      </c>
      <c r="E576" s="18">
        <f>VLOOKUP(Таблица1[[#This Row],[ID]],Таблица3[#All],2,FALSE)</f>
        <v>43367</v>
      </c>
      <c r="F576" s="18" t="str">
        <f>VLOOKUP(Таблица1[[#This Row],[ID]],Таблица3[#All],5,FALSE)</f>
        <v>Indore</v>
      </c>
      <c r="G576" s="5">
        <v>18</v>
      </c>
      <c r="H576" s="3">
        <v>1</v>
      </c>
      <c r="I576" s="5">
        <v>3</v>
      </c>
      <c r="J576" s="2" t="s">
        <v>4</v>
      </c>
      <c r="K576" s="2" t="s">
        <v>6</v>
      </c>
      <c r="L576" s="8">
        <v>6</v>
      </c>
      <c r="M576" s="1">
        <v>1</v>
      </c>
      <c r="N576" s="1" t="str">
        <f t="shared" si="10"/>
        <v>не торгуем</v>
      </c>
      <c r="O576" s="1"/>
    </row>
    <row r="577" spans="3:15" x14ac:dyDescent="0.3">
      <c r="C577" s="7" t="s">
        <v>281</v>
      </c>
      <c r="D577" s="103" t="str">
        <f>VLOOKUP(Таблица1[[#This Row],[ID]],Таблица3[#All],3,FALSE)</f>
        <v>Aayush</v>
      </c>
      <c r="E577" s="18">
        <f>VLOOKUP(Таблица1[[#This Row],[ID]],Таблица3[#All],2,FALSE)</f>
        <v>43419</v>
      </c>
      <c r="F577" s="18" t="str">
        <f>VLOOKUP(Таблица1[[#This Row],[ID]],Таблица3[#All],5,FALSE)</f>
        <v>Lucknow</v>
      </c>
      <c r="G577" s="5">
        <v>50</v>
      </c>
      <c r="H577" s="3">
        <v>3</v>
      </c>
      <c r="I577" s="5">
        <v>2</v>
      </c>
      <c r="J577" s="2" t="s">
        <v>4</v>
      </c>
      <c r="K577" s="2" t="s">
        <v>5</v>
      </c>
      <c r="L577" s="8">
        <v>25</v>
      </c>
      <c r="M577" s="1">
        <v>3</v>
      </c>
      <c r="N577" s="1" t="str">
        <f t="shared" si="10"/>
        <v>не торгуем</v>
      </c>
      <c r="O577" s="1"/>
    </row>
    <row r="578" spans="3:15" x14ac:dyDescent="0.3">
      <c r="C578" s="7" t="s">
        <v>348</v>
      </c>
      <c r="D578" s="103" t="str">
        <f>VLOOKUP(Таблица1[[#This Row],[ID]],Таблица3[#All],3,FALSE)</f>
        <v>Smriti</v>
      </c>
      <c r="E578" s="18">
        <f>VLOOKUP(Таблица1[[#This Row],[ID]],Таблица3[#All],2,FALSE)</f>
        <v>43466</v>
      </c>
      <c r="F578" s="18" t="str">
        <f>VLOOKUP(Таблица1[[#This Row],[ID]],Таблица3[#All],5,FALSE)</f>
        <v>Patna</v>
      </c>
      <c r="G578" s="5">
        <v>25</v>
      </c>
      <c r="H578" s="3">
        <v>10</v>
      </c>
      <c r="I578" s="5">
        <v>1</v>
      </c>
      <c r="J578" s="2" t="s">
        <v>2</v>
      </c>
      <c r="K578" s="2" t="s">
        <v>29</v>
      </c>
      <c r="L578" s="8">
        <v>25</v>
      </c>
      <c r="M578" s="1">
        <v>2</v>
      </c>
      <c r="N578" s="1" t="str">
        <f t="shared" si="10"/>
        <v>не торгуем</v>
      </c>
      <c r="O578" s="1"/>
    </row>
    <row r="579" spans="3:15" x14ac:dyDescent="0.3">
      <c r="C579" s="7" t="s">
        <v>482</v>
      </c>
      <c r="D579" s="103" t="str">
        <f>VLOOKUP(Таблица1[[#This Row],[ID]],Таблица3[#All],3,FALSE)</f>
        <v>Tushina</v>
      </c>
      <c r="E579" s="18">
        <f>VLOOKUP(Таблица1[[#This Row],[ID]],Таблица3[#All],2,FALSE)</f>
        <v>43539</v>
      </c>
      <c r="F579" s="18" t="str">
        <f>VLOOKUP(Таблица1[[#This Row],[ID]],Таблица3[#All],5,FALSE)</f>
        <v>Goa</v>
      </c>
      <c r="G579" s="5">
        <v>50</v>
      </c>
      <c r="H579" s="3">
        <v>-17</v>
      </c>
      <c r="I579" s="5">
        <v>2</v>
      </c>
      <c r="J579" s="2" t="s">
        <v>4</v>
      </c>
      <c r="K579" s="2" t="s">
        <v>5</v>
      </c>
      <c r="L579" s="8">
        <v>25</v>
      </c>
      <c r="M579" s="1">
        <v>3</v>
      </c>
      <c r="N579" s="1" t="str">
        <f t="shared" si="10"/>
        <v>не торгуем</v>
      </c>
      <c r="O579" s="1"/>
    </row>
    <row r="580" spans="3:15" x14ac:dyDescent="0.3">
      <c r="C580" s="7" t="s">
        <v>325</v>
      </c>
      <c r="D580" s="103" t="str">
        <f>VLOOKUP(Таблица1[[#This Row],[ID]],Таблица3[#All],3,FALSE)</f>
        <v>Bhargav</v>
      </c>
      <c r="E580" s="18">
        <f>VLOOKUP(Таблица1[[#This Row],[ID]],Таблица3[#All],2,FALSE)</f>
        <v>43445</v>
      </c>
      <c r="F580" s="18" t="str">
        <f>VLOOKUP(Таблица1[[#This Row],[ID]],Таблица3[#All],5,FALSE)</f>
        <v>Delhi</v>
      </c>
      <c r="G580" s="5">
        <v>152</v>
      </c>
      <c r="H580" s="3">
        <v>50</v>
      </c>
      <c r="I580" s="5">
        <v>6</v>
      </c>
      <c r="J580" s="2" t="s">
        <v>4</v>
      </c>
      <c r="K580" s="2" t="s">
        <v>5</v>
      </c>
      <c r="L580" s="8">
        <v>25.333333333333332</v>
      </c>
      <c r="M580" s="1">
        <v>3</v>
      </c>
      <c r="N580" s="1" t="str">
        <f t="shared" si="10"/>
        <v>не торгуем</v>
      </c>
      <c r="O580" s="1"/>
    </row>
    <row r="581" spans="3:15" x14ac:dyDescent="0.3">
      <c r="C581" s="7" t="s">
        <v>58</v>
      </c>
      <c r="D581" s="103" t="str">
        <f>VLOOKUP(Таблица1[[#This Row],[ID]],Таблица3[#All],3,FALSE)</f>
        <v>Parth</v>
      </c>
      <c r="E581" s="18">
        <f>VLOOKUP(Таблица1[[#This Row],[ID]],Таблица3[#All],2,FALSE)</f>
        <v>43216</v>
      </c>
      <c r="F581" s="18" t="str">
        <f>VLOOKUP(Таблица1[[#This Row],[ID]],Таблица3[#All],5,FALSE)</f>
        <v>Pune</v>
      </c>
      <c r="G581" s="5">
        <v>182</v>
      </c>
      <c r="H581" s="3">
        <v>-11</v>
      </c>
      <c r="I581" s="5">
        <v>3</v>
      </c>
      <c r="J581" s="2" t="s">
        <v>2</v>
      </c>
      <c r="K581" s="2" t="s">
        <v>3</v>
      </c>
      <c r="L581" s="8">
        <v>60.666666666666664</v>
      </c>
      <c r="M581" s="1">
        <v>2</v>
      </c>
      <c r="N581" s="1" t="str">
        <f t="shared" si="10"/>
        <v>торгуем</v>
      </c>
      <c r="O581" s="1"/>
    </row>
    <row r="582" spans="3:15" x14ac:dyDescent="0.3">
      <c r="C582" s="7" t="s">
        <v>216</v>
      </c>
      <c r="D582" s="103" t="str">
        <f>VLOOKUP(Таблица1[[#This Row],[ID]],Таблица3[#All],3,FALSE)</f>
        <v>Sukrith</v>
      </c>
      <c r="E582" s="18">
        <f>VLOOKUP(Таблица1[[#This Row],[ID]],Таблица3[#All],2,FALSE)</f>
        <v>43367</v>
      </c>
      <c r="F582" s="18" t="str">
        <f>VLOOKUP(Таблица1[[#This Row],[ID]],Таблица3[#All],5,FALSE)</f>
        <v>Mumbai</v>
      </c>
      <c r="G582" s="5">
        <v>239</v>
      </c>
      <c r="H582" s="3">
        <v>-162</v>
      </c>
      <c r="I582" s="5">
        <v>5</v>
      </c>
      <c r="J582" s="2" t="s">
        <v>2</v>
      </c>
      <c r="K582" s="2" t="s">
        <v>14</v>
      </c>
      <c r="L582" s="8">
        <v>47.8</v>
      </c>
      <c r="M582" s="1">
        <v>4</v>
      </c>
      <c r="N582" s="1" t="str">
        <f t="shared" ref="N582:N645" si="11">IF(OR(K582="Printers",K582="Bookcases",K582="Accessories"),"торгуем","не торгуем")</f>
        <v>не торгуем</v>
      </c>
      <c r="O582" s="1"/>
    </row>
    <row r="583" spans="3:15" x14ac:dyDescent="0.3">
      <c r="C583" s="7" t="s">
        <v>514</v>
      </c>
      <c r="D583" s="103" t="str">
        <f>VLOOKUP(Таблица1[[#This Row],[ID]],Таблица3[#All],3,FALSE)</f>
        <v>Deepak</v>
      </c>
      <c r="E583" s="18">
        <f>VLOOKUP(Таблица1[[#This Row],[ID]],Таблица3[#All],2,FALSE)</f>
        <v>43551</v>
      </c>
      <c r="F583" s="18" t="str">
        <f>VLOOKUP(Таблица1[[#This Row],[ID]],Таблица3[#All],5,FALSE)</f>
        <v>Bhopal</v>
      </c>
      <c r="G583" s="5">
        <v>152</v>
      </c>
      <c r="H583" s="3">
        <v>50</v>
      </c>
      <c r="I583" s="5">
        <v>6</v>
      </c>
      <c r="J583" s="2" t="s">
        <v>4</v>
      </c>
      <c r="K583" s="2" t="s">
        <v>5</v>
      </c>
      <c r="L583" s="8">
        <v>25.333333333333332</v>
      </c>
      <c r="M583" s="1">
        <v>4</v>
      </c>
      <c r="N583" s="1" t="str">
        <f t="shared" si="11"/>
        <v>не торгуем</v>
      </c>
      <c r="O583" s="1"/>
    </row>
    <row r="584" spans="3:15" x14ac:dyDescent="0.3">
      <c r="C584" s="7" t="s">
        <v>387</v>
      </c>
      <c r="D584" s="103" t="str">
        <f>VLOOKUP(Таблица1[[#This Row],[ID]],Таблица3[#All],3,FALSE)</f>
        <v>Komal</v>
      </c>
      <c r="E584" s="18">
        <f>VLOOKUP(Таблица1[[#This Row],[ID]],Таблица3[#All],2,FALSE)</f>
        <v>43486</v>
      </c>
      <c r="F584" s="18" t="str">
        <f>VLOOKUP(Таблица1[[#This Row],[ID]],Таблица3[#All],5,FALSE)</f>
        <v>Allahabad</v>
      </c>
      <c r="G584" s="5">
        <v>229</v>
      </c>
      <c r="H584" s="3">
        <v>59</v>
      </c>
      <c r="I584" s="5">
        <v>9</v>
      </c>
      <c r="J584" s="2" t="s">
        <v>4</v>
      </c>
      <c r="K584" s="2" t="s">
        <v>11</v>
      </c>
      <c r="L584" s="8">
        <v>25.444444444444443</v>
      </c>
      <c r="M584" s="1">
        <v>3</v>
      </c>
      <c r="N584" s="1" t="str">
        <f t="shared" si="11"/>
        <v>не торгуем</v>
      </c>
      <c r="O584" s="1"/>
    </row>
    <row r="585" spans="3:15" x14ac:dyDescent="0.3">
      <c r="C585" s="7" t="s">
        <v>105</v>
      </c>
      <c r="D585" s="103" t="str">
        <f>VLOOKUP(Таблица1[[#This Row],[ID]],Таблица3[#All],3,FALSE)</f>
        <v>Sheetal</v>
      </c>
      <c r="E585" s="18">
        <f>VLOOKUP(Таблица1[[#This Row],[ID]],Таблица3[#All],2,FALSE)</f>
        <v>43261</v>
      </c>
      <c r="F585" s="18" t="str">
        <f>VLOOKUP(Таблица1[[#This Row],[ID]],Таблица3[#All],5,FALSE)</f>
        <v>Indore</v>
      </c>
      <c r="G585" s="5">
        <v>51</v>
      </c>
      <c r="H585" s="3">
        <v>7</v>
      </c>
      <c r="I585" s="5">
        <v>2</v>
      </c>
      <c r="J585" s="2" t="s">
        <v>2</v>
      </c>
      <c r="K585" s="2" t="s">
        <v>29</v>
      </c>
      <c r="L585" s="8">
        <v>25.5</v>
      </c>
      <c r="M585" s="1">
        <v>3</v>
      </c>
      <c r="N585" s="1" t="str">
        <f t="shared" si="11"/>
        <v>не торгуем</v>
      </c>
      <c r="O585" s="1"/>
    </row>
    <row r="586" spans="3:15" x14ac:dyDescent="0.3">
      <c r="C586" s="7" t="s">
        <v>216</v>
      </c>
      <c r="D586" s="103" t="str">
        <f>VLOOKUP(Таблица1[[#This Row],[ID]],Таблица3[#All],3,FALSE)</f>
        <v>Sukrith</v>
      </c>
      <c r="E586" s="18">
        <f>VLOOKUP(Таблица1[[#This Row],[ID]],Таблица3[#All],2,FALSE)</f>
        <v>43367</v>
      </c>
      <c r="F586" s="18" t="str">
        <f>VLOOKUP(Таблица1[[#This Row],[ID]],Таблица3[#All],5,FALSE)</f>
        <v>Mumbai</v>
      </c>
      <c r="G586" s="5">
        <v>148</v>
      </c>
      <c r="H586" s="3">
        <v>0</v>
      </c>
      <c r="I586" s="5">
        <v>3</v>
      </c>
      <c r="J586" s="2" t="s">
        <v>4</v>
      </c>
      <c r="K586" s="2" t="s">
        <v>11</v>
      </c>
      <c r="L586" s="8">
        <v>49.333333333333336</v>
      </c>
      <c r="M586" s="1">
        <v>4</v>
      </c>
      <c r="N586" s="1" t="str">
        <f t="shared" si="11"/>
        <v>не торгуем</v>
      </c>
      <c r="O586" s="1"/>
    </row>
    <row r="587" spans="3:15" x14ac:dyDescent="0.3">
      <c r="C587" s="7" t="s">
        <v>286</v>
      </c>
      <c r="D587" s="103" t="str">
        <f>VLOOKUP(Таблица1[[#This Row],[ID]],Таблица3[#All],3,FALSE)</f>
        <v>Komal</v>
      </c>
      <c r="E587" s="18">
        <f>VLOOKUP(Таблица1[[#This Row],[ID]],Таблица3[#All],2,FALSE)</f>
        <v>43420</v>
      </c>
      <c r="F587" s="18" t="str">
        <f>VLOOKUP(Таблица1[[#This Row],[ID]],Таблица3[#All],5,FALSE)</f>
        <v>Simla</v>
      </c>
      <c r="G587" s="5">
        <v>51</v>
      </c>
      <c r="H587" s="3">
        <v>14</v>
      </c>
      <c r="I587" s="5">
        <v>2</v>
      </c>
      <c r="J587" s="2" t="s">
        <v>4</v>
      </c>
      <c r="K587" s="2" t="s">
        <v>5</v>
      </c>
      <c r="L587" s="8">
        <v>25.5</v>
      </c>
      <c r="M587" s="1">
        <v>2</v>
      </c>
      <c r="N587" s="1" t="str">
        <f t="shared" si="11"/>
        <v>не торгуем</v>
      </c>
      <c r="O587" s="1"/>
    </row>
    <row r="588" spans="3:15" x14ac:dyDescent="0.3">
      <c r="C588" s="7" t="s">
        <v>209</v>
      </c>
      <c r="D588" s="103" t="str">
        <f>VLOOKUP(Таблица1[[#This Row],[ID]],Таблица3[#All],3,FALSE)</f>
        <v>Akshay</v>
      </c>
      <c r="E588" s="18">
        <f>VLOOKUP(Таблица1[[#This Row],[ID]],Таблица3[#All],2,FALSE)</f>
        <v>43365</v>
      </c>
      <c r="F588" s="18" t="str">
        <f>VLOOKUP(Таблица1[[#This Row],[ID]],Таблица3[#All],5,FALSE)</f>
        <v>Lucknow</v>
      </c>
      <c r="G588" s="5">
        <v>313</v>
      </c>
      <c r="H588" s="3">
        <v>-13</v>
      </c>
      <c r="I588" s="5">
        <v>5</v>
      </c>
      <c r="J588" s="2" t="s">
        <v>2</v>
      </c>
      <c r="K588" s="2" t="s">
        <v>3</v>
      </c>
      <c r="L588" s="8">
        <v>62.6</v>
      </c>
      <c r="M588" s="1">
        <v>4</v>
      </c>
      <c r="N588" s="1" t="str">
        <f t="shared" si="11"/>
        <v>торгуем</v>
      </c>
      <c r="O588" s="1"/>
    </row>
    <row r="589" spans="3:15" x14ac:dyDescent="0.3">
      <c r="C589" s="7" t="s">
        <v>419</v>
      </c>
      <c r="D589" s="103" t="str">
        <f>VLOOKUP(Таблица1[[#This Row],[ID]],Таблица3[#All],3,FALSE)</f>
        <v>Diwakar</v>
      </c>
      <c r="E589" s="18">
        <f>VLOOKUP(Таблица1[[#This Row],[ID]],Таблица3[#All],2,FALSE)</f>
        <v>43501</v>
      </c>
      <c r="F589" s="18" t="str">
        <f>VLOOKUP(Таблица1[[#This Row],[ID]],Таблица3[#All],5,FALSE)</f>
        <v>Delhi</v>
      </c>
      <c r="G589" s="5">
        <v>51</v>
      </c>
      <c r="H589" s="3">
        <v>-49</v>
      </c>
      <c r="I589" s="5">
        <v>2</v>
      </c>
      <c r="J589" s="2" t="s">
        <v>7</v>
      </c>
      <c r="K589" s="2" t="s">
        <v>8</v>
      </c>
      <c r="L589" s="8">
        <v>25.5</v>
      </c>
      <c r="M589" s="1">
        <v>1</v>
      </c>
      <c r="N589" s="1" t="str">
        <f t="shared" si="11"/>
        <v>не торгуем</v>
      </c>
      <c r="O589" s="1"/>
    </row>
    <row r="590" spans="3:15" x14ac:dyDescent="0.3">
      <c r="C590" s="7" t="s">
        <v>217</v>
      </c>
      <c r="D590" s="103" t="str">
        <f>VLOOKUP(Таблица1[[#This Row],[ID]],Таблица3[#All],3,FALSE)</f>
        <v>Sauptik</v>
      </c>
      <c r="E590" s="18">
        <f>VLOOKUP(Таблица1[[#This Row],[ID]],Таблица3[#All],2,FALSE)</f>
        <v>43373</v>
      </c>
      <c r="F590" s="18" t="str">
        <f>VLOOKUP(Таблица1[[#This Row],[ID]],Таблица3[#All],5,FALSE)</f>
        <v>Indore</v>
      </c>
      <c r="G590" s="5">
        <v>89</v>
      </c>
      <c r="H590" s="3">
        <v>-4</v>
      </c>
      <c r="I590" s="5">
        <v>5</v>
      </c>
      <c r="J590" s="2" t="s">
        <v>4</v>
      </c>
      <c r="K590" s="2" t="s">
        <v>11</v>
      </c>
      <c r="L590" s="8">
        <v>17.8</v>
      </c>
      <c r="M590" s="1">
        <v>4</v>
      </c>
      <c r="N590" s="1" t="str">
        <f t="shared" si="11"/>
        <v>не торгуем</v>
      </c>
      <c r="O590" s="1"/>
    </row>
    <row r="591" spans="3:15" x14ac:dyDescent="0.3">
      <c r="C591" s="7" t="s">
        <v>217</v>
      </c>
      <c r="D591" s="103" t="str">
        <f>VLOOKUP(Таблица1[[#This Row],[ID]],Таблица3[#All],3,FALSE)</f>
        <v>Sauptik</v>
      </c>
      <c r="E591" s="18">
        <f>VLOOKUP(Таблица1[[#This Row],[ID]],Таблица3[#All],2,FALSE)</f>
        <v>43373</v>
      </c>
      <c r="F591" s="18" t="str">
        <f>VLOOKUP(Таблица1[[#This Row],[ID]],Таблица3[#All],5,FALSE)</f>
        <v>Indore</v>
      </c>
      <c r="G591" s="5">
        <v>1630</v>
      </c>
      <c r="H591" s="3">
        <v>-802</v>
      </c>
      <c r="I591" s="5">
        <v>5</v>
      </c>
      <c r="J591" s="2" t="s">
        <v>2</v>
      </c>
      <c r="K591" s="2" t="s">
        <v>24</v>
      </c>
      <c r="L591" s="8">
        <v>326</v>
      </c>
      <c r="M591" s="1">
        <v>1</v>
      </c>
      <c r="N591" s="1" t="str">
        <f t="shared" si="11"/>
        <v>не торгуем</v>
      </c>
      <c r="O591" s="1"/>
    </row>
    <row r="592" spans="3:15" x14ac:dyDescent="0.3">
      <c r="C592" s="7" t="s">
        <v>123</v>
      </c>
      <c r="D592" s="103" t="str">
        <f>VLOOKUP(Таблица1[[#This Row],[ID]],Таблица3[#All],3,FALSE)</f>
        <v>Ekta</v>
      </c>
      <c r="E592" s="18">
        <f>VLOOKUP(Таблица1[[#This Row],[ID]],Таблица3[#All],2,FALSE)</f>
        <v>43279</v>
      </c>
      <c r="F592" s="18" t="str">
        <f>VLOOKUP(Таблица1[[#This Row],[ID]],Таблица3[#All],5,FALSE)</f>
        <v>Indore</v>
      </c>
      <c r="G592" s="5">
        <v>231</v>
      </c>
      <c r="H592" s="3">
        <v>-190</v>
      </c>
      <c r="I592" s="5">
        <v>9</v>
      </c>
      <c r="J592" s="2" t="s">
        <v>4</v>
      </c>
      <c r="K592" s="2" t="s">
        <v>6</v>
      </c>
      <c r="L592" s="8">
        <v>25.666666666666668</v>
      </c>
      <c r="M592" s="1">
        <v>1</v>
      </c>
      <c r="N592" s="1" t="str">
        <f t="shared" si="11"/>
        <v>не торгуем</v>
      </c>
      <c r="O592" s="1"/>
    </row>
    <row r="593" spans="3:15" x14ac:dyDescent="0.3">
      <c r="C593" s="7" t="s">
        <v>143</v>
      </c>
      <c r="D593" s="103" t="str">
        <f>VLOOKUP(Таблица1[[#This Row],[ID]],Таблица3[#All],3,FALSE)</f>
        <v>Wale</v>
      </c>
      <c r="E593" s="18">
        <f>VLOOKUP(Таблица1[[#This Row],[ID]],Таблица3[#All],2,FALSE)</f>
        <v>43299</v>
      </c>
      <c r="F593" s="18" t="str">
        <f>VLOOKUP(Таблица1[[#This Row],[ID]],Таблица3[#All],5,FALSE)</f>
        <v>Mumbai</v>
      </c>
      <c r="G593" s="5">
        <v>26</v>
      </c>
      <c r="H593" s="3">
        <v>-24</v>
      </c>
      <c r="I593" s="5">
        <v>1</v>
      </c>
      <c r="J593" s="2" t="s">
        <v>4</v>
      </c>
      <c r="K593" s="2" t="s">
        <v>5</v>
      </c>
      <c r="L593" s="8">
        <v>26</v>
      </c>
      <c r="M593" s="1">
        <v>2</v>
      </c>
      <c r="N593" s="1" t="str">
        <f t="shared" si="11"/>
        <v>не торгуем</v>
      </c>
      <c r="O593" s="1"/>
    </row>
    <row r="594" spans="3:15" x14ac:dyDescent="0.3">
      <c r="C594" s="7" t="s">
        <v>342</v>
      </c>
      <c r="D594" s="103" t="str">
        <f>VLOOKUP(Таблица1[[#This Row],[ID]],Таблица3[#All],3,FALSE)</f>
        <v>Akshata</v>
      </c>
      <c r="E594" s="18">
        <f>VLOOKUP(Таблица1[[#This Row],[ID]],Таблица3[#All],2,FALSE)</f>
        <v>43460</v>
      </c>
      <c r="F594" s="18" t="str">
        <f>VLOOKUP(Таблица1[[#This Row],[ID]],Таблица3[#All],5,FALSE)</f>
        <v>Surat</v>
      </c>
      <c r="G594" s="5">
        <v>52</v>
      </c>
      <c r="H594" s="3">
        <v>18</v>
      </c>
      <c r="I594" s="5">
        <v>2</v>
      </c>
      <c r="J594" s="2" t="s">
        <v>4</v>
      </c>
      <c r="K594" s="2" t="s">
        <v>5</v>
      </c>
      <c r="L594" s="8">
        <v>26</v>
      </c>
      <c r="M594" s="1">
        <v>4</v>
      </c>
      <c r="N594" s="1" t="str">
        <f t="shared" si="11"/>
        <v>не торгуем</v>
      </c>
      <c r="O594" s="1"/>
    </row>
    <row r="595" spans="3:15" x14ac:dyDescent="0.3">
      <c r="C595" s="7" t="s">
        <v>176</v>
      </c>
      <c r="D595" s="103" t="str">
        <f>VLOOKUP(Таблица1[[#This Row],[ID]],Таблица3[#All],3,FALSE)</f>
        <v>Mohan</v>
      </c>
      <c r="E595" s="18">
        <f>VLOOKUP(Таблица1[[#This Row],[ID]],Таблица3[#All],2,FALSE)</f>
        <v>43332</v>
      </c>
      <c r="F595" s="18" t="str">
        <f>VLOOKUP(Таблица1[[#This Row],[ID]],Таблица3[#All],5,FALSE)</f>
        <v>Mumbai</v>
      </c>
      <c r="G595" s="5">
        <v>204</v>
      </c>
      <c r="H595" s="3">
        <v>-276</v>
      </c>
      <c r="I595" s="5">
        <v>3</v>
      </c>
      <c r="J595" s="2" t="s">
        <v>2</v>
      </c>
      <c r="K595" s="2" t="s">
        <v>3</v>
      </c>
      <c r="L595" s="8">
        <v>68</v>
      </c>
      <c r="M595" s="1">
        <v>4</v>
      </c>
      <c r="N595" s="1" t="str">
        <f t="shared" si="11"/>
        <v>торгуем</v>
      </c>
      <c r="O595" s="1"/>
    </row>
    <row r="596" spans="3:15" x14ac:dyDescent="0.3">
      <c r="C596" s="7" t="s">
        <v>419</v>
      </c>
      <c r="D596" s="103" t="str">
        <f>VLOOKUP(Таблица1[[#This Row],[ID]],Таблица3[#All],3,FALSE)</f>
        <v>Diwakar</v>
      </c>
      <c r="E596" s="18">
        <f>VLOOKUP(Таблица1[[#This Row],[ID]],Таблица3[#All],2,FALSE)</f>
        <v>43501</v>
      </c>
      <c r="F596" s="18" t="str">
        <f>VLOOKUP(Таблица1[[#This Row],[ID]],Таблица3[#All],5,FALSE)</f>
        <v>Delhi</v>
      </c>
      <c r="G596" s="5">
        <v>26</v>
      </c>
      <c r="H596" s="3">
        <v>-17</v>
      </c>
      <c r="I596" s="5">
        <v>1</v>
      </c>
      <c r="J596" s="2" t="s">
        <v>4</v>
      </c>
      <c r="K596" s="2" t="s">
        <v>5</v>
      </c>
      <c r="L596" s="8">
        <v>26</v>
      </c>
      <c r="M596" s="1">
        <v>3</v>
      </c>
      <c r="N596" s="1" t="str">
        <f t="shared" si="11"/>
        <v>не торгуем</v>
      </c>
      <c r="O596" s="1"/>
    </row>
    <row r="597" spans="3:15" x14ac:dyDescent="0.3">
      <c r="C597" s="7" t="s">
        <v>218</v>
      </c>
      <c r="D597" s="103" t="str">
        <f>VLOOKUP(Таблица1[[#This Row],[ID]],Таблица3[#All],3,FALSE)</f>
        <v>Shishu</v>
      </c>
      <c r="E597" s="18">
        <f>VLOOKUP(Таблица1[[#This Row],[ID]],Таблица3[#All],2,FALSE)</f>
        <v>43374</v>
      </c>
      <c r="F597" s="18" t="str">
        <f>VLOOKUP(Таблица1[[#This Row],[ID]],Таблица3[#All],5,FALSE)</f>
        <v>Hyderabad</v>
      </c>
      <c r="G597" s="5">
        <v>38</v>
      </c>
      <c r="H597" s="3">
        <v>-13</v>
      </c>
      <c r="I597" s="5">
        <v>3</v>
      </c>
      <c r="J597" s="2" t="s">
        <v>4</v>
      </c>
      <c r="K597" s="2" t="s">
        <v>5</v>
      </c>
      <c r="L597" s="8">
        <v>12.666666666666666</v>
      </c>
      <c r="M597" s="1">
        <v>2</v>
      </c>
      <c r="N597" s="1" t="str">
        <f t="shared" si="11"/>
        <v>не торгуем</v>
      </c>
      <c r="O597" s="1"/>
    </row>
    <row r="598" spans="3:15" x14ac:dyDescent="0.3">
      <c r="C598" s="7" t="s">
        <v>218</v>
      </c>
      <c r="D598" s="103" t="str">
        <f>VLOOKUP(Таблица1[[#This Row],[ID]],Таблица3[#All],3,FALSE)</f>
        <v>Shishu</v>
      </c>
      <c r="E598" s="18">
        <f>VLOOKUP(Таблица1[[#This Row],[ID]],Таблица3[#All],2,FALSE)</f>
        <v>43374</v>
      </c>
      <c r="F598" s="18" t="str">
        <f>VLOOKUP(Таблица1[[#This Row],[ID]],Таблица3[#All],5,FALSE)</f>
        <v>Hyderabad</v>
      </c>
      <c r="G598" s="5">
        <v>61</v>
      </c>
      <c r="H598" s="3">
        <v>-50</v>
      </c>
      <c r="I598" s="5">
        <v>4</v>
      </c>
      <c r="J598" s="2" t="s">
        <v>4</v>
      </c>
      <c r="K598" s="2" t="s">
        <v>6</v>
      </c>
      <c r="L598" s="8">
        <v>15.25</v>
      </c>
      <c r="M598" s="1">
        <v>1</v>
      </c>
      <c r="N598" s="1" t="str">
        <f t="shared" si="11"/>
        <v>не торгуем</v>
      </c>
      <c r="O598" s="1"/>
    </row>
    <row r="599" spans="3:15" x14ac:dyDescent="0.3">
      <c r="C599" s="7" t="s">
        <v>219</v>
      </c>
      <c r="D599" s="103" t="str">
        <f>VLOOKUP(Таблица1[[#This Row],[ID]],Таблица3[#All],3,FALSE)</f>
        <v>Divyansh</v>
      </c>
      <c r="E599" s="18">
        <f>VLOOKUP(Таблица1[[#This Row],[ID]],Таблица3[#All],2,FALSE)</f>
        <v>43374</v>
      </c>
      <c r="F599" s="18" t="str">
        <f>VLOOKUP(Таблица1[[#This Row],[ID]],Таблица3[#All],5,FALSE)</f>
        <v>Ahmedabad</v>
      </c>
      <c r="G599" s="5">
        <v>205</v>
      </c>
      <c r="H599" s="3">
        <v>-119</v>
      </c>
      <c r="I599" s="5">
        <v>3</v>
      </c>
      <c r="J599" s="2" t="s">
        <v>4</v>
      </c>
      <c r="K599" s="2" t="s">
        <v>11</v>
      </c>
      <c r="L599" s="8">
        <v>68.333333333333329</v>
      </c>
      <c r="M599" s="1">
        <v>1</v>
      </c>
      <c r="N599" s="1" t="str">
        <f t="shared" si="11"/>
        <v>не торгуем</v>
      </c>
      <c r="O599" s="1"/>
    </row>
    <row r="600" spans="3:15" x14ac:dyDescent="0.3">
      <c r="C600" s="7" t="s">
        <v>219</v>
      </c>
      <c r="D600" s="103" t="str">
        <f>VLOOKUP(Таблица1[[#This Row],[ID]],Таблица3[#All],3,FALSE)</f>
        <v>Divyansh</v>
      </c>
      <c r="E600" s="18">
        <f>VLOOKUP(Таблица1[[#This Row],[ID]],Таблица3[#All],2,FALSE)</f>
        <v>43374</v>
      </c>
      <c r="F600" s="18" t="str">
        <f>VLOOKUP(Таблица1[[#This Row],[ID]],Таблица3[#All],5,FALSE)</f>
        <v>Ahmedabad</v>
      </c>
      <c r="G600" s="5">
        <v>47</v>
      </c>
      <c r="H600" s="3">
        <v>-27</v>
      </c>
      <c r="I600" s="5">
        <v>4</v>
      </c>
      <c r="J600" s="2" t="s">
        <v>4</v>
      </c>
      <c r="K600" s="2" t="s">
        <v>11</v>
      </c>
      <c r="L600" s="8">
        <v>11.75</v>
      </c>
      <c r="M600" s="1">
        <v>4</v>
      </c>
      <c r="N600" s="1" t="str">
        <f t="shared" si="11"/>
        <v>не торгуем</v>
      </c>
      <c r="O600" s="1"/>
    </row>
    <row r="601" spans="3:15" x14ac:dyDescent="0.3">
      <c r="C601" s="7" t="s">
        <v>458</v>
      </c>
      <c r="D601" s="103" t="str">
        <f>VLOOKUP(Таблица1[[#This Row],[ID]],Таблица3[#All],3,FALSE)</f>
        <v>Pooja</v>
      </c>
      <c r="E601" s="18">
        <f>VLOOKUP(Таблица1[[#This Row],[ID]],Таблица3[#All],2,FALSE)</f>
        <v>43520</v>
      </c>
      <c r="F601" s="18" t="str">
        <f>VLOOKUP(Таблица1[[#This Row],[ID]],Таблица3[#All],5,FALSE)</f>
        <v>Patna</v>
      </c>
      <c r="G601" s="5">
        <v>52</v>
      </c>
      <c r="H601" s="3">
        <v>14</v>
      </c>
      <c r="I601" s="5">
        <v>2</v>
      </c>
      <c r="J601" s="2" t="s">
        <v>4</v>
      </c>
      <c r="K601" s="2" t="s">
        <v>5</v>
      </c>
      <c r="L601" s="8">
        <v>26</v>
      </c>
      <c r="M601" s="1">
        <v>3</v>
      </c>
      <c r="N601" s="1" t="str">
        <f t="shared" si="11"/>
        <v>не торгуем</v>
      </c>
      <c r="O601" s="1"/>
    </row>
    <row r="602" spans="3:15" x14ac:dyDescent="0.3">
      <c r="C602" s="7" t="s">
        <v>219</v>
      </c>
      <c r="D602" s="103" t="str">
        <f>VLOOKUP(Таблица1[[#This Row],[ID]],Таблица3[#All],3,FALSE)</f>
        <v>Divyansh</v>
      </c>
      <c r="E602" s="18">
        <f>VLOOKUP(Таблица1[[#This Row],[ID]],Таблица3[#All],2,FALSE)</f>
        <v>43374</v>
      </c>
      <c r="F602" s="18" t="str">
        <f>VLOOKUP(Таблица1[[#This Row],[ID]],Таблица3[#All],5,FALSE)</f>
        <v>Ahmedabad</v>
      </c>
      <c r="G602" s="5">
        <v>70</v>
      </c>
      <c r="H602" s="3">
        <v>-64</v>
      </c>
      <c r="I602" s="5">
        <v>5</v>
      </c>
      <c r="J602" s="2" t="s">
        <v>4</v>
      </c>
      <c r="K602" s="2" t="s">
        <v>5</v>
      </c>
      <c r="L602" s="8">
        <v>14</v>
      </c>
      <c r="M602" s="1">
        <v>2</v>
      </c>
      <c r="N602" s="1" t="str">
        <f t="shared" si="11"/>
        <v>не торгуем</v>
      </c>
      <c r="O602" s="1"/>
    </row>
    <row r="603" spans="3:15" x14ac:dyDescent="0.3">
      <c r="C603" s="7" t="s">
        <v>476</v>
      </c>
      <c r="D603" s="103" t="str">
        <f>VLOOKUP(Таблица1[[#This Row],[ID]],Таблица3[#All],3,FALSE)</f>
        <v>Sonal</v>
      </c>
      <c r="E603" s="18">
        <f>VLOOKUP(Таблица1[[#This Row],[ID]],Таблица3[#All],2,FALSE)</f>
        <v>43534</v>
      </c>
      <c r="F603" s="18" t="str">
        <f>VLOOKUP(Таблица1[[#This Row],[ID]],Таблица3[#All],5,FALSE)</f>
        <v>Patna</v>
      </c>
      <c r="G603" s="5">
        <v>213</v>
      </c>
      <c r="H603" s="3">
        <v>-145</v>
      </c>
      <c r="I603" s="5">
        <v>3</v>
      </c>
      <c r="J603" s="2" t="s">
        <v>2</v>
      </c>
      <c r="K603" s="2" t="s">
        <v>3</v>
      </c>
      <c r="L603" s="8">
        <v>71</v>
      </c>
      <c r="M603" s="1">
        <v>1</v>
      </c>
      <c r="N603" s="1" t="str">
        <f t="shared" si="11"/>
        <v>торгуем</v>
      </c>
      <c r="O603" s="1"/>
    </row>
    <row r="604" spans="3:15" x14ac:dyDescent="0.3">
      <c r="C604" s="7" t="s">
        <v>220</v>
      </c>
      <c r="D604" s="103" t="str">
        <f>VLOOKUP(Таблица1[[#This Row],[ID]],Таблица3[#All],3,FALSE)</f>
        <v>Ishit</v>
      </c>
      <c r="E604" s="18">
        <f>VLOOKUP(Таблица1[[#This Row],[ID]],Таблица3[#All],2,FALSE)</f>
        <v>43374</v>
      </c>
      <c r="F604" s="18" t="str">
        <f>VLOOKUP(Таблица1[[#This Row],[ID]],Таблица3[#All],5,FALSE)</f>
        <v>Pune</v>
      </c>
      <c r="G604" s="5">
        <v>21</v>
      </c>
      <c r="H604" s="3">
        <v>-6</v>
      </c>
      <c r="I604" s="5">
        <v>3</v>
      </c>
      <c r="J604" s="2" t="s">
        <v>4</v>
      </c>
      <c r="K604" s="2" t="s">
        <v>22</v>
      </c>
      <c r="L604" s="8">
        <v>7</v>
      </c>
      <c r="M604" s="1">
        <v>2</v>
      </c>
      <c r="N604" s="1" t="str">
        <f t="shared" si="11"/>
        <v>не торгуем</v>
      </c>
      <c r="O604" s="1"/>
    </row>
    <row r="605" spans="3:15" x14ac:dyDescent="0.3">
      <c r="C605" s="7" t="s">
        <v>271</v>
      </c>
      <c r="D605" s="103" t="str">
        <f>VLOOKUP(Таблица1[[#This Row],[ID]],Таблица3[#All],3,FALSE)</f>
        <v>Kushal</v>
      </c>
      <c r="E605" s="18">
        <f>VLOOKUP(Таблица1[[#This Row],[ID]],Таблица3[#All],2,FALSE)</f>
        <v>43410</v>
      </c>
      <c r="F605" s="18" t="str">
        <f>VLOOKUP(Таблица1[[#This Row],[ID]],Таблица3[#All],5,FALSE)</f>
        <v>Kohima</v>
      </c>
      <c r="G605" s="5">
        <v>237</v>
      </c>
      <c r="H605" s="3">
        <v>47</v>
      </c>
      <c r="I605" s="5">
        <v>9</v>
      </c>
      <c r="J605" s="2" t="s">
        <v>4</v>
      </c>
      <c r="K605" s="2" t="s">
        <v>17</v>
      </c>
      <c r="L605" s="8">
        <v>26.333333333333332</v>
      </c>
      <c r="M605" s="1">
        <v>3</v>
      </c>
      <c r="N605" s="1" t="str">
        <f t="shared" si="11"/>
        <v>не торгуем</v>
      </c>
      <c r="O605" s="1"/>
    </row>
    <row r="606" spans="3:15" x14ac:dyDescent="0.3">
      <c r="C606" s="7" t="s">
        <v>221</v>
      </c>
      <c r="D606" s="103" t="str">
        <f>VLOOKUP(Таблица1[[#This Row],[ID]],Таблица3[#All],3,FALSE)</f>
        <v>Aryan</v>
      </c>
      <c r="E606" s="18">
        <f>VLOOKUP(Таблица1[[#This Row],[ID]],Таблица3[#All],2,FALSE)</f>
        <v>43374</v>
      </c>
      <c r="F606" s="18" t="str">
        <f>VLOOKUP(Таблица1[[#This Row],[ID]],Таблица3[#All],5,FALSE)</f>
        <v>Bhopal</v>
      </c>
      <c r="G606" s="5">
        <v>64</v>
      </c>
      <c r="H606" s="3">
        <v>6</v>
      </c>
      <c r="I606" s="5">
        <v>4</v>
      </c>
      <c r="J606" s="2" t="s">
        <v>4</v>
      </c>
      <c r="K606" s="2" t="s">
        <v>11</v>
      </c>
      <c r="L606" s="8">
        <v>16</v>
      </c>
      <c r="M606" s="1">
        <v>2</v>
      </c>
      <c r="N606" s="1" t="str">
        <f t="shared" si="11"/>
        <v>не торгуем</v>
      </c>
      <c r="O606" s="1"/>
    </row>
    <row r="607" spans="3:15" x14ac:dyDescent="0.3">
      <c r="C607" s="7" t="s">
        <v>177</v>
      </c>
      <c r="D607" s="103" t="str">
        <f>VLOOKUP(Таблица1[[#This Row],[ID]],Таблица3[#All],3,FALSE)</f>
        <v>Mohit</v>
      </c>
      <c r="E607" s="18">
        <f>VLOOKUP(Таблица1[[#This Row],[ID]],Таблица3[#All],2,FALSE)</f>
        <v>43333</v>
      </c>
      <c r="F607" s="18" t="str">
        <f>VLOOKUP(Таблица1[[#This Row],[ID]],Таблица3[#All],5,FALSE)</f>
        <v>Indore</v>
      </c>
      <c r="G607" s="5">
        <v>211</v>
      </c>
      <c r="H607" s="3">
        <v>19</v>
      </c>
      <c r="I607" s="5">
        <v>8</v>
      </c>
      <c r="J607" s="2" t="s">
        <v>4</v>
      </c>
      <c r="K607" s="2" t="s">
        <v>5</v>
      </c>
      <c r="L607" s="8">
        <v>26.375</v>
      </c>
      <c r="M607" s="1">
        <v>1</v>
      </c>
      <c r="N607" s="1" t="str">
        <f t="shared" si="11"/>
        <v>не торгуем</v>
      </c>
      <c r="O607" s="1"/>
    </row>
    <row r="608" spans="3:15" x14ac:dyDescent="0.3">
      <c r="C608" s="7" t="s">
        <v>221</v>
      </c>
      <c r="D608" s="103" t="str">
        <f>VLOOKUP(Таблица1[[#This Row],[ID]],Таблица3[#All],3,FALSE)</f>
        <v>Aryan</v>
      </c>
      <c r="E608" s="18">
        <f>VLOOKUP(Таблица1[[#This Row],[ID]],Таблица3[#All],2,FALSE)</f>
        <v>43374</v>
      </c>
      <c r="F608" s="18" t="str">
        <f>VLOOKUP(Таблица1[[#This Row],[ID]],Таблица3[#All],5,FALSE)</f>
        <v>Bhopal</v>
      </c>
      <c r="G608" s="5">
        <v>21</v>
      </c>
      <c r="H608" s="3">
        <v>-10</v>
      </c>
      <c r="I608" s="5">
        <v>4</v>
      </c>
      <c r="J608" s="2" t="s">
        <v>4</v>
      </c>
      <c r="K608" s="2" t="s">
        <v>22</v>
      </c>
      <c r="L608" s="8">
        <v>5.25</v>
      </c>
      <c r="M608" s="1">
        <v>4</v>
      </c>
      <c r="N608" s="1" t="str">
        <f t="shared" si="11"/>
        <v>не торгуем</v>
      </c>
      <c r="O608" s="1"/>
    </row>
    <row r="609" spans="3:15" x14ac:dyDescent="0.3">
      <c r="C609" s="7" t="s">
        <v>267</v>
      </c>
      <c r="D609" s="103" t="str">
        <f>VLOOKUP(Таблица1[[#This Row],[ID]],Таблица3[#All],3,FALSE)</f>
        <v>Aniket</v>
      </c>
      <c r="E609" s="18">
        <f>VLOOKUP(Таблица1[[#This Row],[ID]],Таблица3[#All],2,FALSE)</f>
        <v>43407</v>
      </c>
      <c r="F609" s="18" t="str">
        <f>VLOOKUP(Таблица1[[#This Row],[ID]],Таблица3[#All],5,FALSE)</f>
        <v>Chandigarh</v>
      </c>
      <c r="G609" s="5">
        <v>264</v>
      </c>
      <c r="H609" s="3">
        <v>71</v>
      </c>
      <c r="I609" s="5">
        <v>10</v>
      </c>
      <c r="J609" s="2" t="s">
        <v>2</v>
      </c>
      <c r="K609" s="2" t="s">
        <v>29</v>
      </c>
      <c r="L609" s="8">
        <v>26.4</v>
      </c>
      <c r="M609" s="1">
        <v>4</v>
      </c>
      <c r="N609" s="1" t="str">
        <f t="shared" si="11"/>
        <v>не торгуем</v>
      </c>
      <c r="O609" s="1"/>
    </row>
    <row r="610" spans="3:15" x14ac:dyDescent="0.3">
      <c r="C610" s="7" t="s">
        <v>222</v>
      </c>
      <c r="D610" s="103" t="str">
        <f>VLOOKUP(Таблица1[[#This Row],[ID]],Таблица3[#All],3,FALSE)</f>
        <v>Yash</v>
      </c>
      <c r="E610" s="18">
        <f>VLOOKUP(Таблица1[[#This Row],[ID]],Таблица3[#All],2,FALSE)</f>
        <v>43378</v>
      </c>
      <c r="F610" s="18" t="str">
        <f>VLOOKUP(Таблица1[[#This Row],[ID]],Таблица3[#All],5,FALSE)</f>
        <v>Mumbai</v>
      </c>
      <c r="G610" s="5">
        <v>27</v>
      </c>
      <c r="H610" s="3">
        <v>-7</v>
      </c>
      <c r="I610" s="5">
        <v>5</v>
      </c>
      <c r="J610" s="2" t="s">
        <v>4</v>
      </c>
      <c r="K610" s="2" t="s">
        <v>11</v>
      </c>
      <c r="L610" s="8">
        <v>5.4</v>
      </c>
      <c r="M610" s="1">
        <v>1</v>
      </c>
      <c r="N610" s="1" t="str">
        <f t="shared" si="11"/>
        <v>не торгуем</v>
      </c>
      <c r="O610" s="1"/>
    </row>
    <row r="611" spans="3:15" x14ac:dyDescent="0.3">
      <c r="C611" s="7" t="s">
        <v>263</v>
      </c>
      <c r="D611" s="103" t="str">
        <f>VLOOKUP(Таблица1[[#This Row],[ID]],Таблица3[#All],3,FALSE)</f>
        <v>Mrunal</v>
      </c>
      <c r="E611" s="18">
        <f>VLOOKUP(Таблица1[[#This Row],[ID]],Таблица3[#All],2,FALSE)</f>
        <v>43407</v>
      </c>
      <c r="F611" s="18" t="str">
        <f>VLOOKUP(Таблица1[[#This Row],[ID]],Таблица3[#All],5,FALSE)</f>
        <v>Mumbai</v>
      </c>
      <c r="G611" s="5">
        <v>214</v>
      </c>
      <c r="H611" s="3">
        <v>30</v>
      </c>
      <c r="I611" s="5">
        <v>3</v>
      </c>
      <c r="J611" s="2" t="s">
        <v>7</v>
      </c>
      <c r="K611" s="2" t="s">
        <v>28</v>
      </c>
      <c r="L611" s="8">
        <v>71.333333333333329</v>
      </c>
      <c r="M611" s="1">
        <v>3</v>
      </c>
      <c r="N611" s="1" t="str">
        <f t="shared" si="11"/>
        <v>торгуем</v>
      </c>
      <c r="O611" s="1"/>
    </row>
    <row r="612" spans="3:15" x14ac:dyDescent="0.3">
      <c r="C612" s="7" t="s">
        <v>455</v>
      </c>
      <c r="D612" s="103" t="str">
        <f>VLOOKUP(Таблица1[[#This Row],[ID]],Таблица3[#All],3,FALSE)</f>
        <v>Pinky</v>
      </c>
      <c r="E612" s="18">
        <f>VLOOKUP(Таблица1[[#This Row],[ID]],Таблица3[#All],2,FALSE)</f>
        <v>43519</v>
      </c>
      <c r="F612" s="18" t="str">
        <f>VLOOKUP(Таблица1[[#This Row],[ID]],Таблица3[#All],5,FALSE)</f>
        <v>Kashmir</v>
      </c>
      <c r="G612" s="5">
        <v>291</v>
      </c>
      <c r="H612" s="3">
        <v>119</v>
      </c>
      <c r="I612" s="5">
        <v>11</v>
      </c>
      <c r="J612" s="2" t="s">
        <v>4</v>
      </c>
      <c r="K612" s="2" t="s">
        <v>11</v>
      </c>
      <c r="L612" s="8">
        <v>26.454545454545453</v>
      </c>
      <c r="M612" s="1">
        <v>2</v>
      </c>
      <c r="N612" s="1" t="str">
        <f t="shared" si="11"/>
        <v>не торгуем</v>
      </c>
      <c r="O612" s="1"/>
    </row>
    <row r="613" spans="3:15" x14ac:dyDescent="0.3">
      <c r="C613" s="7" t="s">
        <v>177</v>
      </c>
      <c r="D613" s="103" t="str">
        <f>VLOOKUP(Таблица1[[#This Row],[ID]],Таблица3[#All],3,FALSE)</f>
        <v>Mohit</v>
      </c>
      <c r="E613" s="18">
        <f>VLOOKUP(Таблица1[[#This Row],[ID]],Таблица3[#All],2,FALSE)</f>
        <v>43333</v>
      </c>
      <c r="F613" s="18" t="str">
        <f>VLOOKUP(Таблица1[[#This Row],[ID]],Таблица3[#All],5,FALSE)</f>
        <v>Indore</v>
      </c>
      <c r="G613" s="5">
        <v>53</v>
      </c>
      <c r="H613" s="3">
        <v>15</v>
      </c>
      <c r="I613" s="5">
        <v>2</v>
      </c>
      <c r="J613" s="2" t="s">
        <v>4</v>
      </c>
      <c r="K613" s="2" t="s">
        <v>5</v>
      </c>
      <c r="L613" s="8">
        <v>26.5</v>
      </c>
      <c r="M613" s="1">
        <v>4</v>
      </c>
      <c r="N613" s="1" t="str">
        <f t="shared" si="11"/>
        <v>не торгуем</v>
      </c>
      <c r="O613" s="1"/>
    </row>
    <row r="614" spans="3:15" x14ac:dyDescent="0.3">
      <c r="C614" s="7" t="s">
        <v>411</v>
      </c>
      <c r="D614" s="103" t="str">
        <f>VLOOKUP(Таблица1[[#This Row],[ID]],Таблица3[#All],3,FALSE)</f>
        <v>Mansi</v>
      </c>
      <c r="E614" s="18">
        <f>VLOOKUP(Таблица1[[#This Row],[ID]],Таблица3[#All],2,FALSE)</f>
        <v>43499</v>
      </c>
      <c r="F614" s="18" t="str">
        <f>VLOOKUP(Таблица1[[#This Row],[ID]],Таблица3[#All],5,FALSE)</f>
        <v>Indore</v>
      </c>
      <c r="G614" s="5">
        <v>188</v>
      </c>
      <c r="H614" s="3">
        <v>13</v>
      </c>
      <c r="I614" s="5">
        <v>7</v>
      </c>
      <c r="J614" s="2" t="s">
        <v>4</v>
      </c>
      <c r="K614" s="2" t="s">
        <v>20</v>
      </c>
      <c r="L614" s="8">
        <v>26.857142857142858</v>
      </c>
      <c r="M614" s="1">
        <v>1</v>
      </c>
      <c r="N614" s="1" t="str">
        <f t="shared" si="11"/>
        <v>не торгуем</v>
      </c>
      <c r="O614" s="1"/>
    </row>
    <row r="615" spans="3:15" x14ac:dyDescent="0.3">
      <c r="C615" s="7" t="s">
        <v>223</v>
      </c>
      <c r="D615" s="103" t="str">
        <f>VLOOKUP(Таблица1[[#This Row],[ID]],Таблица3[#All],3,FALSE)</f>
        <v>Shivanshu</v>
      </c>
      <c r="E615" s="18">
        <f>VLOOKUP(Таблица1[[#This Row],[ID]],Таблица3[#All],2,FALSE)</f>
        <v>43378</v>
      </c>
      <c r="F615" s="18" t="str">
        <f>VLOOKUP(Таблица1[[#This Row],[ID]],Таблица3[#All],5,FALSE)</f>
        <v>Indore</v>
      </c>
      <c r="G615" s="5">
        <v>106</v>
      </c>
      <c r="H615" s="3">
        <v>12</v>
      </c>
      <c r="I615" s="5">
        <v>3</v>
      </c>
      <c r="J615" s="2" t="s">
        <v>4</v>
      </c>
      <c r="K615" s="2" t="s">
        <v>13</v>
      </c>
      <c r="L615" s="8">
        <v>35.333333333333336</v>
      </c>
      <c r="M615" s="1">
        <v>3</v>
      </c>
      <c r="N615" s="1" t="str">
        <f t="shared" si="11"/>
        <v>не торгуем</v>
      </c>
      <c r="O615" s="1"/>
    </row>
    <row r="616" spans="3:15" x14ac:dyDescent="0.3">
      <c r="C616" s="7" t="s">
        <v>165</v>
      </c>
      <c r="D616" s="103" t="str">
        <f>VLOOKUP(Таблица1[[#This Row],[ID]],Таблица3[#All],3,FALSE)</f>
        <v>Kartik</v>
      </c>
      <c r="E616" s="18">
        <f>VLOOKUP(Таблица1[[#This Row],[ID]],Таблица3[#All],2,FALSE)</f>
        <v>43321</v>
      </c>
      <c r="F616" s="18" t="str">
        <f>VLOOKUP(Таблица1[[#This Row],[ID]],Таблица3[#All],5,FALSE)</f>
        <v>Ahmedabad</v>
      </c>
      <c r="G616" s="5">
        <v>296</v>
      </c>
      <c r="H616" s="3">
        <v>-225</v>
      </c>
      <c r="I616" s="5">
        <v>11</v>
      </c>
      <c r="J616" s="2" t="s">
        <v>4</v>
      </c>
      <c r="K616" s="2" t="s">
        <v>11</v>
      </c>
      <c r="L616" s="8">
        <v>26.90909090909091</v>
      </c>
      <c r="M616" s="1">
        <v>2</v>
      </c>
      <c r="N616" s="1" t="str">
        <f t="shared" si="11"/>
        <v>не торгуем</v>
      </c>
      <c r="O616" s="1"/>
    </row>
    <row r="617" spans="3:15" x14ac:dyDescent="0.3">
      <c r="C617" s="7" t="s">
        <v>92</v>
      </c>
      <c r="D617" s="103" t="str">
        <f>VLOOKUP(Таблица1[[#This Row],[ID]],Таблица3[#All],3,FALSE)</f>
        <v>Akanksha</v>
      </c>
      <c r="E617" s="18">
        <f>VLOOKUP(Таблица1[[#This Row],[ID]],Таблица3[#All],2,FALSE)</f>
        <v>43248</v>
      </c>
      <c r="F617" s="18" t="str">
        <f>VLOOKUP(Таблица1[[#This Row],[ID]],Таблица3[#All],5,FALSE)</f>
        <v>Hyderabad</v>
      </c>
      <c r="G617" s="5">
        <v>27</v>
      </c>
      <c r="H617" s="3">
        <v>-15</v>
      </c>
      <c r="I617" s="5">
        <v>1</v>
      </c>
      <c r="J617" s="2" t="s">
        <v>4</v>
      </c>
      <c r="K617" s="2" t="s">
        <v>5</v>
      </c>
      <c r="L617" s="8">
        <v>27</v>
      </c>
      <c r="M617" s="1">
        <v>1</v>
      </c>
      <c r="N617" s="1" t="str">
        <f t="shared" si="11"/>
        <v>не торгуем</v>
      </c>
      <c r="O617" s="1"/>
    </row>
    <row r="618" spans="3:15" x14ac:dyDescent="0.3">
      <c r="C618" s="7" t="s">
        <v>223</v>
      </c>
      <c r="D618" s="103" t="str">
        <f>VLOOKUP(Таблица1[[#This Row],[ID]],Таблица3[#All],3,FALSE)</f>
        <v>Shivanshu</v>
      </c>
      <c r="E618" s="18">
        <f>VLOOKUP(Таблица1[[#This Row],[ID]],Таблица3[#All],2,FALSE)</f>
        <v>43378</v>
      </c>
      <c r="F618" s="18" t="str">
        <f>VLOOKUP(Таблица1[[#This Row],[ID]],Таблица3[#All],5,FALSE)</f>
        <v>Indore</v>
      </c>
      <c r="G618" s="5">
        <v>137</v>
      </c>
      <c r="H618" s="3">
        <v>5</v>
      </c>
      <c r="I618" s="5">
        <v>5</v>
      </c>
      <c r="J618" s="2" t="s">
        <v>4</v>
      </c>
      <c r="K618" s="2" t="s">
        <v>20</v>
      </c>
      <c r="L618" s="8">
        <v>27.4</v>
      </c>
      <c r="M618" s="1">
        <v>3</v>
      </c>
      <c r="N618" s="1" t="str">
        <f t="shared" si="11"/>
        <v>не торгуем</v>
      </c>
      <c r="O618" s="1"/>
    </row>
    <row r="619" spans="3:15" x14ac:dyDescent="0.3">
      <c r="C619" s="7" t="s">
        <v>250</v>
      </c>
      <c r="D619" s="103" t="str">
        <f>VLOOKUP(Таблица1[[#This Row],[ID]],Таблица3[#All],3,FALSE)</f>
        <v>Aastha</v>
      </c>
      <c r="E619" s="18">
        <f>VLOOKUP(Таблица1[[#This Row],[ID]],Таблица3[#All],2,FALSE)</f>
        <v>43399</v>
      </c>
      <c r="F619" s="18" t="str">
        <f>VLOOKUP(Таблица1[[#This Row],[ID]],Таблица3[#All],5,FALSE)</f>
        <v>Simla</v>
      </c>
      <c r="G619" s="5">
        <v>54</v>
      </c>
      <c r="H619" s="3">
        <v>1</v>
      </c>
      <c r="I619" s="5">
        <v>2</v>
      </c>
      <c r="J619" s="2" t="s">
        <v>4</v>
      </c>
      <c r="K619" s="2" t="s">
        <v>11</v>
      </c>
      <c r="L619" s="8">
        <v>27</v>
      </c>
      <c r="M619" s="1">
        <v>4</v>
      </c>
      <c r="N619" s="1" t="str">
        <f t="shared" si="11"/>
        <v>не торгуем</v>
      </c>
      <c r="O619" s="1"/>
    </row>
    <row r="620" spans="3:15" x14ac:dyDescent="0.3">
      <c r="C620" s="7" t="s">
        <v>223</v>
      </c>
      <c r="D620" s="103" t="str">
        <f>VLOOKUP(Таблица1[[#This Row],[ID]],Таблица3[#All],3,FALSE)</f>
        <v>Shivanshu</v>
      </c>
      <c r="E620" s="18">
        <f>VLOOKUP(Таблица1[[#This Row],[ID]],Таблица3[#All],2,FALSE)</f>
        <v>43378</v>
      </c>
      <c r="F620" s="18" t="str">
        <f>VLOOKUP(Таблица1[[#This Row],[ID]],Таблица3[#All],5,FALSE)</f>
        <v>Indore</v>
      </c>
      <c r="G620" s="5">
        <v>511</v>
      </c>
      <c r="H620" s="3">
        <v>194</v>
      </c>
      <c r="I620" s="5">
        <v>3</v>
      </c>
      <c r="J620" s="2" t="s">
        <v>2</v>
      </c>
      <c r="K620" s="2" t="s">
        <v>14</v>
      </c>
      <c r="L620" s="8">
        <v>170.33333333333334</v>
      </c>
      <c r="M620" s="1">
        <v>2</v>
      </c>
      <c r="N620" s="1" t="str">
        <f t="shared" si="11"/>
        <v>не торгуем</v>
      </c>
      <c r="O620" s="1"/>
    </row>
    <row r="621" spans="3:15" x14ac:dyDescent="0.3">
      <c r="C621" s="7" t="s">
        <v>223</v>
      </c>
      <c r="D621" s="103" t="str">
        <f>VLOOKUP(Таблица1[[#This Row],[ID]],Таблица3[#All],3,FALSE)</f>
        <v>Shivanshu</v>
      </c>
      <c r="E621" s="18">
        <f>VLOOKUP(Таблица1[[#This Row],[ID]],Таблица3[#All],2,FALSE)</f>
        <v>43378</v>
      </c>
      <c r="F621" s="18" t="str">
        <f>VLOOKUP(Таблица1[[#This Row],[ID]],Таблица3[#All],5,FALSE)</f>
        <v>Indore</v>
      </c>
      <c r="G621" s="5">
        <v>185</v>
      </c>
      <c r="H621" s="3">
        <v>48</v>
      </c>
      <c r="I621" s="5">
        <v>4</v>
      </c>
      <c r="J621" s="2" t="s">
        <v>4</v>
      </c>
      <c r="K621" s="2" t="s">
        <v>5</v>
      </c>
      <c r="L621" s="8">
        <v>46.25</v>
      </c>
      <c r="M621" s="1">
        <v>2</v>
      </c>
      <c r="N621" s="1" t="str">
        <f t="shared" si="11"/>
        <v>не торгуем</v>
      </c>
      <c r="O621" s="1"/>
    </row>
    <row r="622" spans="3:15" x14ac:dyDescent="0.3">
      <c r="C622" s="7" t="s">
        <v>283</v>
      </c>
      <c r="D622" s="103" t="str">
        <f>VLOOKUP(Таблица1[[#This Row],[ID]],Таблица3[#All],3,FALSE)</f>
        <v>Manibalan</v>
      </c>
      <c r="E622" s="18">
        <f>VLOOKUP(Таблица1[[#This Row],[ID]],Таблица3[#All],2,FALSE)</f>
        <v>43419</v>
      </c>
      <c r="F622" s="18" t="str">
        <f>VLOOKUP(Таблица1[[#This Row],[ID]],Таблица3[#All],5,FALSE)</f>
        <v>Thiruvananthapuram</v>
      </c>
      <c r="G622" s="5">
        <v>189</v>
      </c>
      <c r="H622" s="3">
        <v>87</v>
      </c>
      <c r="I622" s="5">
        <v>7</v>
      </c>
      <c r="J622" s="2" t="s">
        <v>4</v>
      </c>
      <c r="K622" s="2" t="s">
        <v>5</v>
      </c>
      <c r="L622" s="8">
        <v>27</v>
      </c>
      <c r="M622" s="1">
        <v>1</v>
      </c>
      <c r="N622" s="1" t="str">
        <f t="shared" si="11"/>
        <v>не торгуем</v>
      </c>
      <c r="O622" s="1"/>
    </row>
    <row r="623" spans="3:15" x14ac:dyDescent="0.3">
      <c r="C623" s="7" t="s">
        <v>224</v>
      </c>
      <c r="D623" s="103" t="str">
        <f>VLOOKUP(Таблица1[[#This Row],[ID]],Таблица3[#All],3,FALSE)</f>
        <v>Sudheer</v>
      </c>
      <c r="E623" s="18">
        <f>VLOOKUP(Таблица1[[#This Row],[ID]],Таблица3[#All],2,FALSE)</f>
        <v>43378</v>
      </c>
      <c r="F623" s="18" t="str">
        <f>VLOOKUP(Таблица1[[#This Row],[ID]],Таблица3[#All],5,FALSE)</f>
        <v>Bangalore</v>
      </c>
      <c r="G623" s="5">
        <v>156</v>
      </c>
      <c r="H623" s="3">
        <v>36</v>
      </c>
      <c r="I623" s="5">
        <v>5</v>
      </c>
      <c r="J623" s="2" t="s">
        <v>4</v>
      </c>
      <c r="K623" s="2" t="s">
        <v>17</v>
      </c>
      <c r="L623" s="8">
        <v>31.2</v>
      </c>
      <c r="M623" s="1">
        <v>2</v>
      </c>
      <c r="N623" s="1" t="str">
        <f t="shared" si="11"/>
        <v>не торгуем</v>
      </c>
      <c r="O623" s="1"/>
    </row>
    <row r="624" spans="3:15" x14ac:dyDescent="0.3">
      <c r="C624" s="7" t="s">
        <v>224</v>
      </c>
      <c r="D624" s="103" t="str">
        <f>VLOOKUP(Таблица1[[#This Row],[ID]],Таблица3[#All],3,FALSE)</f>
        <v>Sudheer</v>
      </c>
      <c r="E624" s="18">
        <f>VLOOKUP(Таблица1[[#This Row],[ID]],Таблица3[#All],2,FALSE)</f>
        <v>43378</v>
      </c>
      <c r="F624" s="18" t="str">
        <f>VLOOKUP(Таблица1[[#This Row],[ID]],Таблица3[#All],5,FALSE)</f>
        <v>Bangalore</v>
      </c>
      <c r="G624" s="5">
        <v>321</v>
      </c>
      <c r="H624" s="3">
        <v>26</v>
      </c>
      <c r="I624" s="5">
        <v>3</v>
      </c>
      <c r="J624" s="2" t="s">
        <v>7</v>
      </c>
      <c r="K624" s="2" t="s">
        <v>25</v>
      </c>
      <c r="L624" s="8">
        <v>107</v>
      </c>
      <c r="M624" s="1">
        <v>1</v>
      </c>
      <c r="N624" s="1" t="str">
        <f t="shared" si="11"/>
        <v>торгуем</v>
      </c>
      <c r="O624" s="1"/>
    </row>
    <row r="625" spans="3:15" x14ac:dyDescent="0.3">
      <c r="C625" s="7" t="s">
        <v>345</v>
      </c>
      <c r="D625" s="103" t="str">
        <f>VLOOKUP(Таблица1[[#This Row],[ID]],Таблица3[#All],3,FALSE)</f>
        <v>Shruti</v>
      </c>
      <c r="E625" s="18">
        <f>VLOOKUP(Таблица1[[#This Row],[ID]],Таблица3[#All],2,FALSE)</f>
        <v>43463</v>
      </c>
      <c r="F625" s="18" t="str">
        <f>VLOOKUP(Таблица1[[#This Row],[ID]],Таблица3[#All],5,FALSE)</f>
        <v>Mumbai</v>
      </c>
      <c r="G625" s="5">
        <v>27</v>
      </c>
      <c r="H625" s="3">
        <v>12</v>
      </c>
      <c r="I625" s="5">
        <v>1</v>
      </c>
      <c r="J625" s="2" t="s">
        <v>4</v>
      </c>
      <c r="K625" s="2" t="s">
        <v>5</v>
      </c>
      <c r="L625" s="8">
        <v>27</v>
      </c>
      <c r="M625" s="1">
        <v>2</v>
      </c>
      <c r="N625" s="1" t="str">
        <f t="shared" si="11"/>
        <v>не торгуем</v>
      </c>
      <c r="O625" s="1"/>
    </row>
    <row r="626" spans="3:15" x14ac:dyDescent="0.3">
      <c r="C626" s="7" t="s">
        <v>226</v>
      </c>
      <c r="D626" s="103" t="str">
        <f>VLOOKUP(Таблица1[[#This Row],[ID]],Таблица3[#All],3,FALSE)</f>
        <v>Dhanraj</v>
      </c>
      <c r="E626" s="18">
        <f>VLOOKUP(Таблица1[[#This Row],[ID]],Таблица3[#All],2,FALSE)</f>
        <v>43379</v>
      </c>
      <c r="F626" s="18" t="str">
        <f>VLOOKUP(Таблица1[[#This Row],[ID]],Таблица3[#All],5,FALSE)</f>
        <v>Indore</v>
      </c>
      <c r="G626" s="5">
        <v>632</v>
      </c>
      <c r="H626" s="3">
        <v>-114</v>
      </c>
      <c r="I626" s="5">
        <v>4</v>
      </c>
      <c r="J626" s="2" t="s">
        <v>2</v>
      </c>
      <c r="K626" s="2" t="s">
        <v>24</v>
      </c>
      <c r="L626" s="8">
        <v>158</v>
      </c>
      <c r="M626" s="1">
        <v>3</v>
      </c>
      <c r="N626" s="1" t="str">
        <f t="shared" si="11"/>
        <v>не торгуем</v>
      </c>
      <c r="O626" s="1"/>
    </row>
    <row r="627" spans="3:15" x14ac:dyDescent="0.3">
      <c r="C627" s="7" t="s">
        <v>370</v>
      </c>
      <c r="D627" s="103" t="str">
        <f>VLOOKUP(Таблица1[[#This Row],[ID]],Таблица3[#All],3,FALSE)</f>
        <v>Shruti</v>
      </c>
      <c r="E627" s="18">
        <f>VLOOKUP(Таблица1[[#This Row],[ID]],Таблица3[#All],2,FALSE)</f>
        <v>43478</v>
      </c>
      <c r="F627" s="18" t="str">
        <f>VLOOKUP(Таблица1[[#This Row],[ID]],Таблица3[#All],5,FALSE)</f>
        <v>Indore</v>
      </c>
      <c r="G627" s="5">
        <v>54</v>
      </c>
      <c r="H627" s="3">
        <v>27</v>
      </c>
      <c r="I627" s="5">
        <v>2</v>
      </c>
      <c r="J627" s="2" t="s">
        <v>4</v>
      </c>
      <c r="K627" s="2" t="s">
        <v>5</v>
      </c>
      <c r="L627" s="8">
        <v>27</v>
      </c>
      <c r="M627" s="1">
        <v>1</v>
      </c>
      <c r="N627" s="1" t="str">
        <f t="shared" si="11"/>
        <v>не торгуем</v>
      </c>
      <c r="O627" s="1"/>
    </row>
    <row r="628" spans="3:15" x14ac:dyDescent="0.3">
      <c r="C628" s="7" t="s">
        <v>397</v>
      </c>
      <c r="D628" s="103" t="str">
        <f>VLOOKUP(Таблица1[[#This Row],[ID]],Таблица3[#All],3,FALSE)</f>
        <v>Aayushi</v>
      </c>
      <c r="E628" s="18">
        <f>VLOOKUP(Таблица1[[#This Row],[ID]],Таблица3[#All],2,FALSE)</f>
        <v>43492</v>
      </c>
      <c r="F628" s="18" t="str">
        <f>VLOOKUP(Таблица1[[#This Row],[ID]],Таблица3[#All],5,FALSE)</f>
        <v>Surat</v>
      </c>
      <c r="G628" s="5">
        <v>27</v>
      </c>
      <c r="H628" s="3">
        <v>1</v>
      </c>
      <c r="I628" s="5">
        <v>1</v>
      </c>
      <c r="J628" s="2" t="s">
        <v>4</v>
      </c>
      <c r="K628" s="2" t="s">
        <v>5</v>
      </c>
      <c r="L628" s="8">
        <v>27</v>
      </c>
      <c r="M628" s="1">
        <v>2</v>
      </c>
      <c r="N628" s="1" t="str">
        <f t="shared" si="11"/>
        <v>не торгуем</v>
      </c>
      <c r="O628" s="1"/>
    </row>
    <row r="629" spans="3:15" x14ac:dyDescent="0.3">
      <c r="C629" s="7" t="s">
        <v>228</v>
      </c>
      <c r="D629" s="103" t="str">
        <f>VLOOKUP(Таблица1[[#This Row],[ID]],Таблица3[#All],3,FALSE)</f>
        <v>Apsingekar</v>
      </c>
      <c r="E629" s="18">
        <f>VLOOKUP(Таблица1[[#This Row],[ID]],Таблица3[#All],2,FALSE)</f>
        <v>43381</v>
      </c>
      <c r="F629" s="18" t="str">
        <f>VLOOKUP(Таблица1[[#This Row],[ID]],Таблица3[#All],5,FALSE)</f>
        <v>Patna</v>
      </c>
      <c r="G629" s="5">
        <v>146</v>
      </c>
      <c r="H629" s="3">
        <v>-63</v>
      </c>
      <c r="I629" s="5">
        <v>3</v>
      </c>
      <c r="J629" s="2" t="s">
        <v>7</v>
      </c>
      <c r="K629" s="2" t="s">
        <v>8</v>
      </c>
      <c r="L629" s="8">
        <v>48.666666666666664</v>
      </c>
      <c r="M629" s="1">
        <v>2</v>
      </c>
      <c r="N629" s="1" t="str">
        <f t="shared" si="11"/>
        <v>не торгуем</v>
      </c>
      <c r="O629" s="1"/>
    </row>
    <row r="630" spans="3:15" x14ac:dyDescent="0.3">
      <c r="C630" s="7" t="s">
        <v>465</v>
      </c>
      <c r="D630" s="103" t="str">
        <f>VLOOKUP(Таблица1[[#This Row],[ID]],Таблица3[#All],3,FALSE)</f>
        <v>Nidhi</v>
      </c>
      <c r="E630" s="18">
        <f>VLOOKUP(Таблица1[[#This Row],[ID]],Таблица3[#All],2,FALSE)</f>
        <v>43527</v>
      </c>
      <c r="F630" s="18" t="str">
        <f>VLOOKUP(Таблица1[[#This Row],[ID]],Таблица3[#All],5,FALSE)</f>
        <v>Kohima</v>
      </c>
      <c r="G630" s="5">
        <v>27</v>
      </c>
      <c r="H630" s="3">
        <v>5</v>
      </c>
      <c r="I630" s="5">
        <v>1</v>
      </c>
      <c r="J630" s="2" t="s">
        <v>4</v>
      </c>
      <c r="K630" s="2" t="s">
        <v>5</v>
      </c>
      <c r="L630" s="8">
        <v>27</v>
      </c>
      <c r="M630" s="1">
        <v>1</v>
      </c>
      <c r="N630" s="1" t="str">
        <f t="shared" si="11"/>
        <v>не торгуем</v>
      </c>
      <c r="O630" s="1"/>
    </row>
    <row r="631" spans="3:15" x14ac:dyDescent="0.3">
      <c r="C631" s="7" t="s">
        <v>228</v>
      </c>
      <c r="D631" s="103" t="str">
        <f>VLOOKUP(Таблица1[[#This Row],[ID]],Таблица3[#All],3,FALSE)</f>
        <v>Apsingekar</v>
      </c>
      <c r="E631" s="18">
        <f>VLOOKUP(Таблица1[[#This Row],[ID]],Таблица3[#All],2,FALSE)</f>
        <v>43381</v>
      </c>
      <c r="F631" s="18" t="str">
        <f>VLOOKUP(Таблица1[[#This Row],[ID]],Таблица3[#All],5,FALSE)</f>
        <v>Patna</v>
      </c>
      <c r="G631" s="5">
        <v>210</v>
      </c>
      <c r="H631" s="3">
        <v>50</v>
      </c>
      <c r="I631" s="5">
        <v>4</v>
      </c>
      <c r="J631" s="2" t="s">
        <v>4</v>
      </c>
      <c r="K631" s="2" t="s">
        <v>6</v>
      </c>
      <c r="L631" s="8">
        <v>52.5</v>
      </c>
      <c r="M631" s="1">
        <v>1</v>
      </c>
      <c r="N631" s="1" t="str">
        <f t="shared" si="11"/>
        <v>не торгуем</v>
      </c>
      <c r="O631" s="1"/>
    </row>
    <row r="632" spans="3:15" x14ac:dyDescent="0.3">
      <c r="C632" s="7" t="s">
        <v>229</v>
      </c>
      <c r="D632" s="103" t="str">
        <f>VLOOKUP(Таблица1[[#This Row],[ID]],Таблица3[#All],3,FALSE)</f>
        <v>Suman</v>
      </c>
      <c r="E632" s="18">
        <f>VLOOKUP(Таблица1[[#This Row],[ID]],Таблица3[#All],2,FALSE)</f>
        <v>43382</v>
      </c>
      <c r="F632" s="18" t="str">
        <f>VLOOKUP(Таблица1[[#This Row],[ID]],Таблица3[#All],5,FALSE)</f>
        <v>Thiruvananthapuram</v>
      </c>
      <c r="G632" s="5">
        <v>154</v>
      </c>
      <c r="H632" s="3">
        <v>54</v>
      </c>
      <c r="I632" s="5">
        <v>3</v>
      </c>
      <c r="J632" s="2" t="s">
        <v>4</v>
      </c>
      <c r="K632" s="2" t="s">
        <v>6</v>
      </c>
      <c r="L632" s="8">
        <v>51.333333333333336</v>
      </c>
      <c r="M632" s="1">
        <v>1</v>
      </c>
      <c r="N632" s="1" t="str">
        <f t="shared" si="11"/>
        <v>не торгуем</v>
      </c>
      <c r="O632" s="1"/>
    </row>
    <row r="633" spans="3:15" x14ac:dyDescent="0.3">
      <c r="C633" s="7" t="s">
        <v>509</v>
      </c>
      <c r="D633" s="103" t="str">
        <f>VLOOKUP(Таблица1[[#This Row],[ID]],Таблица3[#All],3,FALSE)</f>
        <v>Kanak</v>
      </c>
      <c r="E633" s="18">
        <f>VLOOKUP(Таблица1[[#This Row],[ID]],Таблица3[#All],2,FALSE)</f>
        <v>43550</v>
      </c>
      <c r="F633" s="18" t="str">
        <f>VLOOKUP(Таблица1[[#This Row],[ID]],Таблица3[#All],5,FALSE)</f>
        <v>Goa</v>
      </c>
      <c r="G633" s="5">
        <v>27</v>
      </c>
      <c r="H633" s="3">
        <v>4</v>
      </c>
      <c r="I633" s="5">
        <v>1</v>
      </c>
      <c r="J633" s="2" t="s">
        <v>4</v>
      </c>
      <c r="K633" s="2" t="s">
        <v>6</v>
      </c>
      <c r="L633" s="8">
        <v>27</v>
      </c>
      <c r="M633" s="1">
        <v>4</v>
      </c>
      <c r="N633" s="1" t="str">
        <f t="shared" si="11"/>
        <v>не торгуем</v>
      </c>
      <c r="O633" s="1"/>
    </row>
    <row r="634" spans="3:15" x14ac:dyDescent="0.3">
      <c r="C634" s="7" t="s">
        <v>230</v>
      </c>
      <c r="D634" s="103" t="str">
        <f>VLOOKUP(Таблица1[[#This Row],[ID]],Таблица3[#All],3,FALSE)</f>
        <v>Nripraj</v>
      </c>
      <c r="E634" s="18">
        <f>VLOOKUP(Таблица1[[#This Row],[ID]],Таблица3[#All],2,FALSE)</f>
        <v>43383</v>
      </c>
      <c r="F634" s="18" t="str">
        <f>VLOOKUP(Таблица1[[#This Row],[ID]],Таблица3[#All],5,FALSE)</f>
        <v>Chandigarh</v>
      </c>
      <c r="G634" s="5">
        <v>26</v>
      </c>
      <c r="H634" s="3">
        <v>10</v>
      </c>
      <c r="I634" s="5">
        <v>4</v>
      </c>
      <c r="J634" s="2" t="s">
        <v>4</v>
      </c>
      <c r="K634" s="2" t="s">
        <v>6</v>
      </c>
      <c r="L634" s="8">
        <v>6.5</v>
      </c>
      <c r="M634" s="1">
        <v>4</v>
      </c>
      <c r="N634" s="1" t="str">
        <f t="shared" si="11"/>
        <v>не торгуем</v>
      </c>
      <c r="O634" s="1"/>
    </row>
    <row r="635" spans="3:15" x14ac:dyDescent="0.3">
      <c r="C635" s="7" t="s">
        <v>81</v>
      </c>
      <c r="D635" s="103" t="str">
        <f>VLOOKUP(Таблица1[[#This Row],[ID]],Таблица3[#All],3,FALSE)</f>
        <v>Subhashree</v>
      </c>
      <c r="E635" s="18">
        <f>VLOOKUP(Таблица1[[#This Row],[ID]],Таблица3[#All],2,FALSE)</f>
        <v>43237</v>
      </c>
      <c r="F635" s="18" t="str">
        <f>VLOOKUP(Таблица1[[#This Row],[ID]],Таблица3[#All],5,FALSE)</f>
        <v>Kashmir</v>
      </c>
      <c r="G635" s="5">
        <v>55</v>
      </c>
      <c r="H635" s="3">
        <v>-33</v>
      </c>
      <c r="I635" s="5">
        <v>2</v>
      </c>
      <c r="J635" s="2" t="s">
        <v>2</v>
      </c>
      <c r="K635" s="2" t="s">
        <v>14</v>
      </c>
      <c r="L635" s="8">
        <v>27.5</v>
      </c>
      <c r="M635" s="1">
        <v>4</v>
      </c>
      <c r="N635" s="1" t="str">
        <f t="shared" si="11"/>
        <v>не торгуем</v>
      </c>
      <c r="O635" s="1"/>
    </row>
    <row r="636" spans="3:15" x14ac:dyDescent="0.3">
      <c r="C636" s="7" t="s">
        <v>230</v>
      </c>
      <c r="D636" s="103" t="str">
        <f>VLOOKUP(Таблица1[[#This Row],[ID]],Таблица3[#All],3,FALSE)</f>
        <v>Nripraj</v>
      </c>
      <c r="E636" s="18">
        <f>VLOOKUP(Таблица1[[#This Row],[ID]],Таблица3[#All],2,FALSE)</f>
        <v>43383</v>
      </c>
      <c r="F636" s="18" t="str">
        <f>VLOOKUP(Таблица1[[#This Row],[ID]],Таблица3[#All],5,FALSE)</f>
        <v>Chandigarh</v>
      </c>
      <c r="G636" s="5">
        <v>45</v>
      </c>
      <c r="H636" s="3">
        <v>6</v>
      </c>
      <c r="I636" s="5">
        <v>3</v>
      </c>
      <c r="J636" s="2" t="s">
        <v>4</v>
      </c>
      <c r="K636" s="2" t="s">
        <v>20</v>
      </c>
      <c r="L636" s="8">
        <v>15</v>
      </c>
      <c r="M636" s="1">
        <v>2</v>
      </c>
      <c r="N636" s="1" t="str">
        <f t="shared" si="11"/>
        <v>не торгуем</v>
      </c>
      <c r="O636" s="1"/>
    </row>
    <row r="637" spans="3:15" x14ac:dyDescent="0.3">
      <c r="C637" s="7" t="s">
        <v>137</v>
      </c>
      <c r="D637" s="103" t="str">
        <f>VLOOKUP(Таблица1[[#This Row],[ID]],Таблица3[#All],3,FALSE)</f>
        <v>Manshul</v>
      </c>
      <c r="E637" s="18">
        <f>VLOOKUP(Таблица1[[#This Row],[ID]],Таблица3[#All],2,FALSE)</f>
        <v>43293</v>
      </c>
      <c r="F637" s="18" t="str">
        <f>VLOOKUP(Таблица1[[#This Row],[ID]],Таблица3[#All],5,FALSE)</f>
        <v>Lucknow</v>
      </c>
      <c r="G637" s="5">
        <v>55</v>
      </c>
      <c r="H637" s="3">
        <v>-33</v>
      </c>
      <c r="I637" s="5">
        <v>2</v>
      </c>
      <c r="J637" s="2" t="s">
        <v>2</v>
      </c>
      <c r="K637" s="2" t="s">
        <v>14</v>
      </c>
      <c r="L637" s="8">
        <v>27.5</v>
      </c>
      <c r="M637" s="1">
        <v>1</v>
      </c>
      <c r="N637" s="1" t="str">
        <f t="shared" si="11"/>
        <v>не торгуем</v>
      </c>
      <c r="O637" s="1"/>
    </row>
    <row r="638" spans="3:15" x14ac:dyDescent="0.3">
      <c r="C638" s="7" t="s">
        <v>360</v>
      </c>
      <c r="D638" s="103" t="str">
        <f>VLOOKUP(Таблица1[[#This Row],[ID]],Таблица3[#All],3,FALSE)</f>
        <v>Vivek</v>
      </c>
      <c r="E638" s="18">
        <f>VLOOKUP(Таблица1[[#This Row],[ID]],Таблица3[#All],2,FALSE)</f>
        <v>43471</v>
      </c>
      <c r="F638" s="18" t="str">
        <f>VLOOKUP(Таблица1[[#This Row],[ID]],Таблица3[#All],5,FALSE)</f>
        <v>Goa</v>
      </c>
      <c r="G638" s="5">
        <v>55</v>
      </c>
      <c r="H638" s="3">
        <v>4</v>
      </c>
      <c r="I638" s="5">
        <v>2</v>
      </c>
      <c r="J638" s="2" t="s">
        <v>4</v>
      </c>
      <c r="K638" s="2" t="s">
        <v>5</v>
      </c>
      <c r="L638" s="8">
        <v>27.5</v>
      </c>
      <c r="M638" s="1">
        <v>2</v>
      </c>
      <c r="N638" s="1" t="str">
        <f t="shared" si="11"/>
        <v>не торгуем</v>
      </c>
      <c r="O638" s="1"/>
    </row>
    <row r="639" spans="3:15" x14ac:dyDescent="0.3">
      <c r="C639" s="7" t="s">
        <v>230</v>
      </c>
      <c r="D639" s="103" t="str">
        <f>VLOOKUP(Таблица1[[#This Row],[ID]],Таблица3[#All],3,FALSE)</f>
        <v>Nripraj</v>
      </c>
      <c r="E639" s="18">
        <f>VLOOKUP(Таблица1[[#This Row],[ID]],Таблица3[#All],2,FALSE)</f>
        <v>43383</v>
      </c>
      <c r="F639" s="18" t="str">
        <f>VLOOKUP(Таблица1[[#This Row],[ID]],Таблица3[#All],5,FALSE)</f>
        <v>Chandigarh</v>
      </c>
      <c r="G639" s="5">
        <v>29</v>
      </c>
      <c r="H639" s="3">
        <v>8</v>
      </c>
      <c r="I639" s="5">
        <v>5</v>
      </c>
      <c r="J639" s="2" t="s">
        <v>4</v>
      </c>
      <c r="K639" s="2" t="s">
        <v>6</v>
      </c>
      <c r="L639" s="8">
        <v>5.8</v>
      </c>
      <c r="M639" s="1">
        <v>2</v>
      </c>
      <c r="N639" s="1" t="str">
        <f t="shared" si="11"/>
        <v>не торгуем</v>
      </c>
      <c r="O639" s="1"/>
    </row>
    <row r="640" spans="3:15" x14ac:dyDescent="0.3">
      <c r="C640" s="7" t="s">
        <v>231</v>
      </c>
      <c r="D640" s="103" t="str">
        <f>VLOOKUP(Таблица1[[#This Row],[ID]],Таблица3[#All],3,FALSE)</f>
        <v>Utsav</v>
      </c>
      <c r="E640" s="18">
        <f>VLOOKUP(Таблица1[[#This Row],[ID]],Таблица3[#All],2,FALSE)</f>
        <v>43383</v>
      </c>
      <c r="F640" s="18" t="str">
        <f>VLOOKUP(Таблица1[[#This Row],[ID]],Таблица3[#All],5,FALSE)</f>
        <v>Mumbai</v>
      </c>
      <c r="G640" s="5">
        <v>126</v>
      </c>
      <c r="H640" s="3">
        <v>52</v>
      </c>
      <c r="I640" s="5">
        <v>4</v>
      </c>
      <c r="J640" s="2" t="s">
        <v>4</v>
      </c>
      <c r="K640" s="2" t="s">
        <v>6</v>
      </c>
      <c r="L640" s="8">
        <v>31.5</v>
      </c>
      <c r="M640" s="1">
        <v>1</v>
      </c>
      <c r="N640" s="1" t="str">
        <f t="shared" si="11"/>
        <v>не торгуем</v>
      </c>
      <c r="O640" s="1"/>
    </row>
    <row r="641" spans="3:15" x14ac:dyDescent="0.3">
      <c r="C641" s="7" t="s">
        <v>232</v>
      </c>
      <c r="D641" s="103" t="str">
        <f>VLOOKUP(Таблица1[[#This Row],[ID]],Таблица3[#All],3,FALSE)</f>
        <v>Kshitij</v>
      </c>
      <c r="E641" s="18">
        <f>VLOOKUP(Таблица1[[#This Row],[ID]],Таблица3[#All],2,FALSE)</f>
        <v>43383</v>
      </c>
      <c r="F641" s="18" t="str">
        <f>VLOOKUP(Таблица1[[#This Row],[ID]],Таблица3[#All],5,FALSE)</f>
        <v>Indore</v>
      </c>
      <c r="G641" s="5">
        <v>259</v>
      </c>
      <c r="H641" s="3">
        <v>47</v>
      </c>
      <c r="I641" s="5">
        <v>5</v>
      </c>
      <c r="J641" s="2" t="s">
        <v>4</v>
      </c>
      <c r="K641" s="2" t="s">
        <v>6</v>
      </c>
      <c r="L641" s="8">
        <v>51.8</v>
      </c>
      <c r="M641" s="1">
        <v>2</v>
      </c>
      <c r="N641" s="1" t="str">
        <f t="shared" si="11"/>
        <v>не торгуем</v>
      </c>
      <c r="O641" s="1"/>
    </row>
    <row r="642" spans="3:15" x14ac:dyDescent="0.3">
      <c r="C642" s="7" t="s">
        <v>489</v>
      </c>
      <c r="D642" s="103" t="str">
        <f>VLOOKUP(Таблица1[[#This Row],[ID]],Таблица3[#All],3,FALSE)</f>
        <v>Sanskriti</v>
      </c>
      <c r="E642" s="18">
        <f>VLOOKUP(Таблица1[[#This Row],[ID]],Таблица3[#All],2,FALSE)</f>
        <v>43541</v>
      </c>
      <c r="F642" s="18" t="str">
        <f>VLOOKUP(Таблица1[[#This Row],[ID]],Таблица3[#All],5,FALSE)</f>
        <v>Kolkata</v>
      </c>
      <c r="G642" s="5">
        <v>55</v>
      </c>
      <c r="H642" s="3">
        <v>18</v>
      </c>
      <c r="I642" s="5">
        <v>2</v>
      </c>
      <c r="J642" s="2" t="s">
        <v>4</v>
      </c>
      <c r="K642" s="2" t="s">
        <v>15</v>
      </c>
      <c r="L642" s="8">
        <v>27.5</v>
      </c>
      <c r="M642" s="1">
        <v>2</v>
      </c>
      <c r="N642" s="1" t="str">
        <f t="shared" si="11"/>
        <v>не торгуем</v>
      </c>
      <c r="O642" s="1"/>
    </row>
    <row r="643" spans="3:15" x14ac:dyDescent="0.3">
      <c r="C643" s="7" t="s">
        <v>216</v>
      </c>
      <c r="D643" s="103" t="str">
        <f>VLOOKUP(Таблица1[[#This Row],[ID]],Таблица3[#All],3,FALSE)</f>
        <v>Sukrith</v>
      </c>
      <c r="E643" s="18">
        <f>VLOOKUP(Таблица1[[#This Row],[ID]],Таблица3[#All],2,FALSE)</f>
        <v>43367</v>
      </c>
      <c r="F643" s="18" t="str">
        <f>VLOOKUP(Таблица1[[#This Row],[ID]],Таблица3[#All],5,FALSE)</f>
        <v>Mumbai</v>
      </c>
      <c r="G643" s="5">
        <v>28</v>
      </c>
      <c r="H643" s="3">
        <v>1</v>
      </c>
      <c r="I643" s="5">
        <v>1</v>
      </c>
      <c r="J643" s="2" t="s">
        <v>7</v>
      </c>
      <c r="K643" s="2" t="s">
        <v>28</v>
      </c>
      <c r="L643" s="8">
        <v>28</v>
      </c>
      <c r="M643" s="1">
        <v>1</v>
      </c>
      <c r="N643" s="1" t="str">
        <f t="shared" si="11"/>
        <v>торгуем</v>
      </c>
      <c r="O643" s="1"/>
    </row>
    <row r="644" spans="3:15" x14ac:dyDescent="0.3">
      <c r="C644" s="7" t="s">
        <v>234</v>
      </c>
      <c r="D644" s="103" t="str">
        <f>VLOOKUP(Таблица1[[#This Row],[ID]],Таблица3[#All],3,FALSE)</f>
        <v>Swapnil</v>
      </c>
      <c r="E644" s="18">
        <f>VLOOKUP(Таблица1[[#This Row],[ID]],Таблица3[#All],2,FALSE)</f>
        <v>43383</v>
      </c>
      <c r="F644" s="18" t="str">
        <f>VLOOKUP(Таблица1[[#This Row],[ID]],Таблица3[#All],5,FALSE)</f>
        <v>Indore</v>
      </c>
      <c r="G644" s="5">
        <v>462</v>
      </c>
      <c r="H644" s="3">
        <v>169</v>
      </c>
      <c r="I644" s="5">
        <v>4</v>
      </c>
      <c r="J644" s="2" t="s">
        <v>4</v>
      </c>
      <c r="K644" s="2" t="s">
        <v>11</v>
      </c>
      <c r="L644" s="8">
        <v>115.5</v>
      </c>
      <c r="M644" s="1">
        <v>4</v>
      </c>
      <c r="N644" s="1" t="str">
        <f t="shared" si="11"/>
        <v>не торгуем</v>
      </c>
      <c r="O644" s="1"/>
    </row>
    <row r="645" spans="3:15" x14ac:dyDescent="0.3">
      <c r="C645" s="7" t="s">
        <v>76</v>
      </c>
      <c r="D645" s="103" t="str">
        <f>VLOOKUP(Таблица1[[#This Row],[ID]],Таблица3[#All],3,FALSE)</f>
        <v>Priyanka</v>
      </c>
      <c r="E645" s="18">
        <f>VLOOKUP(Таблица1[[#This Row],[ID]],Таблица3[#All],2,FALSE)</f>
        <v>43231</v>
      </c>
      <c r="F645" s="18" t="str">
        <f>VLOOKUP(Таблица1[[#This Row],[ID]],Таблица3[#All],5,FALSE)</f>
        <v>Pune</v>
      </c>
      <c r="G645" s="5">
        <v>56</v>
      </c>
      <c r="H645" s="3">
        <v>18</v>
      </c>
      <c r="I645" s="5">
        <v>2</v>
      </c>
      <c r="J645" s="2" t="s">
        <v>4</v>
      </c>
      <c r="K645" s="2" t="s">
        <v>6</v>
      </c>
      <c r="L645" s="8">
        <v>28</v>
      </c>
      <c r="M645" s="1">
        <v>2</v>
      </c>
      <c r="N645" s="1" t="str">
        <f t="shared" si="11"/>
        <v>не торгуем</v>
      </c>
      <c r="O645" s="1"/>
    </row>
    <row r="646" spans="3:15" x14ac:dyDescent="0.3">
      <c r="C646" s="7" t="s">
        <v>281</v>
      </c>
      <c r="D646" s="103" t="str">
        <f>VLOOKUP(Таблица1[[#This Row],[ID]],Таблица3[#All],3,FALSE)</f>
        <v>Aayush</v>
      </c>
      <c r="E646" s="18">
        <f>VLOOKUP(Таблица1[[#This Row],[ID]],Таблица3[#All],2,FALSE)</f>
        <v>43419</v>
      </c>
      <c r="F646" s="18" t="str">
        <f>VLOOKUP(Таблица1[[#This Row],[ID]],Таблица3[#All],5,FALSE)</f>
        <v>Lucknow</v>
      </c>
      <c r="G646" s="5">
        <v>56</v>
      </c>
      <c r="H646" s="3">
        <v>18</v>
      </c>
      <c r="I646" s="5">
        <v>2</v>
      </c>
      <c r="J646" s="2" t="s">
        <v>4</v>
      </c>
      <c r="K646" s="2" t="s">
        <v>6</v>
      </c>
      <c r="L646" s="8">
        <v>28</v>
      </c>
      <c r="M646" s="1">
        <v>3</v>
      </c>
      <c r="N646" s="1" t="str">
        <f t="shared" ref="N646:N709" si="12">IF(OR(K646="Printers",K646="Bookcases",K646="Accessories"),"торгуем","не торгуем")</f>
        <v>не торгуем</v>
      </c>
      <c r="O646" s="1"/>
    </row>
    <row r="647" spans="3:15" x14ac:dyDescent="0.3">
      <c r="C647" s="7" t="s">
        <v>237</v>
      </c>
      <c r="D647" s="103" t="str">
        <f>VLOOKUP(Таблица1[[#This Row],[ID]],Таблица3[#All],3,FALSE)</f>
        <v>Praneet</v>
      </c>
      <c r="E647" s="18">
        <f>VLOOKUP(Таблица1[[#This Row],[ID]],Таблица3[#All],2,FALSE)</f>
        <v>43386</v>
      </c>
      <c r="F647" s="18" t="str">
        <f>VLOOKUP(Таблица1[[#This Row],[ID]],Таблица3[#All],5,FALSE)</f>
        <v>Mumbai</v>
      </c>
      <c r="G647" s="5">
        <v>743</v>
      </c>
      <c r="H647" s="3">
        <v>89</v>
      </c>
      <c r="I647" s="5">
        <v>5</v>
      </c>
      <c r="J647" s="2" t="s">
        <v>7</v>
      </c>
      <c r="K647" s="2" t="s">
        <v>25</v>
      </c>
      <c r="L647" s="8">
        <v>148.6</v>
      </c>
      <c r="M647" s="1">
        <v>2</v>
      </c>
      <c r="N647" s="1" t="str">
        <f t="shared" si="12"/>
        <v>торгуем</v>
      </c>
      <c r="O647" s="1"/>
    </row>
    <row r="648" spans="3:15" x14ac:dyDescent="0.3">
      <c r="C648" s="7" t="s">
        <v>339</v>
      </c>
      <c r="D648" s="103" t="str">
        <f>VLOOKUP(Таблица1[[#This Row],[ID]],Таблица3[#All],3,FALSE)</f>
        <v>Neha</v>
      </c>
      <c r="E648" s="18">
        <f>VLOOKUP(Таблица1[[#This Row],[ID]],Таблица3[#All],2,FALSE)</f>
        <v>43457</v>
      </c>
      <c r="F648" s="18" t="str">
        <f>VLOOKUP(Таблица1[[#This Row],[ID]],Таблица3[#All],5,FALSE)</f>
        <v>Udaipur</v>
      </c>
      <c r="G648" s="5">
        <v>28</v>
      </c>
      <c r="H648" s="3">
        <v>4</v>
      </c>
      <c r="I648" s="5">
        <v>1</v>
      </c>
      <c r="J648" s="2" t="s">
        <v>4</v>
      </c>
      <c r="K648" s="2" t="s">
        <v>17</v>
      </c>
      <c r="L648" s="8">
        <v>28</v>
      </c>
      <c r="M648" s="1">
        <v>3</v>
      </c>
      <c r="N648" s="1" t="str">
        <f t="shared" si="12"/>
        <v>не торгуем</v>
      </c>
      <c r="O648" s="1"/>
    </row>
    <row r="649" spans="3:15" x14ac:dyDescent="0.3">
      <c r="C649" s="7" t="s">
        <v>238</v>
      </c>
      <c r="D649" s="103" t="str">
        <f>VLOOKUP(Таблица1[[#This Row],[ID]],Таблица3[#All],3,FALSE)</f>
        <v>Sandeep</v>
      </c>
      <c r="E649" s="18">
        <f>VLOOKUP(Таблица1[[#This Row],[ID]],Таблица3[#All],2,FALSE)</f>
        <v>43387</v>
      </c>
      <c r="F649" s="18" t="str">
        <f>VLOOKUP(Таблица1[[#This Row],[ID]],Таблица3[#All],5,FALSE)</f>
        <v>Indore</v>
      </c>
      <c r="G649" s="5">
        <v>36</v>
      </c>
      <c r="H649" s="3">
        <v>0</v>
      </c>
      <c r="I649" s="5">
        <v>4</v>
      </c>
      <c r="J649" s="2" t="s">
        <v>4</v>
      </c>
      <c r="K649" s="2" t="s">
        <v>15</v>
      </c>
      <c r="L649" s="8">
        <v>9</v>
      </c>
      <c r="M649" s="1">
        <v>4</v>
      </c>
      <c r="N649" s="1" t="str">
        <f t="shared" si="12"/>
        <v>не торгуем</v>
      </c>
      <c r="O649" s="1"/>
    </row>
    <row r="650" spans="3:15" x14ac:dyDescent="0.3">
      <c r="C650" s="7" t="s">
        <v>444</v>
      </c>
      <c r="D650" s="103" t="str">
        <f>VLOOKUP(Таблица1[[#This Row],[ID]],Таблица3[#All],3,FALSE)</f>
        <v>Vandana</v>
      </c>
      <c r="E650" s="18">
        <f>VLOOKUP(Таблица1[[#This Row],[ID]],Таблица3[#All],2,FALSE)</f>
        <v>43515</v>
      </c>
      <c r="F650" s="18" t="str">
        <f>VLOOKUP(Таблица1[[#This Row],[ID]],Таблица3[#All],5,FALSE)</f>
        <v>Simla</v>
      </c>
      <c r="G650" s="5">
        <v>168</v>
      </c>
      <c r="H650" s="3">
        <v>18</v>
      </c>
      <c r="I650" s="5">
        <v>6</v>
      </c>
      <c r="J650" s="2" t="s">
        <v>4</v>
      </c>
      <c r="K650" s="2" t="s">
        <v>5</v>
      </c>
      <c r="L650" s="8">
        <v>28</v>
      </c>
      <c r="M650" s="1">
        <v>4</v>
      </c>
      <c r="N650" s="1" t="str">
        <f t="shared" si="12"/>
        <v>не торгуем</v>
      </c>
      <c r="O650" s="1"/>
    </row>
    <row r="651" spans="3:15" x14ac:dyDescent="0.3">
      <c r="C651" s="7" t="s">
        <v>446</v>
      </c>
      <c r="D651" s="103" t="str">
        <f>VLOOKUP(Таблица1[[#This Row],[ID]],Таблица3[#All],3,FALSE)</f>
        <v>Kanak</v>
      </c>
      <c r="E651" s="18">
        <f>VLOOKUP(Таблица1[[#This Row],[ID]],Таблица3[#All],2,FALSE)</f>
        <v>43515</v>
      </c>
      <c r="F651" s="18" t="str">
        <f>VLOOKUP(Таблица1[[#This Row],[ID]],Таблица3[#All],5,FALSE)</f>
        <v>Goa</v>
      </c>
      <c r="G651" s="5">
        <v>255</v>
      </c>
      <c r="H651" s="3">
        <v>76</v>
      </c>
      <c r="I651" s="5">
        <v>9</v>
      </c>
      <c r="J651" s="2" t="s">
        <v>4</v>
      </c>
      <c r="K651" s="2" t="s">
        <v>6</v>
      </c>
      <c r="L651" s="8">
        <v>28.333333333333332</v>
      </c>
      <c r="M651" s="1">
        <v>3</v>
      </c>
      <c r="N651" s="1" t="str">
        <f t="shared" si="12"/>
        <v>не торгуем</v>
      </c>
      <c r="O651" s="1"/>
    </row>
    <row r="652" spans="3:15" x14ac:dyDescent="0.3">
      <c r="C652" s="7" t="s">
        <v>238</v>
      </c>
      <c r="D652" s="103" t="str">
        <f>VLOOKUP(Таблица1[[#This Row],[ID]],Таблица3[#All],3,FALSE)</f>
        <v>Sandeep</v>
      </c>
      <c r="E652" s="18">
        <f>VLOOKUP(Таблица1[[#This Row],[ID]],Таблица3[#All],2,FALSE)</f>
        <v>43387</v>
      </c>
      <c r="F652" s="18" t="str">
        <f>VLOOKUP(Таблица1[[#This Row],[ID]],Таблица3[#All],5,FALSE)</f>
        <v>Indore</v>
      </c>
      <c r="G652" s="5">
        <v>28</v>
      </c>
      <c r="H652" s="3">
        <v>14</v>
      </c>
      <c r="I652" s="5">
        <v>4</v>
      </c>
      <c r="J652" s="2" t="s">
        <v>4</v>
      </c>
      <c r="K652" s="2" t="s">
        <v>6</v>
      </c>
      <c r="L652" s="8">
        <v>7</v>
      </c>
      <c r="M652" s="1">
        <v>1</v>
      </c>
      <c r="N652" s="1" t="str">
        <f t="shared" si="12"/>
        <v>не торгуем</v>
      </c>
      <c r="O652" s="1"/>
    </row>
    <row r="653" spans="3:15" x14ac:dyDescent="0.3">
      <c r="C653" s="7" t="s">
        <v>239</v>
      </c>
      <c r="D653" s="103" t="str">
        <f>VLOOKUP(Таблица1[[#This Row],[ID]],Таблица3[#All],3,FALSE)</f>
        <v>Ankur</v>
      </c>
      <c r="E653" s="18">
        <f>VLOOKUP(Таблица1[[#This Row],[ID]],Таблица3[#All],2,FALSE)</f>
        <v>43388</v>
      </c>
      <c r="F653" s="18" t="str">
        <f>VLOOKUP(Таблица1[[#This Row],[ID]],Таблица3[#All],5,FALSE)</f>
        <v>Bhopal</v>
      </c>
      <c r="G653" s="5">
        <v>417</v>
      </c>
      <c r="H653" s="3">
        <v>49</v>
      </c>
      <c r="I653" s="5">
        <v>3</v>
      </c>
      <c r="J653" s="2" t="s">
        <v>7</v>
      </c>
      <c r="K653" s="2" t="s">
        <v>8</v>
      </c>
      <c r="L653" s="8">
        <v>139</v>
      </c>
      <c r="M653" s="1">
        <v>3</v>
      </c>
      <c r="N653" s="1" t="str">
        <f t="shared" si="12"/>
        <v>не торгуем</v>
      </c>
      <c r="O653" s="1"/>
    </row>
    <row r="654" spans="3:15" x14ac:dyDescent="0.3">
      <c r="C654" s="7" t="s">
        <v>73</v>
      </c>
      <c r="D654" s="103" t="str">
        <f>VLOOKUP(Таблица1[[#This Row],[ID]],Таблица3[#All],3,FALSE)</f>
        <v>Farah</v>
      </c>
      <c r="E654" s="18">
        <f>VLOOKUP(Таблица1[[#This Row],[ID]],Таблица3[#All],2,FALSE)</f>
        <v>43228</v>
      </c>
      <c r="F654" s="18" t="str">
        <f>VLOOKUP(Таблица1[[#This Row],[ID]],Таблица3[#All],5,FALSE)</f>
        <v>Kohima</v>
      </c>
      <c r="G654" s="5">
        <v>227</v>
      </c>
      <c r="H654" s="3">
        <v>102</v>
      </c>
      <c r="I654" s="5">
        <v>8</v>
      </c>
      <c r="J654" s="2" t="s">
        <v>7</v>
      </c>
      <c r="K654" s="2" t="s">
        <v>28</v>
      </c>
      <c r="L654" s="8">
        <v>28.375</v>
      </c>
      <c r="M654" s="1">
        <v>1</v>
      </c>
      <c r="N654" s="1" t="str">
        <f t="shared" si="12"/>
        <v>торгуем</v>
      </c>
      <c r="O654" s="1"/>
    </row>
    <row r="655" spans="3:15" x14ac:dyDescent="0.3">
      <c r="C655" s="7" t="s">
        <v>241</v>
      </c>
      <c r="D655" s="103" t="str">
        <f>VLOOKUP(Таблица1[[#This Row],[ID]],Таблица3[#All],3,FALSE)</f>
        <v>Ajay</v>
      </c>
      <c r="E655" s="18">
        <f>VLOOKUP(Таблица1[[#This Row],[ID]],Таблица3[#All],2,FALSE)</f>
        <v>43389</v>
      </c>
      <c r="F655" s="18" t="str">
        <f>VLOOKUP(Таблица1[[#This Row],[ID]],Таблица3[#All],5,FALSE)</f>
        <v>Kolkata</v>
      </c>
      <c r="G655" s="5">
        <v>60</v>
      </c>
      <c r="H655" s="3">
        <v>21</v>
      </c>
      <c r="I655" s="5">
        <v>4</v>
      </c>
      <c r="J655" s="2" t="s">
        <v>4</v>
      </c>
      <c r="K655" s="2" t="s">
        <v>5</v>
      </c>
      <c r="L655" s="8">
        <v>15</v>
      </c>
      <c r="M655" s="1">
        <v>4</v>
      </c>
      <c r="N655" s="1" t="str">
        <f t="shared" si="12"/>
        <v>не торгуем</v>
      </c>
      <c r="O655" s="1"/>
    </row>
    <row r="656" spans="3:15" x14ac:dyDescent="0.3">
      <c r="C656" s="7" t="s">
        <v>271</v>
      </c>
      <c r="D656" s="103" t="str">
        <f>VLOOKUP(Таблица1[[#This Row],[ID]],Таблица3[#All],3,FALSE)</f>
        <v>Kushal</v>
      </c>
      <c r="E656" s="18">
        <f>VLOOKUP(Таблица1[[#This Row],[ID]],Таблица3[#All],2,FALSE)</f>
        <v>43410</v>
      </c>
      <c r="F656" s="18" t="str">
        <f>VLOOKUP(Таблица1[[#This Row],[ID]],Таблица3[#All],5,FALSE)</f>
        <v>Kohima</v>
      </c>
      <c r="G656" s="5">
        <v>57</v>
      </c>
      <c r="H656" s="3">
        <v>27</v>
      </c>
      <c r="I656" s="5">
        <v>2</v>
      </c>
      <c r="J656" s="2" t="s">
        <v>4</v>
      </c>
      <c r="K656" s="2" t="s">
        <v>17</v>
      </c>
      <c r="L656" s="8">
        <v>28.5</v>
      </c>
      <c r="M656" s="1">
        <v>2</v>
      </c>
      <c r="N656" s="1" t="str">
        <f t="shared" si="12"/>
        <v>не торгуем</v>
      </c>
      <c r="O656" s="1"/>
    </row>
    <row r="657" spans="3:15" x14ac:dyDescent="0.3">
      <c r="C657" s="7" t="s">
        <v>501</v>
      </c>
      <c r="D657" s="103" t="str">
        <f>VLOOKUP(Таблица1[[#This Row],[ID]],Таблица3[#All],3,FALSE)</f>
        <v>Aarushi</v>
      </c>
      <c r="E657" s="18">
        <f>VLOOKUP(Таблица1[[#This Row],[ID]],Таблица3[#All],2,FALSE)</f>
        <v>43546</v>
      </c>
      <c r="F657" s="18" t="str">
        <f>VLOOKUP(Таблица1[[#This Row],[ID]],Таблица3[#All],5,FALSE)</f>
        <v>Chennai</v>
      </c>
      <c r="G657" s="5">
        <v>359</v>
      </c>
      <c r="H657" s="3">
        <v>-338</v>
      </c>
      <c r="I657" s="5">
        <v>5</v>
      </c>
      <c r="J657" s="2" t="s">
        <v>2</v>
      </c>
      <c r="K657" s="2" t="s">
        <v>3</v>
      </c>
      <c r="L657" s="8">
        <v>71.8</v>
      </c>
      <c r="M657" s="1">
        <v>3</v>
      </c>
      <c r="N657" s="1" t="str">
        <f t="shared" si="12"/>
        <v>торгуем</v>
      </c>
      <c r="O657" s="1"/>
    </row>
    <row r="658" spans="3:15" x14ac:dyDescent="0.3">
      <c r="C658" s="7" t="s">
        <v>292</v>
      </c>
      <c r="D658" s="103" t="str">
        <f>VLOOKUP(Таблица1[[#This Row],[ID]],Таблица3[#All],3,FALSE)</f>
        <v>Saurabh</v>
      </c>
      <c r="E658" s="18">
        <f>VLOOKUP(Таблица1[[#This Row],[ID]],Таблица3[#All],2,FALSE)</f>
        <v>43426</v>
      </c>
      <c r="F658" s="18" t="str">
        <f>VLOOKUP(Таблица1[[#This Row],[ID]],Таблица3[#All],5,FALSE)</f>
        <v>Mumbai</v>
      </c>
      <c r="G658" s="5">
        <v>57</v>
      </c>
      <c r="H658" s="3">
        <v>27</v>
      </c>
      <c r="I658" s="5">
        <v>2</v>
      </c>
      <c r="J658" s="2" t="s">
        <v>4</v>
      </c>
      <c r="K658" s="2" t="s">
        <v>20</v>
      </c>
      <c r="L658" s="8">
        <v>28.5</v>
      </c>
      <c r="M658" s="1">
        <v>2</v>
      </c>
      <c r="N658" s="1" t="str">
        <f t="shared" si="12"/>
        <v>не торгуем</v>
      </c>
      <c r="O658" s="1"/>
    </row>
    <row r="659" spans="3:15" x14ac:dyDescent="0.3">
      <c r="C659" s="7" t="s">
        <v>299</v>
      </c>
      <c r="D659" s="103" t="str">
        <f>VLOOKUP(Таблица1[[#This Row],[ID]],Таблица3[#All],3,FALSE)</f>
        <v>Siddharth</v>
      </c>
      <c r="E659" s="18">
        <f>VLOOKUP(Таблица1[[#This Row],[ID]],Таблица3[#All],2,FALSE)</f>
        <v>43428</v>
      </c>
      <c r="F659" s="18" t="str">
        <f>VLOOKUP(Таблица1[[#This Row],[ID]],Таблица3[#All],5,FALSE)</f>
        <v>Indore</v>
      </c>
      <c r="G659" s="5">
        <v>57</v>
      </c>
      <c r="H659" s="3">
        <v>28</v>
      </c>
      <c r="I659" s="5">
        <v>2</v>
      </c>
      <c r="J659" s="2" t="s">
        <v>4</v>
      </c>
      <c r="K659" s="2" t="s">
        <v>15</v>
      </c>
      <c r="L659" s="8">
        <v>28.5</v>
      </c>
      <c r="M659" s="1">
        <v>1</v>
      </c>
      <c r="N659" s="1" t="str">
        <f t="shared" si="12"/>
        <v>не торгуем</v>
      </c>
      <c r="O659" s="1"/>
    </row>
    <row r="660" spans="3:15" x14ac:dyDescent="0.3">
      <c r="C660" s="7" t="s">
        <v>389</v>
      </c>
      <c r="D660" s="103" t="str">
        <f>VLOOKUP(Таблица1[[#This Row],[ID]],Таблица3[#All],3,FALSE)</f>
        <v>Shreyshi</v>
      </c>
      <c r="E660" s="18">
        <f>VLOOKUP(Таблица1[[#This Row],[ID]],Таблица3[#All],2,FALSE)</f>
        <v>43486</v>
      </c>
      <c r="F660" s="18" t="str">
        <f>VLOOKUP(Таблица1[[#This Row],[ID]],Таблица3[#All],5,FALSE)</f>
        <v>Surat</v>
      </c>
      <c r="G660" s="5">
        <v>171</v>
      </c>
      <c r="H660" s="3">
        <v>17</v>
      </c>
      <c r="I660" s="5">
        <v>6</v>
      </c>
      <c r="J660" s="2" t="s">
        <v>4</v>
      </c>
      <c r="K660" s="2" t="s">
        <v>17</v>
      </c>
      <c r="L660" s="8">
        <v>28.5</v>
      </c>
      <c r="M660" s="1">
        <v>3</v>
      </c>
      <c r="N660" s="1" t="str">
        <f t="shared" si="12"/>
        <v>не торгуем</v>
      </c>
      <c r="O660" s="1"/>
    </row>
    <row r="661" spans="3:15" x14ac:dyDescent="0.3">
      <c r="C661" s="7" t="s">
        <v>399</v>
      </c>
      <c r="D661" s="103" t="str">
        <f>VLOOKUP(Таблица1[[#This Row],[ID]],Таблица3[#All],3,FALSE)</f>
        <v>Shivangi</v>
      </c>
      <c r="E661" s="18">
        <f>VLOOKUP(Таблица1[[#This Row],[ID]],Таблица3[#All],2,FALSE)</f>
        <v>43492</v>
      </c>
      <c r="F661" s="18" t="str">
        <f>VLOOKUP(Таблица1[[#This Row],[ID]],Таблица3[#All],5,FALSE)</f>
        <v>Indore</v>
      </c>
      <c r="G661" s="5">
        <v>57</v>
      </c>
      <c r="H661" s="3">
        <v>27</v>
      </c>
      <c r="I661" s="5">
        <v>2</v>
      </c>
      <c r="J661" s="2" t="s">
        <v>4</v>
      </c>
      <c r="K661" s="2" t="s">
        <v>20</v>
      </c>
      <c r="L661" s="8">
        <v>28.5</v>
      </c>
      <c r="M661" s="1">
        <v>3</v>
      </c>
      <c r="N661" s="1" t="str">
        <f t="shared" si="12"/>
        <v>не торгуем</v>
      </c>
      <c r="O661" s="1"/>
    </row>
    <row r="662" spans="3:15" x14ac:dyDescent="0.3">
      <c r="C662" s="7" t="s">
        <v>475</v>
      </c>
      <c r="D662" s="103" t="str">
        <f>VLOOKUP(Таблица1[[#This Row],[ID]],Таблица3[#All],3,FALSE)</f>
        <v>Yaanvi</v>
      </c>
      <c r="E662" s="18">
        <f>VLOOKUP(Таблица1[[#This Row],[ID]],Таблица3[#All],2,FALSE)</f>
        <v>43534</v>
      </c>
      <c r="F662" s="18" t="str">
        <f>VLOOKUP(Таблица1[[#This Row],[ID]],Таблица3[#All],5,FALSE)</f>
        <v>Indore</v>
      </c>
      <c r="G662" s="5">
        <v>57</v>
      </c>
      <c r="H662" s="3">
        <v>7</v>
      </c>
      <c r="I662" s="5">
        <v>2</v>
      </c>
      <c r="J662" s="2" t="s">
        <v>4</v>
      </c>
      <c r="K662" s="2" t="s">
        <v>20</v>
      </c>
      <c r="L662" s="8">
        <v>28.5</v>
      </c>
      <c r="M662" s="1">
        <v>4</v>
      </c>
      <c r="N662" s="1" t="str">
        <f t="shared" si="12"/>
        <v>не торгуем</v>
      </c>
      <c r="O662" s="1"/>
    </row>
    <row r="663" spans="3:15" x14ac:dyDescent="0.3">
      <c r="C663" s="7" t="s">
        <v>207</v>
      </c>
      <c r="D663" s="103" t="str">
        <f>VLOOKUP(Таблица1[[#This Row],[ID]],Таблица3[#All],3,FALSE)</f>
        <v>Asish</v>
      </c>
      <c r="E663" s="18">
        <f>VLOOKUP(Таблица1[[#This Row],[ID]],Таблица3[#All],2,FALSE)</f>
        <v>43363</v>
      </c>
      <c r="F663" s="18" t="str">
        <f>VLOOKUP(Таблица1[[#This Row],[ID]],Таблица3[#All],5,FALSE)</f>
        <v>Kashmir</v>
      </c>
      <c r="G663" s="5">
        <v>229</v>
      </c>
      <c r="H663" s="3">
        <v>-41</v>
      </c>
      <c r="I663" s="5">
        <v>8</v>
      </c>
      <c r="J663" s="2" t="s">
        <v>7</v>
      </c>
      <c r="K663" s="2" t="s">
        <v>28</v>
      </c>
      <c r="L663" s="8">
        <v>28.625</v>
      </c>
      <c r="M663" s="1">
        <v>4</v>
      </c>
      <c r="N663" s="1" t="str">
        <f t="shared" si="12"/>
        <v>торгуем</v>
      </c>
      <c r="O663" s="1"/>
    </row>
    <row r="664" spans="3:15" x14ac:dyDescent="0.3">
      <c r="C664" s="7" t="s">
        <v>245</v>
      </c>
      <c r="D664" s="103" t="str">
        <f>VLOOKUP(Таблица1[[#This Row],[ID]],Таблица3[#All],3,FALSE)</f>
        <v>Kartik</v>
      </c>
      <c r="E664" s="18">
        <f>VLOOKUP(Таблица1[[#This Row],[ID]],Таблица3[#All],2,FALSE)</f>
        <v>43394</v>
      </c>
      <c r="F664" s="18" t="str">
        <f>VLOOKUP(Таблица1[[#This Row],[ID]],Таблица3[#All],5,FALSE)</f>
        <v>Indore</v>
      </c>
      <c r="G664" s="5">
        <v>911</v>
      </c>
      <c r="H664" s="3">
        <v>355</v>
      </c>
      <c r="I664" s="5">
        <v>5</v>
      </c>
      <c r="J664" s="2" t="s">
        <v>7</v>
      </c>
      <c r="K664" s="2" t="s">
        <v>10</v>
      </c>
      <c r="L664" s="8">
        <v>182.2</v>
      </c>
      <c r="M664" s="1">
        <v>1</v>
      </c>
      <c r="N664" s="1" t="str">
        <f t="shared" si="12"/>
        <v>не торгуем</v>
      </c>
      <c r="O664" s="1"/>
    </row>
    <row r="665" spans="3:15" x14ac:dyDescent="0.3">
      <c r="C665" s="7" t="s">
        <v>81</v>
      </c>
      <c r="D665" s="103" t="str">
        <f>VLOOKUP(Таблица1[[#This Row],[ID]],Таблица3[#All],3,FALSE)</f>
        <v>Subhashree</v>
      </c>
      <c r="E665" s="18">
        <f>VLOOKUP(Таблица1[[#This Row],[ID]],Таблица3[#All],2,FALSE)</f>
        <v>43237</v>
      </c>
      <c r="F665" s="18" t="str">
        <f>VLOOKUP(Таблица1[[#This Row],[ID]],Таблица3[#All],5,FALSE)</f>
        <v>Kashmir</v>
      </c>
      <c r="G665" s="5">
        <v>58</v>
      </c>
      <c r="H665" s="3">
        <v>-42</v>
      </c>
      <c r="I665" s="5">
        <v>2</v>
      </c>
      <c r="J665" s="2" t="s">
        <v>2</v>
      </c>
      <c r="K665" s="2" t="s">
        <v>14</v>
      </c>
      <c r="L665" s="8">
        <v>29</v>
      </c>
      <c r="M665" s="1">
        <v>4</v>
      </c>
      <c r="N665" s="1" t="str">
        <f t="shared" si="12"/>
        <v>не торгуем</v>
      </c>
      <c r="O665" s="1"/>
    </row>
    <row r="666" spans="3:15" x14ac:dyDescent="0.3">
      <c r="C666" s="7" t="s">
        <v>245</v>
      </c>
      <c r="D666" s="103" t="str">
        <f>VLOOKUP(Таблица1[[#This Row],[ID]],Таблица3[#All],3,FALSE)</f>
        <v>Kartik</v>
      </c>
      <c r="E666" s="18">
        <f>VLOOKUP(Таблица1[[#This Row],[ID]],Таблица3[#All],2,FALSE)</f>
        <v>43394</v>
      </c>
      <c r="F666" s="18" t="str">
        <f>VLOOKUP(Таблица1[[#This Row],[ID]],Таблица3[#All],5,FALSE)</f>
        <v>Indore</v>
      </c>
      <c r="G666" s="5">
        <v>140</v>
      </c>
      <c r="H666" s="3">
        <v>6</v>
      </c>
      <c r="I666" s="5">
        <v>5</v>
      </c>
      <c r="J666" s="2" t="s">
        <v>4</v>
      </c>
      <c r="K666" s="2" t="s">
        <v>11</v>
      </c>
      <c r="L666" s="8">
        <v>28</v>
      </c>
      <c r="M666" s="1">
        <v>4</v>
      </c>
      <c r="N666" s="1" t="str">
        <f t="shared" si="12"/>
        <v>не торгуем</v>
      </c>
      <c r="O666" s="1"/>
    </row>
    <row r="667" spans="3:15" x14ac:dyDescent="0.3">
      <c r="C667" s="7" t="s">
        <v>160</v>
      </c>
      <c r="D667" s="103" t="str">
        <f>VLOOKUP(Таблица1[[#This Row],[ID]],Таблица3[#All],3,FALSE)</f>
        <v>Rane</v>
      </c>
      <c r="E667" s="18">
        <f>VLOOKUP(Таблица1[[#This Row],[ID]],Таблица3[#All],2,FALSE)</f>
        <v>43315</v>
      </c>
      <c r="F667" s="18" t="str">
        <f>VLOOKUP(Таблица1[[#This Row],[ID]],Таблица3[#All],5,FALSE)</f>
        <v>Mumbai</v>
      </c>
      <c r="G667" s="5">
        <v>58</v>
      </c>
      <c r="H667" s="3">
        <v>-8</v>
      </c>
      <c r="I667" s="5">
        <v>2</v>
      </c>
      <c r="J667" s="2" t="s">
        <v>4</v>
      </c>
      <c r="K667" s="2" t="s">
        <v>11</v>
      </c>
      <c r="L667" s="8">
        <v>29</v>
      </c>
      <c r="M667" s="1">
        <v>2</v>
      </c>
      <c r="N667" s="1" t="str">
        <f t="shared" si="12"/>
        <v>не торгуем</v>
      </c>
      <c r="O667" s="1"/>
    </row>
    <row r="668" spans="3:15" x14ac:dyDescent="0.3">
      <c r="C668" s="7" t="s">
        <v>247</v>
      </c>
      <c r="D668" s="103" t="str">
        <f>VLOOKUP(Таблица1[[#This Row],[ID]],Таблица3[#All],3,FALSE)</f>
        <v>Sheetal</v>
      </c>
      <c r="E668" s="18">
        <f>VLOOKUP(Таблица1[[#This Row],[ID]],Таблица3[#All],2,FALSE)</f>
        <v>43396</v>
      </c>
      <c r="F668" s="18" t="str">
        <f>VLOOKUP(Таблица1[[#This Row],[ID]],Таблица3[#All],5,FALSE)</f>
        <v>Indore</v>
      </c>
      <c r="G668" s="5">
        <v>156</v>
      </c>
      <c r="H668" s="3">
        <v>21</v>
      </c>
      <c r="I668" s="5">
        <v>3</v>
      </c>
      <c r="J668" s="2" t="s">
        <v>2</v>
      </c>
      <c r="K668" s="2" t="s">
        <v>14</v>
      </c>
      <c r="L668" s="8">
        <v>52</v>
      </c>
      <c r="M668" s="1">
        <v>2</v>
      </c>
      <c r="N668" s="1" t="str">
        <f t="shared" si="12"/>
        <v>не торгуем</v>
      </c>
      <c r="O668" s="1"/>
    </row>
    <row r="669" spans="3:15" x14ac:dyDescent="0.3">
      <c r="C669" s="7" t="s">
        <v>248</v>
      </c>
      <c r="D669" s="103" t="str">
        <f>VLOOKUP(Таблица1[[#This Row],[ID]],Таблица3[#All],3,FALSE)</f>
        <v>Nikita</v>
      </c>
      <c r="E669" s="18">
        <f>VLOOKUP(Таблица1[[#This Row],[ID]],Таблица3[#All],2,FALSE)</f>
        <v>43397</v>
      </c>
      <c r="F669" s="18" t="str">
        <f>VLOOKUP(Таблица1[[#This Row],[ID]],Таблица3[#All],5,FALSE)</f>
        <v>Chandigarh</v>
      </c>
      <c r="G669" s="5">
        <v>537</v>
      </c>
      <c r="H669" s="3">
        <v>107</v>
      </c>
      <c r="I669" s="5">
        <v>3</v>
      </c>
      <c r="J669" s="2" t="s">
        <v>4</v>
      </c>
      <c r="K669" s="2" t="s">
        <v>11</v>
      </c>
      <c r="L669" s="8">
        <v>179</v>
      </c>
      <c r="M669" s="1">
        <v>1</v>
      </c>
      <c r="N669" s="1" t="str">
        <f t="shared" si="12"/>
        <v>не торгуем</v>
      </c>
      <c r="O669" s="1"/>
    </row>
    <row r="670" spans="3:15" x14ac:dyDescent="0.3">
      <c r="C670" s="7" t="s">
        <v>350</v>
      </c>
      <c r="D670" s="103" t="str">
        <f>VLOOKUP(Таблица1[[#This Row],[ID]],Таблица3[#All],3,FALSE)</f>
        <v>Monica</v>
      </c>
      <c r="E670" s="18">
        <f>VLOOKUP(Таблица1[[#This Row],[ID]],Таблица3[#All],2,FALSE)</f>
        <v>43468</v>
      </c>
      <c r="F670" s="18" t="str">
        <f>VLOOKUP(Таблица1[[#This Row],[ID]],Таблица3[#All],5,FALSE)</f>
        <v>Chandigarh</v>
      </c>
      <c r="G670" s="5">
        <v>58</v>
      </c>
      <c r="H670" s="3">
        <v>17</v>
      </c>
      <c r="I670" s="5">
        <v>2</v>
      </c>
      <c r="J670" s="2" t="s">
        <v>4</v>
      </c>
      <c r="K670" s="2" t="s">
        <v>6</v>
      </c>
      <c r="L670" s="8">
        <v>29</v>
      </c>
      <c r="M670" s="1">
        <v>2</v>
      </c>
      <c r="N670" s="1" t="str">
        <f t="shared" si="12"/>
        <v>не торгуем</v>
      </c>
      <c r="O670" s="1"/>
    </row>
    <row r="671" spans="3:15" x14ac:dyDescent="0.3">
      <c r="C671" s="7" t="s">
        <v>248</v>
      </c>
      <c r="D671" s="103" t="str">
        <f>VLOOKUP(Таблица1[[#This Row],[ID]],Таблица3[#All],3,FALSE)</f>
        <v>Nikita</v>
      </c>
      <c r="E671" s="18">
        <f>VLOOKUP(Таблица1[[#This Row],[ID]],Таблица3[#All],2,FALSE)</f>
        <v>43397</v>
      </c>
      <c r="F671" s="18" t="str">
        <f>VLOOKUP(Таблица1[[#This Row],[ID]],Таблица3[#All],5,FALSE)</f>
        <v>Chandigarh</v>
      </c>
      <c r="G671" s="5">
        <v>128</v>
      </c>
      <c r="H671" s="3">
        <v>-3</v>
      </c>
      <c r="I671" s="5">
        <v>3</v>
      </c>
      <c r="J671" s="2" t="s">
        <v>4</v>
      </c>
      <c r="K671" s="2" t="s">
        <v>11</v>
      </c>
      <c r="L671" s="8">
        <v>42.666666666666664</v>
      </c>
      <c r="M671" s="1">
        <v>4</v>
      </c>
      <c r="N671" s="1" t="str">
        <f t="shared" si="12"/>
        <v>не торгуем</v>
      </c>
      <c r="O671" s="1"/>
    </row>
    <row r="672" spans="3:15" x14ac:dyDescent="0.3">
      <c r="C672" s="7" t="s">
        <v>248</v>
      </c>
      <c r="D672" s="103" t="str">
        <f>VLOOKUP(Таблица1[[#This Row],[ID]],Таблица3[#All],3,FALSE)</f>
        <v>Nikita</v>
      </c>
      <c r="E672" s="18">
        <f>VLOOKUP(Таблица1[[#This Row],[ID]],Таблица3[#All],2,FALSE)</f>
        <v>43397</v>
      </c>
      <c r="F672" s="18" t="str">
        <f>VLOOKUP(Таблица1[[#This Row],[ID]],Таблица3[#All],5,FALSE)</f>
        <v>Chandigarh</v>
      </c>
      <c r="G672" s="5">
        <v>222</v>
      </c>
      <c r="H672" s="3">
        <v>35</v>
      </c>
      <c r="I672" s="5">
        <v>5</v>
      </c>
      <c r="J672" s="2" t="s">
        <v>4</v>
      </c>
      <c r="K672" s="2" t="s">
        <v>11</v>
      </c>
      <c r="L672" s="8">
        <v>44.4</v>
      </c>
      <c r="M672" s="1">
        <v>1</v>
      </c>
      <c r="N672" s="1" t="str">
        <f t="shared" si="12"/>
        <v>не торгуем</v>
      </c>
      <c r="O672" s="1"/>
    </row>
    <row r="673" spans="3:15" x14ac:dyDescent="0.3">
      <c r="C673" s="7" t="s">
        <v>181</v>
      </c>
      <c r="D673" s="103" t="str">
        <f>VLOOKUP(Таблица1[[#This Row],[ID]],Таблица3[#All],3,FALSE)</f>
        <v>Surabhi</v>
      </c>
      <c r="E673" s="18">
        <f>VLOOKUP(Таблица1[[#This Row],[ID]],Таблица3[#All],2,FALSE)</f>
        <v>43337</v>
      </c>
      <c r="F673" s="18" t="str">
        <f>VLOOKUP(Таблица1[[#This Row],[ID]],Таблица3[#All],5,FALSE)</f>
        <v>Mumbai</v>
      </c>
      <c r="G673" s="5">
        <v>263</v>
      </c>
      <c r="H673" s="3">
        <v>-31</v>
      </c>
      <c r="I673" s="5">
        <v>9</v>
      </c>
      <c r="J673" s="2" t="s">
        <v>7</v>
      </c>
      <c r="K673" s="2" t="s">
        <v>8</v>
      </c>
      <c r="L673" s="8">
        <v>29.222222222222221</v>
      </c>
      <c r="M673" s="1">
        <v>2</v>
      </c>
      <c r="N673" s="1" t="str">
        <f t="shared" si="12"/>
        <v>не торгуем</v>
      </c>
      <c r="O673" s="1"/>
    </row>
    <row r="674" spans="3:15" x14ac:dyDescent="0.3">
      <c r="C674" s="7" t="s">
        <v>214</v>
      </c>
      <c r="D674" s="103" t="str">
        <f>VLOOKUP(Таблица1[[#This Row],[ID]],Таблица3[#All],3,FALSE)</f>
        <v>Aditya</v>
      </c>
      <c r="E674" s="18">
        <f>VLOOKUP(Таблица1[[#This Row],[ID]],Таблица3[#All],2,FALSE)</f>
        <v>43367</v>
      </c>
      <c r="F674" s="18" t="str">
        <f>VLOOKUP(Таблица1[[#This Row],[ID]],Таблица3[#All],5,FALSE)</f>
        <v>Simla</v>
      </c>
      <c r="G674" s="5">
        <v>176</v>
      </c>
      <c r="H674" s="3">
        <v>37</v>
      </c>
      <c r="I674" s="5">
        <v>6</v>
      </c>
      <c r="J674" s="2" t="s">
        <v>7</v>
      </c>
      <c r="K674" s="2" t="s">
        <v>28</v>
      </c>
      <c r="L674" s="8">
        <v>29.333333333333332</v>
      </c>
      <c r="M674" s="1">
        <v>2</v>
      </c>
      <c r="N674" s="1" t="str">
        <f t="shared" si="12"/>
        <v>торгуем</v>
      </c>
      <c r="O674" s="1"/>
    </row>
    <row r="675" spans="3:15" x14ac:dyDescent="0.3">
      <c r="C675" s="7" t="s">
        <v>228</v>
      </c>
      <c r="D675" s="103" t="str">
        <f>VLOOKUP(Таблица1[[#This Row],[ID]],Таблица3[#All],3,FALSE)</f>
        <v>Apsingekar</v>
      </c>
      <c r="E675" s="18">
        <f>VLOOKUP(Таблица1[[#This Row],[ID]],Таблица3[#All],2,FALSE)</f>
        <v>43381</v>
      </c>
      <c r="F675" s="18" t="str">
        <f>VLOOKUP(Таблица1[[#This Row],[ID]],Таблица3[#All],5,FALSE)</f>
        <v>Patna</v>
      </c>
      <c r="G675" s="5">
        <v>59</v>
      </c>
      <c r="H675" s="3">
        <v>21</v>
      </c>
      <c r="I675" s="5">
        <v>2</v>
      </c>
      <c r="J675" s="2" t="s">
        <v>4</v>
      </c>
      <c r="K675" s="2" t="s">
        <v>5</v>
      </c>
      <c r="L675" s="8">
        <v>29.5</v>
      </c>
      <c r="M675" s="1">
        <v>4</v>
      </c>
      <c r="N675" s="1" t="str">
        <f t="shared" si="12"/>
        <v>не торгуем</v>
      </c>
      <c r="O675" s="1"/>
    </row>
    <row r="676" spans="3:15" x14ac:dyDescent="0.3">
      <c r="C676" s="7" t="s">
        <v>376</v>
      </c>
      <c r="D676" s="103" t="str">
        <f>VLOOKUP(Таблица1[[#This Row],[ID]],Таблица3[#All],3,FALSE)</f>
        <v>Shreya</v>
      </c>
      <c r="E676" s="18">
        <f>VLOOKUP(Таблица1[[#This Row],[ID]],Таблица3[#All],2,FALSE)</f>
        <v>43482</v>
      </c>
      <c r="F676" s="18" t="str">
        <f>VLOOKUP(Таблица1[[#This Row],[ID]],Таблица3[#All],5,FALSE)</f>
        <v>Mumbai</v>
      </c>
      <c r="G676" s="5">
        <v>59</v>
      </c>
      <c r="H676" s="3">
        <v>10</v>
      </c>
      <c r="I676" s="5">
        <v>2</v>
      </c>
      <c r="J676" s="2" t="s">
        <v>4</v>
      </c>
      <c r="K676" s="2" t="s">
        <v>6</v>
      </c>
      <c r="L676" s="8">
        <v>29.5</v>
      </c>
      <c r="M676" s="1">
        <v>2</v>
      </c>
      <c r="N676" s="1" t="str">
        <f t="shared" si="12"/>
        <v>не торгуем</v>
      </c>
      <c r="O676" s="1"/>
    </row>
    <row r="677" spans="3:15" x14ac:dyDescent="0.3">
      <c r="C677" s="7" t="s">
        <v>443</v>
      </c>
      <c r="D677" s="103" t="str">
        <f>VLOOKUP(Таблица1[[#This Row],[ID]],Таблица3[#All],3,FALSE)</f>
        <v>Mukesh</v>
      </c>
      <c r="E677" s="18">
        <f>VLOOKUP(Таблица1[[#This Row],[ID]],Таблица3[#All],2,FALSE)</f>
        <v>43515</v>
      </c>
      <c r="F677" s="18" t="str">
        <f>VLOOKUP(Таблица1[[#This Row],[ID]],Таблица3[#All],5,FALSE)</f>
        <v>Chandigarh</v>
      </c>
      <c r="G677" s="5">
        <v>59</v>
      </c>
      <c r="H677" s="3">
        <v>21</v>
      </c>
      <c r="I677" s="5">
        <v>2</v>
      </c>
      <c r="J677" s="2" t="s">
        <v>4</v>
      </c>
      <c r="K677" s="2" t="s">
        <v>5</v>
      </c>
      <c r="L677" s="8">
        <v>29.5</v>
      </c>
      <c r="M677" s="1">
        <v>3</v>
      </c>
      <c r="N677" s="1" t="str">
        <f t="shared" si="12"/>
        <v>не торгуем</v>
      </c>
      <c r="O677" s="1"/>
    </row>
    <row r="678" spans="3:15" x14ac:dyDescent="0.3">
      <c r="C678" s="7" t="s">
        <v>518</v>
      </c>
      <c r="D678" s="103" t="str">
        <f>VLOOKUP(Таблица1[[#This Row],[ID]],Таблица3[#All],3,FALSE)</f>
        <v>Pinky</v>
      </c>
      <c r="E678" s="18">
        <f>VLOOKUP(Таблица1[[#This Row],[ID]],Таблица3[#All],2,FALSE)</f>
        <v>43553</v>
      </c>
      <c r="F678" s="18" t="str">
        <f>VLOOKUP(Таблица1[[#This Row],[ID]],Таблица3[#All],5,FALSE)</f>
        <v>Kashmir</v>
      </c>
      <c r="G678" s="5">
        <v>59</v>
      </c>
      <c r="H678" s="3">
        <v>15</v>
      </c>
      <c r="I678" s="5">
        <v>2</v>
      </c>
      <c r="J678" s="2" t="s">
        <v>4</v>
      </c>
      <c r="K678" s="2" t="s">
        <v>17</v>
      </c>
      <c r="L678" s="8">
        <v>29.5</v>
      </c>
      <c r="M678" s="1">
        <v>1</v>
      </c>
      <c r="N678" s="1" t="str">
        <f t="shared" si="12"/>
        <v>не торгуем</v>
      </c>
      <c r="O678" s="1"/>
    </row>
    <row r="679" spans="3:15" x14ac:dyDescent="0.3">
      <c r="C679" s="7" t="s">
        <v>250</v>
      </c>
      <c r="D679" s="103" t="str">
        <f>VLOOKUP(Таблица1[[#This Row],[ID]],Таблица3[#All],3,FALSE)</f>
        <v>Aastha</v>
      </c>
      <c r="E679" s="18">
        <f>VLOOKUP(Таблица1[[#This Row],[ID]],Таблица3[#All],2,FALSE)</f>
        <v>43399</v>
      </c>
      <c r="F679" s="18" t="str">
        <f>VLOOKUP(Таблица1[[#This Row],[ID]],Таблица3[#All],5,FALSE)</f>
        <v>Simla</v>
      </c>
      <c r="G679" s="5">
        <v>1954</v>
      </c>
      <c r="H679" s="3">
        <v>782</v>
      </c>
      <c r="I679" s="5">
        <v>3</v>
      </c>
      <c r="J679" s="2" t="s">
        <v>7</v>
      </c>
      <c r="K679" s="2" t="s">
        <v>10</v>
      </c>
      <c r="L679" s="8">
        <v>651.33333333333337</v>
      </c>
      <c r="M679" s="1">
        <v>3</v>
      </c>
      <c r="N679" s="1" t="str">
        <f t="shared" si="12"/>
        <v>не торгуем</v>
      </c>
      <c r="O679" s="1"/>
    </row>
    <row r="680" spans="3:15" x14ac:dyDescent="0.3">
      <c r="C680" s="7" t="s">
        <v>68</v>
      </c>
      <c r="D680" s="103" t="str">
        <f>VLOOKUP(Таблица1[[#This Row],[ID]],Таблица3[#All],3,FALSE)</f>
        <v>Aditya</v>
      </c>
      <c r="E680" s="18">
        <f>VLOOKUP(Таблица1[[#This Row],[ID]],Таблица3[#All],2,FALSE)</f>
        <v>43224</v>
      </c>
      <c r="F680" s="18" t="str">
        <f>VLOOKUP(Таблица1[[#This Row],[ID]],Таблица3[#All],5,FALSE)</f>
        <v>Chandigarh</v>
      </c>
      <c r="G680" s="5">
        <v>30</v>
      </c>
      <c r="H680" s="3">
        <v>13</v>
      </c>
      <c r="I680" s="5">
        <v>1</v>
      </c>
      <c r="J680" s="2" t="s">
        <v>4</v>
      </c>
      <c r="K680" s="2" t="s">
        <v>17</v>
      </c>
      <c r="L680" s="8">
        <v>30</v>
      </c>
      <c r="M680" s="1">
        <v>4</v>
      </c>
      <c r="N680" s="1" t="str">
        <f t="shared" si="12"/>
        <v>не торгуем</v>
      </c>
      <c r="O680" s="1"/>
    </row>
    <row r="681" spans="3:15" x14ac:dyDescent="0.3">
      <c r="C681" s="7" t="s">
        <v>343</v>
      </c>
      <c r="D681" s="103" t="str">
        <f>VLOOKUP(Таблица1[[#This Row],[ID]],Таблица3[#All],3,FALSE)</f>
        <v>Vishakha</v>
      </c>
      <c r="E681" s="18">
        <f>VLOOKUP(Таблица1[[#This Row],[ID]],Таблица3[#All],2,FALSE)</f>
        <v>43461</v>
      </c>
      <c r="F681" s="18" t="str">
        <f>VLOOKUP(Таблица1[[#This Row],[ID]],Таблица3[#All],5,FALSE)</f>
        <v>Mumbai</v>
      </c>
      <c r="G681" s="5">
        <v>226</v>
      </c>
      <c r="H681" s="3">
        <v>58</v>
      </c>
      <c r="I681" s="5">
        <v>3</v>
      </c>
      <c r="J681" s="2" t="s">
        <v>7</v>
      </c>
      <c r="K681" s="2" t="s">
        <v>28</v>
      </c>
      <c r="L681" s="8">
        <v>75.333333333333329</v>
      </c>
      <c r="M681" s="1">
        <v>2</v>
      </c>
      <c r="N681" s="1" t="str">
        <f t="shared" si="12"/>
        <v>торгуем</v>
      </c>
      <c r="O681" s="1"/>
    </row>
    <row r="682" spans="3:15" x14ac:dyDescent="0.3">
      <c r="C682" s="7" t="s">
        <v>253</v>
      </c>
      <c r="D682" s="103" t="str">
        <f>VLOOKUP(Таблица1[[#This Row],[ID]],Таблица3[#All],3,FALSE)</f>
        <v>Krishna</v>
      </c>
      <c r="E682" s="18">
        <f>VLOOKUP(Таблица1[[#This Row],[ID]],Таблица3[#All],2,FALSE)</f>
        <v>43402</v>
      </c>
      <c r="F682" s="18" t="str">
        <f>VLOOKUP(Таблица1[[#This Row],[ID]],Таблица3[#All],5,FALSE)</f>
        <v>Indore</v>
      </c>
      <c r="G682" s="5">
        <v>64</v>
      </c>
      <c r="H682" s="3">
        <v>27</v>
      </c>
      <c r="I682" s="5">
        <v>5</v>
      </c>
      <c r="J682" s="2" t="s">
        <v>4</v>
      </c>
      <c r="K682" s="2" t="s">
        <v>6</v>
      </c>
      <c r="L682" s="8">
        <v>12.8</v>
      </c>
      <c r="M682" s="1">
        <v>2</v>
      </c>
      <c r="N682" s="1" t="str">
        <f t="shared" si="12"/>
        <v>не торгуем</v>
      </c>
      <c r="O682" s="1"/>
    </row>
    <row r="683" spans="3:15" x14ac:dyDescent="0.3">
      <c r="C683" s="7" t="s">
        <v>140</v>
      </c>
      <c r="D683" s="103" t="str">
        <f>VLOOKUP(Таблица1[[#This Row],[ID]],Таблица3[#All],3,FALSE)</f>
        <v>Namrata</v>
      </c>
      <c r="E683" s="18">
        <f>VLOOKUP(Таблица1[[#This Row],[ID]],Таблица3[#All],2,FALSE)</f>
        <v>43296</v>
      </c>
      <c r="F683" s="18" t="str">
        <f>VLOOKUP(Таблица1[[#This Row],[ID]],Таблица3[#All],5,FALSE)</f>
        <v>Chandigarh</v>
      </c>
      <c r="G683" s="5">
        <v>30</v>
      </c>
      <c r="H683" s="3">
        <v>-35</v>
      </c>
      <c r="I683" s="5">
        <v>1</v>
      </c>
      <c r="J683" s="2" t="s">
        <v>2</v>
      </c>
      <c r="K683" s="2" t="s">
        <v>14</v>
      </c>
      <c r="L683" s="8">
        <v>30</v>
      </c>
      <c r="M683" s="1">
        <v>4</v>
      </c>
      <c r="N683" s="1" t="str">
        <f t="shared" si="12"/>
        <v>не торгуем</v>
      </c>
      <c r="O683" s="1"/>
    </row>
    <row r="684" spans="3:15" x14ac:dyDescent="0.3">
      <c r="C684" s="7" t="s">
        <v>253</v>
      </c>
      <c r="D684" s="103" t="str">
        <f>VLOOKUP(Таблица1[[#This Row],[ID]],Таблица3[#All],3,FALSE)</f>
        <v>Krishna</v>
      </c>
      <c r="E684" s="18">
        <f>VLOOKUP(Таблица1[[#This Row],[ID]],Таблица3[#All],2,FALSE)</f>
        <v>43402</v>
      </c>
      <c r="F684" s="18" t="str">
        <f>VLOOKUP(Таблица1[[#This Row],[ID]],Таблица3[#All],5,FALSE)</f>
        <v>Indore</v>
      </c>
      <c r="G684" s="5">
        <v>45</v>
      </c>
      <c r="H684" s="3">
        <v>16</v>
      </c>
      <c r="I684" s="5">
        <v>3</v>
      </c>
      <c r="J684" s="2" t="s">
        <v>4</v>
      </c>
      <c r="K684" s="2" t="s">
        <v>5</v>
      </c>
      <c r="L684" s="8">
        <v>15</v>
      </c>
      <c r="M684" s="1">
        <v>2</v>
      </c>
      <c r="N684" s="1" t="str">
        <f t="shared" si="12"/>
        <v>не торгуем</v>
      </c>
      <c r="O684" s="1"/>
    </row>
    <row r="685" spans="3:15" x14ac:dyDescent="0.3">
      <c r="C685" s="7" t="s">
        <v>209</v>
      </c>
      <c r="D685" s="103" t="str">
        <f>VLOOKUP(Таблица1[[#This Row],[ID]],Таблица3[#All],3,FALSE)</f>
        <v>Akshay</v>
      </c>
      <c r="E685" s="18">
        <f>VLOOKUP(Таблица1[[#This Row],[ID]],Таблица3[#All],2,FALSE)</f>
        <v>43365</v>
      </c>
      <c r="F685" s="18" t="str">
        <f>VLOOKUP(Таблица1[[#This Row],[ID]],Таблица3[#All],5,FALSE)</f>
        <v>Lucknow</v>
      </c>
      <c r="G685" s="5">
        <v>30</v>
      </c>
      <c r="H685" s="3">
        <v>0</v>
      </c>
      <c r="I685" s="5">
        <v>1</v>
      </c>
      <c r="J685" s="2" t="s">
        <v>4</v>
      </c>
      <c r="K685" s="2" t="s">
        <v>15</v>
      </c>
      <c r="L685" s="8">
        <v>30</v>
      </c>
      <c r="M685" s="1">
        <v>2</v>
      </c>
      <c r="N685" s="1" t="str">
        <f t="shared" si="12"/>
        <v>не торгуем</v>
      </c>
      <c r="O685" s="1"/>
    </row>
    <row r="686" spans="3:15" x14ac:dyDescent="0.3">
      <c r="C686" s="7" t="s">
        <v>255</v>
      </c>
      <c r="D686" s="103" t="str">
        <f>VLOOKUP(Таблица1[[#This Row],[ID]],Таблица3[#All],3,FALSE)</f>
        <v>Moumita</v>
      </c>
      <c r="E686" s="18">
        <f>VLOOKUP(Таблица1[[#This Row],[ID]],Таблица3[#All],2,FALSE)</f>
        <v>43402</v>
      </c>
      <c r="F686" s="18" t="str">
        <f>VLOOKUP(Таблица1[[#This Row],[ID]],Таблица3[#All],5,FALSE)</f>
        <v>Ahmedabad</v>
      </c>
      <c r="G686" s="5">
        <v>52</v>
      </c>
      <c r="H686" s="3">
        <v>11</v>
      </c>
      <c r="I686" s="5">
        <v>5</v>
      </c>
      <c r="J686" s="2" t="s">
        <v>4</v>
      </c>
      <c r="K686" s="2" t="s">
        <v>22</v>
      </c>
      <c r="L686" s="8">
        <v>10.4</v>
      </c>
      <c r="M686" s="1">
        <v>3</v>
      </c>
      <c r="N686" s="1" t="str">
        <f t="shared" si="12"/>
        <v>не торгуем</v>
      </c>
      <c r="O686" s="1"/>
    </row>
    <row r="687" spans="3:15" x14ac:dyDescent="0.3">
      <c r="C687" s="7" t="s">
        <v>323</v>
      </c>
      <c r="D687" s="103" t="str">
        <f>VLOOKUP(Таблица1[[#This Row],[ID]],Таблица3[#All],3,FALSE)</f>
        <v>Amlan</v>
      </c>
      <c r="E687" s="18">
        <f>VLOOKUP(Таблица1[[#This Row],[ID]],Таблица3[#All],2,FALSE)</f>
        <v>43444</v>
      </c>
      <c r="F687" s="18" t="str">
        <f>VLOOKUP(Таблица1[[#This Row],[ID]],Таблица3[#All],5,FALSE)</f>
        <v>Indore</v>
      </c>
      <c r="G687" s="5">
        <v>60</v>
      </c>
      <c r="H687" s="3">
        <v>-10</v>
      </c>
      <c r="I687" s="5">
        <v>2</v>
      </c>
      <c r="J687" s="2" t="s">
        <v>2</v>
      </c>
      <c r="K687" s="2" t="s">
        <v>29</v>
      </c>
      <c r="L687" s="8">
        <v>30</v>
      </c>
      <c r="M687" s="1">
        <v>1</v>
      </c>
      <c r="N687" s="1" t="str">
        <f t="shared" si="12"/>
        <v>не торгуем</v>
      </c>
      <c r="O687" s="1"/>
    </row>
    <row r="688" spans="3:15" x14ac:dyDescent="0.3">
      <c r="C688" s="7" t="s">
        <v>255</v>
      </c>
      <c r="D688" s="103" t="str">
        <f>VLOOKUP(Таблица1[[#This Row],[ID]],Таблица3[#All],3,FALSE)</f>
        <v>Moumita</v>
      </c>
      <c r="E688" s="18">
        <f>VLOOKUP(Таблица1[[#This Row],[ID]],Таблица3[#All],2,FALSE)</f>
        <v>43402</v>
      </c>
      <c r="F688" s="18" t="str">
        <f>VLOOKUP(Таблица1[[#This Row],[ID]],Таблица3[#All],5,FALSE)</f>
        <v>Ahmedabad</v>
      </c>
      <c r="G688" s="5">
        <v>155</v>
      </c>
      <c r="H688" s="3">
        <v>26</v>
      </c>
      <c r="I688" s="5">
        <v>3</v>
      </c>
      <c r="J688" s="2" t="s">
        <v>4</v>
      </c>
      <c r="K688" s="2" t="s">
        <v>5</v>
      </c>
      <c r="L688" s="8">
        <v>51.666666666666664</v>
      </c>
      <c r="M688" s="1">
        <v>1</v>
      </c>
      <c r="N688" s="1" t="str">
        <f t="shared" si="12"/>
        <v>не торгуем</v>
      </c>
      <c r="O688" s="1"/>
    </row>
    <row r="689" spans="3:15" x14ac:dyDescent="0.3">
      <c r="C689" s="7" t="s">
        <v>458</v>
      </c>
      <c r="D689" s="103" t="str">
        <f>VLOOKUP(Таблица1[[#This Row],[ID]],Таблица3[#All],3,FALSE)</f>
        <v>Pooja</v>
      </c>
      <c r="E689" s="18">
        <f>VLOOKUP(Таблица1[[#This Row],[ID]],Таблица3[#All],2,FALSE)</f>
        <v>43520</v>
      </c>
      <c r="F689" s="18" t="str">
        <f>VLOOKUP(Таблица1[[#This Row],[ID]],Таблица3[#All],5,FALSE)</f>
        <v>Patna</v>
      </c>
      <c r="G689" s="5">
        <v>30</v>
      </c>
      <c r="H689" s="3">
        <v>6</v>
      </c>
      <c r="I689" s="5">
        <v>1</v>
      </c>
      <c r="J689" s="2" t="s">
        <v>4</v>
      </c>
      <c r="K689" s="2" t="s">
        <v>17</v>
      </c>
      <c r="L689" s="8">
        <v>30</v>
      </c>
      <c r="M689" s="1">
        <v>1</v>
      </c>
      <c r="N689" s="1" t="str">
        <f t="shared" si="12"/>
        <v>не торгуем</v>
      </c>
      <c r="O689" s="1"/>
    </row>
    <row r="690" spans="3:15" x14ac:dyDescent="0.3">
      <c r="C690" s="7" t="s">
        <v>257</v>
      </c>
      <c r="D690" s="103" t="str">
        <f>VLOOKUP(Таблица1[[#This Row],[ID]],Таблица3[#All],3,FALSE)</f>
        <v>Palak</v>
      </c>
      <c r="E690" s="18">
        <f>VLOOKUP(Таблица1[[#This Row],[ID]],Таблица3[#All],2,FALSE)</f>
        <v>43402</v>
      </c>
      <c r="F690" s="18" t="str">
        <f>VLOOKUP(Таблица1[[#This Row],[ID]],Таблица3[#All],5,FALSE)</f>
        <v>Mumbai</v>
      </c>
      <c r="G690" s="5">
        <v>263</v>
      </c>
      <c r="H690" s="3">
        <v>50</v>
      </c>
      <c r="I690" s="5">
        <v>5</v>
      </c>
      <c r="J690" s="2" t="s">
        <v>4</v>
      </c>
      <c r="K690" s="2" t="s">
        <v>5</v>
      </c>
      <c r="L690" s="8">
        <v>52.6</v>
      </c>
      <c r="M690" s="1">
        <v>4</v>
      </c>
      <c r="N690" s="1" t="str">
        <f t="shared" si="12"/>
        <v>не торгуем</v>
      </c>
      <c r="O690" s="1"/>
    </row>
    <row r="691" spans="3:15" x14ac:dyDescent="0.3">
      <c r="C691" s="7" t="s">
        <v>258</v>
      </c>
      <c r="D691" s="103" t="str">
        <f>VLOOKUP(Таблица1[[#This Row],[ID]],Таблица3[#All],3,FALSE)</f>
        <v>Sanjana</v>
      </c>
      <c r="E691" s="18">
        <f>VLOOKUP(Таблица1[[#This Row],[ID]],Таблица3[#All],2,FALSE)</f>
        <v>43402</v>
      </c>
      <c r="F691" s="18" t="str">
        <f>VLOOKUP(Таблица1[[#This Row],[ID]],Таблица3[#All],5,FALSE)</f>
        <v>Indore</v>
      </c>
      <c r="G691" s="5">
        <v>70</v>
      </c>
      <c r="H691" s="3">
        <v>26</v>
      </c>
      <c r="I691" s="5">
        <v>5</v>
      </c>
      <c r="J691" s="2" t="s">
        <v>4</v>
      </c>
      <c r="K691" s="2" t="s">
        <v>6</v>
      </c>
      <c r="L691" s="8">
        <v>14</v>
      </c>
      <c r="M691" s="1">
        <v>3</v>
      </c>
      <c r="N691" s="1" t="str">
        <f t="shared" si="12"/>
        <v>не торгуем</v>
      </c>
      <c r="O691" s="1"/>
    </row>
    <row r="692" spans="3:15" x14ac:dyDescent="0.3">
      <c r="C692" s="7" t="s">
        <v>496</v>
      </c>
      <c r="D692" s="103" t="str">
        <f>VLOOKUP(Таблица1[[#This Row],[ID]],Таблица3[#All],3,FALSE)</f>
        <v>Jahan</v>
      </c>
      <c r="E692" s="18">
        <f>VLOOKUP(Таблица1[[#This Row],[ID]],Таблица3[#All],2,FALSE)</f>
        <v>43545</v>
      </c>
      <c r="F692" s="18" t="str">
        <f>VLOOKUP(Таблица1[[#This Row],[ID]],Таблица3[#All],5,FALSE)</f>
        <v>Bhopal</v>
      </c>
      <c r="G692" s="5">
        <v>60</v>
      </c>
      <c r="H692" s="3">
        <v>13</v>
      </c>
      <c r="I692" s="5">
        <v>2</v>
      </c>
      <c r="J692" s="2" t="s">
        <v>4</v>
      </c>
      <c r="K692" s="2" t="s">
        <v>17</v>
      </c>
      <c r="L692" s="8">
        <v>30</v>
      </c>
      <c r="M692" s="1">
        <v>3</v>
      </c>
      <c r="N692" s="1" t="str">
        <f t="shared" si="12"/>
        <v>не торгуем</v>
      </c>
      <c r="O692" s="1"/>
    </row>
    <row r="693" spans="3:15" x14ac:dyDescent="0.3">
      <c r="C693" s="7" t="s">
        <v>258</v>
      </c>
      <c r="D693" s="103" t="str">
        <f>VLOOKUP(Таблица1[[#This Row],[ID]],Таблица3[#All],3,FALSE)</f>
        <v>Sanjana</v>
      </c>
      <c r="E693" s="18">
        <f>VLOOKUP(Таблица1[[#This Row],[ID]],Таблица3[#All],2,FALSE)</f>
        <v>43402</v>
      </c>
      <c r="F693" s="18" t="str">
        <f>VLOOKUP(Таблица1[[#This Row],[ID]],Таблица3[#All],5,FALSE)</f>
        <v>Indore</v>
      </c>
      <c r="G693" s="5">
        <v>955</v>
      </c>
      <c r="H693" s="3">
        <v>305</v>
      </c>
      <c r="I693" s="5">
        <v>3</v>
      </c>
      <c r="J693" s="2" t="s">
        <v>7</v>
      </c>
      <c r="K693" s="2" t="s">
        <v>25</v>
      </c>
      <c r="L693" s="8">
        <v>318.33333333333331</v>
      </c>
      <c r="M693" s="1">
        <v>4</v>
      </c>
      <c r="N693" s="1" t="str">
        <f t="shared" si="12"/>
        <v>торгуем</v>
      </c>
      <c r="O693" s="1"/>
    </row>
    <row r="694" spans="3:15" x14ac:dyDescent="0.3">
      <c r="C694" s="7" t="s">
        <v>258</v>
      </c>
      <c r="D694" s="103" t="str">
        <f>VLOOKUP(Таблица1[[#This Row],[ID]],Таблица3[#All],3,FALSE)</f>
        <v>Sanjana</v>
      </c>
      <c r="E694" s="18">
        <f>VLOOKUP(Таблица1[[#This Row],[ID]],Таблица3[#All],2,FALSE)</f>
        <v>43402</v>
      </c>
      <c r="F694" s="18" t="str">
        <f>VLOOKUP(Таблица1[[#This Row],[ID]],Таблица3[#All],5,FALSE)</f>
        <v>Indore</v>
      </c>
      <c r="G694" s="5">
        <v>161</v>
      </c>
      <c r="H694" s="3">
        <v>40</v>
      </c>
      <c r="I694" s="5">
        <v>3</v>
      </c>
      <c r="J694" s="2" t="s">
        <v>4</v>
      </c>
      <c r="K694" s="2" t="s">
        <v>5</v>
      </c>
      <c r="L694" s="8">
        <v>53.666666666666664</v>
      </c>
      <c r="M694" s="1">
        <v>2</v>
      </c>
      <c r="N694" s="1" t="str">
        <f t="shared" si="12"/>
        <v>не торгуем</v>
      </c>
      <c r="O694" s="1"/>
    </row>
    <row r="695" spans="3:15" x14ac:dyDescent="0.3">
      <c r="C695" s="7" t="s">
        <v>478</v>
      </c>
      <c r="D695" s="103" t="str">
        <f>VLOOKUP(Таблица1[[#This Row],[ID]],Таблица3[#All],3,FALSE)</f>
        <v>Aditya</v>
      </c>
      <c r="E695" s="18">
        <f>VLOOKUP(Таблица1[[#This Row],[ID]],Таблица3[#All],2,FALSE)</f>
        <v>43535</v>
      </c>
      <c r="F695" s="18" t="str">
        <f>VLOOKUP(Таблица1[[#This Row],[ID]],Таблица3[#All],5,FALSE)</f>
        <v>Chandigarh</v>
      </c>
      <c r="G695" s="5">
        <v>212</v>
      </c>
      <c r="H695" s="3">
        <v>97</v>
      </c>
      <c r="I695" s="5">
        <v>7</v>
      </c>
      <c r="J695" s="2" t="s">
        <v>4</v>
      </c>
      <c r="K695" s="2" t="s">
        <v>6</v>
      </c>
      <c r="L695" s="8">
        <v>30.285714285714285</v>
      </c>
      <c r="M695" s="1">
        <v>2</v>
      </c>
      <c r="N695" s="1" t="str">
        <f t="shared" si="12"/>
        <v>не торгуем</v>
      </c>
      <c r="O695" s="1"/>
    </row>
    <row r="696" spans="3:15" x14ac:dyDescent="0.3">
      <c r="C696" s="7" t="s">
        <v>76</v>
      </c>
      <c r="D696" s="103" t="str">
        <f>VLOOKUP(Таблица1[[#This Row],[ID]],Таблица3[#All],3,FALSE)</f>
        <v>Priyanka</v>
      </c>
      <c r="E696" s="18">
        <f>VLOOKUP(Таблица1[[#This Row],[ID]],Таблица3[#All],2,FALSE)</f>
        <v>43231</v>
      </c>
      <c r="F696" s="18" t="str">
        <f>VLOOKUP(Таблица1[[#This Row],[ID]],Таблица3[#All],5,FALSE)</f>
        <v>Pune</v>
      </c>
      <c r="G696" s="5">
        <v>61</v>
      </c>
      <c r="H696" s="3">
        <v>-23</v>
      </c>
      <c r="I696" s="5">
        <v>2</v>
      </c>
      <c r="J696" s="2" t="s">
        <v>4</v>
      </c>
      <c r="K696" s="2" t="s">
        <v>11</v>
      </c>
      <c r="L696" s="8">
        <v>30.5</v>
      </c>
      <c r="M696" s="1">
        <v>3</v>
      </c>
      <c r="N696" s="1" t="str">
        <f t="shared" si="12"/>
        <v>не торгуем</v>
      </c>
      <c r="O696" s="1"/>
    </row>
    <row r="697" spans="3:15" x14ac:dyDescent="0.3">
      <c r="C697" s="7" t="s">
        <v>359</v>
      </c>
      <c r="D697" s="103" t="str">
        <f>VLOOKUP(Таблица1[[#This Row],[ID]],Таблица3[#All],3,FALSE)</f>
        <v>Vineet</v>
      </c>
      <c r="E697" s="18">
        <f>VLOOKUP(Таблица1[[#This Row],[ID]],Таблица3[#All],2,FALSE)</f>
        <v>43470</v>
      </c>
      <c r="F697" s="18" t="str">
        <f>VLOOKUP(Таблица1[[#This Row],[ID]],Таблица3[#All],5,FALSE)</f>
        <v>Gangtok</v>
      </c>
      <c r="G697" s="5">
        <v>61</v>
      </c>
      <c r="H697" s="3">
        <v>18</v>
      </c>
      <c r="I697" s="5">
        <v>2</v>
      </c>
      <c r="J697" s="2" t="s">
        <v>7</v>
      </c>
      <c r="K697" s="2" t="s">
        <v>28</v>
      </c>
      <c r="L697" s="8">
        <v>30.5</v>
      </c>
      <c r="M697" s="1">
        <v>2</v>
      </c>
      <c r="N697" s="1" t="str">
        <f t="shared" si="12"/>
        <v>торгуем</v>
      </c>
      <c r="O697" s="1"/>
    </row>
    <row r="698" spans="3:15" x14ac:dyDescent="0.3">
      <c r="C698" s="7" t="s">
        <v>275</v>
      </c>
      <c r="D698" s="103" t="str">
        <f>VLOOKUP(Таблица1[[#This Row],[ID]],Таблица3[#All],3,FALSE)</f>
        <v>Abhijeet</v>
      </c>
      <c r="E698" s="18">
        <f>VLOOKUP(Таблица1[[#This Row],[ID]],Таблица3[#All],2,FALSE)</f>
        <v>43412</v>
      </c>
      <c r="F698" s="18" t="str">
        <f>VLOOKUP(Таблица1[[#This Row],[ID]],Таблица3[#All],5,FALSE)</f>
        <v>Bhopal</v>
      </c>
      <c r="G698" s="5">
        <v>61</v>
      </c>
      <c r="H698" s="3">
        <v>30</v>
      </c>
      <c r="I698" s="5">
        <v>2</v>
      </c>
      <c r="J698" s="2" t="s">
        <v>4</v>
      </c>
      <c r="K698" s="2" t="s">
        <v>6</v>
      </c>
      <c r="L698" s="8">
        <v>30.5</v>
      </c>
      <c r="M698" s="1">
        <v>4</v>
      </c>
      <c r="N698" s="1" t="str">
        <f t="shared" si="12"/>
        <v>не торгуем</v>
      </c>
      <c r="O698" s="1"/>
    </row>
    <row r="699" spans="3:15" x14ac:dyDescent="0.3">
      <c r="C699" s="7" t="s">
        <v>321</v>
      </c>
      <c r="D699" s="103" t="str">
        <f>VLOOKUP(Таблица1[[#This Row],[ID]],Таблица3[#All],3,FALSE)</f>
        <v>Suraj</v>
      </c>
      <c r="E699" s="18">
        <f>VLOOKUP(Таблица1[[#This Row],[ID]],Таблица3[#All],2,FALSE)</f>
        <v>43444</v>
      </c>
      <c r="F699" s="18" t="str">
        <f>VLOOKUP(Таблица1[[#This Row],[ID]],Таблица3[#All],5,FALSE)</f>
        <v>Surat</v>
      </c>
      <c r="G699" s="5">
        <v>61</v>
      </c>
      <c r="H699" s="3">
        <v>28</v>
      </c>
      <c r="I699" s="5">
        <v>2</v>
      </c>
      <c r="J699" s="2" t="s">
        <v>4</v>
      </c>
      <c r="K699" s="2" t="s">
        <v>6</v>
      </c>
      <c r="L699" s="8">
        <v>30.5</v>
      </c>
      <c r="M699" s="1">
        <v>1</v>
      </c>
      <c r="N699" s="1" t="str">
        <f t="shared" si="12"/>
        <v>не торгуем</v>
      </c>
      <c r="O699" s="1"/>
    </row>
    <row r="700" spans="3:15" x14ac:dyDescent="0.3">
      <c r="C700" s="7" t="s">
        <v>358</v>
      </c>
      <c r="D700" s="103" t="str">
        <f>VLOOKUP(Таблица1[[#This Row],[ID]],Таблица3[#All],3,FALSE)</f>
        <v>Shikhar</v>
      </c>
      <c r="E700" s="18">
        <f>VLOOKUP(Таблица1[[#This Row],[ID]],Таблица3[#All],2,FALSE)</f>
        <v>43470</v>
      </c>
      <c r="F700" s="18" t="str">
        <f>VLOOKUP(Таблица1[[#This Row],[ID]],Таблица3[#All],5,FALSE)</f>
        <v>Simla</v>
      </c>
      <c r="G700" s="5">
        <v>61</v>
      </c>
      <c r="H700" s="3">
        <v>1</v>
      </c>
      <c r="I700" s="5">
        <v>2</v>
      </c>
      <c r="J700" s="2" t="s">
        <v>2</v>
      </c>
      <c r="K700" s="2" t="s">
        <v>29</v>
      </c>
      <c r="L700" s="8">
        <v>30.5</v>
      </c>
      <c r="M700" s="1">
        <v>4</v>
      </c>
      <c r="N700" s="1" t="str">
        <f t="shared" si="12"/>
        <v>не торгуем</v>
      </c>
      <c r="O700" s="1"/>
    </row>
    <row r="701" spans="3:15" x14ac:dyDescent="0.3">
      <c r="C701" s="7" t="s">
        <v>471</v>
      </c>
      <c r="D701" s="103" t="str">
        <f>VLOOKUP(Таблица1[[#This Row],[ID]],Таблица3[#All],3,FALSE)</f>
        <v>Parishi</v>
      </c>
      <c r="E701" s="18">
        <f>VLOOKUP(Таблица1[[#This Row],[ID]],Таблица3[#All],2,FALSE)</f>
        <v>43531</v>
      </c>
      <c r="F701" s="18" t="str">
        <f>VLOOKUP(Таблица1[[#This Row],[ID]],Таблица3[#All],5,FALSE)</f>
        <v>Kolkata</v>
      </c>
      <c r="G701" s="5">
        <v>184</v>
      </c>
      <c r="H701" s="3">
        <v>85</v>
      </c>
      <c r="I701" s="5">
        <v>6</v>
      </c>
      <c r="J701" s="2" t="s">
        <v>4</v>
      </c>
      <c r="K701" s="2" t="s">
        <v>17</v>
      </c>
      <c r="L701" s="8">
        <v>30.666666666666668</v>
      </c>
      <c r="M701" s="1">
        <v>4</v>
      </c>
      <c r="N701" s="1" t="str">
        <f t="shared" si="12"/>
        <v>не торгуем</v>
      </c>
      <c r="O701" s="1"/>
    </row>
    <row r="702" spans="3:15" x14ac:dyDescent="0.3">
      <c r="C702" s="7" t="s">
        <v>517</v>
      </c>
      <c r="D702" s="103" t="str">
        <f>VLOOKUP(Таблица1[[#This Row],[ID]],Таблица3[#All],3,FALSE)</f>
        <v>Vini</v>
      </c>
      <c r="E702" s="18">
        <f>VLOOKUP(Таблица1[[#This Row],[ID]],Таблица3[#All],2,FALSE)</f>
        <v>43552</v>
      </c>
      <c r="F702" s="18" t="str">
        <f>VLOOKUP(Таблица1[[#This Row],[ID]],Таблица3[#All],5,FALSE)</f>
        <v>Bangalore</v>
      </c>
      <c r="G702" s="5">
        <v>185</v>
      </c>
      <c r="H702" s="3">
        <v>-26</v>
      </c>
      <c r="I702" s="5">
        <v>6</v>
      </c>
      <c r="J702" s="2" t="s">
        <v>2</v>
      </c>
      <c r="K702" s="2" t="s">
        <v>14</v>
      </c>
      <c r="L702" s="8">
        <v>30.833333333333332</v>
      </c>
      <c r="M702" s="1">
        <v>2</v>
      </c>
      <c r="N702" s="1" t="str">
        <f t="shared" si="12"/>
        <v>не торгуем</v>
      </c>
      <c r="O702" s="1"/>
    </row>
    <row r="703" spans="3:15" x14ac:dyDescent="0.3">
      <c r="C703" s="7" t="s">
        <v>263</v>
      </c>
      <c r="D703" s="103" t="str">
        <f>VLOOKUP(Таблица1[[#This Row],[ID]],Таблица3[#All],3,FALSE)</f>
        <v>Mrunal</v>
      </c>
      <c r="E703" s="18">
        <f>VLOOKUP(Таблица1[[#This Row],[ID]],Таблица3[#All],2,FALSE)</f>
        <v>43407</v>
      </c>
      <c r="F703" s="18" t="str">
        <f>VLOOKUP(Таблица1[[#This Row],[ID]],Таблица3[#All],5,FALSE)</f>
        <v>Mumbai</v>
      </c>
      <c r="G703" s="5">
        <v>255</v>
      </c>
      <c r="H703" s="3">
        <v>74</v>
      </c>
      <c r="I703" s="5">
        <v>5</v>
      </c>
      <c r="J703" s="2" t="s">
        <v>4</v>
      </c>
      <c r="K703" s="2" t="s">
        <v>6</v>
      </c>
      <c r="L703" s="8">
        <v>51</v>
      </c>
      <c r="M703" s="1">
        <v>4</v>
      </c>
      <c r="N703" s="1" t="str">
        <f t="shared" si="12"/>
        <v>не торгуем</v>
      </c>
      <c r="O703" s="1"/>
    </row>
    <row r="704" spans="3:15" x14ac:dyDescent="0.3">
      <c r="C704" s="7" t="s">
        <v>263</v>
      </c>
      <c r="D704" s="103" t="str">
        <f>VLOOKUP(Таблица1[[#This Row],[ID]],Таблица3[#All],3,FALSE)</f>
        <v>Mrunal</v>
      </c>
      <c r="E704" s="18">
        <f>VLOOKUP(Таблица1[[#This Row],[ID]],Таблица3[#All],2,FALSE)</f>
        <v>43407</v>
      </c>
      <c r="F704" s="18" t="str">
        <f>VLOOKUP(Таблица1[[#This Row],[ID]],Таблица3[#All],5,FALSE)</f>
        <v>Mumbai</v>
      </c>
      <c r="G704" s="5">
        <v>18</v>
      </c>
      <c r="H704" s="3">
        <v>6</v>
      </c>
      <c r="I704" s="5">
        <v>3</v>
      </c>
      <c r="J704" s="2" t="s">
        <v>4</v>
      </c>
      <c r="K704" s="2" t="s">
        <v>6</v>
      </c>
      <c r="L704" s="8">
        <v>6</v>
      </c>
      <c r="M704" s="1">
        <v>1</v>
      </c>
      <c r="N704" s="1" t="str">
        <f t="shared" si="12"/>
        <v>не торгуем</v>
      </c>
      <c r="O704" s="1"/>
    </row>
    <row r="705" spans="3:15" x14ac:dyDescent="0.3">
      <c r="C705" s="7" t="s">
        <v>309</v>
      </c>
      <c r="D705" s="103" t="str">
        <f>VLOOKUP(Таблица1[[#This Row],[ID]],Таблица3[#All],3,FALSE)</f>
        <v>Abhishek</v>
      </c>
      <c r="E705" s="18">
        <f>VLOOKUP(Таблица1[[#This Row],[ID]],Таблица3[#All],2,FALSE)</f>
        <v>43437</v>
      </c>
      <c r="F705" s="18" t="str">
        <f>VLOOKUP(Таблица1[[#This Row],[ID]],Таблица3[#All],5,FALSE)</f>
        <v>Surat</v>
      </c>
      <c r="G705" s="5">
        <v>31</v>
      </c>
      <c r="H705" s="3">
        <v>10</v>
      </c>
      <c r="I705" s="5">
        <v>1</v>
      </c>
      <c r="J705" s="2" t="s">
        <v>4</v>
      </c>
      <c r="K705" s="2" t="s">
        <v>15</v>
      </c>
      <c r="L705" s="8">
        <v>31</v>
      </c>
      <c r="M705" s="1">
        <v>3</v>
      </c>
      <c r="N705" s="1" t="str">
        <f t="shared" si="12"/>
        <v>не торгуем</v>
      </c>
      <c r="O705" s="1"/>
    </row>
    <row r="706" spans="3:15" x14ac:dyDescent="0.3">
      <c r="C706" s="7" t="s">
        <v>401</v>
      </c>
      <c r="D706" s="103" t="str">
        <f>VLOOKUP(Таблица1[[#This Row],[ID]],Таблица3[#All],3,FALSE)</f>
        <v>Amruta</v>
      </c>
      <c r="E706" s="18">
        <f>VLOOKUP(Таблица1[[#This Row],[ID]],Таблица3[#All],2,FALSE)</f>
        <v>43493</v>
      </c>
      <c r="F706" s="18" t="str">
        <f>VLOOKUP(Таблица1[[#This Row],[ID]],Таблица3[#All],5,FALSE)</f>
        <v>Delhi</v>
      </c>
      <c r="G706" s="5">
        <v>62</v>
      </c>
      <c r="H706" s="3">
        <v>8</v>
      </c>
      <c r="I706" s="5">
        <v>2</v>
      </c>
      <c r="J706" s="2" t="s">
        <v>4</v>
      </c>
      <c r="K706" s="2" t="s">
        <v>17</v>
      </c>
      <c r="L706" s="8">
        <v>31</v>
      </c>
      <c r="M706" s="1">
        <v>3</v>
      </c>
      <c r="N706" s="1" t="str">
        <f t="shared" si="12"/>
        <v>не торгуем</v>
      </c>
      <c r="O706" s="1"/>
    </row>
    <row r="707" spans="3:15" x14ac:dyDescent="0.3">
      <c r="C707" s="7" t="s">
        <v>265</v>
      </c>
      <c r="D707" s="103" t="str">
        <f>VLOOKUP(Таблица1[[#This Row],[ID]],Таблица3[#All],3,FALSE)</f>
        <v>Snel</v>
      </c>
      <c r="E707" s="18">
        <f>VLOOKUP(Таблица1[[#This Row],[ID]],Таблица3[#All],2,FALSE)</f>
        <v>43407</v>
      </c>
      <c r="F707" s="18" t="str">
        <f>VLOOKUP(Таблица1[[#This Row],[ID]],Таблица3[#All],5,FALSE)</f>
        <v>Thiruvananthapuram</v>
      </c>
      <c r="G707" s="5">
        <v>274</v>
      </c>
      <c r="H707" s="3">
        <v>-7</v>
      </c>
      <c r="I707" s="5">
        <v>4</v>
      </c>
      <c r="J707" s="2" t="s">
        <v>7</v>
      </c>
      <c r="K707" s="2" t="s">
        <v>10</v>
      </c>
      <c r="L707" s="8">
        <v>68.5</v>
      </c>
      <c r="M707" s="1">
        <v>4</v>
      </c>
      <c r="N707" s="1" t="str">
        <f t="shared" si="12"/>
        <v>не торгуем</v>
      </c>
      <c r="O707" s="1"/>
    </row>
    <row r="708" spans="3:15" x14ac:dyDescent="0.3">
      <c r="C708" s="7" t="s">
        <v>265</v>
      </c>
      <c r="D708" s="103" t="str">
        <f>VLOOKUP(Таблица1[[#This Row],[ID]],Таблица3[#All],3,FALSE)</f>
        <v>Snel</v>
      </c>
      <c r="E708" s="18">
        <f>VLOOKUP(Таблица1[[#This Row],[ID]],Таблица3[#All],2,FALSE)</f>
        <v>43407</v>
      </c>
      <c r="F708" s="18" t="str">
        <f>VLOOKUP(Таблица1[[#This Row],[ID]],Таблица3[#All],5,FALSE)</f>
        <v>Thiruvananthapuram</v>
      </c>
      <c r="G708" s="5">
        <v>82</v>
      </c>
      <c r="H708" s="3">
        <v>33</v>
      </c>
      <c r="I708" s="5">
        <v>4</v>
      </c>
      <c r="J708" s="2" t="s">
        <v>4</v>
      </c>
      <c r="K708" s="2" t="s">
        <v>15</v>
      </c>
      <c r="L708" s="8">
        <v>20.5</v>
      </c>
      <c r="M708" s="1">
        <v>3</v>
      </c>
      <c r="N708" s="1" t="str">
        <f t="shared" si="12"/>
        <v>не торгуем</v>
      </c>
      <c r="O708" s="1"/>
    </row>
    <row r="709" spans="3:15" x14ac:dyDescent="0.3">
      <c r="C709" s="7" t="s">
        <v>365</v>
      </c>
      <c r="D709" s="103" t="str">
        <f>VLOOKUP(Таблица1[[#This Row],[ID]],Таблица3[#All],3,FALSE)</f>
        <v>Mhatre</v>
      </c>
      <c r="E709" s="18">
        <f>VLOOKUP(Таблица1[[#This Row],[ID]],Таблица3[#All],2,FALSE)</f>
        <v>43476</v>
      </c>
      <c r="F709" s="18" t="str">
        <f>VLOOKUP(Таблица1[[#This Row],[ID]],Таблица3[#All],5,FALSE)</f>
        <v>Indore</v>
      </c>
      <c r="G709" s="5">
        <v>63</v>
      </c>
      <c r="H709" s="3">
        <v>14</v>
      </c>
      <c r="I709" s="5">
        <v>2</v>
      </c>
      <c r="J709" s="2" t="s">
        <v>4</v>
      </c>
      <c r="K709" s="2" t="s">
        <v>20</v>
      </c>
      <c r="L709" s="8">
        <v>31.5</v>
      </c>
      <c r="M709" s="1">
        <v>1</v>
      </c>
      <c r="N709" s="1" t="str">
        <f t="shared" si="12"/>
        <v>не торгуем</v>
      </c>
      <c r="O709" s="1"/>
    </row>
    <row r="710" spans="3:15" x14ac:dyDescent="0.3">
      <c r="C710" s="7" t="s">
        <v>265</v>
      </c>
      <c r="D710" s="103" t="str">
        <f>VLOOKUP(Таблица1[[#This Row],[ID]],Таблица3[#All],3,FALSE)</f>
        <v>Snel</v>
      </c>
      <c r="E710" s="18">
        <f>VLOOKUP(Таблица1[[#This Row],[ID]],Таблица3[#All],2,FALSE)</f>
        <v>43407</v>
      </c>
      <c r="F710" s="18" t="str">
        <f>VLOOKUP(Таблица1[[#This Row],[ID]],Таблица3[#All],5,FALSE)</f>
        <v>Thiruvananthapuram</v>
      </c>
      <c r="G710" s="5">
        <v>132</v>
      </c>
      <c r="H710" s="3">
        <v>54</v>
      </c>
      <c r="I710" s="5">
        <v>5</v>
      </c>
      <c r="J710" s="2" t="s">
        <v>4</v>
      </c>
      <c r="K710" s="2" t="s">
        <v>5</v>
      </c>
      <c r="L710" s="8">
        <v>26.4</v>
      </c>
      <c r="M710" s="1">
        <v>2</v>
      </c>
      <c r="N710" s="1" t="str">
        <f t="shared" ref="N710:N773" si="13">IF(OR(K710="Printers",K710="Bookcases",K710="Accessories"),"торгуем","не торгуем")</f>
        <v>не торгуем</v>
      </c>
      <c r="O710" s="1"/>
    </row>
    <row r="711" spans="3:15" x14ac:dyDescent="0.3">
      <c r="C711" s="7" t="s">
        <v>413</v>
      </c>
      <c r="D711" s="103" t="str">
        <f>VLOOKUP(Таблица1[[#This Row],[ID]],Таблица3[#All],3,FALSE)</f>
        <v>Harshal</v>
      </c>
      <c r="E711" s="18">
        <f>VLOOKUP(Таблица1[[#This Row],[ID]],Таблица3[#All],2,FALSE)</f>
        <v>43499</v>
      </c>
      <c r="F711" s="18" t="str">
        <f>VLOOKUP(Таблица1[[#This Row],[ID]],Таблица3[#All],5,FALSE)</f>
        <v>Delhi</v>
      </c>
      <c r="G711" s="5">
        <v>221</v>
      </c>
      <c r="H711" s="3">
        <v>26</v>
      </c>
      <c r="I711" s="5">
        <v>7</v>
      </c>
      <c r="J711" s="2" t="s">
        <v>2</v>
      </c>
      <c r="K711" s="2" t="s">
        <v>29</v>
      </c>
      <c r="L711" s="8">
        <v>31.571428571428573</v>
      </c>
      <c r="M711" s="1">
        <v>1</v>
      </c>
      <c r="N711" s="1" t="str">
        <f t="shared" si="13"/>
        <v>не торгуем</v>
      </c>
      <c r="O711" s="1"/>
    </row>
    <row r="712" spans="3:15" x14ac:dyDescent="0.3">
      <c r="C712" s="7" t="s">
        <v>313</v>
      </c>
      <c r="D712" s="103" t="str">
        <f>VLOOKUP(Таблица1[[#This Row],[ID]],Таблица3[#All],3,FALSE)</f>
        <v>Aashna</v>
      </c>
      <c r="E712" s="18">
        <f>VLOOKUP(Таблица1[[#This Row],[ID]],Таблица3[#All],2,FALSE)</f>
        <v>43438</v>
      </c>
      <c r="F712" s="18" t="str">
        <f>VLOOKUP(Таблица1[[#This Row],[ID]],Таблица3[#All],5,FALSE)</f>
        <v>Allahabad</v>
      </c>
      <c r="G712" s="5">
        <v>223</v>
      </c>
      <c r="H712" s="3">
        <v>62</v>
      </c>
      <c r="I712" s="5">
        <v>7</v>
      </c>
      <c r="J712" s="2" t="s">
        <v>4</v>
      </c>
      <c r="K712" s="2" t="s">
        <v>20</v>
      </c>
      <c r="L712" s="8">
        <v>31.857142857142858</v>
      </c>
      <c r="M712" s="1">
        <v>2</v>
      </c>
      <c r="N712" s="1" t="str">
        <f t="shared" si="13"/>
        <v>не торгуем</v>
      </c>
      <c r="O712" s="1"/>
    </row>
    <row r="713" spans="3:15" x14ac:dyDescent="0.3">
      <c r="C713" s="7" t="s">
        <v>419</v>
      </c>
      <c r="D713" s="103" t="str">
        <f>VLOOKUP(Таблица1[[#This Row],[ID]],Таблица3[#All],3,FALSE)</f>
        <v>Diwakar</v>
      </c>
      <c r="E713" s="18">
        <f>VLOOKUP(Таблица1[[#This Row],[ID]],Таблица3[#All],2,FALSE)</f>
        <v>43501</v>
      </c>
      <c r="F713" s="18" t="str">
        <f>VLOOKUP(Таблица1[[#This Row],[ID]],Таблица3[#All],5,FALSE)</f>
        <v>Delhi</v>
      </c>
      <c r="G713" s="5">
        <v>223</v>
      </c>
      <c r="H713" s="3">
        <v>62</v>
      </c>
      <c r="I713" s="5">
        <v>7</v>
      </c>
      <c r="J713" s="2" t="s">
        <v>4</v>
      </c>
      <c r="K713" s="2" t="s">
        <v>20</v>
      </c>
      <c r="L713" s="8">
        <v>31.857142857142858</v>
      </c>
      <c r="M713" s="1">
        <v>3</v>
      </c>
      <c r="N713" s="1" t="str">
        <f t="shared" si="13"/>
        <v>не торгуем</v>
      </c>
      <c r="O713" s="1"/>
    </row>
    <row r="714" spans="3:15" x14ac:dyDescent="0.3">
      <c r="C714" s="7" t="s">
        <v>268</v>
      </c>
      <c r="D714" s="103" t="str">
        <f>VLOOKUP(Таблица1[[#This Row],[ID]],Таблица3[#All],3,FALSE)</f>
        <v>Rohan</v>
      </c>
      <c r="E714" s="18">
        <f>VLOOKUP(Таблица1[[#This Row],[ID]],Таблица3[#All],2,FALSE)</f>
        <v>43407</v>
      </c>
      <c r="F714" s="18" t="str">
        <f>VLOOKUP(Таблица1[[#This Row],[ID]],Таблица3[#All],5,FALSE)</f>
        <v>Simla</v>
      </c>
      <c r="G714" s="5">
        <v>147</v>
      </c>
      <c r="H714" s="3">
        <v>21</v>
      </c>
      <c r="I714" s="5">
        <v>3</v>
      </c>
      <c r="J714" s="2" t="s">
        <v>2</v>
      </c>
      <c r="K714" s="2" t="s">
        <v>29</v>
      </c>
      <c r="L714" s="8">
        <v>49</v>
      </c>
      <c r="M714" s="1">
        <v>4</v>
      </c>
      <c r="N714" s="1" t="str">
        <f t="shared" si="13"/>
        <v>не торгуем</v>
      </c>
      <c r="O714" s="1"/>
    </row>
    <row r="715" spans="3:15" x14ac:dyDescent="0.3">
      <c r="C715" s="7" t="s">
        <v>403</v>
      </c>
      <c r="D715" s="103" t="str">
        <f>VLOOKUP(Таблица1[[#This Row],[ID]],Таблица3[#All],3,FALSE)</f>
        <v>Atul</v>
      </c>
      <c r="E715" s="18">
        <f>VLOOKUP(Таблица1[[#This Row],[ID]],Таблица3[#All],2,FALSE)</f>
        <v>43495</v>
      </c>
      <c r="F715" s="18" t="str">
        <f>VLOOKUP(Таблица1[[#This Row],[ID]],Таблица3[#All],5,FALSE)</f>
        <v>Delhi</v>
      </c>
      <c r="G715" s="5">
        <v>32</v>
      </c>
      <c r="H715" s="3">
        <v>-12</v>
      </c>
      <c r="I715" s="5">
        <v>1</v>
      </c>
      <c r="J715" s="2" t="s">
        <v>2</v>
      </c>
      <c r="K715" s="2" t="s">
        <v>14</v>
      </c>
      <c r="L715" s="8">
        <v>32</v>
      </c>
      <c r="M715" s="1">
        <v>2</v>
      </c>
      <c r="N715" s="1" t="str">
        <f t="shared" si="13"/>
        <v>не торгуем</v>
      </c>
      <c r="O715" s="1"/>
    </row>
    <row r="716" spans="3:15" x14ac:dyDescent="0.3">
      <c r="C716" s="7" t="s">
        <v>493</v>
      </c>
      <c r="D716" s="103" t="str">
        <f>VLOOKUP(Таблица1[[#This Row],[ID]],Таблица3[#All],3,FALSE)</f>
        <v>Pournamasi</v>
      </c>
      <c r="E716" s="18">
        <f>VLOOKUP(Таблица1[[#This Row],[ID]],Таблица3[#All],2,FALSE)</f>
        <v>43545</v>
      </c>
      <c r="F716" s="18" t="str">
        <f>VLOOKUP(Таблица1[[#This Row],[ID]],Таблица3[#All],5,FALSE)</f>
        <v>Indore</v>
      </c>
      <c r="G716" s="5">
        <v>290</v>
      </c>
      <c r="H716" s="3">
        <v>110</v>
      </c>
      <c r="I716" s="5">
        <v>9</v>
      </c>
      <c r="J716" s="2" t="s">
        <v>4</v>
      </c>
      <c r="K716" s="2" t="s">
        <v>5</v>
      </c>
      <c r="L716" s="8">
        <v>32.222222222222221</v>
      </c>
      <c r="M716" s="1">
        <v>2</v>
      </c>
      <c r="N716" s="1" t="str">
        <f t="shared" si="13"/>
        <v>не торгуем</v>
      </c>
      <c r="O716" s="1"/>
    </row>
    <row r="717" spans="3:15" x14ac:dyDescent="0.3">
      <c r="C717" s="7" t="s">
        <v>269</v>
      </c>
      <c r="D717" s="103" t="str">
        <f>VLOOKUP(Таблица1[[#This Row],[ID]],Таблица3[#All],3,FALSE)</f>
        <v>K</v>
      </c>
      <c r="E717" s="18">
        <f>VLOOKUP(Таблица1[[#This Row],[ID]],Таблица3[#All],2,FALSE)</f>
        <v>43408</v>
      </c>
      <c r="F717" s="18" t="str">
        <f>VLOOKUP(Таблица1[[#This Row],[ID]],Таблица3[#All],5,FALSE)</f>
        <v>Gangtok</v>
      </c>
      <c r="G717" s="5">
        <v>336</v>
      </c>
      <c r="H717" s="3">
        <v>123</v>
      </c>
      <c r="I717" s="5">
        <v>3</v>
      </c>
      <c r="J717" s="2" t="s">
        <v>7</v>
      </c>
      <c r="K717" s="2" t="s">
        <v>10</v>
      </c>
      <c r="L717" s="8">
        <v>112</v>
      </c>
      <c r="M717" s="1">
        <v>4</v>
      </c>
      <c r="N717" s="1" t="str">
        <f t="shared" si="13"/>
        <v>не торгуем</v>
      </c>
      <c r="O717" s="1"/>
    </row>
    <row r="718" spans="3:15" x14ac:dyDescent="0.3">
      <c r="C718" s="7" t="s">
        <v>270</v>
      </c>
      <c r="D718" s="103" t="str">
        <f>VLOOKUP(Таблица1[[#This Row],[ID]],Таблица3[#All],3,FALSE)</f>
        <v>Abhishek</v>
      </c>
      <c r="E718" s="18">
        <f>VLOOKUP(Таблица1[[#This Row],[ID]],Таблица3[#All],2,FALSE)</f>
        <v>43409</v>
      </c>
      <c r="F718" s="18" t="str">
        <f>VLOOKUP(Таблица1[[#This Row],[ID]],Таблица3[#All],5,FALSE)</f>
        <v>Goa</v>
      </c>
      <c r="G718" s="5">
        <v>45</v>
      </c>
      <c r="H718" s="3">
        <v>1</v>
      </c>
      <c r="I718" s="5">
        <v>3</v>
      </c>
      <c r="J718" s="2" t="s">
        <v>4</v>
      </c>
      <c r="K718" s="2" t="s">
        <v>17</v>
      </c>
      <c r="L718" s="8">
        <v>15</v>
      </c>
      <c r="M718" s="1">
        <v>1</v>
      </c>
      <c r="N718" s="1" t="str">
        <f t="shared" si="13"/>
        <v>не торгуем</v>
      </c>
      <c r="O718" s="1"/>
    </row>
    <row r="719" spans="3:15" x14ac:dyDescent="0.3">
      <c r="C719" s="7" t="s">
        <v>16</v>
      </c>
      <c r="D719" s="103" t="str">
        <f>VLOOKUP(Таблица1[[#This Row],[ID]],Таблица3[#All],3,FALSE)</f>
        <v>Divsha</v>
      </c>
      <c r="E719" s="18">
        <f>VLOOKUP(Таблица1[[#This Row],[ID]],Таблица3[#All],2,FALSE)</f>
        <v>43193</v>
      </c>
      <c r="F719" s="18" t="str">
        <f>VLOOKUP(Таблица1[[#This Row],[ID]],Таблица3[#All],5,FALSE)</f>
        <v>Jaipur</v>
      </c>
      <c r="G719" s="5">
        <v>65</v>
      </c>
      <c r="H719" s="3">
        <v>17</v>
      </c>
      <c r="I719" s="5">
        <v>2</v>
      </c>
      <c r="J719" s="2" t="s">
        <v>4</v>
      </c>
      <c r="K719" s="2" t="s">
        <v>17</v>
      </c>
      <c r="L719" s="8">
        <v>32.5</v>
      </c>
      <c r="M719" s="1">
        <v>1</v>
      </c>
      <c r="N719" s="1" t="str">
        <f t="shared" si="13"/>
        <v>не торгуем</v>
      </c>
      <c r="O719" s="1"/>
    </row>
    <row r="720" spans="3:15" x14ac:dyDescent="0.3">
      <c r="C720" s="7" t="s">
        <v>270</v>
      </c>
      <c r="D720" s="103" t="str">
        <f>VLOOKUP(Таблица1[[#This Row],[ID]],Таблица3[#All],3,FALSE)</f>
        <v>Abhishek</v>
      </c>
      <c r="E720" s="18">
        <f>VLOOKUP(Таблица1[[#This Row],[ID]],Таблица3[#All],2,FALSE)</f>
        <v>43409</v>
      </c>
      <c r="F720" s="18" t="str">
        <f>VLOOKUP(Таблица1[[#This Row],[ID]],Таблица3[#All],5,FALSE)</f>
        <v>Goa</v>
      </c>
      <c r="G720" s="5">
        <v>52</v>
      </c>
      <c r="H720" s="3">
        <v>18</v>
      </c>
      <c r="I720" s="5">
        <v>5</v>
      </c>
      <c r="J720" s="2" t="s">
        <v>4</v>
      </c>
      <c r="K720" s="2" t="s">
        <v>22</v>
      </c>
      <c r="L720" s="8">
        <v>10.4</v>
      </c>
      <c r="M720" s="1">
        <v>1</v>
      </c>
      <c r="N720" s="1" t="str">
        <f t="shared" si="13"/>
        <v>не торгуем</v>
      </c>
      <c r="O720" s="1"/>
    </row>
    <row r="721" spans="3:15" x14ac:dyDescent="0.3">
      <c r="C721" s="7" t="s">
        <v>270</v>
      </c>
      <c r="D721" s="103" t="str">
        <f>VLOOKUP(Таблица1[[#This Row],[ID]],Таблица3[#All],3,FALSE)</f>
        <v>Abhishek</v>
      </c>
      <c r="E721" s="18">
        <f>VLOOKUP(Таблица1[[#This Row],[ID]],Таблица3[#All],2,FALSE)</f>
        <v>43409</v>
      </c>
      <c r="F721" s="18" t="str">
        <f>VLOOKUP(Таблица1[[#This Row],[ID]],Таблица3[#All],5,FALSE)</f>
        <v>Goa</v>
      </c>
      <c r="G721" s="5">
        <v>148</v>
      </c>
      <c r="H721" s="3">
        <v>24</v>
      </c>
      <c r="I721" s="5">
        <v>3</v>
      </c>
      <c r="J721" s="2" t="s">
        <v>4</v>
      </c>
      <c r="K721" s="2" t="s">
        <v>5</v>
      </c>
      <c r="L721" s="8">
        <v>49.333333333333336</v>
      </c>
      <c r="M721" s="1">
        <v>1</v>
      </c>
      <c r="N721" s="1" t="str">
        <f t="shared" si="13"/>
        <v>не торгуем</v>
      </c>
      <c r="O721" s="1"/>
    </row>
    <row r="722" spans="3:15" x14ac:dyDescent="0.3">
      <c r="C722" s="7" t="s">
        <v>270</v>
      </c>
      <c r="D722" s="103" t="str">
        <f>VLOOKUP(Таблица1[[#This Row],[ID]],Таблица3[#All],3,FALSE)</f>
        <v>Abhishek</v>
      </c>
      <c r="E722" s="18">
        <f>VLOOKUP(Таблица1[[#This Row],[ID]],Таблица3[#All],2,FALSE)</f>
        <v>43409</v>
      </c>
      <c r="F722" s="18" t="str">
        <f>VLOOKUP(Таблица1[[#This Row],[ID]],Таблица3[#All],5,FALSE)</f>
        <v>Goa</v>
      </c>
      <c r="G722" s="5">
        <v>24</v>
      </c>
      <c r="H722" s="3">
        <v>1</v>
      </c>
      <c r="I722" s="5">
        <v>4</v>
      </c>
      <c r="J722" s="2" t="s">
        <v>4</v>
      </c>
      <c r="K722" s="2" t="s">
        <v>6</v>
      </c>
      <c r="L722" s="8">
        <v>6</v>
      </c>
      <c r="M722" s="1">
        <v>1</v>
      </c>
      <c r="N722" s="1" t="str">
        <f t="shared" si="13"/>
        <v>не торгуем</v>
      </c>
      <c r="O722" s="1"/>
    </row>
    <row r="723" spans="3:15" x14ac:dyDescent="0.3">
      <c r="C723" s="7" t="s">
        <v>118</v>
      </c>
      <c r="D723" s="103" t="str">
        <f>VLOOKUP(Таблица1[[#This Row],[ID]],Таблица3[#All],3,FALSE)</f>
        <v>Amisha</v>
      </c>
      <c r="E723" s="18">
        <f>VLOOKUP(Таблица1[[#This Row],[ID]],Таблица3[#All],2,FALSE)</f>
        <v>43274</v>
      </c>
      <c r="F723" s="18" t="str">
        <f>VLOOKUP(Таблица1[[#This Row],[ID]],Таблица3[#All],5,FALSE)</f>
        <v>Chennai</v>
      </c>
      <c r="G723" s="5">
        <v>65</v>
      </c>
      <c r="H723" s="3">
        <v>-16</v>
      </c>
      <c r="I723" s="5">
        <v>2</v>
      </c>
      <c r="J723" s="2" t="s">
        <v>7</v>
      </c>
      <c r="K723" s="2" t="s">
        <v>10</v>
      </c>
      <c r="L723" s="8">
        <v>32.5</v>
      </c>
      <c r="M723" s="1">
        <v>2</v>
      </c>
      <c r="N723" s="1" t="str">
        <f t="shared" si="13"/>
        <v>не торгуем</v>
      </c>
      <c r="O723" s="1"/>
    </row>
    <row r="724" spans="3:15" x14ac:dyDescent="0.3">
      <c r="C724" s="7" t="s">
        <v>375</v>
      </c>
      <c r="D724" s="103" t="str">
        <f>VLOOKUP(Таблица1[[#This Row],[ID]],Таблица3[#All],3,FALSE)</f>
        <v>Soumya</v>
      </c>
      <c r="E724" s="18">
        <f>VLOOKUP(Таблица1[[#This Row],[ID]],Таблица3[#All],2,FALSE)</f>
        <v>43481</v>
      </c>
      <c r="F724" s="18" t="str">
        <f>VLOOKUP(Таблица1[[#This Row],[ID]],Таблица3[#All],5,FALSE)</f>
        <v>Pune</v>
      </c>
      <c r="G724" s="5">
        <v>294</v>
      </c>
      <c r="H724" s="3">
        <v>62</v>
      </c>
      <c r="I724" s="5">
        <v>9</v>
      </c>
      <c r="J724" s="2" t="s">
        <v>4</v>
      </c>
      <c r="K724" s="2" t="s">
        <v>17</v>
      </c>
      <c r="L724" s="8">
        <v>32.666666666666664</v>
      </c>
      <c r="M724" s="1">
        <v>4</v>
      </c>
      <c r="N724" s="1" t="str">
        <f t="shared" si="13"/>
        <v>не торгуем</v>
      </c>
      <c r="O724" s="1"/>
    </row>
    <row r="725" spans="3:15" x14ac:dyDescent="0.3">
      <c r="C725" s="7" t="s">
        <v>172</v>
      </c>
      <c r="D725" s="103" t="str">
        <f>VLOOKUP(Таблица1[[#This Row],[ID]],Таблица3[#All],3,FALSE)</f>
        <v>Vaibhav</v>
      </c>
      <c r="E725" s="18">
        <f>VLOOKUP(Таблица1[[#This Row],[ID]],Таблица3[#All],2,FALSE)</f>
        <v>43326</v>
      </c>
      <c r="F725" s="18" t="str">
        <f>VLOOKUP(Таблица1[[#This Row],[ID]],Таблица3[#All],5,FALSE)</f>
        <v>Indore</v>
      </c>
      <c r="G725" s="5">
        <v>33</v>
      </c>
      <c r="H725" s="3">
        <v>-27</v>
      </c>
      <c r="I725" s="5">
        <v>1</v>
      </c>
      <c r="J725" s="2" t="s">
        <v>2</v>
      </c>
      <c r="K725" s="2" t="s">
        <v>14</v>
      </c>
      <c r="L725" s="8">
        <v>33</v>
      </c>
      <c r="M725" s="1">
        <v>2</v>
      </c>
      <c r="N725" s="1" t="str">
        <f t="shared" si="13"/>
        <v>не торгуем</v>
      </c>
      <c r="O725" s="1"/>
    </row>
    <row r="726" spans="3:15" x14ac:dyDescent="0.3">
      <c r="C726" s="7" t="s">
        <v>270</v>
      </c>
      <c r="D726" s="103" t="str">
        <f>VLOOKUP(Таблица1[[#This Row],[ID]],Таблица3[#All],3,FALSE)</f>
        <v>Abhishek</v>
      </c>
      <c r="E726" s="18">
        <f>VLOOKUP(Таблица1[[#This Row],[ID]],Таблица3[#All],2,FALSE)</f>
        <v>43409</v>
      </c>
      <c r="F726" s="18" t="str">
        <f>VLOOKUP(Таблица1[[#This Row],[ID]],Таблица3[#All],5,FALSE)</f>
        <v>Goa</v>
      </c>
      <c r="G726" s="5">
        <v>485</v>
      </c>
      <c r="H726" s="3">
        <v>199</v>
      </c>
      <c r="I726" s="5">
        <v>4</v>
      </c>
      <c r="J726" s="2" t="s">
        <v>4</v>
      </c>
      <c r="K726" s="2" t="s">
        <v>11</v>
      </c>
      <c r="L726" s="8">
        <v>121.25</v>
      </c>
      <c r="M726" s="1">
        <v>3</v>
      </c>
      <c r="N726" s="1" t="str">
        <f t="shared" si="13"/>
        <v>не торгуем</v>
      </c>
      <c r="O726" s="1"/>
    </row>
    <row r="727" spans="3:15" x14ac:dyDescent="0.3">
      <c r="C727" s="7" t="s">
        <v>513</v>
      </c>
      <c r="D727" s="103" t="str">
        <f>VLOOKUP(Таблица1[[#This Row],[ID]],Таблица3[#All],3,FALSE)</f>
        <v>Sarita</v>
      </c>
      <c r="E727" s="18">
        <f>VLOOKUP(Таблица1[[#This Row],[ID]],Таблица3[#All],2,FALSE)</f>
        <v>43551</v>
      </c>
      <c r="F727" s="18" t="str">
        <f>VLOOKUP(Таблица1[[#This Row],[ID]],Таблица3[#All],5,FALSE)</f>
        <v>Pune</v>
      </c>
      <c r="G727" s="5">
        <v>33</v>
      </c>
      <c r="H727" s="3">
        <v>-1</v>
      </c>
      <c r="I727" s="5">
        <v>1</v>
      </c>
      <c r="J727" s="2" t="s">
        <v>4</v>
      </c>
      <c r="K727" s="2" t="s">
        <v>11</v>
      </c>
      <c r="L727" s="8">
        <v>33</v>
      </c>
      <c r="M727" s="1">
        <v>3</v>
      </c>
      <c r="N727" s="1" t="str">
        <f t="shared" si="13"/>
        <v>не торгуем</v>
      </c>
      <c r="O727" s="1"/>
    </row>
    <row r="728" spans="3:15" x14ac:dyDescent="0.3">
      <c r="C728" s="7" t="s">
        <v>60</v>
      </c>
      <c r="D728" s="103" t="str">
        <f>VLOOKUP(Таблица1[[#This Row],[ID]],Таблица3[#All],3,FALSE)</f>
        <v>Paridhi</v>
      </c>
      <c r="E728" s="18">
        <f>VLOOKUP(Таблица1[[#This Row],[ID]],Таблица3[#All],2,FALSE)</f>
        <v>43217</v>
      </c>
      <c r="F728" s="18" t="str">
        <f>VLOOKUP(Таблица1[[#This Row],[ID]],Таблица3[#All],5,FALSE)</f>
        <v>Jaipur</v>
      </c>
      <c r="G728" s="5">
        <v>68</v>
      </c>
      <c r="H728" s="3">
        <v>-62</v>
      </c>
      <c r="I728" s="5">
        <v>2</v>
      </c>
      <c r="J728" s="2" t="s">
        <v>4</v>
      </c>
      <c r="K728" s="2" t="s">
        <v>13</v>
      </c>
      <c r="L728" s="8">
        <v>34</v>
      </c>
      <c r="M728" s="1">
        <v>3</v>
      </c>
      <c r="N728" s="1" t="str">
        <f t="shared" si="13"/>
        <v>не торгуем</v>
      </c>
      <c r="O728" s="1"/>
    </row>
    <row r="729" spans="3:15" x14ac:dyDescent="0.3">
      <c r="C729" s="7" t="s">
        <v>171</v>
      </c>
      <c r="D729" s="103" t="str">
        <f>VLOOKUP(Таблица1[[#This Row],[ID]],Таблица3[#All],3,FALSE)</f>
        <v>Nishant</v>
      </c>
      <c r="E729" s="18">
        <f>VLOOKUP(Таблица1[[#This Row],[ID]],Таблица3[#All],2,FALSE)</f>
        <v>43326</v>
      </c>
      <c r="F729" s="18" t="str">
        <f>VLOOKUP(Таблица1[[#This Row],[ID]],Таблица3[#All],5,FALSE)</f>
        <v>Mumbai</v>
      </c>
      <c r="G729" s="5">
        <v>68</v>
      </c>
      <c r="H729" s="3">
        <v>-56</v>
      </c>
      <c r="I729" s="5">
        <v>2</v>
      </c>
      <c r="J729" s="2" t="s">
        <v>7</v>
      </c>
      <c r="K729" s="2" t="s">
        <v>10</v>
      </c>
      <c r="L729" s="8">
        <v>34</v>
      </c>
      <c r="M729" s="1">
        <v>4</v>
      </c>
      <c r="N729" s="1" t="str">
        <f t="shared" si="13"/>
        <v>не торгуем</v>
      </c>
      <c r="O729" s="1"/>
    </row>
    <row r="730" spans="3:15" x14ac:dyDescent="0.3">
      <c r="C730" s="7" t="s">
        <v>82</v>
      </c>
      <c r="D730" s="103" t="str">
        <f>VLOOKUP(Таблица1[[#This Row],[ID]],Таблица3[#All],3,FALSE)</f>
        <v>Sweta</v>
      </c>
      <c r="E730" s="18">
        <f>VLOOKUP(Таблица1[[#This Row],[ID]],Таблица3[#All],2,FALSE)</f>
        <v>43237</v>
      </c>
      <c r="F730" s="18" t="str">
        <f>VLOOKUP(Таблица1[[#This Row],[ID]],Таблица3[#All],5,FALSE)</f>
        <v>Mumbai</v>
      </c>
      <c r="G730" s="5">
        <v>385</v>
      </c>
      <c r="H730" s="3">
        <v>-77</v>
      </c>
      <c r="I730" s="5">
        <v>11</v>
      </c>
      <c r="J730" s="2" t="s">
        <v>2</v>
      </c>
      <c r="K730" s="2" t="s">
        <v>29</v>
      </c>
      <c r="L730" s="8">
        <v>35</v>
      </c>
      <c r="M730" s="1">
        <v>3</v>
      </c>
      <c r="N730" s="1" t="str">
        <f t="shared" si="13"/>
        <v>не торгуем</v>
      </c>
      <c r="O730" s="1"/>
    </row>
    <row r="731" spans="3:15" x14ac:dyDescent="0.3">
      <c r="C731" s="7" t="s">
        <v>158</v>
      </c>
      <c r="D731" s="103" t="str">
        <f>VLOOKUP(Таблица1[[#This Row],[ID]],Таблица3[#All],3,FALSE)</f>
        <v>Ayush</v>
      </c>
      <c r="E731" s="18">
        <f>VLOOKUP(Таблица1[[#This Row],[ID]],Таблица3[#All],2,FALSE)</f>
        <v>43314</v>
      </c>
      <c r="F731" s="18" t="str">
        <f>VLOOKUP(Таблица1[[#This Row],[ID]],Таблица3[#All],5,FALSE)</f>
        <v>Chandigarh</v>
      </c>
      <c r="G731" s="5">
        <v>70</v>
      </c>
      <c r="H731" s="3">
        <v>-14</v>
      </c>
      <c r="I731" s="5">
        <v>2</v>
      </c>
      <c r="J731" s="2" t="s">
        <v>2</v>
      </c>
      <c r="K731" s="2" t="s">
        <v>29</v>
      </c>
      <c r="L731" s="8">
        <v>35</v>
      </c>
      <c r="M731" s="1">
        <v>1</v>
      </c>
      <c r="N731" s="1" t="str">
        <f t="shared" si="13"/>
        <v>не торгуем</v>
      </c>
      <c r="O731" s="1"/>
    </row>
    <row r="732" spans="3:15" x14ac:dyDescent="0.3">
      <c r="C732" s="7" t="s">
        <v>63</v>
      </c>
      <c r="D732" s="103" t="str">
        <f>VLOOKUP(Таблица1[[#This Row],[ID]],Таблица3[#All],3,FALSE)</f>
        <v>Kirti</v>
      </c>
      <c r="E732" s="18">
        <f>VLOOKUP(Таблица1[[#This Row],[ID]],Таблица3[#All],2,FALSE)</f>
        <v>43219</v>
      </c>
      <c r="F732" s="18" t="str">
        <f>VLOOKUP(Таблица1[[#This Row],[ID]],Таблица3[#All],5,FALSE)</f>
        <v>Kashmir</v>
      </c>
      <c r="G732" s="5">
        <v>36</v>
      </c>
      <c r="H732" s="3">
        <v>-7</v>
      </c>
      <c r="I732" s="5">
        <v>1</v>
      </c>
      <c r="J732" s="2" t="s">
        <v>7</v>
      </c>
      <c r="K732" s="2" t="s">
        <v>8</v>
      </c>
      <c r="L732" s="8">
        <v>36</v>
      </c>
      <c r="M732" s="1">
        <v>4</v>
      </c>
      <c r="N732" s="1" t="str">
        <f t="shared" si="13"/>
        <v>не торгуем</v>
      </c>
      <c r="O732" s="1"/>
    </row>
    <row r="733" spans="3:15" x14ac:dyDescent="0.3">
      <c r="C733" s="7" t="s">
        <v>271</v>
      </c>
      <c r="D733" s="103" t="str">
        <f>VLOOKUP(Таблица1[[#This Row],[ID]],Таблица3[#All],3,FALSE)</f>
        <v>Kushal</v>
      </c>
      <c r="E733" s="18">
        <f>VLOOKUP(Таблица1[[#This Row],[ID]],Таблица3[#All],2,FALSE)</f>
        <v>43410</v>
      </c>
      <c r="F733" s="18" t="str">
        <f>VLOOKUP(Таблица1[[#This Row],[ID]],Таблица3[#All],5,FALSE)</f>
        <v>Kohima</v>
      </c>
      <c r="G733" s="5">
        <v>90</v>
      </c>
      <c r="H733" s="3">
        <v>29</v>
      </c>
      <c r="I733" s="5">
        <v>5</v>
      </c>
      <c r="J733" s="2" t="s">
        <v>4</v>
      </c>
      <c r="K733" s="2" t="s">
        <v>17</v>
      </c>
      <c r="L733" s="8">
        <v>18</v>
      </c>
      <c r="M733" s="1">
        <v>1</v>
      </c>
      <c r="N733" s="1" t="str">
        <f t="shared" si="13"/>
        <v>не торгуем</v>
      </c>
      <c r="O733" s="1"/>
    </row>
    <row r="734" spans="3:15" x14ac:dyDescent="0.3">
      <c r="C734" s="7" t="s">
        <v>271</v>
      </c>
      <c r="D734" s="103" t="str">
        <f>VLOOKUP(Таблица1[[#This Row],[ID]],Таблица3[#All],3,FALSE)</f>
        <v>Kushal</v>
      </c>
      <c r="E734" s="18">
        <f>VLOOKUP(Таблица1[[#This Row],[ID]],Таблица3[#All],2,FALSE)</f>
        <v>43410</v>
      </c>
      <c r="F734" s="18" t="str">
        <f>VLOOKUP(Таблица1[[#This Row],[ID]],Таблица3[#All],5,FALSE)</f>
        <v>Kohima</v>
      </c>
      <c r="G734" s="5">
        <v>62</v>
      </c>
      <c r="H734" s="3">
        <v>1</v>
      </c>
      <c r="I734" s="5">
        <v>3</v>
      </c>
      <c r="J734" s="2" t="s">
        <v>4</v>
      </c>
      <c r="K734" s="2" t="s">
        <v>11</v>
      </c>
      <c r="L734" s="8">
        <v>20.666666666666668</v>
      </c>
      <c r="M734" s="1">
        <v>2</v>
      </c>
      <c r="N734" s="1" t="str">
        <f t="shared" si="13"/>
        <v>не торгуем</v>
      </c>
      <c r="O734" s="1"/>
    </row>
    <row r="735" spans="3:15" x14ac:dyDescent="0.3">
      <c r="C735" s="7" t="s">
        <v>271</v>
      </c>
      <c r="D735" s="103" t="str">
        <f>VLOOKUP(Таблица1[[#This Row],[ID]],Таблица3[#All],3,FALSE)</f>
        <v>Kushal</v>
      </c>
      <c r="E735" s="18">
        <f>VLOOKUP(Таблица1[[#This Row],[ID]],Таблица3[#All],2,FALSE)</f>
        <v>43410</v>
      </c>
      <c r="F735" s="18" t="str">
        <f>VLOOKUP(Таблица1[[#This Row],[ID]],Таблица3[#All],5,FALSE)</f>
        <v>Kohima</v>
      </c>
      <c r="G735" s="5">
        <v>135</v>
      </c>
      <c r="H735" s="3">
        <v>54</v>
      </c>
      <c r="I735" s="5">
        <v>5</v>
      </c>
      <c r="J735" s="2" t="s">
        <v>4</v>
      </c>
      <c r="K735" s="2" t="s">
        <v>15</v>
      </c>
      <c r="L735" s="8">
        <v>27</v>
      </c>
      <c r="M735" s="1">
        <v>1</v>
      </c>
      <c r="N735" s="1" t="str">
        <f t="shared" si="13"/>
        <v>не торгуем</v>
      </c>
      <c r="O735" s="1"/>
    </row>
    <row r="736" spans="3:15" x14ac:dyDescent="0.3">
      <c r="C736" s="7" t="s">
        <v>130</v>
      </c>
      <c r="D736" s="103" t="str">
        <f>VLOOKUP(Таблица1[[#This Row],[ID]],Таблица3[#All],3,FALSE)</f>
        <v>Megha</v>
      </c>
      <c r="E736" s="18">
        <f>VLOOKUP(Таблица1[[#This Row],[ID]],Таблица3[#All],2,FALSE)</f>
        <v>43286</v>
      </c>
      <c r="F736" s="18" t="str">
        <f>VLOOKUP(Таблица1[[#This Row],[ID]],Таблица3[#All],5,FALSE)</f>
        <v>Pune</v>
      </c>
      <c r="G736" s="5">
        <v>216</v>
      </c>
      <c r="H736" s="3">
        <v>-38</v>
      </c>
      <c r="I736" s="5">
        <v>6</v>
      </c>
      <c r="J736" s="2" t="s">
        <v>2</v>
      </c>
      <c r="K736" s="2" t="s">
        <v>29</v>
      </c>
      <c r="L736" s="8">
        <v>36</v>
      </c>
      <c r="M736" s="1">
        <v>1</v>
      </c>
      <c r="N736" s="1" t="str">
        <f t="shared" si="13"/>
        <v>не торгуем</v>
      </c>
      <c r="O736" s="1"/>
    </row>
    <row r="737" spans="3:15" x14ac:dyDescent="0.3">
      <c r="C737" s="7" t="s">
        <v>520</v>
      </c>
      <c r="D737" s="103" t="str">
        <f>VLOOKUP(Таблица1[[#This Row],[ID]],Таблица3[#All],3,FALSE)</f>
        <v>Hitika</v>
      </c>
      <c r="E737" s="18">
        <f>VLOOKUP(Таблица1[[#This Row],[ID]],Таблица3[#All],2,FALSE)</f>
        <v>43555</v>
      </c>
      <c r="F737" s="18" t="str">
        <f>VLOOKUP(Таблица1[[#This Row],[ID]],Таблица3[#All],5,FALSE)</f>
        <v>Indore</v>
      </c>
      <c r="G737" s="5">
        <v>72</v>
      </c>
      <c r="H737" s="3">
        <v>16</v>
      </c>
      <c r="I737" s="5">
        <v>2</v>
      </c>
      <c r="J737" s="2" t="s">
        <v>4</v>
      </c>
      <c r="K737" s="2" t="s">
        <v>20</v>
      </c>
      <c r="L737" s="8">
        <v>36</v>
      </c>
      <c r="M737" s="1">
        <v>2</v>
      </c>
      <c r="N737" s="1" t="str">
        <f t="shared" si="13"/>
        <v>не торгуем</v>
      </c>
      <c r="O737" s="1"/>
    </row>
    <row r="738" spans="3:15" x14ac:dyDescent="0.3">
      <c r="C738" s="7" t="s">
        <v>187</v>
      </c>
      <c r="D738" s="103" t="str">
        <f>VLOOKUP(Таблица1[[#This Row],[ID]],Таблица3[#All],3,FALSE)</f>
        <v>Ashmeet</v>
      </c>
      <c r="E738" s="18">
        <f>VLOOKUP(Таблица1[[#This Row],[ID]],Таблица3[#All],2,FALSE)</f>
        <v>43343</v>
      </c>
      <c r="F738" s="18" t="str">
        <f>VLOOKUP(Таблица1[[#This Row],[ID]],Таблица3[#All],5,FALSE)</f>
        <v>Kolkata</v>
      </c>
      <c r="G738" s="5">
        <v>74</v>
      </c>
      <c r="H738" s="3">
        <v>-59</v>
      </c>
      <c r="I738" s="5">
        <v>2</v>
      </c>
      <c r="J738" s="2" t="s">
        <v>7</v>
      </c>
      <c r="K738" s="2" t="s">
        <v>28</v>
      </c>
      <c r="L738" s="8">
        <v>37</v>
      </c>
      <c r="M738" s="1">
        <v>2</v>
      </c>
      <c r="N738" s="1" t="str">
        <f t="shared" si="13"/>
        <v>торгуем</v>
      </c>
      <c r="O738" s="1"/>
    </row>
    <row r="739" spans="3:15" x14ac:dyDescent="0.3">
      <c r="C739" s="7" t="s">
        <v>272</v>
      </c>
      <c r="D739" s="103" t="str">
        <f>VLOOKUP(Таблица1[[#This Row],[ID]],Таблица3[#All],3,FALSE)</f>
        <v>Soumyabrata</v>
      </c>
      <c r="E739" s="18">
        <f>VLOOKUP(Таблица1[[#This Row],[ID]],Таблица3[#All],2,FALSE)</f>
        <v>43411</v>
      </c>
      <c r="F739" s="18" t="str">
        <f>VLOOKUP(Таблица1[[#This Row],[ID]],Таблица3[#All],5,FALSE)</f>
        <v>Hyderabad</v>
      </c>
      <c r="G739" s="5">
        <v>45</v>
      </c>
      <c r="H739" s="3">
        <v>12</v>
      </c>
      <c r="I739" s="5">
        <v>4</v>
      </c>
      <c r="J739" s="2" t="s">
        <v>4</v>
      </c>
      <c r="K739" s="2" t="s">
        <v>6</v>
      </c>
      <c r="L739" s="8">
        <v>11.25</v>
      </c>
      <c r="M739" s="1">
        <v>1</v>
      </c>
      <c r="N739" s="1" t="str">
        <f t="shared" si="13"/>
        <v>не торгуем</v>
      </c>
      <c r="O739" s="1"/>
    </row>
    <row r="740" spans="3:15" x14ac:dyDescent="0.3">
      <c r="C740" s="7" t="s">
        <v>216</v>
      </c>
      <c r="D740" s="103" t="str">
        <f>VLOOKUP(Таблица1[[#This Row],[ID]],Таблица3[#All],3,FALSE)</f>
        <v>Sukrith</v>
      </c>
      <c r="E740" s="18">
        <f>VLOOKUP(Таблица1[[#This Row],[ID]],Таблица3[#All],2,FALSE)</f>
        <v>43367</v>
      </c>
      <c r="F740" s="18" t="str">
        <f>VLOOKUP(Таблица1[[#This Row],[ID]],Таблица3[#All],5,FALSE)</f>
        <v>Mumbai</v>
      </c>
      <c r="G740" s="5">
        <v>37</v>
      </c>
      <c r="H740" s="3">
        <v>-6</v>
      </c>
      <c r="I740" s="5">
        <v>1</v>
      </c>
      <c r="J740" s="2" t="s">
        <v>4</v>
      </c>
      <c r="K740" s="2" t="s">
        <v>11</v>
      </c>
      <c r="L740" s="8">
        <v>37</v>
      </c>
      <c r="M740" s="1">
        <v>2</v>
      </c>
      <c r="N740" s="1" t="str">
        <f t="shared" si="13"/>
        <v>не торгуем</v>
      </c>
      <c r="O740" s="1"/>
    </row>
    <row r="741" spans="3:15" x14ac:dyDescent="0.3">
      <c r="C741" s="7" t="s">
        <v>323</v>
      </c>
      <c r="D741" s="103" t="str">
        <f>VLOOKUP(Таблица1[[#This Row],[ID]],Таблица3[#All],3,FALSE)</f>
        <v>Amlan</v>
      </c>
      <c r="E741" s="18">
        <f>VLOOKUP(Таблица1[[#This Row],[ID]],Таблица3[#All],2,FALSE)</f>
        <v>43444</v>
      </c>
      <c r="F741" s="18" t="str">
        <f>VLOOKUP(Таблица1[[#This Row],[ID]],Таблица3[#All],5,FALSE)</f>
        <v>Indore</v>
      </c>
      <c r="G741" s="5">
        <v>74</v>
      </c>
      <c r="H741" s="3">
        <v>33</v>
      </c>
      <c r="I741" s="5">
        <v>2</v>
      </c>
      <c r="J741" s="2" t="s">
        <v>4</v>
      </c>
      <c r="K741" s="2" t="s">
        <v>20</v>
      </c>
      <c r="L741" s="8">
        <v>37</v>
      </c>
      <c r="M741" s="1">
        <v>4</v>
      </c>
      <c r="N741" s="1" t="str">
        <f t="shared" si="13"/>
        <v>не торгуем</v>
      </c>
      <c r="O741" s="1"/>
    </row>
    <row r="742" spans="3:15" x14ac:dyDescent="0.3">
      <c r="C742" s="7" t="s">
        <v>272</v>
      </c>
      <c r="D742" s="103" t="str">
        <f>VLOOKUP(Таблица1[[#This Row],[ID]],Таблица3[#All],3,FALSE)</f>
        <v>Soumyabrata</v>
      </c>
      <c r="E742" s="18">
        <f>VLOOKUP(Таблица1[[#This Row],[ID]],Таблица3[#All],2,FALSE)</f>
        <v>43411</v>
      </c>
      <c r="F742" s="18" t="str">
        <f>VLOOKUP(Таблица1[[#This Row],[ID]],Таблица3[#All],5,FALSE)</f>
        <v>Hyderabad</v>
      </c>
      <c r="G742" s="5">
        <v>869</v>
      </c>
      <c r="H742" s="3">
        <v>67</v>
      </c>
      <c r="I742" s="5">
        <v>4</v>
      </c>
      <c r="J742" s="2" t="s">
        <v>2</v>
      </c>
      <c r="K742" s="2" t="s">
        <v>24</v>
      </c>
      <c r="L742" s="8">
        <v>217.25</v>
      </c>
      <c r="M742" s="1">
        <v>2</v>
      </c>
      <c r="N742" s="1" t="str">
        <f t="shared" si="13"/>
        <v>не торгуем</v>
      </c>
      <c r="O742" s="1"/>
    </row>
    <row r="743" spans="3:15" x14ac:dyDescent="0.3">
      <c r="C743" s="7" t="s">
        <v>272</v>
      </c>
      <c r="D743" s="103" t="str">
        <f>VLOOKUP(Таблица1[[#This Row],[ID]],Таблица3[#All],3,FALSE)</f>
        <v>Soumyabrata</v>
      </c>
      <c r="E743" s="18">
        <f>VLOOKUP(Таблица1[[#This Row],[ID]],Таблица3[#All],2,FALSE)</f>
        <v>43411</v>
      </c>
      <c r="F743" s="18" t="str">
        <f>VLOOKUP(Таблица1[[#This Row],[ID]],Таблица3[#All],5,FALSE)</f>
        <v>Hyderabad</v>
      </c>
      <c r="G743" s="5">
        <v>105</v>
      </c>
      <c r="H743" s="3">
        <v>33</v>
      </c>
      <c r="I743" s="5">
        <v>5</v>
      </c>
      <c r="J743" s="2" t="s">
        <v>4</v>
      </c>
      <c r="K743" s="2" t="s">
        <v>15</v>
      </c>
      <c r="L743" s="8">
        <v>21</v>
      </c>
      <c r="M743" s="1">
        <v>4</v>
      </c>
      <c r="N743" s="1" t="str">
        <f t="shared" si="13"/>
        <v>не торгуем</v>
      </c>
      <c r="O743" s="1"/>
    </row>
    <row r="744" spans="3:15" x14ac:dyDescent="0.3">
      <c r="C744" s="7" t="s">
        <v>12</v>
      </c>
      <c r="D744" s="103" t="str">
        <f>VLOOKUP(Таблица1[[#This Row],[ID]],Таблица3[#All],3,FALSE)</f>
        <v>Jahan</v>
      </c>
      <c r="E744" s="18">
        <f>VLOOKUP(Таблица1[[#This Row],[ID]],Таблица3[#All],2,FALSE)</f>
        <v>43193</v>
      </c>
      <c r="F744" s="18" t="str">
        <f>VLOOKUP(Таблица1[[#This Row],[ID]],Таблица3[#All],5,FALSE)</f>
        <v>Bhopal</v>
      </c>
      <c r="G744" s="5">
        <v>38</v>
      </c>
      <c r="H744" s="3">
        <v>18</v>
      </c>
      <c r="I744" s="5">
        <v>1</v>
      </c>
      <c r="J744" s="2" t="s">
        <v>4</v>
      </c>
      <c r="K744" s="2" t="s">
        <v>15</v>
      </c>
      <c r="L744" s="8">
        <v>38</v>
      </c>
      <c r="M744" s="1">
        <v>4</v>
      </c>
      <c r="N744" s="1" t="str">
        <f t="shared" si="13"/>
        <v>не торгуем</v>
      </c>
      <c r="O744" s="1"/>
    </row>
    <row r="745" spans="3:15" x14ac:dyDescent="0.3">
      <c r="C745" s="7" t="s">
        <v>273</v>
      </c>
      <c r="D745" s="103" t="str">
        <f>VLOOKUP(Таблица1[[#This Row],[ID]],Таблица3[#All],3,FALSE)</f>
        <v>Gaurav</v>
      </c>
      <c r="E745" s="18">
        <f>VLOOKUP(Таблица1[[#This Row],[ID]],Таблица3[#All],2,FALSE)</f>
        <v>43412</v>
      </c>
      <c r="F745" s="18" t="str">
        <f>VLOOKUP(Таблица1[[#This Row],[ID]],Таблица3[#All],5,FALSE)</f>
        <v>Ahmedabad</v>
      </c>
      <c r="G745" s="5">
        <v>30</v>
      </c>
      <c r="H745" s="3">
        <v>14</v>
      </c>
      <c r="I745" s="5">
        <v>3</v>
      </c>
      <c r="J745" s="2" t="s">
        <v>4</v>
      </c>
      <c r="K745" s="2" t="s">
        <v>6</v>
      </c>
      <c r="L745" s="8">
        <v>10</v>
      </c>
      <c r="M745" s="1">
        <v>3</v>
      </c>
      <c r="N745" s="1" t="str">
        <f t="shared" si="13"/>
        <v>не торгуем</v>
      </c>
      <c r="O745" s="1"/>
    </row>
    <row r="746" spans="3:15" x14ac:dyDescent="0.3">
      <c r="C746" s="7" t="s">
        <v>448</v>
      </c>
      <c r="D746" s="103" t="str">
        <f>VLOOKUP(Таблица1[[#This Row],[ID]],Таблица3[#All],3,FALSE)</f>
        <v>Manju</v>
      </c>
      <c r="E746" s="18">
        <f>VLOOKUP(Таблица1[[#This Row],[ID]],Таблица3[#All],2,FALSE)</f>
        <v>43516</v>
      </c>
      <c r="F746" s="18" t="str">
        <f>VLOOKUP(Таблица1[[#This Row],[ID]],Таблица3[#All],5,FALSE)</f>
        <v>Hyderabad</v>
      </c>
      <c r="G746" s="5">
        <v>77</v>
      </c>
      <c r="H746" s="3">
        <v>36</v>
      </c>
      <c r="I746" s="5">
        <v>2</v>
      </c>
      <c r="J746" s="2" t="s">
        <v>4</v>
      </c>
      <c r="K746" s="2" t="s">
        <v>20</v>
      </c>
      <c r="L746" s="8">
        <v>38.5</v>
      </c>
      <c r="M746" s="1">
        <v>1</v>
      </c>
      <c r="N746" s="1" t="str">
        <f t="shared" si="13"/>
        <v>не торгуем</v>
      </c>
      <c r="O746" s="1"/>
    </row>
    <row r="747" spans="3:15" x14ac:dyDescent="0.3">
      <c r="C747" s="7" t="s">
        <v>170</v>
      </c>
      <c r="D747" s="103" t="str">
        <f>VLOOKUP(Таблица1[[#This Row],[ID]],Таблица3[#All],3,FALSE)</f>
        <v>Priyanshu</v>
      </c>
      <c r="E747" s="18">
        <f>VLOOKUP(Таблица1[[#This Row],[ID]],Таблица3[#All],2,FALSE)</f>
        <v>43326</v>
      </c>
      <c r="F747" s="18" t="str">
        <f>VLOOKUP(Таблица1[[#This Row],[ID]],Таблица3[#All],5,FALSE)</f>
        <v>Indore</v>
      </c>
      <c r="G747" s="5">
        <v>78</v>
      </c>
      <c r="H747" s="3">
        <v>-6</v>
      </c>
      <c r="I747" s="5">
        <v>2</v>
      </c>
      <c r="J747" s="2" t="s">
        <v>2</v>
      </c>
      <c r="K747" s="2" t="s">
        <v>29</v>
      </c>
      <c r="L747" s="8">
        <v>39</v>
      </c>
      <c r="M747" s="1">
        <v>3</v>
      </c>
      <c r="N747" s="1" t="str">
        <f t="shared" si="13"/>
        <v>не торгуем</v>
      </c>
      <c r="O747" s="1"/>
    </row>
    <row r="748" spans="3:15" x14ac:dyDescent="0.3">
      <c r="C748" s="7" t="s">
        <v>273</v>
      </c>
      <c r="D748" s="103" t="str">
        <f>VLOOKUP(Таблица1[[#This Row],[ID]],Таблица3[#All],3,FALSE)</f>
        <v>Gaurav</v>
      </c>
      <c r="E748" s="18">
        <f>VLOOKUP(Таблица1[[#This Row],[ID]],Таблица3[#All],2,FALSE)</f>
        <v>43412</v>
      </c>
      <c r="F748" s="18" t="str">
        <f>VLOOKUP(Таблица1[[#This Row],[ID]],Таблица3[#All],5,FALSE)</f>
        <v>Ahmedabad</v>
      </c>
      <c r="G748" s="5">
        <v>579</v>
      </c>
      <c r="H748" s="3">
        <v>139</v>
      </c>
      <c r="I748" s="5">
        <v>3</v>
      </c>
      <c r="J748" s="2" t="s">
        <v>7</v>
      </c>
      <c r="K748" s="2" t="s">
        <v>25</v>
      </c>
      <c r="L748" s="8">
        <v>193</v>
      </c>
      <c r="M748" s="1">
        <v>2</v>
      </c>
      <c r="N748" s="1" t="str">
        <f t="shared" si="13"/>
        <v>торгуем</v>
      </c>
      <c r="O748" s="1"/>
    </row>
    <row r="749" spans="3:15" x14ac:dyDescent="0.3">
      <c r="C749" s="7" t="s">
        <v>273</v>
      </c>
      <c r="D749" s="103" t="str">
        <f>VLOOKUP(Таблица1[[#This Row],[ID]],Таблица3[#All],3,FALSE)</f>
        <v>Gaurav</v>
      </c>
      <c r="E749" s="18">
        <f>VLOOKUP(Таблица1[[#This Row],[ID]],Таблица3[#All],2,FALSE)</f>
        <v>43412</v>
      </c>
      <c r="F749" s="18" t="str">
        <f>VLOOKUP(Таблица1[[#This Row],[ID]],Таблица3[#All],5,FALSE)</f>
        <v>Ahmedabad</v>
      </c>
      <c r="G749" s="5">
        <v>2093</v>
      </c>
      <c r="H749" s="3">
        <v>721</v>
      </c>
      <c r="I749" s="5">
        <v>5</v>
      </c>
      <c r="J749" s="2" t="s">
        <v>2</v>
      </c>
      <c r="K749" s="2" t="s">
        <v>14</v>
      </c>
      <c r="L749" s="8">
        <v>418.6</v>
      </c>
      <c r="M749" s="1">
        <v>1</v>
      </c>
      <c r="N749" s="1" t="str">
        <f t="shared" si="13"/>
        <v>не торгуем</v>
      </c>
      <c r="O749" s="1"/>
    </row>
    <row r="750" spans="3:15" x14ac:dyDescent="0.3">
      <c r="C750" s="7" t="s">
        <v>273</v>
      </c>
      <c r="D750" s="103" t="str">
        <f>VLOOKUP(Таблица1[[#This Row],[ID]],Таблица3[#All],3,FALSE)</f>
        <v>Gaurav</v>
      </c>
      <c r="E750" s="18">
        <f>VLOOKUP(Таблица1[[#This Row],[ID]],Таблица3[#All],2,FALSE)</f>
        <v>43412</v>
      </c>
      <c r="F750" s="18" t="str">
        <f>VLOOKUP(Таблица1[[#This Row],[ID]],Таблица3[#All],5,FALSE)</f>
        <v>Ahmedabad</v>
      </c>
      <c r="G750" s="5">
        <v>95</v>
      </c>
      <c r="H750" s="3">
        <v>11</v>
      </c>
      <c r="I750" s="5">
        <v>4</v>
      </c>
      <c r="J750" s="2" t="s">
        <v>2</v>
      </c>
      <c r="K750" s="2" t="s">
        <v>29</v>
      </c>
      <c r="L750" s="8">
        <v>23.75</v>
      </c>
      <c r="M750" s="1">
        <v>3</v>
      </c>
      <c r="N750" s="1" t="str">
        <f t="shared" si="13"/>
        <v>не торгуем</v>
      </c>
      <c r="O750" s="1"/>
    </row>
    <row r="751" spans="3:15" x14ac:dyDescent="0.3">
      <c r="C751" s="7" t="s">
        <v>273</v>
      </c>
      <c r="D751" s="103" t="str">
        <f>VLOOKUP(Таблица1[[#This Row],[ID]],Таблица3[#All],3,FALSE)</f>
        <v>Gaurav</v>
      </c>
      <c r="E751" s="18">
        <f>VLOOKUP(Таблица1[[#This Row],[ID]],Таблица3[#All],2,FALSE)</f>
        <v>43412</v>
      </c>
      <c r="F751" s="18" t="str">
        <f>VLOOKUP(Таблица1[[#This Row],[ID]],Таблица3[#All],5,FALSE)</f>
        <v>Ahmedabad</v>
      </c>
      <c r="G751" s="5">
        <v>128</v>
      </c>
      <c r="H751" s="3">
        <v>4</v>
      </c>
      <c r="I751" s="5">
        <v>3</v>
      </c>
      <c r="J751" s="2" t="s">
        <v>4</v>
      </c>
      <c r="K751" s="2" t="s">
        <v>11</v>
      </c>
      <c r="L751" s="8">
        <v>42.666666666666664</v>
      </c>
      <c r="M751" s="1">
        <v>1</v>
      </c>
      <c r="N751" s="1" t="str">
        <f t="shared" si="13"/>
        <v>не торгуем</v>
      </c>
      <c r="O751" s="1"/>
    </row>
    <row r="752" spans="3:15" x14ac:dyDescent="0.3">
      <c r="C752" s="7" t="s">
        <v>273</v>
      </c>
      <c r="D752" s="103" t="str">
        <f>VLOOKUP(Таблица1[[#This Row],[ID]],Таблица3[#All],3,FALSE)</f>
        <v>Gaurav</v>
      </c>
      <c r="E752" s="18">
        <f>VLOOKUP(Таблица1[[#This Row],[ID]],Таблица3[#All],2,FALSE)</f>
        <v>43412</v>
      </c>
      <c r="F752" s="18" t="str">
        <f>VLOOKUP(Таблица1[[#This Row],[ID]],Таблица3[#All],5,FALSE)</f>
        <v>Ahmedabad</v>
      </c>
      <c r="G752" s="5">
        <v>199</v>
      </c>
      <c r="H752" s="3">
        <v>48</v>
      </c>
      <c r="I752" s="5">
        <v>4</v>
      </c>
      <c r="J752" s="2" t="s">
        <v>4</v>
      </c>
      <c r="K752" s="2" t="s">
        <v>5</v>
      </c>
      <c r="L752" s="8">
        <v>49.75</v>
      </c>
      <c r="M752" s="1">
        <v>2</v>
      </c>
      <c r="N752" s="1" t="str">
        <f t="shared" si="13"/>
        <v>не торгуем</v>
      </c>
      <c r="O752" s="1"/>
    </row>
    <row r="753" spans="3:15" x14ac:dyDescent="0.3">
      <c r="C753" s="7" t="s">
        <v>62</v>
      </c>
      <c r="D753" s="103" t="str">
        <f>VLOOKUP(Таблица1[[#This Row],[ID]],Таблица3[#All],3,FALSE)</f>
        <v>Ajay</v>
      </c>
      <c r="E753" s="18">
        <f>VLOOKUP(Таблица1[[#This Row],[ID]],Таблица3[#All],2,FALSE)</f>
        <v>43218</v>
      </c>
      <c r="F753" s="18" t="str">
        <f>VLOOKUP(Таблица1[[#This Row],[ID]],Таблица3[#All],5,FALSE)</f>
        <v>Bangalore</v>
      </c>
      <c r="G753" s="5">
        <v>434</v>
      </c>
      <c r="H753" s="3">
        <v>26</v>
      </c>
      <c r="I753" s="5">
        <v>11</v>
      </c>
      <c r="J753" s="2" t="s">
        <v>4</v>
      </c>
      <c r="K753" s="2" t="s">
        <v>20</v>
      </c>
      <c r="L753" s="8">
        <v>39.454545454545453</v>
      </c>
      <c r="M753" s="1">
        <v>4</v>
      </c>
      <c r="N753" s="1" t="str">
        <f t="shared" si="13"/>
        <v>не торгуем</v>
      </c>
      <c r="O753" s="1"/>
    </row>
    <row r="754" spans="3:15" x14ac:dyDescent="0.3">
      <c r="C754" s="7" t="s">
        <v>316</v>
      </c>
      <c r="D754" s="103" t="str">
        <f>VLOOKUP(Таблица1[[#This Row],[ID]],Таблица3[#All],3,FALSE)</f>
        <v>Aman</v>
      </c>
      <c r="E754" s="18">
        <f>VLOOKUP(Таблица1[[#This Row],[ID]],Таблица3[#All],2,FALSE)</f>
        <v>43439</v>
      </c>
      <c r="F754" s="18" t="str">
        <f>VLOOKUP(Таблица1[[#This Row],[ID]],Таблица3[#All],5,FALSE)</f>
        <v>Mumbai</v>
      </c>
      <c r="G754" s="5">
        <v>79</v>
      </c>
      <c r="H754" s="3">
        <v>-2</v>
      </c>
      <c r="I754" s="5">
        <v>2</v>
      </c>
      <c r="J754" s="2" t="s">
        <v>2</v>
      </c>
      <c r="K754" s="2" t="s">
        <v>29</v>
      </c>
      <c r="L754" s="8">
        <v>39.5</v>
      </c>
      <c r="M754" s="1">
        <v>4</v>
      </c>
      <c r="N754" s="1" t="str">
        <f t="shared" si="13"/>
        <v>не торгуем</v>
      </c>
      <c r="O754" s="1"/>
    </row>
    <row r="755" spans="3:15" x14ac:dyDescent="0.3">
      <c r="C755" s="7" t="s">
        <v>274</v>
      </c>
      <c r="D755" s="103" t="str">
        <f>VLOOKUP(Таблица1[[#This Row],[ID]],Таблица3[#All],3,FALSE)</f>
        <v>Shubham</v>
      </c>
      <c r="E755" s="18">
        <f>VLOOKUP(Таблица1[[#This Row],[ID]],Таблица3[#All],2,FALSE)</f>
        <v>43412</v>
      </c>
      <c r="F755" s="18" t="str">
        <f>VLOOKUP(Таблица1[[#This Row],[ID]],Таблица3[#All],5,FALSE)</f>
        <v>Pune</v>
      </c>
      <c r="G755" s="5">
        <v>76</v>
      </c>
      <c r="H755" s="3">
        <v>19</v>
      </c>
      <c r="I755" s="5">
        <v>3</v>
      </c>
      <c r="J755" s="2" t="s">
        <v>4</v>
      </c>
      <c r="K755" s="2" t="s">
        <v>6</v>
      </c>
      <c r="L755" s="8">
        <v>25.333333333333332</v>
      </c>
      <c r="M755" s="1">
        <v>2</v>
      </c>
      <c r="N755" s="1" t="str">
        <f t="shared" si="13"/>
        <v>не торгуем</v>
      </c>
      <c r="O755" s="1"/>
    </row>
    <row r="756" spans="3:15" x14ac:dyDescent="0.3">
      <c r="C756" s="7" t="s">
        <v>274</v>
      </c>
      <c r="D756" s="103" t="str">
        <f>VLOOKUP(Таблица1[[#This Row],[ID]],Таблица3[#All],3,FALSE)</f>
        <v>Shubham</v>
      </c>
      <c r="E756" s="18">
        <f>VLOOKUP(Таблица1[[#This Row],[ID]],Таблица3[#All],2,FALSE)</f>
        <v>43412</v>
      </c>
      <c r="F756" s="18" t="str">
        <f>VLOOKUP(Таблица1[[#This Row],[ID]],Таблица3[#All],5,FALSE)</f>
        <v>Pune</v>
      </c>
      <c r="G756" s="5">
        <v>88</v>
      </c>
      <c r="H756" s="3">
        <v>16</v>
      </c>
      <c r="I756" s="5">
        <v>4</v>
      </c>
      <c r="J756" s="2" t="s">
        <v>4</v>
      </c>
      <c r="K756" s="2" t="s">
        <v>5</v>
      </c>
      <c r="L756" s="8">
        <v>22</v>
      </c>
      <c r="M756" s="1">
        <v>2</v>
      </c>
      <c r="N756" s="1" t="str">
        <f t="shared" si="13"/>
        <v>не торгуем</v>
      </c>
      <c r="O756" s="1"/>
    </row>
    <row r="757" spans="3:15" x14ac:dyDescent="0.3">
      <c r="C757" s="7" t="s">
        <v>393</v>
      </c>
      <c r="D757" s="103" t="str">
        <f>VLOOKUP(Таблица1[[#This Row],[ID]],Таблица3[#All],3,FALSE)</f>
        <v>Seema</v>
      </c>
      <c r="E757" s="18">
        <f>VLOOKUP(Таблица1[[#This Row],[ID]],Таблица3[#All],2,FALSE)</f>
        <v>43489</v>
      </c>
      <c r="F757" s="18" t="str">
        <f>VLOOKUP(Таблица1[[#This Row],[ID]],Таблица3[#All],5,FALSE)</f>
        <v>Allahabad</v>
      </c>
      <c r="G757" s="5">
        <v>79</v>
      </c>
      <c r="H757" s="3">
        <v>39</v>
      </c>
      <c r="I757" s="5">
        <v>2</v>
      </c>
      <c r="J757" s="2" t="s">
        <v>4</v>
      </c>
      <c r="K757" s="2" t="s">
        <v>20</v>
      </c>
      <c r="L757" s="8">
        <v>39.5</v>
      </c>
      <c r="M757" s="1">
        <v>2</v>
      </c>
      <c r="N757" s="1" t="str">
        <f t="shared" si="13"/>
        <v>не торгуем</v>
      </c>
      <c r="O757" s="1"/>
    </row>
    <row r="758" spans="3:15" x14ac:dyDescent="0.3">
      <c r="C758" s="7" t="s">
        <v>274</v>
      </c>
      <c r="D758" s="103" t="str">
        <f>VLOOKUP(Таблица1[[#This Row],[ID]],Таблица3[#All],3,FALSE)</f>
        <v>Shubham</v>
      </c>
      <c r="E758" s="18">
        <f>VLOOKUP(Таблица1[[#This Row],[ID]],Таблица3[#All],2,FALSE)</f>
        <v>43412</v>
      </c>
      <c r="F758" s="18" t="str">
        <f>VLOOKUP(Таблица1[[#This Row],[ID]],Таблица3[#All],5,FALSE)</f>
        <v>Pune</v>
      </c>
      <c r="G758" s="5">
        <v>40</v>
      </c>
      <c r="H758" s="3">
        <v>16</v>
      </c>
      <c r="I758" s="5">
        <v>3</v>
      </c>
      <c r="J758" s="2" t="s">
        <v>4</v>
      </c>
      <c r="K758" s="2" t="s">
        <v>6</v>
      </c>
      <c r="L758" s="8">
        <v>13.333333333333334</v>
      </c>
      <c r="M758" s="1">
        <v>1</v>
      </c>
      <c r="N758" s="1" t="str">
        <f t="shared" si="13"/>
        <v>не торгуем</v>
      </c>
      <c r="O758" s="1"/>
    </row>
    <row r="759" spans="3:15" x14ac:dyDescent="0.3">
      <c r="C759" s="7" t="s">
        <v>274</v>
      </c>
      <c r="D759" s="103" t="str">
        <f>VLOOKUP(Таблица1[[#This Row],[ID]],Таблица3[#All],3,FALSE)</f>
        <v>Shubham</v>
      </c>
      <c r="E759" s="18">
        <f>VLOOKUP(Таблица1[[#This Row],[ID]],Таблица3[#All],2,FALSE)</f>
        <v>43412</v>
      </c>
      <c r="F759" s="18" t="str">
        <f>VLOOKUP(Таблица1[[#This Row],[ID]],Таблица3[#All],5,FALSE)</f>
        <v>Pune</v>
      </c>
      <c r="G759" s="5">
        <v>53</v>
      </c>
      <c r="H759" s="3">
        <v>-2</v>
      </c>
      <c r="I759" s="5">
        <v>3</v>
      </c>
      <c r="J759" s="2" t="s">
        <v>4</v>
      </c>
      <c r="K759" s="2" t="s">
        <v>11</v>
      </c>
      <c r="L759" s="8">
        <v>17.666666666666668</v>
      </c>
      <c r="M759" s="1">
        <v>1</v>
      </c>
      <c r="N759" s="1" t="str">
        <f t="shared" si="13"/>
        <v>не торгуем</v>
      </c>
      <c r="O759" s="1"/>
    </row>
    <row r="760" spans="3:15" x14ac:dyDescent="0.3">
      <c r="C760" s="7" t="s">
        <v>371</v>
      </c>
      <c r="D760" s="103" t="str">
        <f>VLOOKUP(Таблица1[[#This Row],[ID]],Таблица3[#All],3,FALSE)</f>
        <v>Jesal</v>
      </c>
      <c r="E760" s="18">
        <f>VLOOKUP(Таблица1[[#This Row],[ID]],Таблица3[#All],2,FALSE)</f>
        <v>43478</v>
      </c>
      <c r="F760" s="18" t="str">
        <f>VLOOKUP(Таблица1[[#This Row],[ID]],Таблица3[#All],5,FALSE)</f>
        <v>Kolkata</v>
      </c>
      <c r="G760" s="5">
        <v>40</v>
      </c>
      <c r="H760" s="3">
        <v>18</v>
      </c>
      <c r="I760" s="5">
        <v>1</v>
      </c>
      <c r="J760" s="2" t="s">
        <v>7</v>
      </c>
      <c r="K760" s="2" t="s">
        <v>28</v>
      </c>
      <c r="L760" s="8">
        <v>40</v>
      </c>
      <c r="M760" s="1">
        <v>1</v>
      </c>
      <c r="N760" s="1" t="str">
        <f t="shared" si="13"/>
        <v>торгуем</v>
      </c>
      <c r="O760" s="1"/>
    </row>
    <row r="761" spans="3:15" x14ac:dyDescent="0.3">
      <c r="C761" s="7" t="s">
        <v>275</v>
      </c>
      <c r="D761" s="103" t="str">
        <f>VLOOKUP(Таблица1[[#This Row],[ID]],Таблица3[#All],3,FALSE)</f>
        <v>Abhijeet</v>
      </c>
      <c r="E761" s="18">
        <f>VLOOKUP(Таблица1[[#This Row],[ID]],Таблица3[#All],2,FALSE)</f>
        <v>43412</v>
      </c>
      <c r="F761" s="18" t="str">
        <f>VLOOKUP(Таблица1[[#This Row],[ID]],Таблица3[#All],5,FALSE)</f>
        <v>Bhopal</v>
      </c>
      <c r="G761" s="5">
        <v>829</v>
      </c>
      <c r="H761" s="3">
        <v>19</v>
      </c>
      <c r="I761" s="5">
        <v>4</v>
      </c>
      <c r="J761" s="2" t="s">
        <v>7</v>
      </c>
      <c r="K761" s="2" t="s">
        <v>25</v>
      </c>
      <c r="L761" s="8">
        <v>207.25</v>
      </c>
      <c r="M761" s="1">
        <v>1</v>
      </c>
      <c r="N761" s="1" t="str">
        <f t="shared" si="13"/>
        <v>торгуем</v>
      </c>
      <c r="O761" s="1"/>
    </row>
    <row r="762" spans="3:15" x14ac:dyDescent="0.3">
      <c r="C762" s="7" t="s">
        <v>287</v>
      </c>
      <c r="D762" s="103" t="str">
        <f>VLOOKUP(Таблица1[[#This Row],[ID]],Таблица3[#All],3,FALSE)</f>
        <v>Ankit</v>
      </c>
      <c r="E762" s="18">
        <f>VLOOKUP(Таблица1[[#This Row],[ID]],Таблица3[#All],2,FALSE)</f>
        <v>43421</v>
      </c>
      <c r="F762" s="18" t="str">
        <f>VLOOKUP(Таблица1[[#This Row],[ID]],Таблица3[#All],5,FALSE)</f>
        <v>Gangtok</v>
      </c>
      <c r="G762" s="5">
        <v>240</v>
      </c>
      <c r="H762" s="3">
        <v>12</v>
      </c>
      <c r="I762" s="5">
        <v>6</v>
      </c>
      <c r="J762" s="2" t="s">
        <v>4</v>
      </c>
      <c r="K762" s="2" t="s">
        <v>15</v>
      </c>
      <c r="L762" s="8">
        <v>40</v>
      </c>
      <c r="M762" s="1">
        <v>4</v>
      </c>
      <c r="N762" s="1" t="str">
        <f t="shared" si="13"/>
        <v>не торгуем</v>
      </c>
      <c r="O762" s="1"/>
    </row>
    <row r="763" spans="3:15" x14ac:dyDescent="0.3">
      <c r="C763" s="7" t="s">
        <v>275</v>
      </c>
      <c r="D763" s="103" t="str">
        <f>VLOOKUP(Таблица1[[#This Row],[ID]],Таблица3[#All],3,FALSE)</f>
        <v>Abhijeet</v>
      </c>
      <c r="E763" s="18">
        <f>VLOOKUP(Таблица1[[#This Row],[ID]],Таблица3[#All],2,FALSE)</f>
        <v>43412</v>
      </c>
      <c r="F763" s="18" t="str">
        <f>VLOOKUP(Таблица1[[#This Row],[ID]],Таблица3[#All],5,FALSE)</f>
        <v>Bhopal</v>
      </c>
      <c r="G763" s="5">
        <v>90</v>
      </c>
      <c r="H763" s="3">
        <v>17</v>
      </c>
      <c r="I763" s="5">
        <v>3</v>
      </c>
      <c r="J763" s="2" t="s">
        <v>4</v>
      </c>
      <c r="K763" s="2" t="s">
        <v>6</v>
      </c>
      <c r="L763" s="8">
        <v>30</v>
      </c>
      <c r="M763" s="1">
        <v>3</v>
      </c>
      <c r="N763" s="1" t="str">
        <f t="shared" si="13"/>
        <v>не торгуем</v>
      </c>
      <c r="O763" s="1"/>
    </row>
    <row r="764" spans="3:15" x14ac:dyDescent="0.3">
      <c r="C764" s="7" t="s">
        <v>331</v>
      </c>
      <c r="D764" s="103" t="str">
        <f>VLOOKUP(Таблица1[[#This Row],[ID]],Таблица3[#All],3,FALSE)</f>
        <v>Phalguni</v>
      </c>
      <c r="E764" s="18">
        <f>VLOOKUP(Таблица1[[#This Row],[ID]],Таблица3[#All],2,FALSE)</f>
        <v>43449</v>
      </c>
      <c r="F764" s="18" t="str">
        <f>VLOOKUP(Таблица1[[#This Row],[ID]],Таблица3[#All],5,FALSE)</f>
        <v>Bhopal</v>
      </c>
      <c r="G764" s="5">
        <v>40</v>
      </c>
      <c r="H764" s="3">
        <v>15</v>
      </c>
      <c r="I764" s="5">
        <v>1</v>
      </c>
      <c r="J764" s="2" t="s">
        <v>4</v>
      </c>
      <c r="K764" s="2" t="s">
        <v>15</v>
      </c>
      <c r="L764" s="8">
        <v>40</v>
      </c>
      <c r="M764" s="1">
        <v>4</v>
      </c>
      <c r="N764" s="1" t="str">
        <f t="shared" si="13"/>
        <v>не торгуем</v>
      </c>
      <c r="O764" s="1"/>
    </row>
    <row r="765" spans="3:15" x14ac:dyDescent="0.3">
      <c r="C765" s="7" t="s">
        <v>277</v>
      </c>
      <c r="D765" s="103" t="str">
        <f>VLOOKUP(Таблица1[[#This Row],[ID]],Таблица3[#All],3,FALSE)</f>
        <v>Anand</v>
      </c>
      <c r="E765" s="18">
        <f>VLOOKUP(Таблица1[[#This Row],[ID]],Таблица3[#All],2,FALSE)</f>
        <v>43414</v>
      </c>
      <c r="F765" s="18" t="str">
        <f>VLOOKUP(Таблица1[[#This Row],[ID]],Таблица3[#All],5,FALSE)</f>
        <v>Indore</v>
      </c>
      <c r="G765" s="5">
        <v>324</v>
      </c>
      <c r="H765" s="3">
        <v>39</v>
      </c>
      <c r="I765" s="5">
        <v>8</v>
      </c>
      <c r="J765" s="2" t="s">
        <v>7</v>
      </c>
      <c r="K765" s="2" t="s">
        <v>28</v>
      </c>
      <c r="L765" s="8">
        <v>40.5</v>
      </c>
      <c r="M765" s="1">
        <v>1</v>
      </c>
      <c r="N765" s="1" t="str">
        <f t="shared" si="13"/>
        <v>торгуем</v>
      </c>
      <c r="O765" s="1"/>
    </row>
    <row r="766" spans="3:15" x14ac:dyDescent="0.3">
      <c r="C766" s="7" t="s">
        <v>129</v>
      </c>
      <c r="D766" s="103" t="str">
        <f>VLOOKUP(Таблица1[[#This Row],[ID]],Таблица3[#All],3,FALSE)</f>
        <v>Aakanksha</v>
      </c>
      <c r="E766" s="18">
        <f>VLOOKUP(Таблица1[[#This Row],[ID]],Таблица3[#All],2,FALSE)</f>
        <v>43282</v>
      </c>
      <c r="F766" s="18" t="str">
        <f>VLOOKUP(Таблица1[[#This Row],[ID]],Таблица3[#All],5,FALSE)</f>
        <v>Indore</v>
      </c>
      <c r="G766" s="5">
        <v>41</v>
      </c>
      <c r="H766" s="3">
        <v>-6</v>
      </c>
      <c r="I766" s="5">
        <v>1</v>
      </c>
      <c r="J766" s="2" t="s">
        <v>2</v>
      </c>
      <c r="K766" s="2" t="s">
        <v>14</v>
      </c>
      <c r="L766" s="8">
        <v>41</v>
      </c>
      <c r="M766" s="1">
        <v>1</v>
      </c>
      <c r="N766" s="1" t="str">
        <f t="shared" si="13"/>
        <v>не торгуем</v>
      </c>
      <c r="O766" s="1"/>
    </row>
    <row r="767" spans="3:15" x14ac:dyDescent="0.3">
      <c r="C767" s="7" t="s">
        <v>275</v>
      </c>
      <c r="D767" s="103" t="str">
        <f>VLOOKUP(Таблица1[[#This Row],[ID]],Таблица3[#All],3,FALSE)</f>
        <v>Abhijeet</v>
      </c>
      <c r="E767" s="18">
        <f>VLOOKUP(Таблица1[[#This Row],[ID]],Таблица3[#All],2,FALSE)</f>
        <v>43412</v>
      </c>
      <c r="F767" s="18" t="str">
        <f>VLOOKUP(Таблица1[[#This Row],[ID]],Таблица3[#All],5,FALSE)</f>
        <v>Bhopal</v>
      </c>
      <c r="G767" s="5">
        <v>1319</v>
      </c>
      <c r="H767" s="3">
        <v>567</v>
      </c>
      <c r="I767" s="5">
        <v>5</v>
      </c>
      <c r="J767" s="2" t="s">
        <v>7</v>
      </c>
      <c r="K767" s="2" t="s">
        <v>25</v>
      </c>
      <c r="L767" s="8">
        <v>263.8</v>
      </c>
      <c r="M767" s="1">
        <v>3</v>
      </c>
      <c r="N767" s="1" t="str">
        <f t="shared" si="13"/>
        <v>торгуем</v>
      </c>
      <c r="O767" s="1"/>
    </row>
    <row r="768" spans="3:15" x14ac:dyDescent="0.3">
      <c r="C768" s="7" t="s">
        <v>454</v>
      </c>
      <c r="D768" s="103" t="str">
        <f>VLOOKUP(Таблица1[[#This Row],[ID]],Таблица3[#All],3,FALSE)</f>
        <v>Vini</v>
      </c>
      <c r="E768" s="18">
        <f>VLOOKUP(Таблица1[[#This Row],[ID]],Таблица3[#All],2,FALSE)</f>
        <v>43519</v>
      </c>
      <c r="F768" s="18" t="str">
        <f>VLOOKUP(Таблица1[[#This Row],[ID]],Таблица3[#All],5,FALSE)</f>
        <v>Bangalore</v>
      </c>
      <c r="G768" s="5">
        <v>425</v>
      </c>
      <c r="H768" s="3">
        <v>183</v>
      </c>
      <c r="I768" s="5">
        <v>5</v>
      </c>
      <c r="J768" s="2" t="s">
        <v>7</v>
      </c>
      <c r="K768" s="2" t="s">
        <v>28</v>
      </c>
      <c r="L768" s="8">
        <v>85</v>
      </c>
      <c r="M768" s="1">
        <v>1</v>
      </c>
      <c r="N768" s="1" t="str">
        <f t="shared" si="13"/>
        <v>торгуем</v>
      </c>
      <c r="O768" s="1"/>
    </row>
    <row r="769" spans="3:15" x14ac:dyDescent="0.3">
      <c r="C769" s="7" t="s">
        <v>275</v>
      </c>
      <c r="D769" s="103" t="str">
        <f>VLOOKUP(Таблица1[[#This Row],[ID]],Таблица3[#All],3,FALSE)</f>
        <v>Abhijeet</v>
      </c>
      <c r="E769" s="18">
        <f>VLOOKUP(Таблица1[[#This Row],[ID]],Таблица3[#All],2,FALSE)</f>
        <v>43412</v>
      </c>
      <c r="F769" s="18" t="str">
        <f>VLOOKUP(Таблица1[[#This Row],[ID]],Таблица3[#All],5,FALSE)</f>
        <v>Bhopal</v>
      </c>
      <c r="G769" s="5">
        <v>550</v>
      </c>
      <c r="H769" s="3">
        <v>242</v>
      </c>
      <c r="I769" s="5">
        <v>5</v>
      </c>
      <c r="J769" s="2" t="s">
        <v>2</v>
      </c>
      <c r="K769" s="2" t="s">
        <v>29</v>
      </c>
      <c r="L769" s="8">
        <v>110</v>
      </c>
      <c r="M769" s="1">
        <v>1</v>
      </c>
      <c r="N769" s="1" t="str">
        <f t="shared" si="13"/>
        <v>не торгуем</v>
      </c>
      <c r="O769" s="1"/>
    </row>
    <row r="770" spans="3:15" x14ac:dyDescent="0.3">
      <c r="C770" s="7" t="s">
        <v>276</v>
      </c>
      <c r="D770" s="103" t="str">
        <f>VLOOKUP(Таблица1[[#This Row],[ID]],Таблица3[#All],3,FALSE)</f>
        <v>Abhijeet</v>
      </c>
      <c r="E770" s="18">
        <f>VLOOKUP(Таблица1[[#This Row],[ID]],Таблица3[#All],2,FALSE)</f>
        <v>43414</v>
      </c>
      <c r="F770" s="18" t="str">
        <f>VLOOKUP(Таблица1[[#This Row],[ID]],Таблица3[#All],5,FALSE)</f>
        <v>Mumbai</v>
      </c>
      <c r="G770" s="5">
        <v>74</v>
      </c>
      <c r="H770" s="3">
        <v>29</v>
      </c>
      <c r="I770" s="5">
        <v>3</v>
      </c>
      <c r="J770" s="2" t="s">
        <v>4</v>
      </c>
      <c r="K770" s="2" t="s">
        <v>5</v>
      </c>
      <c r="L770" s="8">
        <v>24.666666666666668</v>
      </c>
      <c r="M770" s="1">
        <v>1</v>
      </c>
      <c r="N770" s="1" t="str">
        <f t="shared" si="13"/>
        <v>не торгуем</v>
      </c>
      <c r="O770" s="1"/>
    </row>
    <row r="771" spans="3:15" x14ac:dyDescent="0.3">
      <c r="C771" s="7" t="s">
        <v>278</v>
      </c>
      <c r="D771" s="103" t="str">
        <f>VLOOKUP(Таблица1[[#This Row],[ID]],Таблица3[#All],3,FALSE)</f>
        <v>Swapnil</v>
      </c>
      <c r="E771" s="18">
        <f>VLOOKUP(Таблица1[[#This Row],[ID]],Таблица3[#All],2,FALSE)</f>
        <v>43417</v>
      </c>
      <c r="F771" s="18" t="str">
        <f>VLOOKUP(Таблица1[[#This Row],[ID]],Таблица3[#All],5,FALSE)</f>
        <v>Mumbai</v>
      </c>
      <c r="G771" s="5">
        <v>82</v>
      </c>
      <c r="H771" s="3">
        <v>13</v>
      </c>
      <c r="I771" s="5">
        <v>2</v>
      </c>
      <c r="J771" s="2" t="s">
        <v>4</v>
      </c>
      <c r="K771" s="2" t="s">
        <v>20</v>
      </c>
      <c r="L771" s="8">
        <v>41</v>
      </c>
      <c r="M771" s="1">
        <v>2</v>
      </c>
      <c r="N771" s="1" t="str">
        <f t="shared" si="13"/>
        <v>не торгуем</v>
      </c>
      <c r="O771" s="1"/>
    </row>
    <row r="772" spans="3:15" x14ac:dyDescent="0.3">
      <c r="C772" s="7" t="s">
        <v>276</v>
      </c>
      <c r="D772" s="103" t="str">
        <f>VLOOKUP(Таблица1[[#This Row],[ID]],Таблица3[#All],3,FALSE)</f>
        <v>Abhijeet</v>
      </c>
      <c r="E772" s="18">
        <f>VLOOKUP(Таблица1[[#This Row],[ID]],Таблица3[#All],2,FALSE)</f>
        <v>43414</v>
      </c>
      <c r="F772" s="18" t="str">
        <f>VLOOKUP(Таблица1[[#This Row],[ID]],Таблица3[#All],5,FALSE)</f>
        <v>Mumbai</v>
      </c>
      <c r="G772" s="5">
        <v>689</v>
      </c>
      <c r="H772" s="3">
        <v>90</v>
      </c>
      <c r="I772" s="5">
        <v>5</v>
      </c>
      <c r="J772" s="2" t="s">
        <v>4</v>
      </c>
      <c r="K772" s="2" t="s">
        <v>11</v>
      </c>
      <c r="L772" s="8">
        <v>137.80000000000001</v>
      </c>
      <c r="M772" s="1">
        <v>4</v>
      </c>
      <c r="N772" s="1" t="str">
        <f t="shared" si="13"/>
        <v>не торгуем</v>
      </c>
      <c r="O772" s="1"/>
    </row>
    <row r="773" spans="3:15" x14ac:dyDescent="0.3">
      <c r="C773" s="7" t="s">
        <v>324</v>
      </c>
      <c r="D773" s="103" t="str">
        <f>VLOOKUP(Таблица1[[#This Row],[ID]],Таблица3[#All],3,FALSE)</f>
        <v>Swapnil</v>
      </c>
      <c r="E773" s="18">
        <f>VLOOKUP(Таблица1[[#This Row],[ID]],Таблица3[#All],2,FALSE)</f>
        <v>43444</v>
      </c>
      <c r="F773" s="18" t="str">
        <f>VLOOKUP(Таблица1[[#This Row],[ID]],Таблица3[#All],5,FALSE)</f>
        <v>Delhi</v>
      </c>
      <c r="G773" s="5">
        <v>83</v>
      </c>
      <c r="H773" s="3">
        <v>12</v>
      </c>
      <c r="I773" s="5">
        <v>2</v>
      </c>
      <c r="J773" s="2" t="s">
        <v>2</v>
      </c>
      <c r="K773" s="2" t="s">
        <v>14</v>
      </c>
      <c r="L773" s="8">
        <v>41.5</v>
      </c>
      <c r="M773" s="1">
        <v>3</v>
      </c>
      <c r="N773" s="1" t="str">
        <f t="shared" si="13"/>
        <v>не торгуем</v>
      </c>
      <c r="O773" s="1"/>
    </row>
    <row r="774" spans="3:15" x14ac:dyDescent="0.3">
      <c r="C774" s="7" t="s">
        <v>278</v>
      </c>
      <c r="D774" s="103" t="str">
        <f>VLOOKUP(Таблица1[[#This Row],[ID]],Таблица3[#All],3,FALSE)</f>
        <v>Swapnil</v>
      </c>
      <c r="E774" s="18">
        <f>VLOOKUP(Таблица1[[#This Row],[ID]],Таблица3[#All],2,FALSE)</f>
        <v>43417</v>
      </c>
      <c r="F774" s="18" t="str">
        <f>VLOOKUP(Таблица1[[#This Row],[ID]],Таблица3[#All],5,FALSE)</f>
        <v>Mumbai</v>
      </c>
      <c r="G774" s="5">
        <v>294</v>
      </c>
      <c r="H774" s="3">
        <v>109</v>
      </c>
      <c r="I774" s="5">
        <v>7</v>
      </c>
      <c r="J774" s="2" t="s">
        <v>7</v>
      </c>
      <c r="K774" s="2" t="s">
        <v>28</v>
      </c>
      <c r="L774" s="8">
        <v>42</v>
      </c>
      <c r="M774" s="1">
        <v>4</v>
      </c>
      <c r="N774" s="1" t="str">
        <f t="shared" ref="N774:N837" si="14">IF(OR(K774="Printers",K774="Bookcases",K774="Accessories"),"торгуем","не торгуем")</f>
        <v>торгуем</v>
      </c>
      <c r="O774" s="1"/>
    </row>
    <row r="775" spans="3:15" x14ac:dyDescent="0.3">
      <c r="C775" s="7" t="s">
        <v>341</v>
      </c>
      <c r="D775" s="103" t="str">
        <f>VLOOKUP(Таблица1[[#This Row],[ID]],Таблица3[#All],3,FALSE)</f>
        <v>Sandra</v>
      </c>
      <c r="E775" s="18">
        <f>VLOOKUP(Таблица1[[#This Row],[ID]],Таблица3[#All],2,FALSE)</f>
        <v>43459</v>
      </c>
      <c r="F775" s="18" t="str">
        <f>VLOOKUP(Таблица1[[#This Row],[ID]],Таблица3[#All],5,FALSE)</f>
        <v>Amritsar</v>
      </c>
      <c r="G775" s="5">
        <v>84</v>
      </c>
      <c r="H775" s="3">
        <v>-42</v>
      </c>
      <c r="I775" s="5">
        <v>2</v>
      </c>
      <c r="J775" s="2" t="s">
        <v>7</v>
      </c>
      <c r="K775" s="2" t="s">
        <v>28</v>
      </c>
      <c r="L775" s="8">
        <v>42</v>
      </c>
      <c r="M775" s="1">
        <v>2</v>
      </c>
      <c r="N775" s="1" t="str">
        <f t="shared" si="14"/>
        <v>торгуем</v>
      </c>
      <c r="O775" s="1"/>
    </row>
    <row r="776" spans="3:15" x14ac:dyDescent="0.3">
      <c r="C776" s="7" t="s">
        <v>230</v>
      </c>
      <c r="D776" s="103" t="str">
        <f>VLOOKUP(Таблица1[[#This Row],[ID]],Таблица3[#All],3,FALSE)</f>
        <v>Nripraj</v>
      </c>
      <c r="E776" s="18">
        <f>VLOOKUP(Таблица1[[#This Row],[ID]],Таблица3[#All],2,FALSE)</f>
        <v>43383</v>
      </c>
      <c r="F776" s="18" t="str">
        <f>VLOOKUP(Таблица1[[#This Row],[ID]],Таблица3[#All],5,FALSE)</f>
        <v>Chandigarh</v>
      </c>
      <c r="G776" s="5">
        <v>307</v>
      </c>
      <c r="H776" s="3">
        <v>74</v>
      </c>
      <c r="I776" s="5">
        <v>3</v>
      </c>
      <c r="J776" s="2" t="s">
        <v>7</v>
      </c>
      <c r="K776" s="2" t="s">
        <v>28</v>
      </c>
      <c r="L776" s="8">
        <v>102.33333333333333</v>
      </c>
      <c r="M776" s="1">
        <v>4</v>
      </c>
      <c r="N776" s="1" t="str">
        <f t="shared" si="14"/>
        <v>торгуем</v>
      </c>
      <c r="O776" s="1"/>
    </row>
    <row r="777" spans="3:15" x14ac:dyDescent="0.3">
      <c r="C777" s="7" t="s">
        <v>409</v>
      </c>
      <c r="D777" s="103" t="str">
        <f>VLOOKUP(Таблица1[[#This Row],[ID]],Таблица3[#All],3,FALSE)</f>
        <v>Anjali</v>
      </c>
      <c r="E777" s="18">
        <f>VLOOKUP(Таблица1[[#This Row],[ID]],Таблица3[#All],2,FALSE)</f>
        <v>43497</v>
      </c>
      <c r="F777" s="18" t="str">
        <f>VLOOKUP(Таблица1[[#This Row],[ID]],Таблица3[#All],5,FALSE)</f>
        <v>Delhi</v>
      </c>
      <c r="G777" s="5">
        <v>42</v>
      </c>
      <c r="H777" s="3">
        <v>15</v>
      </c>
      <c r="I777" s="5">
        <v>1</v>
      </c>
      <c r="J777" s="2" t="s">
        <v>7</v>
      </c>
      <c r="K777" s="2" t="s">
        <v>28</v>
      </c>
      <c r="L777" s="8">
        <v>42</v>
      </c>
      <c r="M777" s="1">
        <v>2</v>
      </c>
      <c r="N777" s="1" t="str">
        <f t="shared" si="14"/>
        <v>торгуем</v>
      </c>
      <c r="O777" s="1"/>
    </row>
    <row r="778" spans="3:15" x14ac:dyDescent="0.3">
      <c r="C778" s="7" t="s">
        <v>278</v>
      </c>
      <c r="D778" s="103" t="str">
        <f>VLOOKUP(Таблица1[[#This Row],[ID]],Таблица3[#All],3,FALSE)</f>
        <v>Swapnil</v>
      </c>
      <c r="E778" s="18">
        <f>VLOOKUP(Таблица1[[#This Row],[ID]],Таблица3[#All],2,FALSE)</f>
        <v>43417</v>
      </c>
      <c r="F778" s="18" t="str">
        <f>VLOOKUP(Таблица1[[#This Row],[ID]],Таблица3[#All],5,FALSE)</f>
        <v>Mumbai</v>
      </c>
      <c r="G778" s="5">
        <v>22</v>
      </c>
      <c r="H778" s="3">
        <v>8</v>
      </c>
      <c r="I778" s="5">
        <v>3</v>
      </c>
      <c r="J778" s="2" t="s">
        <v>4</v>
      </c>
      <c r="K778" s="2" t="s">
        <v>6</v>
      </c>
      <c r="L778" s="8">
        <v>7.333333333333333</v>
      </c>
      <c r="M778" s="1">
        <v>4</v>
      </c>
      <c r="N778" s="1" t="str">
        <f t="shared" si="14"/>
        <v>не торгуем</v>
      </c>
      <c r="O778" s="1"/>
    </row>
    <row r="779" spans="3:15" x14ac:dyDescent="0.3">
      <c r="C779" s="7" t="s">
        <v>278</v>
      </c>
      <c r="D779" s="103" t="str">
        <f>VLOOKUP(Таблица1[[#This Row],[ID]],Таблица3[#All],3,FALSE)</f>
        <v>Swapnil</v>
      </c>
      <c r="E779" s="18">
        <f>VLOOKUP(Таблица1[[#This Row],[ID]],Таблица3[#All],2,FALSE)</f>
        <v>43417</v>
      </c>
      <c r="F779" s="18" t="str">
        <f>VLOOKUP(Таблица1[[#This Row],[ID]],Таблица3[#All],5,FALSE)</f>
        <v>Mumbai</v>
      </c>
      <c r="G779" s="5">
        <v>29</v>
      </c>
      <c r="H779" s="3">
        <v>11</v>
      </c>
      <c r="I779" s="5">
        <v>4</v>
      </c>
      <c r="J779" s="2" t="s">
        <v>4</v>
      </c>
      <c r="K779" s="2" t="s">
        <v>48</v>
      </c>
      <c r="L779" s="8">
        <v>7.25</v>
      </c>
      <c r="M779" s="1">
        <v>1</v>
      </c>
      <c r="N779" s="1" t="str">
        <f t="shared" si="14"/>
        <v>не торгуем</v>
      </c>
      <c r="O779" s="1"/>
    </row>
    <row r="780" spans="3:15" x14ac:dyDescent="0.3">
      <c r="C780" s="7" t="s">
        <v>210</v>
      </c>
      <c r="D780" s="103" t="str">
        <f>VLOOKUP(Таблица1[[#This Row],[ID]],Таблица3[#All],3,FALSE)</f>
        <v>Sajal</v>
      </c>
      <c r="E780" s="18">
        <f>VLOOKUP(Таблица1[[#This Row],[ID]],Таблица3[#All],2,FALSE)</f>
        <v>43366</v>
      </c>
      <c r="F780" s="18" t="str">
        <f>VLOOKUP(Таблица1[[#This Row],[ID]],Таблица3[#All],5,FALSE)</f>
        <v>Patna</v>
      </c>
      <c r="G780" s="5">
        <v>42</v>
      </c>
      <c r="H780" s="3">
        <v>-3</v>
      </c>
      <c r="I780" s="5">
        <v>1</v>
      </c>
      <c r="J780" s="2" t="s">
        <v>7</v>
      </c>
      <c r="K780" s="2" t="s">
        <v>8</v>
      </c>
      <c r="L780" s="8">
        <v>42</v>
      </c>
      <c r="M780" s="1">
        <v>2</v>
      </c>
      <c r="N780" s="1" t="str">
        <f t="shared" si="14"/>
        <v>не торгуем</v>
      </c>
      <c r="O780" s="1"/>
    </row>
    <row r="781" spans="3:15" x14ac:dyDescent="0.3">
      <c r="C781" s="7" t="s">
        <v>430</v>
      </c>
      <c r="D781" s="103" t="str">
        <f>VLOOKUP(Таблица1[[#This Row],[ID]],Таблица3[#All],3,FALSE)</f>
        <v>Kartikay</v>
      </c>
      <c r="E781" s="18">
        <f>VLOOKUP(Таблица1[[#This Row],[ID]],Таблица3[#All],2,FALSE)</f>
        <v>43507</v>
      </c>
      <c r="F781" s="18" t="str">
        <f>VLOOKUP(Таблица1[[#This Row],[ID]],Таблица3[#All],5,FALSE)</f>
        <v>Patna</v>
      </c>
      <c r="G781" s="5">
        <v>85</v>
      </c>
      <c r="H781" s="3">
        <v>13</v>
      </c>
      <c r="I781" s="5">
        <v>2</v>
      </c>
      <c r="J781" s="2" t="s">
        <v>4</v>
      </c>
      <c r="K781" s="2" t="s">
        <v>20</v>
      </c>
      <c r="L781" s="8">
        <v>42.5</v>
      </c>
      <c r="M781" s="1">
        <v>3</v>
      </c>
      <c r="N781" s="1" t="str">
        <f t="shared" si="14"/>
        <v>не торгуем</v>
      </c>
      <c r="O781" s="1"/>
    </row>
    <row r="782" spans="3:15" x14ac:dyDescent="0.3">
      <c r="C782" s="7" t="s">
        <v>264</v>
      </c>
      <c r="D782" s="103" t="str">
        <f>VLOOKUP(Таблица1[[#This Row],[ID]],Таблица3[#All],3,FALSE)</f>
        <v>Swati</v>
      </c>
      <c r="E782" s="18">
        <f>VLOOKUP(Таблица1[[#This Row],[ID]],Таблица3[#All],2,FALSE)</f>
        <v>43407</v>
      </c>
      <c r="F782" s="18" t="str">
        <f>VLOOKUP(Таблица1[[#This Row],[ID]],Таблица3[#All],5,FALSE)</f>
        <v>Indore</v>
      </c>
      <c r="G782" s="5">
        <v>86</v>
      </c>
      <c r="H782" s="3">
        <v>8</v>
      </c>
      <c r="I782" s="5">
        <v>2</v>
      </c>
      <c r="J782" s="2" t="s">
        <v>4</v>
      </c>
      <c r="K782" s="2" t="s">
        <v>11</v>
      </c>
      <c r="L782" s="8">
        <v>43</v>
      </c>
      <c r="M782" s="1">
        <v>3</v>
      </c>
      <c r="N782" s="1" t="str">
        <f t="shared" si="14"/>
        <v>не торгуем</v>
      </c>
      <c r="O782" s="1"/>
    </row>
    <row r="783" spans="3:15" x14ac:dyDescent="0.3">
      <c r="C783" s="7" t="s">
        <v>319</v>
      </c>
      <c r="D783" s="103" t="str">
        <f>VLOOKUP(Таблица1[[#This Row],[ID]],Таблица3[#All],3,FALSE)</f>
        <v>Aishwarya</v>
      </c>
      <c r="E783" s="18">
        <f>VLOOKUP(Таблица1[[#This Row],[ID]],Таблица3[#All],2,FALSE)</f>
        <v>43442</v>
      </c>
      <c r="F783" s="18" t="str">
        <f>VLOOKUP(Таблица1[[#This Row],[ID]],Таблица3[#All],5,FALSE)</f>
        <v>Allahabad</v>
      </c>
      <c r="G783" s="5">
        <v>43</v>
      </c>
      <c r="H783" s="3">
        <v>17</v>
      </c>
      <c r="I783" s="5">
        <v>1</v>
      </c>
      <c r="J783" s="2" t="s">
        <v>4</v>
      </c>
      <c r="K783" s="2" t="s">
        <v>11</v>
      </c>
      <c r="L783" s="8">
        <v>43</v>
      </c>
      <c r="M783" s="1">
        <v>2</v>
      </c>
      <c r="N783" s="1" t="str">
        <f t="shared" si="14"/>
        <v>не торгуем</v>
      </c>
      <c r="O783" s="1"/>
    </row>
    <row r="784" spans="3:15" x14ac:dyDescent="0.3">
      <c r="C784" s="7" t="s">
        <v>475</v>
      </c>
      <c r="D784" s="103" t="str">
        <f>VLOOKUP(Таблица1[[#This Row],[ID]],Таблица3[#All],3,FALSE)</f>
        <v>Yaanvi</v>
      </c>
      <c r="E784" s="18">
        <f>VLOOKUP(Таблица1[[#This Row],[ID]],Таблица3[#All],2,FALSE)</f>
        <v>43534</v>
      </c>
      <c r="F784" s="18" t="str">
        <f>VLOOKUP(Таблица1[[#This Row],[ID]],Таблица3[#All],5,FALSE)</f>
        <v>Indore</v>
      </c>
      <c r="G784" s="5">
        <v>43</v>
      </c>
      <c r="H784" s="3">
        <v>11</v>
      </c>
      <c r="I784" s="5">
        <v>1</v>
      </c>
      <c r="J784" s="2" t="s">
        <v>4</v>
      </c>
      <c r="K784" s="2" t="s">
        <v>11</v>
      </c>
      <c r="L784" s="8">
        <v>43</v>
      </c>
      <c r="M784" s="1">
        <v>3</v>
      </c>
      <c r="N784" s="1" t="str">
        <f t="shared" si="14"/>
        <v>не торгуем</v>
      </c>
      <c r="O784" s="1"/>
    </row>
    <row r="785" spans="3:15" x14ac:dyDescent="0.3">
      <c r="C785" s="7" t="s">
        <v>486</v>
      </c>
      <c r="D785" s="103" t="str">
        <f>VLOOKUP(Таблица1[[#This Row],[ID]],Таблица3[#All],3,FALSE)</f>
        <v>Priyanka</v>
      </c>
      <c r="E785" s="18">
        <f>VLOOKUP(Таблица1[[#This Row],[ID]],Таблица3[#All],2,FALSE)</f>
        <v>43540</v>
      </c>
      <c r="F785" s="18" t="str">
        <f>VLOOKUP(Таблица1[[#This Row],[ID]],Таблица3[#All],5,FALSE)</f>
        <v>Pune</v>
      </c>
      <c r="G785" s="5">
        <v>86</v>
      </c>
      <c r="H785" s="3">
        <v>22</v>
      </c>
      <c r="I785" s="5">
        <v>2</v>
      </c>
      <c r="J785" s="2" t="s">
        <v>4</v>
      </c>
      <c r="K785" s="2" t="s">
        <v>11</v>
      </c>
      <c r="L785" s="8">
        <v>43</v>
      </c>
      <c r="M785" s="1">
        <v>2</v>
      </c>
      <c r="N785" s="1" t="str">
        <f t="shared" si="14"/>
        <v>не торгуем</v>
      </c>
      <c r="O785" s="1"/>
    </row>
    <row r="786" spans="3:15" x14ac:dyDescent="0.3">
      <c r="C786" s="7" t="s">
        <v>505</v>
      </c>
      <c r="D786" s="103" t="str">
        <f>VLOOKUP(Таблица1[[#This Row],[ID]],Таблица3[#All],3,FALSE)</f>
        <v>Shrichand</v>
      </c>
      <c r="E786" s="18">
        <f>VLOOKUP(Таблица1[[#This Row],[ID]],Таблица3[#All],2,FALSE)</f>
        <v>43550</v>
      </c>
      <c r="F786" s="18" t="str">
        <f>VLOOKUP(Таблица1[[#This Row],[ID]],Таблица3[#All],5,FALSE)</f>
        <v>Chandigarh</v>
      </c>
      <c r="G786" s="5">
        <v>86</v>
      </c>
      <c r="H786" s="3">
        <v>22</v>
      </c>
      <c r="I786" s="5">
        <v>2</v>
      </c>
      <c r="J786" s="2" t="s">
        <v>4</v>
      </c>
      <c r="K786" s="2" t="s">
        <v>11</v>
      </c>
      <c r="L786" s="8">
        <v>43</v>
      </c>
      <c r="M786" s="1">
        <v>1</v>
      </c>
      <c r="N786" s="1" t="str">
        <f t="shared" si="14"/>
        <v>не торгуем</v>
      </c>
      <c r="O786" s="1"/>
    </row>
    <row r="787" spans="3:15" x14ac:dyDescent="0.3">
      <c r="C787" s="7" t="s">
        <v>19</v>
      </c>
      <c r="D787" s="103" t="str">
        <f>VLOOKUP(Таблица1[[#This Row],[ID]],Таблица3[#All],3,FALSE)</f>
        <v>Hazel</v>
      </c>
      <c r="E787" s="18">
        <f>VLOOKUP(Таблица1[[#This Row],[ID]],Таблица3[#All],2,FALSE)</f>
        <v>43196</v>
      </c>
      <c r="F787" s="18" t="str">
        <f>VLOOKUP(Таблица1[[#This Row],[ID]],Таблица3[#All],5,FALSE)</f>
        <v>Bangalore</v>
      </c>
      <c r="G787" s="5">
        <v>87</v>
      </c>
      <c r="H787" s="3">
        <v>4</v>
      </c>
      <c r="I787" s="5">
        <v>2</v>
      </c>
      <c r="J787" s="2" t="s">
        <v>4</v>
      </c>
      <c r="K787" s="2" t="s">
        <v>20</v>
      </c>
      <c r="L787" s="8">
        <v>43.5</v>
      </c>
      <c r="M787" s="1">
        <v>3</v>
      </c>
      <c r="N787" s="1" t="str">
        <f t="shared" si="14"/>
        <v>не торгуем</v>
      </c>
      <c r="O787" s="1"/>
    </row>
    <row r="788" spans="3:15" x14ac:dyDescent="0.3">
      <c r="C788" s="7" t="s">
        <v>280</v>
      </c>
      <c r="D788" s="103" t="str">
        <f>VLOOKUP(Таблица1[[#This Row],[ID]],Таблица3[#All],3,FALSE)</f>
        <v>Akshay</v>
      </c>
      <c r="E788" s="18">
        <f>VLOOKUP(Таблица1[[#This Row],[ID]],Таблица3[#All],2,FALSE)</f>
        <v>43419</v>
      </c>
      <c r="F788" s="18" t="str">
        <f>VLOOKUP(Таблица1[[#This Row],[ID]],Таблица3[#All],5,FALSE)</f>
        <v>Chennai</v>
      </c>
      <c r="G788" s="5">
        <v>112</v>
      </c>
      <c r="H788" s="3">
        <v>24</v>
      </c>
      <c r="I788" s="5">
        <v>3</v>
      </c>
      <c r="J788" s="2" t="s">
        <v>4</v>
      </c>
      <c r="K788" s="2" t="s">
        <v>15</v>
      </c>
      <c r="L788" s="8">
        <v>37.333333333333336</v>
      </c>
      <c r="M788" s="1">
        <v>2</v>
      </c>
      <c r="N788" s="1" t="str">
        <f t="shared" si="14"/>
        <v>не торгуем</v>
      </c>
      <c r="O788" s="1"/>
    </row>
    <row r="789" spans="3:15" x14ac:dyDescent="0.3">
      <c r="C789" s="7" t="s">
        <v>281</v>
      </c>
      <c r="D789" s="103" t="str">
        <f>VLOOKUP(Таблица1[[#This Row],[ID]],Таблица3[#All],3,FALSE)</f>
        <v>Aayush</v>
      </c>
      <c r="E789" s="18">
        <f>VLOOKUP(Таблица1[[#This Row],[ID]],Таблица3[#All],2,FALSE)</f>
        <v>43419</v>
      </c>
      <c r="F789" s="18" t="str">
        <f>VLOOKUP(Таблица1[[#This Row],[ID]],Таблица3[#All],5,FALSE)</f>
        <v>Lucknow</v>
      </c>
      <c r="G789" s="5">
        <v>128</v>
      </c>
      <c r="H789" s="3">
        <v>4</v>
      </c>
      <c r="I789" s="5">
        <v>3</v>
      </c>
      <c r="J789" s="2" t="s">
        <v>4</v>
      </c>
      <c r="K789" s="2" t="s">
        <v>11</v>
      </c>
      <c r="L789" s="8">
        <v>42.666666666666664</v>
      </c>
      <c r="M789" s="1">
        <v>1</v>
      </c>
      <c r="N789" s="1" t="str">
        <f t="shared" si="14"/>
        <v>не торгуем</v>
      </c>
      <c r="O789" s="1"/>
    </row>
    <row r="790" spans="3:15" x14ac:dyDescent="0.3">
      <c r="C790" s="7" t="s">
        <v>166</v>
      </c>
      <c r="D790" s="103" t="str">
        <f>VLOOKUP(Таблица1[[#This Row],[ID]],Таблица3[#All],3,FALSE)</f>
        <v>Shivam</v>
      </c>
      <c r="E790" s="18">
        <f>VLOOKUP(Таблица1[[#This Row],[ID]],Таблица3[#All],2,FALSE)</f>
        <v>43322</v>
      </c>
      <c r="F790" s="18" t="str">
        <f>VLOOKUP(Таблица1[[#This Row],[ID]],Таблица3[#All],5,FALSE)</f>
        <v>Pune</v>
      </c>
      <c r="G790" s="5">
        <v>87</v>
      </c>
      <c r="H790" s="3">
        <v>16</v>
      </c>
      <c r="I790" s="5">
        <v>2</v>
      </c>
      <c r="J790" s="2" t="s">
        <v>4</v>
      </c>
      <c r="K790" s="2" t="s">
        <v>11</v>
      </c>
      <c r="L790" s="8">
        <v>43.5</v>
      </c>
      <c r="M790" s="1">
        <v>3</v>
      </c>
      <c r="N790" s="1" t="str">
        <f t="shared" si="14"/>
        <v>не торгуем</v>
      </c>
      <c r="O790" s="1"/>
    </row>
    <row r="791" spans="3:15" x14ac:dyDescent="0.3">
      <c r="C791" s="7" t="s">
        <v>281</v>
      </c>
      <c r="D791" s="103" t="str">
        <f>VLOOKUP(Таблица1[[#This Row],[ID]],Таблица3[#All],3,FALSE)</f>
        <v>Aayush</v>
      </c>
      <c r="E791" s="18">
        <f>VLOOKUP(Таблица1[[#This Row],[ID]],Таблица3[#All],2,FALSE)</f>
        <v>43419</v>
      </c>
      <c r="F791" s="18" t="str">
        <f>VLOOKUP(Таблица1[[#This Row],[ID]],Таблица3[#All],5,FALSE)</f>
        <v>Lucknow</v>
      </c>
      <c r="G791" s="5">
        <v>62</v>
      </c>
      <c r="H791" s="3">
        <v>6</v>
      </c>
      <c r="I791" s="5">
        <v>5</v>
      </c>
      <c r="J791" s="2" t="s">
        <v>4</v>
      </c>
      <c r="K791" s="2" t="s">
        <v>6</v>
      </c>
      <c r="L791" s="8">
        <v>12.4</v>
      </c>
      <c r="M791" s="1">
        <v>4</v>
      </c>
      <c r="N791" s="1" t="str">
        <f t="shared" si="14"/>
        <v>не торгуем</v>
      </c>
      <c r="O791" s="1"/>
    </row>
    <row r="792" spans="3:15" x14ac:dyDescent="0.3">
      <c r="C792" s="7" t="s">
        <v>281</v>
      </c>
      <c r="D792" s="103" t="str">
        <f>VLOOKUP(Таблица1[[#This Row],[ID]],Таблица3[#All],3,FALSE)</f>
        <v>Aayush</v>
      </c>
      <c r="E792" s="18">
        <f>VLOOKUP(Таблица1[[#This Row],[ID]],Таблица3[#All],2,FALSE)</f>
        <v>43419</v>
      </c>
      <c r="F792" s="18" t="str">
        <f>VLOOKUP(Таблица1[[#This Row],[ID]],Таблица3[#All],5,FALSE)</f>
        <v>Lucknow</v>
      </c>
      <c r="G792" s="5">
        <v>44</v>
      </c>
      <c r="H792" s="3">
        <v>14</v>
      </c>
      <c r="I792" s="5">
        <v>3</v>
      </c>
      <c r="J792" s="2" t="s">
        <v>4</v>
      </c>
      <c r="K792" s="2" t="s">
        <v>6</v>
      </c>
      <c r="L792" s="8">
        <v>14.666666666666666</v>
      </c>
      <c r="M792" s="1">
        <v>2</v>
      </c>
      <c r="N792" s="1" t="str">
        <f t="shared" si="14"/>
        <v>не торгуем</v>
      </c>
      <c r="O792" s="1"/>
    </row>
    <row r="793" spans="3:15" x14ac:dyDescent="0.3">
      <c r="C793" s="7" t="s">
        <v>370</v>
      </c>
      <c r="D793" s="103" t="str">
        <f>VLOOKUP(Таблица1[[#This Row],[ID]],Таблица3[#All],3,FALSE)</f>
        <v>Shruti</v>
      </c>
      <c r="E793" s="18">
        <f>VLOOKUP(Таблица1[[#This Row],[ID]],Таблица3[#All],2,FALSE)</f>
        <v>43478</v>
      </c>
      <c r="F793" s="18" t="str">
        <f>VLOOKUP(Таблица1[[#This Row],[ID]],Таблица3[#All],5,FALSE)</f>
        <v>Indore</v>
      </c>
      <c r="G793" s="5">
        <v>261</v>
      </c>
      <c r="H793" s="3">
        <v>13</v>
      </c>
      <c r="I793" s="5">
        <v>6</v>
      </c>
      <c r="J793" s="2" t="s">
        <v>4</v>
      </c>
      <c r="K793" s="2" t="s">
        <v>20</v>
      </c>
      <c r="L793" s="8">
        <v>43.5</v>
      </c>
      <c r="M793" s="1">
        <v>4</v>
      </c>
      <c r="N793" s="1" t="str">
        <f t="shared" si="14"/>
        <v>не торгуем</v>
      </c>
      <c r="O793" s="1"/>
    </row>
    <row r="794" spans="3:15" x14ac:dyDescent="0.3">
      <c r="C794" s="7" t="s">
        <v>281</v>
      </c>
      <c r="D794" s="103" t="str">
        <f>VLOOKUP(Таблица1[[#This Row],[ID]],Таблица3[#All],3,FALSE)</f>
        <v>Aayush</v>
      </c>
      <c r="E794" s="18">
        <f>VLOOKUP(Таблица1[[#This Row],[ID]],Таблица3[#All],2,FALSE)</f>
        <v>43419</v>
      </c>
      <c r="F794" s="18" t="str">
        <f>VLOOKUP(Таблица1[[#This Row],[ID]],Таблица3[#All],5,FALSE)</f>
        <v>Lucknow</v>
      </c>
      <c r="G794" s="5">
        <v>216</v>
      </c>
      <c r="H794" s="3">
        <v>-83</v>
      </c>
      <c r="I794" s="5">
        <v>3</v>
      </c>
      <c r="J794" s="2" t="s">
        <v>7</v>
      </c>
      <c r="K794" s="2" t="s">
        <v>8</v>
      </c>
      <c r="L794" s="8">
        <v>72</v>
      </c>
      <c r="M794" s="1">
        <v>2</v>
      </c>
      <c r="N794" s="1" t="str">
        <f t="shared" si="14"/>
        <v>не торгуем</v>
      </c>
      <c r="O794" s="1"/>
    </row>
    <row r="795" spans="3:15" x14ac:dyDescent="0.3">
      <c r="C795" s="7" t="s">
        <v>260</v>
      </c>
      <c r="D795" s="103" t="str">
        <f>VLOOKUP(Таблица1[[#This Row],[ID]],Таблица3[#All],3,FALSE)</f>
        <v>Sneha</v>
      </c>
      <c r="E795" s="18">
        <f>VLOOKUP(Таблица1[[#This Row],[ID]],Таблица3[#All],2,FALSE)</f>
        <v>43404</v>
      </c>
      <c r="F795" s="18" t="str">
        <f>VLOOKUP(Таблица1[[#This Row],[ID]],Таблица3[#All],5,FALSE)</f>
        <v>Bangalore</v>
      </c>
      <c r="G795" s="5">
        <v>262</v>
      </c>
      <c r="H795" s="3">
        <v>64</v>
      </c>
      <c r="I795" s="5">
        <v>6</v>
      </c>
      <c r="J795" s="2" t="s">
        <v>4</v>
      </c>
      <c r="K795" s="2" t="s">
        <v>11</v>
      </c>
      <c r="L795" s="8">
        <v>43.666666666666664</v>
      </c>
      <c r="M795" s="1">
        <v>1</v>
      </c>
      <c r="N795" s="1" t="str">
        <f t="shared" si="14"/>
        <v>не торгуем</v>
      </c>
      <c r="O795" s="1"/>
    </row>
    <row r="796" spans="3:15" x14ac:dyDescent="0.3">
      <c r="C796" s="7" t="s">
        <v>282</v>
      </c>
      <c r="D796" s="103" t="str">
        <f>VLOOKUP(Таблица1[[#This Row],[ID]],Таблица3[#All],3,FALSE)</f>
        <v>Amol</v>
      </c>
      <c r="E796" s="18">
        <f>VLOOKUP(Таблица1[[#This Row],[ID]],Таблица3[#All],2,FALSE)</f>
        <v>43419</v>
      </c>
      <c r="F796" s="18" t="str">
        <f>VLOOKUP(Таблица1[[#This Row],[ID]],Таблица3[#All],5,FALSE)</f>
        <v>Patna</v>
      </c>
      <c r="G796" s="5">
        <v>121</v>
      </c>
      <c r="H796" s="3">
        <v>41</v>
      </c>
      <c r="I796" s="5">
        <v>4</v>
      </c>
      <c r="J796" s="2" t="s">
        <v>4</v>
      </c>
      <c r="K796" s="2" t="s">
        <v>5</v>
      </c>
      <c r="L796" s="8">
        <v>30.25</v>
      </c>
      <c r="M796" s="1">
        <v>2</v>
      </c>
      <c r="N796" s="1" t="str">
        <f t="shared" si="14"/>
        <v>не торгуем</v>
      </c>
      <c r="O796" s="1"/>
    </row>
    <row r="797" spans="3:15" x14ac:dyDescent="0.3">
      <c r="C797" s="7" t="s">
        <v>282</v>
      </c>
      <c r="D797" s="103" t="str">
        <f>VLOOKUP(Таблица1[[#This Row],[ID]],Таблица3[#All],3,FALSE)</f>
        <v>Amol</v>
      </c>
      <c r="E797" s="18">
        <f>VLOOKUP(Таблица1[[#This Row],[ID]],Таблица3[#All],2,FALSE)</f>
        <v>43419</v>
      </c>
      <c r="F797" s="18" t="str">
        <f>VLOOKUP(Таблица1[[#This Row],[ID]],Таблица3[#All],5,FALSE)</f>
        <v>Patna</v>
      </c>
      <c r="G797" s="5">
        <v>80</v>
      </c>
      <c r="H797" s="3">
        <v>3</v>
      </c>
      <c r="I797" s="5">
        <v>3</v>
      </c>
      <c r="J797" s="2" t="s">
        <v>4</v>
      </c>
      <c r="K797" s="2" t="s">
        <v>5</v>
      </c>
      <c r="L797" s="8">
        <v>26.666666666666668</v>
      </c>
      <c r="M797" s="1">
        <v>3</v>
      </c>
      <c r="N797" s="1" t="str">
        <f t="shared" si="14"/>
        <v>не торгуем</v>
      </c>
      <c r="O797" s="1"/>
    </row>
    <row r="798" spans="3:15" x14ac:dyDescent="0.3">
      <c r="C798" s="7" t="s">
        <v>70</v>
      </c>
      <c r="D798" s="103" t="str">
        <f>VLOOKUP(Таблица1[[#This Row],[ID]],Таблица3[#All],3,FALSE)</f>
        <v>Chirag</v>
      </c>
      <c r="E798" s="18">
        <f>VLOOKUP(Таблица1[[#This Row],[ID]],Таблица3[#All],2,FALSE)</f>
        <v>43226</v>
      </c>
      <c r="F798" s="18" t="str">
        <f>VLOOKUP(Таблица1[[#This Row],[ID]],Таблица3[#All],5,FALSE)</f>
        <v>Mumbai</v>
      </c>
      <c r="G798" s="5">
        <v>351</v>
      </c>
      <c r="H798" s="3">
        <v>-47</v>
      </c>
      <c r="I798" s="5">
        <v>8</v>
      </c>
      <c r="J798" s="2" t="s">
        <v>7</v>
      </c>
      <c r="K798" s="2" t="s">
        <v>10</v>
      </c>
      <c r="L798" s="8">
        <v>43.875</v>
      </c>
      <c r="M798" s="1">
        <v>1</v>
      </c>
      <c r="N798" s="1" t="str">
        <f t="shared" si="14"/>
        <v>не торгуем</v>
      </c>
      <c r="O798" s="1"/>
    </row>
    <row r="799" spans="3:15" x14ac:dyDescent="0.3">
      <c r="C799" s="7" t="s">
        <v>284</v>
      </c>
      <c r="D799" s="103" t="str">
        <f>VLOOKUP(Таблица1[[#This Row],[ID]],Таблица3[#All],3,FALSE)</f>
        <v>Aromal</v>
      </c>
      <c r="E799" s="18">
        <f>VLOOKUP(Таблица1[[#This Row],[ID]],Таблица3[#All],2,FALSE)</f>
        <v>43419</v>
      </c>
      <c r="F799" s="18" t="str">
        <f>VLOOKUP(Таблица1[[#This Row],[ID]],Таблица3[#All],5,FALSE)</f>
        <v>Mumbai</v>
      </c>
      <c r="G799" s="5">
        <v>100</v>
      </c>
      <c r="H799" s="3">
        <v>6</v>
      </c>
      <c r="I799" s="5">
        <v>4</v>
      </c>
      <c r="J799" s="2" t="s">
        <v>4</v>
      </c>
      <c r="K799" s="2" t="s">
        <v>5</v>
      </c>
      <c r="L799" s="8">
        <v>25</v>
      </c>
      <c r="M799" s="1">
        <v>3</v>
      </c>
      <c r="N799" s="1" t="str">
        <f t="shared" si="14"/>
        <v>не торгуем</v>
      </c>
      <c r="O799" s="1"/>
    </row>
    <row r="800" spans="3:15" x14ac:dyDescent="0.3">
      <c r="C800" s="7" t="s">
        <v>75</v>
      </c>
      <c r="D800" s="103" t="str">
        <f>VLOOKUP(Таблица1[[#This Row],[ID]],Таблица3[#All],3,FALSE)</f>
        <v>Nida</v>
      </c>
      <c r="E800" s="18">
        <f>VLOOKUP(Таблица1[[#This Row],[ID]],Таблица3[#All],2,FALSE)</f>
        <v>43231</v>
      </c>
      <c r="F800" s="18" t="str">
        <f>VLOOKUP(Таблица1[[#This Row],[ID]],Таблица3[#All],5,FALSE)</f>
        <v>Indore</v>
      </c>
      <c r="G800" s="5">
        <v>396</v>
      </c>
      <c r="H800" s="3">
        <v>-31</v>
      </c>
      <c r="I800" s="5">
        <v>9</v>
      </c>
      <c r="J800" s="2" t="s">
        <v>4</v>
      </c>
      <c r="K800" s="2" t="s">
        <v>11</v>
      </c>
      <c r="L800" s="8">
        <v>44</v>
      </c>
      <c r="M800" s="1">
        <v>3</v>
      </c>
      <c r="N800" s="1" t="str">
        <f t="shared" si="14"/>
        <v>не торгуем</v>
      </c>
      <c r="O800" s="1"/>
    </row>
    <row r="801" spans="3:15" x14ac:dyDescent="0.3">
      <c r="C801" s="7" t="s">
        <v>101</v>
      </c>
      <c r="D801" s="103" t="str">
        <f>VLOOKUP(Таблица1[[#This Row],[ID]],Таблица3[#All],3,FALSE)</f>
        <v>Bhawna</v>
      </c>
      <c r="E801" s="18">
        <f>VLOOKUP(Таблица1[[#This Row],[ID]],Таблица3[#All],2,FALSE)</f>
        <v>43255</v>
      </c>
      <c r="F801" s="18" t="str">
        <f>VLOOKUP(Таблица1[[#This Row],[ID]],Таблица3[#All],5,FALSE)</f>
        <v>Indore</v>
      </c>
      <c r="G801" s="5">
        <v>44</v>
      </c>
      <c r="H801" s="3">
        <v>-3</v>
      </c>
      <c r="I801" s="5">
        <v>1</v>
      </c>
      <c r="J801" s="2" t="s">
        <v>4</v>
      </c>
      <c r="K801" s="2" t="s">
        <v>11</v>
      </c>
      <c r="L801" s="8">
        <v>44</v>
      </c>
      <c r="M801" s="1">
        <v>3</v>
      </c>
      <c r="N801" s="1" t="str">
        <f t="shared" si="14"/>
        <v>не торгуем</v>
      </c>
      <c r="O801" s="1"/>
    </row>
    <row r="802" spans="3:15" x14ac:dyDescent="0.3">
      <c r="C802" s="7" t="s">
        <v>419</v>
      </c>
      <c r="D802" s="103" t="str">
        <f>VLOOKUP(Таблица1[[#This Row],[ID]],Таблица3[#All],3,FALSE)</f>
        <v>Diwakar</v>
      </c>
      <c r="E802" s="18">
        <f>VLOOKUP(Таблица1[[#This Row],[ID]],Таблица3[#All],2,FALSE)</f>
        <v>43501</v>
      </c>
      <c r="F802" s="18" t="str">
        <f>VLOOKUP(Таблица1[[#This Row],[ID]],Таблица3[#All],5,FALSE)</f>
        <v>Delhi</v>
      </c>
      <c r="G802" s="5">
        <v>352</v>
      </c>
      <c r="H802" s="3">
        <v>74</v>
      </c>
      <c r="I802" s="5">
        <v>8</v>
      </c>
      <c r="J802" s="2" t="s">
        <v>4</v>
      </c>
      <c r="K802" s="2" t="s">
        <v>5</v>
      </c>
      <c r="L802" s="8">
        <v>44</v>
      </c>
      <c r="M802" s="1">
        <v>4</v>
      </c>
      <c r="N802" s="1" t="str">
        <f t="shared" si="14"/>
        <v>не торгуем</v>
      </c>
      <c r="O802" s="1"/>
    </row>
    <row r="803" spans="3:15" x14ac:dyDescent="0.3">
      <c r="C803" s="7" t="s">
        <v>285</v>
      </c>
      <c r="D803" s="103" t="str">
        <f>VLOOKUP(Таблица1[[#This Row],[ID]],Таблица3[#All],3,FALSE)</f>
        <v>Arun</v>
      </c>
      <c r="E803" s="18">
        <f>VLOOKUP(Таблица1[[#This Row],[ID]],Таблица3[#All],2,FALSE)</f>
        <v>43419</v>
      </c>
      <c r="F803" s="18" t="str">
        <f>VLOOKUP(Таблица1[[#This Row],[ID]],Таблица3[#All],5,FALSE)</f>
        <v>Indore</v>
      </c>
      <c r="G803" s="5">
        <v>85</v>
      </c>
      <c r="H803" s="3">
        <v>-1</v>
      </c>
      <c r="I803" s="5">
        <v>3</v>
      </c>
      <c r="J803" s="2" t="s">
        <v>4</v>
      </c>
      <c r="K803" s="2" t="s">
        <v>11</v>
      </c>
      <c r="L803" s="8">
        <v>28.333333333333332</v>
      </c>
      <c r="M803" s="1">
        <v>2</v>
      </c>
      <c r="N803" s="1" t="str">
        <f t="shared" si="14"/>
        <v>не торгуем</v>
      </c>
      <c r="O803" s="1"/>
    </row>
    <row r="804" spans="3:15" x14ac:dyDescent="0.3">
      <c r="C804" s="7" t="s">
        <v>474</v>
      </c>
      <c r="D804" s="103" t="str">
        <f>VLOOKUP(Таблица1[[#This Row],[ID]],Таблица3[#All],3,FALSE)</f>
        <v>Mayank</v>
      </c>
      <c r="E804" s="18">
        <f>VLOOKUP(Таблица1[[#This Row],[ID]],Таблица3[#All],2,FALSE)</f>
        <v>43534</v>
      </c>
      <c r="F804" s="18" t="str">
        <f>VLOOKUP(Таблица1[[#This Row],[ID]],Таблица3[#All],5,FALSE)</f>
        <v>Mumbai</v>
      </c>
      <c r="G804" s="5">
        <v>88</v>
      </c>
      <c r="H804" s="3">
        <v>20</v>
      </c>
      <c r="I804" s="5">
        <v>2</v>
      </c>
      <c r="J804" s="2" t="s">
        <v>4</v>
      </c>
      <c r="K804" s="2" t="s">
        <v>11</v>
      </c>
      <c r="L804" s="8">
        <v>44</v>
      </c>
      <c r="M804" s="1">
        <v>2</v>
      </c>
      <c r="N804" s="1" t="str">
        <f t="shared" si="14"/>
        <v>не торгуем</v>
      </c>
      <c r="O804" s="1"/>
    </row>
    <row r="805" spans="3:15" x14ac:dyDescent="0.3">
      <c r="C805" s="7" t="s">
        <v>287</v>
      </c>
      <c r="D805" s="103" t="str">
        <f>VLOOKUP(Таблица1[[#This Row],[ID]],Таблица3[#All],3,FALSE)</f>
        <v>Ankit</v>
      </c>
      <c r="E805" s="18">
        <f>VLOOKUP(Таблица1[[#This Row],[ID]],Таблица3[#All],2,FALSE)</f>
        <v>43421</v>
      </c>
      <c r="F805" s="18" t="str">
        <f>VLOOKUP(Таблица1[[#This Row],[ID]],Таблица3[#All],5,FALSE)</f>
        <v>Gangtok</v>
      </c>
      <c r="G805" s="5">
        <v>31</v>
      </c>
      <c r="H805" s="3">
        <v>14</v>
      </c>
      <c r="I805" s="5">
        <v>3</v>
      </c>
      <c r="J805" s="2" t="s">
        <v>4</v>
      </c>
      <c r="K805" s="2" t="s">
        <v>5</v>
      </c>
      <c r="L805" s="8">
        <v>10.333333333333334</v>
      </c>
      <c r="M805" s="1">
        <v>3</v>
      </c>
      <c r="N805" s="1" t="str">
        <f t="shared" si="14"/>
        <v>не торгуем</v>
      </c>
      <c r="O805" s="1"/>
    </row>
    <row r="806" spans="3:15" x14ac:dyDescent="0.3">
      <c r="C806" s="7" t="s">
        <v>474</v>
      </c>
      <c r="D806" s="103" t="str">
        <f>VLOOKUP(Таблица1[[#This Row],[ID]],Таблица3[#All],3,FALSE)</f>
        <v>Mayank</v>
      </c>
      <c r="E806" s="18">
        <f>VLOOKUP(Таблица1[[#This Row],[ID]],Таблица3[#All],2,FALSE)</f>
        <v>43534</v>
      </c>
      <c r="F806" s="18" t="str">
        <f>VLOOKUP(Таблица1[[#This Row],[ID]],Таблица3[#All],5,FALSE)</f>
        <v>Mumbai</v>
      </c>
      <c r="G806" s="5">
        <v>88</v>
      </c>
      <c r="H806" s="3">
        <v>19</v>
      </c>
      <c r="I806" s="5">
        <v>2</v>
      </c>
      <c r="J806" s="2" t="s">
        <v>4</v>
      </c>
      <c r="K806" s="2" t="s">
        <v>20</v>
      </c>
      <c r="L806" s="8">
        <v>44</v>
      </c>
      <c r="M806" s="1">
        <v>3</v>
      </c>
      <c r="N806" s="1" t="str">
        <f t="shared" si="14"/>
        <v>не торгуем</v>
      </c>
      <c r="O806" s="1"/>
    </row>
    <row r="807" spans="3:15" x14ac:dyDescent="0.3">
      <c r="C807" s="7" t="s">
        <v>287</v>
      </c>
      <c r="D807" s="103" t="str">
        <f>VLOOKUP(Таблица1[[#This Row],[ID]],Таблица3[#All],3,FALSE)</f>
        <v>Ankit</v>
      </c>
      <c r="E807" s="18">
        <f>VLOOKUP(Таблица1[[#This Row],[ID]],Таблица3[#All],2,FALSE)</f>
        <v>43421</v>
      </c>
      <c r="F807" s="18" t="str">
        <f>VLOOKUP(Таблица1[[#This Row],[ID]],Таблица3[#All],5,FALSE)</f>
        <v>Gangtok</v>
      </c>
      <c r="G807" s="5">
        <v>163</v>
      </c>
      <c r="H807" s="3">
        <v>26</v>
      </c>
      <c r="I807" s="5">
        <v>4</v>
      </c>
      <c r="J807" s="2" t="s">
        <v>4</v>
      </c>
      <c r="K807" s="2" t="s">
        <v>20</v>
      </c>
      <c r="L807" s="8">
        <v>40.75</v>
      </c>
      <c r="M807" s="1">
        <v>1</v>
      </c>
      <c r="N807" s="1" t="str">
        <f t="shared" si="14"/>
        <v>не торгуем</v>
      </c>
      <c r="O807" s="1"/>
    </row>
    <row r="808" spans="3:15" x14ac:dyDescent="0.3">
      <c r="C808" s="7" t="s">
        <v>38</v>
      </c>
      <c r="D808" s="103" t="str">
        <f>VLOOKUP(Таблица1[[#This Row],[ID]],Таблица3[#All],3,FALSE)</f>
        <v>Ramesh</v>
      </c>
      <c r="E808" s="18">
        <f>VLOOKUP(Таблица1[[#This Row],[ID]],Таблица3[#All],2,FALSE)</f>
        <v>43208</v>
      </c>
      <c r="F808" s="18" t="str">
        <f>VLOOKUP(Таблица1[[#This Row],[ID]],Таблица3[#All],5,FALSE)</f>
        <v>Ahmedabad</v>
      </c>
      <c r="G808" s="5">
        <v>353</v>
      </c>
      <c r="H808" s="3">
        <v>90</v>
      </c>
      <c r="I808" s="5">
        <v>8</v>
      </c>
      <c r="J808" s="2" t="s">
        <v>4</v>
      </c>
      <c r="K808" s="2" t="s">
        <v>11</v>
      </c>
      <c r="L808" s="8">
        <v>44.125</v>
      </c>
      <c r="M808" s="1">
        <v>4</v>
      </c>
      <c r="N808" s="1" t="str">
        <f t="shared" si="14"/>
        <v>не торгуем</v>
      </c>
      <c r="O808" s="1"/>
    </row>
    <row r="809" spans="3:15" x14ac:dyDescent="0.3">
      <c r="C809" s="7" t="s">
        <v>51</v>
      </c>
      <c r="D809" s="103" t="str">
        <f>VLOOKUP(Таблица1[[#This Row],[ID]],Таблица3[#All],3,FALSE)</f>
        <v>Ritu</v>
      </c>
      <c r="E809" s="18">
        <f>VLOOKUP(Таблица1[[#This Row],[ID]],Таблица3[#All],2,FALSE)</f>
        <v>43214</v>
      </c>
      <c r="F809" s="18" t="str">
        <f>VLOOKUP(Таблица1[[#This Row],[ID]],Таблица3[#All],5,FALSE)</f>
        <v>Chandigarh</v>
      </c>
      <c r="G809" s="5">
        <v>89</v>
      </c>
      <c r="H809" s="3">
        <v>-89</v>
      </c>
      <c r="I809" s="5">
        <v>2</v>
      </c>
      <c r="J809" s="2" t="s">
        <v>2</v>
      </c>
      <c r="K809" s="2" t="s">
        <v>29</v>
      </c>
      <c r="L809" s="8">
        <v>44.5</v>
      </c>
      <c r="M809" s="1">
        <v>3</v>
      </c>
      <c r="N809" s="1" t="str">
        <f t="shared" si="14"/>
        <v>не торгуем</v>
      </c>
      <c r="O809" s="1"/>
    </row>
    <row r="810" spans="3:15" x14ac:dyDescent="0.3">
      <c r="C810" s="7" t="s">
        <v>306</v>
      </c>
      <c r="D810" s="103" t="str">
        <f>VLOOKUP(Таблица1[[#This Row],[ID]],Таблица3[#All],3,FALSE)</f>
        <v>Brijesh</v>
      </c>
      <c r="E810" s="18">
        <f>VLOOKUP(Таблица1[[#This Row],[ID]],Таблица3[#All],2,FALSE)</f>
        <v>43432</v>
      </c>
      <c r="F810" s="18" t="str">
        <f>VLOOKUP(Таблица1[[#This Row],[ID]],Таблица3[#All],5,FALSE)</f>
        <v>Udaipur</v>
      </c>
      <c r="G810" s="5">
        <v>89</v>
      </c>
      <c r="H810" s="3">
        <v>17</v>
      </c>
      <c r="I810" s="5">
        <v>2</v>
      </c>
      <c r="J810" s="2" t="s">
        <v>4</v>
      </c>
      <c r="K810" s="2" t="s">
        <v>5</v>
      </c>
      <c r="L810" s="8">
        <v>44.5</v>
      </c>
      <c r="M810" s="1">
        <v>1</v>
      </c>
      <c r="N810" s="1" t="str">
        <f t="shared" si="14"/>
        <v>не торгуем</v>
      </c>
      <c r="O810" s="1"/>
    </row>
    <row r="811" spans="3:15" x14ac:dyDescent="0.3">
      <c r="C811" s="7" t="s">
        <v>289</v>
      </c>
      <c r="D811" s="103" t="str">
        <f>VLOOKUP(Таблица1[[#This Row],[ID]],Таблица3[#All],3,FALSE)</f>
        <v>Parakh</v>
      </c>
      <c r="E811" s="18">
        <f>VLOOKUP(Таблица1[[#This Row],[ID]],Таблица3[#All],2,FALSE)</f>
        <v>43423</v>
      </c>
      <c r="F811" s="18" t="str">
        <f>VLOOKUP(Таблица1[[#This Row],[ID]],Таблица3[#All],5,FALSE)</f>
        <v>Kohima</v>
      </c>
      <c r="G811" s="5">
        <v>86</v>
      </c>
      <c r="H811" s="3">
        <v>9</v>
      </c>
      <c r="I811" s="5">
        <v>3</v>
      </c>
      <c r="J811" s="2" t="s">
        <v>4</v>
      </c>
      <c r="K811" s="2" t="s">
        <v>11</v>
      </c>
      <c r="L811" s="8">
        <v>28.666666666666668</v>
      </c>
      <c r="M811" s="1">
        <v>4</v>
      </c>
      <c r="N811" s="1" t="str">
        <f t="shared" si="14"/>
        <v>не торгуем</v>
      </c>
      <c r="O811" s="1"/>
    </row>
    <row r="812" spans="3:15" x14ac:dyDescent="0.3">
      <c r="C812" s="7" t="s">
        <v>371</v>
      </c>
      <c r="D812" s="103" t="str">
        <f>VLOOKUP(Таблица1[[#This Row],[ID]],Таблица3[#All],3,FALSE)</f>
        <v>Jesal</v>
      </c>
      <c r="E812" s="18">
        <f>VLOOKUP(Таблица1[[#This Row],[ID]],Таблица3[#All],2,FALSE)</f>
        <v>43478</v>
      </c>
      <c r="F812" s="18" t="str">
        <f>VLOOKUP(Таблица1[[#This Row],[ID]],Таблица3[#All],5,FALSE)</f>
        <v>Kolkata</v>
      </c>
      <c r="G812" s="5">
        <v>89</v>
      </c>
      <c r="H812" s="3">
        <v>29</v>
      </c>
      <c r="I812" s="5">
        <v>2</v>
      </c>
      <c r="J812" s="2" t="s">
        <v>4</v>
      </c>
      <c r="K812" s="2" t="s">
        <v>5</v>
      </c>
      <c r="L812" s="8">
        <v>44.5</v>
      </c>
      <c r="M812" s="1">
        <v>2</v>
      </c>
      <c r="N812" s="1" t="str">
        <f t="shared" si="14"/>
        <v>не торгуем</v>
      </c>
      <c r="O812" s="1"/>
    </row>
    <row r="813" spans="3:15" x14ac:dyDescent="0.3">
      <c r="C813" s="7" t="s">
        <v>75</v>
      </c>
      <c r="D813" s="103" t="str">
        <f>VLOOKUP(Таблица1[[#This Row],[ID]],Таблица3[#All],3,FALSE)</f>
        <v>Nida</v>
      </c>
      <c r="E813" s="18">
        <f>VLOOKUP(Таблица1[[#This Row],[ID]],Таблица3[#All],2,FALSE)</f>
        <v>43231</v>
      </c>
      <c r="F813" s="18" t="str">
        <f>VLOOKUP(Таблица1[[#This Row],[ID]],Таблица3[#All],5,FALSE)</f>
        <v>Indore</v>
      </c>
      <c r="G813" s="5">
        <v>312</v>
      </c>
      <c r="H813" s="3">
        <v>-312</v>
      </c>
      <c r="I813" s="5">
        <v>7</v>
      </c>
      <c r="J813" s="2" t="s">
        <v>2</v>
      </c>
      <c r="K813" s="2" t="s">
        <v>14</v>
      </c>
      <c r="L813" s="8">
        <v>44.571428571428569</v>
      </c>
      <c r="M813" s="1">
        <v>1</v>
      </c>
      <c r="N813" s="1" t="str">
        <f t="shared" si="14"/>
        <v>не торгуем</v>
      </c>
      <c r="O813" s="1"/>
    </row>
    <row r="814" spans="3:15" x14ac:dyDescent="0.3">
      <c r="C814" s="7" t="s">
        <v>290</v>
      </c>
      <c r="D814" s="103" t="str">
        <f>VLOOKUP(Таблица1[[#This Row],[ID]],Таблица3[#All],3,FALSE)</f>
        <v>Pranav</v>
      </c>
      <c r="E814" s="18">
        <f>VLOOKUP(Таблица1[[#This Row],[ID]],Таблица3[#All],2,FALSE)</f>
        <v>43424</v>
      </c>
      <c r="F814" s="18" t="str">
        <f>VLOOKUP(Таблица1[[#This Row],[ID]],Таблица3[#All],5,FALSE)</f>
        <v>Hyderabad</v>
      </c>
      <c r="G814" s="5">
        <v>57</v>
      </c>
      <c r="H814" s="3">
        <v>7</v>
      </c>
      <c r="I814" s="5">
        <v>3</v>
      </c>
      <c r="J814" s="2" t="s">
        <v>2</v>
      </c>
      <c r="K814" s="2" t="s">
        <v>29</v>
      </c>
      <c r="L814" s="8">
        <v>19</v>
      </c>
      <c r="M814" s="1">
        <v>1</v>
      </c>
      <c r="N814" s="1" t="str">
        <f t="shared" si="14"/>
        <v>не торгуем</v>
      </c>
      <c r="O814" s="1"/>
    </row>
    <row r="815" spans="3:15" x14ac:dyDescent="0.3">
      <c r="C815" s="7" t="s">
        <v>503</v>
      </c>
      <c r="D815" s="103" t="str">
        <f>VLOOKUP(Таблица1[[#This Row],[ID]],Таблица3[#All],3,FALSE)</f>
        <v>Yogesh</v>
      </c>
      <c r="E815" s="18">
        <f>VLOOKUP(Таблица1[[#This Row],[ID]],Таблица3[#All],2,FALSE)</f>
        <v>43548</v>
      </c>
      <c r="F815" s="18" t="str">
        <f>VLOOKUP(Таблица1[[#This Row],[ID]],Таблица3[#All],5,FALSE)</f>
        <v>Patna</v>
      </c>
      <c r="G815" s="5">
        <v>45</v>
      </c>
      <c r="H815" s="3">
        <v>17</v>
      </c>
      <c r="I815" s="5">
        <v>1</v>
      </c>
      <c r="J815" s="2" t="s">
        <v>7</v>
      </c>
      <c r="K815" s="2" t="s">
        <v>28</v>
      </c>
      <c r="L815" s="8">
        <v>45</v>
      </c>
      <c r="M815" s="1">
        <v>4</v>
      </c>
      <c r="N815" s="1" t="str">
        <f t="shared" si="14"/>
        <v>торгуем</v>
      </c>
      <c r="O815" s="1"/>
    </row>
    <row r="816" spans="3:15" x14ac:dyDescent="0.3">
      <c r="C816" s="7" t="s">
        <v>291</v>
      </c>
      <c r="D816" s="103" t="str">
        <f>VLOOKUP(Таблица1[[#This Row],[ID]],Таблица3[#All],3,FALSE)</f>
        <v>Gunjal</v>
      </c>
      <c r="E816" s="18">
        <f>VLOOKUP(Таблица1[[#This Row],[ID]],Таблица3[#All],2,FALSE)</f>
        <v>43425</v>
      </c>
      <c r="F816" s="18" t="str">
        <f>VLOOKUP(Таблица1[[#This Row],[ID]],Таблица3[#All],5,FALSE)</f>
        <v>Surat</v>
      </c>
      <c r="G816" s="5">
        <v>118</v>
      </c>
      <c r="H816" s="3">
        <v>25</v>
      </c>
      <c r="I816" s="5">
        <v>4</v>
      </c>
      <c r="J816" s="2" t="s">
        <v>4</v>
      </c>
      <c r="K816" s="2" t="s">
        <v>6</v>
      </c>
      <c r="L816" s="8">
        <v>29.5</v>
      </c>
      <c r="M816" s="1">
        <v>3</v>
      </c>
      <c r="N816" s="1" t="str">
        <f t="shared" si="14"/>
        <v>не торгуем</v>
      </c>
      <c r="O816" s="1"/>
    </row>
    <row r="817" spans="3:15" x14ac:dyDescent="0.3">
      <c r="C817" s="7" t="s">
        <v>321</v>
      </c>
      <c r="D817" s="103" t="str">
        <f>VLOOKUP(Таблица1[[#This Row],[ID]],Таблица3[#All],3,FALSE)</f>
        <v>Suraj</v>
      </c>
      <c r="E817" s="18">
        <f>VLOOKUP(Таблица1[[#This Row],[ID]],Таблица3[#All],2,FALSE)</f>
        <v>43444</v>
      </c>
      <c r="F817" s="18" t="str">
        <f>VLOOKUP(Таблица1[[#This Row],[ID]],Таблица3[#All],5,FALSE)</f>
        <v>Surat</v>
      </c>
      <c r="G817" s="5">
        <v>90</v>
      </c>
      <c r="H817" s="3">
        <v>27</v>
      </c>
      <c r="I817" s="5">
        <v>2</v>
      </c>
      <c r="J817" s="2" t="s">
        <v>4</v>
      </c>
      <c r="K817" s="2" t="s">
        <v>17</v>
      </c>
      <c r="L817" s="8">
        <v>45</v>
      </c>
      <c r="M817" s="1">
        <v>1</v>
      </c>
      <c r="N817" s="1" t="str">
        <f t="shared" si="14"/>
        <v>не торгуем</v>
      </c>
      <c r="O817" s="1"/>
    </row>
    <row r="818" spans="3:15" x14ac:dyDescent="0.3">
      <c r="C818" s="7" t="s">
        <v>293</v>
      </c>
      <c r="D818" s="103" t="str">
        <f>VLOOKUP(Таблица1[[#This Row],[ID]],Таблица3[#All],3,FALSE)</f>
        <v>Divyeta</v>
      </c>
      <c r="E818" s="18">
        <f>VLOOKUP(Таблица1[[#This Row],[ID]],Таблица3[#All],2,FALSE)</f>
        <v>43427</v>
      </c>
      <c r="F818" s="18" t="str">
        <f>VLOOKUP(Таблица1[[#This Row],[ID]],Таблица3[#All],5,FALSE)</f>
        <v>Indore</v>
      </c>
      <c r="G818" s="5">
        <v>66</v>
      </c>
      <c r="H818" s="3">
        <v>12</v>
      </c>
      <c r="I818" s="5">
        <v>3</v>
      </c>
      <c r="J818" s="2" t="s">
        <v>4</v>
      </c>
      <c r="K818" s="2" t="s">
        <v>5</v>
      </c>
      <c r="L818" s="8">
        <v>22</v>
      </c>
      <c r="M818" s="1">
        <v>3</v>
      </c>
      <c r="N818" s="1" t="str">
        <f t="shared" si="14"/>
        <v>не торгуем</v>
      </c>
      <c r="O818" s="1"/>
    </row>
    <row r="819" spans="3:15" x14ac:dyDescent="0.3">
      <c r="C819" s="7" t="s">
        <v>293</v>
      </c>
      <c r="D819" s="103" t="str">
        <f>VLOOKUP(Таблица1[[#This Row],[ID]],Таблица3[#All],3,FALSE)</f>
        <v>Divyeta</v>
      </c>
      <c r="E819" s="18">
        <f>VLOOKUP(Таблица1[[#This Row],[ID]],Таблица3[#All],2,FALSE)</f>
        <v>43427</v>
      </c>
      <c r="F819" s="18" t="str">
        <f>VLOOKUP(Таблица1[[#This Row],[ID]],Таблица3[#All],5,FALSE)</f>
        <v>Indore</v>
      </c>
      <c r="G819" s="5">
        <v>367</v>
      </c>
      <c r="H819" s="3">
        <v>73</v>
      </c>
      <c r="I819" s="5">
        <v>3</v>
      </c>
      <c r="J819" s="2" t="s">
        <v>7</v>
      </c>
      <c r="K819" s="2" t="s">
        <v>8</v>
      </c>
      <c r="L819" s="8">
        <v>122.33333333333333</v>
      </c>
      <c r="M819" s="1">
        <v>4</v>
      </c>
      <c r="N819" s="1" t="str">
        <f t="shared" si="14"/>
        <v>не торгуем</v>
      </c>
      <c r="O819" s="1"/>
    </row>
    <row r="820" spans="3:15" x14ac:dyDescent="0.3">
      <c r="C820" s="7" t="s">
        <v>411</v>
      </c>
      <c r="D820" s="103" t="str">
        <f>VLOOKUP(Таблица1[[#This Row],[ID]],Таблица3[#All],3,FALSE)</f>
        <v>Mansi</v>
      </c>
      <c r="E820" s="18">
        <f>VLOOKUP(Таблица1[[#This Row],[ID]],Таблица3[#All],2,FALSE)</f>
        <v>43499</v>
      </c>
      <c r="F820" s="18" t="str">
        <f>VLOOKUP(Таблица1[[#This Row],[ID]],Таблица3[#All],5,FALSE)</f>
        <v>Indore</v>
      </c>
      <c r="G820" s="5">
        <v>90</v>
      </c>
      <c r="H820" s="3">
        <v>30</v>
      </c>
      <c r="I820" s="5">
        <v>2</v>
      </c>
      <c r="J820" s="2" t="s">
        <v>2</v>
      </c>
      <c r="K820" s="2" t="s">
        <v>14</v>
      </c>
      <c r="L820" s="8">
        <v>45</v>
      </c>
      <c r="M820" s="1">
        <v>1</v>
      </c>
      <c r="N820" s="1" t="str">
        <f t="shared" si="14"/>
        <v>не торгуем</v>
      </c>
      <c r="O820" s="1"/>
    </row>
    <row r="821" spans="3:15" x14ac:dyDescent="0.3">
      <c r="C821" s="7" t="s">
        <v>439</v>
      </c>
      <c r="D821" s="103" t="str">
        <f>VLOOKUP(Таблица1[[#This Row],[ID]],Таблица3[#All],3,FALSE)</f>
        <v>Jitesh</v>
      </c>
      <c r="E821" s="18">
        <f>VLOOKUP(Таблица1[[#This Row],[ID]],Таблица3[#All],2,FALSE)</f>
        <v>43511</v>
      </c>
      <c r="F821" s="18" t="str">
        <f>VLOOKUP(Таблица1[[#This Row],[ID]],Таблица3[#All],5,FALSE)</f>
        <v>Lucknow</v>
      </c>
      <c r="G821" s="5">
        <v>585</v>
      </c>
      <c r="H821" s="3">
        <v>175</v>
      </c>
      <c r="I821" s="5">
        <v>13</v>
      </c>
      <c r="J821" s="2" t="s">
        <v>4</v>
      </c>
      <c r="K821" s="2" t="s">
        <v>17</v>
      </c>
      <c r="L821" s="8">
        <v>45</v>
      </c>
      <c r="M821" s="1">
        <v>2</v>
      </c>
      <c r="N821" s="1" t="str">
        <f t="shared" si="14"/>
        <v>не торгуем</v>
      </c>
      <c r="O821" s="1"/>
    </row>
    <row r="822" spans="3:15" x14ac:dyDescent="0.3">
      <c r="C822" s="7" t="s">
        <v>496</v>
      </c>
      <c r="D822" s="103" t="str">
        <f>VLOOKUP(Таблица1[[#This Row],[ID]],Таблица3[#All],3,FALSE)</f>
        <v>Jahan</v>
      </c>
      <c r="E822" s="18">
        <f>VLOOKUP(Таблица1[[#This Row],[ID]],Таблица3[#All],2,FALSE)</f>
        <v>43545</v>
      </c>
      <c r="F822" s="18" t="str">
        <f>VLOOKUP(Таблица1[[#This Row],[ID]],Таблица3[#All],5,FALSE)</f>
        <v>Bhopal</v>
      </c>
      <c r="G822" s="5">
        <v>91</v>
      </c>
      <c r="H822" s="3">
        <v>22</v>
      </c>
      <c r="I822" s="5">
        <v>2</v>
      </c>
      <c r="J822" s="2" t="s">
        <v>4</v>
      </c>
      <c r="K822" s="2" t="s">
        <v>5</v>
      </c>
      <c r="L822" s="8">
        <v>45.5</v>
      </c>
      <c r="M822" s="1">
        <v>2</v>
      </c>
      <c r="N822" s="1" t="str">
        <f t="shared" si="14"/>
        <v>не торгуем</v>
      </c>
      <c r="O822" s="1"/>
    </row>
    <row r="823" spans="3:15" x14ac:dyDescent="0.3">
      <c r="C823" s="7" t="s">
        <v>294</v>
      </c>
      <c r="D823" s="103" t="str">
        <f>VLOOKUP(Таблица1[[#This Row],[ID]],Таблица3[#All],3,FALSE)</f>
        <v>Megha</v>
      </c>
      <c r="E823" s="18">
        <f>VLOOKUP(Таблица1[[#This Row],[ID]],Таблица3[#All],2,FALSE)</f>
        <v>43428</v>
      </c>
      <c r="F823" s="18" t="str">
        <f>VLOOKUP(Таблица1[[#This Row],[ID]],Таблица3[#All],5,FALSE)</f>
        <v>Udaipur</v>
      </c>
      <c r="G823" s="5">
        <v>124</v>
      </c>
      <c r="H823" s="3">
        <v>54</v>
      </c>
      <c r="I823" s="5">
        <v>5</v>
      </c>
      <c r="J823" s="2" t="s">
        <v>4</v>
      </c>
      <c r="K823" s="2" t="s">
        <v>17</v>
      </c>
      <c r="L823" s="8">
        <v>24.8</v>
      </c>
      <c r="M823" s="1">
        <v>3</v>
      </c>
      <c r="N823" s="1" t="str">
        <f t="shared" si="14"/>
        <v>не торгуем</v>
      </c>
      <c r="O823" s="1"/>
    </row>
    <row r="824" spans="3:15" x14ac:dyDescent="0.3">
      <c r="C824" s="7" t="s">
        <v>217</v>
      </c>
      <c r="D824" s="103" t="str">
        <f>VLOOKUP(Таблица1[[#This Row],[ID]],Таблица3[#All],3,FALSE)</f>
        <v>Sauptik</v>
      </c>
      <c r="E824" s="18">
        <f>VLOOKUP(Таблица1[[#This Row],[ID]],Таблица3[#All],2,FALSE)</f>
        <v>43373</v>
      </c>
      <c r="F824" s="18" t="str">
        <f>VLOOKUP(Таблица1[[#This Row],[ID]],Таблица3[#All],5,FALSE)</f>
        <v>Indore</v>
      </c>
      <c r="G824" s="5">
        <v>413</v>
      </c>
      <c r="H824" s="3">
        <v>-314</v>
      </c>
      <c r="I824" s="5">
        <v>9</v>
      </c>
      <c r="J824" s="2" t="s">
        <v>2</v>
      </c>
      <c r="K824" s="2" t="s">
        <v>14</v>
      </c>
      <c r="L824" s="8">
        <v>45.888888888888886</v>
      </c>
      <c r="M824" s="1">
        <v>1</v>
      </c>
      <c r="N824" s="1" t="str">
        <f t="shared" si="14"/>
        <v>не торгуем</v>
      </c>
      <c r="O824" s="1"/>
    </row>
    <row r="825" spans="3:15" x14ac:dyDescent="0.3">
      <c r="C825" s="7" t="s">
        <v>296</v>
      </c>
      <c r="D825" s="103" t="str">
        <f>VLOOKUP(Таблица1[[#This Row],[ID]],Таблица3[#All],3,FALSE)</f>
        <v>Bhosale</v>
      </c>
      <c r="E825" s="18">
        <f>VLOOKUP(Таблица1[[#This Row],[ID]],Таблица3[#All],2,FALSE)</f>
        <v>43428</v>
      </c>
      <c r="F825" s="18" t="str">
        <f>VLOOKUP(Таблица1[[#This Row],[ID]],Таблица3[#All],5,FALSE)</f>
        <v>Amritsar</v>
      </c>
      <c r="G825" s="5">
        <v>282</v>
      </c>
      <c r="H825" s="3">
        <v>14</v>
      </c>
      <c r="I825" s="5">
        <v>4</v>
      </c>
      <c r="J825" s="2" t="s">
        <v>4</v>
      </c>
      <c r="K825" s="2" t="s">
        <v>13</v>
      </c>
      <c r="L825" s="8">
        <v>70.5</v>
      </c>
      <c r="M825" s="1">
        <v>1</v>
      </c>
      <c r="N825" s="1" t="str">
        <f t="shared" si="14"/>
        <v>не торгуем</v>
      </c>
      <c r="O825" s="1"/>
    </row>
    <row r="826" spans="3:15" x14ac:dyDescent="0.3">
      <c r="C826" s="7" t="s">
        <v>45</v>
      </c>
      <c r="D826" s="103" t="str">
        <f>VLOOKUP(Таблица1[[#This Row],[ID]],Таблица3[#All],3,FALSE)</f>
        <v>Bhishm</v>
      </c>
      <c r="E826" s="18">
        <f>VLOOKUP(Таблица1[[#This Row],[ID]],Таблица3[#All],2,FALSE)</f>
        <v>43213</v>
      </c>
      <c r="F826" s="18" t="str">
        <f>VLOOKUP(Таблица1[[#This Row],[ID]],Таблица3[#All],5,FALSE)</f>
        <v>Mumbai</v>
      </c>
      <c r="G826" s="5">
        <v>46</v>
      </c>
      <c r="H826" s="3">
        <v>-14</v>
      </c>
      <c r="I826" s="5">
        <v>1</v>
      </c>
      <c r="J826" s="2" t="s">
        <v>7</v>
      </c>
      <c r="K826" s="2" t="s">
        <v>10</v>
      </c>
      <c r="L826" s="8">
        <v>46</v>
      </c>
      <c r="M826" s="1">
        <v>4</v>
      </c>
      <c r="N826" s="1" t="str">
        <f t="shared" si="14"/>
        <v>не торгуем</v>
      </c>
      <c r="O826" s="1"/>
    </row>
    <row r="827" spans="3:15" x14ac:dyDescent="0.3">
      <c r="C827" s="7" t="s">
        <v>297</v>
      </c>
      <c r="D827" s="103" t="str">
        <f>VLOOKUP(Таблица1[[#This Row],[ID]],Таблица3[#All],3,FALSE)</f>
        <v>Dashyam</v>
      </c>
      <c r="E827" s="18">
        <f>VLOOKUP(Таблица1[[#This Row],[ID]],Таблица3[#All],2,FALSE)</f>
        <v>43428</v>
      </c>
      <c r="F827" s="18" t="str">
        <f>VLOOKUP(Таблица1[[#This Row],[ID]],Таблица3[#All],5,FALSE)</f>
        <v>Surat</v>
      </c>
      <c r="G827" s="5">
        <v>269</v>
      </c>
      <c r="H827" s="3">
        <v>33</v>
      </c>
      <c r="I827" s="5">
        <v>5</v>
      </c>
      <c r="J827" s="2" t="s">
        <v>2</v>
      </c>
      <c r="K827" s="2" t="s">
        <v>14</v>
      </c>
      <c r="L827" s="8">
        <v>53.8</v>
      </c>
      <c r="M827" s="1">
        <v>4</v>
      </c>
      <c r="N827" s="1" t="str">
        <f t="shared" si="14"/>
        <v>не торгуем</v>
      </c>
      <c r="O827" s="1"/>
    </row>
    <row r="828" spans="3:15" x14ac:dyDescent="0.3">
      <c r="C828" s="7" t="s">
        <v>230</v>
      </c>
      <c r="D828" s="103" t="str">
        <f>VLOOKUP(Таблица1[[#This Row],[ID]],Таблица3[#All],3,FALSE)</f>
        <v>Nripraj</v>
      </c>
      <c r="E828" s="18">
        <f>VLOOKUP(Таблица1[[#This Row],[ID]],Таблица3[#All],2,FALSE)</f>
        <v>43383</v>
      </c>
      <c r="F828" s="18" t="str">
        <f>VLOOKUP(Таблица1[[#This Row],[ID]],Таблица3[#All],5,FALSE)</f>
        <v>Chandigarh</v>
      </c>
      <c r="G828" s="5">
        <v>92</v>
      </c>
      <c r="H828" s="3">
        <v>42</v>
      </c>
      <c r="I828" s="5">
        <v>2</v>
      </c>
      <c r="J828" s="2" t="s">
        <v>4</v>
      </c>
      <c r="K828" s="2" t="s">
        <v>5</v>
      </c>
      <c r="L828" s="8">
        <v>46</v>
      </c>
      <c r="M828" s="1">
        <v>3</v>
      </c>
      <c r="N828" s="1" t="str">
        <f t="shared" si="14"/>
        <v>не торгуем</v>
      </c>
      <c r="O828" s="1"/>
    </row>
    <row r="829" spans="3:15" x14ac:dyDescent="0.3">
      <c r="C829" s="7" t="s">
        <v>298</v>
      </c>
      <c r="D829" s="103" t="str">
        <f>VLOOKUP(Таблица1[[#This Row],[ID]],Таблица3[#All],3,FALSE)</f>
        <v>Mrinal</v>
      </c>
      <c r="E829" s="18">
        <f>VLOOKUP(Таблица1[[#This Row],[ID]],Таблица3[#All],2,FALSE)</f>
        <v>43428</v>
      </c>
      <c r="F829" s="18" t="str">
        <f>VLOOKUP(Таблица1[[#This Row],[ID]],Таблица3[#All],5,FALSE)</f>
        <v>Mumbai</v>
      </c>
      <c r="G829" s="5">
        <v>165</v>
      </c>
      <c r="H829" s="3">
        <v>46</v>
      </c>
      <c r="I829" s="5">
        <v>3</v>
      </c>
      <c r="J829" s="2" t="s">
        <v>2</v>
      </c>
      <c r="K829" s="2" t="s">
        <v>29</v>
      </c>
      <c r="L829" s="8">
        <v>55</v>
      </c>
      <c r="M829" s="1">
        <v>3</v>
      </c>
      <c r="N829" s="1" t="str">
        <f t="shared" si="14"/>
        <v>не торгуем</v>
      </c>
      <c r="O829" s="1"/>
    </row>
    <row r="830" spans="3:15" x14ac:dyDescent="0.3">
      <c r="C830" s="7" t="s">
        <v>298</v>
      </c>
      <c r="D830" s="103" t="str">
        <f>VLOOKUP(Таблица1[[#This Row],[ID]],Таблица3[#All],3,FALSE)</f>
        <v>Mrinal</v>
      </c>
      <c r="E830" s="18">
        <f>VLOOKUP(Таблица1[[#This Row],[ID]],Таблица3[#All],2,FALSE)</f>
        <v>43428</v>
      </c>
      <c r="F830" s="18" t="str">
        <f>VLOOKUP(Таблица1[[#This Row],[ID]],Таблица3[#All],5,FALSE)</f>
        <v>Mumbai</v>
      </c>
      <c r="G830" s="5">
        <v>46</v>
      </c>
      <c r="H830" s="3">
        <v>0</v>
      </c>
      <c r="I830" s="5">
        <v>4</v>
      </c>
      <c r="J830" s="2" t="s">
        <v>4</v>
      </c>
      <c r="K830" s="2" t="s">
        <v>22</v>
      </c>
      <c r="L830" s="8">
        <v>11.5</v>
      </c>
      <c r="M830" s="1">
        <v>1</v>
      </c>
      <c r="N830" s="1" t="str">
        <f t="shared" si="14"/>
        <v>не торгуем</v>
      </c>
      <c r="O830" s="1"/>
    </row>
    <row r="831" spans="3:15" x14ac:dyDescent="0.3">
      <c r="C831" s="7" t="s">
        <v>298</v>
      </c>
      <c r="D831" s="103" t="str">
        <f>VLOOKUP(Таблица1[[#This Row],[ID]],Таблица3[#All],3,FALSE)</f>
        <v>Mrinal</v>
      </c>
      <c r="E831" s="18">
        <f>VLOOKUP(Таблица1[[#This Row],[ID]],Таблица3[#All],2,FALSE)</f>
        <v>43428</v>
      </c>
      <c r="F831" s="18" t="str">
        <f>VLOOKUP(Таблица1[[#This Row],[ID]],Таблица3[#All],5,FALSE)</f>
        <v>Mumbai</v>
      </c>
      <c r="G831" s="5">
        <v>84</v>
      </c>
      <c r="H831" s="3">
        <v>41</v>
      </c>
      <c r="I831" s="5">
        <v>3</v>
      </c>
      <c r="J831" s="2" t="s">
        <v>4</v>
      </c>
      <c r="K831" s="2" t="s">
        <v>17</v>
      </c>
      <c r="L831" s="8">
        <v>28</v>
      </c>
      <c r="M831" s="1">
        <v>4</v>
      </c>
      <c r="N831" s="1" t="str">
        <f t="shared" si="14"/>
        <v>не торгуем</v>
      </c>
      <c r="O831" s="1"/>
    </row>
    <row r="832" spans="3:15" x14ac:dyDescent="0.3">
      <c r="C832" s="7" t="s">
        <v>298</v>
      </c>
      <c r="D832" s="103" t="str">
        <f>VLOOKUP(Таблица1[[#This Row],[ID]],Таблица3[#All],3,FALSE)</f>
        <v>Mrinal</v>
      </c>
      <c r="E832" s="18">
        <f>VLOOKUP(Таблица1[[#This Row],[ID]],Таблица3[#All],2,FALSE)</f>
        <v>43428</v>
      </c>
      <c r="F832" s="18" t="str">
        <f>VLOOKUP(Таблица1[[#This Row],[ID]],Таблица3[#All],5,FALSE)</f>
        <v>Mumbai</v>
      </c>
      <c r="G832" s="5">
        <v>140</v>
      </c>
      <c r="H832" s="3">
        <v>15</v>
      </c>
      <c r="I832" s="5">
        <v>5</v>
      </c>
      <c r="J832" s="2" t="s">
        <v>4</v>
      </c>
      <c r="K832" s="2" t="s">
        <v>5</v>
      </c>
      <c r="L832" s="8">
        <v>28</v>
      </c>
      <c r="M832" s="1">
        <v>2</v>
      </c>
      <c r="N832" s="1" t="str">
        <f t="shared" si="14"/>
        <v>не торгуем</v>
      </c>
      <c r="O832" s="1"/>
    </row>
    <row r="833" spans="3:15" x14ac:dyDescent="0.3">
      <c r="C833" s="7" t="s">
        <v>271</v>
      </c>
      <c r="D833" s="103" t="str">
        <f>VLOOKUP(Таблица1[[#This Row],[ID]],Таблица3[#All],3,FALSE)</f>
        <v>Kushal</v>
      </c>
      <c r="E833" s="18">
        <f>VLOOKUP(Таблица1[[#This Row],[ID]],Таблица3[#All],2,FALSE)</f>
        <v>43410</v>
      </c>
      <c r="F833" s="18" t="str">
        <f>VLOOKUP(Таблица1[[#This Row],[ID]],Таблица3[#All],5,FALSE)</f>
        <v>Kohima</v>
      </c>
      <c r="G833" s="5">
        <v>336</v>
      </c>
      <c r="H833" s="3">
        <v>71</v>
      </c>
      <c r="I833" s="5">
        <v>3</v>
      </c>
      <c r="J833" s="2" t="s">
        <v>2</v>
      </c>
      <c r="K833" s="2" t="s">
        <v>3</v>
      </c>
      <c r="L833" s="8">
        <v>112</v>
      </c>
      <c r="M833" s="1">
        <v>2</v>
      </c>
      <c r="N833" s="1" t="str">
        <f t="shared" si="14"/>
        <v>торгуем</v>
      </c>
      <c r="O833" s="1"/>
    </row>
    <row r="834" spans="3:15" x14ac:dyDescent="0.3">
      <c r="C834" s="7" t="s">
        <v>470</v>
      </c>
      <c r="D834" s="103" t="str">
        <f>VLOOKUP(Таблица1[[#This Row],[ID]],Таблица3[#All],3,FALSE)</f>
        <v>Paridhi</v>
      </c>
      <c r="E834" s="18">
        <f>VLOOKUP(Таблица1[[#This Row],[ID]],Таблица3[#All],2,FALSE)</f>
        <v>43530</v>
      </c>
      <c r="F834" s="18" t="str">
        <f>VLOOKUP(Таблица1[[#This Row],[ID]],Таблица3[#All],5,FALSE)</f>
        <v>Jaipur</v>
      </c>
      <c r="G834" s="5">
        <v>325</v>
      </c>
      <c r="H834" s="3">
        <v>32</v>
      </c>
      <c r="I834" s="5">
        <v>7</v>
      </c>
      <c r="J834" s="2" t="s">
        <v>4</v>
      </c>
      <c r="K834" s="2" t="s">
        <v>17</v>
      </c>
      <c r="L834" s="8">
        <v>46.428571428571431</v>
      </c>
      <c r="M834" s="1">
        <v>3</v>
      </c>
      <c r="N834" s="1" t="str">
        <f t="shared" si="14"/>
        <v>не торгуем</v>
      </c>
      <c r="O834" s="1"/>
    </row>
    <row r="835" spans="3:15" x14ac:dyDescent="0.3">
      <c r="C835" s="7" t="s">
        <v>250</v>
      </c>
      <c r="D835" s="103" t="str">
        <f>VLOOKUP(Таблица1[[#This Row],[ID]],Таблица3[#All],3,FALSE)</f>
        <v>Aastha</v>
      </c>
      <c r="E835" s="18">
        <f>VLOOKUP(Таблица1[[#This Row],[ID]],Таблица3[#All],2,FALSE)</f>
        <v>43399</v>
      </c>
      <c r="F835" s="18" t="str">
        <f>VLOOKUP(Таблица1[[#This Row],[ID]],Таблица3[#All],5,FALSE)</f>
        <v>Simla</v>
      </c>
      <c r="G835" s="5">
        <v>93</v>
      </c>
      <c r="H835" s="3">
        <v>15</v>
      </c>
      <c r="I835" s="5">
        <v>2</v>
      </c>
      <c r="J835" s="2" t="s">
        <v>7</v>
      </c>
      <c r="K835" s="2" t="s">
        <v>28</v>
      </c>
      <c r="L835" s="8">
        <v>46.5</v>
      </c>
      <c r="M835" s="1">
        <v>3</v>
      </c>
      <c r="N835" s="1" t="str">
        <f t="shared" si="14"/>
        <v>торгуем</v>
      </c>
      <c r="O835" s="1"/>
    </row>
    <row r="836" spans="3:15" x14ac:dyDescent="0.3">
      <c r="C836" s="7" t="s">
        <v>270</v>
      </c>
      <c r="D836" s="103" t="str">
        <f>VLOOKUP(Таблица1[[#This Row],[ID]],Таблица3[#All],3,FALSE)</f>
        <v>Abhishek</v>
      </c>
      <c r="E836" s="18">
        <f>VLOOKUP(Таблица1[[#This Row],[ID]],Таблица3[#All],2,FALSE)</f>
        <v>43409</v>
      </c>
      <c r="F836" s="18" t="str">
        <f>VLOOKUP(Таблица1[[#This Row],[ID]],Таблица3[#All],5,FALSE)</f>
        <v>Goa</v>
      </c>
      <c r="G836" s="5">
        <v>93</v>
      </c>
      <c r="H836" s="3">
        <v>-1</v>
      </c>
      <c r="I836" s="5">
        <v>2</v>
      </c>
      <c r="J836" s="2" t="s">
        <v>4</v>
      </c>
      <c r="K836" s="2" t="s">
        <v>6</v>
      </c>
      <c r="L836" s="8">
        <v>46.5</v>
      </c>
      <c r="M836" s="1">
        <v>3</v>
      </c>
      <c r="N836" s="1" t="str">
        <f t="shared" si="14"/>
        <v>не торгуем</v>
      </c>
      <c r="O836" s="1"/>
    </row>
    <row r="837" spans="3:15" x14ac:dyDescent="0.3">
      <c r="C837" s="7" t="s">
        <v>301</v>
      </c>
      <c r="D837" s="103" t="str">
        <f>VLOOKUP(Таблица1[[#This Row],[ID]],Таблица3[#All],3,FALSE)</f>
        <v>Pooja</v>
      </c>
      <c r="E837" s="18">
        <f>VLOOKUP(Таблица1[[#This Row],[ID]],Таблица3[#All],2,FALSE)</f>
        <v>43429</v>
      </c>
      <c r="F837" s="18" t="str">
        <f>VLOOKUP(Таблица1[[#This Row],[ID]],Таблица3[#All],5,FALSE)</f>
        <v>Allahabad</v>
      </c>
      <c r="G837" s="5">
        <v>37</v>
      </c>
      <c r="H837" s="3">
        <v>3</v>
      </c>
      <c r="I837" s="5">
        <v>3</v>
      </c>
      <c r="J837" s="2" t="s">
        <v>4</v>
      </c>
      <c r="K837" s="2" t="s">
        <v>6</v>
      </c>
      <c r="L837" s="8">
        <v>12.333333333333334</v>
      </c>
      <c r="M837" s="1">
        <v>2</v>
      </c>
      <c r="N837" s="1" t="str">
        <f t="shared" si="14"/>
        <v>не торгуем</v>
      </c>
      <c r="O837" s="1"/>
    </row>
    <row r="838" spans="3:15" x14ac:dyDescent="0.3">
      <c r="C838" s="7" t="s">
        <v>431</v>
      </c>
      <c r="D838" s="103" t="str">
        <f>VLOOKUP(Таблица1[[#This Row],[ID]],Таблица3[#All],3,FALSE)</f>
        <v>Bharat</v>
      </c>
      <c r="E838" s="18">
        <f>VLOOKUP(Таблица1[[#This Row],[ID]],Таблица3[#All],2,FALSE)</f>
        <v>43508</v>
      </c>
      <c r="F838" s="18" t="str">
        <f>VLOOKUP(Таблица1[[#This Row],[ID]],Таблица3[#All],5,FALSE)</f>
        <v>Ahmedabad</v>
      </c>
      <c r="G838" s="5">
        <v>93</v>
      </c>
      <c r="H838" s="3">
        <v>44</v>
      </c>
      <c r="I838" s="5">
        <v>2</v>
      </c>
      <c r="J838" s="2" t="s">
        <v>4</v>
      </c>
      <c r="K838" s="2" t="s">
        <v>5</v>
      </c>
      <c r="L838" s="8">
        <v>46.5</v>
      </c>
      <c r="M838" s="1">
        <v>1</v>
      </c>
      <c r="N838" s="1" t="str">
        <f t="shared" ref="N838:N901" si="15">IF(OR(K838="Printers",K838="Bookcases",K838="Accessories"),"торгуем","не торгуем")</f>
        <v>не торгуем</v>
      </c>
      <c r="O838" s="1"/>
    </row>
    <row r="839" spans="3:15" x14ac:dyDescent="0.3">
      <c r="C839" s="7" t="s">
        <v>238</v>
      </c>
      <c r="D839" s="103" t="str">
        <f>VLOOKUP(Таблица1[[#This Row],[ID]],Таблица3[#All],3,FALSE)</f>
        <v>Sandeep</v>
      </c>
      <c r="E839" s="18">
        <f>VLOOKUP(Таблица1[[#This Row],[ID]],Таблица3[#All],2,FALSE)</f>
        <v>43387</v>
      </c>
      <c r="F839" s="18" t="str">
        <f>VLOOKUP(Таблица1[[#This Row],[ID]],Таблица3[#All],5,FALSE)</f>
        <v>Indore</v>
      </c>
      <c r="G839" s="5">
        <v>94</v>
      </c>
      <c r="H839" s="3">
        <v>20</v>
      </c>
      <c r="I839" s="5">
        <v>2</v>
      </c>
      <c r="J839" s="2" t="s">
        <v>2</v>
      </c>
      <c r="K839" s="2" t="s">
        <v>29</v>
      </c>
      <c r="L839" s="8">
        <v>47</v>
      </c>
      <c r="M839" s="1">
        <v>4</v>
      </c>
      <c r="N839" s="1" t="str">
        <f t="shared" si="15"/>
        <v>не торгуем</v>
      </c>
      <c r="O839" s="1"/>
    </row>
    <row r="840" spans="3:15" x14ac:dyDescent="0.3">
      <c r="C840" s="7" t="s">
        <v>301</v>
      </c>
      <c r="D840" s="103" t="str">
        <f>VLOOKUP(Таблица1[[#This Row],[ID]],Таблица3[#All],3,FALSE)</f>
        <v>Pooja</v>
      </c>
      <c r="E840" s="18">
        <f>VLOOKUP(Таблица1[[#This Row],[ID]],Таблица3[#All],2,FALSE)</f>
        <v>43429</v>
      </c>
      <c r="F840" s="18" t="str">
        <f>VLOOKUP(Таблица1[[#This Row],[ID]],Таблица3[#All],5,FALSE)</f>
        <v>Allahabad</v>
      </c>
      <c r="G840" s="5">
        <v>2244</v>
      </c>
      <c r="H840" s="3">
        <v>247</v>
      </c>
      <c r="I840" s="5">
        <v>4</v>
      </c>
      <c r="J840" s="2" t="s">
        <v>4</v>
      </c>
      <c r="K840" s="2" t="s">
        <v>13</v>
      </c>
      <c r="L840" s="8">
        <v>561</v>
      </c>
      <c r="M840" s="1">
        <v>2</v>
      </c>
      <c r="N840" s="1" t="str">
        <f t="shared" si="15"/>
        <v>не торгуем</v>
      </c>
      <c r="O840" s="1"/>
    </row>
    <row r="841" spans="3:15" x14ac:dyDescent="0.3">
      <c r="C841" s="7" t="s">
        <v>301</v>
      </c>
      <c r="D841" s="103" t="str">
        <f>VLOOKUP(Таблица1[[#This Row],[ID]],Таблица3[#All],3,FALSE)</f>
        <v>Pooja</v>
      </c>
      <c r="E841" s="18">
        <f>VLOOKUP(Таблица1[[#This Row],[ID]],Таблица3[#All],2,FALSE)</f>
        <v>43429</v>
      </c>
      <c r="F841" s="18" t="str">
        <f>VLOOKUP(Таблица1[[#This Row],[ID]],Таблица3[#All],5,FALSE)</f>
        <v>Allahabad</v>
      </c>
      <c r="G841" s="5">
        <v>36</v>
      </c>
      <c r="H841" s="3">
        <v>7</v>
      </c>
      <c r="I841" s="5">
        <v>3</v>
      </c>
      <c r="J841" s="2" t="s">
        <v>4</v>
      </c>
      <c r="K841" s="2" t="s">
        <v>22</v>
      </c>
      <c r="L841" s="8">
        <v>12</v>
      </c>
      <c r="M841" s="1">
        <v>2</v>
      </c>
      <c r="N841" s="1" t="str">
        <f t="shared" si="15"/>
        <v>не торгуем</v>
      </c>
      <c r="O841" s="1"/>
    </row>
    <row r="842" spans="3:15" x14ac:dyDescent="0.3">
      <c r="C842" s="7" t="s">
        <v>301</v>
      </c>
      <c r="D842" s="103" t="str">
        <f>VLOOKUP(Таблица1[[#This Row],[ID]],Таблица3[#All],3,FALSE)</f>
        <v>Pooja</v>
      </c>
      <c r="E842" s="18">
        <f>VLOOKUP(Таблица1[[#This Row],[ID]],Таблица3[#All],2,FALSE)</f>
        <v>43429</v>
      </c>
      <c r="F842" s="18" t="str">
        <f>VLOOKUP(Таблица1[[#This Row],[ID]],Таблица3[#All],5,FALSE)</f>
        <v>Allahabad</v>
      </c>
      <c r="G842" s="5">
        <v>2115</v>
      </c>
      <c r="H842" s="3">
        <v>23</v>
      </c>
      <c r="I842" s="5">
        <v>5</v>
      </c>
      <c r="J842" s="2" t="s">
        <v>2</v>
      </c>
      <c r="K842" s="2" t="s">
        <v>14</v>
      </c>
      <c r="L842" s="8">
        <v>423</v>
      </c>
      <c r="M842" s="1">
        <v>1</v>
      </c>
      <c r="N842" s="1" t="str">
        <f t="shared" si="15"/>
        <v>не торгуем</v>
      </c>
      <c r="O842" s="1"/>
    </row>
    <row r="843" spans="3:15" x14ac:dyDescent="0.3">
      <c r="C843" s="7" t="s">
        <v>302</v>
      </c>
      <c r="D843" s="103" t="str">
        <f>VLOOKUP(Таблица1[[#This Row],[ID]],Таблица3[#All],3,FALSE)</f>
        <v>Masurkar</v>
      </c>
      <c r="E843" s="18">
        <f>VLOOKUP(Таблица1[[#This Row],[ID]],Таблица3[#All],2,FALSE)</f>
        <v>43430</v>
      </c>
      <c r="F843" s="18" t="str">
        <f>VLOOKUP(Таблица1[[#This Row],[ID]],Таблица3[#All],5,FALSE)</f>
        <v>Amritsar</v>
      </c>
      <c r="G843" s="5">
        <v>121</v>
      </c>
      <c r="H843" s="3">
        <v>19</v>
      </c>
      <c r="I843" s="5">
        <v>4</v>
      </c>
      <c r="J843" s="2" t="s">
        <v>4</v>
      </c>
      <c r="K843" s="2" t="s">
        <v>5</v>
      </c>
      <c r="L843" s="8">
        <v>30.25</v>
      </c>
      <c r="M843" s="1">
        <v>1</v>
      </c>
      <c r="N843" s="1" t="str">
        <f t="shared" si="15"/>
        <v>не торгуем</v>
      </c>
      <c r="O843" s="1"/>
    </row>
    <row r="844" spans="3:15" x14ac:dyDescent="0.3">
      <c r="C844" s="7" t="s">
        <v>303</v>
      </c>
      <c r="D844" s="103" t="str">
        <f>VLOOKUP(Таблица1[[#This Row],[ID]],Таблица3[#All],3,FALSE)</f>
        <v>Saptadeep</v>
      </c>
      <c r="E844" s="18">
        <f>VLOOKUP(Таблица1[[#This Row],[ID]],Таблица3[#All],2,FALSE)</f>
        <v>43431</v>
      </c>
      <c r="F844" s="18" t="str">
        <f>VLOOKUP(Таблица1[[#This Row],[ID]],Таблица3[#All],5,FALSE)</f>
        <v>Surat</v>
      </c>
      <c r="G844" s="5">
        <v>146</v>
      </c>
      <c r="H844" s="3">
        <v>42</v>
      </c>
      <c r="I844" s="5">
        <v>5</v>
      </c>
      <c r="J844" s="2" t="s">
        <v>4</v>
      </c>
      <c r="K844" s="2" t="s">
        <v>6</v>
      </c>
      <c r="L844" s="8">
        <v>29.2</v>
      </c>
      <c r="M844" s="1">
        <v>3</v>
      </c>
      <c r="N844" s="1" t="str">
        <f t="shared" si="15"/>
        <v>не торгуем</v>
      </c>
      <c r="O844" s="1"/>
    </row>
    <row r="845" spans="3:15" x14ac:dyDescent="0.3">
      <c r="C845" s="7" t="s">
        <v>305</v>
      </c>
      <c r="D845" s="103" t="str">
        <f>VLOOKUP(Таблица1[[#This Row],[ID]],Таблица3[#All],3,FALSE)</f>
        <v>Shatayu</v>
      </c>
      <c r="E845" s="18">
        <f>VLOOKUP(Таблица1[[#This Row],[ID]],Таблица3[#All],2,FALSE)</f>
        <v>43432</v>
      </c>
      <c r="F845" s="18" t="str">
        <f>VLOOKUP(Таблица1[[#This Row],[ID]],Таблица3[#All],5,FALSE)</f>
        <v>Indore</v>
      </c>
      <c r="G845" s="5">
        <v>94</v>
      </c>
      <c r="H845" s="3">
        <v>27</v>
      </c>
      <c r="I845" s="5">
        <v>2</v>
      </c>
      <c r="J845" s="2" t="s">
        <v>4</v>
      </c>
      <c r="K845" s="2" t="s">
        <v>20</v>
      </c>
      <c r="L845" s="8">
        <v>47</v>
      </c>
      <c r="M845" s="1">
        <v>1</v>
      </c>
      <c r="N845" s="1" t="str">
        <f t="shared" si="15"/>
        <v>не торгуем</v>
      </c>
      <c r="O845" s="1"/>
    </row>
    <row r="846" spans="3:15" x14ac:dyDescent="0.3">
      <c r="C846" s="7" t="s">
        <v>303</v>
      </c>
      <c r="D846" s="103" t="str">
        <f>VLOOKUP(Таблица1[[#This Row],[ID]],Таблица3[#All],3,FALSE)</f>
        <v>Saptadeep</v>
      </c>
      <c r="E846" s="18">
        <f>VLOOKUP(Таблица1[[#This Row],[ID]],Таблица3[#All],2,FALSE)</f>
        <v>43431</v>
      </c>
      <c r="F846" s="18" t="str">
        <f>VLOOKUP(Таблица1[[#This Row],[ID]],Таблица3[#All],5,FALSE)</f>
        <v>Surat</v>
      </c>
      <c r="G846" s="5">
        <v>127</v>
      </c>
      <c r="H846" s="3">
        <v>29</v>
      </c>
      <c r="I846" s="5">
        <v>3</v>
      </c>
      <c r="J846" s="2" t="s">
        <v>2</v>
      </c>
      <c r="K846" s="2" t="s">
        <v>29</v>
      </c>
      <c r="L846" s="8">
        <v>42.333333333333336</v>
      </c>
      <c r="M846" s="1">
        <v>4</v>
      </c>
      <c r="N846" s="1" t="str">
        <f t="shared" si="15"/>
        <v>не торгуем</v>
      </c>
      <c r="O846" s="1"/>
    </row>
    <row r="847" spans="3:15" x14ac:dyDescent="0.3">
      <c r="C847" s="7" t="s">
        <v>303</v>
      </c>
      <c r="D847" s="103" t="str">
        <f>VLOOKUP(Таблица1[[#This Row],[ID]],Таблица3[#All],3,FALSE)</f>
        <v>Saptadeep</v>
      </c>
      <c r="E847" s="18">
        <f>VLOOKUP(Таблица1[[#This Row],[ID]],Таблица3[#All],2,FALSE)</f>
        <v>43431</v>
      </c>
      <c r="F847" s="18" t="str">
        <f>VLOOKUP(Таблица1[[#This Row],[ID]],Таблица3[#All],5,FALSE)</f>
        <v>Surat</v>
      </c>
      <c r="G847" s="5">
        <v>16</v>
      </c>
      <c r="H847" s="3">
        <v>-15</v>
      </c>
      <c r="I847" s="5">
        <v>4</v>
      </c>
      <c r="J847" s="2" t="s">
        <v>4</v>
      </c>
      <c r="K847" s="2" t="s">
        <v>6</v>
      </c>
      <c r="L847" s="8">
        <v>4</v>
      </c>
      <c r="M847" s="1">
        <v>4</v>
      </c>
      <c r="N847" s="1" t="str">
        <f t="shared" si="15"/>
        <v>не торгуем</v>
      </c>
      <c r="O847" s="1"/>
    </row>
    <row r="848" spans="3:15" x14ac:dyDescent="0.3">
      <c r="C848" s="7" t="s">
        <v>475</v>
      </c>
      <c r="D848" s="103" t="str">
        <f>VLOOKUP(Таблица1[[#This Row],[ID]],Таблица3[#All],3,FALSE)</f>
        <v>Yaanvi</v>
      </c>
      <c r="E848" s="18">
        <f>VLOOKUP(Таблица1[[#This Row],[ID]],Таблица3[#All],2,FALSE)</f>
        <v>43534</v>
      </c>
      <c r="F848" s="18" t="str">
        <f>VLOOKUP(Таблица1[[#This Row],[ID]],Таблица3[#All],5,FALSE)</f>
        <v>Indore</v>
      </c>
      <c r="G848" s="5">
        <v>94</v>
      </c>
      <c r="H848" s="3">
        <v>27</v>
      </c>
      <c r="I848" s="5">
        <v>2</v>
      </c>
      <c r="J848" s="2" t="s">
        <v>4</v>
      </c>
      <c r="K848" s="2" t="s">
        <v>17</v>
      </c>
      <c r="L848" s="8">
        <v>47</v>
      </c>
      <c r="M848" s="1">
        <v>1</v>
      </c>
      <c r="N848" s="1" t="str">
        <f t="shared" si="15"/>
        <v>не торгуем</v>
      </c>
      <c r="O848" s="1"/>
    </row>
    <row r="849" spans="3:15" x14ac:dyDescent="0.3">
      <c r="C849" s="7" t="s">
        <v>304</v>
      </c>
      <c r="D849" s="103" t="str">
        <f>VLOOKUP(Таблица1[[#This Row],[ID]],Таблица3[#All],3,FALSE)</f>
        <v>Sumeet</v>
      </c>
      <c r="E849" s="18">
        <f>VLOOKUP(Таблица1[[#This Row],[ID]],Таблица3[#All],2,FALSE)</f>
        <v>43432</v>
      </c>
      <c r="F849" s="18" t="str">
        <f>VLOOKUP(Таблица1[[#This Row],[ID]],Таблица3[#All],5,FALSE)</f>
        <v>Mumbai</v>
      </c>
      <c r="G849" s="5">
        <v>24</v>
      </c>
      <c r="H849" s="3">
        <v>2</v>
      </c>
      <c r="I849" s="5">
        <v>4</v>
      </c>
      <c r="J849" s="2" t="s">
        <v>4</v>
      </c>
      <c r="K849" s="2" t="s">
        <v>6</v>
      </c>
      <c r="L849" s="8">
        <v>6</v>
      </c>
      <c r="M849" s="1">
        <v>3</v>
      </c>
      <c r="N849" s="1" t="str">
        <f t="shared" si="15"/>
        <v>не торгуем</v>
      </c>
      <c r="O849" s="1"/>
    </row>
    <row r="850" spans="3:15" x14ac:dyDescent="0.3">
      <c r="C850" s="7" t="s">
        <v>122</v>
      </c>
      <c r="D850" s="103" t="str">
        <f>VLOOKUP(Таблица1[[#This Row],[ID]],Таблица3[#All],3,FALSE)</f>
        <v>Shaily</v>
      </c>
      <c r="E850" s="18">
        <f>VLOOKUP(Таблица1[[#This Row],[ID]],Таблица3[#All],2,FALSE)</f>
        <v>43278</v>
      </c>
      <c r="F850" s="18" t="str">
        <f>VLOOKUP(Таблица1[[#This Row],[ID]],Таблица3[#All],5,FALSE)</f>
        <v>Mumbai</v>
      </c>
      <c r="G850" s="5">
        <v>424</v>
      </c>
      <c r="H850" s="3">
        <v>-17</v>
      </c>
      <c r="I850" s="5">
        <v>9</v>
      </c>
      <c r="J850" s="2" t="s">
        <v>2</v>
      </c>
      <c r="K850" s="2" t="s">
        <v>14</v>
      </c>
      <c r="L850" s="8">
        <v>47.111111111111114</v>
      </c>
      <c r="M850" s="1">
        <v>1</v>
      </c>
      <c r="N850" s="1" t="str">
        <f t="shared" si="15"/>
        <v>не торгуем</v>
      </c>
      <c r="O850" s="1"/>
    </row>
    <row r="851" spans="3:15" x14ac:dyDescent="0.3">
      <c r="C851" s="7" t="s">
        <v>403</v>
      </c>
      <c r="D851" s="103" t="str">
        <f>VLOOKUP(Таблица1[[#This Row],[ID]],Таблица3[#All],3,FALSE)</f>
        <v>Atul</v>
      </c>
      <c r="E851" s="18">
        <f>VLOOKUP(Таблица1[[#This Row],[ID]],Таблица3[#All],2,FALSE)</f>
        <v>43495</v>
      </c>
      <c r="F851" s="18" t="str">
        <f>VLOOKUP(Таблица1[[#This Row],[ID]],Таблица3[#All],5,FALSE)</f>
        <v>Delhi</v>
      </c>
      <c r="G851" s="5">
        <v>561</v>
      </c>
      <c r="H851" s="3">
        <v>118</v>
      </c>
      <c r="I851" s="5">
        <v>5</v>
      </c>
      <c r="J851" s="2" t="s">
        <v>2</v>
      </c>
      <c r="K851" s="2" t="s">
        <v>3</v>
      </c>
      <c r="L851" s="8">
        <v>112.2</v>
      </c>
      <c r="M851" s="1">
        <v>3</v>
      </c>
      <c r="N851" s="1" t="str">
        <f t="shared" si="15"/>
        <v>торгуем</v>
      </c>
      <c r="O851" s="1"/>
    </row>
    <row r="852" spans="3:15" x14ac:dyDescent="0.3">
      <c r="C852" s="7" t="s">
        <v>470</v>
      </c>
      <c r="D852" s="103" t="str">
        <f>VLOOKUP(Таблица1[[#This Row],[ID]],Таблица3[#All],3,FALSE)</f>
        <v>Paridhi</v>
      </c>
      <c r="E852" s="18">
        <f>VLOOKUP(Таблица1[[#This Row],[ID]],Таблица3[#All],2,FALSE)</f>
        <v>43530</v>
      </c>
      <c r="F852" s="18" t="str">
        <f>VLOOKUP(Таблица1[[#This Row],[ID]],Таблица3[#All],5,FALSE)</f>
        <v>Jaipur</v>
      </c>
      <c r="G852" s="5">
        <v>284</v>
      </c>
      <c r="H852" s="3">
        <v>44</v>
      </c>
      <c r="I852" s="5">
        <v>6</v>
      </c>
      <c r="J852" s="2" t="s">
        <v>4</v>
      </c>
      <c r="K852" s="2" t="s">
        <v>6</v>
      </c>
      <c r="L852" s="8">
        <v>47.333333333333336</v>
      </c>
      <c r="M852" s="1">
        <v>1</v>
      </c>
      <c r="N852" s="1" t="str">
        <f t="shared" si="15"/>
        <v>не торгуем</v>
      </c>
      <c r="O852" s="1"/>
    </row>
    <row r="853" spans="3:15" x14ac:dyDescent="0.3">
      <c r="C853" s="7" t="s">
        <v>222</v>
      </c>
      <c r="D853" s="103" t="str">
        <f>VLOOKUP(Таблица1[[#This Row],[ID]],Таблица3[#All],3,FALSE)</f>
        <v>Yash</v>
      </c>
      <c r="E853" s="18">
        <f>VLOOKUP(Таблица1[[#This Row],[ID]],Таблица3[#All],2,FALSE)</f>
        <v>43378</v>
      </c>
      <c r="F853" s="18" t="str">
        <f>VLOOKUP(Таблица1[[#This Row],[ID]],Таблица3[#All],5,FALSE)</f>
        <v>Mumbai</v>
      </c>
      <c r="G853" s="5">
        <v>95</v>
      </c>
      <c r="H853" s="3">
        <v>5</v>
      </c>
      <c r="I853" s="5">
        <v>2</v>
      </c>
      <c r="J853" s="2" t="s">
        <v>4</v>
      </c>
      <c r="K853" s="2" t="s">
        <v>5</v>
      </c>
      <c r="L853" s="8">
        <v>47.5</v>
      </c>
      <c r="M853" s="1">
        <v>4</v>
      </c>
      <c r="N853" s="1" t="str">
        <f t="shared" si="15"/>
        <v>не торгуем</v>
      </c>
      <c r="O853" s="1"/>
    </row>
    <row r="854" spans="3:15" x14ac:dyDescent="0.3">
      <c r="C854" s="7" t="s">
        <v>502</v>
      </c>
      <c r="D854" s="103" t="str">
        <f>VLOOKUP(Таблица1[[#This Row],[ID]],Таблица3[#All],3,FALSE)</f>
        <v>Jitesh</v>
      </c>
      <c r="E854" s="18">
        <f>VLOOKUP(Таблица1[[#This Row],[ID]],Таблица3[#All],2,FALSE)</f>
        <v>43547</v>
      </c>
      <c r="F854" s="18" t="str">
        <f>VLOOKUP(Таблица1[[#This Row],[ID]],Таблица3[#All],5,FALSE)</f>
        <v>Lucknow</v>
      </c>
      <c r="G854" s="5">
        <v>95</v>
      </c>
      <c r="H854" s="3">
        <v>5</v>
      </c>
      <c r="I854" s="5">
        <v>2</v>
      </c>
      <c r="J854" s="2" t="s">
        <v>4</v>
      </c>
      <c r="K854" s="2" t="s">
        <v>5</v>
      </c>
      <c r="L854" s="8">
        <v>47.5</v>
      </c>
      <c r="M854" s="1">
        <v>1</v>
      </c>
      <c r="N854" s="1" t="str">
        <f t="shared" si="15"/>
        <v>не торгуем</v>
      </c>
      <c r="O854" s="1"/>
    </row>
    <row r="855" spans="3:15" x14ac:dyDescent="0.3">
      <c r="C855" s="7" t="s">
        <v>306</v>
      </c>
      <c r="D855" s="103" t="str">
        <f>VLOOKUP(Таблица1[[#This Row],[ID]],Таблица3[#All],3,FALSE)</f>
        <v>Brijesh</v>
      </c>
      <c r="E855" s="18">
        <f>VLOOKUP(Таблица1[[#This Row],[ID]],Таблица3[#All],2,FALSE)</f>
        <v>43432</v>
      </c>
      <c r="F855" s="18" t="str">
        <f>VLOOKUP(Таблица1[[#This Row],[ID]],Таблица3[#All],5,FALSE)</f>
        <v>Udaipur</v>
      </c>
      <c r="G855" s="5">
        <v>502</v>
      </c>
      <c r="H855" s="3">
        <v>84</v>
      </c>
      <c r="I855" s="5">
        <v>4</v>
      </c>
      <c r="J855" s="2" t="s">
        <v>7</v>
      </c>
      <c r="K855" s="2" t="s">
        <v>10</v>
      </c>
      <c r="L855" s="8">
        <v>125.5</v>
      </c>
      <c r="M855" s="1">
        <v>1</v>
      </c>
      <c r="N855" s="1" t="str">
        <f t="shared" si="15"/>
        <v>не торгуем</v>
      </c>
      <c r="O855" s="1"/>
    </row>
    <row r="856" spans="3:15" x14ac:dyDescent="0.3">
      <c r="C856" s="7" t="s">
        <v>306</v>
      </c>
      <c r="D856" s="103" t="str">
        <f>VLOOKUP(Таблица1[[#This Row],[ID]],Таблица3[#All],3,FALSE)</f>
        <v>Brijesh</v>
      </c>
      <c r="E856" s="18">
        <f>VLOOKUP(Таблица1[[#This Row],[ID]],Таблица3[#All],2,FALSE)</f>
        <v>43432</v>
      </c>
      <c r="F856" s="18" t="str">
        <f>VLOOKUP(Таблица1[[#This Row],[ID]],Таблица3[#All],5,FALSE)</f>
        <v>Udaipur</v>
      </c>
      <c r="G856" s="5">
        <v>63</v>
      </c>
      <c r="H856" s="3">
        <v>1</v>
      </c>
      <c r="I856" s="5">
        <v>4</v>
      </c>
      <c r="J856" s="2" t="s">
        <v>4</v>
      </c>
      <c r="K856" s="2" t="s">
        <v>17</v>
      </c>
      <c r="L856" s="8">
        <v>15.75</v>
      </c>
      <c r="M856" s="1">
        <v>4</v>
      </c>
      <c r="N856" s="1" t="str">
        <f t="shared" si="15"/>
        <v>не торгуем</v>
      </c>
      <c r="O856" s="1"/>
    </row>
    <row r="857" spans="3:15" x14ac:dyDescent="0.3">
      <c r="C857" s="7" t="s">
        <v>306</v>
      </c>
      <c r="D857" s="103" t="str">
        <f>VLOOKUP(Таблица1[[#This Row],[ID]],Таблица3[#All],3,FALSE)</f>
        <v>Brijesh</v>
      </c>
      <c r="E857" s="18">
        <f>VLOOKUP(Таблица1[[#This Row],[ID]],Таблица3[#All],2,FALSE)</f>
        <v>43432</v>
      </c>
      <c r="F857" s="18" t="str">
        <f>VLOOKUP(Таблица1[[#This Row],[ID]],Таблица3[#All],5,FALSE)</f>
        <v>Udaipur</v>
      </c>
      <c r="G857" s="5">
        <v>107</v>
      </c>
      <c r="H857" s="3">
        <v>37</v>
      </c>
      <c r="I857" s="5">
        <v>3</v>
      </c>
      <c r="J857" s="2" t="s">
        <v>4</v>
      </c>
      <c r="K857" s="2" t="s">
        <v>20</v>
      </c>
      <c r="L857" s="8">
        <v>35.666666666666664</v>
      </c>
      <c r="M857" s="1">
        <v>3</v>
      </c>
      <c r="N857" s="1" t="str">
        <f t="shared" si="15"/>
        <v>не торгуем</v>
      </c>
      <c r="O857" s="1"/>
    </row>
    <row r="858" spans="3:15" x14ac:dyDescent="0.3">
      <c r="C858" s="7" t="s">
        <v>393</v>
      </c>
      <c r="D858" s="103" t="str">
        <f>VLOOKUP(Таблица1[[#This Row],[ID]],Таблица3[#All],3,FALSE)</f>
        <v>Seema</v>
      </c>
      <c r="E858" s="18">
        <f>VLOOKUP(Таблица1[[#This Row],[ID]],Таблица3[#All],2,FALSE)</f>
        <v>43489</v>
      </c>
      <c r="F858" s="18" t="str">
        <f>VLOOKUP(Таблица1[[#This Row],[ID]],Таблица3[#All],5,FALSE)</f>
        <v>Allahabad</v>
      </c>
      <c r="G858" s="5">
        <v>571</v>
      </c>
      <c r="H858" s="3">
        <v>108</v>
      </c>
      <c r="I858" s="5">
        <v>12</v>
      </c>
      <c r="J858" s="2" t="s">
        <v>4</v>
      </c>
      <c r="K858" s="2" t="s">
        <v>5</v>
      </c>
      <c r="L858" s="8">
        <v>47.583333333333336</v>
      </c>
      <c r="M858" s="1">
        <v>4</v>
      </c>
      <c r="N858" s="1" t="str">
        <f t="shared" si="15"/>
        <v>не торгуем</v>
      </c>
      <c r="O858" s="1"/>
    </row>
    <row r="859" spans="3:15" x14ac:dyDescent="0.3">
      <c r="C859" s="7" t="s">
        <v>416</v>
      </c>
      <c r="D859" s="103" t="str">
        <f>VLOOKUP(Таблица1[[#This Row],[ID]],Таблица3[#All],3,FALSE)</f>
        <v>Prashant</v>
      </c>
      <c r="E859" s="18">
        <f>VLOOKUP(Таблица1[[#This Row],[ID]],Таблица3[#All],2,FALSE)</f>
        <v>43500</v>
      </c>
      <c r="F859" s="18" t="str">
        <f>VLOOKUP(Таблица1[[#This Row],[ID]],Таблица3[#All],5,FALSE)</f>
        <v>Delhi</v>
      </c>
      <c r="G859" s="5">
        <v>286</v>
      </c>
      <c r="H859" s="3">
        <v>140</v>
      </c>
      <c r="I859" s="5">
        <v>6</v>
      </c>
      <c r="J859" s="2" t="s">
        <v>4</v>
      </c>
      <c r="K859" s="2" t="s">
        <v>20</v>
      </c>
      <c r="L859" s="8">
        <v>47.666666666666664</v>
      </c>
      <c r="M859" s="1">
        <v>4</v>
      </c>
      <c r="N859" s="1" t="str">
        <f t="shared" si="15"/>
        <v>не торгуем</v>
      </c>
      <c r="O859" s="1"/>
    </row>
    <row r="860" spans="3:15" x14ac:dyDescent="0.3">
      <c r="C860" s="7" t="s">
        <v>308</v>
      </c>
      <c r="D860" s="103" t="str">
        <f>VLOOKUP(Таблица1[[#This Row],[ID]],Таблица3[#All],3,FALSE)</f>
        <v>Rohan</v>
      </c>
      <c r="E860" s="18">
        <f>VLOOKUP(Таблица1[[#This Row],[ID]],Таблица3[#All],2,FALSE)</f>
        <v>43436</v>
      </c>
      <c r="F860" s="18" t="str">
        <f>VLOOKUP(Таблица1[[#This Row],[ID]],Таблица3[#All],5,FALSE)</f>
        <v>Amritsar</v>
      </c>
      <c r="G860" s="5">
        <v>18</v>
      </c>
      <c r="H860" s="3">
        <v>2</v>
      </c>
      <c r="I860" s="5">
        <v>3</v>
      </c>
      <c r="J860" s="2" t="s">
        <v>4</v>
      </c>
      <c r="K860" s="2" t="s">
        <v>6</v>
      </c>
      <c r="L860" s="8">
        <v>6</v>
      </c>
      <c r="M860" s="1">
        <v>1</v>
      </c>
      <c r="N860" s="1" t="str">
        <f t="shared" si="15"/>
        <v>не торгуем</v>
      </c>
      <c r="O860" s="1"/>
    </row>
    <row r="861" spans="3:15" x14ac:dyDescent="0.3">
      <c r="C861" s="7" t="s">
        <v>308</v>
      </c>
      <c r="D861" s="103" t="str">
        <f>VLOOKUP(Таблица1[[#This Row],[ID]],Таблица3[#All],3,FALSE)</f>
        <v>Rohan</v>
      </c>
      <c r="E861" s="18">
        <f>VLOOKUP(Таблица1[[#This Row],[ID]],Таблица3[#All],2,FALSE)</f>
        <v>43436</v>
      </c>
      <c r="F861" s="18" t="str">
        <f>VLOOKUP(Таблица1[[#This Row],[ID]],Таблица3[#All],5,FALSE)</f>
        <v>Amritsar</v>
      </c>
      <c r="G861" s="5">
        <v>223</v>
      </c>
      <c r="H861" s="3">
        <v>4</v>
      </c>
      <c r="I861" s="5">
        <v>3</v>
      </c>
      <c r="J861" s="2" t="s">
        <v>7</v>
      </c>
      <c r="K861" s="2" t="s">
        <v>10</v>
      </c>
      <c r="L861" s="8">
        <v>74.333333333333329</v>
      </c>
      <c r="M861" s="1">
        <v>1</v>
      </c>
      <c r="N861" s="1" t="str">
        <f t="shared" si="15"/>
        <v>не торгуем</v>
      </c>
      <c r="O861" s="1"/>
    </row>
    <row r="862" spans="3:15" x14ac:dyDescent="0.3">
      <c r="C862" s="7" t="s">
        <v>308</v>
      </c>
      <c r="D862" s="103" t="str">
        <f>VLOOKUP(Таблица1[[#This Row],[ID]],Таблица3[#All],3,FALSE)</f>
        <v>Rohan</v>
      </c>
      <c r="E862" s="18">
        <f>VLOOKUP(Таблица1[[#This Row],[ID]],Таблица3[#All],2,FALSE)</f>
        <v>43436</v>
      </c>
      <c r="F862" s="18" t="str">
        <f>VLOOKUP(Таблица1[[#This Row],[ID]],Таблица3[#All],5,FALSE)</f>
        <v>Amritsar</v>
      </c>
      <c r="G862" s="5">
        <v>646</v>
      </c>
      <c r="H862" s="3">
        <v>213</v>
      </c>
      <c r="I862" s="5">
        <v>3</v>
      </c>
      <c r="J862" s="2" t="s">
        <v>7</v>
      </c>
      <c r="K862" s="2" t="s">
        <v>8</v>
      </c>
      <c r="L862" s="8">
        <v>215.33333333333334</v>
      </c>
      <c r="M862" s="1">
        <v>2</v>
      </c>
      <c r="N862" s="1" t="str">
        <f t="shared" si="15"/>
        <v>не торгуем</v>
      </c>
      <c r="O862" s="1"/>
    </row>
    <row r="863" spans="3:15" x14ac:dyDescent="0.3">
      <c r="C863" s="7" t="s">
        <v>316</v>
      </c>
      <c r="D863" s="103" t="str">
        <f>VLOOKUP(Таблица1[[#This Row],[ID]],Таблица3[#All],3,FALSE)</f>
        <v>Aman</v>
      </c>
      <c r="E863" s="18">
        <f>VLOOKUP(Таблица1[[#This Row],[ID]],Таблица3[#All],2,FALSE)</f>
        <v>43439</v>
      </c>
      <c r="F863" s="18" t="str">
        <f>VLOOKUP(Таблица1[[#This Row],[ID]],Таблица3[#All],5,FALSE)</f>
        <v>Mumbai</v>
      </c>
      <c r="G863" s="5">
        <v>287</v>
      </c>
      <c r="H863" s="3">
        <v>66</v>
      </c>
      <c r="I863" s="5">
        <v>6</v>
      </c>
      <c r="J863" s="2" t="s">
        <v>4</v>
      </c>
      <c r="K863" s="2" t="s">
        <v>15</v>
      </c>
      <c r="L863" s="8">
        <v>47.833333333333336</v>
      </c>
      <c r="M863" s="1">
        <v>1</v>
      </c>
      <c r="N863" s="1" t="str">
        <f t="shared" si="15"/>
        <v>не торгуем</v>
      </c>
      <c r="O863" s="1"/>
    </row>
    <row r="864" spans="3:15" x14ac:dyDescent="0.3">
      <c r="C864" s="7" t="s">
        <v>202</v>
      </c>
      <c r="D864" s="103" t="str">
        <f>VLOOKUP(Таблица1[[#This Row],[ID]],Таблица3[#All],3,FALSE)</f>
        <v>Aayushi</v>
      </c>
      <c r="E864" s="18">
        <f>VLOOKUP(Таблица1[[#This Row],[ID]],Таблица3[#All],2,FALSE)</f>
        <v>43358</v>
      </c>
      <c r="F864" s="18" t="str">
        <f>VLOOKUP(Таблица1[[#This Row],[ID]],Таблица3[#All],5,FALSE)</f>
        <v>Mumbai</v>
      </c>
      <c r="G864" s="5">
        <v>335</v>
      </c>
      <c r="H864" s="3">
        <v>-22</v>
      </c>
      <c r="I864" s="5">
        <v>7</v>
      </c>
      <c r="J864" s="2" t="s">
        <v>2</v>
      </c>
      <c r="K864" s="2" t="s">
        <v>14</v>
      </c>
      <c r="L864" s="8">
        <v>47.857142857142854</v>
      </c>
      <c r="M864" s="1">
        <v>4</v>
      </c>
      <c r="N864" s="1" t="str">
        <f t="shared" si="15"/>
        <v>не торгуем</v>
      </c>
      <c r="O864" s="1"/>
    </row>
    <row r="865" spans="3:15" x14ac:dyDescent="0.3">
      <c r="C865" s="7" t="s">
        <v>309</v>
      </c>
      <c r="D865" s="103" t="str">
        <f>VLOOKUP(Таблица1[[#This Row],[ID]],Таблица3[#All],3,FALSE)</f>
        <v>Abhishek</v>
      </c>
      <c r="E865" s="18">
        <f>VLOOKUP(Таблица1[[#This Row],[ID]],Таблица3[#All],2,FALSE)</f>
        <v>43437</v>
      </c>
      <c r="F865" s="18" t="str">
        <f>VLOOKUP(Таблица1[[#This Row],[ID]],Таблица3[#All],5,FALSE)</f>
        <v>Surat</v>
      </c>
      <c r="G865" s="5">
        <v>114</v>
      </c>
      <c r="H865" s="3">
        <v>11</v>
      </c>
      <c r="I865" s="5">
        <v>4</v>
      </c>
      <c r="J865" s="2" t="s">
        <v>4</v>
      </c>
      <c r="K865" s="2" t="s">
        <v>17</v>
      </c>
      <c r="L865" s="8">
        <v>28.5</v>
      </c>
      <c r="M865" s="1">
        <v>4</v>
      </c>
      <c r="N865" s="1" t="str">
        <f t="shared" si="15"/>
        <v>не торгуем</v>
      </c>
      <c r="O865" s="1"/>
    </row>
    <row r="866" spans="3:15" x14ac:dyDescent="0.3">
      <c r="C866" s="7" t="s">
        <v>276</v>
      </c>
      <c r="D866" s="103" t="str">
        <f>VLOOKUP(Таблица1[[#This Row],[ID]],Таблица3[#All],3,FALSE)</f>
        <v>Abhijeet</v>
      </c>
      <c r="E866" s="18">
        <f>VLOOKUP(Таблица1[[#This Row],[ID]],Таблица3[#All],2,FALSE)</f>
        <v>43414</v>
      </c>
      <c r="F866" s="18" t="str">
        <f>VLOOKUP(Таблица1[[#This Row],[ID]],Таблица3[#All],5,FALSE)</f>
        <v>Mumbai</v>
      </c>
      <c r="G866" s="5">
        <v>48</v>
      </c>
      <c r="H866" s="3">
        <v>6</v>
      </c>
      <c r="I866" s="5">
        <v>1</v>
      </c>
      <c r="J866" s="2" t="s">
        <v>4</v>
      </c>
      <c r="K866" s="2" t="s">
        <v>11</v>
      </c>
      <c r="L866" s="8">
        <v>48</v>
      </c>
      <c r="M866" s="1">
        <v>4</v>
      </c>
      <c r="N866" s="1" t="str">
        <f t="shared" si="15"/>
        <v>не торгуем</v>
      </c>
      <c r="O866" s="1"/>
    </row>
    <row r="867" spans="3:15" x14ac:dyDescent="0.3">
      <c r="C867" s="7" t="s">
        <v>417</v>
      </c>
      <c r="D867" s="103" t="str">
        <f>VLOOKUP(Таблица1[[#This Row],[ID]],Таблица3[#All],3,FALSE)</f>
        <v>Yogesh</v>
      </c>
      <c r="E867" s="18">
        <f>VLOOKUP(Таблица1[[#This Row],[ID]],Таблица3[#All],2,FALSE)</f>
        <v>43500</v>
      </c>
      <c r="F867" s="18" t="str">
        <f>VLOOKUP(Таблица1[[#This Row],[ID]],Таблица3[#All],5,FALSE)</f>
        <v>Indore</v>
      </c>
      <c r="G867" s="5">
        <v>48</v>
      </c>
      <c r="H867" s="3">
        <v>15</v>
      </c>
      <c r="I867" s="5">
        <v>1</v>
      </c>
      <c r="J867" s="2" t="s">
        <v>4</v>
      </c>
      <c r="K867" s="2" t="s">
        <v>6</v>
      </c>
      <c r="L867" s="8">
        <v>48</v>
      </c>
      <c r="M867" s="1">
        <v>2</v>
      </c>
      <c r="N867" s="1" t="str">
        <f t="shared" si="15"/>
        <v>не торгуем</v>
      </c>
      <c r="O867" s="1"/>
    </row>
    <row r="868" spans="3:15" x14ac:dyDescent="0.3">
      <c r="C868" s="7" t="s">
        <v>409</v>
      </c>
      <c r="D868" s="103" t="str">
        <f>VLOOKUP(Таблица1[[#This Row],[ID]],Таблица3[#All],3,FALSE)</f>
        <v>Anjali</v>
      </c>
      <c r="E868" s="18">
        <f>VLOOKUP(Таблица1[[#This Row],[ID]],Таблица3[#All],2,FALSE)</f>
        <v>43497</v>
      </c>
      <c r="F868" s="18" t="str">
        <f>VLOOKUP(Таблица1[[#This Row],[ID]],Таблица3[#All],5,FALSE)</f>
        <v>Delhi</v>
      </c>
      <c r="G868" s="5">
        <v>338</v>
      </c>
      <c r="H868" s="3">
        <v>41</v>
      </c>
      <c r="I868" s="5">
        <v>7</v>
      </c>
      <c r="J868" s="2" t="s">
        <v>4</v>
      </c>
      <c r="K868" s="2" t="s">
        <v>6</v>
      </c>
      <c r="L868" s="8">
        <v>48.285714285714285</v>
      </c>
      <c r="M868" s="1">
        <v>3</v>
      </c>
      <c r="N868" s="1" t="str">
        <f t="shared" si="15"/>
        <v>не торгуем</v>
      </c>
      <c r="O868" s="1"/>
    </row>
    <row r="869" spans="3:15" x14ac:dyDescent="0.3">
      <c r="C869" s="7" t="s">
        <v>311</v>
      </c>
      <c r="D869" s="103" t="str">
        <f>VLOOKUP(Таблица1[[#This Row],[ID]],Таблица3[#All],3,FALSE)</f>
        <v>Shivani</v>
      </c>
      <c r="E869" s="18">
        <f>VLOOKUP(Таблица1[[#This Row],[ID]],Таблица3[#All],2,FALSE)</f>
        <v>43438</v>
      </c>
      <c r="F869" s="18" t="str">
        <f>VLOOKUP(Таблица1[[#This Row],[ID]],Таблица3[#All],5,FALSE)</f>
        <v>Indore</v>
      </c>
      <c r="G869" s="5">
        <v>121</v>
      </c>
      <c r="H869" s="3">
        <v>41</v>
      </c>
      <c r="I869" s="5">
        <v>4</v>
      </c>
      <c r="J869" s="2" t="s">
        <v>4</v>
      </c>
      <c r="K869" s="2" t="s">
        <v>5</v>
      </c>
      <c r="L869" s="8">
        <v>30.25</v>
      </c>
      <c r="M869" s="1">
        <v>3</v>
      </c>
      <c r="N869" s="1" t="str">
        <f t="shared" si="15"/>
        <v>не торгуем</v>
      </c>
      <c r="O869" s="1"/>
    </row>
    <row r="870" spans="3:15" x14ac:dyDescent="0.3">
      <c r="C870" s="7" t="s">
        <v>312</v>
      </c>
      <c r="D870" s="103" t="str">
        <f>VLOOKUP(Таблица1[[#This Row],[ID]],Таблица3[#All],3,FALSE)</f>
        <v>Aditi</v>
      </c>
      <c r="E870" s="18">
        <f>VLOOKUP(Таблица1[[#This Row],[ID]],Таблица3[#All],2,FALSE)</f>
        <v>43438</v>
      </c>
      <c r="F870" s="18" t="str">
        <f>VLOOKUP(Таблица1[[#This Row],[ID]],Таблица3[#All],5,FALSE)</f>
        <v>Udaipur</v>
      </c>
      <c r="G870" s="5">
        <v>139</v>
      </c>
      <c r="H870" s="3">
        <v>30</v>
      </c>
      <c r="I870" s="5">
        <v>3</v>
      </c>
      <c r="J870" s="2" t="s">
        <v>4</v>
      </c>
      <c r="K870" s="2" t="s">
        <v>20</v>
      </c>
      <c r="L870" s="8">
        <v>46.333333333333336</v>
      </c>
      <c r="M870" s="1">
        <v>2</v>
      </c>
      <c r="N870" s="1" t="str">
        <f t="shared" si="15"/>
        <v>не торгуем</v>
      </c>
      <c r="O870" s="1"/>
    </row>
    <row r="871" spans="3:15" x14ac:dyDescent="0.3">
      <c r="C871" s="7" t="s">
        <v>367</v>
      </c>
      <c r="D871" s="103" t="str">
        <f>VLOOKUP(Таблица1[[#This Row],[ID]],Таблица3[#All],3,FALSE)</f>
        <v>Chetan</v>
      </c>
      <c r="E871" s="18">
        <f>VLOOKUP(Таблица1[[#This Row],[ID]],Таблица3[#All],2,FALSE)</f>
        <v>43478</v>
      </c>
      <c r="F871" s="18" t="str">
        <f>VLOOKUP(Таблица1[[#This Row],[ID]],Таблица3[#All],5,FALSE)</f>
        <v>Ahmedabad</v>
      </c>
      <c r="G871" s="5">
        <v>290</v>
      </c>
      <c r="H871" s="3">
        <v>35</v>
      </c>
      <c r="I871" s="5">
        <v>6</v>
      </c>
      <c r="J871" s="2" t="s">
        <v>4</v>
      </c>
      <c r="K871" s="2" t="s">
        <v>6</v>
      </c>
      <c r="L871" s="8">
        <v>48.333333333333336</v>
      </c>
      <c r="M871" s="1">
        <v>3</v>
      </c>
      <c r="N871" s="1" t="str">
        <f t="shared" si="15"/>
        <v>не торгуем</v>
      </c>
      <c r="O871" s="1"/>
    </row>
    <row r="872" spans="3:15" x14ac:dyDescent="0.3">
      <c r="C872" s="7" t="s">
        <v>313</v>
      </c>
      <c r="D872" s="103" t="str">
        <f>VLOOKUP(Таблица1[[#This Row],[ID]],Таблица3[#All],3,FALSE)</f>
        <v>Aashna</v>
      </c>
      <c r="E872" s="18">
        <f>VLOOKUP(Таблица1[[#This Row],[ID]],Таблица3[#All],2,FALSE)</f>
        <v>43438</v>
      </c>
      <c r="F872" s="18" t="str">
        <f>VLOOKUP(Таблица1[[#This Row],[ID]],Таблица3[#All],5,FALSE)</f>
        <v>Allahabad</v>
      </c>
      <c r="G872" s="5">
        <v>61</v>
      </c>
      <c r="H872" s="3">
        <v>11</v>
      </c>
      <c r="I872" s="5">
        <v>3</v>
      </c>
      <c r="J872" s="2" t="s">
        <v>4</v>
      </c>
      <c r="K872" s="2" t="s">
        <v>15</v>
      </c>
      <c r="L872" s="8">
        <v>20.333333333333332</v>
      </c>
      <c r="M872" s="1">
        <v>4</v>
      </c>
      <c r="N872" s="1" t="str">
        <f t="shared" si="15"/>
        <v>не торгуем</v>
      </c>
      <c r="O872" s="1"/>
    </row>
    <row r="873" spans="3:15" x14ac:dyDescent="0.3">
      <c r="C873" s="7" t="s">
        <v>313</v>
      </c>
      <c r="D873" s="103" t="str">
        <f>VLOOKUP(Таблица1[[#This Row],[ID]],Таблица3[#All],3,FALSE)</f>
        <v>Aashna</v>
      </c>
      <c r="E873" s="18">
        <f>VLOOKUP(Таблица1[[#This Row],[ID]],Таблица3[#All],2,FALSE)</f>
        <v>43438</v>
      </c>
      <c r="F873" s="18" t="str">
        <f>VLOOKUP(Таблица1[[#This Row],[ID]],Таблица3[#All],5,FALSE)</f>
        <v>Allahabad</v>
      </c>
      <c r="G873" s="5">
        <v>149</v>
      </c>
      <c r="H873" s="3">
        <v>15</v>
      </c>
      <c r="I873" s="5">
        <v>3</v>
      </c>
      <c r="J873" s="2" t="s">
        <v>4</v>
      </c>
      <c r="K873" s="2" t="s">
        <v>11</v>
      </c>
      <c r="L873" s="8">
        <v>49.666666666666664</v>
      </c>
      <c r="M873" s="1">
        <v>4</v>
      </c>
      <c r="N873" s="1" t="str">
        <f t="shared" si="15"/>
        <v>не торгуем</v>
      </c>
      <c r="O873" s="1"/>
    </row>
    <row r="874" spans="3:15" x14ac:dyDescent="0.3">
      <c r="C874" s="7" t="s">
        <v>496</v>
      </c>
      <c r="D874" s="103" t="str">
        <f>VLOOKUP(Таблица1[[#This Row],[ID]],Таблица3[#All],3,FALSE)</f>
        <v>Jahan</v>
      </c>
      <c r="E874" s="18">
        <f>VLOOKUP(Таблица1[[#This Row],[ID]],Таблица3[#All],2,FALSE)</f>
        <v>43545</v>
      </c>
      <c r="F874" s="18" t="str">
        <f>VLOOKUP(Таблица1[[#This Row],[ID]],Таблица3[#All],5,FALSE)</f>
        <v>Bhopal</v>
      </c>
      <c r="G874" s="5">
        <v>450</v>
      </c>
      <c r="H874" s="3">
        <v>190</v>
      </c>
      <c r="I874" s="5">
        <v>4</v>
      </c>
      <c r="J874" s="2" t="s">
        <v>2</v>
      </c>
      <c r="K874" s="2" t="s">
        <v>3</v>
      </c>
      <c r="L874" s="8">
        <v>112.5</v>
      </c>
      <c r="M874" s="1">
        <v>3</v>
      </c>
      <c r="N874" s="1" t="str">
        <f t="shared" si="15"/>
        <v>торгуем</v>
      </c>
      <c r="O874" s="1"/>
    </row>
    <row r="875" spans="3:15" x14ac:dyDescent="0.3">
      <c r="C875" s="7" t="s">
        <v>313</v>
      </c>
      <c r="D875" s="103" t="str">
        <f>VLOOKUP(Таблица1[[#This Row],[ID]],Таблица3[#All],3,FALSE)</f>
        <v>Aashna</v>
      </c>
      <c r="E875" s="18">
        <f>VLOOKUP(Таблица1[[#This Row],[ID]],Таблица3[#All],2,FALSE)</f>
        <v>43438</v>
      </c>
      <c r="F875" s="18" t="str">
        <f>VLOOKUP(Таблица1[[#This Row],[ID]],Таблица3[#All],5,FALSE)</f>
        <v>Allahabad</v>
      </c>
      <c r="G875" s="5">
        <v>372</v>
      </c>
      <c r="H875" s="3">
        <v>59</v>
      </c>
      <c r="I875" s="5">
        <v>3</v>
      </c>
      <c r="J875" s="2" t="s">
        <v>7</v>
      </c>
      <c r="K875" s="2" t="s">
        <v>25</v>
      </c>
      <c r="L875" s="8">
        <v>124</v>
      </c>
      <c r="M875" s="1">
        <v>2</v>
      </c>
      <c r="N875" s="1" t="str">
        <f t="shared" si="15"/>
        <v>торгуем</v>
      </c>
      <c r="O875" s="1"/>
    </row>
    <row r="876" spans="3:15" x14ac:dyDescent="0.3">
      <c r="C876" s="7" t="s">
        <v>274</v>
      </c>
      <c r="D876" s="103" t="str">
        <f>VLOOKUP(Таблица1[[#This Row],[ID]],Таблица3[#All],3,FALSE)</f>
        <v>Shubham</v>
      </c>
      <c r="E876" s="18">
        <f>VLOOKUP(Таблица1[[#This Row],[ID]],Таблица3[#All],2,FALSE)</f>
        <v>43412</v>
      </c>
      <c r="F876" s="18" t="str">
        <f>VLOOKUP(Таблица1[[#This Row],[ID]],Таблица3[#All],5,FALSE)</f>
        <v>Pune</v>
      </c>
      <c r="G876" s="5">
        <v>436</v>
      </c>
      <c r="H876" s="3">
        <v>131</v>
      </c>
      <c r="I876" s="5">
        <v>9</v>
      </c>
      <c r="J876" s="2" t="s">
        <v>4</v>
      </c>
      <c r="K876" s="2" t="s">
        <v>6</v>
      </c>
      <c r="L876" s="8">
        <v>48.444444444444443</v>
      </c>
      <c r="M876" s="1">
        <v>1</v>
      </c>
      <c r="N876" s="1" t="str">
        <f t="shared" si="15"/>
        <v>не торгуем</v>
      </c>
      <c r="O876" s="1"/>
    </row>
    <row r="877" spans="3:15" x14ac:dyDescent="0.3">
      <c r="C877" s="7" t="s">
        <v>313</v>
      </c>
      <c r="D877" s="103" t="str">
        <f>VLOOKUP(Таблица1[[#This Row],[ID]],Таблица3[#All],3,FALSE)</f>
        <v>Aashna</v>
      </c>
      <c r="E877" s="18">
        <f>VLOOKUP(Таблица1[[#This Row],[ID]],Таблица3[#All],2,FALSE)</f>
        <v>43438</v>
      </c>
      <c r="F877" s="18" t="str">
        <f>VLOOKUP(Таблица1[[#This Row],[ID]],Таблица3[#All],5,FALSE)</f>
        <v>Allahabad</v>
      </c>
      <c r="G877" s="5">
        <v>83</v>
      </c>
      <c r="H877" s="3">
        <v>12</v>
      </c>
      <c r="I877" s="5">
        <v>3</v>
      </c>
      <c r="J877" s="2" t="s">
        <v>4</v>
      </c>
      <c r="K877" s="2" t="s">
        <v>5</v>
      </c>
      <c r="L877" s="8">
        <v>27.666666666666668</v>
      </c>
      <c r="M877" s="1">
        <v>3</v>
      </c>
      <c r="N877" s="1" t="str">
        <f t="shared" si="15"/>
        <v>не торгуем</v>
      </c>
      <c r="O877" s="1"/>
    </row>
    <row r="878" spans="3:15" x14ac:dyDescent="0.3">
      <c r="C878" s="7" t="s">
        <v>44</v>
      </c>
      <c r="D878" s="103" t="str">
        <f>VLOOKUP(Таблица1[[#This Row],[ID]],Таблица3[#All],3,FALSE)</f>
        <v>Pinky</v>
      </c>
      <c r="E878" s="18">
        <f>VLOOKUP(Таблица1[[#This Row],[ID]],Таблица3[#All],2,FALSE)</f>
        <v>43213</v>
      </c>
      <c r="F878" s="18" t="str">
        <f>VLOOKUP(Таблица1[[#This Row],[ID]],Таблица3[#All],5,FALSE)</f>
        <v>Kashmir</v>
      </c>
      <c r="G878" s="5">
        <v>97</v>
      </c>
      <c r="H878" s="3">
        <v>29</v>
      </c>
      <c r="I878" s="5">
        <v>2</v>
      </c>
      <c r="J878" s="2" t="s">
        <v>4</v>
      </c>
      <c r="K878" s="2" t="s">
        <v>6</v>
      </c>
      <c r="L878" s="8">
        <v>48.5</v>
      </c>
      <c r="M878" s="1">
        <v>2</v>
      </c>
      <c r="N878" s="1" t="str">
        <f t="shared" si="15"/>
        <v>не торгуем</v>
      </c>
      <c r="O878" s="1"/>
    </row>
    <row r="879" spans="3:15" x14ac:dyDescent="0.3">
      <c r="C879" s="7" t="s">
        <v>75</v>
      </c>
      <c r="D879" s="103" t="str">
        <f>VLOOKUP(Таблица1[[#This Row],[ID]],Таблица3[#All],3,FALSE)</f>
        <v>Nida</v>
      </c>
      <c r="E879" s="18">
        <f>VLOOKUP(Таблица1[[#This Row],[ID]],Таблица3[#All],2,FALSE)</f>
        <v>43231</v>
      </c>
      <c r="F879" s="18" t="str">
        <f>VLOOKUP(Таблица1[[#This Row],[ID]],Таблица3[#All],5,FALSE)</f>
        <v>Indore</v>
      </c>
      <c r="G879" s="5">
        <v>97</v>
      </c>
      <c r="H879" s="3">
        <v>-62</v>
      </c>
      <c r="I879" s="5">
        <v>2</v>
      </c>
      <c r="J879" s="2" t="s">
        <v>4</v>
      </c>
      <c r="K879" s="2" t="s">
        <v>13</v>
      </c>
      <c r="L879" s="8">
        <v>48.5</v>
      </c>
      <c r="M879" s="1">
        <v>4</v>
      </c>
      <c r="N879" s="1" t="str">
        <f t="shared" si="15"/>
        <v>не торгуем</v>
      </c>
      <c r="O879" s="1"/>
    </row>
    <row r="880" spans="3:15" x14ac:dyDescent="0.3">
      <c r="C880" s="7" t="s">
        <v>316</v>
      </c>
      <c r="D880" s="103" t="str">
        <f>VLOOKUP(Таблица1[[#This Row],[ID]],Таблица3[#All],3,FALSE)</f>
        <v>Aman</v>
      </c>
      <c r="E880" s="18">
        <f>VLOOKUP(Таблица1[[#This Row],[ID]],Таблица3[#All],2,FALSE)</f>
        <v>43439</v>
      </c>
      <c r="F880" s="18" t="str">
        <f>VLOOKUP(Таблица1[[#This Row],[ID]],Таблица3[#All],5,FALSE)</f>
        <v>Mumbai</v>
      </c>
      <c r="G880" s="5">
        <v>31</v>
      </c>
      <c r="H880" s="3">
        <v>11</v>
      </c>
      <c r="I880" s="5">
        <v>3</v>
      </c>
      <c r="J880" s="2" t="s">
        <v>4</v>
      </c>
      <c r="K880" s="2" t="s">
        <v>48</v>
      </c>
      <c r="L880" s="8">
        <v>10.333333333333334</v>
      </c>
      <c r="M880" s="1">
        <v>4</v>
      </c>
      <c r="N880" s="1" t="str">
        <f t="shared" si="15"/>
        <v>не торгуем</v>
      </c>
      <c r="O880" s="1"/>
    </row>
    <row r="881" spans="3:15" x14ac:dyDescent="0.3">
      <c r="C881" s="7" t="s">
        <v>109</v>
      </c>
      <c r="D881" s="103" t="str">
        <f>VLOOKUP(Таблица1[[#This Row],[ID]],Таблица3[#All],3,FALSE)</f>
        <v>Bhaggyasree</v>
      </c>
      <c r="E881" s="18">
        <f>VLOOKUP(Таблица1[[#This Row],[ID]],Таблица3[#All],2,FALSE)</f>
        <v>43265</v>
      </c>
      <c r="F881" s="18" t="str">
        <f>VLOOKUP(Таблица1[[#This Row],[ID]],Таблица3[#All],5,FALSE)</f>
        <v>Mumbai</v>
      </c>
      <c r="G881" s="5">
        <v>97</v>
      </c>
      <c r="H881" s="3">
        <v>17</v>
      </c>
      <c r="I881" s="5">
        <v>2</v>
      </c>
      <c r="J881" s="2" t="s">
        <v>4</v>
      </c>
      <c r="K881" s="2" t="s">
        <v>5</v>
      </c>
      <c r="L881" s="8">
        <v>48.5</v>
      </c>
      <c r="M881" s="1">
        <v>3</v>
      </c>
      <c r="N881" s="1" t="str">
        <f t="shared" si="15"/>
        <v>не торгуем</v>
      </c>
      <c r="O881" s="1"/>
    </row>
    <row r="882" spans="3:15" x14ac:dyDescent="0.3">
      <c r="C882" s="7" t="s">
        <v>272</v>
      </c>
      <c r="D882" s="103" t="str">
        <f>VLOOKUP(Таблица1[[#This Row],[ID]],Таблица3[#All],3,FALSE)</f>
        <v>Soumyabrata</v>
      </c>
      <c r="E882" s="18">
        <f>VLOOKUP(Таблица1[[#This Row],[ID]],Таблица3[#All],2,FALSE)</f>
        <v>43411</v>
      </c>
      <c r="F882" s="18" t="str">
        <f>VLOOKUP(Таблица1[[#This Row],[ID]],Таблица3[#All],5,FALSE)</f>
        <v>Hyderabad</v>
      </c>
      <c r="G882" s="5">
        <v>97</v>
      </c>
      <c r="H882" s="3">
        <v>17</v>
      </c>
      <c r="I882" s="5">
        <v>2</v>
      </c>
      <c r="J882" s="2" t="s">
        <v>4</v>
      </c>
      <c r="K882" s="2" t="s">
        <v>5</v>
      </c>
      <c r="L882" s="8">
        <v>48.5</v>
      </c>
      <c r="M882" s="1">
        <v>2</v>
      </c>
      <c r="N882" s="1" t="str">
        <f t="shared" si="15"/>
        <v>не торгуем</v>
      </c>
      <c r="O882" s="1"/>
    </row>
    <row r="883" spans="3:15" x14ac:dyDescent="0.3">
      <c r="C883" s="7" t="s">
        <v>512</v>
      </c>
      <c r="D883" s="103" t="str">
        <f>VLOOKUP(Таблица1[[#This Row],[ID]],Таблица3[#All],3,FALSE)</f>
        <v>Ramesh</v>
      </c>
      <c r="E883" s="18">
        <f>VLOOKUP(Таблица1[[#This Row],[ID]],Таблица3[#All],2,FALSE)</f>
        <v>43551</v>
      </c>
      <c r="F883" s="18" t="str">
        <f>VLOOKUP(Таблица1[[#This Row],[ID]],Таблица3[#All],5,FALSE)</f>
        <v>Ahmedabad</v>
      </c>
      <c r="G883" s="5">
        <v>97</v>
      </c>
      <c r="H883" s="3">
        <v>14</v>
      </c>
      <c r="I883" s="5">
        <v>2</v>
      </c>
      <c r="J883" s="2" t="s">
        <v>4</v>
      </c>
      <c r="K883" s="2" t="s">
        <v>17</v>
      </c>
      <c r="L883" s="8">
        <v>48.5</v>
      </c>
      <c r="M883" s="1">
        <v>3</v>
      </c>
      <c r="N883" s="1" t="str">
        <f t="shared" si="15"/>
        <v>не торгуем</v>
      </c>
      <c r="O883" s="1"/>
    </row>
    <row r="884" spans="3:15" x14ac:dyDescent="0.3">
      <c r="C884" s="7" t="s">
        <v>517</v>
      </c>
      <c r="D884" s="103" t="str">
        <f>VLOOKUP(Таблица1[[#This Row],[ID]],Таблица3[#All],3,FALSE)</f>
        <v>Vini</v>
      </c>
      <c r="E884" s="18">
        <f>VLOOKUP(Таблица1[[#This Row],[ID]],Таблица3[#All],2,FALSE)</f>
        <v>43552</v>
      </c>
      <c r="F884" s="18" t="str">
        <f>VLOOKUP(Таблица1[[#This Row],[ID]],Таблица3[#All],5,FALSE)</f>
        <v>Bangalore</v>
      </c>
      <c r="G884" s="5">
        <v>97</v>
      </c>
      <c r="H884" s="3">
        <v>12</v>
      </c>
      <c r="I884" s="5">
        <v>2</v>
      </c>
      <c r="J884" s="2" t="s">
        <v>4</v>
      </c>
      <c r="K884" s="2" t="s">
        <v>6</v>
      </c>
      <c r="L884" s="8">
        <v>48.5</v>
      </c>
      <c r="M884" s="1">
        <v>4</v>
      </c>
      <c r="N884" s="1" t="str">
        <f t="shared" si="15"/>
        <v>не торгуем</v>
      </c>
      <c r="O884" s="1"/>
    </row>
    <row r="885" spans="3:15" x14ac:dyDescent="0.3">
      <c r="C885" s="7" t="s">
        <v>134</v>
      </c>
      <c r="D885" s="103" t="str">
        <f>VLOOKUP(Таблица1[[#This Row],[ID]],Таблица3[#All],3,FALSE)</f>
        <v>Stuti</v>
      </c>
      <c r="E885" s="18">
        <f>VLOOKUP(Таблица1[[#This Row],[ID]],Таблица3[#All],2,FALSE)</f>
        <v>43290</v>
      </c>
      <c r="F885" s="18" t="str">
        <f>VLOOKUP(Таблица1[[#This Row],[ID]],Таблица3[#All],5,FALSE)</f>
        <v>Bangalore</v>
      </c>
      <c r="G885" s="5">
        <v>340</v>
      </c>
      <c r="H885" s="3">
        <v>20</v>
      </c>
      <c r="I885" s="5">
        <v>7</v>
      </c>
      <c r="J885" s="2" t="s">
        <v>4</v>
      </c>
      <c r="K885" s="2" t="s">
        <v>20</v>
      </c>
      <c r="L885" s="8">
        <v>48.571428571428569</v>
      </c>
      <c r="M885" s="1">
        <v>3</v>
      </c>
      <c r="N885" s="1" t="str">
        <f t="shared" si="15"/>
        <v>не торгуем</v>
      </c>
      <c r="O885" s="1"/>
    </row>
    <row r="886" spans="3:15" x14ac:dyDescent="0.3">
      <c r="C886" s="7" t="s">
        <v>398</v>
      </c>
      <c r="D886" s="103" t="str">
        <f>VLOOKUP(Таблица1[[#This Row],[ID]],Таблица3[#All],3,FALSE)</f>
        <v>Parin</v>
      </c>
      <c r="E886" s="18">
        <f>VLOOKUP(Таблица1[[#This Row],[ID]],Таблица3[#All],2,FALSE)</f>
        <v>43492</v>
      </c>
      <c r="F886" s="18" t="str">
        <f>VLOOKUP(Таблица1[[#This Row],[ID]],Таблица3[#All],5,FALSE)</f>
        <v>Mumbai</v>
      </c>
      <c r="G886" s="5">
        <v>341</v>
      </c>
      <c r="H886" s="3">
        <v>160</v>
      </c>
      <c r="I886" s="5">
        <v>7</v>
      </c>
      <c r="J886" s="2" t="s">
        <v>4</v>
      </c>
      <c r="K886" s="2" t="s">
        <v>5</v>
      </c>
      <c r="L886" s="8">
        <v>48.714285714285715</v>
      </c>
      <c r="M886" s="1">
        <v>1</v>
      </c>
      <c r="N886" s="1" t="str">
        <f t="shared" si="15"/>
        <v>не торгуем</v>
      </c>
      <c r="O886" s="1"/>
    </row>
    <row r="887" spans="3:15" x14ac:dyDescent="0.3">
      <c r="C887" s="7" t="s">
        <v>317</v>
      </c>
      <c r="D887" s="103" t="str">
        <f>VLOOKUP(Таблица1[[#This Row],[ID]],Таблица3[#All],3,FALSE)</f>
        <v>Rohan</v>
      </c>
      <c r="E887" s="18">
        <f>VLOOKUP(Таблица1[[#This Row],[ID]],Таблица3[#All],2,FALSE)</f>
        <v>43440</v>
      </c>
      <c r="F887" s="18" t="str">
        <f>VLOOKUP(Таблица1[[#This Row],[ID]],Таблица3[#All],5,FALSE)</f>
        <v>Indore</v>
      </c>
      <c r="G887" s="5">
        <v>43</v>
      </c>
      <c r="H887" s="3">
        <v>5</v>
      </c>
      <c r="I887" s="5">
        <v>3</v>
      </c>
      <c r="J887" s="2" t="s">
        <v>4</v>
      </c>
      <c r="K887" s="2" t="s">
        <v>5</v>
      </c>
      <c r="L887" s="8">
        <v>14.333333333333334</v>
      </c>
      <c r="M887" s="1">
        <v>2</v>
      </c>
      <c r="N887" s="1" t="str">
        <f t="shared" si="15"/>
        <v>не торгуем</v>
      </c>
      <c r="O887" s="1"/>
    </row>
    <row r="888" spans="3:15" x14ac:dyDescent="0.3">
      <c r="C888" s="7" t="s">
        <v>317</v>
      </c>
      <c r="D888" s="103" t="str">
        <f>VLOOKUP(Таблица1[[#This Row],[ID]],Таблица3[#All],3,FALSE)</f>
        <v>Rohan</v>
      </c>
      <c r="E888" s="18">
        <f>VLOOKUP(Таблица1[[#This Row],[ID]],Таблица3[#All],2,FALSE)</f>
        <v>43440</v>
      </c>
      <c r="F888" s="18" t="str">
        <f>VLOOKUP(Таблица1[[#This Row],[ID]],Таблица3[#All],5,FALSE)</f>
        <v>Indore</v>
      </c>
      <c r="G888" s="5">
        <v>33</v>
      </c>
      <c r="H888" s="3">
        <v>10</v>
      </c>
      <c r="I888" s="5">
        <v>3</v>
      </c>
      <c r="J888" s="2" t="s">
        <v>4</v>
      </c>
      <c r="K888" s="2" t="s">
        <v>6</v>
      </c>
      <c r="L888" s="8">
        <v>11</v>
      </c>
      <c r="M888" s="1">
        <v>2</v>
      </c>
      <c r="N888" s="1" t="str">
        <f t="shared" si="15"/>
        <v>не торгуем</v>
      </c>
      <c r="O888" s="1"/>
    </row>
    <row r="889" spans="3:15" x14ac:dyDescent="0.3">
      <c r="C889" s="7" t="s">
        <v>317</v>
      </c>
      <c r="D889" s="103" t="str">
        <f>VLOOKUP(Таблица1[[#This Row],[ID]],Таблица3[#All],3,FALSE)</f>
        <v>Rohan</v>
      </c>
      <c r="E889" s="18">
        <f>VLOOKUP(Таблица1[[#This Row],[ID]],Таблица3[#All],2,FALSE)</f>
        <v>43440</v>
      </c>
      <c r="F889" s="18" t="str">
        <f>VLOOKUP(Таблица1[[#This Row],[ID]],Таблица3[#All],5,FALSE)</f>
        <v>Indore</v>
      </c>
      <c r="G889" s="5">
        <v>24</v>
      </c>
      <c r="H889" s="3">
        <v>11</v>
      </c>
      <c r="I889" s="5">
        <v>5</v>
      </c>
      <c r="J889" s="2" t="s">
        <v>4</v>
      </c>
      <c r="K889" s="2" t="s">
        <v>6</v>
      </c>
      <c r="L889" s="8">
        <v>4.8</v>
      </c>
      <c r="M889" s="1">
        <v>1</v>
      </c>
      <c r="N889" s="1" t="str">
        <f t="shared" si="15"/>
        <v>не торгуем</v>
      </c>
      <c r="O889" s="1"/>
    </row>
    <row r="890" spans="3:15" x14ac:dyDescent="0.3">
      <c r="C890" s="7" t="s">
        <v>456</v>
      </c>
      <c r="D890" s="103" t="str">
        <f>VLOOKUP(Таблица1[[#This Row],[ID]],Таблица3[#All],3,FALSE)</f>
        <v>Bhishm</v>
      </c>
      <c r="E890" s="18">
        <f>VLOOKUP(Таблица1[[#This Row],[ID]],Таблица3[#All],2,FALSE)</f>
        <v>43519</v>
      </c>
      <c r="F890" s="18" t="str">
        <f>VLOOKUP(Таблица1[[#This Row],[ID]],Таблица3[#All],5,FALSE)</f>
        <v>Mumbai</v>
      </c>
      <c r="G890" s="5">
        <v>341</v>
      </c>
      <c r="H890" s="3">
        <v>44</v>
      </c>
      <c r="I890" s="5">
        <v>7</v>
      </c>
      <c r="J890" s="2" t="s">
        <v>2</v>
      </c>
      <c r="K890" s="2" t="s">
        <v>29</v>
      </c>
      <c r="L890" s="8">
        <v>48.714285714285715</v>
      </c>
      <c r="M890" s="1">
        <v>4</v>
      </c>
      <c r="N890" s="1" t="str">
        <f t="shared" si="15"/>
        <v>не торгуем</v>
      </c>
      <c r="O890" s="1"/>
    </row>
    <row r="891" spans="3:15" x14ac:dyDescent="0.3">
      <c r="C891" s="7" t="s">
        <v>318</v>
      </c>
      <c r="D891" s="103" t="str">
        <f>VLOOKUP(Таблица1[[#This Row],[ID]],Таблица3[#All],3,FALSE)</f>
        <v>Abhishek</v>
      </c>
      <c r="E891" s="18">
        <f>VLOOKUP(Таблица1[[#This Row],[ID]],Таблица3[#All],2,FALSE)</f>
        <v>43441</v>
      </c>
      <c r="F891" s="18" t="str">
        <f>VLOOKUP(Таблица1[[#This Row],[ID]],Таблица3[#All],5,FALSE)</f>
        <v>Udaipur</v>
      </c>
      <c r="G891" s="5">
        <v>33</v>
      </c>
      <c r="H891" s="3">
        <v>13</v>
      </c>
      <c r="I891" s="5">
        <v>3</v>
      </c>
      <c r="J891" s="2" t="s">
        <v>4</v>
      </c>
      <c r="K891" s="2" t="s">
        <v>22</v>
      </c>
      <c r="L891" s="8">
        <v>11</v>
      </c>
      <c r="M891" s="1">
        <v>3</v>
      </c>
      <c r="N891" s="1" t="str">
        <f t="shared" si="15"/>
        <v>не торгуем</v>
      </c>
      <c r="O891" s="1"/>
    </row>
    <row r="892" spans="3:15" x14ac:dyDescent="0.3">
      <c r="C892" s="7" t="s">
        <v>318</v>
      </c>
      <c r="D892" s="103" t="str">
        <f>VLOOKUP(Таблица1[[#This Row],[ID]],Таблица3[#All],3,FALSE)</f>
        <v>Abhishek</v>
      </c>
      <c r="E892" s="18">
        <f>VLOOKUP(Таблица1[[#This Row],[ID]],Таблица3[#All],2,FALSE)</f>
        <v>43441</v>
      </c>
      <c r="F892" s="18" t="str">
        <f>VLOOKUP(Таблица1[[#This Row],[ID]],Таблица3[#All],5,FALSE)</f>
        <v>Udaipur</v>
      </c>
      <c r="G892" s="5">
        <v>499</v>
      </c>
      <c r="H892" s="3">
        <v>33</v>
      </c>
      <c r="I892" s="5">
        <v>4</v>
      </c>
      <c r="J892" s="2" t="s">
        <v>4</v>
      </c>
      <c r="K892" s="2" t="s">
        <v>11</v>
      </c>
      <c r="L892" s="8">
        <v>124.75</v>
      </c>
      <c r="M892" s="1">
        <v>4</v>
      </c>
      <c r="N892" s="1" t="str">
        <f t="shared" si="15"/>
        <v>не торгуем</v>
      </c>
      <c r="O892" s="1"/>
    </row>
    <row r="893" spans="3:15" x14ac:dyDescent="0.3">
      <c r="C893" s="7" t="s">
        <v>318</v>
      </c>
      <c r="D893" s="103" t="str">
        <f>VLOOKUP(Таблица1[[#This Row],[ID]],Таблица3[#All],3,FALSE)</f>
        <v>Abhishek</v>
      </c>
      <c r="E893" s="18">
        <f>VLOOKUP(Таблица1[[#This Row],[ID]],Таблица3[#All],2,FALSE)</f>
        <v>43441</v>
      </c>
      <c r="F893" s="18" t="str">
        <f>VLOOKUP(Таблица1[[#This Row],[ID]],Таблица3[#All],5,FALSE)</f>
        <v>Udaipur</v>
      </c>
      <c r="G893" s="5">
        <v>147</v>
      </c>
      <c r="H893" s="3">
        <v>73</v>
      </c>
      <c r="I893" s="5">
        <v>3</v>
      </c>
      <c r="J893" s="2" t="s">
        <v>4</v>
      </c>
      <c r="K893" s="2" t="s">
        <v>5</v>
      </c>
      <c r="L893" s="8">
        <v>49</v>
      </c>
      <c r="M893" s="1">
        <v>3</v>
      </c>
      <c r="N893" s="1" t="str">
        <f t="shared" si="15"/>
        <v>не торгуем</v>
      </c>
      <c r="O893" s="1"/>
    </row>
    <row r="894" spans="3:15" x14ac:dyDescent="0.3">
      <c r="C894" s="7" t="s">
        <v>318</v>
      </c>
      <c r="D894" s="103" t="str">
        <f>VLOOKUP(Таблица1[[#This Row],[ID]],Таблица3[#All],3,FALSE)</f>
        <v>Abhishek</v>
      </c>
      <c r="E894" s="18">
        <f>VLOOKUP(Таблица1[[#This Row],[ID]],Таблица3[#All],2,FALSE)</f>
        <v>43441</v>
      </c>
      <c r="F894" s="18" t="str">
        <f>VLOOKUP(Таблица1[[#This Row],[ID]],Таблица3[#All],5,FALSE)</f>
        <v>Udaipur</v>
      </c>
      <c r="G894" s="5">
        <v>53</v>
      </c>
      <c r="H894" s="3">
        <v>5</v>
      </c>
      <c r="I894" s="5">
        <v>3</v>
      </c>
      <c r="J894" s="2" t="s">
        <v>4</v>
      </c>
      <c r="K894" s="2" t="s">
        <v>17</v>
      </c>
      <c r="L894" s="8">
        <v>17.666666666666668</v>
      </c>
      <c r="M894" s="1">
        <v>2</v>
      </c>
      <c r="N894" s="1" t="str">
        <f t="shared" si="15"/>
        <v>не торгуем</v>
      </c>
      <c r="O894" s="1"/>
    </row>
    <row r="895" spans="3:15" x14ac:dyDescent="0.3">
      <c r="C895" s="7" t="s">
        <v>274</v>
      </c>
      <c r="D895" s="103" t="str">
        <f>VLOOKUP(Таблица1[[#This Row],[ID]],Таблица3[#All],3,FALSE)</f>
        <v>Shubham</v>
      </c>
      <c r="E895" s="18">
        <f>VLOOKUP(Таблица1[[#This Row],[ID]],Таблица3[#All],2,FALSE)</f>
        <v>43412</v>
      </c>
      <c r="F895" s="18" t="str">
        <f>VLOOKUP(Таблица1[[#This Row],[ID]],Таблица3[#All],5,FALSE)</f>
        <v>Pune</v>
      </c>
      <c r="G895" s="5">
        <v>342</v>
      </c>
      <c r="H895" s="3">
        <v>154</v>
      </c>
      <c r="I895" s="5">
        <v>7</v>
      </c>
      <c r="J895" s="2" t="s">
        <v>2</v>
      </c>
      <c r="K895" s="2" t="s">
        <v>29</v>
      </c>
      <c r="L895" s="8">
        <v>48.857142857142854</v>
      </c>
      <c r="M895" s="1">
        <v>4</v>
      </c>
      <c r="N895" s="1" t="str">
        <f t="shared" si="15"/>
        <v>не торгуем</v>
      </c>
      <c r="O895" s="1"/>
    </row>
    <row r="896" spans="3:15" x14ac:dyDescent="0.3">
      <c r="C896" s="7" t="s">
        <v>318</v>
      </c>
      <c r="D896" s="103" t="str">
        <f>VLOOKUP(Таблица1[[#This Row],[ID]],Таблица3[#All],3,FALSE)</f>
        <v>Abhishek</v>
      </c>
      <c r="E896" s="18">
        <f>VLOOKUP(Таблица1[[#This Row],[ID]],Таблица3[#All],2,FALSE)</f>
        <v>43441</v>
      </c>
      <c r="F896" s="18" t="str">
        <f>VLOOKUP(Таблица1[[#This Row],[ID]],Таблица3[#All],5,FALSE)</f>
        <v>Udaipur</v>
      </c>
      <c r="G896" s="5">
        <v>915</v>
      </c>
      <c r="H896" s="3">
        <v>-99</v>
      </c>
      <c r="I896" s="5">
        <v>3</v>
      </c>
      <c r="J896" s="2" t="s">
        <v>2</v>
      </c>
      <c r="K896" s="2" t="s">
        <v>24</v>
      </c>
      <c r="L896" s="8">
        <v>305</v>
      </c>
      <c r="M896" s="1">
        <v>3</v>
      </c>
      <c r="N896" s="1" t="str">
        <f t="shared" si="15"/>
        <v>не торгуем</v>
      </c>
      <c r="O896" s="1"/>
    </row>
    <row r="897" spans="3:15" x14ac:dyDescent="0.3">
      <c r="C897" s="7" t="s">
        <v>318</v>
      </c>
      <c r="D897" s="103" t="str">
        <f>VLOOKUP(Таблица1[[#This Row],[ID]],Таблица3[#All],3,FALSE)</f>
        <v>Abhishek</v>
      </c>
      <c r="E897" s="18">
        <f>VLOOKUP(Таблица1[[#This Row],[ID]],Таблица3[#All],2,FALSE)</f>
        <v>43441</v>
      </c>
      <c r="F897" s="18" t="str">
        <f>VLOOKUP(Таблица1[[#This Row],[ID]],Таблица3[#All],5,FALSE)</f>
        <v>Udaipur</v>
      </c>
      <c r="G897" s="5">
        <v>191</v>
      </c>
      <c r="H897" s="3">
        <v>93</v>
      </c>
      <c r="I897" s="5">
        <v>4</v>
      </c>
      <c r="J897" s="2" t="s">
        <v>4</v>
      </c>
      <c r="K897" s="2" t="s">
        <v>20</v>
      </c>
      <c r="L897" s="8">
        <v>47.75</v>
      </c>
      <c r="M897" s="1">
        <v>4</v>
      </c>
      <c r="N897" s="1" t="str">
        <f t="shared" si="15"/>
        <v>не торгуем</v>
      </c>
      <c r="O897" s="1"/>
    </row>
    <row r="898" spans="3:15" x14ac:dyDescent="0.3">
      <c r="C898" s="7" t="s">
        <v>236</v>
      </c>
      <c r="D898" s="103" t="str">
        <f>VLOOKUP(Таблица1[[#This Row],[ID]],Таблица3[#All],3,FALSE)</f>
        <v>Mane</v>
      </c>
      <c r="E898" s="18">
        <f>VLOOKUP(Таблица1[[#This Row],[ID]],Таблица3[#All],2,FALSE)</f>
        <v>43385</v>
      </c>
      <c r="F898" s="18" t="str">
        <f>VLOOKUP(Таблица1[[#This Row],[ID]],Таблица3[#All],5,FALSE)</f>
        <v>Hyderabad</v>
      </c>
      <c r="G898" s="5">
        <v>391</v>
      </c>
      <c r="H898" s="3">
        <v>113</v>
      </c>
      <c r="I898" s="5">
        <v>8</v>
      </c>
      <c r="J898" s="2" t="s">
        <v>4</v>
      </c>
      <c r="K898" s="2" t="s">
        <v>5</v>
      </c>
      <c r="L898" s="8">
        <v>48.875</v>
      </c>
      <c r="M898" s="1">
        <v>1</v>
      </c>
      <c r="N898" s="1" t="str">
        <f t="shared" si="15"/>
        <v>не торгуем</v>
      </c>
      <c r="O898" s="1"/>
    </row>
    <row r="899" spans="3:15" x14ac:dyDescent="0.3">
      <c r="C899" s="7" t="s">
        <v>33</v>
      </c>
      <c r="D899" s="103" t="str">
        <f>VLOOKUP(Таблица1[[#This Row],[ID]],Таблица3[#All],3,FALSE)</f>
        <v>Vandana</v>
      </c>
      <c r="E899" s="18">
        <f>VLOOKUP(Таблица1[[#This Row],[ID]],Таблица3[#All],2,FALSE)</f>
        <v>43203</v>
      </c>
      <c r="F899" s="18" t="str">
        <f>VLOOKUP(Таблица1[[#This Row],[ID]],Таблица3[#All],5,FALSE)</f>
        <v>Simla</v>
      </c>
      <c r="G899" s="5">
        <v>98</v>
      </c>
      <c r="H899" s="3">
        <v>-12</v>
      </c>
      <c r="I899" s="5">
        <v>2</v>
      </c>
      <c r="J899" s="2" t="s">
        <v>7</v>
      </c>
      <c r="K899" s="2" t="s">
        <v>8</v>
      </c>
      <c r="L899" s="8">
        <v>49</v>
      </c>
      <c r="M899" s="1">
        <v>2</v>
      </c>
      <c r="N899" s="1" t="str">
        <f t="shared" si="15"/>
        <v>не торгуем</v>
      </c>
      <c r="O899" s="1"/>
    </row>
    <row r="900" spans="3:15" x14ac:dyDescent="0.3">
      <c r="C900" s="7" t="s">
        <v>319</v>
      </c>
      <c r="D900" s="103" t="str">
        <f>VLOOKUP(Таблица1[[#This Row],[ID]],Таблица3[#All],3,FALSE)</f>
        <v>Aishwarya</v>
      </c>
      <c r="E900" s="18">
        <f>VLOOKUP(Таблица1[[#This Row],[ID]],Таблица3[#All],2,FALSE)</f>
        <v>43442</v>
      </c>
      <c r="F900" s="18" t="str">
        <f>VLOOKUP(Таблица1[[#This Row],[ID]],Таблица3[#All],5,FALSE)</f>
        <v>Allahabad</v>
      </c>
      <c r="G900" s="5">
        <v>28</v>
      </c>
      <c r="H900" s="3">
        <v>6</v>
      </c>
      <c r="I900" s="5">
        <v>4</v>
      </c>
      <c r="J900" s="2" t="s">
        <v>4</v>
      </c>
      <c r="K900" s="2" t="s">
        <v>48</v>
      </c>
      <c r="L900" s="8">
        <v>7</v>
      </c>
      <c r="M900" s="1">
        <v>3</v>
      </c>
      <c r="N900" s="1" t="str">
        <f t="shared" si="15"/>
        <v>не торгуем</v>
      </c>
      <c r="O900" s="1"/>
    </row>
    <row r="901" spans="3:15" x14ac:dyDescent="0.3">
      <c r="C901" s="7" t="s">
        <v>71</v>
      </c>
      <c r="D901" s="103" t="str">
        <f>VLOOKUP(Таблица1[[#This Row],[ID]],Таблица3[#All],3,FALSE)</f>
        <v>Anurag</v>
      </c>
      <c r="E901" s="18">
        <f>VLOOKUP(Таблица1[[#This Row],[ID]],Таблица3[#All],2,FALSE)</f>
        <v>43227</v>
      </c>
      <c r="F901" s="18" t="str">
        <f>VLOOKUP(Таблица1[[#This Row],[ID]],Таблица3[#All],5,FALSE)</f>
        <v>Indore</v>
      </c>
      <c r="G901" s="5">
        <v>49</v>
      </c>
      <c r="H901" s="3">
        <v>3</v>
      </c>
      <c r="I901" s="5">
        <v>1</v>
      </c>
      <c r="J901" s="2" t="s">
        <v>4</v>
      </c>
      <c r="K901" s="2" t="s">
        <v>20</v>
      </c>
      <c r="L901" s="8">
        <v>49</v>
      </c>
      <c r="M901" s="1">
        <v>2</v>
      </c>
      <c r="N901" s="1" t="str">
        <f t="shared" si="15"/>
        <v>не торгуем</v>
      </c>
      <c r="O901" s="1"/>
    </row>
    <row r="902" spans="3:15" x14ac:dyDescent="0.3">
      <c r="C902" s="7" t="s">
        <v>121</v>
      </c>
      <c r="D902" s="103" t="str">
        <f>VLOOKUP(Таблица1[[#This Row],[ID]],Таблица3[#All],3,FALSE)</f>
        <v>Maithilee</v>
      </c>
      <c r="E902" s="18">
        <f>VLOOKUP(Таблица1[[#This Row],[ID]],Таблица3[#All],2,FALSE)</f>
        <v>43277</v>
      </c>
      <c r="F902" s="18" t="str">
        <f>VLOOKUP(Таблица1[[#This Row],[ID]],Таблица3[#All],5,FALSE)</f>
        <v>Indore</v>
      </c>
      <c r="G902" s="5">
        <v>98</v>
      </c>
      <c r="H902" s="3">
        <v>-45</v>
      </c>
      <c r="I902" s="5">
        <v>2</v>
      </c>
      <c r="J902" s="2" t="s">
        <v>2</v>
      </c>
      <c r="K902" s="2" t="s">
        <v>14</v>
      </c>
      <c r="L902" s="8">
        <v>49</v>
      </c>
      <c r="M902" s="1">
        <v>3</v>
      </c>
      <c r="N902" s="1" t="str">
        <f t="shared" ref="N902:N965" si="16">IF(OR(K902="Printers",K902="Bookcases",K902="Accessories"),"торгуем","не торгуем")</f>
        <v>не торгуем</v>
      </c>
      <c r="O902" s="1"/>
    </row>
    <row r="903" spans="3:15" x14ac:dyDescent="0.3">
      <c r="C903" s="7" t="s">
        <v>177</v>
      </c>
      <c r="D903" s="103" t="str">
        <f>VLOOKUP(Таблица1[[#This Row],[ID]],Таблица3[#All],3,FALSE)</f>
        <v>Mohit</v>
      </c>
      <c r="E903" s="18">
        <f>VLOOKUP(Таблица1[[#This Row],[ID]],Таблица3[#All],2,FALSE)</f>
        <v>43333</v>
      </c>
      <c r="F903" s="18" t="str">
        <f>VLOOKUP(Таблица1[[#This Row],[ID]],Таблица3[#All],5,FALSE)</f>
        <v>Indore</v>
      </c>
      <c r="G903" s="5">
        <v>98</v>
      </c>
      <c r="H903" s="3">
        <v>9</v>
      </c>
      <c r="I903" s="5">
        <v>2</v>
      </c>
      <c r="J903" s="2" t="s">
        <v>2</v>
      </c>
      <c r="K903" s="2" t="s">
        <v>29</v>
      </c>
      <c r="L903" s="8">
        <v>49</v>
      </c>
      <c r="M903" s="1">
        <v>3</v>
      </c>
      <c r="N903" s="1" t="str">
        <f t="shared" si="16"/>
        <v>не торгуем</v>
      </c>
      <c r="O903" s="1"/>
    </row>
    <row r="904" spans="3:15" x14ac:dyDescent="0.3">
      <c r="C904" s="7" t="s">
        <v>320</v>
      </c>
      <c r="D904" s="103" t="str">
        <f>VLOOKUP(Таблица1[[#This Row],[ID]],Таблица3[#All],3,FALSE)</f>
        <v>Anand</v>
      </c>
      <c r="E904" s="18">
        <f>VLOOKUP(Таблица1[[#This Row],[ID]],Таблица3[#All],2,FALSE)</f>
        <v>43443</v>
      </c>
      <c r="F904" s="18" t="str">
        <f>VLOOKUP(Таблица1[[#This Row],[ID]],Таблица3[#All],5,FALSE)</f>
        <v>Amritsar</v>
      </c>
      <c r="G904" s="5">
        <v>140</v>
      </c>
      <c r="H904" s="3">
        <v>68</v>
      </c>
      <c r="I904" s="5">
        <v>5</v>
      </c>
      <c r="J904" s="2" t="s">
        <v>4</v>
      </c>
      <c r="K904" s="2" t="s">
        <v>17</v>
      </c>
      <c r="L904" s="8">
        <v>28</v>
      </c>
      <c r="M904" s="1">
        <v>1</v>
      </c>
      <c r="N904" s="1" t="str">
        <f t="shared" si="16"/>
        <v>не торгуем</v>
      </c>
      <c r="O904" s="1"/>
    </row>
    <row r="905" spans="3:15" x14ac:dyDescent="0.3">
      <c r="C905" s="7" t="s">
        <v>182</v>
      </c>
      <c r="D905" s="103" t="str">
        <f>VLOOKUP(Таблица1[[#This Row],[ID]],Таблица3[#All],3,FALSE)</f>
        <v>Anudeep</v>
      </c>
      <c r="E905" s="18">
        <f>VLOOKUP(Таблица1[[#This Row],[ID]],Таблица3[#All],2,FALSE)</f>
        <v>43338</v>
      </c>
      <c r="F905" s="18" t="str">
        <f>VLOOKUP(Таблица1[[#This Row],[ID]],Таблица3[#All],5,FALSE)</f>
        <v>Indore</v>
      </c>
      <c r="G905" s="5">
        <v>98</v>
      </c>
      <c r="H905" s="3">
        <v>-5</v>
      </c>
      <c r="I905" s="5">
        <v>2</v>
      </c>
      <c r="J905" s="2" t="s">
        <v>4</v>
      </c>
      <c r="K905" s="2" t="s">
        <v>11</v>
      </c>
      <c r="L905" s="8">
        <v>49</v>
      </c>
      <c r="M905" s="1">
        <v>4</v>
      </c>
      <c r="N905" s="1" t="str">
        <f t="shared" si="16"/>
        <v>не торгуем</v>
      </c>
      <c r="O905" s="1"/>
    </row>
    <row r="906" spans="3:15" x14ac:dyDescent="0.3">
      <c r="C906" s="7" t="s">
        <v>321</v>
      </c>
      <c r="D906" s="103" t="str">
        <f>VLOOKUP(Таблица1[[#This Row],[ID]],Таблица3[#All],3,FALSE)</f>
        <v>Suraj</v>
      </c>
      <c r="E906" s="18">
        <f>VLOOKUP(Таблица1[[#This Row],[ID]],Таблица3[#All],2,FALSE)</f>
        <v>43444</v>
      </c>
      <c r="F906" s="18" t="str">
        <f>VLOOKUP(Таблица1[[#This Row],[ID]],Таблица3[#All],5,FALSE)</f>
        <v>Surat</v>
      </c>
      <c r="G906" s="5">
        <v>158</v>
      </c>
      <c r="H906" s="3">
        <v>38</v>
      </c>
      <c r="I906" s="5">
        <v>3</v>
      </c>
      <c r="J906" s="2" t="s">
        <v>4</v>
      </c>
      <c r="K906" s="2" t="s">
        <v>6</v>
      </c>
      <c r="L906" s="8">
        <v>52.666666666666664</v>
      </c>
      <c r="M906" s="1">
        <v>3</v>
      </c>
      <c r="N906" s="1" t="str">
        <f t="shared" si="16"/>
        <v>не торгуем</v>
      </c>
      <c r="O906" s="1"/>
    </row>
    <row r="907" spans="3:15" x14ac:dyDescent="0.3">
      <c r="C907" s="7" t="s">
        <v>275</v>
      </c>
      <c r="D907" s="103" t="str">
        <f>VLOOKUP(Таблица1[[#This Row],[ID]],Таблица3[#All],3,FALSE)</f>
        <v>Abhijeet</v>
      </c>
      <c r="E907" s="18">
        <f>VLOOKUP(Таблица1[[#This Row],[ID]],Таблица3[#All],2,FALSE)</f>
        <v>43412</v>
      </c>
      <c r="F907" s="18" t="str">
        <f>VLOOKUP(Таблица1[[#This Row],[ID]],Таблица3[#All],5,FALSE)</f>
        <v>Bhopal</v>
      </c>
      <c r="G907" s="5">
        <v>98</v>
      </c>
      <c r="H907" s="3">
        <v>12</v>
      </c>
      <c r="I907" s="5">
        <v>2</v>
      </c>
      <c r="J907" s="2" t="s">
        <v>4</v>
      </c>
      <c r="K907" s="2" t="s">
        <v>6</v>
      </c>
      <c r="L907" s="8">
        <v>49</v>
      </c>
      <c r="M907" s="1">
        <v>3</v>
      </c>
      <c r="N907" s="1" t="str">
        <f t="shared" si="16"/>
        <v>не торгуем</v>
      </c>
      <c r="O907" s="1"/>
    </row>
    <row r="908" spans="3:15" x14ac:dyDescent="0.3">
      <c r="C908" s="7" t="s">
        <v>321</v>
      </c>
      <c r="D908" s="103" t="str">
        <f>VLOOKUP(Таблица1[[#This Row],[ID]],Таблица3[#All],3,FALSE)</f>
        <v>Suraj</v>
      </c>
      <c r="E908" s="18">
        <f>VLOOKUP(Таблица1[[#This Row],[ID]],Таблица3[#All],2,FALSE)</f>
        <v>43444</v>
      </c>
      <c r="F908" s="18" t="str">
        <f>VLOOKUP(Таблица1[[#This Row],[ID]],Таблица3[#All],5,FALSE)</f>
        <v>Surat</v>
      </c>
      <c r="G908" s="5">
        <v>159</v>
      </c>
      <c r="H908" s="3">
        <v>2</v>
      </c>
      <c r="I908" s="5">
        <v>3</v>
      </c>
      <c r="J908" s="2" t="s">
        <v>2</v>
      </c>
      <c r="K908" s="2" t="s">
        <v>29</v>
      </c>
      <c r="L908" s="8">
        <v>53</v>
      </c>
      <c r="M908" s="1">
        <v>2</v>
      </c>
      <c r="N908" s="1" t="str">
        <f t="shared" si="16"/>
        <v>не торгуем</v>
      </c>
      <c r="O908" s="1"/>
    </row>
    <row r="909" spans="3:15" x14ac:dyDescent="0.3">
      <c r="C909" s="7" t="s">
        <v>441</v>
      </c>
      <c r="D909" s="103" t="str">
        <f>VLOOKUP(Таблица1[[#This Row],[ID]],Таблица3[#All],3,FALSE)</f>
        <v>Anita</v>
      </c>
      <c r="E909" s="18">
        <f>VLOOKUP(Таблица1[[#This Row],[ID]],Таблица3[#All],2,FALSE)</f>
        <v>43513</v>
      </c>
      <c r="F909" s="18" t="str">
        <f>VLOOKUP(Таблица1[[#This Row],[ID]],Таблица3[#All],5,FALSE)</f>
        <v>Thiruvananthapuram</v>
      </c>
      <c r="G909" s="5">
        <v>49</v>
      </c>
      <c r="H909" s="3">
        <v>21</v>
      </c>
      <c r="I909" s="5">
        <v>1</v>
      </c>
      <c r="J909" s="2" t="s">
        <v>4</v>
      </c>
      <c r="K909" s="2" t="s">
        <v>5</v>
      </c>
      <c r="L909" s="8">
        <v>49</v>
      </c>
      <c r="M909" s="1">
        <v>1</v>
      </c>
      <c r="N909" s="1" t="str">
        <f t="shared" si="16"/>
        <v>не торгуем</v>
      </c>
      <c r="O909" s="1"/>
    </row>
    <row r="910" spans="3:15" x14ac:dyDescent="0.3">
      <c r="C910" s="7" t="s">
        <v>249</v>
      </c>
      <c r="D910" s="103" t="str">
        <f>VLOOKUP(Таблица1[[#This Row],[ID]],Таблица3[#All],3,FALSE)</f>
        <v>Apoorva</v>
      </c>
      <c r="E910" s="18">
        <f>VLOOKUP(Таблица1[[#This Row],[ID]],Таблица3[#All],2,FALSE)</f>
        <v>43398</v>
      </c>
      <c r="F910" s="18" t="str">
        <f>VLOOKUP(Таблица1[[#This Row],[ID]],Таблица3[#All],5,FALSE)</f>
        <v>Chandigarh</v>
      </c>
      <c r="G910" s="5">
        <v>345</v>
      </c>
      <c r="H910" s="3">
        <v>38</v>
      </c>
      <c r="I910" s="5">
        <v>7</v>
      </c>
      <c r="J910" s="2" t="s">
        <v>4</v>
      </c>
      <c r="K910" s="2" t="s">
        <v>6</v>
      </c>
      <c r="L910" s="8">
        <v>49.285714285714285</v>
      </c>
      <c r="M910" s="1">
        <v>4</v>
      </c>
      <c r="N910" s="1" t="str">
        <f t="shared" si="16"/>
        <v>не торгуем</v>
      </c>
      <c r="O910" s="1"/>
    </row>
    <row r="911" spans="3:15" x14ac:dyDescent="0.3">
      <c r="C911" s="7" t="s">
        <v>102</v>
      </c>
      <c r="D911" s="103" t="str">
        <f>VLOOKUP(Таблица1[[#This Row],[ID]],Таблица3[#All],3,FALSE)</f>
        <v>Krutika</v>
      </c>
      <c r="E911" s="18">
        <f>VLOOKUP(Таблица1[[#This Row],[ID]],Таблица3[#All],2,FALSE)</f>
        <v>43258</v>
      </c>
      <c r="F911" s="18" t="str">
        <f>VLOOKUP(Таблица1[[#This Row],[ID]],Таблица3[#All],5,FALSE)</f>
        <v>Patna</v>
      </c>
      <c r="G911" s="5">
        <v>545</v>
      </c>
      <c r="H911" s="3">
        <v>-73</v>
      </c>
      <c r="I911" s="5">
        <v>11</v>
      </c>
      <c r="J911" s="2" t="s">
        <v>7</v>
      </c>
      <c r="K911" s="2" t="s">
        <v>10</v>
      </c>
      <c r="L911" s="8">
        <v>49.545454545454547</v>
      </c>
      <c r="M911" s="1">
        <v>3</v>
      </c>
      <c r="N911" s="1" t="str">
        <f t="shared" si="16"/>
        <v>не торгуем</v>
      </c>
      <c r="O911" s="1"/>
    </row>
    <row r="912" spans="3:15" x14ac:dyDescent="0.3">
      <c r="C912" s="7" t="s">
        <v>393</v>
      </c>
      <c r="D912" s="103" t="str">
        <f>VLOOKUP(Таблица1[[#This Row],[ID]],Таблица3[#All],3,FALSE)</f>
        <v>Seema</v>
      </c>
      <c r="E912" s="18">
        <f>VLOOKUP(Таблица1[[#This Row],[ID]],Таблица3[#All],2,FALSE)</f>
        <v>43489</v>
      </c>
      <c r="F912" s="18" t="str">
        <f>VLOOKUP(Таблица1[[#This Row],[ID]],Таблица3[#All],5,FALSE)</f>
        <v>Allahabad</v>
      </c>
      <c r="G912" s="5">
        <v>398</v>
      </c>
      <c r="H912" s="3">
        <v>111</v>
      </c>
      <c r="I912" s="5">
        <v>8</v>
      </c>
      <c r="J912" s="2" t="s">
        <v>4</v>
      </c>
      <c r="K912" s="2" t="s">
        <v>6</v>
      </c>
      <c r="L912" s="8">
        <v>49.75</v>
      </c>
      <c r="M912" s="1">
        <v>4</v>
      </c>
      <c r="N912" s="1" t="str">
        <f t="shared" si="16"/>
        <v>не торгуем</v>
      </c>
      <c r="O912" s="1"/>
    </row>
    <row r="913" spans="3:15" x14ac:dyDescent="0.3">
      <c r="C913" s="7" t="s">
        <v>322</v>
      </c>
      <c r="D913" s="103" t="str">
        <f>VLOOKUP(Таблица1[[#This Row],[ID]],Таблица3[#All],3,FALSE)</f>
        <v>Ishpreet</v>
      </c>
      <c r="E913" s="18">
        <f>VLOOKUP(Таблица1[[#This Row],[ID]],Таблица3[#All],2,FALSE)</f>
        <v>43444</v>
      </c>
      <c r="F913" s="18" t="str">
        <f>VLOOKUP(Таблица1[[#This Row],[ID]],Таблица3[#All],5,FALSE)</f>
        <v>Mumbai</v>
      </c>
      <c r="G913" s="5">
        <v>1700</v>
      </c>
      <c r="H913" s="3">
        <v>85</v>
      </c>
      <c r="I913" s="5">
        <v>3</v>
      </c>
      <c r="J913" s="2" t="s">
        <v>4</v>
      </c>
      <c r="K913" s="2" t="s">
        <v>13</v>
      </c>
      <c r="L913" s="8">
        <v>566.66666666666663</v>
      </c>
      <c r="M913" s="1">
        <v>2</v>
      </c>
      <c r="N913" s="1" t="str">
        <f t="shared" si="16"/>
        <v>не торгуем</v>
      </c>
      <c r="O913" s="1"/>
    </row>
    <row r="914" spans="3:15" x14ac:dyDescent="0.3">
      <c r="C914" s="7" t="s">
        <v>407</v>
      </c>
      <c r="D914" s="103" t="str">
        <f>VLOOKUP(Таблица1[[#This Row],[ID]],Таблица3[#All],3,FALSE)</f>
        <v>Manjiri</v>
      </c>
      <c r="E914" s="18">
        <f>VLOOKUP(Таблица1[[#This Row],[ID]],Таблица3[#All],2,FALSE)</f>
        <v>43496</v>
      </c>
      <c r="F914" s="18" t="str">
        <f>VLOOKUP(Таблица1[[#This Row],[ID]],Таблица3[#All],5,FALSE)</f>
        <v>Delhi</v>
      </c>
      <c r="G914" s="5">
        <v>299</v>
      </c>
      <c r="H914" s="3">
        <v>0</v>
      </c>
      <c r="I914" s="5">
        <v>6</v>
      </c>
      <c r="J914" s="2" t="s">
        <v>4</v>
      </c>
      <c r="K914" s="2" t="s">
        <v>5</v>
      </c>
      <c r="L914" s="8">
        <v>49.833333333333336</v>
      </c>
      <c r="M914" s="1">
        <v>2</v>
      </c>
      <c r="N914" s="1" t="str">
        <f t="shared" si="16"/>
        <v>не торгуем</v>
      </c>
      <c r="O914" s="1"/>
    </row>
    <row r="915" spans="3:15" x14ac:dyDescent="0.3">
      <c r="C915" s="7" t="s">
        <v>305</v>
      </c>
      <c r="D915" s="103" t="str">
        <f>VLOOKUP(Таблица1[[#This Row],[ID]],Таблица3[#All],3,FALSE)</f>
        <v>Shatayu</v>
      </c>
      <c r="E915" s="18">
        <f>VLOOKUP(Таблица1[[#This Row],[ID]],Таблица3[#All],2,FALSE)</f>
        <v>43432</v>
      </c>
      <c r="F915" s="18" t="str">
        <f>VLOOKUP(Таблица1[[#This Row],[ID]],Таблица3[#All],5,FALSE)</f>
        <v>Indore</v>
      </c>
      <c r="G915" s="5">
        <v>349</v>
      </c>
      <c r="H915" s="3">
        <v>0</v>
      </c>
      <c r="I915" s="5">
        <v>7</v>
      </c>
      <c r="J915" s="2" t="s">
        <v>4</v>
      </c>
      <c r="K915" s="2" t="s">
        <v>5</v>
      </c>
      <c r="L915" s="8">
        <v>49.857142857142854</v>
      </c>
      <c r="M915" s="1">
        <v>3</v>
      </c>
      <c r="N915" s="1" t="str">
        <f t="shared" si="16"/>
        <v>не торгуем</v>
      </c>
      <c r="O915" s="1"/>
    </row>
    <row r="916" spans="3:15" x14ac:dyDescent="0.3">
      <c r="C916" s="7" t="s">
        <v>272</v>
      </c>
      <c r="D916" s="103" t="str">
        <f>VLOOKUP(Таблица1[[#This Row],[ID]],Таблица3[#All],3,FALSE)</f>
        <v>Soumyabrata</v>
      </c>
      <c r="E916" s="18">
        <f>VLOOKUP(Таблица1[[#This Row],[ID]],Таблица3[#All],2,FALSE)</f>
        <v>43411</v>
      </c>
      <c r="F916" s="18" t="str">
        <f>VLOOKUP(Таблица1[[#This Row],[ID]],Таблица3[#All],5,FALSE)</f>
        <v>Hyderabad</v>
      </c>
      <c r="G916" s="5">
        <v>50</v>
      </c>
      <c r="H916" s="3">
        <v>16</v>
      </c>
      <c r="I916" s="5">
        <v>1</v>
      </c>
      <c r="J916" s="2" t="s">
        <v>4</v>
      </c>
      <c r="K916" s="2" t="s">
        <v>5</v>
      </c>
      <c r="L916" s="8">
        <v>50</v>
      </c>
      <c r="M916" s="1">
        <v>2</v>
      </c>
      <c r="N916" s="1" t="str">
        <f t="shared" si="16"/>
        <v>не торгуем</v>
      </c>
      <c r="O916" s="1"/>
    </row>
    <row r="917" spans="3:15" x14ac:dyDescent="0.3">
      <c r="C917" s="7" t="s">
        <v>323</v>
      </c>
      <c r="D917" s="103" t="str">
        <f>VLOOKUP(Таблица1[[#This Row],[ID]],Таблица3[#All],3,FALSE)</f>
        <v>Amlan</v>
      </c>
      <c r="E917" s="18">
        <f>VLOOKUP(Таблица1[[#This Row],[ID]],Таблица3[#All],2,FALSE)</f>
        <v>43444</v>
      </c>
      <c r="F917" s="18" t="str">
        <f>VLOOKUP(Таблица1[[#This Row],[ID]],Таблица3[#All],5,FALSE)</f>
        <v>Indore</v>
      </c>
      <c r="G917" s="5">
        <v>25</v>
      </c>
      <c r="H917" s="3">
        <v>11</v>
      </c>
      <c r="I917" s="5">
        <v>3</v>
      </c>
      <c r="J917" s="2" t="s">
        <v>4</v>
      </c>
      <c r="K917" s="2" t="s">
        <v>22</v>
      </c>
      <c r="L917" s="8">
        <v>8.3333333333333339</v>
      </c>
      <c r="M917" s="1">
        <v>4</v>
      </c>
      <c r="N917" s="1" t="str">
        <f t="shared" si="16"/>
        <v>не торгуем</v>
      </c>
      <c r="O917" s="1"/>
    </row>
    <row r="918" spans="3:15" x14ac:dyDescent="0.3">
      <c r="C918" s="7" t="s">
        <v>323</v>
      </c>
      <c r="D918" s="103" t="str">
        <f>VLOOKUP(Таблица1[[#This Row],[ID]],Таблица3[#All],3,FALSE)</f>
        <v>Amlan</v>
      </c>
      <c r="E918" s="18">
        <f>VLOOKUP(Таблица1[[#This Row],[ID]],Таблица3[#All],2,FALSE)</f>
        <v>43444</v>
      </c>
      <c r="F918" s="18" t="str">
        <f>VLOOKUP(Таблица1[[#This Row],[ID]],Таблица3[#All],5,FALSE)</f>
        <v>Indore</v>
      </c>
      <c r="G918" s="5">
        <v>37</v>
      </c>
      <c r="H918" s="3">
        <v>17</v>
      </c>
      <c r="I918" s="5">
        <v>3</v>
      </c>
      <c r="J918" s="2" t="s">
        <v>4</v>
      </c>
      <c r="K918" s="2" t="s">
        <v>6</v>
      </c>
      <c r="L918" s="8">
        <v>12.333333333333334</v>
      </c>
      <c r="M918" s="1">
        <v>3</v>
      </c>
      <c r="N918" s="1" t="str">
        <f t="shared" si="16"/>
        <v>не торгуем</v>
      </c>
      <c r="O918" s="1"/>
    </row>
    <row r="919" spans="3:15" x14ac:dyDescent="0.3">
      <c r="C919" s="7" t="s">
        <v>337</v>
      </c>
      <c r="D919" s="103" t="str">
        <f>VLOOKUP(Таблица1[[#This Row],[ID]],Таблица3[#All],3,FALSE)</f>
        <v>Sanjay</v>
      </c>
      <c r="E919" s="18">
        <f>VLOOKUP(Таблица1[[#This Row],[ID]],Таблица3[#All],2,FALSE)</f>
        <v>43455</v>
      </c>
      <c r="F919" s="18" t="str">
        <f>VLOOKUP(Таблица1[[#This Row],[ID]],Таблица3[#All],5,FALSE)</f>
        <v>Mumbai</v>
      </c>
      <c r="G919" s="5">
        <v>100</v>
      </c>
      <c r="H919" s="3">
        <v>12</v>
      </c>
      <c r="I919" s="5">
        <v>2</v>
      </c>
      <c r="J919" s="2" t="s">
        <v>4</v>
      </c>
      <c r="K919" s="2" t="s">
        <v>17</v>
      </c>
      <c r="L919" s="8">
        <v>50</v>
      </c>
      <c r="M919" s="1">
        <v>1</v>
      </c>
      <c r="N919" s="1" t="str">
        <f t="shared" si="16"/>
        <v>не торгуем</v>
      </c>
      <c r="O919" s="1"/>
    </row>
    <row r="920" spans="3:15" x14ac:dyDescent="0.3">
      <c r="C920" s="7" t="s">
        <v>323</v>
      </c>
      <c r="D920" s="103" t="str">
        <f>VLOOKUP(Таблица1[[#This Row],[ID]],Таблица3[#All],3,FALSE)</f>
        <v>Amlan</v>
      </c>
      <c r="E920" s="18">
        <f>VLOOKUP(Таблица1[[#This Row],[ID]],Таблица3[#All],2,FALSE)</f>
        <v>43444</v>
      </c>
      <c r="F920" s="18" t="str">
        <f>VLOOKUP(Таблица1[[#This Row],[ID]],Таблица3[#All],5,FALSE)</f>
        <v>Indore</v>
      </c>
      <c r="G920" s="5">
        <v>204</v>
      </c>
      <c r="H920" s="3">
        <v>94</v>
      </c>
      <c r="I920" s="5">
        <v>4</v>
      </c>
      <c r="J920" s="2" t="s">
        <v>4</v>
      </c>
      <c r="K920" s="2" t="s">
        <v>6</v>
      </c>
      <c r="L920" s="8">
        <v>51</v>
      </c>
      <c r="M920" s="1">
        <v>1</v>
      </c>
      <c r="N920" s="1" t="str">
        <f t="shared" si="16"/>
        <v>не торгуем</v>
      </c>
      <c r="O920" s="1"/>
    </row>
    <row r="921" spans="3:15" x14ac:dyDescent="0.3">
      <c r="C921" s="7" t="s">
        <v>340</v>
      </c>
      <c r="D921" s="103" t="str">
        <f>VLOOKUP(Таблица1[[#This Row],[ID]],Таблица3[#All],3,FALSE)</f>
        <v>Jayanti</v>
      </c>
      <c r="E921" s="18">
        <f>VLOOKUP(Таблица1[[#This Row],[ID]],Таблица3[#All],2,FALSE)</f>
        <v>43458</v>
      </c>
      <c r="F921" s="18" t="str">
        <f>VLOOKUP(Таблица1[[#This Row],[ID]],Таблица3[#All],5,FALSE)</f>
        <v>Allahabad</v>
      </c>
      <c r="G921" s="5">
        <v>100</v>
      </c>
      <c r="H921" s="3">
        <v>7</v>
      </c>
      <c r="I921" s="5">
        <v>2</v>
      </c>
      <c r="J921" s="2" t="s">
        <v>4</v>
      </c>
      <c r="K921" s="2" t="s">
        <v>17</v>
      </c>
      <c r="L921" s="8">
        <v>50</v>
      </c>
      <c r="M921" s="1">
        <v>4</v>
      </c>
      <c r="N921" s="1" t="str">
        <f t="shared" si="16"/>
        <v>не торгуем</v>
      </c>
      <c r="O921" s="1"/>
    </row>
    <row r="922" spans="3:15" x14ac:dyDescent="0.3">
      <c r="C922" s="7" t="s">
        <v>371</v>
      </c>
      <c r="D922" s="103" t="str">
        <f>VLOOKUP(Таблица1[[#This Row],[ID]],Таблица3[#All],3,FALSE)</f>
        <v>Jesal</v>
      </c>
      <c r="E922" s="18">
        <f>VLOOKUP(Таблица1[[#This Row],[ID]],Таблица3[#All],2,FALSE)</f>
        <v>43478</v>
      </c>
      <c r="F922" s="18" t="str">
        <f>VLOOKUP(Таблица1[[#This Row],[ID]],Таблица3[#All],5,FALSE)</f>
        <v>Kolkata</v>
      </c>
      <c r="G922" s="5">
        <v>50</v>
      </c>
      <c r="H922" s="3">
        <v>14</v>
      </c>
      <c r="I922" s="5">
        <v>1</v>
      </c>
      <c r="J922" s="2" t="s">
        <v>7</v>
      </c>
      <c r="K922" s="2" t="s">
        <v>8</v>
      </c>
      <c r="L922" s="8">
        <v>50</v>
      </c>
      <c r="M922" s="1">
        <v>3</v>
      </c>
      <c r="N922" s="1" t="str">
        <f t="shared" si="16"/>
        <v>не торгуем</v>
      </c>
      <c r="O922" s="1"/>
    </row>
    <row r="923" spans="3:15" x14ac:dyDescent="0.3">
      <c r="C923" s="7" t="s">
        <v>381</v>
      </c>
      <c r="D923" s="103" t="str">
        <f>VLOOKUP(Таблица1[[#This Row],[ID]],Таблица3[#All],3,FALSE)</f>
        <v>Surbhi</v>
      </c>
      <c r="E923" s="18">
        <f>VLOOKUP(Таблица1[[#This Row],[ID]],Таблица3[#All],2,FALSE)</f>
        <v>43483</v>
      </c>
      <c r="F923" s="18" t="str">
        <f>VLOOKUP(Таблица1[[#This Row],[ID]],Таблица3[#All],5,FALSE)</f>
        <v>Ahmedabad</v>
      </c>
      <c r="G923" s="5">
        <v>366</v>
      </c>
      <c r="H923" s="3">
        <v>84</v>
      </c>
      <c r="I923" s="5">
        <v>3</v>
      </c>
      <c r="J923" s="2" t="s">
        <v>2</v>
      </c>
      <c r="K923" s="2" t="s">
        <v>3</v>
      </c>
      <c r="L923" s="8">
        <v>122</v>
      </c>
      <c r="M923" s="1">
        <v>4</v>
      </c>
      <c r="N923" s="1" t="str">
        <f t="shared" si="16"/>
        <v>торгуем</v>
      </c>
      <c r="O923" s="1"/>
    </row>
    <row r="924" spans="3:15" x14ac:dyDescent="0.3">
      <c r="C924" s="7" t="s">
        <v>469</v>
      </c>
      <c r="D924" s="103" t="str">
        <f>VLOOKUP(Таблица1[[#This Row],[ID]],Таблица3[#All],3,FALSE)</f>
        <v>Lisha</v>
      </c>
      <c r="E924" s="18">
        <f>VLOOKUP(Таблица1[[#This Row],[ID]],Таблица3[#All],2,FALSE)</f>
        <v>43529</v>
      </c>
      <c r="F924" s="18" t="str">
        <f>VLOOKUP(Таблица1[[#This Row],[ID]],Таблица3[#All],5,FALSE)</f>
        <v>Bhopal</v>
      </c>
      <c r="G924" s="5">
        <v>100</v>
      </c>
      <c r="H924" s="3">
        <v>28</v>
      </c>
      <c r="I924" s="5">
        <v>2</v>
      </c>
      <c r="J924" s="2" t="s">
        <v>4</v>
      </c>
      <c r="K924" s="2" t="s">
        <v>6</v>
      </c>
      <c r="L924" s="8">
        <v>50</v>
      </c>
      <c r="M924" s="1">
        <v>1</v>
      </c>
      <c r="N924" s="1" t="str">
        <f t="shared" si="16"/>
        <v>не торгуем</v>
      </c>
      <c r="O924" s="1"/>
    </row>
    <row r="925" spans="3:15" x14ac:dyDescent="0.3">
      <c r="C925" s="7" t="s">
        <v>465</v>
      </c>
      <c r="D925" s="103" t="str">
        <f>VLOOKUP(Таблица1[[#This Row],[ID]],Таблица3[#All],3,FALSE)</f>
        <v>Nidhi</v>
      </c>
      <c r="E925" s="18">
        <f>VLOOKUP(Таблица1[[#This Row],[ID]],Таблица3[#All],2,FALSE)</f>
        <v>43527</v>
      </c>
      <c r="F925" s="18" t="str">
        <f>VLOOKUP(Таблица1[[#This Row],[ID]],Таблица3[#All],5,FALSE)</f>
        <v>Kohima</v>
      </c>
      <c r="G925" s="5">
        <v>302</v>
      </c>
      <c r="H925" s="3">
        <v>75</v>
      </c>
      <c r="I925" s="5">
        <v>6</v>
      </c>
      <c r="J925" s="2" t="s">
        <v>2</v>
      </c>
      <c r="K925" s="2" t="s">
        <v>29</v>
      </c>
      <c r="L925" s="8">
        <v>50.333333333333336</v>
      </c>
      <c r="M925" s="1">
        <v>2</v>
      </c>
      <c r="N925" s="1" t="str">
        <f t="shared" si="16"/>
        <v>не торгуем</v>
      </c>
      <c r="O925" s="1"/>
    </row>
    <row r="926" spans="3:15" x14ac:dyDescent="0.3">
      <c r="C926" s="7" t="s">
        <v>326</v>
      </c>
      <c r="D926" s="103" t="str">
        <f>VLOOKUP(Таблица1[[#This Row],[ID]],Таблица3[#All],3,FALSE)</f>
        <v>Abhijit</v>
      </c>
      <c r="E926" s="18">
        <f>VLOOKUP(Таблица1[[#This Row],[ID]],Таблица3[#All],2,FALSE)</f>
        <v>43445</v>
      </c>
      <c r="F926" s="18" t="str">
        <f>VLOOKUP(Таблица1[[#This Row],[ID]],Таблица3[#All],5,FALSE)</f>
        <v>Delhi</v>
      </c>
      <c r="G926" s="5">
        <v>78</v>
      </c>
      <c r="H926" s="3">
        <v>27</v>
      </c>
      <c r="I926" s="5">
        <v>3</v>
      </c>
      <c r="J926" s="2" t="s">
        <v>4</v>
      </c>
      <c r="K926" s="2" t="s">
        <v>5</v>
      </c>
      <c r="L926" s="8">
        <v>26</v>
      </c>
      <c r="M926" s="1">
        <v>1</v>
      </c>
      <c r="N926" s="1" t="str">
        <f t="shared" si="16"/>
        <v>не торгуем</v>
      </c>
      <c r="O926" s="1"/>
    </row>
    <row r="927" spans="3:15" x14ac:dyDescent="0.3">
      <c r="C927" s="7" t="s">
        <v>327</v>
      </c>
      <c r="D927" s="103" t="str">
        <f>VLOOKUP(Таблица1[[#This Row],[ID]],Таблица3[#All],3,FALSE)</f>
        <v>Jaydeep</v>
      </c>
      <c r="E927" s="18">
        <f>VLOOKUP(Таблица1[[#This Row],[ID]],Таблица3[#All],2,FALSE)</f>
        <v>43445</v>
      </c>
      <c r="F927" s="18" t="str">
        <f>VLOOKUP(Таблица1[[#This Row],[ID]],Таблица3[#All],5,FALSE)</f>
        <v>Bhopal</v>
      </c>
      <c r="G927" s="5">
        <v>30</v>
      </c>
      <c r="H927" s="3">
        <v>11</v>
      </c>
      <c r="I927" s="5">
        <v>5</v>
      </c>
      <c r="J927" s="2" t="s">
        <v>4</v>
      </c>
      <c r="K927" s="2" t="s">
        <v>6</v>
      </c>
      <c r="L927" s="8">
        <v>6</v>
      </c>
      <c r="M927" s="1">
        <v>2</v>
      </c>
      <c r="N927" s="1" t="str">
        <f t="shared" si="16"/>
        <v>не торгуем</v>
      </c>
      <c r="O927" s="1"/>
    </row>
    <row r="928" spans="3:15" x14ac:dyDescent="0.3">
      <c r="C928" s="7" t="s">
        <v>328</v>
      </c>
      <c r="D928" s="103" t="str">
        <f>VLOOKUP(Таблица1[[#This Row],[ID]],Таблица3[#All],3,FALSE)</f>
        <v>Pradeep</v>
      </c>
      <c r="E928" s="18">
        <f>VLOOKUP(Таблица1[[#This Row],[ID]],Таблица3[#All],2,FALSE)</f>
        <v>43446</v>
      </c>
      <c r="F928" s="18" t="str">
        <f>VLOOKUP(Таблица1[[#This Row],[ID]],Таблица3[#All],5,FALSE)</f>
        <v>Delhi</v>
      </c>
      <c r="G928" s="5">
        <v>179</v>
      </c>
      <c r="H928" s="3">
        <v>25</v>
      </c>
      <c r="I928" s="5">
        <v>5</v>
      </c>
      <c r="J928" s="2" t="s">
        <v>4</v>
      </c>
      <c r="K928" s="2" t="s">
        <v>15</v>
      </c>
      <c r="L928" s="8">
        <v>35.799999999999997</v>
      </c>
      <c r="M928" s="1">
        <v>2</v>
      </c>
      <c r="N928" s="1" t="str">
        <f t="shared" si="16"/>
        <v>не торгуем</v>
      </c>
      <c r="O928" s="1"/>
    </row>
    <row r="929" spans="3:15" x14ac:dyDescent="0.3">
      <c r="C929" s="7" t="s">
        <v>329</v>
      </c>
      <c r="D929" s="103" t="str">
        <f>VLOOKUP(Таблица1[[#This Row],[ID]],Таблица3[#All],3,FALSE)</f>
        <v>Sujay</v>
      </c>
      <c r="E929" s="18">
        <f>VLOOKUP(Таблица1[[#This Row],[ID]],Таблица3[#All],2,FALSE)</f>
        <v>43447</v>
      </c>
      <c r="F929" s="18" t="str">
        <f>VLOOKUP(Таблица1[[#This Row],[ID]],Таблица3[#All],5,FALSE)</f>
        <v>Delhi</v>
      </c>
      <c r="G929" s="5">
        <v>168</v>
      </c>
      <c r="H929" s="3">
        <v>56</v>
      </c>
      <c r="I929" s="5">
        <v>3</v>
      </c>
      <c r="J929" s="2" t="s">
        <v>4</v>
      </c>
      <c r="K929" s="2" t="s">
        <v>11</v>
      </c>
      <c r="L929" s="8">
        <v>56</v>
      </c>
      <c r="M929" s="1">
        <v>4</v>
      </c>
      <c r="N929" s="1" t="str">
        <f t="shared" si="16"/>
        <v>не торгуем</v>
      </c>
      <c r="O929" s="1"/>
    </row>
    <row r="930" spans="3:15" x14ac:dyDescent="0.3">
      <c r="C930" s="7" t="s">
        <v>244</v>
      </c>
      <c r="D930" s="103" t="str">
        <f>VLOOKUP(Таблица1[[#This Row],[ID]],Таблица3[#All],3,FALSE)</f>
        <v>Shyam</v>
      </c>
      <c r="E930" s="18">
        <f>VLOOKUP(Таблица1[[#This Row],[ID]],Таблица3[#All],2,FALSE)</f>
        <v>43393</v>
      </c>
      <c r="F930" s="18" t="str">
        <f>VLOOKUP(Таблица1[[#This Row],[ID]],Таблица3[#All],5,FALSE)</f>
        <v>Indore</v>
      </c>
      <c r="G930" s="5">
        <v>101</v>
      </c>
      <c r="H930" s="3">
        <v>38</v>
      </c>
      <c r="I930" s="5">
        <v>2</v>
      </c>
      <c r="J930" s="2" t="s">
        <v>2</v>
      </c>
      <c r="K930" s="2" t="s">
        <v>29</v>
      </c>
      <c r="L930" s="8">
        <v>50.5</v>
      </c>
      <c r="M930" s="1">
        <v>3</v>
      </c>
      <c r="N930" s="1" t="str">
        <f t="shared" si="16"/>
        <v>не торгуем</v>
      </c>
      <c r="O930" s="1"/>
    </row>
    <row r="931" spans="3:15" x14ac:dyDescent="0.3">
      <c r="C931" s="7" t="s">
        <v>329</v>
      </c>
      <c r="D931" s="103" t="str">
        <f>VLOOKUP(Таблица1[[#This Row],[ID]],Таблица3[#All],3,FALSE)</f>
        <v>Sujay</v>
      </c>
      <c r="E931" s="18">
        <f>VLOOKUP(Таблица1[[#This Row],[ID]],Таблица3[#All],2,FALSE)</f>
        <v>43447</v>
      </c>
      <c r="F931" s="18" t="str">
        <f>VLOOKUP(Таблица1[[#This Row],[ID]],Таблица3[#All],5,FALSE)</f>
        <v>Delhi</v>
      </c>
      <c r="G931" s="5">
        <v>1622</v>
      </c>
      <c r="H931" s="3">
        <v>248</v>
      </c>
      <c r="I931" s="5">
        <v>3</v>
      </c>
      <c r="J931" s="2" t="s">
        <v>7</v>
      </c>
      <c r="K931" s="2" t="s">
        <v>10</v>
      </c>
      <c r="L931" s="8">
        <v>540.66666666666663</v>
      </c>
      <c r="M931" s="1">
        <v>3</v>
      </c>
      <c r="N931" s="1" t="str">
        <f t="shared" si="16"/>
        <v>не торгуем</v>
      </c>
      <c r="O931" s="1"/>
    </row>
    <row r="932" spans="3:15" x14ac:dyDescent="0.3">
      <c r="C932" s="7" t="s">
        <v>329</v>
      </c>
      <c r="D932" s="103" t="str">
        <f>VLOOKUP(Таблица1[[#This Row],[ID]],Таблица3[#All],3,FALSE)</f>
        <v>Sujay</v>
      </c>
      <c r="E932" s="18">
        <f>VLOOKUP(Таблица1[[#This Row],[ID]],Таблица3[#All],2,FALSE)</f>
        <v>43447</v>
      </c>
      <c r="F932" s="18" t="str">
        <f>VLOOKUP(Таблица1[[#This Row],[ID]],Таблица3[#All],5,FALSE)</f>
        <v>Delhi</v>
      </c>
      <c r="G932" s="5">
        <v>323</v>
      </c>
      <c r="H932" s="3">
        <v>122</v>
      </c>
      <c r="I932" s="5">
        <v>5</v>
      </c>
      <c r="J932" s="2" t="s">
        <v>7</v>
      </c>
      <c r="K932" s="2" t="s">
        <v>10</v>
      </c>
      <c r="L932" s="8">
        <v>64.599999999999994</v>
      </c>
      <c r="M932" s="1">
        <v>4</v>
      </c>
      <c r="N932" s="1" t="str">
        <f t="shared" si="16"/>
        <v>не торгуем</v>
      </c>
      <c r="O932" s="1"/>
    </row>
    <row r="933" spans="3:15" x14ac:dyDescent="0.3">
      <c r="C933" s="7" t="s">
        <v>476</v>
      </c>
      <c r="D933" s="103" t="str">
        <f>VLOOKUP(Таблица1[[#This Row],[ID]],Таблица3[#All],3,FALSE)</f>
        <v>Sonal</v>
      </c>
      <c r="E933" s="18">
        <f>VLOOKUP(Таблица1[[#This Row],[ID]],Таблица3[#All],2,FALSE)</f>
        <v>43534</v>
      </c>
      <c r="F933" s="18" t="str">
        <f>VLOOKUP(Таблица1[[#This Row],[ID]],Таблица3[#All],5,FALSE)</f>
        <v>Patna</v>
      </c>
      <c r="G933" s="5">
        <v>101</v>
      </c>
      <c r="H933" s="3">
        <v>11</v>
      </c>
      <c r="I933" s="5">
        <v>2</v>
      </c>
      <c r="J933" s="2" t="s">
        <v>4</v>
      </c>
      <c r="K933" s="2" t="s">
        <v>6</v>
      </c>
      <c r="L933" s="8">
        <v>50.5</v>
      </c>
      <c r="M933" s="1">
        <v>4</v>
      </c>
      <c r="N933" s="1" t="str">
        <f t="shared" si="16"/>
        <v>не торгуем</v>
      </c>
      <c r="O933" s="1"/>
    </row>
    <row r="934" spans="3:15" x14ac:dyDescent="0.3">
      <c r="C934" s="7" t="s">
        <v>330</v>
      </c>
      <c r="D934" s="103" t="str">
        <f>VLOOKUP(Таблица1[[#This Row],[ID]],Таблица3[#All],3,FALSE)</f>
        <v>Jay</v>
      </c>
      <c r="E934" s="18">
        <f>VLOOKUP(Таблица1[[#This Row],[ID]],Таблица3[#All],2,FALSE)</f>
        <v>43448</v>
      </c>
      <c r="F934" s="18" t="str">
        <f>VLOOKUP(Таблица1[[#This Row],[ID]],Таблица3[#All],5,FALSE)</f>
        <v>Delhi</v>
      </c>
      <c r="G934" s="5">
        <v>125</v>
      </c>
      <c r="H934" s="3">
        <v>15</v>
      </c>
      <c r="I934" s="5">
        <v>5</v>
      </c>
      <c r="J934" s="2" t="s">
        <v>4</v>
      </c>
      <c r="K934" s="2" t="s">
        <v>20</v>
      </c>
      <c r="L934" s="8">
        <v>25</v>
      </c>
      <c r="M934" s="1">
        <v>1</v>
      </c>
      <c r="N934" s="1" t="str">
        <f t="shared" si="16"/>
        <v>не торгуем</v>
      </c>
      <c r="O934" s="1"/>
    </row>
    <row r="935" spans="3:15" x14ac:dyDescent="0.3">
      <c r="C935" s="7" t="s">
        <v>404</v>
      </c>
      <c r="D935" s="103" t="str">
        <f>VLOOKUP(Таблица1[[#This Row],[ID]],Таблица3[#All],3,FALSE)</f>
        <v>Kajal</v>
      </c>
      <c r="E935" s="18">
        <f>VLOOKUP(Таблица1[[#This Row],[ID]],Таблица3[#All],2,FALSE)</f>
        <v>43495</v>
      </c>
      <c r="F935" s="18" t="str">
        <f>VLOOKUP(Таблица1[[#This Row],[ID]],Таблица3[#All],5,FALSE)</f>
        <v>Delhi</v>
      </c>
      <c r="G935" s="5">
        <v>304</v>
      </c>
      <c r="H935" s="3">
        <v>97</v>
      </c>
      <c r="I935" s="5">
        <v>6</v>
      </c>
      <c r="J935" s="2" t="s">
        <v>4</v>
      </c>
      <c r="K935" s="2" t="s">
        <v>5</v>
      </c>
      <c r="L935" s="8">
        <v>50.666666666666664</v>
      </c>
      <c r="M935" s="1">
        <v>3</v>
      </c>
      <c r="N935" s="1" t="str">
        <f t="shared" si="16"/>
        <v>не торгуем</v>
      </c>
      <c r="O935" s="1"/>
    </row>
    <row r="936" spans="3:15" x14ac:dyDescent="0.3">
      <c r="C936" s="7" t="s">
        <v>330</v>
      </c>
      <c r="D936" s="103" t="str">
        <f>VLOOKUP(Таблица1[[#This Row],[ID]],Таблица3[#All],3,FALSE)</f>
        <v>Jay</v>
      </c>
      <c r="E936" s="18">
        <f>VLOOKUP(Таблица1[[#This Row],[ID]],Таблица3[#All],2,FALSE)</f>
        <v>43448</v>
      </c>
      <c r="F936" s="18" t="str">
        <f>VLOOKUP(Таблица1[[#This Row],[ID]],Таблица3[#All],5,FALSE)</f>
        <v>Delhi</v>
      </c>
      <c r="G936" s="5">
        <v>850</v>
      </c>
      <c r="H936" s="3">
        <v>289</v>
      </c>
      <c r="I936" s="5">
        <v>5</v>
      </c>
      <c r="J936" s="2" t="s">
        <v>7</v>
      </c>
      <c r="K936" s="2" t="s">
        <v>8</v>
      </c>
      <c r="L936" s="8">
        <v>170</v>
      </c>
      <c r="M936" s="1">
        <v>3</v>
      </c>
      <c r="N936" s="1" t="str">
        <f t="shared" si="16"/>
        <v>не торгуем</v>
      </c>
      <c r="O936" s="1"/>
    </row>
    <row r="937" spans="3:15" x14ac:dyDescent="0.3">
      <c r="C937" s="7" t="s">
        <v>330</v>
      </c>
      <c r="D937" s="103" t="str">
        <f>VLOOKUP(Таблица1[[#This Row],[ID]],Таблица3[#All],3,FALSE)</f>
        <v>Jay</v>
      </c>
      <c r="E937" s="18">
        <f>VLOOKUP(Таблица1[[#This Row],[ID]],Таблица3[#All],2,FALSE)</f>
        <v>43448</v>
      </c>
      <c r="F937" s="18" t="str">
        <f>VLOOKUP(Таблица1[[#This Row],[ID]],Таблица3[#All],5,FALSE)</f>
        <v>Delhi</v>
      </c>
      <c r="G937" s="5">
        <v>1622</v>
      </c>
      <c r="H937" s="3">
        <v>-624</v>
      </c>
      <c r="I937" s="5">
        <v>5</v>
      </c>
      <c r="J937" s="2" t="s">
        <v>2</v>
      </c>
      <c r="K937" s="2" t="s">
        <v>24</v>
      </c>
      <c r="L937" s="8">
        <v>324.39999999999998</v>
      </c>
      <c r="M937" s="1">
        <v>1</v>
      </c>
      <c r="N937" s="1" t="str">
        <f t="shared" si="16"/>
        <v>не торгуем</v>
      </c>
      <c r="O937" s="1"/>
    </row>
    <row r="938" spans="3:15" x14ac:dyDescent="0.3">
      <c r="C938" s="7" t="s">
        <v>330</v>
      </c>
      <c r="D938" s="103" t="str">
        <f>VLOOKUP(Таблица1[[#This Row],[ID]],Таблица3[#All],3,FALSE)</f>
        <v>Jay</v>
      </c>
      <c r="E938" s="18">
        <f>VLOOKUP(Таблица1[[#This Row],[ID]],Таблица3[#All],2,FALSE)</f>
        <v>43448</v>
      </c>
      <c r="F938" s="18" t="str">
        <f>VLOOKUP(Таблица1[[#This Row],[ID]],Таблица3[#All],5,FALSE)</f>
        <v>Delhi</v>
      </c>
      <c r="G938" s="5">
        <v>259</v>
      </c>
      <c r="H938" s="3">
        <v>47</v>
      </c>
      <c r="I938" s="5">
        <v>5</v>
      </c>
      <c r="J938" s="2" t="s">
        <v>4</v>
      </c>
      <c r="K938" s="2" t="s">
        <v>6</v>
      </c>
      <c r="L938" s="8">
        <v>51.8</v>
      </c>
      <c r="M938" s="1">
        <v>3</v>
      </c>
      <c r="N938" s="1" t="str">
        <f t="shared" si="16"/>
        <v>не торгуем</v>
      </c>
      <c r="O938" s="1"/>
    </row>
    <row r="939" spans="3:15" x14ac:dyDescent="0.3">
      <c r="C939" s="7" t="s">
        <v>313</v>
      </c>
      <c r="D939" s="103" t="str">
        <f>VLOOKUP(Таблица1[[#This Row],[ID]],Таблица3[#All],3,FALSE)</f>
        <v>Aashna</v>
      </c>
      <c r="E939" s="18">
        <f>VLOOKUP(Таблица1[[#This Row],[ID]],Таблица3[#All],2,FALSE)</f>
        <v>43438</v>
      </c>
      <c r="F939" s="18" t="str">
        <f>VLOOKUP(Таблица1[[#This Row],[ID]],Таблица3[#All],5,FALSE)</f>
        <v>Allahabad</v>
      </c>
      <c r="G939" s="5">
        <v>355</v>
      </c>
      <c r="H939" s="3">
        <v>114</v>
      </c>
      <c r="I939" s="5">
        <v>7</v>
      </c>
      <c r="J939" s="2" t="s">
        <v>4</v>
      </c>
      <c r="K939" s="2" t="s">
        <v>5</v>
      </c>
      <c r="L939" s="8">
        <v>50.714285714285715</v>
      </c>
      <c r="M939" s="1">
        <v>3</v>
      </c>
      <c r="N939" s="1" t="str">
        <f t="shared" si="16"/>
        <v>не торгуем</v>
      </c>
      <c r="O939" s="1"/>
    </row>
    <row r="940" spans="3:15" x14ac:dyDescent="0.3">
      <c r="C940" s="7" t="s">
        <v>371</v>
      </c>
      <c r="D940" s="103" t="str">
        <f>VLOOKUP(Таблица1[[#This Row],[ID]],Таблица3[#All],3,FALSE)</f>
        <v>Jesal</v>
      </c>
      <c r="E940" s="18">
        <f>VLOOKUP(Таблица1[[#This Row],[ID]],Таблица3[#All],2,FALSE)</f>
        <v>43478</v>
      </c>
      <c r="F940" s="18" t="str">
        <f>VLOOKUP(Таблица1[[#This Row],[ID]],Таблица3[#All],5,FALSE)</f>
        <v>Kolkata</v>
      </c>
      <c r="G940" s="5">
        <v>102</v>
      </c>
      <c r="H940" s="3">
        <v>13</v>
      </c>
      <c r="I940" s="5">
        <v>2</v>
      </c>
      <c r="J940" s="2" t="s">
        <v>4</v>
      </c>
      <c r="K940" s="2" t="s">
        <v>5</v>
      </c>
      <c r="L940" s="8">
        <v>51</v>
      </c>
      <c r="M940" s="1">
        <v>1</v>
      </c>
      <c r="N940" s="1" t="str">
        <f t="shared" si="16"/>
        <v>не торгуем</v>
      </c>
      <c r="O940" s="1"/>
    </row>
    <row r="941" spans="3:15" x14ac:dyDescent="0.3">
      <c r="C941" s="7" t="s">
        <v>243</v>
      </c>
      <c r="D941" s="103" t="str">
        <f>VLOOKUP(Таблица1[[#This Row],[ID]],Таблица3[#All],3,FALSE)</f>
        <v>Rohan</v>
      </c>
      <c r="E941" s="18">
        <f>VLOOKUP(Таблица1[[#This Row],[ID]],Таблица3[#All],2,FALSE)</f>
        <v>43391</v>
      </c>
      <c r="F941" s="18" t="str">
        <f>VLOOKUP(Таблица1[[#This Row],[ID]],Таблица3[#All],5,FALSE)</f>
        <v>Mumbai</v>
      </c>
      <c r="G941" s="5">
        <v>103</v>
      </c>
      <c r="H941" s="3">
        <v>50</v>
      </c>
      <c r="I941" s="5">
        <v>2</v>
      </c>
      <c r="J941" s="2" t="s">
        <v>2</v>
      </c>
      <c r="K941" s="2" t="s">
        <v>29</v>
      </c>
      <c r="L941" s="8">
        <v>51.5</v>
      </c>
      <c r="M941" s="1">
        <v>1</v>
      </c>
      <c r="N941" s="1" t="str">
        <f t="shared" si="16"/>
        <v>не торгуем</v>
      </c>
      <c r="O941" s="1"/>
    </row>
    <row r="942" spans="3:15" x14ac:dyDescent="0.3">
      <c r="C942" s="7" t="s">
        <v>271</v>
      </c>
      <c r="D942" s="103" t="str">
        <f>VLOOKUP(Таблица1[[#This Row],[ID]],Таблица3[#All],3,FALSE)</f>
        <v>Kushal</v>
      </c>
      <c r="E942" s="18">
        <f>VLOOKUP(Таблица1[[#This Row],[ID]],Таблица3[#All],2,FALSE)</f>
        <v>43410</v>
      </c>
      <c r="F942" s="18" t="str">
        <f>VLOOKUP(Таблица1[[#This Row],[ID]],Таблица3[#All],5,FALSE)</f>
        <v>Kohima</v>
      </c>
      <c r="G942" s="5">
        <v>103</v>
      </c>
      <c r="H942" s="3">
        <v>46</v>
      </c>
      <c r="I942" s="5">
        <v>2</v>
      </c>
      <c r="J942" s="2" t="s">
        <v>4</v>
      </c>
      <c r="K942" s="2" t="s">
        <v>11</v>
      </c>
      <c r="L942" s="8">
        <v>51.5</v>
      </c>
      <c r="M942" s="1">
        <v>2</v>
      </c>
      <c r="N942" s="1" t="str">
        <f t="shared" si="16"/>
        <v>не торгуем</v>
      </c>
      <c r="O942" s="1"/>
    </row>
    <row r="943" spans="3:15" x14ac:dyDescent="0.3">
      <c r="C943" s="7" t="s">
        <v>334</v>
      </c>
      <c r="D943" s="103" t="str">
        <f>VLOOKUP(Таблица1[[#This Row],[ID]],Таблица3[#All],3,FALSE)</f>
        <v>Kajal</v>
      </c>
      <c r="E943" s="18">
        <f>VLOOKUP(Таблица1[[#This Row],[ID]],Таблица3[#All],2,FALSE)</f>
        <v>43452</v>
      </c>
      <c r="F943" s="18" t="str">
        <f>VLOOKUP(Таблица1[[#This Row],[ID]],Таблица3[#All],5,FALSE)</f>
        <v>Delhi</v>
      </c>
      <c r="G943" s="5">
        <v>460</v>
      </c>
      <c r="H943" s="3">
        <v>143</v>
      </c>
      <c r="I943" s="5">
        <v>3</v>
      </c>
      <c r="J943" s="2" t="s">
        <v>2</v>
      </c>
      <c r="K943" s="2" t="s">
        <v>14</v>
      </c>
      <c r="L943" s="8">
        <v>153.33333333333334</v>
      </c>
      <c r="M943" s="1">
        <v>1</v>
      </c>
      <c r="N943" s="1" t="str">
        <f t="shared" si="16"/>
        <v>не торгуем</v>
      </c>
      <c r="O943" s="1"/>
    </row>
    <row r="944" spans="3:15" x14ac:dyDescent="0.3">
      <c r="C944" s="7" t="s">
        <v>334</v>
      </c>
      <c r="D944" s="103" t="str">
        <f>VLOOKUP(Таблица1[[#This Row],[ID]],Таблица3[#All],3,FALSE)</f>
        <v>Kajal</v>
      </c>
      <c r="E944" s="18">
        <f>VLOOKUP(Таблица1[[#This Row],[ID]],Таблица3[#All],2,FALSE)</f>
        <v>43452</v>
      </c>
      <c r="F944" s="18" t="str">
        <f>VLOOKUP(Таблица1[[#This Row],[ID]],Таблица3[#All],5,FALSE)</f>
        <v>Delhi</v>
      </c>
      <c r="G944" s="5">
        <v>125</v>
      </c>
      <c r="H944" s="3">
        <v>22</v>
      </c>
      <c r="I944" s="5">
        <v>3</v>
      </c>
      <c r="J944" s="2" t="s">
        <v>4</v>
      </c>
      <c r="K944" s="2" t="s">
        <v>5</v>
      </c>
      <c r="L944" s="8">
        <v>41.666666666666664</v>
      </c>
      <c r="M944" s="1">
        <v>1</v>
      </c>
      <c r="N944" s="1" t="str">
        <f t="shared" si="16"/>
        <v>не торгуем</v>
      </c>
      <c r="O944" s="1"/>
    </row>
    <row r="945" spans="3:15" x14ac:dyDescent="0.3">
      <c r="C945" s="7" t="s">
        <v>316</v>
      </c>
      <c r="D945" s="103" t="str">
        <f>VLOOKUP(Таблица1[[#This Row],[ID]],Таблица3[#All],3,FALSE)</f>
        <v>Aman</v>
      </c>
      <c r="E945" s="18">
        <f>VLOOKUP(Таблица1[[#This Row],[ID]],Таблица3[#All],2,FALSE)</f>
        <v>43439</v>
      </c>
      <c r="F945" s="18" t="str">
        <f>VLOOKUP(Таблица1[[#This Row],[ID]],Таблица3[#All],5,FALSE)</f>
        <v>Mumbai</v>
      </c>
      <c r="G945" s="5">
        <v>103</v>
      </c>
      <c r="H945" s="3">
        <v>36</v>
      </c>
      <c r="I945" s="5">
        <v>2</v>
      </c>
      <c r="J945" s="2" t="s">
        <v>4</v>
      </c>
      <c r="K945" s="2" t="s">
        <v>6</v>
      </c>
      <c r="L945" s="8">
        <v>51.5</v>
      </c>
      <c r="M945" s="1">
        <v>1</v>
      </c>
      <c r="N945" s="1" t="str">
        <f t="shared" si="16"/>
        <v>не торгуем</v>
      </c>
      <c r="O945" s="1"/>
    </row>
    <row r="946" spans="3:15" x14ac:dyDescent="0.3">
      <c r="C946" s="7" t="s">
        <v>516</v>
      </c>
      <c r="D946" s="103" t="str">
        <f>VLOOKUP(Таблица1[[#This Row],[ID]],Таблица3[#All],3,FALSE)</f>
        <v>Atharv</v>
      </c>
      <c r="E946" s="18">
        <f>VLOOKUP(Таблица1[[#This Row],[ID]],Таблица3[#All],2,FALSE)</f>
        <v>43552</v>
      </c>
      <c r="F946" s="18" t="str">
        <f>VLOOKUP(Таблица1[[#This Row],[ID]],Таблица3[#All],5,FALSE)</f>
        <v>Kolkata</v>
      </c>
      <c r="G946" s="5">
        <v>103</v>
      </c>
      <c r="H946" s="3">
        <v>46</v>
      </c>
      <c r="I946" s="5">
        <v>2</v>
      </c>
      <c r="J946" s="2" t="s">
        <v>4</v>
      </c>
      <c r="K946" s="2" t="s">
        <v>11</v>
      </c>
      <c r="L946" s="8">
        <v>51.5</v>
      </c>
      <c r="M946" s="1">
        <v>2</v>
      </c>
      <c r="N946" s="1" t="str">
        <f t="shared" si="16"/>
        <v>не торгуем</v>
      </c>
      <c r="O946" s="1"/>
    </row>
    <row r="947" spans="3:15" x14ac:dyDescent="0.3">
      <c r="C947" s="7" t="s">
        <v>310</v>
      </c>
      <c r="D947" s="103" t="str">
        <f>VLOOKUP(Таблица1[[#This Row],[ID]],Таблица3[#All],3,FALSE)</f>
        <v>Divyansha</v>
      </c>
      <c r="E947" s="18">
        <f>VLOOKUP(Таблица1[[#This Row],[ID]],Таблица3[#All],2,FALSE)</f>
        <v>43438</v>
      </c>
      <c r="F947" s="18" t="str">
        <f>VLOOKUP(Таблица1[[#This Row],[ID]],Таблица3[#All],5,FALSE)</f>
        <v>Mumbai</v>
      </c>
      <c r="G947" s="5">
        <v>465</v>
      </c>
      <c r="H947" s="3">
        <v>207</v>
      </c>
      <c r="I947" s="5">
        <v>9</v>
      </c>
      <c r="J947" s="2" t="s">
        <v>4</v>
      </c>
      <c r="K947" s="2" t="s">
        <v>11</v>
      </c>
      <c r="L947" s="8">
        <v>51.666666666666664</v>
      </c>
      <c r="M947" s="1">
        <v>4</v>
      </c>
      <c r="N947" s="1" t="str">
        <f t="shared" si="16"/>
        <v>не торгуем</v>
      </c>
      <c r="O947" s="1"/>
    </row>
    <row r="948" spans="3:15" x14ac:dyDescent="0.3">
      <c r="C948" s="7" t="s">
        <v>338</v>
      </c>
      <c r="D948" s="103" t="str">
        <f>VLOOKUP(Таблица1[[#This Row],[ID]],Таблица3[#All],3,FALSE)</f>
        <v>Karandeep</v>
      </c>
      <c r="E948" s="18">
        <f>VLOOKUP(Таблица1[[#This Row],[ID]],Таблица3[#All],2,FALSE)</f>
        <v>43456</v>
      </c>
      <c r="F948" s="18" t="str">
        <f>VLOOKUP(Таблица1[[#This Row],[ID]],Таблица3[#All],5,FALSE)</f>
        <v>Indore</v>
      </c>
      <c r="G948" s="5">
        <v>244</v>
      </c>
      <c r="H948" s="3">
        <v>122</v>
      </c>
      <c r="I948" s="5">
        <v>5</v>
      </c>
      <c r="J948" s="2" t="s">
        <v>2</v>
      </c>
      <c r="K948" s="2" t="s">
        <v>29</v>
      </c>
      <c r="L948" s="8">
        <v>48.8</v>
      </c>
      <c r="M948" s="1">
        <v>1</v>
      </c>
      <c r="N948" s="1" t="str">
        <f t="shared" si="16"/>
        <v>не торгуем</v>
      </c>
      <c r="O948" s="1"/>
    </row>
    <row r="949" spans="3:15" x14ac:dyDescent="0.3">
      <c r="C949" s="7" t="s">
        <v>243</v>
      </c>
      <c r="D949" s="103" t="str">
        <f>VLOOKUP(Таблица1[[#This Row],[ID]],Таблица3[#All],3,FALSE)</f>
        <v>Rohan</v>
      </c>
      <c r="E949" s="18">
        <f>VLOOKUP(Таблица1[[#This Row],[ID]],Таблица3[#All],2,FALSE)</f>
        <v>43391</v>
      </c>
      <c r="F949" s="18" t="str">
        <f>VLOOKUP(Таблица1[[#This Row],[ID]],Таблица3[#All],5,FALSE)</f>
        <v>Mumbai</v>
      </c>
      <c r="G949" s="5">
        <v>104</v>
      </c>
      <c r="H949" s="3">
        <v>2</v>
      </c>
      <c r="I949" s="5">
        <v>2</v>
      </c>
      <c r="J949" s="2" t="s">
        <v>2</v>
      </c>
      <c r="K949" s="2" t="s">
        <v>29</v>
      </c>
      <c r="L949" s="8">
        <v>52</v>
      </c>
      <c r="M949" s="1">
        <v>1</v>
      </c>
      <c r="N949" s="1" t="str">
        <f t="shared" si="16"/>
        <v>не торгуем</v>
      </c>
      <c r="O949" s="1"/>
    </row>
    <row r="950" spans="3:15" x14ac:dyDescent="0.3">
      <c r="C950" s="7" t="s">
        <v>42</v>
      </c>
      <c r="D950" s="103" t="str">
        <f>VLOOKUP(Таблица1[[#This Row],[ID]],Таблица3[#All],3,FALSE)</f>
        <v>Atharv</v>
      </c>
      <c r="E950" s="18">
        <f>VLOOKUP(Таблица1[[#This Row],[ID]],Таблица3[#All],2,FALSE)</f>
        <v>43212</v>
      </c>
      <c r="F950" s="18" t="str">
        <f>VLOOKUP(Таблица1[[#This Row],[ID]],Таблица3[#All],5,FALSE)</f>
        <v>Kolkata</v>
      </c>
      <c r="G950" s="5">
        <v>105</v>
      </c>
      <c r="H950" s="3">
        <v>20</v>
      </c>
      <c r="I950" s="5">
        <v>2</v>
      </c>
      <c r="J950" s="2" t="s">
        <v>4</v>
      </c>
      <c r="K950" s="2" t="s">
        <v>5</v>
      </c>
      <c r="L950" s="8">
        <v>52.5</v>
      </c>
      <c r="M950" s="1">
        <v>4</v>
      </c>
      <c r="N950" s="1" t="str">
        <f t="shared" si="16"/>
        <v>не торгуем</v>
      </c>
      <c r="O950" s="1"/>
    </row>
    <row r="951" spans="3:15" x14ac:dyDescent="0.3">
      <c r="C951" s="7" t="s">
        <v>74</v>
      </c>
      <c r="D951" s="103" t="str">
        <f>VLOOKUP(Таблица1[[#This Row],[ID]],Таблица3[#All],3,FALSE)</f>
        <v>Sabah</v>
      </c>
      <c r="E951" s="18">
        <f>VLOOKUP(Таблица1[[#This Row],[ID]],Таблица3[#All],2,FALSE)</f>
        <v>43230</v>
      </c>
      <c r="F951" s="18" t="str">
        <f>VLOOKUP(Таблица1[[#This Row],[ID]],Таблица3[#All],5,FALSE)</f>
        <v>Mumbai</v>
      </c>
      <c r="G951" s="5">
        <v>105</v>
      </c>
      <c r="H951" s="3">
        <v>46</v>
      </c>
      <c r="I951" s="5">
        <v>2</v>
      </c>
      <c r="J951" s="2" t="s">
        <v>4</v>
      </c>
      <c r="K951" s="2" t="s">
        <v>5</v>
      </c>
      <c r="L951" s="8">
        <v>52.5</v>
      </c>
      <c r="M951" s="1">
        <v>2</v>
      </c>
      <c r="N951" s="1" t="str">
        <f t="shared" si="16"/>
        <v>не торгуем</v>
      </c>
      <c r="O951" s="1"/>
    </row>
    <row r="952" spans="3:15" x14ac:dyDescent="0.3">
      <c r="C952" s="7" t="s">
        <v>378</v>
      </c>
      <c r="D952" s="103" t="str">
        <f>VLOOKUP(Таблица1[[#This Row],[ID]],Таблица3[#All],3,FALSE)</f>
        <v>Aparajita</v>
      </c>
      <c r="E952" s="18">
        <f>VLOOKUP(Таблица1[[#This Row],[ID]],Таблица3[#All],2,FALSE)</f>
        <v>43483</v>
      </c>
      <c r="F952" s="18" t="str">
        <f>VLOOKUP(Таблица1[[#This Row],[ID]],Таблица3[#All],5,FALSE)</f>
        <v>Kolkata</v>
      </c>
      <c r="G952" s="5">
        <v>105</v>
      </c>
      <c r="H952" s="3">
        <v>25</v>
      </c>
      <c r="I952" s="5">
        <v>2</v>
      </c>
      <c r="J952" s="2" t="s">
        <v>4</v>
      </c>
      <c r="K952" s="2" t="s">
        <v>6</v>
      </c>
      <c r="L952" s="8">
        <v>52.5</v>
      </c>
      <c r="M952" s="1">
        <v>2</v>
      </c>
      <c r="N952" s="1" t="str">
        <f t="shared" si="16"/>
        <v>не торгуем</v>
      </c>
      <c r="O952" s="1"/>
    </row>
    <row r="953" spans="3:15" x14ac:dyDescent="0.3">
      <c r="C953" s="7" t="s">
        <v>290</v>
      </c>
      <c r="D953" s="103" t="str">
        <f>VLOOKUP(Таблица1[[#This Row],[ID]],Таблица3[#All],3,FALSE)</f>
        <v>Pranav</v>
      </c>
      <c r="E953" s="18">
        <f>VLOOKUP(Таблица1[[#This Row],[ID]],Таблица3[#All],2,FALSE)</f>
        <v>43424</v>
      </c>
      <c r="F953" s="18" t="str">
        <f>VLOOKUP(Таблица1[[#This Row],[ID]],Таблица3[#All],5,FALSE)</f>
        <v>Hyderabad</v>
      </c>
      <c r="G953" s="5">
        <v>473</v>
      </c>
      <c r="H953" s="3">
        <v>113</v>
      </c>
      <c r="I953" s="5">
        <v>9</v>
      </c>
      <c r="J953" s="2" t="s">
        <v>4</v>
      </c>
      <c r="K953" s="2" t="s">
        <v>6</v>
      </c>
      <c r="L953" s="8">
        <v>52.555555555555557</v>
      </c>
      <c r="M953" s="1">
        <v>1</v>
      </c>
      <c r="N953" s="1" t="str">
        <f t="shared" si="16"/>
        <v>не торгуем</v>
      </c>
      <c r="O953" s="1"/>
    </row>
    <row r="954" spans="3:15" x14ac:dyDescent="0.3">
      <c r="C954" s="7" t="s">
        <v>171</v>
      </c>
      <c r="D954" s="103" t="str">
        <f>VLOOKUP(Таблица1[[#This Row],[ID]],Таблица3[#All],3,FALSE)</f>
        <v>Nishant</v>
      </c>
      <c r="E954" s="18">
        <f>VLOOKUP(Таблица1[[#This Row],[ID]],Таблица3[#All],2,FALSE)</f>
        <v>43326</v>
      </c>
      <c r="F954" s="18" t="str">
        <f>VLOOKUP(Таблица1[[#This Row],[ID]],Таблица3[#All],5,FALSE)</f>
        <v>Mumbai</v>
      </c>
      <c r="G954" s="5">
        <v>106</v>
      </c>
      <c r="H954" s="3">
        <v>0</v>
      </c>
      <c r="I954" s="5">
        <v>2</v>
      </c>
      <c r="J954" s="2" t="s">
        <v>7</v>
      </c>
      <c r="K954" s="2" t="s">
        <v>10</v>
      </c>
      <c r="L954" s="8">
        <v>53</v>
      </c>
      <c r="M954" s="1">
        <v>1</v>
      </c>
      <c r="N954" s="1" t="str">
        <f t="shared" si="16"/>
        <v>не торгуем</v>
      </c>
      <c r="O954" s="1"/>
    </row>
    <row r="955" spans="3:15" x14ac:dyDescent="0.3">
      <c r="C955" s="7" t="s">
        <v>341</v>
      </c>
      <c r="D955" s="103" t="str">
        <f>VLOOKUP(Таблица1[[#This Row],[ID]],Таблица3[#All],3,FALSE)</f>
        <v>Sandra</v>
      </c>
      <c r="E955" s="18">
        <f>VLOOKUP(Таблица1[[#This Row],[ID]],Таблица3[#All],2,FALSE)</f>
        <v>43459</v>
      </c>
      <c r="F955" s="18" t="str">
        <f>VLOOKUP(Таблица1[[#This Row],[ID]],Таблица3[#All],5,FALSE)</f>
        <v>Amritsar</v>
      </c>
      <c r="G955" s="5">
        <v>170</v>
      </c>
      <c r="H955" s="3">
        <v>19</v>
      </c>
      <c r="I955" s="5">
        <v>5</v>
      </c>
      <c r="J955" s="2" t="s">
        <v>4</v>
      </c>
      <c r="K955" s="2" t="s">
        <v>17</v>
      </c>
      <c r="L955" s="8">
        <v>34</v>
      </c>
      <c r="M955" s="1">
        <v>4</v>
      </c>
      <c r="N955" s="1" t="str">
        <f t="shared" si="16"/>
        <v>не торгуем</v>
      </c>
      <c r="O955" s="1"/>
    </row>
    <row r="956" spans="3:15" x14ac:dyDescent="0.3">
      <c r="C956" s="7" t="s">
        <v>229</v>
      </c>
      <c r="D956" s="103" t="str">
        <f>VLOOKUP(Таблица1[[#This Row],[ID]],Таблица3[#All],3,FALSE)</f>
        <v>Suman</v>
      </c>
      <c r="E956" s="18">
        <f>VLOOKUP(Таблица1[[#This Row],[ID]],Таблица3[#All],2,FALSE)</f>
        <v>43382</v>
      </c>
      <c r="F956" s="18" t="str">
        <f>VLOOKUP(Таблица1[[#This Row],[ID]],Таблица3[#All],5,FALSE)</f>
        <v>Thiruvananthapuram</v>
      </c>
      <c r="G956" s="5">
        <v>53</v>
      </c>
      <c r="H956" s="3">
        <v>24</v>
      </c>
      <c r="I956" s="5">
        <v>1</v>
      </c>
      <c r="J956" s="2" t="s">
        <v>4</v>
      </c>
      <c r="K956" s="2" t="s">
        <v>6</v>
      </c>
      <c r="L956" s="8">
        <v>53</v>
      </c>
      <c r="M956" s="1">
        <v>2</v>
      </c>
      <c r="N956" s="1" t="str">
        <f t="shared" si="16"/>
        <v>не торгуем</v>
      </c>
      <c r="O956" s="1"/>
    </row>
    <row r="957" spans="3:15" x14ac:dyDescent="0.3">
      <c r="C957" s="7" t="s">
        <v>440</v>
      </c>
      <c r="D957" s="103" t="str">
        <f>VLOOKUP(Таблица1[[#This Row],[ID]],Таблица3[#All],3,FALSE)</f>
        <v>Yogesh</v>
      </c>
      <c r="E957" s="18">
        <f>VLOOKUP(Таблица1[[#This Row],[ID]],Таблица3[#All],2,FALSE)</f>
        <v>43512</v>
      </c>
      <c r="F957" s="18" t="str">
        <f>VLOOKUP(Таблица1[[#This Row],[ID]],Таблица3[#All],5,FALSE)</f>
        <v>Patna</v>
      </c>
      <c r="G957" s="5">
        <v>319</v>
      </c>
      <c r="H957" s="3">
        <v>102</v>
      </c>
      <c r="I957" s="5">
        <v>6</v>
      </c>
      <c r="J957" s="2" t="s">
        <v>7</v>
      </c>
      <c r="K957" s="2" t="s">
        <v>28</v>
      </c>
      <c r="L957" s="8">
        <v>53.166666666666664</v>
      </c>
      <c r="M957" s="1">
        <v>4</v>
      </c>
      <c r="N957" s="1" t="str">
        <f t="shared" si="16"/>
        <v>торгуем</v>
      </c>
      <c r="O957" s="1"/>
    </row>
    <row r="958" spans="3:15" x14ac:dyDescent="0.3">
      <c r="C958" s="7" t="s">
        <v>465</v>
      </c>
      <c r="D958" s="103" t="str">
        <f>VLOOKUP(Таблица1[[#This Row],[ID]],Таблица3[#All],3,FALSE)</f>
        <v>Nidhi</v>
      </c>
      <c r="E958" s="18">
        <f>VLOOKUP(Таблица1[[#This Row],[ID]],Таблица3[#All],2,FALSE)</f>
        <v>43527</v>
      </c>
      <c r="F958" s="18" t="str">
        <f>VLOOKUP(Таблица1[[#This Row],[ID]],Таблица3[#All],5,FALSE)</f>
        <v>Kohima</v>
      </c>
      <c r="G958" s="5">
        <v>376</v>
      </c>
      <c r="H958" s="3">
        <v>0</v>
      </c>
      <c r="I958" s="5">
        <v>7</v>
      </c>
      <c r="J958" s="2" t="s">
        <v>4</v>
      </c>
      <c r="K958" s="2" t="s">
        <v>5</v>
      </c>
      <c r="L958" s="8">
        <v>53.714285714285715</v>
      </c>
      <c r="M958" s="1">
        <v>4</v>
      </c>
      <c r="N958" s="1" t="str">
        <f t="shared" si="16"/>
        <v>не торгуем</v>
      </c>
      <c r="O958" s="1"/>
    </row>
    <row r="959" spans="3:15" x14ac:dyDescent="0.3">
      <c r="C959" s="7" t="s">
        <v>300</v>
      </c>
      <c r="D959" s="103" t="str">
        <f>VLOOKUP(Таблица1[[#This Row],[ID]],Таблица3[#All],3,FALSE)</f>
        <v>Apoorv</v>
      </c>
      <c r="E959" s="18">
        <f>VLOOKUP(Таблица1[[#This Row],[ID]],Таблица3[#All],2,FALSE)</f>
        <v>43428</v>
      </c>
      <c r="F959" s="18" t="str">
        <f>VLOOKUP(Таблица1[[#This Row],[ID]],Таблица3[#All],5,FALSE)</f>
        <v>Udaipur</v>
      </c>
      <c r="G959" s="5">
        <v>108</v>
      </c>
      <c r="H959" s="3">
        <v>37</v>
      </c>
      <c r="I959" s="5">
        <v>2</v>
      </c>
      <c r="J959" s="2" t="s">
        <v>4</v>
      </c>
      <c r="K959" s="2" t="s">
        <v>5</v>
      </c>
      <c r="L959" s="8">
        <v>54</v>
      </c>
      <c r="M959" s="1">
        <v>2</v>
      </c>
      <c r="N959" s="1" t="str">
        <f t="shared" si="16"/>
        <v>не торгуем</v>
      </c>
      <c r="O959" s="1"/>
    </row>
    <row r="960" spans="3:15" x14ac:dyDescent="0.3">
      <c r="C960" s="7" t="s">
        <v>343</v>
      </c>
      <c r="D960" s="103" t="str">
        <f>VLOOKUP(Таблица1[[#This Row],[ID]],Таблица3[#All],3,FALSE)</f>
        <v>Vishakha</v>
      </c>
      <c r="E960" s="18">
        <f>VLOOKUP(Таблица1[[#This Row],[ID]],Таблица3[#All],2,FALSE)</f>
        <v>43461</v>
      </c>
      <c r="F960" s="18" t="str">
        <f>VLOOKUP(Таблица1[[#This Row],[ID]],Таблица3[#All],5,FALSE)</f>
        <v>Mumbai</v>
      </c>
      <c r="G960" s="5">
        <v>484</v>
      </c>
      <c r="H960" s="3">
        <v>28</v>
      </c>
      <c r="I960" s="5">
        <v>3</v>
      </c>
      <c r="J960" s="2" t="s">
        <v>7</v>
      </c>
      <c r="K960" s="2" t="s">
        <v>25</v>
      </c>
      <c r="L960" s="8">
        <v>161.33333333333334</v>
      </c>
      <c r="M960" s="1">
        <v>2</v>
      </c>
      <c r="N960" s="1" t="str">
        <f t="shared" si="16"/>
        <v>торгуем</v>
      </c>
      <c r="O960" s="1"/>
    </row>
    <row r="961" spans="3:15" x14ac:dyDescent="0.3">
      <c r="C961" s="7" t="s">
        <v>481</v>
      </c>
      <c r="D961" s="103" t="str">
        <f>VLOOKUP(Таблица1[[#This Row],[ID]],Таблица3[#All],3,FALSE)</f>
        <v>Anurag</v>
      </c>
      <c r="E961" s="18">
        <f>VLOOKUP(Таблица1[[#This Row],[ID]],Таблица3[#All],2,FALSE)</f>
        <v>43538</v>
      </c>
      <c r="F961" s="18" t="str">
        <f>VLOOKUP(Таблица1[[#This Row],[ID]],Таблица3[#All],5,FALSE)</f>
        <v>Indore</v>
      </c>
      <c r="G961" s="5">
        <v>109</v>
      </c>
      <c r="H961" s="3">
        <v>52</v>
      </c>
      <c r="I961" s="5">
        <v>2</v>
      </c>
      <c r="J961" s="2" t="s">
        <v>4</v>
      </c>
      <c r="K961" s="2" t="s">
        <v>5</v>
      </c>
      <c r="L961" s="8">
        <v>54.5</v>
      </c>
      <c r="M961" s="1">
        <v>2</v>
      </c>
      <c r="N961" s="1" t="str">
        <f t="shared" si="16"/>
        <v>не торгуем</v>
      </c>
      <c r="O961" s="1"/>
    </row>
    <row r="962" spans="3:15" x14ac:dyDescent="0.3">
      <c r="C962" s="7" t="s">
        <v>77</v>
      </c>
      <c r="D962" s="103" t="str">
        <f>VLOOKUP(Таблица1[[#This Row],[ID]],Таблица3[#All],3,FALSE)</f>
        <v>Tulika</v>
      </c>
      <c r="E962" s="18">
        <f>VLOOKUP(Таблица1[[#This Row],[ID]],Таблица3[#All],2,FALSE)</f>
        <v>43233</v>
      </c>
      <c r="F962" s="18" t="str">
        <f>VLOOKUP(Таблица1[[#This Row],[ID]],Таблица3[#All],5,FALSE)</f>
        <v>Bhopal</v>
      </c>
      <c r="G962" s="5">
        <v>332</v>
      </c>
      <c r="H962" s="3">
        <v>-43</v>
      </c>
      <c r="I962" s="5">
        <v>6</v>
      </c>
      <c r="J962" s="2" t="s">
        <v>7</v>
      </c>
      <c r="K962" s="2" t="s">
        <v>10</v>
      </c>
      <c r="L962" s="8">
        <v>55.333333333333336</v>
      </c>
      <c r="M962" s="1">
        <v>4</v>
      </c>
      <c r="N962" s="1" t="str">
        <f t="shared" si="16"/>
        <v>не торгуем</v>
      </c>
      <c r="O962" s="1"/>
    </row>
    <row r="963" spans="3:15" x14ac:dyDescent="0.3">
      <c r="C963" s="7" t="s">
        <v>225</v>
      </c>
      <c r="D963" s="103" t="str">
        <f>VLOOKUP(Таблица1[[#This Row],[ID]],Таблица3[#All],3,FALSE)</f>
        <v>Ankit</v>
      </c>
      <c r="E963" s="18">
        <f>VLOOKUP(Таблица1[[#This Row],[ID]],Таблица3[#All],2,FALSE)</f>
        <v>43378</v>
      </c>
      <c r="F963" s="18" t="str">
        <f>VLOOKUP(Таблица1[[#This Row],[ID]],Таблица3[#All],5,FALSE)</f>
        <v>Mumbai</v>
      </c>
      <c r="G963" s="5">
        <v>112</v>
      </c>
      <c r="H963" s="3">
        <v>15</v>
      </c>
      <c r="I963" s="5">
        <v>2</v>
      </c>
      <c r="J963" s="2" t="s">
        <v>2</v>
      </c>
      <c r="K963" s="2" t="s">
        <v>14</v>
      </c>
      <c r="L963" s="8">
        <v>56</v>
      </c>
      <c r="M963" s="1">
        <v>1</v>
      </c>
      <c r="N963" s="1" t="str">
        <f t="shared" si="16"/>
        <v>не торгуем</v>
      </c>
      <c r="O963" s="1"/>
    </row>
    <row r="964" spans="3:15" x14ac:dyDescent="0.3">
      <c r="C964" s="7" t="s">
        <v>422</v>
      </c>
      <c r="D964" s="103" t="str">
        <f>VLOOKUP(Таблица1[[#This Row],[ID]],Таблица3[#All],3,FALSE)</f>
        <v>Harsh</v>
      </c>
      <c r="E964" s="18">
        <f>VLOOKUP(Таблица1[[#This Row],[ID]],Таблица3[#All],2,FALSE)</f>
        <v>43504</v>
      </c>
      <c r="F964" s="18" t="str">
        <f>VLOOKUP(Таблица1[[#This Row],[ID]],Таблица3[#All],5,FALSE)</f>
        <v>Delhi</v>
      </c>
      <c r="G964" s="5">
        <v>113</v>
      </c>
      <c r="H964" s="3">
        <v>28</v>
      </c>
      <c r="I964" s="5">
        <v>2</v>
      </c>
      <c r="J964" s="2" t="s">
        <v>4</v>
      </c>
      <c r="K964" s="2" t="s">
        <v>11</v>
      </c>
      <c r="L964" s="8">
        <v>56.5</v>
      </c>
      <c r="M964" s="1">
        <v>4</v>
      </c>
      <c r="N964" s="1" t="str">
        <f t="shared" si="16"/>
        <v>не торгуем</v>
      </c>
      <c r="O964" s="1"/>
    </row>
    <row r="965" spans="3:15" x14ac:dyDescent="0.3">
      <c r="C965" s="7" t="s">
        <v>345</v>
      </c>
      <c r="D965" s="103" t="str">
        <f>VLOOKUP(Таблица1[[#This Row],[ID]],Таблица3[#All],3,FALSE)</f>
        <v>Shruti</v>
      </c>
      <c r="E965" s="18">
        <f>VLOOKUP(Таблица1[[#This Row],[ID]],Таблица3[#All],2,FALSE)</f>
        <v>43463</v>
      </c>
      <c r="F965" s="18" t="str">
        <f>VLOOKUP(Таблица1[[#This Row],[ID]],Таблица3[#All],5,FALSE)</f>
        <v>Mumbai</v>
      </c>
      <c r="G965" s="5">
        <v>314</v>
      </c>
      <c r="H965" s="3">
        <v>-41</v>
      </c>
      <c r="I965" s="5">
        <v>3</v>
      </c>
      <c r="J965" s="2" t="s">
        <v>7</v>
      </c>
      <c r="K965" s="2" t="s">
        <v>8</v>
      </c>
      <c r="L965" s="8">
        <v>104.66666666666667</v>
      </c>
      <c r="M965" s="1">
        <v>4</v>
      </c>
      <c r="N965" s="1" t="str">
        <f t="shared" si="16"/>
        <v>не торгуем</v>
      </c>
      <c r="O965" s="1"/>
    </row>
    <row r="966" spans="3:15" x14ac:dyDescent="0.3">
      <c r="C966" s="7" t="s">
        <v>345</v>
      </c>
      <c r="D966" s="103" t="str">
        <f>VLOOKUP(Таблица1[[#This Row],[ID]],Таблица3[#All],3,FALSE)</f>
        <v>Shruti</v>
      </c>
      <c r="E966" s="18">
        <f>VLOOKUP(Таблица1[[#This Row],[ID]],Таблица3[#All],2,FALSE)</f>
        <v>43463</v>
      </c>
      <c r="F966" s="18" t="str">
        <f>VLOOKUP(Таблица1[[#This Row],[ID]],Таблица3[#All],5,FALSE)</f>
        <v>Mumbai</v>
      </c>
      <c r="G966" s="5">
        <v>1228</v>
      </c>
      <c r="H966" s="3">
        <v>14</v>
      </c>
      <c r="I966" s="5">
        <v>3</v>
      </c>
      <c r="J966" s="2" t="s">
        <v>2</v>
      </c>
      <c r="K966" s="2" t="s">
        <v>14</v>
      </c>
      <c r="L966" s="8">
        <v>409.33333333333331</v>
      </c>
      <c r="M966" s="1">
        <v>3</v>
      </c>
      <c r="N966" s="1" t="str">
        <f t="shared" ref="N966:N1029" si="17">IF(OR(K966="Printers",K966="Bookcases",K966="Accessories"),"торгуем","не торгуем")</f>
        <v>не торгуем</v>
      </c>
      <c r="O966" s="1"/>
    </row>
    <row r="967" spans="3:15" x14ac:dyDescent="0.3">
      <c r="C967" s="7" t="s">
        <v>346</v>
      </c>
      <c r="D967" s="103" t="str">
        <f>VLOOKUP(Таблица1[[#This Row],[ID]],Таблица3[#All],3,FALSE)</f>
        <v>Dipali</v>
      </c>
      <c r="E967" s="18">
        <f>VLOOKUP(Таблица1[[#This Row],[ID]],Таблица3[#All],2,FALSE)</f>
        <v>43464</v>
      </c>
      <c r="F967" s="18" t="str">
        <f>VLOOKUP(Таблица1[[#This Row],[ID]],Таблица3[#All],5,FALSE)</f>
        <v>Indore</v>
      </c>
      <c r="G967" s="5">
        <v>57</v>
      </c>
      <c r="H967" s="3">
        <v>6</v>
      </c>
      <c r="I967" s="5">
        <v>5</v>
      </c>
      <c r="J967" s="2" t="s">
        <v>4</v>
      </c>
      <c r="K967" s="2" t="s">
        <v>22</v>
      </c>
      <c r="L967" s="8">
        <v>11.4</v>
      </c>
      <c r="M967" s="1">
        <v>2</v>
      </c>
      <c r="N967" s="1" t="str">
        <f t="shared" si="17"/>
        <v>не торгуем</v>
      </c>
      <c r="O967" s="1"/>
    </row>
    <row r="968" spans="3:15" x14ac:dyDescent="0.3">
      <c r="C968" s="7" t="s">
        <v>347</v>
      </c>
      <c r="D968" s="103" t="str">
        <f>VLOOKUP(Таблица1[[#This Row],[ID]],Таблица3[#All],3,FALSE)</f>
        <v>Shreya</v>
      </c>
      <c r="E968" s="18">
        <f>VLOOKUP(Таблица1[[#This Row],[ID]],Таблица3[#All],2,FALSE)</f>
        <v>43465</v>
      </c>
      <c r="F968" s="18" t="str">
        <f>VLOOKUP(Таблица1[[#This Row],[ID]],Таблица3[#All],5,FALSE)</f>
        <v>Lucknow</v>
      </c>
      <c r="G968" s="5">
        <v>200</v>
      </c>
      <c r="H968" s="3">
        <v>7</v>
      </c>
      <c r="I968" s="5">
        <v>4</v>
      </c>
      <c r="J968" s="2" t="s">
        <v>7</v>
      </c>
      <c r="K968" s="2" t="s">
        <v>8</v>
      </c>
      <c r="L968" s="8">
        <v>50</v>
      </c>
      <c r="M968" s="1">
        <v>1</v>
      </c>
      <c r="N968" s="1" t="str">
        <f t="shared" si="17"/>
        <v>не торгуем</v>
      </c>
      <c r="O968" s="1"/>
    </row>
    <row r="969" spans="3:15" x14ac:dyDescent="0.3">
      <c r="C969" s="7" t="s">
        <v>173</v>
      </c>
      <c r="D969" s="103" t="str">
        <f>VLOOKUP(Таблица1[[#This Row],[ID]],Таблица3[#All],3,FALSE)</f>
        <v>Shivam</v>
      </c>
      <c r="E969" s="18">
        <f>VLOOKUP(Таблица1[[#This Row],[ID]],Таблица3[#All],2,FALSE)</f>
        <v>43329</v>
      </c>
      <c r="F969" s="18" t="str">
        <f>VLOOKUP(Таблица1[[#This Row],[ID]],Таблица3[#All],5,FALSE)</f>
        <v>Lucknow</v>
      </c>
      <c r="G969" s="5">
        <v>341</v>
      </c>
      <c r="H969" s="3">
        <v>-85</v>
      </c>
      <c r="I969" s="5">
        <v>6</v>
      </c>
      <c r="J969" s="2" t="s">
        <v>4</v>
      </c>
      <c r="K969" s="2" t="s">
        <v>13</v>
      </c>
      <c r="L969" s="8">
        <v>56.833333333333336</v>
      </c>
      <c r="M969" s="1">
        <v>3</v>
      </c>
      <c r="N969" s="1" t="str">
        <f t="shared" si="17"/>
        <v>не торгуем</v>
      </c>
      <c r="O969" s="1"/>
    </row>
    <row r="970" spans="3:15" x14ac:dyDescent="0.3">
      <c r="C970" s="7" t="s">
        <v>323</v>
      </c>
      <c r="D970" s="103" t="str">
        <f>VLOOKUP(Таблица1[[#This Row],[ID]],Таблица3[#All],3,FALSE)</f>
        <v>Amlan</v>
      </c>
      <c r="E970" s="18">
        <f>VLOOKUP(Таблица1[[#This Row],[ID]],Таблица3[#All],2,FALSE)</f>
        <v>43444</v>
      </c>
      <c r="F970" s="18" t="str">
        <f>VLOOKUP(Таблица1[[#This Row],[ID]],Таблица3[#All],5,FALSE)</f>
        <v>Indore</v>
      </c>
      <c r="G970" s="5">
        <v>455</v>
      </c>
      <c r="H970" s="3">
        <v>77</v>
      </c>
      <c r="I970" s="5">
        <v>8</v>
      </c>
      <c r="J970" s="2" t="s">
        <v>7</v>
      </c>
      <c r="K970" s="2" t="s">
        <v>28</v>
      </c>
      <c r="L970" s="8">
        <v>56.875</v>
      </c>
      <c r="M970" s="1">
        <v>3</v>
      </c>
      <c r="N970" s="1" t="str">
        <f t="shared" si="17"/>
        <v>торгуем</v>
      </c>
      <c r="O970" s="1"/>
    </row>
    <row r="971" spans="3:15" x14ac:dyDescent="0.3">
      <c r="C971" s="7" t="s">
        <v>33</v>
      </c>
      <c r="D971" s="103" t="str">
        <f>VLOOKUP(Таблица1[[#This Row],[ID]],Таблица3[#All],3,FALSE)</f>
        <v>Vandana</v>
      </c>
      <c r="E971" s="18">
        <f>VLOOKUP(Таблица1[[#This Row],[ID]],Таблица3[#All],2,FALSE)</f>
        <v>43203</v>
      </c>
      <c r="F971" s="18" t="str">
        <f>VLOOKUP(Таблица1[[#This Row],[ID]],Таблица3[#All],5,FALSE)</f>
        <v>Simla</v>
      </c>
      <c r="G971" s="5">
        <v>494</v>
      </c>
      <c r="H971" s="3">
        <v>54</v>
      </c>
      <c r="I971" s="5">
        <v>4</v>
      </c>
      <c r="J971" s="2" t="s">
        <v>2</v>
      </c>
      <c r="K971" s="2" t="s">
        <v>3</v>
      </c>
      <c r="L971" s="8">
        <v>123.5</v>
      </c>
      <c r="M971" s="1">
        <v>1</v>
      </c>
      <c r="N971" s="1" t="str">
        <f t="shared" si="17"/>
        <v>торгуем</v>
      </c>
      <c r="O971" s="1"/>
    </row>
    <row r="972" spans="3:15" x14ac:dyDescent="0.3">
      <c r="C972" s="7" t="s">
        <v>349</v>
      </c>
      <c r="D972" s="103" t="str">
        <f>VLOOKUP(Таблица1[[#This Row],[ID]],Таблица3[#All],3,FALSE)</f>
        <v>Girase</v>
      </c>
      <c r="E972" s="18">
        <f>VLOOKUP(Таблица1[[#This Row],[ID]],Таблица3[#All],2,FALSE)</f>
        <v>43467</v>
      </c>
      <c r="F972" s="18" t="str">
        <f>VLOOKUP(Таблица1[[#This Row],[ID]],Таблица3[#All],5,FALSE)</f>
        <v>Thiruvananthapuram</v>
      </c>
      <c r="G972" s="5">
        <v>216</v>
      </c>
      <c r="H972" s="3">
        <v>-135</v>
      </c>
      <c r="I972" s="5">
        <v>3</v>
      </c>
      <c r="J972" s="2" t="s">
        <v>2</v>
      </c>
      <c r="K972" s="2" t="s">
        <v>14</v>
      </c>
      <c r="L972" s="8">
        <v>72</v>
      </c>
      <c r="M972" s="1">
        <v>4</v>
      </c>
      <c r="N972" s="1" t="str">
        <f t="shared" si="17"/>
        <v>не торгуем</v>
      </c>
      <c r="O972" s="1"/>
    </row>
    <row r="973" spans="3:15" x14ac:dyDescent="0.3">
      <c r="C973" s="7" t="s">
        <v>349</v>
      </c>
      <c r="D973" s="103" t="str">
        <f>VLOOKUP(Таблица1[[#This Row],[ID]],Таблица3[#All],3,FALSE)</f>
        <v>Girase</v>
      </c>
      <c r="E973" s="18">
        <f>VLOOKUP(Таблица1[[#This Row],[ID]],Таблица3[#All],2,FALSE)</f>
        <v>43467</v>
      </c>
      <c r="F973" s="18" t="str">
        <f>VLOOKUP(Таблица1[[#This Row],[ID]],Таблица3[#All],5,FALSE)</f>
        <v>Thiruvananthapuram</v>
      </c>
      <c r="G973" s="5">
        <v>154</v>
      </c>
      <c r="H973" s="3">
        <v>-85</v>
      </c>
      <c r="I973" s="5">
        <v>3</v>
      </c>
      <c r="J973" s="2" t="s">
        <v>2</v>
      </c>
      <c r="K973" s="2" t="s">
        <v>14</v>
      </c>
      <c r="L973" s="8">
        <v>51.333333333333336</v>
      </c>
      <c r="M973" s="1">
        <v>2</v>
      </c>
      <c r="N973" s="1" t="str">
        <f t="shared" si="17"/>
        <v>не торгуем</v>
      </c>
      <c r="O973" s="1"/>
    </row>
    <row r="974" spans="3:15" x14ac:dyDescent="0.3">
      <c r="C974" s="7" t="s">
        <v>350</v>
      </c>
      <c r="D974" s="103" t="str">
        <f>VLOOKUP(Таблица1[[#This Row],[ID]],Таблица3[#All],3,FALSE)</f>
        <v>Monica</v>
      </c>
      <c r="E974" s="18">
        <f>VLOOKUP(Таблица1[[#This Row],[ID]],Таблица3[#All],2,FALSE)</f>
        <v>43468</v>
      </c>
      <c r="F974" s="18" t="str">
        <f>VLOOKUP(Таблица1[[#This Row],[ID]],Таблица3[#All],5,FALSE)</f>
        <v>Chandigarh</v>
      </c>
      <c r="G974" s="5">
        <v>40</v>
      </c>
      <c r="H974" s="3">
        <v>13</v>
      </c>
      <c r="I974" s="5">
        <v>3</v>
      </c>
      <c r="J974" s="2" t="s">
        <v>4</v>
      </c>
      <c r="K974" s="2" t="s">
        <v>17</v>
      </c>
      <c r="L974" s="8">
        <v>13.333333333333334</v>
      </c>
      <c r="M974" s="1">
        <v>4</v>
      </c>
      <c r="N974" s="1" t="str">
        <f t="shared" si="17"/>
        <v>не торгуем</v>
      </c>
      <c r="O974" s="1"/>
    </row>
    <row r="975" spans="3:15" x14ac:dyDescent="0.3">
      <c r="C975" s="7" t="s">
        <v>350</v>
      </c>
      <c r="D975" s="103" t="str">
        <f>VLOOKUP(Таблица1[[#This Row],[ID]],Таблица3[#All],3,FALSE)</f>
        <v>Monica</v>
      </c>
      <c r="E975" s="18">
        <f>VLOOKUP(Таблица1[[#This Row],[ID]],Таблица3[#All],2,FALSE)</f>
        <v>43468</v>
      </c>
      <c r="F975" s="18" t="str">
        <f>VLOOKUP(Таблица1[[#This Row],[ID]],Таблица3[#All],5,FALSE)</f>
        <v>Chandigarh</v>
      </c>
      <c r="G975" s="5">
        <v>351</v>
      </c>
      <c r="H975" s="3">
        <v>-94</v>
      </c>
      <c r="I975" s="5">
        <v>5</v>
      </c>
      <c r="J975" s="2" t="s">
        <v>7</v>
      </c>
      <c r="K975" s="2" t="s">
        <v>8</v>
      </c>
      <c r="L975" s="8">
        <v>70.2</v>
      </c>
      <c r="M975" s="1">
        <v>4</v>
      </c>
      <c r="N975" s="1" t="str">
        <f t="shared" si="17"/>
        <v>не торгуем</v>
      </c>
      <c r="O975" s="1"/>
    </row>
    <row r="976" spans="3:15" x14ac:dyDescent="0.3">
      <c r="C976" s="7" t="s">
        <v>190</v>
      </c>
      <c r="D976" s="103" t="str">
        <f>VLOOKUP(Таблица1[[#This Row],[ID]],Таблица3[#All],3,FALSE)</f>
        <v>Sakshi</v>
      </c>
      <c r="E976" s="18">
        <f>VLOOKUP(Таблица1[[#This Row],[ID]],Таблица3[#All],2,FALSE)</f>
        <v>43345</v>
      </c>
      <c r="F976" s="18" t="str">
        <f>VLOOKUP(Таблица1[[#This Row],[ID]],Таблица3[#All],5,FALSE)</f>
        <v>Indore</v>
      </c>
      <c r="G976" s="5">
        <v>375</v>
      </c>
      <c r="H976" s="3">
        <v>180</v>
      </c>
      <c r="I976" s="5">
        <v>3</v>
      </c>
      <c r="J976" s="2" t="s">
        <v>2</v>
      </c>
      <c r="K976" s="2" t="s">
        <v>3</v>
      </c>
      <c r="L976" s="8">
        <v>125</v>
      </c>
      <c r="M976" s="1">
        <v>3</v>
      </c>
      <c r="N976" s="1" t="str">
        <f t="shared" si="17"/>
        <v>торгуем</v>
      </c>
      <c r="O976" s="1"/>
    </row>
    <row r="977" spans="3:15" x14ac:dyDescent="0.3">
      <c r="C977" s="7" t="s">
        <v>350</v>
      </c>
      <c r="D977" s="103" t="str">
        <f>VLOOKUP(Таблица1[[#This Row],[ID]],Таблица3[#All],3,FALSE)</f>
        <v>Monica</v>
      </c>
      <c r="E977" s="18">
        <f>VLOOKUP(Таблица1[[#This Row],[ID]],Таблица3[#All],2,FALSE)</f>
        <v>43468</v>
      </c>
      <c r="F977" s="18" t="str">
        <f>VLOOKUP(Таблица1[[#This Row],[ID]],Таблица3[#All],5,FALSE)</f>
        <v>Chandigarh</v>
      </c>
      <c r="G977" s="5">
        <v>151</v>
      </c>
      <c r="H977" s="3">
        <v>29</v>
      </c>
      <c r="I977" s="5">
        <v>5</v>
      </c>
      <c r="J977" s="2" t="s">
        <v>4</v>
      </c>
      <c r="K977" s="2" t="s">
        <v>6</v>
      </c>
      <c r="L977" s="8">
        <v>30.2</v>
      </c>
      <c r="M977" s="1">
        <v>4</v>
      </c>
      <c r="N977" s="1" t="str">
        <f t="shared" si="17"/>
        <v>не торгуем</v>
      </c>
      <c r="O977" s="1"/>
    </row>
    <row r="978" spans="3:15" x14ac:dyDescent="0.3">
      <c r="C978" s="7" t="s">
        <v>392</v>
      </c>
      <c r="D978" s="103" t="str">
        <f>VLOOKUP(Таблица1[[#This Row],[ID]],Таблица3[#All],3,FALSE)</f>
        <v>Jesslyn</v>
      </c>
      <c r="E978" s="18">
        <f>VLOOKUP(Таблица1[[#This Row],[ID]],Таблица3[#All],2,FALSE)</f>
        <v>43488</v>
      </c>
      <c r="F978" s="18" t="str">
        <f>VLOOKUP(Таблица1[[#This Row],[ID]],Таблица3[#All],5,FALSE)</f>
        <v>Udaipur</v>
      </c>
      <c r="G978" s="5">
        <v>115</v>
      </c>
      <c r="H978" s="3">
        <v>47</v>
      </c>
      <c r="I978" s="5">
        <v>2</v>
      </c>
      <c r="J978" s="2" t="s">
        <v>7</v>
      </c>
      <c r="K978" s="2" t="s">
        <v>28</v>
      </c>
      <c r="L978" s="8">
        <v>57.5</v>
      </c>
      <c r="M978" s="1">
        <v>1</v>
      </c>
      <c r="N978" s="1" t="str">
        <f t="shared" si="17"/>
        <v>торгуем</v>
      </c>
      <c r="O978" s="1"/>
    </row>
    <row r="979" spans="3:15" x14ac:dyDescent="0.3">
      <c r="C979" s="7" t="s">
        <v>222</v>
      </c>
      <c r="D979" s="103" t="str">
        <f>VLOOKUP(Таблица1[[#This Row],[ID]],Таблица3[#All],3,FALSE)</f>
        <v>Yash</v>
      </c>
      <c r="E979" s="18">
        <f>VLOOKUP(Таблица1[[#This Row],[ID]],Таблица3[#All],2,FALSE)</f>
        <v>43378</v>
      </c>
      <c r="F979" s="18" t="str">
        <f>VLOOKUP(Таблица1[[#This Row],[ID]],Таблица3[#All],5,FALSE)</f>
        <v>Mumbai</v>
      </c>
      <c r="G979" s="5">
        <v>633</v>
      </c>
      <c r="H979" s="3">
        <v>-633</v>
      </c>
      <c r="I979" s="5">
        <v>11</v>
      </c>
      <c r="J979" s="2" t="s">
        <v>7</v>
      </c>
      <c r="K979" s="2" t="s">
        <v>28</v>
      </c>
      <c r="L979" s="8">
        <v>57.545454545454547</v>
      </c>
      <c r="M979" s="1">
        <v>2</v>
      </c>
      <c r="N979" s="1" t="str">
        <f t="shared" si="17"/>
        <v>торгуем</v>
      </c>
      <c r="O979" s="1"/>
    </row>
    <row r="980" spans="3:15" x14ac:dyDescent="0.3">
      <c r="C980" s="7" t="s">
        <v>351</v>
      </c>
      <c r="D980" s="103" t="str">
        <f>VLOOKUP(Таблица1[[#This Row],[ID]],Таблица3[#All],3,FALSE)</f>
        <v>Sidharth</v>
      </c>
      <c r="E980" s="18">
        <f>VLOOKUP(Таблица1[[#This Row],[ID]],Таблица3[#All],2,FALSE)</f>
        <v>43469</v>
      </c>
      <c r="F980" s="18" t="str">
        <f>VLOOKUP(Таблица1[[#This Row],[ID]],Таблица3[#All],5,FALSE)</f>
        <v>Mumbai</v>
      </c>
      <c r="G980" s="5">
        <v>73</v>
      </c>
      <c r="H980" s="3">
        <v>-36</v>
      </c>
      <c r="I980" s="5">
        <v>3</v>
      </c>
      <c r="J980" s="2" t="s">
        <v>2</v>
      </c>
      <c r="K980" s="2" t="s">
        <v>14</v>
      </c>
      <c r="L980" s="8">
        <v>24.333333333333332</v>
      </c>
      <c r="M980" s="1">
        <v>4</v>
      </c>
      <c r="N980" s="1" t="str">
        <f t="shared" si="17"/>
        <v>не торгуем</v>
      </c>
      <c r="O980" s="1"/>
    </row>
    <row r="981" spans="3:15" x14ac:dyDescent="0.3">
      <c r="C981" s="7" t="s">
        <v>352</v>
      </c>
      <c r="D981" s="103" t="str">
        <f>VLOOKUP(Таблица1[[#This Row],[ID]],Таблица3[#All],3,FALSE)</f>
        <v>Bhutekar</v>
      </c>
      <c r="E981" s="18">
        <f>VLOOKUP(Таблица1[[#This Row],[ID]],Таблица3[#All],2,FALSE)</f>
        <v>43469</v>
      </c>
      <c r="F981" s="18" t="str">
        <f>VLOOKUP(Таблица1[[#This Row],[ID]],Таблица3[#All],5,FALSE)</f>
        <v>Indore</v>
      </c>
      <c r="G981" s="5">
        <v>71</v>
      </c>
      <c r="H981" s="3">
        <v>-14</v>
      </c>
      <c r="I981" s="5">
        <v>4</v>
      </c>
      <c r="J981" s="2" t="s">
        <v>2</v>
      </c>
      <c r="K981" s="2" t="s">
        <v>29</v>
      </c>
      <c r="L981" s="8">
        <v>17.75</v>
      </c>
      <c r="M981" s="1">
        <v>3</v>
      </c>
      <c r="N981" s="1" t="str">
        <f t="shared" si="17"/>
        <v>не торгуем</v>
      </c>
      <c r="O981" s="1"/>
    </row>
    <row r="982" spans="3:15" x14ac:dyDescent="0.3">
      <c r="C982" s="7" t="s">
        <v>353</v>
      </c>
      <c r="D982" s="103" t="str">
        <f>VLOOKUP(Таблица1[[#This Row],[ID]],Таблица3[#All],3,FALSE)</f>
        <v>Shikhar</v>
      </c>
      <c r="E982" s="18">
        <f>VLOOKUP(Таблица1[[#This Row],[ID]],Таблица3[#All],2,FALSE)</f>
        <v>43469</v>
      </c>
      <c r="F982" s="18" t="str">
        <f>VLOOKUP(Таблица1[[#This Row],[ID]],Таблица3[#All],5,FALSE)</f>
        <v>Mumbai</v>
      </c>
      <c r="G982" s="5">
        <v>81</v>
      </c>
      <c r="H982" s="3">
        <v>-44</v>
      </c>
      <c r="I982" s="5">
        <v>3</v>
      </c>
      <c r="J982" s="2" t="s">
        <v>4</v>
      </c>
      <c r="K982" s="2" t="s">
        <v>5</v>
      </c>
      <c r="L982" s="8">
        <v>27</v>
      </c>
      <c r="M982" s="1">
        <v>1</v>
      </c>
      <c r="N982" s="1" t="str">
        <f t="shared" si="17"/>
        <v>не торгуем</v>
      </c>
      <c r="O982" s="1"/>
    </row>
    <row r="983" spans="3:15" x14ac:dyDescent="0.3">
      <c r="C983" s="7" t="s">
        <v>434</v>
      </c>
      <c r="D983" s="103" t="str">
        <f>VLOOKUP(Таблица1[[#This Row],[ID]],Таблица3[#All],3,FALSE)</f>
        <v>Divsha</v>
      </c>
      <c r="E983" s="18">
        <f>VLOOKUP(Таблица1[[#This Row],[ID]],Таблица3[#All],2,FALSE)</f>
        <v>43509</v>
      </c>
      <c r="F983" s="18" t="str">
        <f>VLOOKUP(Таблица1[[#This Row],[ID]],Таблица3[#All],5,FALSE)</f>
        <v>Jaipur</v>
      </c>
      <c r="G983" s="5">
        <v>406</v>
      </c>
      <c r="H983" s="3">
        <v>97</v>
      </c>
      <c r="I983" s="5">
        <v>7</v>
      </c>
      <c r="J983" s="2" t="s">
        <v>2</v>
      </c>
      <c r="K983" s="2" t="s">
        <v>14</v>
      </c>
      <c r="L983" s="8">
        <v>58</v>
      </c>
      <c r="M983" s="1">
        <v>4</v>
      </c>
      <c r="N983" s="1" t="str">
        <f t="shared" si="17"/>
        <v>не торгуем</v>
      </c>
      <c r="O983" s="1"/>
    </row>
    <row r="984" spans="3:15" x14ac:dyDescent="0.3">
      <c r="C984" s="7" t="s">
        <v>270</v>
      </c>
      <c r="D984" s="103" t="str">
        <f>VLOOKUP(Таблица1[[#This Row],[ID]],Таблица3[#All],3,FALSE)</f>
        <v>Abhishek</v>
      </c>
      <c r="E984" s="18">
        <f>VLOOKUP(Таблица1[[#This Row],[ID]],Таблица3[#All],2,FALSE)</f>
        <v>43409</v>
      </c>
      <c r="F984" s="18" t="str">
        <f>VLOOKUP(Таблица1[[#This Row],[ID]],Таблица3[#All],5,FALSE)</f>
        <v>Goa</v>
      </c>
      <c r="G984" s="5">
        <v>117</v>
      </c>
      <c r="H984" s="3">
        <v>36</v>
      </c>
      <c r="I984" s="5">
        <v>2</v>
      </c>
      <c r="J984" s="2" t="s">
        <v>4</v>
      </c>
      <c r="K984" s="2" t="s">
        <v>13</v>
      </c>
      <c r="L984" s="8">
        <v>58.5</v>
      </c>
      <c r="M984" s="1">
        <v>4</v>
      </c>
      <c r="N984" s="1" t="str">
        <f t="shared" si="17"/>
        <v>не торгуем</v>
      </c>
      <c r="O984" s="1"/>
    </row>
    <row r="985" spans="3:15" x14ac:dyDescent="0.3">
      <c r="C985" s="7" t="s">
        <v>243</v>
      </c>
      <c r="D985" s="103" t="str">
        <f>VLOOKUP(Таблица1[[#This Row],[ID]],Таблица3[#All],3,FALSE)</f>
        <v>Rohan</v>
      </c>
      <c r="E985" s="18">
        <f>VLOOKUP(Таблица1[[#This Row],[ID]],Таблица3[#All],2,FALSE)</f>
        <v>43391</v>
      </c>
      <c r="F985" s="18" t="str">
        <f>VLOOKUP(Таблица1[[#This Row],[ID]],Таблица3[#All],5,FALSE)</f>
        <v>Mumbai</v>
      </c>
      <c r="G985" s="5">
        <v>59</v>
      </c>
      <c r="H985" s="3">
        <v>6</v>
      </c>
      <c r="I985" s="5">
        <v>1</v>
      </c>
      <c r="J985" s="2" t="s">
        <v>7</v>
      </c>
      <c r="K985" s="2" t="s">
        <v>28</v>
      </c>
      <c r="L985" s="8">
        <v>59</v>
      </c>
      <c r="M985" s="1">
        <v>2</v>
      </c>
      <c r="N985" s="1" t="str">
        <f t="shared" si="17"/>
        <v>торгуем</v>
      </c>
      <c r="O985" s="1"/>
    </row>
    <row r="986" spans="3:15" x14ac:dyDescent="0.3">
      <c r="C986" s="7" t="s">
        <v>355</v>
      </c>
      <c r="D986" s="103" t="str">
        <f>VLOOKUP(Таблица1[[#This Row],[ID]],Таблица3[#All],3,FALSE)</f>
        <v>Sudhir</v>
      </c>
      <c r="E986" s="18">
        <f>VLOOKUP(Таблица1[[#This Row],[ID]],Таблица3[#All],2,FALSE)</f>
        <v>43469</v>
      </c>
      <c r="F986" s="18" t="str">
        <f>VLOOKUP(Таблица1[[#This Row],[ID]],Таблица3[#All],5,FALSE)</f>
        <v>Kohima</v>
      </c>
      <c r="G986" s="5">
        <v>162</v>
      </c>
      <c r="H986" s="3">
        <v>20</v>
      </c>
      <c r="I986" s="5">
        <v>3</v>
      </c>
      <c r="J986" s="2" t="s">
        <v>2</v>
      </c>
      <c r="K986" s="2" t="s">
        <v>14</v>
      </c>
      <c r="L986" s="8">
        <v>54</v>
      </c>
      <c r="M986" s="1">
        <v>1</v>
      </c>
      <c r="N986" s="1" t="str">
        <f t="shared" si="17"/>
        <v>не торгуем</v>
      </c>
      <c r="O986" s="1"/>
    </row>
    <row r="987" spans="3:15" x14ac:dyDescent="0.3">
      <c r="C987" s="7" t="s">
        <v>355</v>
      </c>
      <c r="D987" s="103" t="str">
        <f>VLOOKUP(Таблица1[[#This Row],[ID]],Таблица3[#All],3,FALSE)</f>
        <v>Sudhir</v>
      </c>
      <c r="E987" s="18">
        <f>VLOOKUP(Таблица1[[#This Row],[ID]],Таблица3[#All],2,FALSE)</f>
        <v>43469</v>
      </c>
      <c r="F987" s="18" t="str">
        <f>VLOOKUP(Таблица1[[#This Row],[ID]],Таблица3[#All],5,FALSE)</f>
        <v>Kohima</v>
      </c>
      <c r="G987" s="5">
        <v>150</v>
      </c>
      <c r="H987" s="3">
        <v>32</v>
      </c>
      <c r="I987" s="5">
        <v>3</v>
      </c>
      <c r="J987" s="2" t="s">
        <v>4</v>
      </c>
      <c r="K987" s="2" t="s">
        <v>6</v>
      </c>
      <c r="L987" s="8">
        <v>50</v>
      </c>
      <c r="M987" s="1">
        <v>2</v>
      </c>
      <c r="N987" s="1" t="str">
        <f t="shared" si="17"/>
        <v>не торгуем</v>
      </c>
      <c r="O987" s="1"/>
    </row>
    <row r="988" spans="3:15" x14ac:dyDescent="0.3">
      <c r="C988" s="7" t="s">
        <v>355</v>
      </c>
      <c r="D988" s="103" t="str">
        <f>VLOOKUP(Таблица1[[#This Row],[ID]],Таблица3[#All],3,FALSE)</f>
        <v>Sudhir</v>
      </c>
      <c r="E988" s="18">
        <f>VLOOKUP(Таблица1[[#This Row],[ID]],Таблица3[#All],2,FALSE)</f>
        <v>43469</v>
      </c>
      <c r="F988" s="18" t="str">
        <f>VLOOKUP(Таблица1[[#This Row],[ID]],Таблица3[#All],5,FALSE)</f>
        <v>Kohima</v>
      </c>
      <c r="G988" s="5">
        <v>1657</v>
      </c>
      <c r="H988" s="3">
        <v>460</v>
      </c>
      <c r="I988" s="5">
        <v>4</v>
      </c>
      <c r="J988" s="2" t="s">
        <v>2</v>
      </c>
      <c r="K988" s="2" t="s">
        <v>14</v>
      </c>
      <c r="L988" s="8">
        <v>414.25</v>
      </c>
      <c r="M988" s="1">
        <v>2</v>
      </c>
      <c r="N988" s="1" t="str">
        <f t="shared" si="17"/>
        <v>не торгуем</v>
      </c>
      <c r="O988" s="1"/>
    </row>
    <row r="989" spans="3:15" x14ac:dyDescent="0.3">
      <c r="C989" s="7" t="s">
        <v>356</v>
      </c>
      <c r="D989" s="103" t="str">
        <f>VLOOKUP(Таблица1[[#This Row],[ID]],Таблица3[#All],3,FALSE)</f>
        <v>Nikhil</v>
      </c>
      <c r="E989" s="18">
        <f>VLOOKUP(Таблица1[[#This Row],[ID]],Таблица3[#All],2,FALSE)</f>
        <v>43470</v>
      </c>
      <c r="F989" s="18" t="str">
        <f>VLOOKUP(Таблица1[[#This Row],[ID]],Таблица3[#All],5,FALSE)</f>
        <v>Chandigarh</v>
      </c>
      <c r="G989" s="5">
        <v>61</v>
      </c>
      <c r="H989" s="3">
        <v>25</v>
      </c>
      <c r="I989" s="5">
        <v>4</v>
      </c>
      <c r="J989" s="2" t="s">
        <v>4</v>
      </c>
      <c r="K989" s="2" t="s">
        <v>11</v>
      </c>
      <c r="L989" s="8">
        <v>15.25</v>
      </c>
      <c r="M989" s="1">
        <v>2</v>
      </c>
      <c r="N989" s="1" t="str">
        <f t="shared" si="17"/>
        <v>не торгуем</v>
      </c>
      <c r="O989" s="1"/>
    </row>
    <row r="990" spans="3:15" x14ac:dyDescent="0.3">
      <c r="C990" s="7" t="s">
        <v>181</v>
      </c>
      <c r="D990" s="103" t="str">
        <f>VLOOKUP(Таблица1[[#This Row],[ID]],Таблица3[#All],3,FALSE)</f>
        <v>Surabhi</v>
      </c>
      <c r="E990" s="18">
        <f>VLOOKUP(Таблица1[[#This Row],[ID]],Таблица3[#All],2,FALSE)</f>
        <v>43337</v>
      </c>
      <c r="F990" s="18" t="str">
        <f>VLOOKUP(Таблица1[[#This Row],[ID]],Таблица3[#All],5,FALSE)</f>
        <v>Mumbai</v>
      </c>
      <c r="G990" s="5">
        <v>418</v>
      </c>
      <c r="H990" s="3">
        <v>70</v>
      </c>
      <c r="I990" s="5">
        <v>7</v>
      </c>
      <c r="J990" s="2" t="s">
        <v>7</v>
      </c>
      <c r="K990" s="2" t="s">
        <v>10</v>
      </c>
      <c r="L990" s="8">
        <v>59.714285714285715</v>
      </c>
      <c r="M990" s="1">
        <v>4</v>
      </c>
      <c r="N990" s="1" t="str">
        <f t="shared" si="17"/>
        <v>не торгуем</v>
      </c>
      <c r="O990" s="1"/>
    </row>
    <row r="991" spans="3:15" x14ac:dyDescent="0.3">
      <c r="C991" s="7" t="s">
        <v>473</v>
      </c>
      <c r="D991" s="103" t="str">
        <f>VLOOKUP(Таблица1[[#This Row],[ID]],Таблица3[#All],3,FALSE)</f>
        <v>Kirti</v>
      </c>
      <c r="E991" s="18">
        <f>VLOOKUP(Таблица1[[#This Row],[ID]],Таблица3[#All],2,FALSE)</f>
        <v>43533</v>
      </c>
      <c r="F991" s="18" t="str">
        <f>VLOOKUP(Таблица1[[#This Row],[ID]],Таблица3[#All],5,FALSE)</f>
        <v>Kashmir</v>
      </c>
      <c r="G991" s="5">
        <v>425</v>
      </c>
      <c r="H991" s="3">
        <v>208</v>
      </c>
      <c r="I991" s="5">
        <v>7</v>
      </c>
      <c r="J991" s="2" t="s">
        <v>4</v>
      </c>
      <c r="K991" s="2" t="s">
        <v>11</v>
      </c>
      <c r="L991" s="8">
        <v>60.714285714285715</v>
      </c>
      <c r="M991" s="1">
        <v>3</v>
      </c>
      <c r="N991" s="1" t="str">
        <f t="shared" si="17"/>
        <v>не торгуем</v>
      </c>
      <c r="O991" s="1"/>
    </row>
    <row r="992" spans="3:15" x14ac:dyDescent="0.3">
      <c r="C992" s="7" t="s">
        <v>358</v>
      </c>
      <c r="D992" s="103" t="str">
        <f>VLOOKUP(Таблица1[[#This Row],[ID]],Таблица3[#All],3,FALSE)</f>
        <v>Shikhar</v>
      </c>
      <c r="E992" s="18">
        <f>VLOOKUP(Таблица1[[#This Row],[ID]],Таблица3[#All],2,FALSE)</f>
        <v>43470</v>
      </c>
      <c r="F992" s="18" t="str">
        <f>VLOOKUP(Таблица1[[#This Row],[ID]],Таблица3[#All],5,FALSE)</f>
        <v>Simla</v>
      </c>
      <c r="G992" s="5">
        <v>59</v>
      </c>
      <c r="H992" s="3">
        <v>25</v>
      </c>
      <c r="I992" s="5">
        <v>3</v>
      </c>
      <c r="J992" s="2" t="s">
        <v>4</v>
      </c>
      <c r="K992" s="2" t="s">
        <v>5</v>
      </c>
      <c r="L992" s="8">
        <v>19.666666666666668</v>
      </c>
      <c r="M992" s="1">
        <v>4</v>
      </c>
      <c r="N992" s="1" t="str">
        <f t="shared" si="17"/>
        <v>не торгуем</v>
      </c>
      <c r="O992" s="1"/>
    </row>
    <row r="993" spans="3:15" x14ac:dyDescent="0.3">
      <c r="C993" s="7" t="s">
        <v>73</v>
      </c>
      <c r="D993" s="103" t="str">
        <f>VLOOKUP(Таблица1[[#This Row],[ID]],Таблица3[#All],3,FALSE)</f>
        <v>Farah</v>
      </c>
      <c r="E993" s="18">
        <f>VLOOKUP(Таблица1[[#This Row],[ID]],Таблица3[#All],2,FALSE)</f>
        <v>43228</v>
      </c>
      <c r="F993" s="18" t="str">
        <f>VLOOKUP(Таблица1[[#This Row],[ID]],Таблица3[#All],5,FALSE)</f>
        <v>Kohima</v>
      </c>
      <c r="G993" s="5">
        <v>427</v>
      </c>
      <c r="H993" s="3">
        <v>-50</v>
      </c>
      <c r="I993" s="5">
        <v>7</v>
      </c>
      <c r="J993" s="2" t="s">
        <v>7</v>
      </c>
      <c r="K993" s="2" t="s">
        <v>10</v>
      </c>
      <c r="L993" s="8">
        <v>61</v>
      </c>
      <c r="M993" s="1">
        <v>1</v>
      </c>
      <c r="N993" s="1" t="str">
        <f t="shared" si="17"/>
        <v>не торгуем</v>
      </c>
      <c r="O993" s="1"/>
    </row>
    <row r="994" spans="3:15" x14ac:dyDescent="0.3">
      <c r="C994" s="7" t="s">
        <v>87</v>
      </c>
      <c r="D994" s="103" t="str">
        <f>VLOOKUP(Таблица1[[#This Row],[ID]],Таблица3[#All],3,FALSE)</f>
        <v>Anjali</v>
      </c>
      <c r="E994" s="18">
        <f>VLOOKUP(Таблица1[[#This Row],[ID]],Таблица3[#All],2,FALSE)</f>
        <v>43243</v>
      </c>
      <c r="F994" s="18" t="str">
        <f>VLOOKUP(Таблица1[[#This Row],[ID]],Таблица3[#All],5,FALSE)</f>
        <v>Chandigarh</v>
      </c>
      <c r="G994" s="5">
        <v>516</v>
      </c>
      <c r="H994" s="3">
        <v>69</v>
      </c>
      <c r="I994" s="5">
        <v>4</v>
      </c>
      <c r="J994" s="2" t="s">
        <v>2</v>
      </c>
      <c r="K994" s="2" t="s">
        <v>3</v>
      </c>
      <c r="L994" s="8">
        <v>129</v>
      </c>
      <c r="M994" s="1">
        <v>4</v>
      </c>
      <c r="N994" s="1" t="str">
        <f t="shared" si="17"/>
        <v>торгуем</v>
      </c>
      <c r="O994" s="1"/>
    </row>
    <row r="995" spans="3:15" x14ac:dyDescent="0.3">
      <c r="C995" s="7" t="s">
        <v>359</v>
      </c>
      <c r="D995" s="103" t="str">
        <f>VLOOKUP(Таблица1[[#This Row],[ID]],Таблица3[#All],3,FALSE)</f>
        <v>Vineet</v>
      </c>
      <c r="E995" s="18">
        <f>VLOOKUP(Таблица1[[#This Row],[ID]],Таблица3[#All],2,FALSE)</f>
        <v>43470</v>
      </c>
      <c r="F995" s="18" t="str">
        <f>VLOOKUP(Таблица1[[#This Row],[ID]],Таблица3[#All],5,FALSE)</f>
        <v>Gangtok</v>
      </c>
      <c r="G995" s="5">
        <v>469</v>
      </c>
      <c r="H995" s="3">
        <v>33</v>
      </c>
      <c r="I995" s="5">
        <v>4</v>
      </c>
      <c r="J995" s="2" t="s">
        <v>7</v>
      </c>
      <c r="K995" s="2" t="s">
        <v>8</v>
      </c>
      <c r="L995" s="8">
        <v>117.25</v>
      </c>
      <c r="M995" s="1">
        <v>4</v>
      </c>
      <c r="N995" s="1" t="str">
        <f t="shared" si="17"/>
        <v>не торгуем</v>
      </c>
      <c r="O995" s="1"/>
    </row>
    <row r="996" spans="3:15" x14ac:dyDescent="0.3">
      <c r="C996" s="7" t="s">
        <v>146</v>
      </c>
      <c r="D996" s="103" t="str">
        <f>VLOOKUP(Таблица1[[#This Row],[ID]],Таблица3[#All],3,FALSE)</f>
        <v>Kiran</v>
      </c>
      <c r="E996" s="18">
        <f>VLOOKUP(Таблица1[[#This Row],[ID]],Таблица3[#All],2,FALSE)</f>
        <v>43302</v>
      </c>
      <c r="F996" s="18" t="str">
        <f>VLOOKUP(Таблица1[[#This Row],[ID]],Таблица3[#All],5,FALSE)</f>
        <v>Mumbai</v>
      </c>
      <c r="G996" s="5">
        <v>490</v>
      </c>
      <c r="H996" s="3">
        <v>-128</v>
      </c>
      <c r="I996" s="5">
        <v>8</v>
      </c>
      <c r="J996" s="2" t="s">
        <v>2</v>
      </c>
      <c r="K996" s="2" t="s">
        <v>3</v>
      </c>
      <c r="L996" s="8">
        <v>61.25</v>
      </c>
      <c r="M996" s="1">
        <v>3</v>
      </c>
      <c r="N996" s="1" t="str">
        <f t="shared" si="17"/>
        <v>торгуем</v>
      </c>
      <c r="O996" s="1"/>
    </row>
    <row r="997" spans="3:15" x14ac:dyDescent="0.3">
      <c r="C997" s="7" t="s">
        <v>288</v>
      </c>
      <c r="D997" s="103" t="str">
        <f>VLOOKUP(Таблица1[[#This Row],[ID]],Таблица3[#All],3,FALSE)</f>
        <v>Vikash</v>
      </c>
      <c r="E997" s="18">
        <f>VLOOKUP(Таблица1[[#This Row],[ID]],Таблица3[#All],2,FALSE)</f>
        <v>43422</v>
      </c>
      <c r="F997" s="18" t="str">
        <f>VLOOKUP(Таблица1[[#This Row],[ID]],Таблица3[#All],5,FALSE)</f>
        <v>Goa</v>
      </c>
      <c r="G997" s="5">
        <v>62</v>
      </c>
      <c r="H997" s="3">
        <v>-1</v>
      </c>
      <c r="I997" s="5">
        <v>1</v>
      </c>
      <c r="J997" s="2" t="s">
        <v>7</v>
      </c>
      <c r="K997" s="2" t="s">
        <v>10</v>
      </c>
      <c r="L997" s="8">
        <v>62</v>
      </c>
      <c r="M997" s="1">
        <v>3</v>
      </c>
      <c r="N997" s="1" t="str">
        <f t="shared" si="17"/>
        <v>не торгуем</v>
      </c>
      <c r="O997" s="1"/>
    </row>
    <row r="998" spans="3:15" x14ac:dyDescent="0.3">
      <c r="C998" s="7" t="s">
        <v>360</v>
      </c>
      <c r="D998" s="103" t="str">
        <f>VLOOKUP(Таблица1[[#This Row],[ID]],Таблица3[#All],3,FALSE)</f>
        <v>Vivek</v>
      </c>
      <c r="E998" s="18">
        <f>VLOOKUP(Таблица1[[#This Row],[ID]],Таблица3[#All],2,FALSE)</f>
        <v>43471</v>
      </c>
      <c r="F998" s="18" t="str">
        <f>VLOOKUP(Таблица1[[#This Row],[ID]],Таблица3[#All],5,FALSE)</f>
        <v>Goa</v>
      </c>
      <c r="G998" s="5">
        <v>46</v>
      </c>
      <c r="H998" s="3">
        <v>0</v>
      </c>
      <c r="I998" s="5">
        <v>4</v>
      </c>
      <c r="J998" s="2" t="s">
        <v>4</v>
      </c>
      <c r="K998" s="2" t="s">
        <v>22</v>
      </c>
      <c r="L998" s="8">
        <v>11.5</v>
      </c>
      <c r="M998" s="1">
        <v>2</v>
      </c>
      <c r="N998" s="1" t="str">
        <f t="shared" si="17"/>
        <v>не торгуем</v>
      </c>
      <c r="O998" s="1"/>
    </row>
    <row r="999" spans="3:15" x14ac:dyDescent="0.3">
      <c r="C999" s="7" t="s">
        <v>361</v>
      </c>
      <c r="D999" s="103" t="str">
        <f>VLOOKUP(Таблица1[[#This Row],[ID]],Таблица3[#All],3,FALSE)</f>
        <v>Jaideep</v>
      </c>
      <c r="E999" s="18">
        <f>VLOOKUP(Таблица1[[#This Row],[ID]],Таблица3[#All],2,FALSE)</f>
        <v>43472</v>
      </c>
      <c r="F999" s="18" t="str">
        <f>VLOOKUP(Таблица1[[#This Row],[ID]],Таблица3[#All],5,FALSE)</f>
        <v>Kohima</v>
      </c>
      <c r="G999" s="5">
        <v>177</v>
      </c>
      <c r="H999" s="3">
        <v>41</v>
      </c>
      <c r="I999" s="5">
        <v>4</v>
      </c>
      <c r="J999" s="2" t="s">
        <v>4</v>
      </c>
      <c r="K999" s="2" t="s">
        <v>20</v>
      </c>
      <c r="L999" s="8">
        <v>44.25</v>
      </c>
      <c r="M999" s="1">
        <v>3</v>
      </c>
      <c r="N999" s="1" t="str">
        <f t="shared" si="17"/>
        <v>не торгуем</v>
      </c>
      <c r="O999" s="1"/>
    </row>
    <row r="1000" spans="3:15" x14ac:dyDescent="0.3">
      <c r="C1000" s="7" t="s">
        <v>164</v>
      </c>
      <c r="D1000" s="103" t="str">
        <f>VLOOKUP(Таблица1[[#This Row],[ID]],Таблица3[#All],3,FALSE)</f>
        <v>Devendra</v>
      </c>
      <c r="E1000" s="18">
        <f>VLOOKUP(Таблица1[[#This Row],[ID]],Таблица3[#All],2,FALSE)</f>
        <v>43320</v>
      </c>
      <c r="F1000" s="18" t="str">
        <f>VLOOKUP(Таблица1[[#This Row],[ID]],Таблица3[#All],5,FALSE)</f>
        <v>Hyderabad</v>
      </c>
      <c r="G1000" s="5">
        <v>373</v>
      </c>
      <c r="H1000" s="3">
        <v>-254</v>
      </c>
      <c r="I1000" s="5">
        <v>6</v>
      </c>
      <c r="J1000" s="2" t="s">
        <v>7</v>
      </c>
      <c r="K1000" s="2" t="s">
        <v>25</v>
      </c>
      <c r="L1000" s="8">
        <v>62.166666666666664</v>
      </c>
      <c r="M1000" s="1">
        <v>4</v>
      </c>
      <c r="N1000" s="1" t="str">
        <f t="shared" si="17"/>
        <v>торгуем</v>
      </c>
      <c r="O1000" s="1"/>
    </row>
    <row r="1001" spans="3:15" x14ac:dyDescent="0.3">
      <c r="C1001" s="7" t="s">
        <v>363</v>
      </c>
      <c r="D1001" s="103" t="str">
        <f>VLOOKUP(Таблица1[[#This Row],[ID]],Таблица3[#All],3,FALSE)</f>
        <v>Shardul</v>
      </c>
      <c r="E1001" s="18">
        <f>VLOOKUP(Таблица1[[#This Row],[ID]],Таблица3[#All],2,FALSE)</f>
        <v>43474</v>
      </c>
      <c r="F1001" s="18" t="str">
        <f>VLOOKUP(Таблица1[[#This Row],[ID]],Таблица3[#All],5,FALSE)</f>
        <v>Ahmedabad</v>
      </c>
      <c r="G1001" s="5">
        <v>48</v>
      </c>
      <c r="H1001" s="3">
        <v>20</v>
      </c>
      <c r="I1001" s="5">
        <v>4</v>
      </c>
      <c r="J1001" s="2" t="s">
        <v>4</v>
      </c>
      <c r="K1001" s="2" t="s">
        <v>5</v>
      </c>
      <c r="L1001" s="8">
        <v>12</v>
      </c>
      <c r="M1001" s="1">
        <v>4</v>
      </c>
      <c r="N1001" s="1" t="str">
        <f t="shared" si="17"/>
        <v>не торгуем</v>
      </c>
      <c r="O1001" s="1"/>
    </row>
    <row r="1002" spans="3:15" x14ac:dyDescent="0.3">
      <c r="C1002" s="7" t="s">
        <v>363</v>
      </c>
      <c r="D1002" s="103" t="str">
        <f>VLOOKUP(Таблица1[[#This Row],[ID]],Таблица3[#All],3,FALSE)</f>
        <v>Shardul</v>
      </c>
      <c r="E1002" s="18">
        <f>VLOOKUP(Таблица1[[#This Row],[ID]],Таблица3[#All],2,FALSE)</f>
        <v>43474</v>
      </c>
      <c r="F1002" s="18" t="str">
        <f>VLOOKUP(Таблица1[[#This Row],[ID]],Таблица3[#All],5,FALSE)</f>
        <v>Ahmedabad</v>
      </c>
      <c r="G1002" s="5">
        <v>26</v>
      </c>
      <c r="H1002" s="3">
        <v>7</v>
      </c>
      <c r="I1002" s="5">
        <v>4</v>
      </c>
      <c r="J1002" s="2" t="s">
        <v>4</v>
      </c>
      <c r="K1002" s="2" t="s">
        <v>6</v>
      </c>
      <c r="L1002" s="8">
        <v>6.5</v>
      </c>
      <c r="M1002" s="1">
        <v>4</v>
      </c>
      <c r="N1002" s="1" t="str">
        <f t="shared" si="17"/>
        <v>не торгуем</v>
      </c>
      <c r="O1002" s="1"/>
    </row>
    <row r="1003" spans="3:15" x14ac:dyDescent="0.3">
      <c r="C1003" s="7" t="s">
        <v>363</v>
      </c>
      <c r="D1003" s="103" t="str">
        <f>VLOOKUP(Таблица1[[#This Row],[ID]],Таблица3[#All],3,FALSE)</f>
        <v>Shardul</v>
      </c>
      <c r="E1003" s="18">
        <f>VLOOKUP(Таблица1[[#This Row],[ID]],Таблица3[#All],2,FALSE)</f>
        <v>43474</v>
      </c>
      <c r="F1003" s="18" t="str">
        <f>VLOOKUP(Таблица1[[#This Row],[ID]],Таблица3[#All],5,FALSE)</f>
        <v>Ahmedabad</v>
      </c>
      <c r="G1003" s="5">
        <v>149</v>
      </c>
      <c r="H1003" s="3">
        <v>15</v>
      </c>
      <c r="I1003" s="5">
        <v>3</v>
      </c>
      <c r="J1003" s="2" t="s">
        <v>4</v>
      </c>
      <c r="K1003" s="2" t="s">
        <v>11</v>
      </c>
      <c r="L1003" s="8">
        <v>49.666666666666664</v>
      </c>
      <c r="M1003" s="1">
        <v>4</v>
      </c>
      <c r="N1003" s="1" t="str">
        <f t="shared" si="17"/>
        <v>не торгуем</v>
      </c>
      <c r="O1003" s="1"/>
    </row>
    <row r="1004" spans="3:15" x14ac:dyDescent="0.3">
      <c r="C1004" s="7" t="s">
        <v>118</v>
      </c>
      <c r="D1004" s="103" t="str">
        <f>VLOOKUP(Таблица1[[#This Row],[ID]],Таблица3[#All],3,FALSE)</f>
        <v>Amisha</v>
      </c>
      <c r="E1004" s="18">
        <f>VLOOKUP(Таблица1[[#This Row],[ID]],Таблица3[#All],2,FALSE)</f>
        <v>43274</v>
      </c>
      <c r="F1004" s="18" t="str">
        <f>VLOOKUP(Таблица1[[#This Row],[ID]],Таблица3[#All],5,FALSE)</f>
        <v>Chennai</v>
      </c>
      <c r="G1004" s="5">
        <v>516</v>
      </c>
      <c r="H1004" s="3">
        <v>-392</v>
      </c>
      <c r="I1004" s="5">
        <v>8</v>
      </c>
      <c r="J1004" s="2" t="s">
        <v>2</v>
      </c>
      <c r="K1004" s="2" t="s">
        <v>14</v>
      </c>
      <c r="L1004" s="8">
        <v>64.5</v>
      </c>
      <c r="M1004" s="1">
        <v>2</v>
      </c>
      <c r="N1004" s="1" t="str">
        <f t="shared" si="17"/>
        <v>не торгуем</v>
      </c>
      <c r="O1004" s="1"/>
    </row>
    <row r="1005" spans="3:15" x14ac:dyDescent="0.3">
      <c r="C1005" s="7" t="s">
        <v>363</v>
      </c>
      <c r="D1005" s="103" t="str">
        <f>VLOOKUP(Таблица1[[#This Row],[ID]],Таблица3[#All],3,FALSE)</f>
        <v>Shardul</v>
      </c>
      <c r="E1005" s="18">
        <f>VLOOKUP(Таблица1[[#This Row],[ID]],Таблица3[#All],2,FALSE)</f>
        <v>43474</v>
      </c>
      <c r="F1005" s="18" t="str">
        <f>VLOOKUP(Таблица1[[#This Row],[ID]],Таблица3[#All],5,FALSE)</f>
        <v>Ahmedabad</v>
      </c>
      <c r="G1005" s="5">
        <v>137</v>
      </c>
      <c r="H1005" s="3">
        <v>38</v>
      </c>
      <c r="I1005" s="5">
        <v>5</v>
      </c>
      <c r="J1005" s="2" t="s">
        <v>4</v>
      </c>
      <c r="K1005" s="2" t="s">
        <v>6</v>
      </c>
      <c r="L1005" s="8">
        <v>27.4</v>
      </c>
      <c r="M1005" s="1">
        <v>3</v>
      </c>
      <c r="N1005" s="1" t="str">
        <f t="shared" si="17"/>
        <v>не торгуем</v>
      </c>
      <c r="O1005" s="1"/>
    </row>
    <row r="1006" spans="3:15" x14ac:dyDescent="0.3">
      <c r="C1006" s="7" t="s">
        <v>364</v>
      </c>
      <c r="D1006" s="103" t="str">
        <f>VLOOKUP(Таблица1[[#This Row],[ID]],Таблица3[#All],3,FALSE)</f>
        <v>Syed</v>
      </c>
      <c r="E1006" s="18">
        <f>VLOOKUP(Таблица1[[#This Row],[ID]],Таблица3[#All],2,FALSE)</f>
        <v>43475</v>
      </c>
      <c r="F1006" s="18" t="str">
        <f>VLOOKUP(Таблица1[[#This Row],[ID]],Таблица3[#All],5,FALSE)</f>
        <v>Pune</v>
      </c>
      <c r="G1006" s="5">
        <v>169</v>
      </c>
      <c r="H1006" s="3">
        <v>38</v>
      </c>
      <c r="I1006" s="5">
        <v>3</v>
      </c>
      <c r="J1006" s="2" t="s">
        <v>4</v>
      </c>
      <c r="K1006" s="2" t="s">
        <v>11</v>
      </c>
      <c r="L1006" s="8">
        <v>56.333333333333336</v>
      </c>
      <c r="M1006" s="1">
        <v>3</v>
      </c>
      <c r="N1006" s="1" t="str">
        <f t="shared" si="17"/>
        <v>не торгуем</v>
      </c>
      <c r="O1006" s="1"/>
    </row>
    <row r="1007" spans="3:15" x14ac:dyDescent="0.3">
      <c r="C1007" s="7" t="s">
        <v>471</v>
      </c>
      <c r="D1007" s="103" t="str">
        <f>VLOOKUP(Таблица1[[#This Row],[ID]],Таблица3[#All],3,FALSE)</f>
        <v>Parishi</v>
      </c>
      <c r="E1007" s="18">
        <f>VLOOKUP(Таблица1[[#This Row],[ID]],Таблица3[#All],2,FALSE)</f>
        <v>43531</v>
      </c>
      <c r="F1007" s="18" t="str">
        <f>VLOOKUP(Таблица1[[#This Row],[ID]],Таблица3[#All],5,FALSE)</f>
        <v>Kolkata</v>
      </c>
      <c r="G1007" s="5">
        <v>669</v>
      </c>
      <c r="H1007" s="3">
        <v>74</v>
      </c>
      <c r="I1007" s="5">
        <v>5</v>
      </c>
      <c r="J1007" s="2" t="s">
        <v>2</v>
      </c>
      <c r="K1007" s="2" t="s">
        <v>3</v>
      </c>
      <c r="L1007" s="8">
        <v>133.80000000000001</v>
      </c>
      <c r="M1007" s="1">
        <v>1</v>
      </c>
      <c r="N1007" s="1" t="str">
        <f t="shared" si="17"/>
        <v>торгуем</v>
      </c>
      <c r="O1007" s="1"/>
    </row>
    <row r="1008" spans="3:15" x14ac:dyDescent="0.3">
      <c r="C1008" s="7" t="s">
        <v>365</v>
      </c>
      <c r="D1008" s="103" t="str">
        <f>VLOOKUP(Таблица1[[#This Row],[ID]],Таблица3[#All],3,FALSE)</f>
        <v>Mhatre</v>
      </c>
      <c r="E1008" s="18">
        <f>VLOOKUP(Таблица1[[#This Row],[ID]],Таблица3[#All],2,FALSE)</f>
        <v>43476</v>
      </c>
      <c r="F1008" s="18" t="str">
        <f>VLOOKUP(Таблица1[[#This Row],[ID]],Таблица3[#All],5,FALSE)</f>
        <v>Indore</v>
      </c>
      <c r="G1008" s="5">
        <v>60</v>
      </c>
      <c r="H1008" s="3">
        <v>3</v>
      </c>
      <c r="I1008" s="5">
        <v>3</v>
      </c>
      <c r="J1008" s="2" t="s">
        <v>4</v>
      </c>
      <c r="K1008" s="2" t="s">
        <v>11</v>
      </c>
      <c r="L1008" s="8">
        <v>20</v>
      </c>
      <c r="M1008" s="1">
        <v>3</v>
      </c>
      <c r="N1008" s="1" t="str">
        <f t="shared" si="17"/>
        <v>не торгуем</v>
      </c>
      <c r="O1008" s="1"/>
    </row>
    <row r="1009" spans="3:15" x14ac:dyDescent="0.3">
      <c r="C1009" s="7" t="s">
        <v>419</v>
      </c>
      <c r="D1009" s="103" t="str">
        <f>VLOOKUP(Таблица1[[#This Row],[ID]],Таблица3[#All],3,FALSE)</f>
        <v>Diwakar</v>
      </c>
      <c r="E1009" s="18">
        <f>VLOOKUP(Таблица1[[#This Row],[ID]],Таблица3[#All],2,FALSE)</f>
        <v>43501</v>
      </c>
      <c r="F1009" s="18" t="str">
        <f>VLOOKUP(Таблица1[[#This Row],[ID]],Таблица3[#All],5,FALSE)</f>
        <v>Delhi</v>
      </c>
      <c r="G1009" s="5">
        <v>129</v>
      </c>
      <c r="H1009" s="3">
        <v>11</v>
      </c>
      <c r="I1009" s="5">
        <v>2</v>
      </c>
      <c r="J1009" s="2" t="s">
        <v>7</v>
      </c>
      <c r="K1009" s="2" t="s">
        <v>10</v>
      </c>
      <c r="L1009" s="8">
        <v>64.5</v>
      </c>
      <c r="M1009" s="1">
        <v>4</v>
      </c>
      <c r="N1009" s="1" t="str">
        <f t="shared" si="17"/>
        <v>не торгуем</v>
      </c>
      <c r="O1009" s="1"/>
    </row>
    <row r="1010" spans="3:15" x14ac:dyDescent="0.3">
      <c r="C1010" s="7" t="s">
        <v>365</v>
      </c>
      <c r="D1010" s="103" t="str">
        <f>VLOOKUP(Таблица1[[#This Row],[ID]],Таблица3[#All],3,FALSE)</f>
        <v>Mhatre</v>
      </c>
      <c r="E1010" s="18">
        <f>VLOOKUP(Таблица1[[#This Row],[ID]],Таблица3[#All],2,FALSE)</f>
        <v>43476</v>
      </c>
      <c r="F1010" s="18" t="str">
        <f>VLOOKUP(Таблица1[[#This Row],[ID]],Таблица3[#All],5,FALSE)</f>
        <v>Indore</v>
      </c>
      <c r="G1010" s="5">
        <v>765</v>
      </c>
      <c r="H1010" s="3">
        <v>-36</v>
      </c>
      <c r="I1010" s="5">
        <v>3</v>
      </c>
      <c r="J1010" s="2" t="s">
        <v>7</v>
      </c>
      <c r="K1010" s="2" t="s">
        <v>8</v>
      </c>
      <c r="L1010" s="8">
        <v>255</v>
      </c>
      <c r="M1010" s="1">
        <v>3</v>
      </c>
      <c r="N1010" s="1" t="str">
        <f t="shared" si="17"/>
        <v>не торгуем</v>
      </c>
      <c r="O1010" s="1"/>
    </row>
    <row r="1011" spans="3:15" x14ac:dyDescent="0.3">
      <c r="C1011" s="7" t="s">
        <v>476</v>
      </c>
      <c r="D1011" s="103" t="str">
        <f>VLOOKUP(Таблица1[[#This Row],[ID]],Таблица3[#All],3,FALSE)</f>
        <v>Sonal</v>
      </c>
      <c r="E1011" s="18">
        <f>VLOOKUP(Таблица1[[#This Row],[ID]],Таблица3[#All],2,FALSE)</f>
        <v>43534</v>
      </c>
      <c r="F1011" s="18" t="str">
        <f>VLOOKUP(Таблица1[[#This Row],[ID]],Таблица3[#All],5,FALSE)</f>
        <v>Patna</v>
      </c>
      <c r="G1011" s="5">
        <v>391</v>
      </c>
      <c r="H1011" s="3">
        <v>90</v>
      </c>
      <c r="I1011" s="5">
        <v>6</v>
      </c>
      <c r="J1011" s="2" t="s">
        <v>7</v>
      </c>
      <c r="K1011" s="2" t="s">
        <v>10</v>
      </c>
      <c r="L1011" s="8">
        <v>65.166666666666671</v>
      </c>
      <c r="M1011" s="1">
        <v>2</v>
      </c>
      <c r="N1011" s="1" t="str">
        <f t="shared" si="17"/>
        <v>не торгуем</v>
      </c>
      <c r="O1011" s="1"/>
    </row>
    <row r="1012" spans="3:15" x14ac:dyDescent="0.3">
      <c r="C1012" s="7" t="s">
        <v>159</v>
      </c>
      <c r="D1012" s="103" t="str">
        <f>VLOOKUP(Таблица1[[#This Row],[ID]],Таблица3[#All],3,FALSE)</f>
        <v>Daksh</v>
      </c>
      <c r="E1012" s="18">
        <f>VLOOKUP(Таблица1[[#This Row],[ID]],Таблица3[#All],2,FALSE)</f>
        <v>43315</v>
      </c>
      <c r="F1012" s="18" t="str">
        <f>VLOOKUP(Таблица1[[#This Row],[ID]],Таблица3[#All],5,FALSE)</f>
        <v>Chandigarh</v>
      </c>
      <c r="G1012" s="5">
        <v>133</v>
      </c>
      <c r="H1012" s="3">
        <v>-56</v>
      </c>
      <c r="I1012" s="5">
        <v>2</v>
      </c>
      <c r="J1012" s="2" t="s">
        <v>2</v>
      </c>
      <c r="K1012" s="2" t="s">
        <v>14</v>
      </c>
      <c r="L1012" s="8">
        <v>66.5</v>
      </c>
      <c r="M1012" s="1">
        <v>2</v>
      </c>
      <c r="N1012" s="1" t="str">
        <f t="shared" si="17"/>
        <v>не торгуем</v>
      </c>
      <c r="O1012" s="1"/>
    </row>
    <row r="1013" spans="3:15" x14ac:dyDescent="0.3">
      <c r="C1013" s="7" t="s">
        <v>165</v>
      </c>
      <c r="D1013" s="103" t="str">
        <f>VLOOKUP(Таблица1[[#This Row],[ID]],Таблица3[#All],3,FALSE)</f>
        <v>Kartik</v>
      </c>
      <c r="E1013" s="18">
        <f>VLOOKUP(Таблица1[[#This Row],[ID]],Таблица3[#All],2,FALSE)</f>
        <v>43321</v>
      </c>
      <c r="F1013" s="18" t="str">
        <f>VLOOKUP(Таблица1[[#This Row],[ID]],Таблица3[#All],5,FALSE)</f>
        <v>Ahmedabad</v>
      </c>
      <c r="G1013" s="5">
        <v>670</v>
      </c>
      <c r="H1013" s="3">
        <v>15</v>
      </c>
      <c r="I1013" s="5">
        <v>5</v>
      </c>
      <c r="J1013" s="2" t="s">
        <v>2</v>
      </c>
      <c r="K1013" s="2" t="s">
        <v>3</v>
      </c>
      <c r="L1013" s="8">
        <v>134</v>
      </c>
      <c r="M1013" s="1">
        <v>4</v>
      </c>
      <c r="N1013" s="1" t="str">
        <f t="shared" si="17"/>
        <v>торгуем</v>
      </c>
      <c r="O1013" s="1"/>
    </row>
    <row r="1014" spans="3:15" x14ac:dyDescent="0.3">
      <c r="C1014" s="7" t="s">
        <v>368</v>
      </c>
      <c r="D1014" s="103" t="str">
        <f>VLOOKUP(Таблица1[[#This Row],[ID]],Таблица3[#All],3,FALSE)</f>
        <v>Mukund</v>
      </c>
      <c r="E1014" s="18">
        <f>VLOOKUP(Таблица1[[#This Row],[ID]],Таблица3[#All],2,FALSE)</f>
        <v>43478</v>
      </c>
      <c r="F1014" s="18" t="str">
        <f>VLOOKUP(Таблица1[[#This Row],[ID]],Таблица3[#All],5,FALSE)</f>
        <v>Pune</v>
      </c>
      <c r="G1014" s="5">
        <v>152</v>
      </c>
      <c r="H1014" s="3">
        <v>23</v>
      </c>
      <c r="I1014" s="5">
        <v>3</v>
      </c>
      <c r="J1014" s="2" t="s">
        <v>2</v>
      </c>
      <c r="K1014" s="2" t="s">
        <v>29</v>
      </c>
      <c r="L1014" s="8">
        <v>50.666666666666664</v>
      </c>
      <c r="M1014" s="1">
        <v>2</v>
      </c>
      <c r="N1014" s="1" t="str">
        <f t="shared" si="17"/>
        <v>не торгуем</v>
      </c>
      <c r="O1014" s="1"/>
    </row>
    <row r="1015" spans="3:15" x14ac:dyDescent="0.3">
      <c r="C1015" s="7" t="s">
        <v>369</v>
      </c>
      <c r="D1015" s="103" t="str">
        <f>VLOOKUP(Таблица1[[#This Row],[ID]],Таблица3[#All],3,FALSE)</f>
        <v>Shantanu</v>
      </c>
      <c r="E1015" s="18">
        <f>VLOOKUP(Таблица1[[#This Row],[ID]],Таблица3[#All],2,FALSE)</f>
        <v>43478</v>
      </c>
      <c r="F1015" s="18" t="str">
        <f>VLOOKUP(Таблица1[[#This Row],[ID]],Таблица3[#All],5,FALSE)</f>
        <v>Mumbai</v>
      </c>
      <c r="G1015" s="5">
        <v>24</v>
      </c>
      <c r="H1015" s="3">
        <v>11</v>
      </c>
      <c r="I1015" s="5">
        <v>3</v>
      </c>
      <c r="J1015" s="2" t="s">
        <v>4</v>
      </c>
      <c r="K1015" s="2" t="s">
        <v>6</v>
      </c>
      <c r="L1015" s="8">
        <v>8</v>
      </c>
      <c r="M1015" s="1">
        <v>1</v>
      </c>
      <c r="N1015" s="1" t="str">
        <f t="shared" si="17"/>
        <v>не торгуем</v>
      </c>
      <c r="O1015" s="1"/>
    </row>
    <row r="1016" spans="3:15" x14ac:dyDescent="0.3">
      <c r="C1016" s="7" t="s">
        <v>468</v>
      </c>
      <c r="D1016" s="103" t="str">
        <f>VLOOKUP(Таблица1[[#This Row],[ID]],Таблица3[#All],3,FALSE)</f>
        <v>Parth</v>
      </c>
      <c r="E1016" s="18">
        <f>VLOOKUP(Таблица1[[#This Row],[ID]],Таблица3[#All],2,FALSE)</f>
        <v>43528</v>
      </c>
      <c r="F1016" s="18" t="str">
        <f>VLOOKUP(Таблица1[[#This Row],[ID]],Таблица3[#All],5,FALSE)</f>
        <v>Pune</v>
      </c>
      <c r="G1016" s="5">
        <v>401</v>
      </c>
      <c r="H1016" s="3">
        <v>13</v>
      </c>
      <c r="I1016" s="5">
        <v>6</v>
      </c>
      <c r="J1016" s="2" t="s">
        <v>2</v>
      </c>
      <c r="K1016" s="2" t="s">
        <v>14</v>
      </c>
      <c r="L1016" s="8">
        <v>66.833333333333329</v>
      </c>
      <c r="M1016" s="1">
        <v>4</v>
      </c>
      <c r="N1016" s="1" t="str">
        <f t="shared" si="17"/>
        <v>не торгуем</v>
      </c>
      <c r="O1016" s="1"/>
    </row>
    <row r="1017" spans="3:15" x14ac:dyDescent="0.3">
      <c r="C1017" s="7" t="s">
        <v>369</v>
      </c>
      <c r="D1017" s="103" t="str">
        <f>VLOOKUP(Таблица1[[#This Row],[ID]],Таблица3[#All],3,FALSE)</f>
        <v>Shantanu</v>
      </c>
      <c r="E1017" s="18">
        <f>VLOOKUP(Таблица1[[#This Row],[ID]],Таблица3[#All],2,FALSE)</f>
        <v>43478</v>
      </c>
      <c r="F1017" s="18" t="str">
        <f>VLOOKUP(Таблица1[[#This Row],[ID]],Таблица3[#All],5,FALSE)</f>
        <v>Mumbai</v>
      </c>
      <c r="G1017" s="5">
        <v>151</v>
      </c>
      <c r="H1017" s="3">
        <v>9</v>
      </c>
      <c r="I1017" s="5">
        <v>3</v>
      </c>
      <c r="J1017" s="2" t="s">
        <v>4</v>
      </c>
      <c r="K1017" s="2" t="s">
        <v>6</v>
      </c>
      <c r="L1017" s="8">
        <v>50.333333333333336</v>
      </c>
      <c r="M1017" s="1">
        <v>3</v>
      </c>
      <c r="N1017" s="1" t="str">
        <f t="shared" si="17"/>
        <v>не торгуем</v>
      </c>
      <c r="O1017" s="1"/>
    </row>
    <row r="1018" spans="3:15" x14ac:dyDescent="0.3">
      <c r="C1018" s="7" t="s">
        <v>104</v>
      </c>
      <c r="D1018" s="103" t="str">
        <f>VLOOKUP(Таблица1[[#This Row],[ID]],Таблица3[#All],3,FALSE)</f>
        <v>Samiksha</v>
      </c>
      <c r="E1018" s="18">
        <f>VLOOKUP(Таблица1[[#This Row],[ID]],Таблица3[#All],2,FALSE)</f>
        <v>43260</v>
      </c>
      <c r="F1018" s="18" t="str">
        <f>VLOOKUP(Таблица1[[#This Row],[ID]],Таблица3[#All],5,FALSE)</f>
        <v>Mumbai</v>
      </c>
      <c r="G1018" s="5">
        <v>134</v>
      </c>
      <c r="H1018" s="3">
        <v>42</v>
      </c>
      <c r="I1018" s="5">
        <v>2</v>
      </c>
      <c r="J1018" s="2" t="s">
        <v>2</v>
      </c>
      <c r="K1018" s="2" t="s">
        <v>14</v>
      </c>
      <c r="L1018" s="8">
        <v>67</v>
      </c>
      <c r="M1018" s="1">
        <v>2</v>
      </c>
      <c r="N1018" s="1" t="str">
        <f t="shared" si="17"/>
        <v>не торгуем</v>
      </c>
      <c r="O1018" s="1"/>
    </row>
    <row r="1019" spans="3:15" x14ac:dyDescent="0.3">
      <c r="C1019" s="7" t="s">
        <v>175</v>
      </c>
      <c r="D1019" s="103" t="str">
        <f>VLOOKUP(Таблица1[[#This Row],[ID]],Таблица3[#All],3,FALSE)</f>
        <v>Shourya</v>
      </c>
      <c r="E1019" s="18">
        <f>VLOOKUP(Таблица1[[#This Row],[ID]],Таблица3[#All],2,FALSE)</f>
        <v>43331</v>
      </c>
      <c r="F1019" s="18" t="str">
        <f>VLOOKUP(Таблица1[[#This Row],[ID]],Таблица3[#All],5,FALSE)</f>
        <v>Thiruvananthapuram</v>
      </c>
      <c r="G1019" s="5">
        <v>134</v>
      </c>
      <c r="H1019" s="3">
        <v>-34</v>
      </c>
      <c r="I1019" s="5">
        <v>2</v>
      </c>
      <c r="J1019" s="2" t="s">
        <v>2</v>
      </c>
      <c r="K1019" s="2" t="s">
        <v>14</v>
      </c>
      <c r="L1019" s="8">
        <v>67</v>
      </c>
      <c r="M1019" s="1">
        <v>4</v>
      </c>
      <c r="N1019" s="1" t="str">
        <f t="shared" si="17"/>
        <v>не торгуем</v>
      </c>
      <c r="O1019" s="1"/>
    </row>
    <row r="1020" spans="3:15" x14ac:dyDescent="0.3">
      <c r="C1020" s="7" t="s">
        <v>113</v>
      </c>
      <c r="D1020" s="103" t="str">
        <f>VLOOKUP(Таблица1[[#This Row],[ID]],Таблица3[#All],3,FALSE)</f>
        <v>Parna</v>
      </c>
      <c r="E1020" s="18">
        <f>VLOOKUP(Таблица1[[#This Row],[ID]],Таблица3[#All],2,FALSE)</f>
        <v>43269</v>
      </c>
      <c r="F1020" s="18" t="str">
        <f>VLOOKUP(Таблица1[[#This Row],[ID]],Таблица3[#All],5,FALSE)</f>
        <v>Bhopal</v>
      </c>
      <c r="G1020" s="5">
        <v>68</v>
      </c>
      <c r="H1020" s="3">
        <v>-30</v>
      </c>
      <c r="I1020" s="5">
        <v>1</v>
      </c>
      <c r="J1020" s="2" t="s">
        <v>7</v>
      </c>
      <c r="K1020" s="2" t="s">
        <v>10</v>
      </c>
      <c r="L1020" s="8">
        <v>68</v>
      </c>
      <c r="M1020" s="1">
        <v>2</v>
      </c>
      <c r="N1020" s="1" t="str">
        <f t="shared" si="17"/>
        <v>не торгуем</v>
      </c>
      <c r="O1020" s="1"/>
    </row>
    <row r="1021" spans="3:15" x14ac:dyDescent="0.3">
      <c r="C1021" s="7" t="s">
        <v>353</v>
      </c>
      <c r="D1021" s="103" t="str">
        <f>VLOOKUP(Таблица1[[#This Row],[ID]],Таблица3[#All],3,FALSE)</f>
        <v>Shikhar</v>
      </c>
      <c r="E1021" s="18">
        <f>VLOOKUP(Таблица1[[#This Row],[ID]],Таблица3[#All],2,FALSE)</f>
        <v>43469</v>
      </c>
      <c r="F1021" s="18" t="str">
        <f>VLOOKUP(Таблица1[[#This Row],[ID]],Таблица3[#All],5,FALSE)</f>
        <v>Mumbai</v>
      </c>
      <c r="G1021" s="5">
        <v>412</v>
      </c>
      <c r="H1021" s="3">
        <v>-412</v>
      </c>
      <c r="I1021" s="5">
        <v>6</v>
      </c>
      <c r="J1021" s="2" t="s">
        <v>4</v>
      </c>
      <c r="K1021" s="2" t="s">
        <v>11</v>
      </c>
      <c r="L1021" s="8">
        <v>68.666666666666671</v>
      </c>
      <c r="M1021" s="1">
        <v>2</v>
      </c>
      <c r="N1021" s="1" t="str">
        <f t="shared" si="17"/>
        <v>не торгуем</v>
      </c>
      <c r="O1021" s="1"/>
    </row>
    <row r="1022" spans="3:15" x14ac:dyDescent="0.3">
      <c r="C1022" s="7" t="s">
        <v>370</v>
      </c>
      <c r="D1022" s="103" t="str">
        <f>VLOOKUP(Таблица1[[#This Row],[ID]],Таблица3[#All],3,FALSE)</f>
        <v>Shruti</v>
      </c>
      <c r="E1022" s="18">
        <f>VLOOKUP(Таблица1[[#This Row],[ID]],Таблица3[#All],2,FALSE)</f>
        <v>43478</v>
      </c>
      <c r="F1022" s="18" t="str">
        <f>VLOOKUP(Таблица1[[#This Row],[ID]],Таблица3[#All],5,FALSE)</f>
        <v>Indore</v>
      </c>
      <c r="G1022" s="5">
        <v>1622</v>
      </c>
      <c r="H1022" s="3">
        <v>95</v>
      </c>
      <c r="I1022" s="5">
        <v>5</v>
      </c>
      <c r="J1022" s="2" t="s">
        <v>7</v>
      </c>
      <c r="K1022" s="2" t="s">
        <v>25</v>
      </c>
      <c r="L1022" s="8">
        <v>324.39999999999998</v>
      </c>
      <c r="M1022" s="1">
        <v>2</v>
      </c>
      <c r="N1022" s="1" t="str">
        <f t="shared" si="17"/>
        <v>торгуем</v>
      </c>
      <c r="O1022" s="1"/>
    </row>
    <row r="1023" spans="3:15" x14ac:dyDescent="0.3">
      <c r="C1023" s="7" t="s">
        <v>161</v>
      </c>
      <c r="D1023" s="103" t="str">
        <f>VLOOKUP(Таблица1[[#This Row],[ID]],Таблица3[#All],3,FALSE)</f>
        <v>Navdeep</v>
      </c>
      <c r="E1023" s="18">
        <f>VLOOKUP(Таблица1[[#This Row],[ID]],Таблица3[#All],2,FALSE)</f>
        <v>43315</v>
      </c>
      <c r="F1023" s="18" t="str">
        <f>VLOOKUP(Таблица1[[#This Row],[ID]],Таблица3[#All],5,FALSE)</f>
        <v>Indore</v>
      </c>
      <c r="G1023" s="5">
        <v>482</v>
      </c>
      <c r="H1023" s="3">
        <v>-6</v>
      </c>
      <c r="I1023" s="5">
        <v>7</v>
      </c>
      <c r="J1023" s="2" t="s">
        <v>7</v>
      </c>
      <c r="K1023" s="2" t="s">
        <v>8</v>
      </c>
      <c r="L1023" s="8">
        <v>68.857142857142861</v>
      </c>
      <c r="M1023" s="1">
        <v>2</v>
      </c>
      <c r="N1023" s="1" t="str">
        <f t="shared" si="17"/>
        <v>не торгуем</v>
      </c>
      <c r="O1023" s="1"/>
    </row>
    <row r="1024" spans="3:15" x14ac:dyDescent="0.3">
      <c r="C1024" s="7" t="s">
        <v>369</v>
      </c>
      <c r="D1024" s="103" t="str">
        <f>VLOOKUP(Таблица1[[#This Row],[ID]],Таблица3[#All],3,FALSE)</f>
        <v>Shantanu</v>
      </c>
      <c r="E1024" s="18">
        <f>VLOOKUP(Таблица1[[#This Row],[ID]],Таблица3[#All],2,FALSE)</f>
        <v>43478</v>
      </c>
      <c r="F1024" s="18" t="str">
        <f>VLOOKUP(Таблица1[[#This Row],[ID]],Таблица3[#All],5,FALSE)</f>
        <v>Mumbai</v>
      </c>
      <c r="G1024" s="5">
        <v>140</v>
      </c>
      <c r="H1024" s="3">
        <v>57</v>
      </c>
      <c r="I1024" s="5">
        <v>2</v>
      </c>
      <c r="J1024" s="2" t="s">
        <v>4</v>
      </c>
      <c r="K1024" s="2" t="s">
        <v>13</v>
      </c>
      <c r="L1024" s="8">
        <v>70</v>
      </c>
      <c r="M1024" s="1">
        <v>4</v>
      </c>
      <c r="N1024" s="1" t="str">
        <f t="shared" si="17"/>
        <v>не торгуем</v>
      </c>
      <c r="O1024" s="1"/>
    </row>
    <row r="1025" spans="3:15" x14ac:dyDescent="0.3">
      <c r="C1025" s="7" t="s">
        <v>370</v>
      </c>
      <c r="D1025" s="103" t="str">
        <f>VLOOKUP(Таблица1[[#This Row],[ID]],Таблица3[#All],3,FALSE)</f>
        <v>Shruti</v>
      </c>
      <c r="E1025" s="18">
        <f>VLOOKUP(Таблица1[[#This Row],[ID]],Таблица3[#All],2,FALSE)</f>
        <v>43478</v>
      </c>
      <c r="F1025" s="18" t="str">
        <f>VLOOKUP(Таблица1[[#This Row],[ID]],Таблица3[#All],5,FALSE)</f>
        <v>Indore</v>
      </c>
      <c r="G1025" s="5">
        <v>136</v>
      </c>
      <c r="H1025" s="3">
        <v>-33</v>
      </c>
      <c r="I1025" s="5">
        <v>5</v>
      </c>
      <c r="J1025" s="2" t="s">
        <v>4</v>
      </c>
      <c r="K1025" s="2" t="s">
        <v>11</v>
      </c>
      <c r="L1025" s="8">
        <v>27.2</v>
      </c>
      <c r="M1025" s="1">
        <v>1</v>
      </c>
      <c r="N1025" s="1" t="str">
        <f t="shared" si="17"/>
        <v>не торгуем</v>
      </c>
      <c r="O1025" s="1"/>
    </row>
    <row r="1026" spans="3:15" x14ac:dyDescent="0.3">
      <c r="C1026" s="7" t="s">
        <v>370</v>
      </c>
      <c r="D1026" s="103" t="str">
        <f>VLOOKUP(Таблица1[[#This Row],[ID]],Таблица3[#All],3,FALSE)</f>
        <v>Shruti</v>
      </c>
      <c r="E1026" s="18">
        <f>VLOOKUP(Таблица1[[#This Row],[ID]],Таблица3[#All],2,FALSE)</f>
        <v>43478</v>
      </c>
      <c r="F1026" s="18" t="str">
        <f>VLOOKUP(Таблица1[[#This Row],[ID]],Таблица3[#All],5,FALSE)</f>
        <v>Indore</v>
      </c>
      <c r="G1026" s="5">
        <v>133</v>
      </c>
      <c r="H1026" s="3">
        <v>5</v>
      </c>
      <c r="I1026" s="5">
        <v>5</v>
      </c>
      <c r="J1026" s="2" t="s">
        <v>4</v>
      </c>
      <c r="K1026" s="2" t="s">
        <v>5</v>
      </c>
      <c r="L1026" s="8">
        <v>26.6</v>
      </c>
      <c r="M1026" s="1">
        <v>4</v>
      </c>
      <c r="N1026" s="1" t="str">
        <f t="shared" si="17"/>
        <v>не торгуем</v>
      </c>
      <c r="O1026" s="1"/>
    </row>
    <row r="1027" spans="3:15" x14ac:dyDescent="0.3">
      <c r="C1027" s="7" t="s">
        <v>376</v>
      </c>
      <c r="D1027" s="103" t="str">
        <f>VLOOKUP(Таблица1[[#This Row],[ID]],Таблица3[#All],3,FALSE)</f>
        <v>Shreya</v>
      </c>
      <c r="E1027" s="18">
        <f>VLOOKUP(Таблица1[[#This Row],[ID]],Таблица3[#All],2,FALSE)</f>
        <v>43482</v>
      </c>
      <c r="F1027" s="18" t="str">
        <f>VLOOKUP(Таблица1[[#This Row],[ID]],Таблица3[#All],5,FALSE)</f>
        <v>Mumbai</v>
      </c>
      <c r="G1027" s="5">
        <v>140</v>
      </c>
      <c r="H1027" s="3">
        <v>28</v>
      </c>
      <c r="I1027" s="5">
        <v>2</v>
      </c>
      <c r="J1027" s="2" t="s">
        <v>7</v>
      </c>
      <c r="K1027" s="2" t="s">
        <v>10</v>
      </c>
      <c r="L1027" s="8">
        <v>70</v>
      </c>
      <c r="M1027" s="1">
        <v>3</v>
      </c>
      <c r="N1027" s="1" t="str">
        <f t="shared" si="17"/>
        <v>не торгуем</v>
      </c>
      <c r="O1027" s="1"/>
    </row>
    <row r="1028" spans="3:15" x14ac:dyDescent="0.3">
      <c r="C1028" s="7" t="s">
        <v>50</v>
      </c>
      <c r="D1028" s="103" t="str">
        <f>VLOOKUP(Таблица1[[#This Row],[ID]],Таблица3[#All],3,FALSE)</f>
        <v>Sahil</v>
      </c>
      <c r="E1028" s="18">
        <f>VLOOKUP(Таблица1[[#This Row],[ID]],Таблица3[#All],2,FALSE)</f>
        <v>43214</v>
      </c>
      <c r="F1028" s="18" t="str">
        <f>VLOOKUP(Таблица1[[#This Row],[ID]],Таблица3[#All],5,FALSE)</f>
        <v>Chandigarh</v>
      </c>
      <c r="G1028" s="5">
        <v>143</v>
      </c>
      <c r="H1028" s="3">
        <v>-129</v>
      </c>
      <c r="I1028" s="5">
        <v>2</v>
      </c>
      <c r="J1028" s="2" t="s">
        <v>7</v>
      </c>
      <c r="K1028" s="2" t="s">
        <v>10</v>
      </c>
      <c r="L1028" s="8">
        <v>71.5</v>
      </c>
      <c r="M1028" s="1">
        <v>2</v>
      </c>
      <c r="N1028" s="1" t="str">
        <f t="shared" si="17"/>
        <v>не торгуем</v>
      </c>
      <c r="O1028" s="1"/>
    </row>
    <row r="1029" spans="3:15" x14ac:dyDescent="0.3">
      <c r="C1029" s="7" t="s">
        <v>503</v>
      </c>
      <c r="D1029" s="103" t="str">
        <f>VLOOKUP(Таблица1[[#This Row],[ID]],Таблица3[#All],3,FALSE)</f>
        <v>Yogesh</v>
      </c>
      <c r="E1029" s="18">
        <f>VLOOKUP(Таблица1[[#This Row],[ID]],Таблица3[#All],2,FALSE)</f>
        <v>43548</v>
      </c>
      <c r="F1029" s="18" t="str">
        <f>VLOOKUP(Таблица1[[#This Row],[ID]],Таблица3[#All],5,FALSE)</f>
        <v>Patna</v>
      </c>
      <c r="G1029" s="5">
        <v>143</v>
      </c>
      <c r="H1029" s="3">
        <v>6</v>
      </c>
      <c r="I1029" s="5">
        <v>2</v>
      </c>
      <c r="J1029" s="2" t="s">
        <v>7</v>
      </c>
      <c r="K1029" s="2" t="s">
        <v>28</v>
      </c>
      <c r="L1029" s="8">
        <v>71.5</v>
      </c>
      <c r="M1029" s="1">
        <v>4</v>
      </c>
      <c r="N1029" s="1" t="str">
        <f t="shared" si="17"/>
        <v>торгуем</v>
      </c>
      <c r="O1029" s="1"/>
    </row>
    <row r="1030" spans="3:15" x14ac:dyDescent="0.3">
      <c r="C1030" s="7" t="s">
        <v>371</v>
      </c>
      <c r="D1030" s="103" t="str">
        <f>VLOOKUP(Таблица1[[#This Row],[ID]],Таблица3[#All],3,FALSE)</f>
        <v>Jesal</v>
      </c>
      <c r="E1030" s="18">
        <f>VLOOKUP(Таблица1[[#This Row],[ID]],Таблица3[#All],2,FALSE)</f>
        <v>43478</v>
      </c>
      <c r="F1030" s="18" t="str">
        <f>VLOOKUP(Таблица1[[#This Row],[ID]],Таблица3[#All],5,FALSE)</f>
        <v>Kolkata</v>
      </c>
      <c r="G1030" s="5">
        <v>120</v>
      </c>
      <c r="H1030" s="3">
        <v>23</v>
      </c>
      <c r="I1030" s="5">
        <v>5</v>
      </c>
      <c r="J1030" s="2" t="s">
        <v>4</v>
      </c>
      <c r="K1030" s="2" t="s">
        <v>5</v>
      </c>
      <c r="L1030" s="8">
        <v>24</v>
      </c>
      <c r="M1030" s="1">
        <v>3</v>
      </c>
      <c r="N1030" s="1" t="str">
        <f t="shared" ref="N1030:N1093" si="18">IF(OR(K1030="Printers",K1030="Bookcases",K1030="Accessories"),"торгуем","не торгуем")</f>
        <v>не торгуем</v>
      </c>
      <c r="O1030" s="1"/>
    </row>
    <row r="1031" spans="3:15" x14ac:dyDescent="0.3">
      <c r="C1031" s="7" t="s">
        <v>113</v>
      </c>
      <c r="D1031" s="103" t="str">
        <f>VLOOKUP(Таблица1[[#This Row],[ID]],Таблица3[#All],3,FALSE)</f>
        <v>Parna</v>
      </c>
      <c r="E1031" s="18">
        <f>VLOOKUP(Таблица1[[#This Row],[ID]],Таблица3[#All],2,FALSE)</f>
        <v>43269</v>
      </c>
      <c r="F1031" s="18" t="str">
        <f>VLOOKUP(Таблица1[[#This Row],[ID]],Таблица3[#All],5,FALSE)</f>
        <v>Bhopal</v>
      </c>
      <c r="G1031" s="5">
        <v>72</v>
      </c>
      <c r="H1031" s="3">
        <v>-49</v>
      </c>
      <c r="I1031" s="5">
        <v>1</v>
      </c>
      <c r="J1031" s="2" t="s">
        <v>7</v>
      </c>
      <c r="K1031" s="2" t="s">
        <v>10</v>
      </c>
      <c r="L1031" s="8">
        <v>72</v>
      </c>
      <c r="M1031" s="1">
        <v>4</v>
      </c>
      <c r="N1031" s="1" t="str">
        <f t="shared" si="18"/>
        <v>не торгуем</v>
      </c>
      <c r="O1031" s="1"/>
    </row>
    <row r="1032" spans="3:15" x14ac:dyDescent="0.3">
      <c r="C1032" s="7" t="s">
        <v>371</v>
      </c>
      <c r="D1032" s="103" t="str">
        <f>VLOOKUP(Таблица1[[#This Row],[ID]],Таблица3[#All],3,FALSE)</f>
        <v>Jesal</v>
      </c>
      <c r="E1032" s="18">
        <f>VLOOKUP(Таблица1[[#This Row],[ID]],Таблица3[#All],2,FALSE)</f>
        <v>43478</v>
      </c>
      <c r="F1032" s="18" t="str">
        <f>VLOOKUP(Таблица1[[#This Row],[ID]],Таблица3[#All],5,FALSE)</f>
        <v>Kolkata</v>
      </c>
      <c r="G1032" s="5">
        <v>250</v>
      </c>
      <c r="H1032" s="3">
        <v>100</v>
      </c>
      <c r="I1032" s="5">
        <v>3</v>
      </c>
      <c r="J1032" s="2" t="s">
        <v>4</v>
      </c>
      <c r="K1032" s="2" t="s">
        <v>13</v>
      </c>
      <c r="L1032" s="8">
        <v>83.333333333333329</v>
      </c>
      <c r="M1032" s="1">
        <v>4</v>
      </c>
      <c r="N1032" s="1" t="str">
        <f t="shared" si="18"/>
        <v>не торгуем</v>
      </c>
      <c r="O1032" s="1"/>
    </row>
    <row r="1033" spans="3:15" x14ac:dyDescent="0.3">
      <c r="C1033" s="7" t="s">
        <v>117</v>
      </c>
      <c r="D1033" s="103" t="str">
        <f>VLOOKUP(Таблица1[[#This Row],[ID]],Таблица3[#All],3,FALSE)</f>
        <v>Vijay</v>
      </c>
      <c r="E1033" s="18">
        <f>VLOOKUP(Таблица1[[#This Row],[ID]],Таблица3[#All],2,FALSE)</f>
        <v>43273</v>
      </c>
      <c r="F1033" s="18" t="str">
        <f>VLOOKUP(Таблица1[[#This Row],[ID]],Таблица3[#All],5,FALSE)</f>
        <v>Kashmir</v>
      </c>
      <c r="G1033" s="5">
        <v>73</v>
      </c>
      <c r="H1033" s="3">
        <v>-7</v>
      </c>
      <c r="I1033" s="5">
        <v>1</v>
      </c>
      <c r="J1033" s="2" t="s">
        <v>7</v>
      </c>
      <c r="K1033" s="2" t="s">
        <v>10</v>
      </c>
      <c r="L1033" s="8">
        <v>73</v>
      </c>
      <c r="M1033" s="1">
        <v>4</v>
      </c>
      <c r="N1033" s="1" t="str">
        <f t="shared" si="18"/>
        <v>не торгуем</v>
      </c>
      <c r="O1033" s="1"/>
    </row>
    <row r="1034" spans="3:15" x14ac:dyDescent="0.3">
      <c r="C1034" s="7" t="s">
        <v>170</v>
      </c>
      <c r="D1034" s="103" t="str">
        <f>VLOOKUP(Таблица1[[#This Row],[ID]],Таблица3[#All],3,FALSE)</f>
        <v>Priyanshu</v>
      </c>
      <c r="E1034" s="18">
        <f>VLOOKUP(Таблица1[[#This Row],[ID]],Таблица3[#All],2,FALSE)</f>
        <v>43326</v>
      </c>
      <c r="F1034" s="18" t="str">
        <f>VLOOKUP(Таблица1[[#This Row],[ID]],Таблица3[#All],5,FALSE)</f>
        <v>Indore</v>
      </c>
      <c r="G1034" s="5">
        <v>73</v>
      </c>
      <c r="H1034" s="3">
        <v>-31</v>
      </c>
      <c r="I1034" s="5">
        <v>1</v>
      </c>
      <c r="J1034" s="2" t="s">
        <v>2</v>
      </c>
      <c r="K1034" s="2" t="s">
        <v>3</v>
      </c>
      <c r="L1034" s="8">
        <v>73</v>
      </c>
      <c r="M1034" s="1">
        <v>3</v>
      </c>
      <c r="N1034" s="1" t="str">
        <f t="shared" si="18"/>
        <v>торгуем</v>
      </c>
      <c r="O1034" s="1"/>
    </row>
    <row r="1035" spans="3:15" x14ac:dyDescent="0.3">
      <c r="C1035" s="7" t="s">
        <v>366</v>
      </c>
      <c r="D1035" s="103" t="str">
        <f>VLOOKUP(Таблица1[[#This Row],[ID]],Таблица3[#All],3,FALSE)</f>
        <v>Saurabh</v>
      </c>
      <c r="E1035" s="18">
        <f>VLOOKUP(Таблица1[[#This Row],[ID]],Таблица3[#All],2,FALSE)</f>
        <v>43477</v>
      </c>
      <c r="F1035" s="18" t="str">
        <f>VLOOKUP(Таблица1[[#This Row],[ID]],Таблица3[#All],5,FALSE)</f>
        <v>Hyderabad</v>
      </c>
      <c r="G1035" s="5">
        <v>146</v>
      </c>
      <c r="H1035" s="3">
        <v>7</v>
      </c>
      <c r="I1035" s="5">
        <v>2</v>
      </c>
      <c r="J1035" s="2" t="s">
        <v>7</v>
      </c>
      <c r="K1035" s="2" t="s">
        <v>10</v>
      </c>
      <c r="L1035" s="8">
        <v>73</v>
      </c>
      <c r="M1035" s="1">
        <v>2</v>
      </c>
      <c r="N1035" s="1" t="str">
        <f t="shared" si="18"/>
        <v>не торгуем</v>
      </c>
      <c r="O1035" s="1"/>
    </row>
    <row r="1036" spans="3:15" x14ac:dyDescent="0.3">
      <c r="C1036" s="7" t="s">
        <v>471</v>
      </c>
      <c r="D1036" s="103" t="str">
        <f>VLOOKUP(Таблица1[[#This Row],[ID]],Таблица3[#All],3,FALSE)</f>
        <v>Parishi</v>
      </c>
      <c r="E1036" s="18">
        <f>VLOOKUP(Таблица1[[#This Row],[ID]],Таблица3[#All],2,FALSE)</f>
        <v>43531</v>
      </c>
      <c r="F1036" s="18" t="str">
        <f>VLOOKUP(Таблица1[[#This Row],[ID]],Таблица3[#All],5,FALSE)</f>
        <v>Kolkata</v>
      </c>
      <c r="G1036" s="5">
        <v>676</v>
      </c>
      <c r="H1036" s="3">
        <v>195</v>
      </c>
      <c r="I1036" s="5">
        <v>5</v>
      </c>
      <c r="J1036" s="2" t="s">
        <v>2</v>
      </c>
      <c r="K1036" s="2" t="s">
        <v>3</v>
      </c>
      <c r="L1036" s="8">
        <v>135.19999999999999</v>
      </c>
      <c r="M1036" s="1">
        <v>4</v>
      </c>
      <c r="N1036" s="1" t="str">
        <f t="shared" si="18"/>
        <v>торгуем</v>
      </c>
      <c r="O1036" s="1"/>
    </row>
    <row r="1037" spans="3:15" x14ac:dyDescent="0.3">
      <c r="C1037" s="7" t="s">
        <v>372</v>
      </c>
      <c r="D1037" s="103" t="str">
        <f>VLOOKUP(Таблица1[[#This Row],[ID]],Таблица3[#All],3,FALSE)</f>
        <v>Priyanka</v>
      </c>
      <c r="E1037" s="18">
        <f>VLOOKUP(Таблица1[[#This Row],[ID]],Таблица3[#All],2,FALSE)</f>
        <v>43478</v>
      </c>
      <c r="F1037" s="18" t="str">
        <f>VLOOKUP(Таблица1[[#This Row],[ID]],Таблица3[#All],5,FALSE)</f>
        <v>Indore</v>
      </c>
      <c r="G1037" s="5">
        <v>14</v>
      </c>
      <c r="H1037" s="3">
        <v>0</v>
      </c>
      <c r="I1037" s="5">
        <v>4</v>
      </c>
      <c r="J1037" s="2" t="s">
        <v>4</v>
      </c>
      <c r="K1037" s="2" t="s">
        <v>6</v>
      </c>
      <c r="L1037" s="8">
        <v>3.5</v>
      </c>
      <c r="M1037" s="1">
        <v>1</v>
      </c>
      <c r="N1037" s="1" t="str">
        <f t="shared" si="18"/>
        <v>не торгуем</v>
      </c>
      <c r="O1037" s="1"/>
    </row>
    <row r="1038" spans="3:15" x14ac:dyDescent="0.3">
      <c r="C1038" s="7" t="s">
        <v>158</v>
      </c>
      <c r="D1038" s="103" t="str">
        <f>VLOOKUP(Таблица1[[#This Row],[ID]],Таблица3[#All],3,FALSE)</f>
        <v>Ayush</v>
      </c>
      <c r="E1038" s="18">
        <f>VLOOKUP(Таблица1[[#This Row],[ID]],Таблица3[#All],2,FALSE)</f>
        <v>43314</v>
      </c>
      <c r="F1038" s="18" t="str">
        <f>VLOOKUP(Таблица1[[#This Row],[ID]],Таблица3[#All],5,FALSE)</f>
        <v>Chandigarh</v>
      </c>
      <c r="G1038" s="5">
        <v>148</v>
      </c>
      <c r="H1038" s="3">
        <v>-91</v>
      </c>
      <c r="I1038" s="5">
        <v>2</v>
      </c>
      <c r="J1038" s="2" t="s">
        <v>7</v>
      </c>
      <c r="K1038" s="2" t="s">
        <v>10</v>
      </c>
      <c r="L1038" s="8">
        <v>74</v>
      </c>
      <c r="M1038" s="1">
        <v>1</v>
      </c>
      <c r="N1038" s="1" t="str">
        <f t="shared" si="18"/>
        <v>не торгуем</v>
      </c>
      <c r="O1038" s="1"/>
    </row>
    <row r="1039" spans="3:15" x14ac:dyDescent="0.3">
      <c r="C1039" s="7" t="s">
        <v>372</v>
      </c>
      <c r="D1039" s="103" t="str">
        <f>VLOOKUP(Таблица1[[#This Row],[ID]],Таблица3[#All],3,FALSE)</f>
        <v>Priyanka</v>
      </c>
      <c r="E1039" s="18">
        <f>VLOOKUP(Таблица1[[#This Row],[ID]],Таблица3[#All],2,FALSE)</f>
        <v>43478</v>
      </c>
      <c r="F1039" s="18" t="str">
        <f>VLOOKUP(Таблица1[[#This Row],[ID]],Таблица3[#All],5,FALSE)</f>
        <v>Indore</v>
      </c>
      <c r="G1039" s="5">
        <v>935</v>
      </c>
      <c r="H1039" s="3">
        <v>114</v>
      </c>
      <c r="I1039" s="5">
        <v>4</v>
      </c>
      <c r="J1039" s="2" t="s">
        <v>7</v>
      </c>
      <c r="K1039" s="2" t="s">
        <v>8</v>
      </c>
      <c r="L1039" s="8">
        <v>233.75</v>
      </c>
      <c r="M1039" s="1">
        <v>1</v>
      </c>
      <c r="N1039" s="1" t="str">
        <f t="shared" si="18"/>
        <v>не торгуем</v>
      </c>
      <c r="O1039" s="1"/>
    </row>
    <row r="1040" spans="3:15" x14ac:dyDescent="0.3">
      <c r="C1040" s="7" t="s">
        <v>372</v>
      </c>
      <c r="D1040" s="103" t="str">
        <f>VLOOKUP(Таблица1[[#This Row],[ID]],Таблица3[#All],3,FALSE)</f>
        <v>Priyanka</v>
      </c>
      <c r="E1040" s="18">
        <f>VLOOKUP(Таблица1[[#This Row],[ID]],Таблица3[#All],2,FALSE)</f>
        <v>43478</v>
      </c>
      <c r="F1040" s="18" t="str">
        <f>VLOOKUP(Таблица1[[#This Row],[ID]],Таблица3[#All],5,FALSE)</f>
        <v>Indore</v>
      </c>
      <c r="G1040" s="5">
        <v>173</v>
      </c>
      <c r="H1040" s="3">
        <v>69</v>
      </c>
      <c r="I1040" s="5">
        <v>3</v>
      </c>
      <c r="J1040" s="2" t="s">
        <v>2</v>
      </c>
      <c r="K1040" s="2" t="s">
        <v>14</v>
      </c>
      <c r="L1040" s="8">
        <v>57.666666666666664</v>
      </c>
      <c r="M1040" s="1">
        <v>3</v>
      </c>
      <c r="N1040" s="1" t="str">
        <f t="shared" si="18"/>
        <v>не торгуем</v>
      </c>
      <c r="O1040" s="1"/>
    </row>
    <row r="1041" spans="3:15" x14ac:dyDescent="0.3">
      <c r="C1041" s="7" t="s">
        <v>372</v>
      </c>
      <c r="D1041" s="103" t="str">
        <f>VLOOKUP(Таблица1[[#This Row],[ID]],Таблица3[#All],3,FALSE)</f>
        <v>Priyanka</v>
      </c>
      <c r="E1041" s="18">
        <f>VLOOKUP(Таблица1[[#This Row],[ID]],Таблица3[#All],2,FALSE)</f>
        <v>43478</v>
      </c>
      <c r="F1041" s="18" t="str">
        <f>VLOOKUP(Таблица1[[#This Row],[ID]],Таблица3[#All],5,FALSE)</f>
        <v>Indore</v>
      </c>
      <c r="G1041" s="5">
        <v>352</v>
      </c>
      <c r="H1041" s="3">
        <v>18</v>
      </c>
      <c r="I1041" s="5">
        <v>5</v>
      </c>
      <c r="J1041" s="2" t="s">
        <v>4</v>
      </c>
      <c r="K1041" s="2" t="s">
        <v>13</v>
      </c>
      <c r="L1041" s="8">
        <v>70.400000000000006</v>
      </c>
      <c r="M1041" s="1">
        <v>3</v>
      </c>
      <c r="N1041" s="1" t="str">
        <f t="shared" si="18"/>
        <v>не торгуем</v>
      </c>
      <c r="O1041" s="1"/>
    </row>
    <row r="1042" spans="3:15" x14ac:dyDescent="0.3">
      <c r="C1042" s="7" t="s">
        <v>372</v>
      </c>
      <c r="D1042" s="103" t="str">
        <f>VLOOKUP(Таблица1[[#This Row],[ID]],Таблица3[#All],3,FALSE)</f>
        <v>Priyanka</v>
      </c>
      <c r="E1042" s="18">
        <f>VLOOKUP(Таблица1[[#This Row],[ID]],Таблица3[#All],2,FALSE)</f>
        <v>43478</v>
      </c>
      <c r="F1042" s="18" t="str">
        <f>VLOOKUP(Таблица1[[#This Row],[ID]],Таблица3[#All],5,FALSE)</f>
        <v>Indore</v>
      </c>
      <c r="G1042" s="5">
        <v>147</v>
      </c>
      <c r="H1042" s="3">
        <v>48</v>
      </c>
      <c r="I1042" s="5">
        <v>3</v>
      </c>
      <c r="J1042" s="2" t="s">
        <v>4</v>
      </c>
      <c r="K1042" s="2" t="s">
        <v>11</v>
      </c>
      <c r="L1042" s="8">
        <v>49</v>
      </c>
      <c r="M1042" s="1">
        <v>4</v>
      </c>
      <c r="N1042" s="1" t="str">
        <f t="shared" si="18"/>
        <v>не торгуем</v>
      </c>
      <c r="O1042" s="1"/>
    </row>
    <row r="1043" spans="3:15" x14ac:dyDescent="0.3">
      <c r="C1043" s="7" t="s">
        <v>372</v>
      </c>
      <c r="D1043" s="103" t="str">
        <f>VLOOKUP(Таблица1[[#This Row],[ID]],Таблица3[#All],3,FALSE)</f>
        <v>Priyanka</v>
      </c>
      <c r="E1043" s="18">
        <f>VLOOKUP(Таблица1[[#This Row],[ID]],Таблица3[#All],2,FALSE)</f>
        <v>43478</v>
      </c>
      <c r="F1043" s="18" t="str">
        <f>VLOOKUP(Таблица1[[#This Row],[ID]],Таблица3[#All],5,FALSE)</f>
        <v>Indore</v>
      </c>
      <c r="G1043" s="5">
        <v>44</v>
      </c>
      <c r="H1043" s="3">
        <v>14</v>
      </c>
      <c r="I1043" s="5">
        <v>3</v>
      </c>
      <c r="J1043" s="2" t="s">
        <v>4</v>
      </c>
      <c r="K1043" s="2" t="s">
        <v>6</v>
      </c>
      <c r="L1043" s="8">
        <v>14.666666666666666</v>
      </c>
      <c r="M1043" s="1">
        <v>1</v>
      </c>
      <c r="N1043" s="1" t="str">
        <f t="shared" si="18"/>
        <v>не торгуем</v>
      </c>
      <c r="O1043" s="1"/>
    </row>
    <row r="1044" spans="3:15" x14ac:dyDescent="0.3">
      <c r="C1044" s="7" t="s">
        <v>373</v>
      </c>
      <c r="D1044" s="103" t="str">
        <f>VLOOKUP(Таблица1[[#This Row],[ID]],Таблица3[#All],3,FALSE)</f>
        <v>Krutika</v>
      </c>
      <c r="E1044" s="18">
        <f>VLOOKUP(Таблица1[[#This Row],[ID]],Таблица3[#All],2,FALSE)</f>
        <v>43479</v>
      </c>
      <c r="F1044" s="18" t="str">
        <f>VLOOKUP(Таблица1[[#This Row],[ID]],Таблица3[#All],5,FALSE)</f>
        <v>Hyderabad</v>
      </c>
      <c r="G1044" s="5">
        <v>22</v>
      </c>
      <c r="H1044" s="3">
        <v>-8</v>
      </c>
      <c r="I1044" s="5">
        <v>4</v>
      </c>
      <c r="J1044" s="2" t="s">
        <v>4</v>
      </c>
      <c r="K1044" s="2" t="s">
        <v>6</v>
      </c>
      <c r="L1044" s="8">
        <v>5.5</v>
      </c>
      <c r="M1044" s="1">
        <v>1</v>
      </c>
      <c r="N1044" s="1" t="str">
        <f t="shared" si="18"/>
        <v>не торгуем</v>
      </c>
      <c r="O1044" s="1"/>
    </row>
    <row r="1045" spans="3:15" x14ac:dyDescent="0.3">
      <c r="C1045" s="7" t="s">
        <v>217</v>
      </c>
      <c r="D1045" s="103" t="str">
        <f>VLOOKUP(Таблица1[[#This Row],[ID]],Таблица3[#All],3,FALSE)</f>
        <v>Sauptik</v>
      </c>
      <c r="E1045" s="18">
        <f>VLOOKUP(Таблица1[[#This Row],[ID]],Таблица3[#All],2,FALSE)</f>
        <v>43373</v>
      </c>
      <c r="F1045" s="18" t="str">
        <f>VLOOKUP(Таблица1[[#This Row],[ID]],Таблица3[#All],5,FALSE)</f>
        <v>Indore</v>
      </c>
      <c r="G1045" s="5">
        <v>148</v>
      </c>
      <c r="H1045" s="3">
        <v>-101</v>
      </c>
      <c r="I1045" s="5">
        <v>2</v>
      </c>
      <c r="J1045" s="2" t="s">
        <v>2</v>
      </c>
      <c r="K1045" s="2" t="s">
        <v>3</v>
      </c>
      <c r="L1045" s="8">
        <v>74</v>
      </c>
      <c r="M1045" s="1">
        <v>2</v>
      </c>
      <c r="N1045" s="1" t="str">
        <f t="shared" si="18"/>
        <v>торгуем</v>
      </c>
      <c r="O1045" s="1"/>
    </row>
    <row r="1046" spans="3:15" x14ac:dyDescent="0.3">
      <c r="C1046" s="7" t="s">
        <v>373</v>
      </c>
      <c r="D1046" s="103" t="str">
        <f>VLOOKUP(Таблица1[[#This Row],[ID]],Таблица3[#All],3,FALSE)</f>
        <v>Krutika</v>
      </c>
      <c r="E1046" s="18">
        <f>VLOOKUP(Таблица1[[#This Row],[ID]],Таблица3[#All],2,FALSE)</f>
        <v>43479</v>
      </c>
      <c r="F1046" s="18" t="str">
        <f>VLOOKUP(Таблица1[[#This Row],[ID]],Таблица3[#All],5,FALSE)</f>
        <v>Hyderabad</v>
      </c>
      <c r="G1046" s="5">
        <v>81</v>
      </c>
      <c r="H1046" s="3">
        <v>41</v>
      </c>
      <c r="I1046" s="5">
        <v>3</v>
      </c>
      <c r="J1046" s="2" t="s">
        <v>4</v>
      </c>
      <c r="K1046" s="2" t="s">
        <v>5</v>
      </c>
      <c r="L1046" s="8">
        <v>27</v>
      </c>
      <c r="M1046" s="1">
        <v>1</v>
      </c>
      <c r="N1046" s="1" t="str">
        <f t="shared" si="18"/>
        <v>не торгуем</v>
      </c>
      <c r="O1046" s="1"/>
    </row>
    <row r="1047" spans="3:15" x14ac:dyDescent="0.3">
      <c r="C1047" s="7" t="s">
        <v>373</v>
      </c>
      <c r="D1047" s="103" t="str">
        <f>VLOOKUP(Таблица1[[#This Row],[ID]],Таблица3[#All],3,FALSE)</f>
        <v>Krutika</v>
      </c>
      <c r="E1047" s="18">
        <f>VLOOKUP(Таблица1[[#This Row],[ID]],Таблица3[#All],2,FALSE)</f>
        <v>43479</v>
      </c>
      <c r="F1047" s="18" t="str">
        <f>VLOOKUP(Таблица1[[#This Row],[ID]],Таблица3[#All],5,FALSE)</f>
        <v>Hyderabad</v>
      </c>
      <c r="G1047" s="5">
        <v>44</v>
      </c>
      <c r="H1047" s="3">
        <v>2</v>
      </c>
      <c r="I1047" s="5">
        <v>3</v>
      </c>
      <c r="J1047" s="2" t="s">
        <v>4</v>
      </c>
      <c r="K1047" s="2" t="s">
        <v>6</v>
      </c>
      <c r="L1047" s="8">
        <v>14.666666666666666</v>
      </c>
      <c r="M1047" s="1">
        <v>4</v>
      </c>
      <c r="N1047" s="1" t="str">
        <f t="shared" si="18"/>
        <v>не торгуем</v>
      </c>
      <c r="O1047" s="1"/>
    </row>
    <row r="1048" spans="3:15" x14ac:dyDescent="0.3">
      <c r="C1048" s="7" t="s">
        <v>344</v>
      </c>
      <c r="D1048" s="103" t="str">
        <f>VLOOKUP(Таблица1[[#This Row],[ID]],Таблица3[#All],3,FALSE)</f>
        <v>Prajakta</v>
      </c>
      <c r="E1048" s="18">
        <f>VLOOKUP(Таблица1[[#This Row],[ID]],Таблица3[#All],2,FALSE)</f>
        <v>43462</v>
      </c>
      <c r="F1048" s="18" t="str">
        <f>VLOOKUP(Таблица1[[#This Row],[ID]],Таблица3[#All],5,FALSE)</f>
        <v>Bangalore</v>
      </c>
      <c r="G1048" s="5">
        <v>148</v>
      </c>
      <c r="H1048" s="3">
        <v>54</v>
      </c>
      <c r="I1048" s="5">
        <v>2</v>
      </c>
      <c r="J1048" s="2" t="s">
        <v>2</v>
      </c>
      <c r="K1048" s="2" t="s">
        <v>14</v>
      </c>
      <c r="L1048" s="8">
        <v>74</v>
      </c>
      <c r="M1048" s="1">
        <v>2</v>
      </c>
      <c r="N1048" s="1" t="str">
        <f t="shared" si="18"/>
        <v>не торгуем</v>
      </c>
      <c r="O1048" s="1"/>
    </row>
    <row r="1049" spans="3:15" x14ac:dyDescent="0.3">
      <c r="C1049" s="7" t="s">
        <v>373</v>
      </c>
      <c r="D1049" s="103" t="str">
        <f>VLOOKUP(Таблица1[[#This Row],[ID]],Таблица3[#All],3,FALSE)</f>
        <v>Krutika</v>
      </c>
      <c r="E1049" s="18">
        <f>VLOOKUP(Таблица1[[#This Row],[ID]],Таблица3[#All],2,FALSE)</f>
        <v>43479</v>
      </c>
      <c r="F1049" s="18" t="str">
        <f>VLOOKUP(Таблица1[[#This Row],[ID]],Таблица3[#All],5,FALSE)</f>
        <v>Hyderabad</v>
      </c>
      <c r="G1049" s="5">
        <v>67</v>
      </c>
      <c r="H1049" s="3">
        <v>20</v>
      </c>
      <c r="I1049" s="5">
        <v>4</v>
      </c>
      <c r="J1049" s="2" t="s">
        <v>4</v>
      </c>
      <c r="K1049" s="2" t="s">
        <v>17</v>
      </c>
      <c r="L1049" s="8">
        <v>16.75</v>
      </c>
      <c r="M1049" s="1">
        <v>3</v>
      </c>
      <c r="N1049" s="1" t="str">
        <f t="shared" si="18"/>
        <v>не торгуем</v>
      </c>
      <c r="O1049" s="1"/>
    </row>
    <row r="1050" spans="3:15" x14ac:dyDescent="0.3">
      <c r="C1050" s="7" t="s">
        <v>141</v>
      </c>
      <c r="D1050" s="103" t="str">
        <f>VLOOKUP(Таблица1[[#This Row],[ID]],Таблица3[#All],3,FALSE)</f>
        <v>Anchal</v>
      </c>
      <c r="E1050" s="18">
        <f>VLOOKUP(Таблица1[[#This Row],[ID]],Таблица3[#All],2,FALSE)</f>
        <v>43297</v>
      </c>
      <c r="F1050" s="18" t="str">
        <f>VLOOKUP(Таблица1[[#This Row],[ID]],Таблица3[#All],5,FALSE)</f>
        <v>Chandigarh</v>
      </c>
      <c r="G1050" s="5">
        <v>149</v>
      </c>
      <c r="H1050" s="3">
        <v>-40</v>
      </c>
      <c r="I1050" s="5">
        <v>2</v>
      </c>
      <c r="J1050" s="2" t="s">
        <v>7</v>
      </c>
      <c r="K1050" s="2" t="s">
        <v>10</v>
      </c>
      <c r="L1050" s="8">
        <v>74.5</v>
      </c>
      <c r="M1050" s="1">
        <v>1</v>
      </c>
      <c r="N1050" s="1" t="str">
        <f t="shared" si="18"/>
        <v>не торгуем</v>
      </c>
      <c r="O1050" s="1"/>
    </row>
    <row r="1051" spans="3:15" x14ac:dyDescent="0.3">
      <c r="C1051" s="7" t="s">
        <v>475</v>
      </c>
      <c r="D1051" s="103" t="str">
        <f>VLOOKUP(Таблица1[[#This Row],[ID]],Таблица3[#All],3,FALSE)</f>
        <v>Yaanvi</v>
      </c>
      <c r="E1051" s="18">
        <f>VLOOKUP(Таблица1[[#This Row],[ID]],Таблица3[#All],2,FALSE)</f>
        <v>43534</v>
      </c>
      <c r="F1051" s="18" t="str">
        <f>VLOOKUP(Таблица1[[#This Row],[ID]],Таблица3[#All],5,FALSE)</f>
        <v>Indore</v>
      </c>
      <c r="G1051" s="5">
        <v>671</v>
      </c>
      <c r="H1051" s="3">
        <v>114</v>
      </c>
      <c r="I1051" s="5">
        <v>9</v>
      </c>
      <c r="J1051" s="2" t="s">
        <v>7</v>
      </c>
      <c r="K1051" s="2" t="s">
        <v>10</v>
      </c>
      <c r="L1051" s="8">
        <v>74.555555555555557</v>
      </c>
      <c r="M1051" s="1">
        <v>3</v>
      </c>
      <c r="N1051" s="1" t="str">
        <f t="shared" si="18"/>
        <v>не торгуем</v>
      </c>
      <c r="O1051" s="1"/>
    </row>
    <row r="1052" spans="3:15" x14ac:dyDescent="0.3">
      <c r="C1052" s="7" t="s">
        <v>373</v>
      </c>
      <c r="D1052" s="103" t="str">
        <f>VLOOKUP(Таблица1[[#This Row],[ID]],Таблица3[#All],3,FALSE)</f>
        <v>Krutika</v>
      </c>
      <c r="E1052" s="18">
        <f>VLOOKUP(Таблица1[[#This Row],[ID]],Таблица3[#All],2,FALSE)</f>
        <v>43479</v>
      </c>
      <c r="F1052" s="18" t="str">
        <f>VLOOKUP(Таблица1[[#This Row],[ID]],Таблица3[#All],5,FALSE)</f>
        <v>Hyderabad</v>
      </c>
      <c r="G1052" s="5">
        <v>87</v>
      </c>
      <c r="H1052" s="3">
        <v>36</v>
      </c>
      <c r="I1052" s="5">
        <v>5</v>
      </c>
      <c r="J1052" s="2" t="s">
        <v>4</v>
      </c>
      <c r="K1052" s="2" t="s">
        <v>5</v>
      </c>
      <c r="L1052" s="8">
        <v>17.399999999999999</v>
      </c>
      <c r="M1052" s="1">
        <v>3</v>
      </c>
      <c r="N1052" s="1" t="str">
        <f t="shared" si="18"/>
        <v>не торгуем</v>
      </c>
      <c r="O1052" s="1"/>
    </row>
    <row r="1053" spans="3:15" x14ac:dyDescent="0.3">
      <c r="C1053" s="7" t="s">
        <v>374</v>
      </c>
      <c r="D1053" s="103" t="str">
        <f>VLOOKUP(Таблица1[[#This Row],[ID]],Таблица3[#All],3,FALSE)</f>
        <v>Trupti</v>
      </c>
      <c r="E1053" s="18">
        <f>VLOOKUP(Таблица1[[#This Row],[ID]],Таблица3[#All],2,FALSE)</f>
        <v>43479</v>
      </c>
      <c r="F1053" s="18" t="str">
        <f>VLOOKUP(Таблица1[[#This Row],[ID]],Таблица3[#All],5,FALSE)</f>
        <v>Ahmedabad</v>
      </c>
      <c r="G1053" s="5">
        <v>891</v>
      </c>
      <c r="H1053" s="3">
        <v>0</v>
      </c>
      <c r="I1053" s="5">
        <v>5</v>
      </c>
      <c r="J1053" s="2" t="s">
        <v>4</v>
      </c>
      <c r="K1053" s="2" t="s">
        <v>11</v>
      </c>
      <c r="L1053" s="8">
        <v>178.2</v>
      </c>
      <c r="M1053" s="1">
        <v>2</v>
      </c>
      <c r="N1053" s="1" t="str">
        <f t="shared" si="18"/>
        <v>не торгуем</v>
      </c>
      <c r="O1053" s="1"/>
    </row>
    <row r="1054" spans="3:15" x14ac:dyDescent="0.3">
      <c r="C1054" s="7" t="s">
        <v>101</v>
      </c>
      <c r="D1054" s="103" t="str">
        <f>VLOOKUP(Таблица1[[#This Row],[ID]],Таблица3[#All],3,FALSE)</f>
        <v>Bhawna</v>
      </c>
      <c r="E1054" s="18">
        <f>VLOOKUP(Таблица1[[#This Row],[ID]],Таблица3[#All],2,FALSE)</f>
        <v>43255</v>
      </c>
      <c r="F1054" s="18" t="str">
        <f>VLOOKUP(Таблица1[[#This Row],[ID]],Таблица3[#All],5,FALSE)</f>
        <v>Indore</v>
      </c>
      <c r="G1054" s="5">
        <v>523</v>
      </c>
      <c r="H1054" s="3">
        <v>204</v>
      </c>
      <c r="I1054" s="5">
        <v>7</v>
      </c>
      <c r="J1054" s="2" t="s">
        <v>4</v>
      </c>
      <c r="K1054" s="2" t="s">
        <v>13</v>
      </c>
      <c r="L1054" s="8">
        <v>74.714285714285708</v>
      </c>
      <c r="M1054" s="1">
        <v>3</v>
      </c>
      <c r="N1054" s="1" t="str">
        <f t="shared" si="18"/>
        <v>не торгуем</v>
      </c>
      <c r="O1054" s="1"/>
    </row>
    <row r="1055" spans="3:15" x14ac:dyDescent="0.3">
      <c r="C1055" s="7" t="s">
        <v>374</v>
      </c>
      <c r="D1055" s="103" t="str">
        <f>VLOOKUP(Таблица1[[#This Row],[ID]],Таблица3[#All],3,FALSE)</f>
        <v>Trupti</v>
      </c>
      <c r="E1055" s="18">
        <f>VLOOKUP(Таблица1[[#This Row],[ID]],Таблица3[#All],2,FALSE)</f>
        <v>43479</v>
      </c>
      <c r="F1055" s="18" t="str">
        <f>VLOOKUP(Таблица1[[#This Row],[ID]],Таблица3[#All],5,FALSE)</f>
        <v>Ahmedabad</v>
      </c>
      <c r="G1055" s="5">
        <v>44</v>
      </c>
      <c r="H1055" s="3">
        <v>10</v>
      </c>
      <c r="I1055" s="5">
        <v>3</v>
      </c>
      <c r="J1055" s="2" t="s">
        <v>4</v>
      </c>
      <c r="K1055" s="2" t="s">
        <v>5</v>
      </c>
      <c r="L1055" s="8">
        <v>14.666666666666666</v>
      </c>
      <c r="M1055" s="1">
        <v>4</v>
      </c>
      <c r="N1055" s="1" t="str">
        <f t="shared" si="18"/>
        <v>не торгуем</v>
      </c>
      <c r="O1055" s="1"/>
    </row>
    <row r="1056" spans="3:15" x14ac:dyDescent="0.3">
      <c r="C1056" s="7" t="s">
        <v>490</v>
      </c>
      <c r="D1056" s="103" t="str">
        <f>VLOOKUP(Таблица1[[#This Row],[ID]],Таблица3[#All],3,FALSE)</f>
        <v>Shruti</v>
      </c>
      <c r="E1056" s="18">
        <f>VLOOKUP(Таблица1[[#This Row],[ID]],Таблица3[#All],2,FALSE)</f>
        <v>43542</v>
      </c>
      <c r="F1056" s="18" t="str">
        <f>VLOOKUP(Таблица1[[#This Row],[ID]],Таблица3[#All],5,FALSE)</f>
        <v>Bangalore</v>
      </c>
      <c r="G1056" s="5">
        <v>75</v>
      </c>
      <c r="H1056" s="3">
        <v>29</v>
      </c>
      <c r="I1056" s="5">
        <v>1</v>
      </c>
      <c r="J1056" s="2" t="s">
        <v>4</v>
      </c>
      <c r="K1056" s="2" t="s">
        <v>13</v>
      </c>
      <c r="L1056" s="8">
        <v>75</v>
      </c>
      <c r="M1056" s="1">
        <v>1</v>
      </c>
      <c r="N1056" s="1" t="str">
        <f t="shared" si="18"/>
        <v>не торгуем</v>
      </c>
      <c r="O1056" s="1"/>
    </row>
    <row r="1057" spans="3:15" x14ac:dyDescent="0.3">
      <c r="C1057" s="7" t="s">
        <v>99</v>
      </c>
      <c r="D1057" s="103" t="str">
        <f>VLOOKUP(Таблица1[[#This Row],[ID]],Таблица3[#All],3,FALSE)</f>
        <v>Avni</v>
      </c>
      <c r="E1057" s="18">
        <f>VLOOKUP(Таблица1[[#This Row],[ID]],Таблица3[#All],2,FALSE)</f>
        <v>43255</v>
      </c>
      <c r="F1057" s="18" t="str">
        <f>VLOOKUP(Таблица1[[#This Row],[ID]],Таблица3[#All],5,FALSE)</f>
        <v>Mumbai</v>
      </c>
      <c r="G1057" s="5">
        <v>76</v>
      </c>
      <c r="H1057" s="3">
        <v>-50</v>
      </c>
      <c r="I1057" s="5">
        <v>1</v>
      </c>
      <c r="J1057" s="2" t="s">
        <v>4</v>
      </c>
      <c r="K1057" s="2" t="s">
        <v>11</v>
      </c>
      <c r="L1057" s="8">
        <v>76</v>
      </c>
      <c r="M1057" s="1">
        <v>1</v>
      </c>
      <c r="N1057" s="1" t="str">
        <f t="shared" si="18"/>
        <v>не торгуем</v>
      </c>
      <c r="O1057" s="1"/>
    </row>
    <row r="1058" spans="3:15" x14ac:dyDescent="0.3">
      <c r="C1058" s="7" t="s">
        <v>374</v>
      </c>
      <c r="D1058" s="103" t="str">
        <f>VLOOKUP(Таблица1[[#This Row],[ID]],Таблица3[#All],3,FALSE)</f>
        <v>Trupti</v>
      </c>
      <c r="E1058" s="18">
        <f>VLOOKUP(Таблица1[[#This Row],[ID]],Таблица3[#All],2,FALSE)</f>
        <v>43479</v>
      </c>
      <c r="F1058" s="18" t="str">
        <f>VLOOKUP(Таблица1[[#This Row],[ID]],Таблица3[#All],5,FALSE)</f>
        <v>Ahmedabad</v>
      </c>
      <c r="G1058" s="5">
        <v>189</v>
      </c>
      <c r="H1058" s="3">
        <v>60</v>
      </c>
      <c r="I1058" s="5">
        <v>4</v>
      </c>
      <c r="J1058" s="2" t="s">
        <v>2</v>
      </c>
      <c r="K1058" s="2" t="s">
        <v>29</v>
      </c>
      <c r="L1058" s="8">
        <v>47.25</v>
      </c>
      <c r="M1058" s="1">
        <v>4</v>
      </c>
      <c r="N1058" s="1" t="str">
        <f t="shared" si="18"/>
        <v>не торгуем</v>
      </c>
      <c r="O1058" s="1"/>
    </row>
    <row r="1059" spans="3:15" x14ac:dyDescent="0.3">
      <c r="C1059" s="7" t="s">
        <v>170</v>
      </c>
      <c r="D1059" s="103" t="str">
        <f>VLOOKUP(Таблица1[[#This Row],[ID]],Таблица3[#All],3,FALSE)</f>
        <v>Priyanshu</v>
      </c>
      <c r="E1059" s="18">
        <f>VLOOKUP(Таблица1[[#This Row],[ID]],Таблица3[#All],2,FALSE)</f>
        <v>43326</v>
      </c>
      <c r="F1059" s="18" t="str">
        <f>VLOOKUP(Таблица1[[#This Row],[ID]],Таблица3[#All],5,FALSE)</f>
        <v>Indore</v>
      </c>
      <c r="G1059" s="5">
        <v>539</v>
      </c>
      <c r="H1059" s="3">
        <v>-146</v>
      </c>
      <c r="I1059" s="5">
        <v>7</v>
      </c>
      <c r="J1059" s="2" t="s">
        <v>2</v>
      </c>
      <c r="K1059" s="2" t="s">
        <v>29</v>
      </c>
      <c r="L1059" s="8">
        <v>77</v>
      </c>
      <c r="M1059" s="1">
        <v>4</v>
      </c>
      <c r="N1059" s="1" t="str">
        <f t="shared" si="18"/>
        <v>не торгуем</v>
      </c>
      <c r="O1059" s="1"/>
    </row>
    <row r="1060" spans="3:15" x14ac:dyDescent="0.3">
      <c r="C1060" s="7" t="s">
        <v>437</v>
      </c>
      <c r="D1060" s="103" t="str">
        <f>VLOOKUP(Таблица1[[#This Row],[ID]],Таблица3[#All],3,FALSE)</f>
        <v>Sonakshi</v>
      </c>
      <c r="E1060" s="18">
        <f>VLOOKUP(Таблица1[[#This Row],[ID]],Таблица3[#All],2,FALSE)</f>
        <v>43510</v>
      </c>
      <c r="F1060" s="18" t="str">
        <f>VLOOKUP(Таблица1[[#This Row],[ID]],Таблица3[#All],5,FALSE)</f>
        <v>Kashmir</v>
      </c>
      <c r="G1060" s="5">
        <v>78</v>
      </c>
      <c r="H1060" s="3">
        <v>7</v>
      </c>
      <c r="I1060" s="5">
        <v>1</v>
      </c>
      <c r="J1060" s="2" t="s">
        <v>2</v>
      </c>
      <c r="K1060" s="2" t="s">
        <v>14</v>
      </c>
      <c r="L1060" s="8">
        <v>78</v>
      </c>
      <c r="M1060" s="1">
        <v>3</v>
      </c>
      <c r="N1060" s="1" t="str">
        <f t="shared" si="18"/>
        <v>не торгуем</v>
      </c>
      <c r="O1060" s="1"/>
    </row>
    <row r="1061" spans="3:15" x14ac:dyDescent="0.3">
      <c r="C1061" s="7" t="s">
        <v>207</v>
      </c>
      <c r="D1061" s="103" t="str">
        <f>VLOOKUP(Таблица1[[#This Row],[ID]],Таблица3[#All],3,FALSE)</f>
        <v>Asish</v>
      </c>
      <c r="E1061" s="18">
        <f>VLOOKUP(Таблица1[[#This Row],[ID]],Таблица3[#All],2,FALSE)</f>
        <v>43363</v>
      </c>
      <c r="F1061" s="18" t="str">
        <f>VLOOKUP(Таблица1[[#This Row],[ID]],Таблица3[#All],5,FALSE)</f>
        <v>Kashmir</v>
      </c>
      <c r="G1061" s="5">
        <v>556</v>
      </c>
      <c r="H1061" s="3">
        <v>-209</v>
      </c>
      <c r="I1061" s="5">
        <v>7</v>
      </c>
      <c r="J1061" s="2" t="s">
        <v>4</v>
      </c>
      <c r="K1061" s="2" t="s">
        <v>11</v>
      </c>
      <c r="L1061" s="8">
        <v>79.428571428571431</v>
      </c>
      <c r="M1061" s="1">
        <v>2</v>
      </c>
      <c r="N1061" s="1" t="str">
        <f t="shared" si="18"/>
        <v>не торгуем</v>
      </c>
      <c r="O1061" s="1"/>
    </row>
    <row r="1062" spans="3:15" x14ac:dyDescent="0.3">
      <c r="C1062" s="7" t="s">
        <v>375</v>
      </c>
      <c r="D1062" s="103" t="str">
        <f>VLOOKUP(Таблица1[[#This Row],[ID]],Таблица3[#All],3,FALSE)</f>
        <v>Soumya</v>
      </c>
      <c r="E1062" s="18">
        <f>VLOOKUP(Таблица1[[#This Row],[ID]],Таблица3[#All],2,FALSE)</f>
        <v>43481</v>
      </c>
      <c r="F1062" s="18" t="str">
        <f>VLOOKUP(Таблица1[[#This Row],[ID]],Таблица3[#All],5,FALSE)</f>
        <v>Pune</v>
      </c>
      <c r="G1062" s="5">
        <v>45</v>
      </c>
      <c r="H1062" s="3">
        <v>8</v>
      </c>
      <c r="I1062" s="5">
        <v>4</v>
      </c>
      <c r="J1062" s="2" t="s">
        <v>4</v>
      </c>
      <c r="K1062" s="2" t="s">
        <v>48</v>
      </c>
      <c r="L1062" s="8">
        <v>11.25</v>
      </c>
      <c r="M1062" s="1">
        <v>4</v>
      </c>
      <c r="N1062" s="1" t="str">
        <f t="shared" si="18"/>
        <v>не торгуем</v>
      </c>
      <c r="O1062" s="1"/>
    </row>
    <row r="1063" spans="3:15" x14ac:dyDescent="0.3">
      <c r="C1063" s="7" t="s">
        <v>379</v>
      </c>
      <c r="D1063" s="103" t="str">
        <f>VLOOKUP(Таблица1[[#This Row],[ID]],Таблица3[#All],3,FALSE)</f>
        <v>Muskan</v>
      </c>
      <c r="E1063" s="18">
        <f>VLOOKUP(Таблица1[[#This Row],[ID]],Таблица3[#All],2,FALSE)</f>
        <v>43483</v>
      </c>
      <c r="F1063" s="18" t="str">
        <f>VLOOKUP(Таблица1[[#This Row],[ID]],Таблица3[#All],5,FALSE)</f>
        <v>Indore</v>
      </c>
      <c r="G1063" s="5">
        <v>637</v>
      </c>
      <c r="H1063" s="3">
        <v>212</v>
      </c>
      <c r="I1063" s="5">
        <v>8</v>
      </c>
      <c r="J1063" s="2" t="s">
        <v>7</v>
      </c>
      <c r="K1063" s="2" t="s">
        <v>10</v>
      </c>
      <c r="L1063" s="8">
        <v>79.625</v>
      </c>
      <c r="M1063" s="1">
        <v>2</v>
      </c>
      <c r="N1063" s="1" t="str">
        <f t="shared" si="18"/>
        <v>не торгуем</v>
      </c>
      <c r="O1063" s="1"/>
    </row>
    <row r="1064" spans="3:15" x14ac:dyDescent="0.3">
      <c r="C1064" s="7" t="s">
        <v>375</v>
      </c>
      <c r="D1064" s="103" t="str">
        <f>VLOOKUP(Таблица1[[#This Row],[ID]],Таблица3[#All],3,FALSE)</f>
        <v>Soumya</v>
      </c>
      <c r="E1064" s="18">
        <f>VLOOKUP(Таблица1[[#This Row],[ID]],Таблица3[#All],2,FALSE)</f>
        <v>43481</v>
      </c>
      <c r="F1064" s="18" t="str">
        <f>VLOOKUP(Таблица1[[#This Row],[ID]],Таблица3[#All],5,FALSE)</f>
        <v>Pune</v>
      </c>
      <c r="G1064" s="5">
        <v>110</v>
      </c>
      <c r="H1064" s="3">
        <v>20</v>
      </c>
      <c r="I1064" s="5">
        <v>5</v>
      </c>
      <c r="J1064" s="2" t="s">
        <v>4</v>
      </c>
      <c r="K1064" s="2" t="s">
        <v>5</v>
      </c>
      <c r="L1064" s="8">
        <v>22</v>
      </c>
      <c r="M1064" s="1">
        <v>4</v>
      </c>
      <c r="N1064" s="1" t="str">
        <f t="shared" si="18"/>
        <v>не торгуем</v>
      </c>
      <c r="O1064" s="1"/>
    </row>
    <row r="1065" spans="3:15" x14ac:dyDescent="0.3">
      <c r="C1065" s="7" t="s">
        <v>375</v>
      </c>
      <c r="D1065" s="103" t="str">
        <f>VLOOKUP(Таблица1[[#This Row],[ID]],Таблица3[#All],3,FALSE)</f>
        <v>Soumya</v>
      </c>
      <c r="E1065" s="18">
        <f>VLOOKUP(Таблица1[[#This Row],[ID]],Таблица3[#All],2,FALSE)</f>
        <v>43481</v>
      </c>
      <c r="F1065" s="18" t="str">
        <f>VLOOKUP(Таблица1[[#This Row],[ID]],Таблица3[#All],5,FALSE)</f>
        <v>Pune</v>
      </c>
      <c r="G1065" s="5">
        <v>54</v>
      </c>
      <c r="H1065" s="3">
        <v>14</v>
      </c>
      <c r="I1065" s="5">
        <v>3</v>
      </c>
      <c r="J1065" s="2" t="s">
        <v>4</v>
      </c>
      <c r="K1065" s="2" t="s">
        <v>17</v>
      </c>
      <c r="L1065" s="8">
        <v>18</v>
      </c>
      <c r="M1065" s="1">
        <v>4</v>
      </c>
      <c r="N1065" s="1" t="str">
        <f t="shared" si="18"/>
        <v>не торгуем</v>
      </c>
      <c r="O1065" s="1"/>
    </row>
    <row r="1066" spans="3:15" x14ac:dyDescent="0.3">
      <c r="C1066" s="7" t="s">
        <v>375</v>
      </c>
      <c r="D1066" s="103" t="str">
        <f>VLOOKUP(Таблица1[[#This Row],[ID]],Таблица3[#All],3,FALSE)</f>
        <v>Soumya</v>
      </c>
      <c r="E1066" s="18">
        <f>VLOOKUP(Таблица1[[#This Row],[ID]],Таблица3[#All],2,FALSE)</f>
        <v>43481</v>
      </c>
      <c r="F1066" s="18" t="str">
        <f>VLOOKUP(Таблица1[[#This Row],[ID]],Таблица3[#All],5,FALSE)</f>
        <v>Pune</v>
      </c>
      <c r="G1066" s="5">
        <v>954</v>
      </c>
      <c r="H1066" s="3">
        <v>95</v>
      </c>
      <c r="I1066" s="5">
        <v>3</v>
      </c>
      <c r="J1066" s="2" t="s">
        <v>7</v>
      </c>
      <c r="K1066" s="2" t="s">
        <v>25</v>
      </c>
      <c r="L1066" s="8">
        <v>318</v>
      </c>
      <c r="M1066" s="1">
        <v>1</v>
      </c>
      <c r="N1066" s="1" t="str">
        <f t="shared" si="18"/>
        <v>торгуем</v>
      </c>
      <c r="O1066" s="1"/>
    </row>
    <row r="1067" spans="3:15" x14ac:dyDescent="0.3">
      <c r="C1067" s="7" t="s">
        <v>176</v>
      </c>
      <c r="D1067" s="103" t="str">
        <f>VLOOKUP(Таблица1[[#This Row],[ID]],Таблица3[#All],3,FALSE)</f>
        <v>Mohan</v>
      </c>
      <c r="E1067" s="18">
        <f>VLOOKUP(Таблица1[[#This Row],[ID]],Таблица3[#All],2,FALSE)</f>
        <v>43332</v>
      </c>
      <c r="F1067" s="18" t="str">
        <f>VLOOKUP(Таблица1[[#This Row],[ID]],Таблица3[#All],5,FALSE)</f>
        <v>Mumbai</v>
      </c>
      <c r="G1067" s="5">
        <v>729</v>
      </c>
      <c r="H1067" s="3">
        <v>-492</v>
      </c>
      <c r="I1067" s="5">
        <v>5</v>
      </c>
      <c r="J1067" s="2" t="s">
        <v>2</v>
      </c>
      <c r="K1067" s="2" t="s">
        <v>3</v>
      </c>
      <c r="L1067" s="8">
        <v>145.80000000000001</v>
      </c>
      <c r="M1067" s="1">
        <v>3</v>
      </c>
      <c r="N1067" s="1" t="str">
        <f t="shared" si="18"/>
        <v>торгуем</v>
      </c>
      <c r="O1067" s="1"/>
    </row>
    <row r="1068" spans="3:15" x14ac:dyDescent="0.3">
      <c r="C1068" s="7" t="s">
        <v>30</v>
      </c>
      <c r="D1068" s="103" t="str">
        <f>VLOOKUP(Таблица1[[#This Row],[ID]],Таблица3[#All],3,FALSE)</f>
        <v>Anita</v>
      </c>
      <c r="E1068" s="18">
        <f>VLOOKUP(Таблица1[[#This Row],[ID]],Таблица3[#All],2,FALSE)</f>
        <v>43201</v>
      </c>
      <c r="F1068" s="18" t="str">
        <f>VLOOKUP(Таблица1[[#This Row],[ID]],Таблица3[#All],5,FALSE)</f>
        <v>Thiruvananthapuram</v>
      </c>
      <c r="G1068" s="5">
        <v>160</v>
      </c>
      <c r="H1068" s="3">
        <v>-59</v>
      </c>
      <c r="I1068" s="5">
        <v>2</v>
      </c>
      <c r="J1068" s="2" t="s">
        <v>4</v>
      </c>
      <c r="K1068" s="2" t="s">
        <v>11</v>
      </c>
      <c r="L1068" s="8">
        <v>80</v>
      </c>
      <c r="M1068" s="1">
        <v>1</v>
      </c>
      <c r="N1068" s="1" t="str">
        <f t="shared" si="18"/>
        <v>не торгуем</v>
      </c>
      <c r="O1068" s="1"/>
    </row>
    <row r="1069" spans="3:15" x14ac:dyDescent="0.3">
      <c r="C1069" s="7" t="s">
        <v>375</v>
      </c>
      <c r="D1069" s="103" t="str">
        <f>VLOOKUP(Таблица1[[#This Row],[ID]],Таблица3[#All],3,FALSE)</f>
        <v>Soumya</v>
      </c>
      <c r="E1069" s="18">
        <f>VLOOKUP(Таблица1[[#This Row],[ID]],Таблица3[#All],2,FALSE)</f>
        <v>43481</v>
      </c>
      <c r="F1069" s="18" t="str">
        <f>VLOOKUP(Таблица1[[#This Row],[ID]],Таблица3[#All],5,FALSE)</f>
        <v>Pune</v>
      </c>
      <c r="G1069" s="5">
        <v>200</v>
      </c>
      <c r="H1069" s="3">
        <v>13</v>
      </c>
      <c r="I1069" s="5">
        <v>5</v>
      </c>
      <c r="J1069" s="2" t="s">
        <v>7</v>
      </c>
      <c r="K1069" s="2" t="s">
        <v>10</v>
      </c>
      <c r="L1069" s="8">
        <v>40</v>
      </c>
      <c r="M1069" s="1">
        <v>4</v>
      </c>
      <c r="N1069" s="1" t="str">
        <f t="shared" si="18"/>
        <v>не торгуем</v>
      </c>
      <c r="O1069" s="1"/>
    </row>
    <row r="1070" spans="3:15" x14ac:dyDescent="0.3">
      <c r="C1070" s="7" t="s">
        <v>376</v>
      </c>
      <c r="D1070" s="103" t="str">
        <f>VLOOKUP(Таблица1[[#This Row],[ID]],Таблица3[#All],3,FALSE)</f>
        <v>Shreya</v>
      </c>
      <c r="E1070" s="18">
        <f>VLOOKUP(Таблица1[[#This Row],[ID]],Таблица3[#All],2,FALSE)</f>
        <v>43482</v>
      </c>
      <c r="F1070" s="18" t="str">
        <f>VLOOKUP(Таблица1[[#This Row],[ID]],Таблица3[#All],5,FALSE)</f>
        <v>Mumbai</v>
      </c>
      <c r="G1070" s="5">
        <v>89</v>
      </c>
      <c r="H1070" s="3">
        <v>-37</v>
      </c>
      <c r="I1070" s="5">
        <v>4</v>
      </c>
      <c r="J1070" s="2" t="s">
        <v>4</v>
      </c>
      <c r="K1070" s="2" t="s">
        <v>20</v>
      </c>
      <c r="L1070" s="8">
        <v>22.25</v>
      </c>
      <c r="M1070" s="1">
        <v>4</v>
      </c>
      <c r="N1070" s="1" t="str">
        <f t="shared" si="18"/>
        <v>не торгуем</v>
      </c>
      <c r="O1070" s="1"/>
    </row>
    <row r="1071" spans="3:15" x14ac:dyDescent="0.3">
      <c r="C1071" s="7" t="s">
        <v>211</v>
      </c>
      <c r="D1071" s="103" t="str">
        <f>VLOOKUP(Таблица1[[#This Row],[ID]],Таблица3[#All],3,FALSE)</f>
        <v>Avish</v>
      </c>
      <c r="E1071" s="18">
        <f>VLOOKUP(Таблица1[[#This Row],[ID]],Таблица3[#All],2,FALSE)</f>
        <v>43367</v>
      </c>
      <c r="F1071" s="18" t="str">
        <f>VLOOKUP(Таблица1[[#This Row],[ID]],Таблица3[#All],5,FALSE)</f>
        <v>Thiruvananthapuram</v>
      </c>
      <c r="G1071" s="5">
        <v>565</v>
      </c>
      <c r="H1071" s="3">
        <v>66</v>
      </c>
      <c r="I1071" s="5">
        <v>7</v>
      </c>
      <c r="J1071" s="2" t="s">
        <v>4</v>
      </c>
      <c r="K1071" s="2" t="s">
        <v>11</v>
      </c>
      <c r="L1071" s="8">
        <v>80.714285714285708</v>
      </c>
      <c r="M1071" s="1">
        <v>1</v>
      </c>
      <c r="N1071" s="1" t="str">
        <f t="shared" si="18"/>
        <v>не торгуем</v>
      </c>
      <c r="O1071" s="1"/>
    </row>
    <row r="1072" spans="3:15" x14ac:dyDescent="0.3">
      <c r="C1072" s="7" t="s">
        <v>376</v>
      </c>
      <c r="D1072" s="103" t="str">
        <f>VLOOKUP(Таблица1[[#This Row],[ID]],Таблица3[#All],3,FALSE)</f>
        <v>Shreya</v>
      </c>
      <c r="E1072" s="18">
        <f>VLOOKUP(Таблица1[[#This Row],[ID]],Таблица3[#All],2,FALSE)</f>
        <v>43482</v>
      </c>
      <c r="F1072" s="18" t="str">
        <f>VLOOKUP(Таблица1[[#This Row],[ID]],Таблица3[#All],5,FALSE)</f>
        <v>Mumbai</v>
      </c>
      <c r="G1072" s="5">
        <v>33</v>
      </c>
      <c r="H1072" s="3">
        <v>10</v>
      </c>
      <c r="I1072" s="5">
        <v>3</v>
      </c>
      <c r="J1072" s="2" t="s">
        <v>4</v>
      </c>
      <c r="K1072" s="2" t="s">
        <v>6</v>
      </c>
      <c r="L1072" s="8">
        <v>11</v>
      </c>
      <c r="M1072" s="1">
        <v>1</v>
      </c>
      <c r="N1072" s="1" t="str">
        <f t="shared" si="18"/>
        <v>не торгуем</v>
      </c>
      <c r="O1072" s="1"/>
    </row>
    <row r="1073" spans="3:15" x14ac:dyDescent="0.3">
      <c r="C1073" s="7" t="s">
        <v>376</v>
      </c>
      <c r="D1073" s="103" t="str">
        <f>VLOOKUP(Таблица1[[#This Row],[ID]],Таблица3[#All],3,FALSE)</f>
        <v>Shreya</v>
      </c>
      <c r="E1073" s="18">
        <f>VLOOKUP(Таблица1[[#This Row],[ID]],Таблица3[#All],2,FALSE)</f>
        <v>43482</v>
      </c>
      <c r="F1073" s="18" t="str">
        <f>VLOOKUP(Таблица1[[#This Row],[ID]],Таблица3[#All],5,FALSE)</f>
        <v>Mumbai</v>
      </c>
      <c r="G1073" s="5">
        <v>474</v>
      </c>
      <c r="H1073" s="3">
        <v>56</v>
      </c>
      <c r="I1073" s="5">
        <v>4</v>
      </c>
      <c r="J1073" s="2" t="s">
        <v>7</v>
      </c>
      <c r="K1073" s="2" t="s">
        <v>10</v>
      </c>
      <c r="L1073" s="8">
        <v>118.5</v>
      </c>
      <c r="M1073" s="1">
        <v>3</v>
      </c>
      <c r="N1073" s="1" t="str">
        <f t="shared" si="18"/>
        <v>не торгуем</v>
      </c>
      <c r="O1073" s="1"/>
    </row>
    <row r="1074" spans="3:15" x14ac:dyDescent="0.3">
      <c r="C1074" s="7" t="s">
        <v>424</v>
      </c>
      <c r="D1074" s="103" t="str">
        <f>VLOOKUP(Таблица1[[#This Row],[ID]],Таблица3[#All],3,FALSE)</f>
        <v>Nandita</v>
      </c>
      <c r="E1074" s="18">
        <f>VLOOKUP(Таблица1[[#This Row],[ID]],Таблица3[#All],2,FALSE)</f>
        <v>43504</v>
      </c>
      <c r="F1074" s="18" t="str">
        <f>VLOOKUP(Таблица1[[#This Row],[ID]],Таблица3[#All],5,FALSE)</f>
        <v>Jaipur</v>
      </c>
      <c r="G1074" s="5">
        <v>162</v>
      </c>
      <c r="H1074" s="3">
        <v>73</v>
      </c>
      <c r="I1074" s="5">
        <v>2</v>
      </c>
      <c r="J1074" s="2" t="s">
        <v>7</v>
      </c>
      <c r="K1074" s="2" t="s">
        <v>8</v>
      </c>
      <c r="L1074" s="8">
        <v>81</v>
      </c>
      <c r="M1074" s="1">
        <v>2</v>
      </c>
      <c r="N1074" s="1" t="str">
        <f t="shared" si="18"/>
        <v>не торгуем</v>
      </c>
      <c r="O1074" s="1"/>
    </row>
    <row r="1075" spans="3:15" x14ac:dyDescent="0.3">
      <c r="C1075" s="7" t="s">
        <v>377</v>
      </c>
      <c r="D1075" s="103" t="str">
        <f>VLOOKUP(Таблица1[[#This Row],[ID]],Таблица3[#All],3,FALSE)</f>
        <v>Mahima</v>
      </c>
      <c r="E1075" s="18">
        <f>VLOOKUP(Таблица1[[#This Row],[ID]],Таблица3[#All],2,FALSE)</f>
        <v>43483</v>
      </c>
      <c r="F1075" s="18" t="str">
        <f>VLOOKUP(Таблица1[[#This Row],[ID]],Таблица3[#All],5,FALSE)</f>
        <v>Indore</v>
      </c>
      <c r="G1075" s="5">
        <v>147</v>
      </c>
      <c r="H1075" s="3">
        <v>73</v>
      </c>
      <c r="I1075" s="5">
        <v>3</v>
      </c>
      <c r="J1075" s="2" t="s">
        <v>4</v>
      </c>
      <c r="K1075" s="2" t="s">
        <v>5</v>
      </c>
      <c r="L1075" s="8">
        <v>49</v>
      </c>
      <c r="M1075" s="1">
        <v>1</v>
      </c>
      <c r="N1075" s="1" t="str">
        <f t="shared" si="18"/>
        <v>не торгуем</v>
      </c>
      <c r="O1075" s="1"/>
    </row>
    <row r="1076" spans="3:15" x14ac:dyDescent="0.3">
      <c r="C1076" s="7" t="s">
        <v>468</v>
      </c>
      <c r="D1076" s="103" t="str">
        <f>VLOOKUP(Таблица1[[#This Row],[ID]],Таблица3[#All],3,FALSE)</f>
        <v>Parth</v>
      </c>
      <c r="E1076" s="18">
        <f>VLOOKUP(Таблица1[[#This Row],[ID]],Таблица3[#All],2,FALSE)</f>
        <v>43528</v>
      </c>
      <c r="F1076" s="18" t="str">
        <f>VLOOKUP(Таблица1[[#This Row],[ID]],Таблица3[#All],5,FALSE)</f>
        <v>Pune</v>
      </c>
      <c r="G1076" s="5">
        <v>163</v>
      </c>
      <c r="H1076" s="3">
        <v>81</v>
      </c>
      <c r="I1076" s="5">
        <v>2</v>
      </c>
      <c r="J1076" s="2" t="s">
        <v>7</v>
      </c>
      <c r="K1076" s="2" t="s">
        <v>28</v>
      </c>
      <c r="L1076" s="8">
        <v>81.5</v>
      </c>
      <c r="M1076" s="1">
        <v>1</v>
      </c>
      <c r="N1076" s="1" t="str">
        <f t="shared" si="18"/>
        <v>торгуем</v>
      </c>
      <c r="O1076" s="1"/>
    </row>
    <row r="1077" spans="3:15" x14ac:dyDescent="0.3">
      <c r="C1077" s="7" t="s">
        <v>298</v>
      </c>
      <c r="D1077" s="103" t="str">
        <f>VLOOKUP(Таблица1[[#This Row],[ID]],Таблица3[#All],3,FALSE)</f>
        <v>Mrinal</v>
      </c>
      <c r="E1077" s="18">
        <f>VLOOKUP(Таблица1[[#This Row],[ID]],Таблица3[#All],2,FALSE)</f>
        <v>43428</v>
      </c>
      <c r="F1077" s="18" t="str">
        <f>VLOOKUP(Таблица1[[#This Row],[ID]],Таблица3[#All],5,FALSE)</f>
        <v>Mumbai</v>
      </c>
      <c r="G1077" s="5">
        <v>741</v>
      </c>
      <c r="H1077" s="3">
        <v>267</v>
      </c>
      <c r="I1077" s="5">
        <v>5</v>
      </c>
      <c r="J1077" s="2" t="s">
        <v>2</v>
      </c>
      <c r="K1077" s="2" t="s">
        <v>3</v>
      </c>
      <c r="L1077" s="8">
        <v>148.19999999999999</v>
      </c>
      <c r="M1077" s="1">
        <v>3</v>
      </c>
      <c r="N1077" s="1" t="str">
        <f t="shared" si="18"/>
        <v>торгуем</v>
      </c>
      <c r="O1077" s="1"/>
    </row>
    <row r="1078" spans="3:15" x14ac:dyDescent="0.3">
      <c r="C1078" s="7" t="s">
        <v>84</v>
      </c>
      <c r="D1078" s="103" t="str">
        <f>VLOOKUP(Таблица1[[#This Row],[ID]],Таблица3[#All],3,FALSE)</f>
        <v>Pratyusmita</v>
      </c>
      <c r="E1078" s="18">
        <f>VLOOKUP(Таблица1[[#This Row],[ID]],Таблица3[#All],2,FALSE)</f>
        <v>43240</v>
      </c>
      <c r="F1078" s="18" t="str">
        <f>VLOOKUP(Таблица1[[#This Row],[ID]],Таблица3[#All],5,FALSE)</f>
        <v>Patna</v>
      </c>
      <c r="G1078" s="5">
        <v>83</v>
      </c>
      <c r="H1078" s="3">
        <v>-48</v>
      </c>
      <c r="I1078" s="5">
        <v>1</v>
      </c>
      <c r="J1078" s="2" t="s">
        <v>2</v>
      </c>
      <c r="K1078" s="2" t="s">
        <v>3</v>
      </c>
      <c r="L1078" s="8">
        <v>83</v>
      </c>
      <c r="M1078" s="1">
        <v>3</v>
      </c>
      <c r="N1078" s="1" t="str">
        <f t="shared" si="18"/>
        <v>торгуем</v>
      </c>
      <c r="O1078" s="1"/>
    </row>
    <row r="1079" spans="3:15" x14ac:dyDescent="0.3">
      <c r="C1079" s="7" t="s">
        <v>378</v>
      </c>
      <c r="D1079" s="103" t="str">
        <f>VLOOKUP(Таблица1[[#This Row],[ID]],Таблица3[#All],3,FALSE)</f>
        <v>Aparajita</v>
      </c>
      <c r="E1079" s="18">
        <f>VLOOKUP(Таблица1[[#This Row],[ID]],Таблица3[#All],2,FALSE)</f>
        <v>43483</v>
      </c>
      <c r="F1079" s="18" t="str">
        <f>VLOOKUP(Таблица1[[#This Row],[ID]],Таблица3[#All],5,FALSE)</f>
        <v>Kolkata</v>
      </c>
      <c r="G1079" s="5">
        <v>360</v>
      </c>
      <c r="H1079" s="3">
        <v>32</v>
      </c>
      <c r="I1079" s="5">
        <v>3</v>
      </c>
      <c r="J1079" s="2" t="s">
        <v>4</v>
      </c>
      <c r="K1079" s="2" t="s">
        <v>11</v>
      </c>
      <c r="L1079" s="8">
        <v>120</v>
      </c>
      <c r="M1079" s="1">
        <v>3</v>
      </c>
      <c r="N1079" s="1" t="str">
        <f t="shared" si="18"/>
        <v>не торгуем</v>
      </c>
      <c r="O1079" s="1"/>
    </row>
    <row r="1080" spans="3:15" x14ac:dyDescent="0.3">
      <c r="C1080" s="7" t="s">
        <v>470</v>
      </c>
      <c r="D1080" s="103" t="str">
        <f>VLOOKUP(Таблица1[[#This Row],[ID]],Таблица3[#All],3,FALSE)</f>
        <v>Paridhi</v>
      </c>
      <c r="E1080" s="18">
        <f>VLOOKUP(Таблица1[[#This Row],[ID]],Таблица3[#All],2,FALSE)</f>
        <v>43530</v>
      </c>
      <c r="F1080" s="18" t="str">
        <f>VLOOKUP(Таблица1[[#This Row],[ID]],Таблица3[#All],5,FALSE)</f>
        <v>Jaipur</v>
      </c>
      <c r="G1080" s="5">
        <v>166</v>
      </c>
      <c r="H1080" s="3">
        <v>27</v>
      </c>
      <c r="I1080" s="5">
        <v>2</v>
      </c>
      <c r="J1080" s="2" t="s">
        <v>7</v>
      </c>
      <c r="K1080" s="2" t="s">
        <v>28</v>
      </c>
      <c r="L1080" s="8">
        <v>83</v>
      </c>
      <c r="M1080" s="1">
        <v>4</v>
      </c>
      <c r="N1080" s="1" t="str">
        <f t="shared" si="18"/>
        <v>торгуем</v>
      </c>
      <c r="O1080" s="1"/>
    </row>
    <row r="1081" spans="3:15" x14ac:dyDescent="0.3">
      <c r="C1081" s="7" t="s">
        <v>379</v>
      </c>
      <c r="D1081" s="103" t="str">
        <f>VLOOKUP(Таблица1[[#This Row],[ID]],Таблица3[#All],3,FALSE)</f>
        <v>Muskan</v>
      </c>
      <c r="E1081" s="18">
        <f>VLOOKUP(Таблица1[[#This Row],[ID]],Таблица3[#All],2,FALSE)</f>
        <v>43483</v>
      </c>
      <c r="F1081" s="18" t="str">
        <f>VLOOKUP(Таблица1[[#This Row],[ID]],Таблица3[#All],5,FALSE)</f>
        <v>Indore</v>
      </c>
      <c r="G1081" s="5">
        <v>681</v>
      </c>
      <c r="H1081" s="3">
        <v>259</v>
      </c>
      <c r="I1081" s="5">
        <v>4</v>
      </c>
      <c r="J1081" s="2" t="s">
        <v>2</v>
      </c>
      <c r="K1081" s="2" t="s">
        <v>14</v>
      </c>
      <c r="L1081" s="8">
        <v>170.25</v>
      </c>
      <c r="M1081" s="1">
        <v>3</v>
      </c>
      <c r="N1081" s="1" t="str">
        <f t="shared" si="18"/>
        <v>не торгуем</v>
      </c>
      <c r="O1081" s="1"/>
    </row>
    <row r="1082" spans="3:15" x14ac:dyDescent="0.3">
      <c r="C1082" s="7" t="s">
        <v>270</v>
      </c>
      <c r="D1082" s="103" t="str">
        <f>VLOOKUP(Таблица1[[#This Row],[ID]],Таблица3[#All],3,FALSE)</f>
        <v>Abhishek</v>
      </c>
      <c r="E1082" s="18">
        <f>VLOOKUP(Таблица1[[#This Row],[ID]],Таблица3[#All],2,FALSE)</f>
        <v>43409</v>
      </c>
      <c r="F1082" s="18" t="str">
        <f>VLOOKUP(Таблица1[[#This Row],[ID]],Таблица3[#All],5,FALSE)</f>
        <v>Goa</v>
      </c>
      <c r="G1082" s="5">
        <v>916</v>
      </c>
      <c r="H1082" s="3">
        <v>192</v>
      </c>
      <c r="I1082" s="5">
        <v>11</v>
      </c>
      <c r="J1082" s="2" t="s">
        <v>7</v>
      </c>
      <c r="K1082" s="2" t="s">
        <v>10</v>
      </c>
      <c r="L1082" s="8">
        <v>83.272727272727266</v>
      </c>
      <c r="M1082" s="1">
        <v>4</v>
      </c>
      <c r="N1082" s="1" t="str">
        <f t="shared" si="18"/>
        <v>не торгуем</v>
      </c>
      <c r="O1082" s="1"/>
    </row>
    <row r="1083" spans="3:15" x14ac:dyDescent="0.3">
      <c r="C1083" s="7" t="s">
        <v>379</v>
      </c>
      <c r="D1083" s="103" t="str">
        <f>VLOOKUP(Таблица1[[#This Row],[ID]],Таблица3[#All],3,FALSE)</f>
        <v>Muskan</v>
      </c>
      <c r="E1083" s="18">
        <f>VLOOKUP(Таблица1[[#This Row],[ID]],Таблица3[#All],2,FALSE)</f>
        <v>43483</v>
      </c>
      <c r="F1083" s="18" t="str">
        <f>VLOOKUP(Таблица1[[#This Row],[ID]],Таблица3[#All],5,FALSE)</f>
        <v>Indore</v>
      </c>
      <c r="G1083" s="5">
        <v>132</v>
      </c>
      <c r="H1083" s="3">
        <v>49</v>
      </c>
      <c r="I1083" s="5">
        <v>3</v>
      </c>
      <c r="J1083" s="2" t="s">
        <v>4</v>
      </c>
      <c r="K1083" s="2" t="s">
        <v>20</v>
      </c>
      <c r="L1083" s="8">
        <v>44</v>
      </c>
      <c r="M1083" s="1">
        <v>4</v>
      </c>
      <c r="N1083" s="1" t="str">
        <f t="shared" si="18"/>
        <v>не торгуем</v>
      </c>
      <c r="O1083" s="1"/>
    </row>
    <row r="1084" spans="3:15" x14ac:dyDescent="0.3">
      <c r="C1084" s="7" t="s">
        <v>201</v>
      </c>
      <c r="D1084" s="103" t="str">
        <f>VLOOKUP(Таблица1[[#This Row],[ID]],Таблица3[#All],3,FALSE)</f>
        <v>Rutuja</v>
      </c>
      <c r="E1084" s="18">
        <f>VLOOKUP(Таблица1[[#This Row],[ID]],Таблица3[#All],2,FALSE)</f>
        <v>43357</v>
      </c>
      <c r="F1084" s="18" t="str">
        <f>VLOOKUP(Таблица1[[#This Row],[ID]],Таблица3[#All],5,FALSE)</f>
        <v>Ahmedabad</v>
      </c>
      <c r="G1084" s="5">
        <v>584</v>
      </c>
      <c r="H1084" s="3">
        <v>-444</v>
      </c>
      <c r="I1084" s="5">
        <v>7</v>
      </c>
      <c r="J1084" s="2" t="s">
        <v>7</v>
      </c>
      <c r="K1084" s="2" t="s">
        <v>25</v>
      </c>
      <c r="L1084" s="8">
        <v>83.428571428571431</v>
      </c>
      <c r="M1084" s="1">
        <v>1</v>
      </c>
      <c r="N1084" s="1" t="str">
        <f t="shared" si="18"/>
        <v>торгуем</v>
      </c>
      <c r="O1084" s="1"/>
    </row>
    <row r="1085" spans="3:15" x14ac:dyDescent="0.3">
      <c r="C1085" s="7" t="s">
        <v>379</v>
      </c>
      <c r="D1085" s="103" t="str">
        <f>VLOOKUP(Таблица1[[#This Row],[ID]],Таблица3[#All],3,FALSE)</f>
        <v>Muskan</v>
      </c>
      <c r="E1085" s="18">
        <f>VLOOKUP(Таблица1[[#This Row],[ID]],Таблица3[#All],2,FALSE)</f>
        <v>43483</v>
      </c>
      <c r="F1085" s="18" t="str">
        <f>VLOOKUP(Таблица1[[#This Row],[ID]],Таблица3[#All],5,FALSE)</f>
        <v>Indore</v>
      </c>
      <c r="G1085" s="5">
        <v>429</v>
      </c>
      <c r="H1085" s="3">
        <v>17</v>
      </c>
      <c r="I1085" s="5">
        <v>3</v>
      </c>
      <c r="J1085" s="2" t="s">
        <v>2</v>
      </c>
      <c r="K1085" s="2" t="s">
        <v>14</v>
      </c>
      <c r="L1085" s="8">
        <v>143</v>
      </c>
      <c r="M1085" s="1">
        <v>2</v>
      </c>
      <c r="N1085" s="1" t="str">
        <f t="shared" si="18"/>
        <v>не торгуем</v>
      </c>
      <c r="O1085" s="1"/>
    </row>
    <row r="1086" spans="3:15" x14ac:dyDescent="0.3">
      <c r="C1086" s="7" t="s">
        <v>9</v>
      </c>
      <c r="D1086" s="103" t="str">
        <f>VLOOKUP(Таблица1[[#This Row],[ID]],Таблица3[#All],3,FALSE)</f>
        <v>Pearl</v>
      </c>
      <c r="E1086" s="18">
        <f>VLOOKUP(Таблица1[[#This Row],[ID]],Таблица3[#All],2,FALSE)</f>
        <v>43191</v>
      </c>
      <c r="F1086" s="18" t="str">
        <f>VLOOKUP(Таблица1[[#This Row],[ID]],Таблица3[#All],5,FALSE)</f>
        <v>Pune</v>
      </c>
      <c r="G1086" s="5">
        <v>168</v>
      </c>
      <c r="H1086" s="3">
        <v>-111</v>
      </c>
      <c r="I1086" s="5">
        <v>2</v>
      </c>
      <c r="J1086" s="2" t="s">
        <v>7</v>
      </c>
      <c r="K1086" s="2" t="s">
        <v>10</v>
      </c>
      <c r="L1086" s="8">
        <v>84</v>
      </c>
      <c r="M1086" s="1">
        <v>1</v>
      </c>
      <c r="N1086" s="1" t="str">
        <f t="shared" si="18"/>
        <v>не торгуем</v>
      </c>
      <c r="O1086" s="1"/>
    </row>
    <row r="1087" spans="3:15" x14ac:dyDescent="0.3">
      <c r="C1087" s="7" t="s">
        <v>144</v>
      </c>
      <c r="D1087" s="103" t="str">
        <f>VLOOKUP(Таблица1[[#This Row],[ID]],Таблица3[#All],3,FALSE)</f>
        <v>Sheetal</v>
      </c>
      <c r="E1087" s="18">
        <f>VLOOKUP(Таблица1[[#This Row],[ID]],Таблица3[#All],2,FALSE)</f>
        <v>43300</v>
      </c>
      <c r="F1087" s="18" t="str">
        <f>VLOOKUP(Таблица1[[#This Row],[ID]],Таблица3[#All],5,FALSE)</f>
        <v>Indore</v>
      </c>
      <c r="G1087" s="5">
        <v>168</v>
      </c>
      <c r="H1087" s="3">
        <v>-51</v>
      </c>
      <c r="I1087" s="5">
        <v>2</v>
      </c>
      <c r="J1087" s="2" t="s">
        <v>2</v>
      </c>
      <c r="K1087" s="2" t="s">
        <v>3</v>
      </c>
      <c r="L1087" s="8">
        <v>84</v>
      </c>
      <c r="M1087" s="1">
        <v>3</v>
      </c>
      <c r="N1087" s="1" t="str">
        <f t="shared" si="18"/>
        <v>торгуем</v>
      </c>
      <c r="O1087" s="1"/>
    </row>
    <row r="1088" spans="3:15" x14ac:dyDescent="0.3">
      <c r="C1088" s="7" t="s">
        <v>175</v>
      </c>
      <c r="D1088" s="103" t="str">
        <f>VLOOKUP(Таблица1[[#This Row],[ID]],Таблица3[#All],3,FALSE)</f>
        <v>Shourya</v>
      </c>
      <c r="E1088" s="18">
        <f>VLOOKUP(Таблица1[[#This Row],[ID]],Таблица3[#All],2,FALSE)</f>
        <v>43331</v>
      </c>
      <c r="F1088" s="18" t="str">
        <f>VLOOKUP(Таблица1[[#This Row],[ID]],Таблица3[#All],5,FALSE)</f>
        <v>Thiruvananthapuram</v>
      </c>
      <c r="G1088" s="5">
        <v>593</v>
      </c>
      <c r="H1088" s="3">
        <v>213</v>
      </c>
      <c r="I1088" s="5">
        <v>4</v>
      </c>
      <c r="J1088" s="2" t="s">
        <v>2</v>
      </c>
      <c r="K1088" s="2" t="s">
        <v>3</v>
      </c>
      <c r="L1088" s="8">
        <v>148.25</v>
      </c>
      <c r="M1088" s="1">
        <v>2</v>
      </c>
      <c r="N1088" s="1" t="str">
        <f t="shared" si="18"/>
        <v>торгуем</v>
      </c>
      <c r="O1088" s="1"/>
    </row>
    <row r="1089" spans="3:15" x14ac:dyDescent="0.3">
      <c r="C1089" s="7" t="s">
        <v>381</v>
      </c>
      <c r="D1089" s="103" t="str">
        <f>VLOOKUP(Таблица1[[#This Row],[ID]],Таблица3[#All],3,FALSE)</f>
        <v>Surbhi</v>
      </c>
      <c r="E1089" s="18">
        <f>VLOOKUP(Таблица1[[#This Row],[ID]],Таблица3[#All],2,FALSE)</f>
        <v>43483</v>
      </c>
      <c r="F1089" s="18" t="str">
        <f>VLOOKUP(Таблица1[[#This Row],[ID]],Таблица3[#All],5,FALSE)</f>
        <v>Ahmedabad</v>
      </c>
      <c r="G1089" s="5">
        <v>34</v>
      </c>
      <c r="H1089" s="3">
        <v>-12</v>
      </c>
      <c r="I1089" s="5">
        <v>5</v>
      </c>
      <c r="J1089" s="2" t="s">
        <v>4</v>
      </c>
      <c r="K1089" s="2" t="s">
        <v>22</v>
      </c>
      <c r="L1089" s="8">
        <v>6.8</v>
      </c>
      <c r="M1089" s="1">
        <v>2</v>
      </c>
      <c r="N1089" s="1" t="str">
        <f t="shared" si="18"/>
        <v>не торгуем</v>
      </c>
      <c r="O1089" s="1"/>
    </row>
    <row r="1090" spans="3:15" x14ac:dyDescent="0.3">
      <c r="C1090" s="7" t="s">
        <v>350</v>
      </c>
      <c r="D1090" s="103" t="str">
        <f>VLOOKUP(Таблица1[[#This Row],[ID]],Таблица3[#All],3,FALSE)</f>
        <v>Monica</v>
      </c>
      <c r="E1090" s="18">
        <f>VLOOKUP(Таблица1[[#This Row],[ID]],Таблица3[#All],2,FALSE)</f>
        <v>43468</v>
      </c>
      <c r="F1090" s="18" t="str">
        <f>VLOOKUP(Таблица1[[#This Row],[ID]],Таблица3[#All],5,FALSE)</f>
        <v>Chandigarh</v>
      </c>
      <c r="G1090" s="5">
        <v>595</v>
      </c>
      <c r="H1090" s="3">
        <v>119</v>
      </c>
      <c r="I1090" s="5">
        <v>4</v>
      </c>
      <c r="J1090" s="2" t="s">
        <v>2</v>
      </c>
      <c r="K1090" s="2" t="s">
        <v>3</v>
      </c>
      <c r="L1090" s="8">
        <v>148.75</v>
      </c>
      <c r="M1090" s="1">
        <v>2</v>
      </c>
      <c r="N1090" s="1" t="str">
        <f t="shared" si="18"/>
        <v>торгуем</v>
      </c>
      <c r="O1090" s="1"/>
    </row>
    <row r="1091" spans="3:15" x14ac:dyDescent="0.3">
      <c r="C1091" s="7" t="s">
        <v>381</v>
      </c>
      <c r="D1091" s="103" t="str">
        <f>VLOOKUP(Таблица1[[#This Row],[ID]],Таблица3[#All],3,FALSE)</f>
        <v>Surbhi</v>
      </c>
      <c r="E1091" s="18">
        <f>VLOOKUP(Таблица1[[#This Row],[ID]],Таблица3[#All],2,FALSE)</f>
        <v>43483</v>
      </c>
      <c r="F1091" s="18" t="str">
        <f>VLOOKUP(Таблица1[[#This Row],[ID]],Таблица3[#All],5,FALSE)</f>
        <v>Ahmedabad</v>
      </c>
      <c r="G1091" s="5">
        <v>26</v>
      </c>
      <c r="H1091" s="3">
        <v>3</v>
      </c>
      <c r="I1091" s="5">
        <v>3</v>
      </c>
      <c r="J1091" s="2" t="s">
        <v>4</v>
      </c>
      <c r="K1091" s="2" t="s">
        <v>48</v>
      </c>
      <c r="L1091" s="8">
        <v>8.6666666666666661</v>
      </c>
      <c r="M1091" s="1">
        <v>1</v>
      </c>
      <c r="N1091" s="1" t="str">
        <f t="shared" si="18"/>
        <v>не торгуем</v>
      </c>
      <c r="O1091" s="1"/>
    </row>
    <row r="1092" spans="3:15" x14ac:dyDescent="0.3">
      <c r="C1092" s="7" t="s">
        <v>381</v>
      </c>
      <c r="D1092" s="103" t="str">
        <f>VLOOKUP(Таблица1[[#This Row],[ID]],Таблица3[#All],3,FALSE)</f>
        <v>Surbhi</v>
      </c>
      <c r="E1092" s="18">
        <f>VLOOKUP(Таблица1[[#This Row],[ID]],Таблица3[#All],2,FALSE)</f>
        <v>43483</v>
      </c>
      <c r="F1092" s="18" t="str">
        <f>VLOOKUP(Таблица1[[#This Row],[ID]],Таблица3[#All],5,FALSE)</f>
        <v>Ahmedabad</v>
      </c>
      <c r="G1092" s="5">
        <v>446</v>
      </c>
      <c r="H1092" s="3">
        <v>53</v>
      </c>
      <c r="I1092" s="5">
        <v>3</v>
      </c>
      <c r="J1092" s="2" t="s">
        <v>7</v>
      </c>
      <c r="K1092" s="2" t="s">
        <v>25</v>
      </c>
      <c r="L1092" s="8">
        <v>148.66666666666666</v>
      </c>
      <c r="M1092" s="1">
        <v>1</v>
      </c>
      <c r="N1092" s="1" t="str">
        <f t="shared" si="18"/>
        <v>торгуем</v>
      </c>
      <c r="O1092" s="1"/>
    </row>
    <row r="1093" spans="3:15" x14ac:dyDescent="0.3">
      <c r="C1093" s="7" t="s">
        <v>381</v>
      </c>
      <c r="D1093" s="103" t="str">
        <f>VLOOKUP(Таблица1[[#This Row],[ID]],Таблица3[#All],3,FALSE)</f>
        <v>Surbhi</v>
      </c>
      <c r="E1093" s="18">
        <f>VLOOKUP(Таблица1[[#This Row],[ID]],Таблица3[#All],2,FALSE)</f>
        <v>43483</v>
      </c>
      <c r="F1093" s="18" t="str">
        <f>VLOOKUP(Таблица1[[#This Row],[ID]],Таблица3[#All],5,FALSE)</f>
        <v>Ahmedabad</v>
      </c>
      <c r="G1093" s="5">
        <v>48</v>
      </c>
      <c r="H1093" s="3">
        <v>16</v>
      </c>
      <c r="I1093" s="5">
        <v>3</v>
      </c>
      <c r="J1093" s="2" t="s">
        <v>4</v>
      </c>
      <c r="K1093" s="2" t="s">
        <v>20</v>
      </c>
      <c r="L1093" s="8">
        <v>16</v>
      </c>
      <c r="M1093" s="1">
        <v>4</v>
      </c>
      <c r="N1093" s="1" t="str">
        <f t="shared" si="18"/>
        <v>не торгуем</v>
      </c>
      <c r="O1093" s="1"/>
    </row>
    <row r="1094" spans="3:15" x14ac:dyDescent="0.3">
      <c r="C1094" s="7" t="s">
        <v>381</v>
      </c>
      <c r="D1094" s="103" t="str">
        <f>VLOOKUP(Таблица1[[#This Row],[ID]],Таблица3[#All],3,FALSE)</f>
        <v>Surbhi</v>
      </c>
      <c r="E1094" s="18">
        <f>VLOOKUP(Таблица1[[#This Row],[ID]],Таблица3[#All],2,FALSE)</f>
        <v>43483</v>
      </c>
      <c r="F1094" s="18" t="str">
        <f>VLOOKUP(Таблица1[[#This Row],[ID]],Таблица3[#All],5,FALSE)</f>
        <v>Ahmedabad</v>
      </c>
      <c r="G1094" s="5">
        <v>34</v>
      </c>
      <c r="H1094" s="3">
        <v>10</v>
      </c>
      <c r="I1094" s="5">
        <v>3</v>
      </c>
      <c r="J1094" s="2" t="s">
        <v>4</v>
      </c>
      <c r="K1094" s="2" t="s">
        <v>48</v>
      </c>
      <c r="L1094" s="8">
        <v>11.333333333333334</v>
      </c>
      <c r="M1094" s="1">
        <v>3</v>
      </c>
      <c r="N1094" s="1" t="str">
        <f t="shared" ref="N1094:N1157" si="19">IF(OR(K1094="Printers",K1094="Bookcases",K1094="Accessories"),"торгуем","не торгуем")</f>
        <v>не торгуем</v>
      </c>
      <c r="O1094" s="1"/>
    </row>
    <row r="1095" spans="3:15" x14ac:dyDescent="0.3">
      <c r="C1095" s="7" t="s">
        <v>172</v>
      </c>
      <c r="D1095" s="103" t="str">
        <f>VLOOKUP(Таблица1[[#This Row],[ID]],Таблица3[#All],3,FALSE)</f>
        <v>Vaibhav</v>
      </c>
      <c r="E1095" s="18">
        <f>VLOOKUP(Таблица1[[#This Row],[ID]],Таблица3[#All],2,FALSE)</f>
        <v>43326</v>
      </c>
      <c r="F1095" s="18" t="str">
        <f>VLOOKUP(Таблица1[[#This Row],[ID]],Таблица3[#All],5,FALSE)</f>
        <v>Indore</v>
      </c>
      <c r="G1095" s="5">
        <v>761</v>
      </c>
      <c r="H1095" s="3">
        <v>266</v>
      </c>
      <c r="I1095" s="5">
        <v>9</v>
      </c>
      <c r="J1095" s="2" t="s">
        <v>7</v>
      </c>
      <c r="K1095" s="2" t="s">
        <v>8</v>
      </c>
      <c r="L1095" s="8">
        <v>84.555555555555557</v>
      </c>
      <c r="M1095" s="1">
        <v>1</v>
      </c>
      <c r="N1095" s="1" t="str">
        <f t="shared" si="19"/>
        <v>не торгуем</v>
      </c>
      <c r="O1095" s="1"/>
    </row>
    <row r="1096" spans="3:15" x14ac:dyDescent="0.3">
      <c r="C1096" s="7" t="s">
        <v>288</v>
      </c>
      <c r="D1096" s="103" t="str">
        <f>VLOOKUP(Таблица1[[#This Row],[ID]],Таблица3[#All],3,FALSE)</f>
        <v>Vikash</v>
      </c>
      <c r="E1096" s="18">
        <f>VLOOKUP(Таблица1[[#This Row],[ID]],Таблица3[#All],2,FALSE)</f>
        <v>43422</v>
      </c>
      <c r="F1096" s="18" t="str">
        <f>VLOOKUP(Таблица1[[#This Row],[ID]],Таблица3[#All],5,FALSE)</f>
        <v>Goa</v>
      </c>
      <c r="G1096" s="5">
        <v>170</v>
      </c>
      <c r="H1096" s="3">
        <v>73</v>
      </c>
      <c r="I1096" s="5">
        <v>2</v>
      </c>
      <c r="J1096" s="2" t="s">
        <v>7</v>
      </c>
      <c r="K1096" s="2" t="s">
        <v>28</v>
      </c>
      <c r="L1096" s="8">
        <v>85</v>
      </c>
      <c r="M1096" s="1">
        <v>4</v>
      </c>
      <c r="N1096" s="1" t="str">
        <f t="shared" si="19"/>
        <v>торгуем</v>
      </c>
      <c r="O1096" s="1"/>
    </row>
    <row r="1097" spans="3:15" x14ac:dyDescent="0.3">
      <c r="C1097" s="7" t="s">
        <v>386</v>
      </c>
      <c r="D1097" s="103" t="str">
        <f>VLOOKUP(Таблица1[[#This Row],[ID]],Таблица3[#All],3,FALSE)</f>
        <v>Soumya</v>
      </c>
      <c r="E1097" s="18">
        <f>VLOOKUP(Таблица1[[#This Row],[ID]],Таблица3[#All],2,FALSE)</f>
        <v>43486</v>
      </c>
      <c r="F1097" s="18" t="str">
        <f>VLOOKUP(Таблица1[[#This Row],[ID]],Таблица3[#All],5,FALSE)</f>
        <v>Udaipur</v>
      </c>
      <c r="G1097" s="5">
        <v>510</v>
      </c>
      <c r="H1097" s="3">
        <v>234</v>
      </c>
      <c r="I1097" s="5">
        <v>6</v>
      </c>
      <c r="J1097" s="2" t="s">
        <v>7</v>
      </c>
      <c r="K1097" s="2" t="s">
        <v>8</v>
      </c>
      <c r="L1097" s="8">
        <v>85</v>
      </c>
      <c r="M1097" s="1">
        <v>3</v>
      </c>
      <c r="N1097" s="1" t="str">
        <f t="shared" si="19"/>
        <v>не торгуем</v>
      </c>
      <c r="O1097" s="1"/>
    </row>
    <row r="1098" spans="3:15" x14ac:dyDescent="0.3">
      <c r="C1098" s="7" t="s">
        <v>383</v>
      </c>
      <c r="D1098" s="103" t="str">
        <f>VLOOKUP(Таблица1[[#This Row],[ID]],Таблица3[#All],3,FALSE)</f>
        <v>Pratiksha</v>
      </c>
      <c r="E1098" s="18">
        <f>VLOOKUP(Таблица1[[#This Row],[ID]],Таблица3[#All],2,FALSE)</f>
        <v>43484</v>
      </c>
      <c r="F1098" s="18" t="str">
        <f>VLOOKUP(Таблица1[[#This Row],[ID]],Таблица3[#All],5,FALSE)</f>
        <v>Mumbai</v>
      </c>
      <c r="G1098" s="5">
        <v>53</v>
      </c>
      <c r="H1098" s="3">
        <v>8</v>
      </c>
      <c r="I1098" s="5">
        <v>3</v>
      </c>
      <c r="J1098" s="2" t="s">
        <v>2</v>
      </c>
      <c r="K1098" s="2" t="s">
        <v>29</v>
      </c>
      <c r="L1098" s="8">
        <v>17.666666666666668</v>
      </c>
      <c r="M1098" s="1">
        <v>1</v>
      </c>
      <c r="N1098" s="1" t="str">
        <f t="shared" si="19"/>
        <v>не торгуем</v>
      </c>
      <c r="O1098" s="1"/>
    </row>
    <row r="1099" spans="3:15" x14ac:dyDescent="0.3">
      <c r="C1099" s="7" t="s">
        <v>384</v>
      </c>
      <c r="D1099" s="103" t="str">
        <f>VLOOKUP(Таблица1[[#This Row],[ID]],Таблица3[#All],3,FALSE)</f>
        <v>Oshin</v>
      </c>
      <c r="E1099" s="18">
        <f>VLOOKUP(Таблица1[[#This Row],[ID]],Таблица3[#All],2,FALSE)</f>
        <v>43485</v>
      </c>
      <c r="F1099" s="18" t="str">
        <f>VLOOKUP(Таблица1[[#This Row],[ID]],Таблица3[#All],5,FALSE)</f>
        <v>Indore</v>
      </c>
      <c r="G1099" s="5">
        <v>199</v>
      </c>
      <c r="H1099" s="3">
        <v>0</v>
      </c>
      <c r="I1099" s="5">
        <v>4</v>
      </c>
      <c r="J1099" s="2" t="s">
        <v>4</v>
      </c>
      <c r="K1099" s="2" t="s">
        <v>5</v>
      </c>
      <c r="L1099" s="8">
        <v>49.75</v>
      </c>
      <c r="M1099" s="1">
        <v>4</v>
      </c>
      <c r="N1099" s="1" t="str">
        <f t="shared" si="19"/>
        <v>не торгуем</v>
      </c>
      <c r="O1099" s="1"/>
    </row>
    <row r="1100" spans="3:15" x14ac:dyDescent="0.3">
      <c r="C1100" s="7" t="s">
        <v>384</v>
      </c>
      <c r="D1100" s="103" t="str">
        <f>VLOOKUP(Таблица1[[#This Row],[ID]],Таблица3[#All],3,FALSE)</f>
        <v>Oshin</v>
      </c>
      <c r="E1100" s="18">
        <f>VLOOKUP(Таблица1[[#This Row],[ID]],Таблица3[#All],2,FALSE)</f>
        <v>43485</v>
      </c>
      <c r="F1100" s="18" t="str">
        <f>VLOOKUP(Таблица1[[#This Row],[ID]],Таблица3[#All],5,FALSE)</f>
        <v>Indore</v>
      </c>
      <c r="G1100" s="5">
        <v>89</v>
      </c>
      <c r="H1100" s="3">
        <v>6</v>
      </c>
      <c r="I1100" s="5">
        <v>5</v>
      </c>
      <c r="J1100" s="2" t="s">
        <v>4</v>
      </c>
      <c r="K1100" s="2" t="s">
        <v>11</v>
      </c>
      <c r="L1100" s="8">
        <v>17.8</v>
      </c>
      <c r="M1100" s="1">
        <v>1</v>
      </c>
      <c r="N1100" s="1" t="str">
        <f t="shared" si="19"/>
        <v>не торгуем</v>
      </c>
      <c r="O1100" s="1"/>
    </row>
    <row r="1101" spans="3:15" x14ac:dyDescent="0.3">
      <c r="C1101" s="7" t="s">
        <v>380</v>
      </c>
      <c r="D1101" s="103" t="str">
        <f>VLOOKUP(Таблица1[[#This Row],[ID]],Таблица3[#All],3,FALSE)</f>
        <v>Shreya</v>
      </c>
      <c r="E1101" s="18">
        <f>VLOOKUP(Таблица1[[#This Row],[ID]],Таблица3[#All],2,FALSE)</f>
        <v>43483</v>
      </c>
      <c r="F1101" s="18" t="str">
        <f>VLOOKUP(Таблица1[[#This Row],[ID]],Таблица3[#All],5,FALSE)</f>
        <v>Hyderabad</v>
      </c>
      <c r="G1101" s="5">
        <v>171</v>
      </c>
      <c r="H1101" s="3">
        <v>-140</v>
      </c>
      <c r="I1101" s="5">
        <v>2</v>
      </c>
      <c r="J1101" s="2" t="s">
        <v>2</v>
      </c>
      <c r="K1101" s="2" t="s">
        <v>3</v>
      </c>
      <c r="L1101" s="8">
        <v>85.5</v>
      </c>
      <c r="M1101" s="1">
        <v>1</v>
      </c>
      <c r="N1101" s="1" t="str">
        <f t="shared" si="19"/>
        <v>торгуем</v>
      </c>
      <c r="O1101" s="1"/>
    </row>
    <row r="1102" spans="3:15" x14ac:dyDescent="0.3">
      <c r="C1102" s="7" t="s">
        <v>384</v>
      </c>
      <c r="D1102" s="103" t="str">
        <f>VLOOKUP(Таблица1[[#This Row],[ID]],Таблица3[#All],3,FALSE)</f>
        <v>Oshin</v>
      </c>
      <c r="E1102" s="18">
        <f>VLOOKUP(Таблица1[[#This Row],[ID]],Таблица3[#All],2,FALSE)</f>
        <v>43485</v>
      </c>
      <c r="F1102" s="18" t="str">
        <f>VLOOKUP(Таблица1[[#This Row],[ID]],Таблица3[#All],5,FALSE)</f>
        <v>Indore</v>
      </c>
      <c r="G1102" s="5">
        <v>346</v>
      </c>
      <c r="H1102" s="3">
        <v>108</v>
      </c>
      <c r="I1102" s="5">
        <v>3</v>
      </c>
      <c r="J1102" s="2" t="s">
        <v>2</v>
      </c>
      <c r="K1102" s="2" t="s">
        <v>14</v>
      </c>
      <c r="L1102" s="8">
        <v>115.33333333333333</v>
      </c>
      <c r="M1102" s="1">
        <v>2</v>
      </c>
      <c r="N1102" s="1" t="str">
        <f t="shared" si="19"/>
        <v>не торгуем</v>
      </c>
      <c r="O1102" s="1"/>
    </row>
    <row r="1103" spans="3:15" x14ac:dyDescent="0.3">
      <c r="C1103" s="7" t="s">
        <v>385</v>
      </c>
      <c r="D1103" s="103" t="str">
        <f>VLOOKUP(Таблица1[[#This Row],[ID]],Таблица3[#All],3,FALSE)</f>
        <v>Saloni</v>
      </c>
      <c r="E1103" s="18">
        <f>VLOOKUP(Таблица1[[#This Row],[ID]],Таблица3[#All],2,FALSE)</f>
        <v>43486</v>
      </c>
      <c r="F1103" s="18" t="str">
        <f>VLOOKUP(Таблица1[[#This Row],[ID]],Таблица3[#All],5,FALSE)</f>
        <v>Kolkata</v>
      </c>
      <c r="G1103" s="5">
        <v>17</v>
      </c>
      <c r="H1103" s="3">
        <v>7</v>
      </c>
      <c r="I1103" s="5">
        <v>3</v>
      </c>
      <c r="J1103" s="2" t="s">
        <v>4</v>
      </c>
      <c r="K1103" s="2" t="s">
        <v>6</v>
      </c>
      <c r="L1103" s="8">
        <v>5.666666666666667</v>
      </c>
      <c r="M1103" s="1">
        <v>4</v>
      </c>
      <c r="N1103" s="1" t="str">
        <f t="shared" si="19"/>
        <v>не торгуем</v>
      </c>
      <c r="O1103" s="1"/>
    </row>
    <row r="1104" spans="3:15" x14ac:dyDescent="0.3">
      <c r="C1104" s="7" t="s">
        <v>318</v>
      </c>
      <c r="D1104" s="103" t="str">
        <f>VLOOKUP(Таблица1[[#This Row],[ID]],Таблица3[#All],3,FALSE)</f>
        <v>Abhishek</v>
      </c>
      <c r="E1104" s="18">
        <f>VLOOKUP(Таблица1[[#This Row],[ID]],Таблица3[#All],2,FALSE)</f>
        <v>43441</v>
      </c>
      <c r="F1104" s="18" t="str">
        <f>VLOOKUP(Таблица1[[#This Row],[ID]],Таблица3[#All],5,FALSE)</f>
        <v>Udaipur</v>
      </c>
      <c r="G1104" s="5">
        <v>171</v>
      </c>
      <c r="H1104" s="3">
        <v>2</v>
      </c>
      <c r="I1104" s="5">
        <v>2</v>
      </c>
      <c r="J1104" s="2" t="s">
        <v>7</v>
      </c>
      <c r="K1104" s="2" t="s">
        <v>8</v>
      </c>
      <c r="L1104" s="8">
        <v>85.5</v>
      </c>
      <c r="M1104" s="1">
        <v>3</v>
      </c>
      <c r="N1104" s="1" t="str">
        <f t="shared" si="19"/>
        <v>не торгуем</v>
      </c>
      <c r="O1104" s="1"/>
    </row>
    <row r="1105" spans="3:15" x14ac:dyDescent="0.3">
      <c r="C1105" s="7" t="s">
        <v>82</v>
      </c>
      <c r="D1105" s="103" t="str">
        <f>VLOOKUP(Таблица1[[#This Row],[ID]],Таблица3[#All],3,FALSE)</f>
        <v>Sweta</v>
      </c>
      <c r="E1105" s="18">
        <f>VLOOKUP(Таблица1[[#This Row],[ID]],Таблица3[#All],2,FALSE)</f>
        <v>43237</v>
      </c>
      <c r="F1105" s="18" t="str">
        <f>VLOOKUP(Таблица1[[#This Row],[ID]],Таблица3[#All],5,FALSE)</f>
        <v>Mumbai</v>
      </c>
      <c r="G1105" s="5">
        <v>86</v>
      </c>
      <c r="H1105" s="3">
        <v>-21</v>
      </c>
      <c r="I1105" s="5">
        <v>1</v>
      </c>
      <c r="J1105" s="2" t="s">
        <v>7</v>
      </c>
      <c r="K1105" s="2" t="s">
        <v>8</v>
      </c>
      <c r="L1105" s="8">
        <v>86</v>
      </c>
      <c r="M1105" s="1">
        <v>3</v>
      </c>
      <c r="N1105" s="1" t="str">
        <f t="shared" si="19"/>
        <v>не торгуем</v>
      </c>
      <c r="O1105" s="1"/>
    </row>
    <row r="1106" spans="3:15" x14ac:dyDescent="0.3">
      <c r="C1106" s="7" t="s">
        <v>387</v>
      </c>
      <c r="D1106" s="103" t="str">
        <f>VLOOKUP(Таблица1[[#This Row],[ID]],Таблица3[#All],3,FALSE)</f>
        <v>Komal</v>
      </c>
      <c r="E1106" s="18">
        <f>VLOOKUP(Таблица1[[#This Row],[ID]],Таблица3[#All],2,FALSE)</f>
        <v>43486</v>
      </c>
      <c r="F1106" s="18" t="str">
        <f>VLOOKUP(Таблица1[[#This Row],[ID]],Таблица3[#All],5,FALSE)</f>
        <v>Allahabad</v>
      </c>
      <c r="G1106" s="5">
        <v>119</v>
      </c>
      <c r="H1106" s="3">
        <v>-24</v>
      </c>
      <c r="I1106" s="5">
        <v>4</v>
      </c>
      <c r="J1106" s="2" t="s">
        <v>2</v>
      </c>
      <c r="K1106" s="2" t="s">
        <v>29</v>
      </c>
      <c r="L1106" s="8">
        <v>29.75</v>
      </c>
      <c r="M1106" s="1">
        <v>3</v>
      </c>
      <c r="N1106" s="1" t="str">
        <f t="shared" si="19"/>
        <v>не торгуем</v>
      </c>
      <c r="O1106" s="1"/>
    </row>
    <row r="1107" spans="3:15" x14ac:dyDescent="0.3">
      <c r="C1107" s="7" t="s">
        <v>130</v>
      </c>
      <c r="D1107" s="103" t="str">
        <f>VLOOKUP(Таблица1[[#This Row],[ID]],Таблица3[#All],3,FALSE)</f>
        <v>Megha</v>
      </c>
      <c r="E1107" s="18">
        <f>VLOOKUP(Таблица1[[#This Row],[ID]],Таблица3[#All],2,FALSE)</f>
        <v>43286</v>
      </c>
      <c r="F1107" s="18" t="str">
        <f>VLOOKUP(Таблица1[[#This Row],[ID]],Таблица3[#All],5,FALSE)</f>
        <v>Pune</v>
      </c>
      <c r="G1107" s="5">
        <v>616</v>
      </c>
      <c r="H1107" s="3">
        <v>-69</v>
      </c>
      <c r="I1107" s="5">
        <v>7</v>
      </c>
      <c r="J1107" s="2" t="s">
        <v>2</v>
      </c>
      <c r="K1107" s="2" t="s">
        <v>29</v>
      </c>
      <c r="L1107" s="8">
        <v>88</v>
      </c>
      <c r="M1107" s="1">
        <v>1</v>
      </c>
      <c r="N1107" s="1" t="str">
        <f t="shared" si="19"/>
        <v>не торгуем</v>
      </c>
      <c r="O1107" s="1"/>
    </row>
    <row r="1108" spans="3:15" x14ac:dyDescent="0.3">
      <c r="C1108" s="7" t="s">
        <v>373</v>
      </c>
      <c r="D1108" s="103" t="str">
        <f>VLOOKUP(Таблица1[[#This Row],[ID]],Таблица3[#All],3,FALSE)</f>
        <v>Krutika</v>
      </c>
      <c r="E1108" s="18">
        <f>VLOOKUP(Таблица1[[#This Row],[ID]],Таблица3[#All],2,FALSE)</f>
        <v>43479</v>
      </c>
      <c r="F1108" s="18" t="str">
        <f>VLOOKUP(Таблица1[[#This Row],[ID]],Таблица3[#All],5,FALSE)</f>
        <v>Hyderabad</v>
      </c>
      <c r="G1108" s="5">
        <v>188</v>
      </c>
      <c r="H1108" s="3">
        <v>-193</v>
      </c>
      <c r="I1108" s="5">
        <v>2</v>
      </c>
      <c r="J1108" s="2" t="s">
        <v>7</v>
      </c>
      <c r="K1108" s="2" t="s">
        <v>8</v>
      </c>
      <c r="L1108" s="8">
        <v>94</v>
      </c>
      <c r="M1108" s="1">
        <v>2</v>
      </c>
      <c r="N1108" s="1" t="str">
        <f t="shared" si="19"/>
        <v>не торгуем</v>
      </c>
      <c r="O1108" s="1"/>
    </row>
    <row r="1109" spans="3:15" x14ac:dyDescent="0.3">
      <c r="C1109" s="7" t="s">
        <v>330</v>
      </c>
      <c r="D1109" s="103" t="str">
        <f>VLOOKUP(Таблица1[[#This Row],[ID]],Таблица3[#All],3,FALSE)</f>
        <v>Jay</v>
      </c>
      <c r="E1109" s="18">
        <f>VLOOKUP(Таблица1[[#This Row],[ID]],Таблица3[#All],2,FALSE)</f>
        <v>43448</v>
      </c>
      <c r="F1109" s="18" t="str">
        <f>VLOOKUP(Таблица1[[#This Row],[ID]],Таблица3[#All],5,FALSE)</f>
        <v>Delhi</v>
      </c>
      <c r="G1109" s="5">
        <v>685</v>
      </c>
      <c r="H1109" s="3">
        <v>7</v>
      </c>
      <c r="I1109" s="5">
        <v>7</v>
      </c>
      <c r="J1109" s="2" t="s">
        <v>4</v>
      </c>
      <c r="K1109" s="2" t="s">
        <v>13</v>
      </c>
      <c r="L1109" s="8">
        <v>97.857142857142861</v>
      </c>
      <c r="M1109" s="1">
        <v>3</v>
      </c>
      <c r="N1109" s="1" t="str">
        <f t="shared" si="19"/>
        <v>не торгуем</v>
      </c>
      <c r="O1109" s="1"/>
    </row>
    <row r="1110" spans="3:15" x14ac:dyDescent="0.3">
      <c r="C1110" s="7" t="s">
        <v>277</v>
      </c>
      <c r="D1110" s="103" t="str">
        <f>VLOOKUP(Таблица1[[#This Row],[ID]],Таблица3[#All],3,FALSE)</f>
        <v>Anand</v>
      </c>
      <c r="E1110" s="18">
        <f>VLOOKUP(Таблица1[[#This Row],[ID]],Таблица3[#All],2,FALSE)</f>
        <v>43414</v>
      </c>
      <c r="F1110" s="18" t="str">
        <f>VLOOKUP(Таблица1[[#This Row],[ID]],Таблица3[#All],5,FALSE)</f>
        <v>Indore</v>
      </c>
      <c r="G1110" s="5">
        <v>598</v>
      </c>
      <c r="H1110" s="3">
        <v>166</v>
      </c>
      <c r="I1110" s="5">
        <v>4</v>
      </c>
      <c r="J1110" s="2" t="s">
        <v>2</v>
      </c>
      <c r="K1110" s="2" t="s">
        <v>3</v>
      </c>
      <c r="L1110" s="8">
        <v>149.5</v>
      </c>
      <c r="M1110" s="1">
        <v>2</v>
      </c>
      <c r="N1110" s="1" t="str">
        <f t="shared" si="19"/>
        <v>торгуем</v>
      </c>
      <c r="O1110" s="1"/>
    </row>
    <row r="1111" spans="3:15" x14ac:dyDescent="0.3">
      <c r="C1111" s="7" t="s">
        <v>68</v>
      </c>
      <c r="D1111" s="103" t="str">
        <f>VLOOKUP(Таблица1[[#This Row],[ID]],Таблица3[#All],3,FALSE)</f>
        <v>Aditya</v>
      </c>
      <c r="E1111" s="18">
        <f>VLOOKUP(Таблица1[[#This Row],[ID]],Таблица3[#All],2,FALSE)</f>
        <v>43224</v>
      </c>
      <c r="F1111" s="18" t="str">
        <f>VLOOKUP(Таблица1[[#This Row],[ID]],Таблица3[#All],5,FALSE)</f>
        <v>Chandigarh</v>
      </c>
      <c r="G1111" s="5">
        <v>100</v>
      </c>
      <c r="H1111" s="3">
        <v>-23</v>
      </c>
      <c r="I1111" s="5">
        <v>1</v>
      </c>
      <c r="J1111" s="2" t="s">
        <v>7</v>
      </c>
      <c r="K1111" s="2" t="s">
        <v>10</v>
      </c>
      <c r="L1111" s="8">
        <v>100</v>
      </c>
      <c r="M1111" s="1">
        <v>3</v>
      </c>
      <c r="N1111" s="1" t="str">
        <f t="shared" si="19"/>
        <v>не торгуем</v>
      </c>
      <c r="O1111" s="1"/>
    </row>
    <row r="1112" spans="3:15" x14ac:dyDescent="0.3">
      <c r="C1112" s="7" t="s">
        <v>390</v>
      </c>
      <c r="D1112" s="103" t="str">
        <f>VLOOKUP(Таблица1[[#This Row],[ID]],Таблица3[#All],3,FALSE)</f>
        <v>Rhea</v>
      </c>
      <c r="E1112" s="18">
        <f>VLOOKUP(Таблица1[[#This Row],[ID]],Таблица3[#All],2,FALSE)</f>
        <v>43487</v>
      </c>
      <c r="F1112" s="18" t="str">
        <f>VLOOKUP(Таблица1[[#This Row],[ID]],Таблица3[#All],5,FALSE)</f>
        <v>Mumbai</v>
      </c>
      <c r="G1112" s="5">
        <v>203</v>
      </c>
      <c r="H1112" s="3">
        <v>84</v>
      </c>
      <c r="I1112" s="5">
        <v>2</v>
      </c>
      <c r="J1112" s="2" t="s">
        <v>7</v>
      </c>
      <c r="K1112" s="2" t="s">
        <v>25</v>
      </c>
      <c r="L1112" s="8">
        <v>101.5</v>
      </c>
      <c r="M1112" s="1">
        <v>4</v>
      </c>
      <c r="N1112" s="1" t="str">
        <f t="shared" si="19"/>
        <v>торгуем</v>
      </c>
      <c r="O1112" s="1"/>
    </row>
    <row r="1113" spans="3:15" x14ac:dyDescent="0.3">
      <c r="C1113" s="7" t="s">
        <v>181</v>
      </c>
      <c r="D1113" s="103" t="str">
        <f>VLOOKUP(Таблица1[[#This Row],[ID]],Таблица3[#All],3,FALSE)</f>
        <v>Surabhi</v>
      </c>
      <c r="E1113" s="18">
        <f>VLOOKUP(Таблица1[[#This Row],[ID]],Таблица3[#All],2,FALSE)</f>
        <v>43337</v>
      </c>
      <c r="F1113" s="18" t="str">
        <f>VLOOKUP(Таблица1[[#This Row],[ID]],Таблица3[#All],5,FALSE)</f>
        <v>Mumbai</v>
      </c>
      <c r="G1113" s="5">
        <v>102</v>
      </c>
      <c r="H1113" s="3">
        <v>-90</v>
      </c>
      <c r="I1113" s="5">
        <v>1</v>
      </c>
      <c r="J1113" s="2" t="s">
        <v>4</v>
      </c>
      <c r="K1113" s="2" t="s">
        <v>11</v>
      </c>
      <c r="L1113" s="8">
        <v>102</v>
      </c>
      <c r="M1113" s="1">
        <v>3</v>
      </c>
      <c r="N1113" s="1" t="str">
        <f t="shared" si="19"/>
        <v>не торгуем</v>
      </c>
      <c r="O1113" s="1"/>
    </row>
    <row r="1114" spans="3:15" x14ac:dyDescent="0.3">
      <c r="C1114" s="7" t="s">
        <v>390</v>
      </c>
      <c r="D1114" s="103" t="str">
        <f>VLOOKUP(Таблица1[[#This Row],[ID]],Таблица3[#All],3,FALSE)</f>
        <v>Rhea</v>
      </c>
      <c r="E1114" s="18">
        <f>VLOOKUP(Таблица1[[#This Row],[ID]],Таблица3[#All],2,FALSE)</f>
        <v>43487</v>
      </c>
      <c r="F1114" s="18" t="str">
        <f>VLOOKUP(Таблица1[[#This Row],[ID]],Таблица3[#All],5,FALSE)</f>
        <v>Mumbai</v>
      </c>
      <c r="G1114" s="5">
        <v>111</v>
      </c>
      <c r="H1114" s="3">
        <v>9</v>
      </c>
      <c r="I1114" s="5">
        <v>4</v>
      </c>
      <c r="J1114" s="2" t="s">
        <v>4</v>
      </c>
      <c r="K1114" s="2" t="s">
        <v>5</v>
      </c>
      <c r="L1114" s="8">
        <v>27.75</v>
      </c>
      <c r="M1114" s="1">
        <v>2</v>
      </c>
      <c r="N1114" s="1" t="str">
        <f t="shared" si="19"/>
        <v>не торгуем</v>
      </c>
      <c r="O1114" s="1"/>
    </row>
    <row r="1115" spans="3:15" x14ac:dyDescent="0.3">
      <c r="C1115" s="7" t="s">
        <v>390</v>
      </c>
      <c r="D1115" s="103" t="str">
        <f>VLOOKUP(Таблица1[[#This Row],[ID]],Таблица3[#All],3,FALSE)</f>
        <v>Rhea</v>
      </c>
      <c r="E1115" s="18">
        <f>VLOOKUP(Таблица1[[#This Row],[ID]],Таблица3[#All],2,FALSE)</f>
        <v>43487</v>
      </c>
      <c r="F1115" s="18" t="str">
        <f>VLOOKUP(Таблица1[[#This Row],[ID]],Таблица3[#All],5,FALSE)</f>
        <v>Mumbai</v>
      </c>
      <c r="G1115" s="5">
        <v>365</v>
      </c>
      <c r="H1115" s="3">
        <v>107</v>
      </c>
      <c r="I1115" s="5">
        <v>3</v>
      </c>
      <c r="J1115" s="2" t="s">
        <v>7</v>
      </c>
      <c r="K1115" s="2" t="s">
        <v>10</v>
      </c>
      <c r="L1115" s="8">
        <v>121.66666666666667</v>
      </c>
      <c r="M1115" s="1">
        <v>1</v>
      </c>
      <c r="N1115" s="1" t="str">
        <f t="shared" si="19"/>
        <v>не торгуем</v>
      </c>
      <c r="O1115" s="1"/>
    </row>
    <row r="1116" spans="3:15" x14ac:dyDescent="0.3">
      <c r="C1116" s="7" t="s">
        <v>406</v>
      </c>
      <c r="D1116" s="103" t="str">
        <f>VLOOKUP(Таблица1[[#This Row],[ID]],Таблица3[#All],3,FALSE)</f>
        <v>Shweta</v>
      </c>
      <c r="E1116" s="18">
        <f>VLOOKUP(Таблица1[[#This Row],[ID]],Таблица3[#All],2,FALSE)</f>
        <v>43496</v>
      </c>
      <c r="F1116" s="18" t="str">
        <f>VLOOKUP(Таблица1[[#This Row],[ID]],Таблица3[#All],5,FALSE)</f>
        <v>Udaipur</v>
      </c>
      <c r="G1116" s="5">
        <v>918</v>
      </c>
      <c r="H1116" s="3">
        <v>22</v>
      </c>
      <c r="I1116" s="5">
        <v>9</v>
      </c>
      <c r="J1116" s="2" t="s">
        <v>7</v>
      </c>
      <c r="K1116" s="2" t="s">
        <v>8</v>
      </c>
      <c r="L1116" s="8">
        <v>102</v>
      </c>
      <c r="M1116" s="1">
        <v>4</v>
      </c>
      <c r="N1116" s="1" t="str">
        <f t="shared" si="19"/>
        <v>не торгуем</v>
      </c>
      <c r="O1116" s="1"/>
    </row>
    <row r="1117" spans="3:15" x14ac:dyDescent="0.3">
      <c r="C1117" s="7" t="s">
        <v>138</v>
      </c>
      <c r="D1117" s="103" t="str">
        <f>VLOOKUP(Таблица1[[#This Row],[ID]],Таблица3[#All],3,FALSE)</f>
        <v>Anjali</v>
      </c>
      <c r="E1117" s="18">
        <f>VLOOKUP(Таблица1[[#This Row],[ID]],Таблица3[#All],2,FALSE)</f>
        <v>43293</v>
      </c>
      <c r="F1117" s="18" t="str">
        <f>VLOOKUP(Таблица1[[#This Row],[ID]],Таблица3[#All],5,FALSE)</f>
        <v>Mumbai</v>
      </c>
      <c r="G1117" s="5">
        <v>460</v>
      </c>
      <c r="H1117" s="3">
        <v>31</v>
      </c>
      <c r="I1117" s="5">
        <v>3</v>
      </c>
      <c r="J1117" s="2" t="s">
        <v>2</v>
      </c>
      <c r="K1117" s="2" t="s">
        <v>3</v>
      </c>
      <c r="L1117" s="8">
        <v>153.33333333333334</v>
      </c>
      <c r="M1117" s="1">
        <v>3</v>
      </c>
      <c r="N1117" s="1" t="str">
        <f t="shared" si="19"/>
        <v>торгуем</v>
      </c>
      <c r="O1117" s="1"/>
    </row>
    <row r="1118" spans="3:15" x14ac:dyDescent="0.3">
      <c r="C1118" s="7" t="s">
        <v>95</v>
      </c>
      <c r="D1118" s="103" t="str">
        <f>VLOOKUP(Таблица1[[#This Row],[ID]],Таблица3[#All],3,FALSE)</f>
        <v>Shreya</v>
      </c>
      <c r="E1118" s="18">
        <f>VLOOKUP(Таблица1[[#This Row],[ID]],Таблица3[#All],2,FALSE)</f>
        <v>43251</v>
      </c>
      <c r="F1118" s="18" t="str">
        <f>VLOOKUP(Таблица1[[#This Row],[ID]],Таблица3[#All],5,FALSE)</f>
        <v>Bhopal</v>
      </c>
      <c r="G1118" s="5">
        <v>929</v>
      </c>
      <c r="H1118" s="3">
        <v>-93</v>
      </c>
      <c r="I1118" s="5">
        <v>9</v>
      </c>
      <c r="J1118" s="2" t="s">
        <v>4</v>
      </c>
      <c r="K1118" s="2" t="s">
        <v>11</v>
      </c>
      <c r="L1118" s="8">
        <v>103.22222222222223</v>
      </c>
      <c r="M1118" s="1">
        <v>1</v>
      </c>
      <c r="N1118" s="1" t="str">
        <f t="shared" si="19"/>
        <v>не торгуем</v>
      </c>
      <c r="O1118" s="1"/>
    </row>
    <row r="1119" spans="3:15" x14ac:dyDescent="0.3">
      <c r="C1119" s="7" t="s">
        <v>173</v>
      </c>
      <c r="D1119" s="103" t="str">
        <f>VLOOKUP(Таблица1[[#This Row],[ID]],Таблица3[#All],3,FALSE)</f>
        <v>Shivam</v>
      </c>
      <c r="E1119" s="18">
        <f>VLOOKUP(Таблица1[[#This Row],[ID]],Таблица3[#All],2,FALSE)</f>
        <v>43329</v>
      </c>
      <c r="F1119" s="18" t="str">
        <f>VLOOKUP(Таблица1[[#This Row],[ID]],Таблица3[#All],5,FALSE)</f>
        <v>Lucknow</v>
      </c>
      <c r="G1119" s="5">
        <v>620</v>
      </c>
      <c r="H1119" s="3">
        <v>82</v>
      </c>
      <c r="I1119" s="5">
        <v>6</v>
      </c>
      <c r="J1119" s="2" t="s">
        <v>7</v>
      </c>
      <c r="K1119" s="2" t="s">
        <v>28</v>
      </c>
      <c r="L1119" s="8">
        <v>103.33333333333333</v>
      </c>
      <c r="M1119" s="1">
        <v>4</v>
      </c>
      <c r="N1119" s="1" t="str">
        <f t="shared" si="19"/>
        <v>торгуем</v>
      </c>
      <c r="O1119" s="1"/>
    </row>
    <row r="1120" spans="3:15" x14ac:dyDescent="0.3">
      <c r="C1120" s="7" t="s">
        <v>367</v>
      </c>
      <c r="D1120" s="103" t="str">
        <f>VLOOKUP(Таблица1[[#This Row],[ID]],Таблица3[#All],3,FALSE)</f>
        <v>Chetan</v>
      </c>
      <c r="E1120" s="18">
        <f>VLOOKUP(Таблица1[[#This Row],[ID]],Таблица3[#All],2,FALSE)</f>
        <v>43478</v>
      </c>
      <c r="F1120" s="18" t="str">
        <f>VLOOKUP(Таблица1[[#This Row],[ID]],Таблица3[#All],5,FALSE)</f>
        <v>Ahmedabad</v>
      </c>
      <c r="G1120" s="5">
        <v>207</v>
      </c>
      <c r="H1120" s="3">
        <v>33</v>
      </c>
      <c r="I1120" s="5">
        <v>2</v>
      </c>
      <c r="J1120" s="2" t="s">
        <v>7</v>
      </c>
      <c r="K1120" s="2" t="s">
        <v>28</v>
      </c>
      <c r="L1120" s="8">
        <v>103.5</v>
      </c>
      <c r="M1120" s="1">
        <v>1</v>
      </c>
      <c r="N1120" s="1" t="str">
        <f t="shared" si="19"/>
        <v>торгуем</v>
      </c>
      <c r="O1120" s="1"/>
    </row>
    <row r="1121" spans="3:15" x14ac:dyDescent="0.3">
      <c r="C1121" s="7" t="s">
        <v>393</v>
      </c>
      <c r="D1121" s="103" t="str">
        <f>VLOOKUP(Таблица1[[#This Row],[ID]],Таблица3[#All],3,FALSE)</f>
        <v>Seema</v>
      </c>
      <c r="E1121" s="18">
        <f>VLOOKUP(Таблица1[[#This Row],[ID]],Таблица3[#All],2,FALSE)</f>
        <v>43489</v>
      </c>
      <c r="F1121" s="18" t="str">
        <f>VLOOKUP(Таблица1[[#This Row],[ID]],Таблица3[#All],5,FALSE)</f>
        <v>Allahabad</v>
      </c>
      <c r="G1121" s="5">
        <v>39</v>
      </c>
      <c r="H1121" s="3">
        <v>14</v>
      </c>
      <c r="I1121" s="5">
        <v>5</v>
      </c>
      <c r="J1121" s="2" t="s">
        <v>4</v>
      </c>
      <c r="K1121" s="2" t="s">
        <v>22</v>
      </c>
      <c r="L1121" s="8">
        <v>7.8</v>
      </c>
      <c r="M1121" s="1">
        <v>2</v>
      </c>
      <c r="N1121" s="1" t="str">
        <f t="shared" si="19"/>
        <v>не торгуем</v>
      </c>
      <c r="O1121" s="1"/>
    </row>
    <row r="1122" spans="3:15" x14ac:dyDescent="0.3">
      <c r="C1122" s="7" t="s">
        <v>353</v>
      </c>
      <c r="D1122" s="103" t="str">
        <f>VLOOKUP(Таблица1[[#This Row],[ID]],Таблица3[#All],3,FALSE)</f>
        <v>Shikhar</v>
      </c>
      <c r="E1122" s="18">
        <f>VLOOKUP(Таблица1[[#This Row],[ID]],Таблица3[#All],2,FALSE)</f>
        <v>43469</v>
      </c>
      <c r="F1122" s="18" t="str">
        <f>VLOOKUP(Таблица1[[#This Row],[ID]],Таблица3[#All],5,FALSE)</f>
        <v>Mumbai</v>
      </c>
      <c r="G1122" s="5">
        <v>207</v>
      </c>
      <c r="H1122" s="3">
        <v>-100</v>
      </c>
      <c r="I1122" s="5">
        <v>2</v>
      </c>
      <c r="J1122" s="2" t="s">
        <v>4</v>
      </c>
      <c r="K1122" s="2" t="s">
        <v>11</v>
      </c>
      <c r="L1122" s="8">
        <v>103.5</v>
      </c>
      <c r="M1122" s="1">
        <v>3</v>
      </c>
      <c r="N1122" s="1" t="str">
        <f t="shared" si="19"/>
        <v>не торгуем</v>
      </c>
      <c r="O1122" s="1"/>
    </row>
    <row r="1123" spans="3:15" x14ac:dyDescent="0.3">
      <c r="C1123" s="7" t="s">
        <v>487</v>
      </c>
      <c r="D1123" s="103" t="str">
        <f>VLOOKUP(Таблица1[[#This Row],[ID]],Таблица3[#All],3,FALSE)</f>
        <v>Tulika</v>
      </c>
      <c r="E1123" s="18">
        <f>VLOOKUP(Таблица1[[#This Row],[ID]],Таблица3[#All],2,FALSE)</f>
        <v>43540</v>
      </c>
      <c r="F1123" s="18" t="str">
        <f>VLOOKUP(Таблица1[[#This Row],[ID]],Таблица3[#All],5,FALSE)</f>
        <v>Bhopal</v>
      </c>
      <c r="G1123" s="5">
        <v>618</v>
      </c>
      <c r="H1123" s="3">
        <v>27</v>
      </c>
      <c r="I1123" s="5">
        <v>4</v>
      </c>
      <c r="J1123" s="2" t="s">
        <v>2</v>
      </c>
      <c r="K1123" s="2" t="s">
        <v>3</v>
      </c>
      <c r="L1123" s="8">
        <v>154.5</v>
      </c>
      <c r="M1123" s="1">
        <v>4</v>
      </c>
      <c r="N1123" s="1" t="str">
        <f t="shared" si="19"/>
        <v>торгуем</v>
      </c>
      <c r="O1123" s="1"/>
    </row>
    <row r="1124" spans="3:15" x14ac:dyDescent="0.3">
      <c r="C1124" s="7" t="s">
        <v>395</v>
      </c>
      <c r="D1124" s="103" t="str">
        <f>VLOOKUP(Таблица1[[#This Row],[ID]],Таблица3[#All],3,FALSE)</f>
        <v>Priyanka</v>
      </c>
      <c r="E1124" s="18">
        <f>VLOOKUP(Таблица1[[#This Row],[ID]],Таблица3[#All],2,FALSE)</f>
        <v>43490</v>
      </c>
      <c r="F1124" s="18" t="str">
        <f>VLOOKUP(Таблица1[[#This Row],[ID]],Таблица3[#All],5,FALSE)</f>
        <v>Allahabad</v>
      </c>
      <c r="G1124" s="5">
        <v>29</v>
      </c>
      <c r="H1124" s="3">
        <v>2</v>
      </c>
      <c r="I1124" s="5">
        <v>3</v>
      </c>
      <c r="J1124" s="2" t="s">
        <v>4</v>
      </c>
      <c r="K1124" s="2" t="s">
        <v>48</v>
      </c>
      <c r="L1124" s="8">
        <v>9.6666666666666661</v>
      </c>
      <c r="M1124" s="1">
        <v>2</v>
      </c>
      <c r="N1124" s="1" t="str">
        <f t="shared" si="19"/>
        <v>не торгуем</v>
      </c>
      <c r="O1124" s="1"/>
    </row>
    <row r="1125" spans="3:15" x14ac:dyDescent="0.3">
      <c r="C1125" s="7" t="s">
        <v>396</v>
      </c>
      <c r="D1125" s="103" t="str">
        <f>VLOOKUP(Таблица1[[#This Row],[ID]],Таблица3[#All],3,FALSE)</f>
        <v>Piyam</v>
      </c>
      <c r="E1125" s="18">
        <f>VLOOKUP(Таблица1[[#This Row],[ID]],Таблица3[#All],2,FALSE)</f>
        <v>43490</v>
      </c>
      <c r="F1125" s="18" t="str">
        <f>VLOOKUP(Таблица1[[#This Row],[ID]],Таблица3[#All],5,FALSE)</f>
        <v>Amritsar</v>
      </c>
      <c r="G1125" s="5">
        <v>193</v>
      </c>
      <c r="H1125" s="3">
        <v>8</v>
      </c>
      <c r="I1125" s="5">
        <v>4</v>
      </c>
      <c r="J1125" s="2" t="s">
        <v>4</v>
      </c>
      <c r="K1125" s="2" t="s">
        <v>17</v>
      </c>
      <c r="L1125" s="8">
        <v>48.25</v>
      </c>
      <c r="M1125" s="1">
        <v>3</v>
      </c>
      <c r="N1125" s="1" t="str">
        <f t="shared" si="19"/>
        <v>не торгуем</v>
      </c>
      <c r="O1125" s="1"/>
    </row>
    <row r="1126" spans="3:15" x14ac:dyDescent="0.3">
      <c r="C1126" s="7" t="s">
        <v>170</v>
      </c>
      <c r="D1126" s="103" t="str">
        <f>VLOOKUP(Таблица1[[#This Row],[ID]],Таблица3[#All],3,FALSE)</f>
        <v>Priyanshu</v>
      </c>
      <c r="E1126" s="18">
        <f>VLOOKUP(Таблица1[[#This Row],[ID]],Таблица3[#All],2,FALSE)</f>
        <v>43326</v>
      </c>
      <c r="F1126" s="18" t="str">
        <f>VLOOKUP(Таблица1[[#This Row],[ID]],Таблица3[#All],5,FALSE)</f>
        <v>Indore</v>
      </c>
      <c r="G1126" s="5">
        <v>208</v>
      </c>
      <c r="H1126" s="3">
        <v>-25</v>
      </c>
      <c r="I1126" s="5">
        <v>2</v>
      </c>
      <c r="J1126" s="2" t="s">
        <v>4</v>
      </c>
      <c r="K1126" s="2" t="s">
        <v>11</v>
      </c>
      <c r="L1126" s="8">
        <v>104</v>
      </c>
      <c r="M1126" s="1">
        <v>2</v>
      </c>
      <c r="N1126" s="1" t="str">
        <f t="shared" si="19"/>
        <v>не торгуем</v>
      </c>
      <c r="O1126" s="1"/>
    </row>
    <row r="1127" spans="3:15" x14ac:dyDescent="0.3">
      <c r="C1127" s="7" t="s">
        <v>397</v>
      </c>
      <c r="D1127" s="103" t="str">
        <f>VLOOKUP(Таблица1[[#This Row],[ID]],Таблица3[#All],3,FALSE)</f>
        <v>Aayushi</v>
      </c>
      <c r="E1127" s="18">
        <f>VLOOKUP(Таблица1[[#This Row],[ID]],Таблица3[#All],2,FALSE)</f>
        <v>43492</v>
      </c>
      <c r="F1127" s="18" t="str">
        <f>VLOOKUP(Таблица1[[#This Row],[ID]],Таблица3[#All],5,FALSE)</f>
        <v>Surat</v>
      </c>
      <c r="G1127" s="5">
        <v>74</v>
      </c>
      <c r="H1127" s="3">
        <v>29</v>
      </c>
      <c r="I1127" s="5">
        <v>3</v>
      </c>
      <c r="J1127" s="2" t="s">
        <v>4</v>
      </c>
      <c r="K1127" s="2" t="s">
        <v>5</v>
      </c>
      <c r="L1127" s="8">
        <v>24.666666666666668</v>
      </c>
      <c r="M1127" s="1">
        <v>3</v>
      </c>
      <c r="N1127" s="1" t="str">
        <f t="shared" si="19"/>
        <v>не торгуем</v>
      </c>
      <c r="O1127" s="1"/>
    </row>
    <row r="1128" spans="3:15" x14ac:dyDescent="0.3">
      <c r="C1128" s="7" t="s">
        <v>397</v>
      </c>
      <c r="D1128" s="103" t="str">
        <f>VLOOKUP(Таблица1[[#This Row],[ID]],Таблица3[#All],3,FALSE)</f>
        <v>Aayushi</v>
      </c>
      <c r="E1128" s="18">
        <f>VLOOKUP(Таблица1[[#This Row],[ID]],Таблица3[#All],2,FALSE)</f>
        <v>43492</v>
      </c>
      <c r="F1128" s="18" t="str">
        <f>VLOOKUP(Таблица1[[#This Row],[ID]],Таблица3[#All],5,FALSE)</f>
        <v>Surat</v>
      </c>
      <c r="G1128" s="5">
        <v>180</v>
      </c>
      <c r="H1128" s="3">
        <v>54</v>
      </c>
      <c r="I1128" s="5">
        <v>4</v>
      </c>
      <c r="J1128" s="2" t="s">
        <v>4</v>
      </c>
      <c r="K1128" s="2" t="s">
        <v>17</v>
      </c>
      <c r="L1128" s="8">
        <v>45</v>
      </c>
      <c r="M1128" s="1">
        <v>4</v>
      </c>
      <c r="N1128" s="1" t="str">
        <f t="shared" si="19"/>
        <v>не торгуем</v>
      </c>
      <c r="O1128" s="1"/>
    </row>
    <row r="1129" spans="3:15" x14ac:dyDescent="0.3">
      <c r="C1129" s="7" t="s">
        <v>398</v>
      </c>
      <c r="D1129" s="103" t="str">
        <f>VLOOKUP(Таблица1[[#This Row],[ID]],Таблица3[#All],3,FALSE)</f>
        <v>Parin</v>
      </c>
      <c r="E1129" s="18">
        <f>VLOOKUP(Таблица1[[#This Row],[ID]],Таблица3[#All],2,FALSE)</f>
        <v>43492</v>
      </c>
      <c r="F1129" s="18" t="str">
        <f>VLOOKUP(Таблица1[[#This Row],[ID]],Таблица3[#All],5,FALSE)</f>
        <v>Mumbai</v>
      </c>
      <c r="G1129" s="5">
        <v>1063</v>
      </c>
      <c r="H1129" s="3">
        <v>-175</v>
      </c>
      <c r="I1129" s="5">
        <v>4</v>
      </c>
      <c r="J1129" s="2" t="s">
        <v>7</v>
      </c>
      <c r="K1129" s="2" t="s">
        <v>8</v>
      </c>
      <c r="L1129" s="8">
        <v>265.75</v>
      </c>
      <c r="M1129" s="1">
        <v>2</v>
      </c>
      <c r="N1129" s="1" t="str">
        <f t="shared" si="19"/>
        <v>не торгуем</v>
      </c>
      <c r="O1129" s="1"/>
    </row>
    <row r="1130" spans="3:15" x14ac:dyDescent="0.3">
      <c r="C1130" s="7" t="s">
        <v>193</v>
      </c>
      <c r="D1130" s="103" t="str">
        <f>VLOOKUP(Таблица1[[#This Row],[ID]],Таблица3[#All],3,FALSE)</f>
        <v>Shreya</v>
      </c>
      <c r="E1130" s="18">
        <f>VLOOKUP(Таблица1[[#This Row],[ID]],Таблица3[#All],2,FALSE)</f>
        <v>43349</v>
      </c>
      <c r="F1130" s="18" t="str">
        <f>VLOOKUP(Таблица1[[#This Row],[ID]],Таблица3[#All],5,FALSE)</f>
        <v>Thiruvananthapuram</v>
      </c>
      <c r="G1130" s="5">
        <v>209</v>
      </c>
      <c r="H1130" s="3">
        <v>-21</v>
      </c>
      <c r="I1130" s="5">
        <v>2</v>
      </c>
      <c r="J1130" s="2" t="s">
        <v>7</v>
      </c>
      <c r="K1130" s="2" t="s">
        <v>8</v>
      </c>
      <c r="L1130" s="8">
        <v>104.5</v>
      </c>
      <c r="M1130" s="1">
        <v>4</v>
      </c>
      <c r="N1130" s="1" t="str">
        <f t="shared" si="19"/>
        <v>не торгуем</v>
      </c>
      <c r="O1130" s="1"/>
    </row>
    <row r="1131" spans="3:15" x14ac:dyDescent="0.3">
      <c r="C1131" s="7" t="s">
        <v>399</v>
      </c>
      <c r="D1131" s="103" t="str">
        <f>VLOOKUP(Таблица1[[#This Row],[ID]],Таблица3[#All],3,FALSE)</f>
        <v>Shivangi</v>
      </c>
      <c r="E1131" s="18">
        <f>VLOOKUP(Таблица1[[#This Row],[ID]],Таблица3[#All],2,FALSE)</f>
        <v>43492</v>
      </c>
      <c r="F1131" s="18" t="str">
        <f>VLOOKUP(Таблица1[[#This Row],[ID]],Таблица3[#All],5,FALSE)</f>
        <v>Indore</v>
      </c>
      <c r="G1131" s="5">
        <v>560</v>
      </c>
      <c r="H1131" s="3">
        <v>44</v>
      </c>
      <c r="I1131" s="5">
        <v>3</v>
      </c>
      <c r="J1131" s="2" t="s">
        <v>4</v>
      </c>
      <c r="K1131" s="2" t="s">
        <v>11</v>
      </c>
      <c r="L1131" s="8">
        <v>186.66666666666666</v>
      </c>
      <c r="M1131" s="1">
        <v>2</v>
      </c>
      <c r="N1131" s="1" t="str">
        <f t="shared" si="19"/>
        <v>не торгуем</v>
      </c>
      <c r="O1131" s="1"/>
    </row>
    <row r="1132" spans="3:15" x14ac:dyDescent="0.3">
      <c r="C1132" s="7" t="s">
        <v>320</v>
      </c>
      <c r="D1132" s="103" t="str">
        <f>VLOOKUP(Таблица1[[#This Row],[ID]],Таблица3[#All],3,FALSE)</f>
        <v>Anand</v>
      </c>
      <c r="E1132" s="18">
        <f>VLOOKUP(Таблица1[[#This Row],[ID]],Таблица3[#All],2,FALSE)</f>
        <v>43443</v>
      </c>
      <c r="F1132" s="18" t="str">
        <f>VLOOKUP(Таблица1[[#This Row],[ID]],Таблица3[#All],5,FALSE)</f>
        <v>Amritsar</v>
      </c>
      <c r="G1132" s="5">
        <v>210</v>
      </c>
      <c r="H1132" s="3">
        <v>62</v>
      </c>
      <c r="I1132" s="5">
        <v>2</v>
      </c>
      <c r="J1132" s="2" t="s">
        <v>7</v>
      </c>
      <c r="K1132" s="2" t="s">
        <v>10</v>
      </c>
      <c r="L1132" s="8">
        <v>105</v>
      </c>
      <c r="M1132" s="1">
        <v>2</v>
      </c>
      <c r="N1132" s="1" t="str">
        <f t="shared" si="19"/>
        <v>не торгуем</v>
      </c>
      <c r="O1132" s="1"/>
    </row>
    <row r="1133" spans="3:15" x14ac:dyDescent="0.3">
      <c r="C1133" s="7" t="s">
        <v>113</v>
      </c>
      <c r="D1133" s="103" t="str">
        <f>VLOOKUP(Таблица1[[#This Row],[ID]],Таблица3[#All],3,FALSE)</f>
        <v>Parna</v>
      </c>
      <c r="E1133" s="18">
        <f>VLOOKUP(Таблица1[[#This Row],[ID]],Таблица3[#All],2,FALSE)</f>
        <v>43269</v>
      </c>
      <c r="F1133" s="18" t="str">
        <f>VLOOKUP(Таблица1[[#This Row],[ID]],Таблица3[#All],5,FALSE)</f>
        <v>Bhopal</v>
      </c>
      <c r="G1133" s="5">
        <v>632</v>
      </c>
      <c r="H1133" s="3">
        <v>-316</v>
      </c>
      <c r="I1133" s="5">
        <v>6</v>
      </c>
      <c r="J1133" s="2" t="s">
        <v>4</v>
      </c>
      <c r="K1133" s="2" t="s">
        <v>11</v>
      </c>
      <c r="L1133" s="8">
        <v>105.33333333333333</v>
      </c>
      <c r="M1133" s="1">
        <v>3</v>
      </c>
      <c r="N1133" s="1" t="str">
        <f t="shared" si="19"/>
        <v>не торгуем</v>
      </c>
      <c r="O1133" s="1"/>
    </row>
    <row r="1134" spans="3:15" x14ac:dyDescent="0.3">
      <c r="C1134" s="7" t="s">
        <v>216</v>
      </c>
      <c r="D1134" s="103" t="str">
        <f>VLOOKUP(Таблица1[[#This Row],[ID]],Таблица3[#All],3,FALSE)</f>
        <v>Sukrith</v>
      </c>
      <c r="E1134" s="18">
        <f>VLOOKUP(Таблица1[[#This Row],[ID]],Таблица3[#All],2,FALSE)</f>
        <v>43367</v>
      </c>
      <c r="F1134" s="18" t="str">
        <f>VLOOKUP(Таблица1[[#This Row],[ID]],Таблица3[#All],5,FALSE)</f>
        <v>Mumbai</v>
      </c>
      <c r="G1134" s="5">
        <v>632</v>
      </c>
      <c r="H1134" s="3">
        <v>-316</v>
      </c>
      <c r="I1134" s="5">
        <v>6</v>
      </c>
      <c r="J1134" s="2" t="s">
        <v>4</v>
      </c>
      <c r="K1134" s="2" t="s">
        <v>11</v>
      </c>
      <c r="L1134" s="8">
        <v>105.33333333333333</v>
      </c>
      <c r="M1134" s="1">
        <v>1</v>
      </c>
      <c r="N1134" s="1" t="str">
        <f t="shared" si="19"/>
        <v>не торгуем</v>
      </c>
      <c r="O1134" s="1"/>
    </row>
    <row r="1135" spans="3:15" x14ac:dyDescent="0.3">
      <c r="C1135" s="7" t="s">
        <v>399</v>
      </c>
      <c r="D1135" s="103" t="str">
        <f>VLOOKUP(Таблица1[[#This Row],[ID]],Таблица3[#All],3,FALSE)</f>
        <v>Shivangi</v>
      </c>
      <c r="E1135" s="18">
        <f>VLOOKUP(Таблица1[[#This Row],[ID]],Таблица3[#All],2,FALSE)</f>
        <v>43492</v>
      </c>
      <c r="F1135" s="18" t="str">
        <f>VLOOKUP(Таблица1[[#This Row],[ID]],Таблица3[#All],5,FALSE)</f>
        <v>Indore</v>
      </c>
      <c r="G1135" s="5">
        <v>82</v>
      </c>
      <c r="H1135" s="3">
        <v>27</v>
      </c>
      <c r="I1135" s="5">
        <v>3</v>
      </c>
      <c r="J1135" s="2" t="s">
        <v>4</v>
      </c>
      <c r="K1135" s="2" t="s">
        <v>15</v>
      </c>
      <c r="L1135" s="8">
        <v>27.333333333333332</v>
      </c>
      <c r="M1135" s="1">
        <v>3</v>
      </c>
      <c r="N1135" s="1" t="str">
        <f t="shared" si="19"/>
        <v>не торгуем</v>
      </c>
      <c r="O1135" s="1"/>
    </row>
    <row r="1136" spans="3:15" x14ac:dyDescent="0.3">
      <c r="C1136" s="7" t="s">
        <v>400</v>
      </c>
      <c r="D1136" s="103" t="str">
        <f>VLOOKUP(Таблица1[[#This Row],[ID]],Таблица3[#All],3,FALSE)</f>
        <v>Shweta</v>
      </c>
      <c r="E1136" s="18">
        <f>VLOOKUP(Таблица1[[#This Row],[ID]],Таблица3[#All],2,FALSE)</f>
        <v>43492</v>
      </c>
      <c r="F1136" s="18" t="str">
        <f>VLOOKUP(Таблица1[[#This Row],[ID]],Таблица3[#All],5,FALSE)</f>
        <v>Udaipur</v>
      </c>
      <c r="G1136" s="5">
        <v>22</v>
      </c>
      <c r="H1136" s="3">
        <v>11</v>
      </c>
      <c r="I1136" s="5">
        <v>3</v>
      </c>
      <c r="J1136" s="2" t="s">
        <v>4</v>
      </c>
      <c r="K1136" s="2" t="s">
        <v>15</v>
      </c>
      <c r="L1136" s="8">
        <v>7.333333333333333</v>
      </c>
      <c r="M1136" s="1">
        <v>3</v>
      </c>
      <c r="N1136" s="1" t="str">
        <f t="shared" si="19"/>
        <v>не торгуем</v>
      </c>
      <c r="O1136" s="1"/>
    </row>
    <row r="1137" spans="3:15" x14ac:dyDescent="0.3">
      <c r="C1137" s="7" t="s">
        <v>401</v>
      </c>
      <c r="D1137" s="103" t="str">
        <f>VLOOKUP(Таблица1[[#This Row],[ID]],Таблица3[#All],3,FALSE)</f>
        <v>Amruta</v>
      </c>
      <c r="E1137" s="18">
        <f>VLOOKUP(Таблица1[[#This Row],[ID]],Таблица3[#All],2,FALSE)</f>
        <v>43493</v>
      </c>
      <c r="F1137" s="18" t="str">
        <f>VLOOKUP(Таблица1[[#This Row],[ID]],Таблица3[#All],5,FALSE)</f>
        <v>Delhi</v>
      </c>
      <c r="G1137" s="5">
        <v>42</v>
      </c>
      <c r="H1137" s="3">
        <v>13</v>
      </c>
      <c r="I1137" s="5">
        <v>3</v>
      </c>
      <c r="J1137" s="2" t="s">
        <v>4</v>
      </c>
      <c r="K1137" s="2" t="s">
        <v>22</v>
      </c>
      <c r="L1137" s="8">
        <v>14</v>
      </c>
      <c r="M1137" s="1">
        <v>4</v>
      </c>
      <c r="N1137" s="1" t="str">
        <f t="shared" si="19"/>
        <v>не торгуем</v>
      </c>
      <c r="O1137" s="1"/>
    </row>
    <row r="1138" spans="3:15" x14ac:dyDescent="0.3">
      <c r="C1138" s="7" t="s">
        <v>401</v>
      </c>
      <c r="D1138" s="103" t="str">
        <f>VLOOKUP(Таблица1[[#This Row],[ID]],Таблица3[#All],3,FALSE)</f>
        <v>Amruta</v>
      </c>
      <c r="E1138" s="18">
        <f>VLOOKUP(Таблица1[[#This Row],[ID]],Таблица3[#All],2,FALSE)</f>
        <v>43493</v>
      </c>
      <c r="F1138" s="18" t="str">
        <f>VLOOKUP(Таблица1[[#This Row],[ID]],Таблица3[#All],5,FALSE)</f>
        <v>Delhi</v>
      </c>
      <c r="G1138" s="5">
        <v>54</v>
      </c>
      <c r="H1138" s="3">
        <v>12</v>
      </c>
      <c r="I1138" s="5">
        <v>3</v>
      </c>
      <c r="J1138" s="2" t="s">
        <v>4</v>
      </c>
      <c r="K1138" s="2" t="s">
        <v>11</v>
      </c>
      <c r="L1138" s="8">
        <v>18</v>
      </c>
      <c r="M1138" s="1">
        <v>4</v>
      </c>
      <c r="N1138" s="1" t="str">
        <f t="shared" si="19"/>
        <v>не торгуем</v>
      </c>
      <c r="O1138" s="1"/>
    </row>
    <row r="1139" spans="3:15" x14ac:dyDescent="0.3">
      <c r="C1139" s="7" t="s">
        <v>70</v>
      </c>
      <c r="D1139" s="103" t="str">
        <f>VLOOKUP(Таблица1[[#This Row],[ID]],Таблица3[#All],3,FALSE)</f>
        <v>Chirag</v>
      </c>
      <c r="E1139" s="18">
        <f>VLOOKUP(Таблица1[[#This Row],[ID]],Таблица3[#All],2,FALSE)</f>
        <v>43226</v>
      </c>
      <c r="F1139" s="18" t="str">
        <f>VLOOKUP(Таблица1[[#This Row],[ID]],Таблица3[#All],5,FALSE)</f>
        <v>Mumbai</v>
      </c>
      <c r="G1139" s="5">
        <v>211</v>
      </c>
      <c r="H1139" s="3">
        <v>-105</v>
      </c>
      <c r="I1139" s="5">
        <v>2</v>
      </c>
      <c r="J1139" s="2" t="s">
        <v>4</v>
      </c>
      <c r="K1139" s="2" t="s">
        <v>11</v>
      </c>
      <c r="L1139" s="8">
        <v>105.5</v>
      </c>
      <c r="M1139" s="1">
        <v>2</v>
      </c>
      <c r="N1139" s="1" t="str">
        <f t="shared" si="19"/>
        <v>не торгуем</v>
      </c>
      <c r="O1139" s="1"/>
    </row>
    <row r="1140" spans="3:15" x14ac:dyDescent="0.3">
      <c r="C1140" s="7" t="s">
        <v>252</v>
      </c>
      <c r="D1140" s="103" t="str">
        <f>VLOOKUP(Таблица1[[#This Row],[ID]],Таблица3[#All],3,FALSE)</f>
        <v>Harshita</v>
      </c>
      <c r="E1140" s="18">
        <f>VLOOKUP(Таблица1[[#This Row],[ID]],Таблица3[#All],2,FALSE)</f>
        <v>43401</v>
      </c>
      <c r="F1140" s="18" t="str">
        <f>VLOOKUP(Таблица1[[#This Row],[ID]],Таблица3[#All],5,FALSE)</f>
        <v>Mumbai</v>
      </c>
      <c r="G1140" s="5">
        <v>504</v>
      </c>
      <c r="H1140" s="3">
        <v>116</v>
      </c>
      <c r="I1140" s="5">
        <v>3</v>
      </c>
      <c r="J1140" s="2" t="s">
        <v>2</v>
      </c>
      <c r="K1140" s="2" t="s">
        <v>3</v>
      </c>
      <c r="L1140" s="8">
        <v>168</v>
      </c>
      <c r="M1140" s="1">
        <v>1</v>
      </c>
      <c r="N1140" s="1" t="str">
        <f t="shared" si="19"/>
        <v>торгуем</v>
      </c>
      <c r="O1140" s="1"/>
    </row>
    <row r="1141" spans="3:15" x14ac:dyDescent="0.3">
      <c r="C1141" s="7" t="s">
        <v>401</v>
      </c>
      <c r="D1141" s="103" t="str">
        <f>VLOOKUP(Таблица1[[#This Row],[ID]],Таблица3[#All],3,FALSE)</f>
        <v>Amruta</v>
      </c>
      <c r="E1141" s="18">
        <f>VLOOKUP(Таблица1[[#This Row],[ID]],Таблица3[#All],2,FALSE)</f>
        <v>43493</v>
      </c>
      <c r="F1141" s="18" t="str">
        <f>VLOOKUP(Таблица1[[#This Row],[ID]],Таблица3[#All],5,FALSE)</f>
        <v>Delhi</v>
      </c>
      <c r="G1141" s="5">
        <v>867</v>
      </c>
      <c r="H1141" s="3">
        <v>251</v>
      </c>
      <c r="I1141" s="5">
        <v>5</v>
      </c>
      <c r="J1141" s="2" t="s">
        <v>7</v>
      </c>
      <c r="K1141" s="2" t="s">
        <v>10</v>
      </c>
      <c r="L1141" s="8">
        <v>173.4</v>
      </c>
      <c r="M1141" s="1">
        <v>2</v>
      </c>
      <c r="N1141" s="1" t="str">
        <f t="shared" si="19"/>
        <v>не торгуем</v>
      </c>
      <c r="O1141" s="1"/>
    </row>
    <row r="1142" spans="3:15" x14ac:dyDescent="0.3">
      <c r="C1142" s="7" t="s">
        <v>401</v>
      </c>
      <c r="D1142" s="103" t="str">
        <f>VLOOKUP(Таблица1[[#This Row],[ID]],Таблица3[#All],3,FALSE)</f>
        <v>Amruta</v>
      </c>
      <c r="E1142" s="18">
        <f>VLOOKUP(Таблица1[[#This Row],[ID]],Таблица3[#All],2,FALSE)</f>
        <v>43493</v>
      </c>
      <c r="F1142" s="18" t="str">
        <f>VLOOKUP(Таблица1[[#This Row],[ID]],Таблица3[#All],5,FALSE)</f>
        <v>Delhi</v>
      </c>
      <c r="G1142" s="5">
        <v>48</v>
      </c>
      <c r="H1142" s="3">
        <v>2</v>
      </c>
      <c r="I1142" s="5">
        <v>3</v>
      </c>
      <c r="J1142" s="2" t="s">
        <v>4</v>
      </c>
      <c r="K1142" s="2" t="s">
        <v>5</v>
      </c>
      <c r="L1142" s="8">
        <v>16</v>
      </c>
      <c r="M1142" s="1">
        <v>1</v>
      </c>
      <c r="N1142" s="1" t="str">
        <f t="shared" si="19"/>
        <v>не торгуем</v>
      </c>
      <c r="O1142" s="1"/>
    </row>
    <row r="1143" spans="3:15" x14ac:dyDescent="0.3">
      <c r="C1143" s="7" t="s">
        <v>170</v>
      </c>
      <c r="D1143" s="103" t="str">
        <f>VLOOKUP(Таблица1[[#This Row],[ID]],Таблица3[#All],3,FALSE)</f>
        <v>Priyanshu</v>
      </c>
      <c r="E1143" s="18">
        <f>VLOOKUP(Таблица1[[#This Row],[ID]],Таблица3[#All],2,FALSE)</f>
        <v>43326</v>
      </c>
      <c r="F1143" s="18" t="str">
        <f>VLOOKUP(Таблица1[[#This Row],[ID]],Таблица3[#All],5,FALSE)</f>
        <v>Indore</v>
      </c>
      <c r="G1143" s="5">
        <v>212</v>
      </c>
      <c r="H1143" s="3">
        <v>-24</v>
      </c>
      <c r="I1143" s="5">
        <v>2</v>
      </c>
      <c r="J1143" s="2" t="s">
        <v>2</v>
      </c>
      <c r="K1143" s="2" t="s">
        <v>14</v>
      </c>
      <c r="L1143" s="8">
        <v>106</v>
      </c>
      <c r="M1143" s="1">
        <v>2</v>
      </c>
      <c r="N1143" s="1" t="str">
        <f t="shared" si="19"/>
        <v>не торгуем</v>
      </c>
      <c r="O1143" s="1"/>
    </row>
    <row r="1144" spans="3:15" x14ac:dyDescent="0.3">
      <c r="C1144" s="7" t="s">
        <v>406</v>
      </c>
      <c r="D1144" s="103" t="str">
        <f>VLOOKUP(Таблица1[[#This Row],[ID]],Таблица3[#All],3,FALSE)</f>
        <v>Shweta</v>
      </c>
      <c r="E1144" s="18">
        <f>VLOOKUP(Таблица1[[#This Row],[ID]],Таблица3[#All],2,FALSE)</f>
        <v>43496</v>
      </c>
      <c r="F1144" s="18" t="str">
        <f>VLOOKUP(Таблица1[[#This Row],[ID]],Таблица3[#All],5,FALSE)</f>
        <v>Udaipur</v>
      </c>
      <c r="G1144" s="5">
        <v>749</v>
      </c>
      <c r="H1144" s="3">
        <v>307</v>
      </c>
      <c r="I1144" s="5">
        <v>7</v>
      </c>
      <c r="J1144" s="2" t="s">
        <v>2</v>
      </c>
      <c r="K1144" s="2" t="s">
        <v>29</v>
      </c>
      <c r="L1144" s="8">
        <v>107</v>
      </c>
      <c r="M1144" s="1">
        <v>2</v>
      </c>
      <c r="N1144" s="1" t="str">
        <f t="shared" si="19"/>
        <v>не торгуем</v>
      </c>
      <c r="O1144" s="1"/>
    </row>
    <row r="1145" spans="3:15" x14ac:dyDescent="0.3">
      <c r="C1145" s="7" t="s">
        <v>419</v>
      </c>
      <c r="D1145" s="103" t="str">
        <f>VLOOKUP(Таблица1[[#This Row],[ID]],Таблица3[#All],3,FALSE)</f>
        <v>Diwakar</v>
      </c>
      <c r="E1145" s="18">
        <f>VLOOKUP(Таблица1[[#This Row],[ID]],Таблица3[#All],2,FALSE)</f>
        <v>43501</v>
      </c>
      <c r="F1145" s="18" t="str">
        <f>VLOOKUP(Таблица1[[#This Row],[ID]],Таблица3[#All],5,FALSE)</f>
        <v>Delhi</v>
      </c>
      <c r="G1145" s="5">
        <v>215</v>
      </c>
      <c r="H1145" s="3">
        <v>-30</v>
      </c>
      <c r="I1145" s="5">
        <v>2</v>
      </c>
      <c r="J1145" s="2" t="s">
        <v>4</v>
      </c>
      <c r="K1145" s="2" t="s">
        <v>11</v>
      </c>
      <c r="L1145" s="8">
        <v>107.5</v>
      </c>
      <c r="M1145" s="1">
        <v>4</v>
      </c>
      <c r="N1145" s="1" t="str">
        <f t="shared" si="19"/>
        <v>не торгуем</v>
      </c>
      <c r="O1145" s="1"/>
    </row>
    <row r="1146" spans="3:15" x14ac:dyDescent="0.3">
      <c r="C1146" s="7" t="s">
        <v>268</v>
      </c>
      <c r="D1146" s="103" t="str">
        <f>VLOOKUP(Таблица1[[#This Row],[ID]],Таблица3[#All],3,FALSE)</f>
        <v>Rohan</v>
      </c>
      <c r="E1146" s="18">
        <f>VLOOKUP(Таблица1[[#This Row],[ID]],Таблица3[#All],2,FALSE)</f>
        <v>43407</v>
      </c>
      <c r="F1146" s="18" t="str">
        <f>VLOOKUP(Таблица1[[#This Row],[ID]],Таблица3[#All],5,FALSE)</f>
        <v>Simla</v>
      </c>
      <c r="G1146" s="5">
        <v>648</v>
      </c>
      <c r="H1146" s="3">
        <v>50</v>
      </c>
      <c r="I1146" s="5">
        <v>6</v>
      </c>
      <c r="J1146" s="2" t="s">
        <v>7</v>
      </c>
      <c r="K1146" s="2" t="s">
        <v>8</v>
      </c>
      <c r="L1146" s="8">
        <v>108</v>
      </c>
      <c r="M1146" s="1">
        <v>2</v>
      </c>
      <c r="N1146" s="1" t="str">
        <f t="shared" si="19"/>
        <v>не торгуем</v>
      </c>
      <c r="O1146" s="1"/>
    </row>
    <row r="1147" spans="3:15" x14ac:dyDescent="0.3">
      <c r="C1147" s="7" t="s">
        <v>416</v>
      </c>
      <c r="D1147" s="103" t="str">
        <f>VLOOKUP(Таблица1[[#This Row],[ID]],Таблица3[#All],3,FALSE)</f>
        <v>Prashant</v>
      </c>
      <c r="E1147" s="18">
        <f>VLOOKUP(Таблица1[[#This Row],[ID]],Таблица3[#All],2,FALSE)</f>
        <v>43500</v>
      </c>
      <c r="F1147" s="18" t="str">
        <f>VLOOKUP(Таблица1[[#This Row],[ID]],Таблица3[#All],5,FALSE)</f>
        <v>Delhi</v>
      </c>
      <c r="G1147" s="5">
        <v>217</v>
      </c>
      <c r="H1147" s="3">
        <v>72</v>
      </c>
      <c r="I1147" s="5">
        <v>2</v>
      </c>
      <c r="J1147" s="2" t="s">
        <v>2</v>
      </c>
      <c r="K1147" s="2" t="s">
        <v>29</v>
      </c>
      <c r="L1147" s="8">
        <v>108.5</v>
      </c>
      <c r="M1147" s="1">
        <v>3</v>
      </c>
      <c r="N1147" s="1" t="str">
        <f t="shared" si="19"/>
        <v>не торгуем</v>
      </c>
      <c r="O1147" s="1"/>
    </row>
    <row r="1148" spans="3:15" x14ac:dyDescent="0.3">
      <c r="C1148" s="7" t="s">
        <v>513</v>
      </c>
      <c r="D1148" s="103" t="str">
        <f>VLOOKUP(Таблица1[[#This Row],[ID]],Таблица3[#All],3,FALSE)</f>
        <v>Sarita</v>
      </c>
      <c r="E1148" s="18">
        <f>VLOOKUP(Таблица1[[#This Row],[ID]],Таблица3[#All],2,FALSE)</f>
        <v>43551</v>
      </c>
      <c r="F1148" s="18" t="str">
        <f>VLOOKUP(Таблица1[[#This Row],[ID]],Таблица3[#All],5,FALSE)</f>
        <v>Pune</v>
      </c>
      <c r="G1148" s="5">
        <v>852</v>
      </c>
      <c r="H1148" s="3">
        <v>51</v>
      </c>
      <c r="I1148" s="5">
        <v>5</v>
      </c>
      <c r="J1148" s="2" t="s">
        <v>2</v>
      </c>
      <c r="K1148" s="2" t="s">
        <v>3</v>
      </c>
      <c r="L1148" s="8">
        <v>170.4</v>
      </c>
      <c r="M1148" s="1">
        <v>2</v>
      </c>
      <c r="N1148" s="1" t="str">
        <f t="shared" si="19"/>
        <v>торгуем</v>
      </c>
      <c r="O1148" s="1"/>
    </row>
    <row r="1149" spans="3:15" x14ac:dyDescent="0.3">
      <c r="C1149" s="7" t="s">
        <v>423</v>
      </c>
      <c r="D1149" s="103" t="str">
        <f>VLOOKUP(Таблица1[[#This Row],[ID]],Таблица3[#All],3,FALSE)</f>
        <v>Hitesh</v>
      </c>
      <c r="E1149" s="18">
        <f>VLOOKUP(Таблица1[[#This Row],[ID]],Таблица3[#All],2,FALSE)</f>
        <v>43504</v>
      </c>
      <c r="F1149" s="18" t="str">
        <f>VLOOKUP(Таблица1[[#This Row],[ID]],Таблица3[#All],5,FALSE)</f>
        <v>Bhopal</v>
      </c>
      <c r="G1149" s="5">
        <v>652</v>
      </c>
      <c r="H1149" s="3">
        <v>13</v>
      </c>
      <c r="I1149" s="5">
        <v>6</v>
      </c>
      <c r="J1149" s="2" t="s">
        <v>2</v>
      </c>
      <c r="K1149" s="2" t="s">
        <v>29</v>
      </c>
      <c r="L1149" s="8">
        <v>108.66666666666667</v>
      </c>
      <c r="M1149" s="1">
        <v>1</v>
      </c>
      <c r="N1149" s="1" t="str">
        <f t="shared" si="19"/>
        <v>не торгуем</v>
      </c>
      <c r="O1149" s="1"/>
    </row>
    <row r="1150" spans="3:15" x14ac:dyDescent="0.3">
      <c r="C1150" s="7" t="s">
        <v>405</v>
      </c>
      <c r="D1150" s="103" t="str">
        <f>VLOOKUP(Таблица1[[#This Row],[ID]],Таблица3[#All],3,FALSE)</f>
        <v>Ginny</v>
      </c>
      <c r="E1150" s="18">
        <f>VLOOKUP(Таблица1[[#This Row],[ID]],Таблица3[#All],2,FALSE)</f>
        <v>43496</v>
      </c>
      <c r="F1150" s="18" t="str">
        <f>VLOOKUP(Таблица1[[#This Row],[ID]],Таблица3[#All],5,FALSE)</f>
        <v>Indore</v>
      </c>
      <c r="G1150" s="5">
        <v>197</v>
      </c>
      <c r="H1150" s="3">
        <v>20</v>
      </c>
      <c r="I1150" s="5">
        <v>4</v>
      </c>
      <c r="J1150" s="2" t="s">
        <v>4</v>
      </c>
      <c r="K1150" s="2" t="s">
        <v>15</v>
      </c>
      <c r="L1150" s="8">
        <v>49.25</v>
      </c>
      <c r="M1150" s="1">
        <v>1</v>
      </c>
      <c r="N1150" s="1" t="str">
        <f t="shared" si="19"/>
        <v>не торгуем</v>
      </c>
      <c r="O1150" s="1"/>
    </row>
    <row r="1151" spans="3:15" x14ac:dyDescent="0.3">
      <c r="C1151" s="7" t="s">
        <v>405</v>
      </c>
      <c r="D1151" s="103" t="str">
        <f>VLOOKUP(Таблица1[[#This Row],[ID]],Таблица3[#All],3,FALSE)</f>
        <v>Ginny</v>
      </c>
      <c r="E1151" s="18">
        <f>VLOOKUP(Таблица1[[#This Row],[ID]],Таблица3[#All],2,FALSE)</f>
        <v>43496</v>
      </c>
      <c r="F1151" s="18" t="str">
        <f>VLOOKUP(Таблица1[[#This Row],[ID]],Таблица3[#All],5,FALSE)</f>
        <v>Indore</v>
      </c>
      <c r="G1151" s="5">
        <v>108</v>
      </c>
      <c r="H1151" s="3">
        <v>26</v>
      </c>
      <c r="I1151" s="5">
        <v>4</v>
      </c>
      <c r="J1151" s="2" t="s">
        <v>4</v>
      </c>
      <c r="K1151" s="2" t="s">
        <v>20</v>
      </c>
      <c r="L1151" s="8">
        <v>27</v>
      </c>
      <c r="M1151" s="1">
        <v>4</v>
      </c>
      <c r="N1151" s="1" t="str">
        <f t="shared" si="19"/>
        <v>не торгуем</v>
      </c>
      <c r="O1151" s="1"/>
    </row>
    <row r="1152" spans="3:15" x14ac:dyDescent="0.3">
      <c r="C1152" s="7" t="s">
        <v>405</v>
      </c>
      <c r="D1152" s="103" t="str">
        <f>VLOOKUP(Таблица1[[#This Row],[ID]],Таблица3[#All],3,FALSE)</f>
        <v>Ginny</v>
      </c>
      <c r="E1152" s="18">
        <f>VLOOKUP(Таблица1[[#This Row],[ID]],Таблица3[#All],2,FALSE)</f>
        <v>43496</v>
      </c>
      <c r="F1152" s="18" t="str">
        <f>VLOOKUP(Таблица1[[#This Row],[ID]],Таблица3[#All],5,FALSE)</f>
        <v>Indore</v>
      </c>
      <c r="G1152" s="5">
        <v>32</v>
      </c>
      <c r="H1152" s="3">
        <v>8</v>
      </c>
      <c r="I1152" s="5">
        <v>5</v>
      </c>
      <c r="J1152" s="2" t="s">
        <v>4</v>
      </c>
      <c r="K1152" s="2" t="s">
        <v>6</v>
      </c>
      <c r="L1152" s="8">
        <v>6.4</v>
      </c>
      <c r="M1152" s="1">
        <v>3</v>
      </c>
      <c r="N1152" s="1" t="str">
        <f t="shared" si="19"/>
        <v>не торгуем</v>
      </c>
      <c r="O1152" s="1"/>
    </row>
    <row r="1153" spans="3:15" x14ac:dyDescent="0.3">
      <c r="C1153" s="7" t="s">
        <v>405</v>
      </c>
      <c r="D1153" s="103" t="str">
        <f>VLOOKUP(Таблица1[[#This Row],[ID]],Таблица3[#All],3,FALSE)</f>
        <v>Ginny</v>
      </c>
      <c r="E1153" s="18">
        <f>VLOOKUP(Таблица1[[#This Row],[ID]],Таблица3[#All],2,FALSE)</f>
        <v>43496</v>
      </c>
      <c r="F1153" s="18" t="str">
        <f>VLOOKUP(Таблица1[[#This Row],[ID]],Таблица3[#All],5,FALSE)</f>
        <v>Indore</v>
      </c>
      <c r="G1153" s="5">
        <v>44</v>
      </c>
      <c r="H1153" s="3">
        <v>11</v>
      </c>
      <c r="I1153" s="5">
        <v>4</v>
      </c>
      <c r="J1153" s="2" t="s">
        <v>4</v>
      </c>
      <c r="K1153" s="2" t="s">
        <v>5</v>
      </c>
      <c r="L1153" s="8">
        <v>11</v>
      </c>
      <c r="M1153" s="1">
        <v>1</v>
      </c>
      <c r="N1153" s="1" t="str">
        <f t="shared" si="19"/>
        <v>не торгуем</v>
      </c>
      <c r="O1153" s="1"/>
    </row>
    <row r="1154" spans="3:15" x14ac:dyDescent="0.3">
      <c r="C1154" s="7" t="s">
        <v>419</v>
      </c>
      <c r="D1154" s="103" t="str">
        <f>VLOOKUP(Таблица1[[#This Row],[ID]],Таблица3[#All],3,FALSE)</f>
        <v>Diwakar</v>
      </c>
      <c r="E1154" s="18">
        <f>VLOOKUP(Таблица1[[#This Row],[ID]],Таблица3[#All],2,FALSE)</f>
        <v>43501</v>
      </c>
      <c r="F1154" s="18" t="str">
        <f>VLOOKUP(Таблица1[[#This Row],[ID]],Таблица3[#All],5,FALSE)</f>
        <v>Delhi</v>
      </c>
      <c r="G1154" s="5">
        <v>109</v>
      </c>
      <c r="H1154" s="3">
        <v>40</v>
      </c>
      <c r="I1154" s="5">
        <v>1</v>
      </c>
      <c r="J1154" s="2" t="s">
        <v>2</v>
      </c>
      <c r="K1154" s="2" t="s">
        <v>29</v>
      </c>
      <c r="L1154" s="8">
        <v>109</v>
      </c>
      <c r="M1154" s="1">
        <v>3</v>
      </c>
      <c r="N1154" s="1" t="str">
        <f t="shared" si="19"/>
        <v>не торгуем</v>
      </c>
      <c r="O1154" s="1"/>
    </row>
    <row r="1155" spans="3:15" x14ac:dyDescent="0.3">
      <c r="C1155" s="7" t="s">
        <v>406</v>
      </c>
      <c r="D1155" s="103" t="str">
        <f>VLOOKUP(Таблица1[[#This Row],[ID]],Таблица3[#All],3,FALSE)</f>
        <v>Shweta</v>
      </c>
      <c r="E1155" s="18">
        <f>VLOOKUP(Таблица1[[#This Row],[ID]],Таблица3[#All],2,FALSE)</f>
        <v>43496</v>
      </c>
      <c r="F1155" s="18" t="str">
        <f>VLOOKUP(Таблица1[[#This Row],[ID]],Таблица3[#All],5,FALSE)</f>
        <v>Udaipur</v>
      </c>
      <c r="G1155" s="5">
        <v>71</v>
      </c>
      <c r="H1155" s="3">
        <v>4</v>
      </c>
      <c r="I1155" s="5">
        <v>5</v>
      </c>
      <c r="J1155" s="2" t="s">
        <v>4</v>
      </c>
      <c r="K1155" s="2" t="s">
        <v>22</v>
      </c>
      <c r="L1155" s="8">
        <v>14.2</v>
      </c>
      <c r="M1155" s="1">
        <v>4</v>
      </c>
      <c r="N1155" s="1" t="str">
        <f t="shared" si="19"/>
        <v>не торгуем</v>
      </c>
      <c r="O1155" s="1"/>
    </row>
    <row r="1156" spans="3:15" x14ac:dyDescent="0.3">
      <c r="C1156" s="7" t="s">
        <v>406</v>
      </c>
      <c r="D1156" s="103" t="str">
        <f>VLOOKUP(Таблица1[[#This Row],[ID]],Таблица3[#All],3,FALSE)</f>
        <v>Shweta</v>
      </c>
      <c r="E1156" s="18">
        <f>VLOOKUP(Таблица1[[#This Row],[ID]],Таблица3[#All],2,FALSE)</f>
        <v>43496</v>
      </c>
      <c r="F1156" s="18" t="str">
        <f>VLOOKUP(Таблица1[[#This Row],[ID]],Таблица3[#All],5,FALSE)</f>
        <v>Udaipur</v>
      </c>
      <c r="G1156" s="5">
        <v>487</v>
      </c>
      <c r="H1156" s="3">
        <v>-23</v>
      </c>
      <c r="I1156" s="5">
        <v>3</v>
      </c>
      <c r="J1156" s="2" t="s">
        <v>7</v>
      </c>
      <c r="K1156" s="2" t="s">
        <v>25</v>
      </c>
      <c r="L1156" s="8">
        <v>162.33333333333334</v>
      </c>
      <c r="M1156" s="1">
        <v>3</v>
      </c>
      <c r="N1156" s="1" t="str">
        <f t="shared" si="19"/>
        <v>торгуем</v>
      </c>
      <c r="O1156" s="1"/>
    </row>
    <row r="1157" spans="3:15" x14ac:dyDescent="0.3">
      <c r="C1157" s="7" t="s">
        <v>58</v>
      </c>
      <c r="D1157" s="103" t="str">
        <f>VLOOKUP(Таблица1[[#This Row],[ID]],Таблица3[#All],3,FALSE)</f>
        <v>Parth</v>
      </c>
      <c r="E1157" s="18">
        <f>VLOOKUP(Таблица1[[#This Row],[ID]],Таблица3[#All],2,FALSE)</f>
        <v>43216</v>
      </c>
      <c r="F1157" s="18" t="str">
        <f>VLOOKUP(Таблица1[[#This Row],[ID]],Таблица3[#All],5,FALSE)</f>
        <v>Pune</v>
      </c>
      <c r="G1157" s="5">
        <v>880</v>
      </c>
      <c r="H1157" s="3">
        <v>97</v>
      </c>
      <c r="I1157" s="5">
        <v>8</v>
      </c>
      <c r="J1157" s="2" t="s">
        <v>2</v>
      </c>
      <c r="K1157" s="2" t="s">
        <v>29</v>
      </c>
      <c r="L1157" s="8">
        <v>110</v>
      </c>
      <c r="M1157" s="1">
        <v>2</v>
      </c>
      <c r="N1157" s="1" t="str">
        <f t="shared" si="19"/>
        <v>не торгуем</v>
      </c>
      <c r="O1157" s="1"/>
    </row>
    <row r="1158" spans="3:15" x14ac:dyDescent="0.3">
      <c r="C1158" s="7" t="s">
        <v>186</v>
      </c>
      <c r="D1158" s="103" t="str">
        <f>VLOOKUP(Таблица1[[#This Row],[ID]],Таблица3[#All],3,FALSE)</f>
        <v>Surabhi</v>
      </c>
      <c r="E1158" s="18">
        <f>VLOOKUP(Таблица1[[#This Row],[ID]],Таблица3[#All],2,FALSE)</f>
        <v>43342</v>
      </c>
      <c r="F1158" s="18" t="str">
        <f>VLOOKUP(Таблица1[[#This Row],[ID]],Таблица3[#All],5,FALSE)</f>
        <v>Jaipur</v>
      </c>
      <c r="G1158" s="5">
        <v>220</v>
      </c>
      <c r="H1158" s="3">
        <v>-19</v>
      </c>
      <c r="I1158" s="5">
        <v>2</v>
      </c>
      <c r="J1158" s="2" t="s">
        <v>4</v>
      </c>
      <c r="K1158" s="2" t="s">
        <v>11</v>
      </c>
      <c r="L1158" s="8">
        <v>110</v>
      </c>
      <c r="M1158" s="1">
        <v>2</v>
      </c>
      <c r="N1158" s="1" t="str">
        <f t="shared" ref="N1158:N1221" si="20">IF(OR(K1158="Printers",K1158="Bookcases",K1158="Accessories"),"торгуем","не торгуем")</f>
        <v>не торгуем</v>
      </c>
      <c r="O1158" s="1"/>
    </row>
    <row r="1159" spans="3:15" x14ac:dyDescent="0.3">
      <c r="C1159" s="7" t="s">
        <v>190</v>
      </c>
      <c r="D1159" s="103" t="str">
        <f>VLOOKUP(Таблица1[[#This Row],[ID]],Таблица3[#All],3,FALSE)</f>
        <v>Sakshi</v>
      </c>
      <c r="E1159" s="18">
        <f>VLOOKUP(Таблица1[[#This Row],[ID]],Таблица3[#All],2,FALSE)</f>
        <v>43345</v>
      </c>
      <c r="F1159" s="18" t="str">
        <f>VLOOKUP(Таблица1[[#This Row],[ID]],Таблица3[#All],5,FALSE)</f>
        <v>Indore</v>
      </c>
      <c r="G1159" s="5">
        <v>110</v>
      </c>
      <c r="H1159" s="3">
        <v>35</v>
      </c>
      <c r="I1159" s="5">
        <v>1</v>
      </c>
      <c r="J1159" s="2" t="s">
        <v>2</v>
      </c>
      <c r="K1159" s="2" t="s">
        <v>29</v>
      </c>
      <c r="L1159" s="8">
        <v>110</v>
      </c>
      <c r="M1159" s="1">
        <v>2</v>
      </c>
      <c r="N1159" s="1" t="str">
        <f t="shared" si="20"/>
        <v>не торгуем</v>
      </c>
      <c r="O1159" s="1"/>
    </row>
    <row r="1160" spans="3:15" x14ac:dyDescent="0.3">
      <c r="C1160" s="7" t="s">
        <v>476</v>
      </c>
      <c r="D1160" s="103" t="str">
        <f>VLOOKUP(Таблица1[[#This Row],[ID]],Таблица3[#All],3,FALSE)</f>
        <v>Sonal</v>
      </c>
      <c r="E1160" s="18">
        <f>VLOOKUP(Таблица1[[#This Row],[ID]],Таблица3[#All],2,FALSE)</f>
        <v>43534</v>
      </c>
      <c r="F1160" s="18" t="str">
        <f>VLOOKUP(Таблица1[[#This Row],[ID]],Таблица3[#All],5,FALSE)</f>
        <v>Patna</v>
      </c>
      <c r="G1160" s="5">
        <v>220</v>
      </c>
      <c r="H1160" s="3">
        <v>40</v>
      </c>
      <c r="I1160" s="5">
        <v>2</v>
      </c>
      <c r="J1160" s="2" t="s">
        <v>7</v>
      </c>
      <c r="K1160" s="2" t="s">
        <v>28</v>
      </c>
      <c r="L1160" s="8">
        <v>110</v>
      </c>
      <c r="M1160" s="1">
        <v>3</v>
      </c>
      <c r="N1160" s="1" t="str">
        <f t="shared" si="20"/>
        <v>торгуем</v>
      </c>
      <c r="O1160" s="1"/>
    </row>
    <row r="1161" spans="3:15" x14ac:dyDescent="0.3">
      <c r="C1161" s="7" t="s">
        <v>409</v>
      </c>
      <c r="D1161" s="103" t="str">
        <f>VLOOKUP(Таблица1[[#This Row],[ID]],Таблица3[#All],3,FALSE)</f>
        <v>Anjali</v>
      </c>
      <c r="E1161" s="18">
        <f>VLOOKUP(Таблица1[[#This Row],[ID]],Таблица3[#All],2,FALSE)</f>
        <v>43497</v>
      </c>
      <c r="F1161" s="18" t="str">
        <f>VLOOKUP(Таблица1[[#This Row],[ID]],Таблица3[#All],5,FALSE)</f>
        <v>Delhi</v>
      </c>
      <c r="G1161" s="5">
        <v>44</v>
      </c>
      <c r="H1161" s="3">
        <v>14</v>
      </c>
      <c r="I1161" s="5">
        <v>3</v>
      </c>
      <c r="J1161" s="2" t="s">
        <v>4</v>
      </c>
      <c r="K1161" s="2" t="s">
        <v>6</v>
      </c>
      <c r="L1161" s="8">
        <v>14.666666666666666</v>
      </c>
      <c r="M1161" s="1">
        <v>1</v>
      </c>
      <c r="N1161" s="1" t="str">
        <f t="shared" si="20"/>
        <v>не торгуем</v>
      </c>
      <c r="O1161" s="1"/>
    </row>
    <row r="1162" spans="3:15" x14ac:dyDescent="0.3">
      <c r="C1162" s="7" t="s">
        <v>171</v>
      </c>
      <c r="D1162" s="103" t="str">
        <f>VLOOKUP(Таблица1[[#This Row],[ID]],Таблица3[#All],3,FALSE)</f>
        <v>Nishant</v>
      </c>
      <c r="E1162" s="18">
        <f>VLOOKUP(Таблица1[[#This Row],[ID]],Таблица3[#All],2,FALSE)</f>
        <v>43326</v>
      </c>
      <c r="F1162" s="18" t="str">
        <f>VLOOKUP(Таблица1[[#This Row],[ID]],Таблица3[#All],5,FALSE)</f>
        <v>Mumbai</v>
      </c>
      <c r="G1162" s="5">
        <v>221</v>
      </c>
      <c r="H1162" s="3">
        <v>-15</v>
      </c>
      <c r="I1162" s="5">
        <v>2</v>
      </c>
      <c r="J1162" s="2" t="s">
        <v>7</v>
      </c>
      <c r="K1162" s="2" t="s">
        <v>8</v>
      </c>
      <c r="L1162" s="8">
        <v>110.5</v>
      </c>
      <c r="M1162" s="1">
        <v>1</v>
      </c>
      <c r="N1162" s="1" t="str">
        <f t="shared" si="20"/>
        <v>не торгуем</v>
      </c>
      <c r="O1162" s="1"/>
    </row>
    <row r="1163" spans="3:15" x14ac:dyDescent="0.3">
      <c r="C1163" s="7" t="s">
        <v>382</v>
      </c>
      <c r="D1163" s="103" t="str">
        <f>VLOOKUP(Таблица1[[#This Row],[ID]],Таблица3[#All],3,FALSE)</f>
        <v>Tejeswini</v>
      </c>
      <c r="E1163" s="18">
        <f>VLOOKUP(Таблица1[[#This Row],[ID]],Таблица3[#All],2,FALSE)</f>
        <v>43484</v>
      </c>
      <c r="F1163" s="18" t="str">
        <f>VLOOKUP(Таблица1[[#This Row],[ID]],Таблица3[#All],5,FALSE)</f>
        <v>Pune</v>
      </c>
      <c r="G1163" s="5">
        <v>544</v>
      </c>
      <c r="H1163" s="3">
        <v>-152</v>
      </c>
      <c r="I1163" s="5">
        <v>3</v>
      </c>
      <c r="J1163" s="2" t="s">
        <v>2</v>
      </c>
      <c r="K1163" s="2" t="s">
        <v>3</v>
      </c>
      <c r="L1163" s="8">
        <v>181.33333333333334</v>
      </c>
      <c r="M1163" s="1">
        <v>1</v>
      </c>
      <c r="N1163" s="1" t="str">
        <f t="shared" si="20"/>
        <v>торгуем</v>
      </c>
      <c r="O1163" s="1"/>
    </row>
    <row r="1164" spans="3:15" x14ac:dyDescent="0.3">
      <c r="C1164" s="7" t="s">
        <v>278</v>
      </c>
      <c r="D1164" s="103" t="str">
        <f>VLOOKUP(Таблица1[[#This Row],[ID]],Таблица3[#All],3,FALSE)</f>
        <v>Swapnil</v>
      </c>
      <c r="E1164" s="18">
        <f>VLOOKUP(Таблица1[[#This Row],[ID]],Таблица3[#All],2,FALSE)</f>
        <v>43417</v>
      </c>
      <c r="F1164" s="18" t="str">
        <f>VLOOKUP(Таблица1[[#This Row],[ID]],Таблица3[#All],5,FALSE)</f>
        <v>Mumbai</v>
      </c>
      <c r="G1164" s="5">
        <v>223</v>
      </c>
      <c r="H1164" s="3">
        <v>27</v>
      </c>
      <c r="I1164" s="5">
        <v>2</v>
      </c>
      <c r="J1164" s="2" t="s">
        <v>2</v>
      </c>
      <c r="K1164" s="2" t="s">
        <v>3</v>
      </c>
      <c r="L1164" s="8">
        <v>111.5</v>
      </c>
      <c r="M1164" s="1">
        <v>1</v>
      </c>
      <c r="N1164" s="1" t="str">
        <f t="shared" si="20"/>
        <v>торгуем</v>
      </c>
      <c r="O1164" s="1"/>
    </row>
    <row r="1165" spans="3:15" x14ac:dyDescent="0.3">
      <c r="C1165" s="7" t="s">
        <v>443</v>
      </c>
      <c r="D1165" s="103" t="str">
        <f>VLOOKUP(Таблица1[[#This Row],[ID]],Таблица3[#All],3,FALSE)</f>
        <v>Mukesh</v>
      </c>
      <c r="E1165" s="18">
        <f>VLOOKUP(Таблица1[[#This Row],[ID]],Таблица3[#All],2,FALSE)</f>
        <v>43515</v>
      </c>
      <c r="F1165" s="18" t="str">
        <f>VLOOKUP(Таблица1[[#This Row],[ID]],Таблица3[#All],5,FALSE)</f>
        <v>Chandigarh</v>
      </c>
      <c r="G1165" s="5">
        <v>1117</v>
      </c>
      <c r="H1165" s="3">
        <v>447</v>
      </c>
      <c r="I1165" s="5">
        <v>10</v>
      </c>
      <c r="J1165" s="2" t="s">
        <v>2</v>
      </c>
      <c r="K1165" s="2" t="s">
        <v>3</v>
      </c>
      <c r="L1165" s="8">
        <v>111.7</v>
      </c>
      <c r="M1165" s="1">
        <v>3</v>
      </c>
      <c r="N1165" s="1" t="str">
        <f t="shared" si="20"/>
        <v>торгуем</v>
      </c>
      <c r="O1165" s="1"/>
    </row>
    <row r="1166" spans="3:15" x14ac:dyDescent="0.3">
      <c r="C1166" s="7" t="s">
        <v>410</v>
      </c>
      <c r="D1166" s="103" t="str">
        <f>VLOOKUP(Таблица1[[#This Row],[ID]],Таблица3[#All],3,FALSE)</f>
        <v>Mugdha</v>
      </c>
      <c r="E1166" s="18">
        <f>VLOOKUP(Таблица1[[#This Row],[ID]],Таблица3[#All],2,FALSE)</f>
        <v>43498</v>
      </c>
      <c r="F1166" s="18" t="str">
        <f>VLOOKUP(Таблица1[[#This Row],[ID]],Таблица3[#All],5,FALSE)</f>
        <v>Delhi</v>
      </c>
      <c r="G1166" s="5">
        <v>71</v>
      </c>
      <c r="H1166" s="3">
        <v>32</v>
      </c>
      <c r="I1166" s="5">
        <v>3</v>
      </c>
      <c r="J1166" s="2" t="s">
        <v>4</v>
      </c>
      <c r="K1166" s="2" t="s">
        <v>11</v>
      </c>
      <c r="L1166" s="8">
        <v>23.666666666666668</v>
      </c>
      <c r="M1166" s="1">
        <v>3</v>
      </c>
      <c r="N1166" s="1" t="str">
        <f t="shared" si="20"/>
        <v>не торгуем</v>
      </c>
      <c r="O1166" s="1"/>
    </row>
    <row r="1167" spans="3:15" x14ac:dyDescent="0.3">
      <c r="C1167" s="7" t="s">
        <v>277</v>
      </c>
      <c r="D1167" s="103" t="str">
        <f>VLOOKUP(Таблица1[[#This Row],[ID]],Таблица3[#All],3,FALSE)</f>
        <v>Anand</v>
      </c>
      <c r="E1167" s="18">
        <f>VLOOKUP(Таблица1[[#This Row],[ID]],Таблица3[#All],2,FALSE)</f>
        <v>43414</v>
      </c>
      <c r="F1167" s="18" t="str">
        <f>VLOOKUP(Таблица1[[#This Row],[ID]],Таблица3[#All],5,FALSE)</f>
        <v>Indore</v>
      </c>
      <c r="G1167" s="5">
        <v>227</v>
      </c>
      <c r="H1167" s="3">
        <v>59</v>
      </c>
      <c r="I1167" s="5">
        <v>2</v>
      </c>
      <c r="J1167" s="2" t="s">
        <v>2</v>
      </c>
      <c r="K1167" s="2" t="s">
        <v>29</v>
      </c>
      <c r="L1167" s="8">
        <v>113.5</v>
      </c>
      <c r="M1167" s="1">
        <v>4</v>
      </c>
      <c r="N1167" s="1" t="str">
        <f t="shared" si="20"/>
        <v>не торгуем</v>
      </c>
      <c r="O1167" s="1"/>
    </row>
    <row r="1168" spans="3:15" x14ac:dyDescent="0.3">
      <c r="C1168" s="7" t="s">
        <v>74</v>
      </c>
      <c r="D1168" s="103" t="str">
        <f>VLOOKUP(Таблица1[[#This Row],[ID]],Таблица3[#All],3,FALSE)</f>
        <v>Sabah</v>
      </c>
      <c r="E1168" s="18">
        <f>VLOOKUP(Таблица1[[#This Row],[ID]],Таблица3[#All],2,FALSE)</f>
        <v>43230</v>
      </c>
      <c r="F1168" s="18" t="str">
        <f>VLOOKUP(Таблица1[[#This Row],[ID]],Таблица3[#All],5,FALSE)</f>
        <v>Mumbai</v>
      </c>
      <c r="G1168" s="5">
        <v>229</v>
      </c>
      <c r="H1168" s="3">
        <v>-23</v>
      </c>
      <c r="I1168" s="5">
        <v>2</v>
      </c>
      <c r="J1168" s="2" t="s">
        <v>4</v>
      </c>
      <c r="K1168" s="2" t="s">
        <v>11</v>
      </c>
      <c r="L1168" s="8">
        <v>114.5</v>
      </c>
      <c r="M1168" s="1">
        <v>4</v>
      </c>
      <c r="N1168" s="1" t="str">
        <f t="shared" si="20"/>
        <v>не торгуем</v>
      </c>
      <c r="O1168" s="1"/>
    </row>
    <row r="1169" spans="3:15" x14ac:dyDescent="0.3">
      <c r="C1169" s="7" t="s">
        <v>322</v>
      </c>
      <c r="D1169" s="103" t="str">
        <f>VLOOKUP(Таблица1[[#This Row],[ID]],Таблица3[#All],3,FALSE)</f>
        <v>Ishpreet</v>
      </c>
      <c r="E1169" s="18">
        <f>VLOOKUP(Таблица1[[#This Row],[ID]],Таблица3[#All],2,FALSE)</f>
        <v>43444</v>
      </c>
      <c r="F1169" s="18" t="str">
        <f>VLOOKUP(Таблица1[[#This Row],[ID]],Таблица3[#All],5,FALSE)</f>
        <v>Mumbai</v>
      </c>
      <c r="G1169" s="5">
        <v>802</v>
      </c>
      <c r="H1169" s="3">
        <v>120</v>
      </c>
      <c r="I1169" s="5">
        <v>7</v>
      </c>
      <c r="J1169" s="2" t="s">
        <v>7</v>
      </c>
      <c r="K1169" s="2" t="s">
        <v>28</v>
      </c>
      <c r="L1169" s="8">
        <v>114.57142857142857</v>
      </c>
      <c r="M1169" s="1">
        <v>2</v>
      </c>
      <c r="N1169" s="1" t="str">
        <f t="shared" si="20"/>
        <v>торгуем</v>
      </c>
      <c r="O1169" s="1"/>
    </row>
    <row r="1170" spans="3:15" x14ac:dyDescent="0.3">
      <c r="C1170" s="7" t="s">
        <v>412</v>
      </c>
      <c r="D1170" s="103" t="str">
        <f>VLOOKUP(Таблица1[[#This Row],[ID]],Таблица3[#All],3,FALSE)</f>
        <v>Gaurav</v>
      </c>
      <c r="E1170" s="18">
        <f>VLOOKUP(Таблица1[[#This Row],[ID]],Таблица3[#All],2,FALSE)</f>
        <v>43499</v>
      </c>
      <c r="F1170" s="18" t="str">
        <f>VLOOKUP(Таблица1[[#This Row],[ID]],Таблица3[#All],5,FALSE)</f>
        <v>Udaipur</v>
      </c>
      <c r="G1170" s="5">
        <v>141</v>
      </c>
      <c r="H1170" s="3">
        <v>41</v>
      </c>
      <c r="I1170" s="5">
        <v>3</v>
      </c>
      <c r="J1170" s="2" t="s">
        <v>4</v>
      </c>
      <c r="K1170" s="2" t="s">
        <v>20</v>
      </c>
      <c r="L1170" s="8">
        <v>47</v>
      </c>
      <c r="M1170" s="1">
        <v>1</v>
      </c>
      <c r="N1170" s="1" t="str">
        <f t="shared" si="20"/>
        <v>не торгуем</v>
      </c>
      <c r="O1170" s="1"/>
    </row>
    <row r="1171" spans="3:15" x14ac:dyDescent="0.3">
      <c r="C1171" s="7" t="s">
        <v>313</v>
      </c>
      <c r="D1171" s="103" t="str">
        <f>VLOOKUP(Таблица1[[#This Row],[ID]],Таблица3[#All],3,FALSE)</f>
        <v>Aashna</v>
      </c>
      <c r="E1171" s="18">
        <f>VLOOKUP(Таблица1[[#This Row],[ID]],Таблица3[#All],2,FALSE)</f>
        <v>43438</v>
      </c>
      <c r="F1171" s="18" t="str">
        <f>VLOOKUP(Таблица1[[#This Row],[ID]],Таблица3[#All],5,FALSE)</f>
        <v>Allahabad</v>
      </c>
      <c r="G1171" s="5">
        <v>688</v>
      </c>
      <c r="H1171" s="3">
        <v>103</v>
      </c>
      <c r="I1171" s="5">
        <v>6</v>
      </c>
      <c r="J1171" s="2" t="s">
        <v>7</v>
      </c>
      <c r="K1171" s="2" t="s">
        <v>28</v>
      </c>
      <c r="L1171" s="8">
        <v>114.66666666666667</v>
      </c>
      <c r="M1171" s="1">
        <v>1</v>
      </c>
      <c r="N1171" s="1" t="str">
        <f t="shared" si="20"/>
        <v>торгуем</v>
      </c>
      <c r="O1171" s="1"/>
    </row>
    <row r="1172" spans="3:15" x14ac:dyDescent="0.3">
      <c r="C1172" s="7" t="s">
        <v>413</v>
      </c>
      <c r="D1172" s="103" t="str">
        <f>VLOOKUP(Таблица1[[#This Row],[ID]],Таблица3[#All],3,FALSE)</f>
        <v>Harshal</v>
      </c>
      <c r="E1172" s="18">
        <f>VLOOKUP(Таблица1[[#This Row],[ID]],Таблица3[#All],2,FALSE)</f>
        <v>43499</v>
      </c>
      <c r="F1172" s="18" t="str">
        <f>VLOOKUP(Таблица1[[#This Row],[ID]],Таблица3[#All],5,FALSE)</f>
        <v>Delhi</v>
      </c>
      <c r="G1172" s="5">
        <v>610</v>
      </c>
      <c r="H1172" s="3">
        <v>208</v>
      </c>
      <c r="I1172" s="5">
        <v>3</v>
      </c>
      <c r="J1172" s="2" t="s">
        <v>7</v>
      </c>
      <c r="K1172" s="2" t="s">
        <v>25</v>
      </c>
      <c r="L1172" s="8">
        <v>203.33333333333334</v>
      </c>
      <c r="M1172" s="1">
        <v>4</v>
      </c>
      <c r="N1172" s="1" t="str">
        <f t="shared" si="20"/>
        <v>торгуем</v>
      </c>
      <c r="O1172" s="1"/>
    </row>
    <row r="1173" spans="3:15" x14ac:dyDescent="0.3">
      <c r="C1173" s="7" t="s">
        <v>413</v>
      </c>
      <c r="D1173" s="103" t="str">
        <f>VLOOKUP(Таблица1[[#This Row],[ID]],Таблица3[#All],3,FALSE)</f>
        <v>Harshal</v>
      </c>
      <c r="E1173" s="18">
        <f>VLOOKUP(Таблица1[[#This Row],[ID]],Таблица3[#All],2,FALSE)</f>
        <v>43499</v>
      </c>
      <c r="F1173" s="18" t="str">
        <f>VLOOKUP(Таблица1[[#This Row],[ID]],Таблица3[#All],5,FALSE)</f>
        <v>Delhi</v>
      </c>
      <c r="G1173" s="5">
        <v>4363</v>
      </c>
      <c r="H1173" s="3">
        <v>305</v>
      </c>
      <c r="I1173" s="5">
        <v>5</v>
      </c>
      <c r="J1173" s="2" t="s">
        <v>2</v>
      </c>
      <c r="K1173" s="2" t="s">
        <v>24</v>
      </c>
      <c r="L1173" s="8">
        <v>872.6</v>
      </c>
      <c r="M1173" s="1">
        <v>1</v>
      </c>
      <c r="N1173" s="1" t="str">
        <f t="shared" si="20"/>
        <v>не торгуем</v>
      </c>
      <c r="O1173" s="1"/>
    </row>
    <row r="1174" spans="3:15" x14ac:dyDescent="0.3">
      <c r="C1174" s="7" t="s">
        <v>413</v>
      </c>
      <c r="D1174" s="103" t="str">
        <f>VLOOKUP(Таблица1[[#This Row],[ID]],Таблица3[#All],3,FALSE)</f>
        <v>Harshal</v>
      </c>
      <c r="E1174" s="18">
        <f>VLOOKUP(Таблица1[[#This Row],[ID]],Таблица3[#All],2,FALSE)</f>
        <v>43499</v>
      </c>
      <c r="F1174" s="18" t="str">
        <f>VLOOKUP(Таблица1[[#This Row],[ID]],Таблица3[#All],5,FALSE)</f>
        <v>Delhi</v>
      </c>
      <c r="G1174" s="5">
        <v>414</v>
      </c>
      <c r="H1174" s="3">
        <v>199</v>
      </c>
      <c r="I1174" s="5">
        <v>3</v>
      </c>
      <c r="J1174" s="2" t="s">
        <v>7</v>
      </c>
      <c r="K1174" s="2" t="s">
        <v>10</v>
      </c>
      <c r="L1174" s="8">
        <v>138</v>
      </c>
      <c r="M1174" s="1">
        <v>4</v>
      </c>
      <c r="N1174" s="1" t="str">
        <f t="shared" si="20"/>
        <v>не торгуем</v>
      </c>
      <c r="O1174" s="1"/>
    </row>
    <row r="1175" spans="3:15" x14ac:dyDescent="0.3">
      <c r="C1175" s="7" t="s">
        <v>73</v>
      </c>
      <c r="D1175" s="103" t="str">
        <f>VLOOKUP(Таблица1[[#This Row],[ID]],Таблица3[#All],3,FALSE)</f>
        <v>Farah</v>
      </c>
      <c r="E1175" s="18">
        <f>VLOOKUP(Таблица1[[#This Row],[ID]],Таблица3[#All],2,FALSE)</f>
        <v>43228</v>
      </c>
      <c r="F1175" s="18" t="str">
        <f>VLOOKUP(Таблица1[[#This Row],[ID]],Таблица3[#All],5,FALSE)</f>
        <v>Kohima</v>
      </c>
      <c r="G1175" s="5">
        <v>115</v>
      </c>
      <c r="H1175" s="3">
        <v>25</v>
      </c>
      <c r="I1175" s="5">
        <v>1</v>
      </c>
      <c r="J1175" s="2" t="s">
        <v>7</v>
      </c>
      <c r="K1175" s="2" t="s">
        <v>28</v>
      </c>
      <c r="L1175" s="8">
        <v>115</v>
      </c>
      <c r="M1175" s="1">
        <v>2</v>
      </c>
      <c r="N1175" s="1" t="str">
        <f t="shared" si="20"/>
        <v>торгуем</v>
      </c>
      <c r="O1175" s="1"/>
    </row>
    <row r="1176" spans="3:15" x14ac:dyDescent="0.3">
      <c r="C1176" s="7" t="s">
        <v>413</v>
      </c>
      <c r="D1176" s="103" t="str">
        <f>VLOOKUP(Таблица1[[#This Row],[ID]],Таблица3[#All],3,FALSE)</f>
        <v>Harshal</v>
      </c>
      <c r="E1176" s="18">
        <f>VLOOKUP(Таблица1[[#This Row],[ID]],Таблица3[#All],2,FALSE)</f>
        <v>43499</v>
      </c>
      <c r="F1176" s="18" t="str">
        <f>VLOOKUP(Таблица1[[#This Row],[ID]],Таблица3[#All],5,FALSE)</f>
        <v>Delhi</v>
      </c>
      <c r="G1176" s="5">
        <v>201</v>
      </c>
      <c r="H1176" s="3">
        <v>32</v>
      </c>
      <c r="I1176" s="5">
        <v>4</v>
      </c>
      <c r="J1176" s="2" t="s">
        <v>2</v>
      </c>
      <c r="K1176" s="2" t="s">
        <v>29</v>
      </c>
      <c r="L1176" s="8">
        <v>50.25</v>
      </c>
      <c r="M1176" s="1">
        <v>1</v>
      </c>
      <c r="N1176" s="1" t="str">
        <f t="shared" si="20"/>
        <v>не торгуем</v>
      </c>
      <c r="O1176" s="1"/>
    </row>
    <row r="1177" spans="3:15" x14ac:dyDescent="0.3">
      <c r="C1177" s="7" t="s">
        <v>448</v>
      </c>
      <c r="D1177" s="103" t="str">
        <f>VLOOKUP(Таблица1[[#This Row],[ID]],Таблица3[#All],3,FALSE)</f>
        <v>Manju</v>
      </c>
      <c r="E1177" s="18">
        <f>VLOOKUP(Таблица1[[#This Row],[ID]],Таблица3[#All],2,FALSE)</f>
        <v>43516</v>
      </c>
      <c r="F1177" s="18" t="str">
        <f>VLOOKUP(Таблица1[[#This Row],[ID]],Таблица3[#All],5,FALSE)</f>
        <v>Hyderabad</v>
      </c>
      <c r="G1177" s="5">
        <v>115</v>
      </c>
      <c r="H1177" s="3">
        <v>0</v>
      </c>
      <c r="I1177" s="5">
        <v>1</v>
      </c>
      <c r="J1177" s="2" t="s">
        <v>7</v>
      </c>
      <c r="K1177" s="2" t="s">
        <v>28</v>
      </c>
      <c r="L1177" s="8">
        <v>115</v>
      </c>
      <c r="M1177" s="1">
        <v>2</v>
      </c>
      <c r="N1177" s="1" t="str">
        <f t="shared" si="20"/>
        <v>торгуем</v>
      </c>
      <c r="O1177" s="1"/>
    </row>
    <row r="1178" spans="3:15" x14ac:dyDescent="0.3">
      <c r="C1178" s="7" t="s">
        <v>414</v>
      </c>
      <c r="D1178" s="103" t="str">
        <f>VLOOKUP(Таблица1[[#This Row],[ID]],Таблица3[#All],3,FALSE)</f>
        <v>Omkar</v>
      </c>
      <c r="E1178" s="18">
        <f>VLOOKUP(Таблица1[[#This Row],[ID]],Таблица3[#All],2,FALSE)</f>
        <v>43499</v>
      </c>
      <c r="F1178" s="18" t="str">
        <f>VLOOKUP(Таблица1[[#This Row],[ID]],Таблица3[#All],5,FALSE)</f>
        <v>Delhi</v>
      </c>
      <c r="G1178" s="5">
        <v>196</v>
      </c>
      <c r="H1178" s="3">
        <v>-7</v>
      </c>
      <c r="I1178" s="5">
        <v>5</v>
      </c>
      <c r="J1178" s="2" t="s">
        <v>7</v>
      </c>
      <c r="K1178" s="2" t="s">
        <v>10</v>
      </c>
      <c r="L1178" s="8">
        <v>39.200000000000003</v>
      </c>
      <c r="M1178" s="1">
        <v>1</v>
      </c>
      <c r="N1178" s="1" t="str">
        <f t="shared" si="20"/>
        <v>не торгуем</v>
      </c>
      <c r="O1178" s="1"/>
    </row>
    <row r="1179" spans="3:15" x14ac:dyDescent="0.3">
      <c r="C1179" s="7" t="s">
        <v>403</v>
      </c>
      <c r="D1179" s="103" t="str">
        <f>VLOOKUP(Таблица1[[#This Row],[ID]],Таблица3[#All],3,FALSE)</f>
        <v>Atul</v>
      </c>
      <c r="E1179" s="18">
        <f>VLOOKUP(Таблица1[[#This Row],[ID]],Таблица3[#All],2,FALSE)</f>
        <v>43495</v>
      </c>
      <c r="F1179" s="18" t="str">
        <f>VLOOKUP(Таблица1[[#This Row],[ID]],Таблица3[#All],5,FALSE)</f>
        <v>Delhi</v>
      </c>
      <c r="G1179" s="5">
        <v>230</v>
      </c>
      <c r="H1179" s="3">
        <v>5</v>
      </c>
      <c r="I1179" s="5">
        <v>2</v>
      </c>
      <c r="J1179" s="2" t="s">
        <v>4</v>
      </c>
      <c r="K1179" s="2" t="s">
        <v>11</v>
      </c>
      <c r="L1179" s="8">
        <v>115</v>
      </c>
      <c r="M1179" s="1">
        <v>2</v>
      </c>
      <c r="N1179" s="1" t="str">
        <f t="shared" si="20"/>
        <v>не торгуем</v>
      </c>
      <c r="O1179" s="1"/>
    </row>
    <row r="1180" spans="3:15" x14ac:dyDescent="0.3">
      <c r="C1180" s="7" t="s">
        <v>384</v>
      </c>
      <c r="D1180" s="103" t="str">
        <f>VLOOKUP(Таблица1[[#This Row],[ID]],Таблица3[#All],3,FALSE)</f>
        <v>Oshin</v>
      </c>
      <c r="E1180" s="18">
        <f>VLOOKUP(Таблица1[[#This Row],[ID]],Таблица3[#All],2,FALSE)</f>
        <v>43485</v>
      </c>
      <c r="F1180" s="18" t="str">
        <f>VLOOKUP(Таблица1[[#This Row],[ID]],Таблица3[#All],5,FALSE)</f>
        <v>Indore</v>
      </c>
      <c r="G1180" s="5">
        <v>1270</v>
      </c>
      <c r="H1180" s="3">
        <v>546</v>
      </c>
      <c r="I1180" s="5">
        <v>11</v>
      </c>
      <c r="J1180" s="2" t="s">
        <v>7</v>
      </c>
      <c r="K1180" s="2" t="s">
        <v>8</v>
      </c>
      <c r="L1180" s="8">
        <v>115.45454545454545</v>
      </c>
      <c r="M1180" s="1">
        <v>3</v>
      </c>
      <c r="N1180" s="1" t="str">
        <f t="shared" si="20"/>
        <v>не торгуем</v>
      </c>
      <c r="O1180" s="1"/>
    </row>
    <row r="1181" spans="3:15" x14ac:dyDescent="0.3">
      <c r="C1181" s="7" t="s">
        <v>251</v>
      </c>
      <c r="D1181" s="103" t="str">
        <f>VLOOKUP(Таблица1[[#This Row],[ID]],Таблица3[#All],3,FALSE)</f>
        <v>Mahima</v>
      </c>
      <c r="E1181" s="18">
        <f>VLOOKUP(Таблица1[[#This Row],[ID]],Таблица3[#All],2,FALSE)</f>
        <v>43400</v>
      </c>
      <c r="F1181" s="18" t="str">
        <f>VLOOKUP(Таблица1[[#This Row],[ID]],Таблица3[#All],5,FALSE)</f>
        <v>Gangtok</v>
      </c>
      <c r="G1181" s="5">
        <v>693</v>
      </c>
      <c r="H1181" s="3">
        <v>254</v>
      </c>
      <c r="I1181" s="5">
        <v>6</v>
      </c>
      <c r="J1181" s="2" t="s">
        <v>4</v>
      </c>
      <c r="K1181" s="2" t="s">
        <v>11</v>
      </c>
      <c r="L1181" s="8">
        <v>115.5</v>
      </c>
      <c r="M1181" s="1">
        <v>4</v>
      </c>
      <c r="N1181" s="1" t="str">
        <f t="shared" si="20"/>
        <v>не торгуем</v>
      </c>
      <c r="O1181" s="1"/>
    </row>
    <row r="1182" spans="3:15" x14ac:dyDescent="0.3">
      <c r="C1182" s="7" t="s">
        <v>417</v>
      </c>
      <c r="D1182" s="103" t="str">
        <f>VLOOKUP(Таблица1[[#This Row],[ID]],Таблица3[#All],3,FALSE)</f>
        <v>Yogesh</v>
      </c>
      <c r="E1182" s="18">
        <f>VLOOKUP(Таблица1[[#This Row],[ID]],Таблица3[#All],2,FALSE)</f>
        <v>43500</v>
      </c>
      <c r="F1182" s="18" t="str">
        <f>VLOOKUP(Таблица1[[#This Row],[ID]],Таблица3[#All],5,FALSE)</f>
        <v>Indore</v>
      </c>
      <c r="G1182" s="5">
        <v>231</v>
      </c>
      <c r="H1182" s="3">
        <v>99</v>
      </c>
      <c r="I1182" s="5">
        <v>2</v>
      </c>
      <c r="J1182" s="2" t="s">
        <v>7</v>
      </c>
      <c r="K1182" s="2" t="s">
        <v>8</v>
      </c>
      <c r="L1182" s="8">
        <v>115.5</v>
      </c>
      <c r="M1182" s="1">
        <v>4</v>
      </c>
      <c r="N1182" s="1" t="str">
        <f t="shared" si="20"/>
        <v>не торгуем</v>
      </c>
      <c r="O1182" s="1"/>
    </row>
    <row r="1183" spans="3:15" x14ac:dyDescent="0.3">
      <c r="C1183" s="7" t="s">
        <v>388</v>
      </c>
      <c r="D1183" s="103" t="str">
        <f>VLOOKUP(Таблица1[[#This Row],[ID]],Таблица3[#All],3,FALSE)</f>
        <v>Paromita</v>
      </c>
      <c r="E1183" s="18">
        <f>VLOOKUP(Таблица1[[#This Row],[ID]],Таблица3[#All],2,FALSE)</f>
        <v>43486</v>
      </c>
      <c r="F1183" s="18" t="str">
        <f>VLOOKUP(Таблица1[[#This Row],[ID]],Таблица3[#All],5,FALSE)</f>
        <v>Amritsar</v>
      </c>
      <c r="G1183" s="5">
        <v>811</v>
      </c>
      <c r="H1183" s="3">
        <v>154</v>
      </c>
      <c r="I1183" s="5">
        <v>7</v>
      </c>
      <c r="J1183" s="2" t="s">
        <v>7</v>
      </c>
      <c r="K1183" s="2" t="s">
        <v>28</v>
      </c>
      <c r="L1183" s="8">
        <v>115.85714285714286</v>
      </c>
      <c r="M1183" s="1">
        <v>2</v>
      </c>
      <c r="N1183" s="1" t="str">
        <f t="shared" si="20"/>
        <v>торгуем</v>
      </c>
      <c r="O1183" s="1"/>
    </row>
    <row r="1184" spans="3:15" x14ac:dyDescent="0.3">
      <c r="C1184" s="7" t="s">
        <v>116</v>
      </c>
      <c r="D1184" s="103" t="str">
        <f>VLOOKUP(Таблица1[[#This Row],[ID]],Таблица3[#All],3,FALSE)</f>
        <v>Noopur</v>
      </c>
      <c r="E1184" s="18">
        <f>VLOOKUP(Таблица1[[#This Row],[ID]],Таблица3[#All],2,FALSE)</f>
        <v>43272</v>
      </c>
      <c r="F1184" s="18" t="str">
        <f>VLOOKUP(Таблица1[[#This Row],[ID]],Таблица3[#All],5,FALSE)</f>
        <v>Bangalore</v>
      </c>
      <c r="G1184" s="5">
        <v>116</v>
      </c>
      <c r="H1184" s="3">
        <v>-4</v>
      </c>
      <c r="I1184" s="5">
        <v>1</v>
      </c>
      <c r="J1184" s="2" t="s">
        <v>4</v>
      </c>
      <c r="K1184" s="2" t="s">
        <v>11</v>
      </c>
      <c r="L1184" s="8">
        <v>116</v>
      </c>
      <c r="M1184" s="1">
        <v>1</v>
      </c>
      <c r="N1184" s="1" t="str">
        <f t="shared" si="20"/>
        <v>не торгуем</v>
      </c>
      <c r="O1184" s="1"/>
    </row>
    <row r="1185" spans="3:15" x14ac:dyDescent="0.3">
      <c r="C1185" s="7" t="s">
        <v>373</v>
      </c>
      <c r="D1185" s="103" t="str">
        <f>VLOOKUP(Таблица1[[#This Row],[ID]],Таблица3[#All],3,FALSE)</f>
        <v>Krutika</v>
      </c>
      <c r="E1185" s="18">
        <f>VLOOKUP(Таблица1[[#This Row],[ID]],Таблица3[#All],2,FALSE)</f>
        <v>43479</v>
      </c>
      <c r="F1185" s="18" t="str">
        <f>VLOOKUP(Таблица1[[#This Row],[ID]],Таблица3[#All],5,FALSE)</f>
        <v>Hyderabad</v>
      </c>
      <c r="G1185" s="5">
        <v>116</v>
      </c>
      <c r="H1185" s="3">
        <v>22</v>
      </c>
      <c r="I1185" s="5">
        <v>1</v>
      </c>
      <c r="J1185" s="2" t="s">
        <v>7</v>
      </c>
      <c r="K1185" s="2" t="s">
        <v>28</v>
      </c>
      <c r="L1185" s="8">
        <v>116</v>
      </c>
      <c r="M1185" s="1">
        <v>4</v>
      </c>
      <c r="N1185" s="1" t="str">
        <f t="shared" si="20"/>
        <v>торгуем</v>
      </c>
      <c r="O1185" s="1"/>
    </row>
    <row r="1186" spans="3:15" x14ac:dyDescent="0.3">
      <c r="C1186" s="7" t="s">
        <v>71</v>
      </c>
      <c r="D1186" s="103" t="str">
        <f>VLOOKUP(Таблица1[[#This Row],[ID]],Таблица3[#All],3,FALSE)</f>
        <v>Anurag</v>
      </c>
      <c r="E1186" s="18">
        <f>VLOOKUP(Таблица1[[#This Row],[ID]],Таблица3[#All],2,FALSE)</f>
        <v>43227</v>
      </c>
      <c r="F1186" s="18" t="str">
        <f>VLOOKUP(Таблица1[[#This Row],[ID]],Таблица3[#All],5,FALSE)</f>
        <v>Indore</v>
      </c>
      <c r="G1186" s="5">
        <v>823</v>
      </c>
      <c r="H1186" s="3">
        <v>-18</v>
      </c>
      <c r="I1186" s="5">
        <v>7</v>
      </c>
      <c r="J1186" s="2" t="s">
        <v>2</v>
      </c>
      <c r="K1186" s="2" t="s">
        <v>14</v>
      </c>
      <c r="L1186" s="8">
        <v>117.57142857142857</v>
      </c>
      <c r="M1186" s="1">
        <v>1</v>
      </c>
      <c r="N1186" s="1" t="str">
        <f t="shared" si="20"/>
        <v>не торгуем</v>
      </c>
      <c r="O1186" s="1"/>
    </row>
    <row r="1187" spans="3:15" x14ac:dyDescent="0.3">
      <c r="C1187" s="7" t="s">
        <v>417</v>
      </c>
      <c r="D1187" s="103" t="str">
        <f>VLOOKUP(Таблица1[[#This Row],[ID]],Таблица3[#All],3,FALSE)</f>
        <v>Yogesh</v>
      </c>
      <c r="E1187" s="18">
        <f>VLOOKUP(Таблица1[[#This Row],[ID]],Таблица3[#All],2,FALSE)</f>
        <v>43500</v>
      </c>
      <c r="F1187" s="18" t="str">
        <f>VLOOKUP(Таблица1[[#This Row],[ID]],Таблица3[#All],5,FALSE)</f>
        <v>Indore</v>
      </c>
      <c r="G1187" s="5">
        <v>16</v>
      </c>
      <c r="H1187" s="3">
        <v>6</v>
      </c>
      <c r="I1187" s="5">
        <v>3</v>
      </c>
      <c r="J1187" s="2" t="s">
        <v>4</v>
      </c>
      <c r="K1187" s="2" t="s">
        <v>6</v>
      </c>
      <c r="L1187" s="8">
        <v>5.333333333333333</v>
      </c>
      <c r="M1187" s="1">
        <v>4</v>
      </c>
      <c r="N1187" s="1" t="str">
        <f t="shared" si="20"/>
        <v>не торгуем</v>
      </c>
      <c r="O1187" s="1"/>
    </row>
    <row r="1188" spans="3:15" x14ac:dyDescent="0.3">
      <c r="C1188" s="7" t="s">
        <v>70</v>
      </c>
      <c r="D1188" s="103" t="str">
        <f>VLOOKUP(Таблица1[[#This Row],[ID]],Таблица3[#All],3,FALSE)</f>
        <v>Chirag</v>
      </c>
      <c r="E1188" s="18">
        <f>VLOOKUP(Таблица1[[#This Row],[ID]],Таблица3[#All],2,FALSE)</f>
        <v>43226</v>
      </c>
      <c r="F1188" s="18" t="str">
        <f>VLOOKUP(Таблица1[[#This Row],[ID]],Таблица3[#All],5,FALSE)</f>
        <v>Mumbai</v>
      </c>
      <c r="G1188" s="5">
        <v>238</v>
      </c>
      <c r="H1188" s="3">
        <v>20</v>
      </c>
      <c r="I1188" s="5">
        <v>2</v>
      </c>
      <c r="J1188" s="2" t="s">
        <v>4</v>
      </c>
      <c r="K1188" s="2" t="s">
        <v>11</v>
      </c>
      <c r="L1188" s="8">
        <v>119</v>
      </c>
      <c r="M1188" s="1">
        <v>2</v>
      </c>
      <c r="N1188" s="1" t="str">
        <f t="shared" si="20"/>
        <v>не торгуем</v>
      </c>
      <c r="O1188" s="1"/>
    </row>
    <row r="1189" spans="3:15" x14ac:dyDescent="0.3">
      <c r="C1189" s="7" t="s">
        <v>240</v>
      </c>
      <c r="D1189" s="103" t="str">
        <f>VLOOKUP(Таблица1[[#This Row],[ID]],Таблица3[#All],3,FALSE)</f>
        <v>Dheeraj</v>
      </c>
      <c r="E1189" s="18">
        <f>VLOOKUP(Таблица1[[#This Row],[ID]],Таблица3[#All],2,FALSE)</f>
        <v>43389</v>
      </c>
      <c r="F1189" s="18" t="str">
        <f>VLOOKUP(Таблица1[[#This Row],[ID]],Таблица3[#All],5,FALSE)</f>
        <v>Jaipur</v>
      </c>
      <c r="G1189" s="5">
        <v>119</v>
      </c>
      <c r="H1189" s="3">
        <v>1</v>
      </c>
      <c r="I1189" s="5">
        <v>1</v>
      </c>
      <c r="J1189" s="2" t="s">
        <v>2</v>
      </c>
      <c r="K1189" s="2" t="s">
        <v>14</v>
      </c>
      <c r="L1189" s="8">
        <v>119</v>
      </c>
      <c r="M1189" s="1">
        <v>4</v>
      </c>
      <c r="N1189" s="1" t="str">
        <f t="shared" si="20"/>
        <v>не торгуем</v>
      </c>
      <c r="O1189" s="1"/>
    </row>
    <row r="1190" spans="3:15" x14ac:dyDescent="0.3">
      <c r="C1190" s="7" t="s">
        <v>298</v>
      </c>
      <c r="D1190" s="103" t="str">
        <f>VLOOKUP(Таблица1[[#This Row],[ID]],Таблица3[#All],3,FALSE)</f>
        <v>Mrinal</v>
      </c>
      <c r="E1190" s="18">
        <f>VLOOKUP(Таблица1[[#This Row],[ID]],Таблица3[#All],2,FALSE)</f>
        <v>43428</v>
      </c>
      <c r="F1190" s="18" t="str">
        <f>VLOOKUP(Таблица1[[#This Row],[ID]],Таблица3[#All],5,FALSE)</f>
        <v>Mumbai</v>
      </c>
      <c r="G1190" s="5">
        <v>719</v>
      </c>
      <c r="H1190" s="3">
        <v>303</v>
      </c>
      <c r="I1190" s="5">
        <v>6</v>
      </c>
      <c r="J1190" s="2" t="s">
        <v>2</v>
      </c>
      <c r="K1190" s="2" t="s">
        <v>14</v>
      </c>
      <c r="L1190" s="8">
        <v>119.83333333333333</v>
      </c>
      <c r="M1190" s="1">
        <v>1</v>
      </c>
      <c r="N1190" s="1" t="str">
        <f t="shared" si="20"/>
        <v>не торгуем</v>
      </c>
      <c r="O1190" s="1"/>
    </row>
    <row r="1191" spans="3:15" x14ac:dyDescent="0.3">
      <c r="C1191" s="7" t="s">
        <v>418</v>
      </c>
      <c r="D1191" s="103" t="str">
        <f>VLOOKUP(Таблица1[[#This Row],[ID]],Таблица3[#All],3,FALSE)</f>
        <v>Anmol</v>
      </c>
      <c r="E1191" s="18">
        <f>VLOOKUP(Таблица1[[#This Row],[ID]],Таблица3[#All],2,FALSE)</f>
        <v>43500</v>
      </c>
      <c r="F1191" s="18" t="str">
        <f>VLOOKUP(Таблица1[[#This Row],[ID]],Таблица3[#All],5,FALSE)</f>
        <v>Udaipur</v>
      </c>
      <c r="G1191" s="5">
        <v>50</v>
      </c>
      <c r="H1191" s="3">
        <v>-28</v>
      </c>
      <c r="I1191" s="5">
        <v>5</v>
      </c>
      <c r="J1191" s="2" t="s">
        <v>2</v>
      </c>
      <c r="K1191" s="2" t="s">
        <v>29</v>
      </c>
      <c r="L1191" s="8">
        <v>10</v>
      </c>
      <c r="M1191" s="1">
        <v>2</v>
      </c>
      <c r="N1191" s="1" t="str">
        <f t="shared" si="20"/>
        <v>не торгуем</v>
      </c>
      <c r="O1191" s="1"/>
    </row>
    <row r="1192" spans="3:15" x14ac:dyDescent="0.3">
      <c r="C1192" s="7" t="s">
        <v>473</v>
      </c>
      <c r="D1192" s="103" t="str">
        <f>VLOOKUP(Таблица1[[#This Row],[ID]],Таблица3[#All],3,FALSE)</f>
        <v>Kirti</v>
      </c>
      <c r="E1192" s="18">
        <f>VLOOKUP(Таблица1[[#This Row],[ID]],Таблица3[#All],2,FALSE)</f>
        <v>43533</v>
      </c>
      <c r="F1192" s="18" t="str">
        <f>VLOOKUP(Таблица1[[#This Row],[ID]],Таблица3[#All],5,FALSE)</f>
        <v>Kashmir</v>
      </c>
      <c r="G1192" s="5">
        <v>120</v>
      </c>
      <c r="H1192" s="3">
        <v>1</v>
      </c>
      <c r="I1192" s="5">
        <v>1</v>
      </c>
      <c r="J1192" s="2" t="s">
        <v>2</v>
      </c>
      <c r="K1192" s="2" t="s">
        <v>14</v>
      </c>
      <c r="L1192" s="8">
        <v>120</v>
      </c>
      <c r="M1192" s="1">
        <v>2</v>
      </c>
      <c r="N1192" s="1" t="str">
        <f t="shared" si="20"/>
        <v>не торгуем</v>
      </c>
      <c r="O1192" s="1"/>
    </row>
    <row r="1193" spans="3:15" x14ac:dyDescent="0.3">
      <c r="C1193" s="7" t="s">
        <v>419</v>
      </c>
      <c r="D1193" s="103" t="str">
        <f>VLOOKUP(Таблица1[[#This Row],[ID]],Таблица3[#All],3,FALSE)</f>
        <v>Diwakar</v>
      </c>
      <c r="E1193" s="18">
        <f>VLOOKUP(Таблица1[[#This Row],[ID]],Таблица3[#All],2,FALSE)</f>
        <v>43501</v>
      </c>
      <c r="F1193" s="18" t="str">
        <f>VLOOKUP(Таблица1[[#This Row],[ID]],Таблица3[#All],5,FALSE)</f>
        <v>Delhi</v>
      </c>
      <c r="G1193" s="5">
        <v>93</v>
      </c>
      <c r="H1193" s="3">
        <v>-65</v>
      </c>
      <c r="I1193" s="5">
        <v>4</v>
      </c>
      <c r="J1193" s="2" t="s">
        <v>4</v>
      </c>
      <c r="K1193" s="2" t="s">
        <v>5</v>
      </c>
      <c r="L1193" s="8">
        <v>23.25</v>
      </c>
      <c r="M1193" s="1">
        <v>2</v>
      </c>
      <c r="N1193" s="1" t="str">
        <f t="shared" si="20"/>
        <v>не торгуем</v>
      </c>
      <c r="O1193" s="1"/>
    </row>
    <row r="1194" spans="3:15" x14ac:dyDescent="0.3">
      <c r="C1194" s="7" t="s">
        <v>419</v>
      </c>
      <c r="D1194" s="103" t="str">
        <f>VLOOKUP(Таблица1[[#This Row],[ID]],Таблица3[#All],3,FALSE)</f>
        <v>Diwakar</v>
      </c>
      <c r="E1194" s="18">
        <f>VLOOKUP(Таблица1[[#This Row],[ID]],Таблица3[#All],2,FALSE)</f>
        <v>43501</v>
      </c>
      <c r="F1194" s="18" t="str">
        <f>VLOOKUP(Таблица1[[#This Row],[ID]],Таблица3[#All],5,FALSE)</f>
        <v>Delhi</v>
      </c>
      <c r="G1194" s="5">
        <v>152</v>
      </c>
      <c r="H1194" s="3">
        <v>-3</v>
      </c>
      <c r="I1194" s="5">
        <v>5</v>
      </c>
      <c r="J1194" s="2" t="s">
        <v>4</v>
      </c>
      <c r="K1194" s="2" t="s">
        <v>11</v>
      </c>
      <c r="L1194" s="8">
        <v>30.4</v>
      </c>
      <c r="M1194" s="1">
        <v>2</v>
      </c>
      <c r="N1194" s="1" t="str">
        <f t="shared" si="20"/>
        <v>не торгуем</v>
      </c>
      <c r="O1194" s="1"/>
    </row>
    <row r="1195" spans="3:15" x14ac:dyDescent="0.3">
      <c r="C1195" s="7" t="s">
        <v>290</v>
      </c>
      <c r="D1195" s="103" t="str">
        <f>VLOOKUP(Таблица1[[#This Row],[ID]],Таблица3[#All],3,FALSE)</f>
        <v>Pranav</v>
      </c>
      <c r="E1195" s="18">
        <f>VLOOKUP(Таблица1[[#This Row],[ID]],Таблица3[#All],2,FALSE)</f>
        <v>43424</v>
      </c>
      <c r="F1195" s="18" t="str">
        <f>VLOOKUP(Таблица1[[#This Row],[ID]],Таблица3[#All],5,FALSE)</f>
        <v>Hyderabad</v>
      </c>
      <c r="G1195" s="5">
        <v>845</v>
      </c>
      <c r="H1195" s="3">
        <v>84</v>
      </c>
      <c r="I1195" s="5">
        <v>7</v>
      </c>
      <c r="J1195" s="2" t="s">
        <v>4</v>
      </c>
      <c r="K1195" s="2" t="s">
        <v>11</v>
      </c>
      <c r="L1195" s="8">
        <v>120.71428571428571</v>
      </c>
      <c r="M1195" s="1">
        <v>2</v>
      </c>
      <c r="N1195" s="1" t="str">
        <f t="shared" si="20"/>
        <v>не торгуем</v>
      </c>
      <c r="O1195" s="1"/>
    </row>
    <row r="1196" spans="3:15" x14ac:dyDescent="0.3">
      <c r="C1196" s="7" t="s">
        <v>101</v>
      </c>
      <c r="D1196" s="103" t="str">
        <f>VLOOKUP(Таблица1[[#This Row],[ID]],Таблица3[#All],3,FALSE)</f>
        <v>Bhawna</v>
      </c>
      <c r="E1196" s="18">
        <f>VLOOKUP(Таблица1[[#This Row],[ID]],Таблица3[#All],2,FALSE)</f>
        <v>43255</v>
      </c>
      <c r="F1196" s="18" t="str">
        <f>VLOOKUP(Таблица1[[#This Row],[ID]],Таблица3[#All],5,FALSE)</f>
        <v>Indore</v>
      </c>
      <c r="G1196" s="5">
        <v>243</v>
      </c>
      <c r="H1196" s="3">
        <v>-14</v>
      </c>
      <c r="I1196" s="5">
        <v>2</v>
      </c>
      <c r="J1196" s="2" t="s">
        <v>2</v>
      </c>
      <c r="K1196" s="2" t="s">
        <v>14</v>
      </c>
      <c r="L1196" s="8">
        <v>121.5</v>
      </c>
      <c r="M1196" s="1">
        <v>1</v>
      </c>
      <c r="N1196" s="1" t="str">
        <f t="shared" si="20"/>
        <v>не торгуем</v>
      </c>
      <c r="O1196" s="1"/>
    </row>
    <row r="1197" spans="3:15" x14ac:dyDescent="0.3">
      <c r="C1197" s="7" t="s">
        <v>391</v>
      </c>
      <c r="D1197" s="103" t="str">
        <f>VLOOKUP(Таблица1[[#This Row],[ID]],Таблица3[#All],3,FALSE)</f>
        <v>Mitali</v>
      </c>
      <c r="E1197" s="18">
        <f>VLOOKUP(Таблица1[[#This Row],[ID]],Таблица3[#All],2,FALSE)</f>
        <v>43487</v>
      </c>
      <c r="F1197" s="18" t="str">
        <f>VLOOKUP(Таблица1[[#This Row],[ID]],Таблица3[#All],5,FALSE)</f>
        <v>Indore</v>
      </c>
      <c r="G1197" s="5">
        <v>244</v>
      </c>
      <c r="H1197" s="3">
        <v>83</v>
      </c>
      <c r="I1197" s="5">
        <v>2</v>
      </c>
      <c r="J1197" s="2" t="s">
        <v>2</v>
      </c>
      <c r="K1197" s="2" t="s">
        <v>3</v>
      </c>
      <c r="L1197" s="8">
        <v>122</v>
      </c>
      <c r="M1197" s="1">
        <v>3</v>
      </c>
      <c r="N1197" s="1" t="str">
        <f t="shared" si="20"/>
        <v>торгуем</v>
      </c>
      <c r="O1197" s="1"/>
    </row>
    <row r="1198" spans="3:15" x14ac:dyDescent="0.3">
      <c r="C1198" s="7" t="s">
        <v>317</v>
      </c>
      <c r="D1198" s="103" t="str">
        <f>VLOOKUP(Таблица1[[#This Row],[ID]],Таблица3[#All],3,FALSE)</f>
        <v>Rohan</v>
      </c>
      <c r="E1198" s="18">
        <f>VLOOKUP(Таблица1[[#This Row],[ID]],Таблица3[#All],2,FALSE)</f>
        <v>43440</v>
      </c>
      <c r="F1198" s="18" t="str">
        <f>VLOOKUP(Таблица1[[#This Row],[ID]],Таблица3[#All],5,FALSE)</f>
        <v>Indore</v>
      </c>
      <c r="G1198" s="5">
        <v>734</v>
      </c>
      <c r="H1198" s="3">
        <v>213</v>
      </c>
      <c r="I1198" s="5">
        <v>6</v>
      </c>
      <c r="J1198" s="2" t="s">
        <v>7</v>
      </c>
      <c r="K1198" s="2" t="s">
        <v>8</v>
      </c>
      <c r="L1198" s="8">
        <v>122.33333333333333</v>
      </c>
      <c r="M1198" s="1">
        <v>3</v>
      </c>
      <c r="N1198" s="1" t="str">
        <f t="shared" si="20"/>
        <v>не торгуем</v>
      </c>
      <c r="O1198" s="1"/>
    </row>
    <row r="1199" spans="3:15" x14ac:dyDescent="0.3">
      <c r="C1199" s="7" t="s">
        <v>70</v>
      </c>
      <c r="D1199" s="103" t="str">
        <f>VLOOKUP(Таблица1[[#This Row],[ID]],Таблица3[#All],3,FALSE)</f>
        <v>Chirag</v>
      </c>
      <c r="E1199" s="18">
        <f>VLOOKUP(Таблица1[[#This Row],[ID]],Таблица3[#All],2,FALSE)</f>
        <v>43226</v>
      </c>
      <c r="F1199" s="18" t="str">
        <f>VLOOKUP(Таблица1[[#This Row],[ID]],Таблица3[#All],5,FALSE)</f>
        <v>Mumbai</v>
      </c>
      <c r="G1199" s="5">
        <v>245</v>
      </c>
      <c r="H1199" s="3">
        <v>-78</v>
      </c>
      <c r="I1199" s="5">
        <v>2</v>
      </c>
      <c r="J1199" s="2" t="s">
        <v>7</v>
      </c>
      <c r="K1199" s="2" t="s">
        <v>25</v>
      </c>
      <c r="L1199" s="8">
        <v>122.5</v>
      </c>
      <c r="M1199" s="1">
        <v>3</v>
      </c>
      <c r="N1199" s="1" t="str">
        <f t="shared" si="20"/>
        <v>торгуем</v>
      </c>
      <c r="O1199" s="1"/>
    </row>
    <row r="1200" spans="3:15" x14ac:dyDescent="0.3">
      <c r="C1200" s="7" t="s">
        <v>419</v>
      </c>
      <c r="D1200" s="103" t="str">
        <f>VLOOKUP(Таблица1[[#This Row],[ID]],Таблица3[#All],3,FALSE)</f>
        <v>Diwakar</v>
      </c>
      <c r="E1200" s="18">
        <f>VLOOKUP(Таблица1[[#This Row],[ID]],Таблица3[#All],2,FALSE)</f>
        <v>43501</v>
      </c>
      <c r="F1200" s="18" t="str">
        <f>VLOOKUP(Таблица1[[#This Row],[ID]],Таблица3[#All],5,FALSE)</f>
        <v>Delhi</v>
      </c>
      <c r="G1200" s="5">
        <v>222</v>
      </c>
      <c r="H1200" s="3">
        <v>74</v>
      </c>
      <c r="I1200" s="5">
        <v>5</v>
      </c>
      <c r="J1200" s="2" t="s">
        <v>4</v>
      </c>
      <c r="K1200" s="2" t="s">
        <v>6</v>
      </c>
      <c r="L1200" s="8">
        <v>44.4</v>
      </c>
      <c r="M1200" s="1">
        <v>2</v>
      </c>
      <c r="N1200" s="1" t="str">
        <f t="shared" si="20"/>
        <v>не торгуем</v>
      </c>
      <c r="O1200" s="1"/>
    </row>
    <row r="1201" spans="3:15" x14ac:dyDescent="0.3">
      <c r="C1201" s="7" t="s">
        <v>172</v>
      </c>
      <c r="D1201" s="103" t="str">
        <f>VLOOKUP(Таблица1[[#This Row],[ID]],Таблица3[#All],3,FALSE)</f>
        <v>Vaibhav</v>
      </c>
      <c r="E1201" s="18">
        <f>VLOOKUP(Таблица1[[#This Row],[ID]],Таблица3[#All],2,FALSE)</f>
        <v>43326</v>
      </c>
      <c r="F1201" s="18" t="str">
        <f>VLOOKUP(Таблица1[[#This Row],[ID]],Таблица3[#All],5,FALSE)</f>
        <v>Indore</v>
      </c>
      <c r="G1201" s="5">
        <v>735</v>
      </c>
      <c r="H1201" s="3">
        <v>-235</v>
      </c>
      <c r="I1201" s="5">
        <v>6</v>
      </c>
      <c r="J1201" s="2" t="s">
        <v>7</v>
      </c>
      <c r="K1201" s="2" t="s">
        <v>25</v>
      </c>
      <c r="L1201" s="8">
        <v>122.5</v>
      </c>
      <c r="M1201" s="1">
        <v>1</v>
      </c>
      <c r="N1201" s="1" t="str">
        <f t="shared" si="20"/>
        <v>торгуем</v>
      </c>
      <c r="O1201" s="1"/>
    </row>
    <row r="1202" spans="3:15" x14ac:dyDescent="0.3">
      <c r="C1202" s="7" t="s">
        <v>278</v>
      </c>
      <c r="D1202" s="103" t="str">
        <f>VLOOKUP(Таблица1[[#This Row],[ID]],Таблица3[#All],3,FALSE)</f>
        <v>Swapnil</v>
      </c>
      <c r="E1202" s="18">
        <f>VLOOKUP(Таблица1[[#This Row],[ID]],Таблица3[#All],2,FALSE)</f>
        <v>43417</v>
      </c>
      <c r="F1202" s="18" t="str">
        <f>VLOOKUP(Таблица1[[#This Row],[ID]],Таблица3[#All],5,FALSE)</f>
        <v>Mumbai</v>
      </c>
      <c r="G1202" s="5">
        <v>245</v>
      </c>
      <c r="H1202" s="3">
        <v>30</v>
      </c>
      <c r="I1202" s="5">
        <v>2</v>
      </c>
      <c r="J1202" s="2" t="s">
        <v>4</v>
      </c>
      <c r="K1202" s="2" t="s">
        <v>11</v>
      </c>
      <c r="L1202" s="8">
        <v>122.5</v>
      </c>
      <c r="M1202" s="1">
        <v>4</v>
      </c>
      <c r="N1202" s="1" t="str">
        <f t="shared" si="20"/>
        <v>не торгуем</v>
      </c>
      <c r="O1202" s="1"/>
    </row>
    <row r="1203" spans="3:15" x14ac:dyDescent="0.3">
      <c r="C1203" s="7" t="s">
        <v>420</v>
      </c>
      <c r="D1203" s="103" t="str">
        <f>VLOOKUP(Таблица1[[#This Row],[ID]],Таблица3[#All],3,FALSE)</f>
        <v>Shubham</v>
      </c>
      <c r="E1203" s="18">
        <f>VLOOKUP(Таблица1[[#This Row],[ID]],Таблица3[#All],2,FALSE)</f>
        <v>43502</v>
      </c>
      <c r="F1203" s="18" t="str">
        <f>VLOOKUP(Таблица1[[#This Row],[ID]],Таблица3[#All],5,FALSE)</f>
        <v>Delhi</v>
      </c>
      <c r="G1203" s="5">
        <v>43</v>
      </c>
      <c r="H1203" s="3">
        <v>9</v>
      </c>
      <c r="I1203" s="5">
        <v>4</v>
      </c>
      <c r="J1203" s="2" t="s">
        <v>4</v>
      </c>
      <c r="K1203" s="2" t="s">
        <v>48</v>
      </c>
      <c r="L1203" s="8">
        <v>10.75</v>
      </c>
      <c r="M1203" s="1">
        <v>3</v>
      </c>
      <c r="N1203" s="1" t="str">
        <f t="shared" si="20"/>
        <v>не торгуем</v>
      </c>
      <c r="O1203" s="1"/>
    </row>
    <row r="1204" spans="3:15" x14ac:dyDescent="0.3">
      <c r="C1204" s="7" t="s">
        <v>420</v>
      </c>
      <c r="D1204" s="103" t="str">
        <f>VLOOKUP(Таблица1[[#This Row],[ID]],Таблица3[#All],3,FALSE)</f>
        <v>Shubham</v>
      </c>
      <c r="E1204" s="18">
        <f>VLOOKUP(Таблица1[[#This Row],[ID]],Таблица3[#All],2,FALSE)</f>
        <v>43502</v>
      </c>
      <c r="F1204" s="18" t="str">
        <f>VLOOKUP(Таблица1[[#This Row],[ID]],Таблица3[#All],5,FALSE)</f>
        <v>Delhi</v>
      </c>
      <c r="G1204" s="5">
        <v>676</v>
      </c>
      <c r="H1204" s="3">
        <v>151</v>
      </c>
      <c r="I1204" s="5">
        <v>3</v>
      </c>
      <c r="J1204" s="2" t="s">
        <v>7</v>
      </c>
      <c r="K1204" s="2" t="s">
        <v>25</v>
      </c>
      <c r="L1204" s="8">
        <v>225.33333333333334</v>
      </c>
      <c r="M1204" s="1">
        <v>3</v>
      </c>
      <c r="N1204" s="1" t="str">
        <f t="shared" si="20"/>
        <v>торгуем</v>
      </c>
      <c r="O1204" s="1"/>
    </row>
    <row r="1205" spans="3:15" x14ac:dyDescent="0.3">
      <c r="C1205" s="7" t="s">
        <v>420</v>
      </c>
      <c r="D1205" s="103" t="str">
        <f>VLOOKUP(Таблица1[[#This Row],[ID]],Таблица3[#All],3,FALSE)</f>
        <v>Shubham</v>
      </c>
      <c r="E1205" s="18">
        <f>VLOOKUP(Таблица1[[#This Row],[ID]],Таблица3[#All],2,FALSE)</f>
        <v>43502</v>
      </c>
      <c r="F1205" s="18" t="str">
        <f>VLOOKUP(Таблица1[[#This Row],[ID]],Таблица3[#All],5,FALSE)</f>
        <v>Delhi</v>
      </c>
      <c r="G1205" s="5">
        <v>597</v>
      </c>
      <c r="H1205" s="3">
        <v>93</v>
      </c>
      <c r="I1205" s="5">
        <v>4</v>
      </c>
      <c r="J1205" s="2" t="s">
        <v>2</v>
      </c>
      <c r="K1205" s="2" t="s">
        <v>14</v>
      </c>
      <c r="L1205" s="8">
        <v>149.25</v>
      </c>
      <c r="M1205" s="1">
        <v>3</v>
      </c>
      <c r="N1205" s="1" t="str">
        <f t="shared" si="20"/>
        <v>не торгуем</v>
      </c>
      <c r="O1205" s="1"/>
    </row>
    <row r="1206" spans="3:15" x14ac:dyDescent="0.3">
      <c r="C1206" s="7" t="s">
        <v>365</v>
      </c>
      <c r="D1206" s="103" t="str">
        <f>VLOOKUP(Таблица1[[#This Row],[ID]],Таблица3[#All],3,FALSE)</f>
        <v>Mhatre</v>
      </c>
      <c r="E1206" s="18">
        <f>VLOOKUP(Таблица1[[#This Row],[ID]],Таблица3[#All],2,FALSE)</f>
        <v>43476</v>
      </c>
      <c r="F1206" s="18" t="str">
        <f>VLOOKUP(Таблица1[[#This Row],[ID]],Таблица3[#All],5,FALSE)</f>
        <v>Indore</v>
      </c>
      <c r="G1206" s="5">
        <v>245</v>
      </c>
      <c r="H1206" s="3">
        <v>10</v>
      </c>
      <c r="I1206" s="5">
        <v>2</v>
      </c>
      <c r="J1206" s="2" t="s">
        <v>2</v>
      </c>
      <c r="K1206" s="2" t="s">
        <v>3</v>
      </c>
      <c r="L1206" s="8">
        <v>122.5</v>
      </c>
      <c r="M1206" s="1">
        <v>3</v>
      </c>
      <c r="N1206" s="1" t="str">
        <f t="shared" si="20"/>
        <v>торгуем</v>
      </c>
      <c r="O1206" s="1"/>
    </row>
    <row r="1207" spans="3:15" x14ac:dyDescent="0.3">
      <c r="C1207" s="7" t="s">
        <v>421</v>
      </c>
      <c r="D1207" s="103" t="str">
        <f>VLOOKUP(Таблица1[[#This Row],[ID]],Таблица3[#All],3,FALSE)</f>
        <v>Patil</v>
      </c>
      <c r="E1207" s="18">
        <f>VLOOKUP(Таблица1[[#This Row],[ID]],Таблица3[#All],2,FALSE)</f>
        <v>43503</v>
      </c>
      <c r="F1207" s="18" t="str">
        <f>VLOOKUP(Таблица1[[#This Row],[ID]],Таблица3[#All],5,FALSE)</f>
        <v>Delhi</v>
      </c>
      <c r="G1207" s="5">
        <v>149</v>
      </c>
      <c r="H1207" s="3">
        <v>17</v>
      </c>
      <c r="I1207" s="5">
        <v>4</v>
      </c>
      <c r="J1207" s="2" t="s">
        <v>2</v>
      </c>
      <c r="K1207" s="2" t="s">
        <v>29</v>
      </c>
      <c r="L1207" s="8">
        <v>37.25</v>
      </c>
      <c r="M1207" s="1">
        <v>3</v>
      </c>
      <c r="N1207" s="1" t="str">
        <f t="shared" si="20"/>
        <v>не торгуем</v>
      </c>
      <c r="O1207" s="1"/>
    </row>
    <row r="1208" spans="3:15" x14ac:dyDescent="0.3">
      <c r="C1208" s="7" t="s">
        <v>401</v>
      </c>
      <c r="D1208" s="103" t="str">
        <f>VLOOKUP(Таблица1[[#This Row],[ID]],Таблица3[#All],3,FALSE)</f>
        <v>Amruta</v>
      </c>
      <c r="E1208" s="18">
        <f>VLOOKUP(Таблица1[[#This Row],[ID]],Таблица3[#All],2,FALSE)</f>
        <v>43493</v>
      </c>
      <c r="F1208" s="18" t="str">
        <f>VLOOKUP(Таблица1[[#This Row],[ID]],Таблица3[#All],5,FALSE)</f>
        <v>Delhi</v>
      </c>
      <c r="G1208" s="5">
        <v>245</v>
      </c>
      <c r="H1208" s="3">
        <v>91</v>
      </c>
      <c r="I1208" s="5">
        <v>2</v>
      </c>
      <c r="J1208" s="2" t="s">
        <v>2</v>
      </c>
      <c r="K1208" s="2" t="s">
        <v>3</v>
      </c>
      <c r="L1208" s="8">
        <v>122.5</v>
      </c>
      <c r="M1208" s="1">
        <v>2</v>
      </c>
      <c r="N1208" s="1" t="str">
        <f t="shared" si="20"/>
        <v>торгуем</v>
      </c>
      <c r="O1208" s="1"/>
    </row>
    <row r="1209" spans="3:15" x14ac:dyDescent="0.3">
      <c r="C1209" s="7" t="s">
        <v>260</v>
      </c>
      <c r="D1209" s="103" t="str">
        <f>VLOOKUP(Таблица1[[#This Row],[ID]],Таблица3[#All],3,FALSE)</f>
        <v>Sneha</v>
      </c>
      <c r="E1209" s="18">
        <f>VLOOKUP(Таблица1[[#This Row],[ID]],Таблица3[#All],2,FALSE)</f>
        <v>43404</v>
      </c>
      <c r="F1209" s="18" t="str">
        <f>VLOOKUP(Таблица1[[#This Row],[ID]],Таблица3[#All],5,FALSE)</f>
        <v>Bangalore</v>
      </c>
      <c r="G1209" s="5">
        <v>246</v>
      </c>
      <c r="H1209" s="3">
        <v>61</v>
      </c>
      <c r="I1209" s="5">
        <v>2</v>
      </c>
      <c r="J1209" s="2" t="s">
        <v>2</v>
      </c>
      <c r="K1209" s="2" t="s">
        <v>3</v>
      </c>
      <c r="L1209" s="8">
        <v>123</v>
      </c>
      <c r="M1209" s="1">
        <v>4</v>
      </c>
      <c r="N1209" s="1" t="str">
        <f t="shared" si="20"/>
        <v>торгуем</v>
      </c>
      <c r="O1209" s="1"/>
    </row>
    <row r="1210" spans="3:15" x14ac:dyDescent="0.3">
      <c r="C1210" s="7" t="s">
        <v>422</v>
      </c>
      <c r="D1210" s="103" t="str">
        <f>VLOOKUP(Таблица1[[#This Row],[ID]],Таблица3[#All],3,FALSE)</f>
        <v>Harsh</v>
      </c>
      <c r="E1210" s="18">
        <f>VLOOKUP(Таблица1[[#This Row],[ID]],Таблица3[#All],2,FALSE)</f>
        <v>43504</v>
      </c>
      <c r="F1210" s="18" t="str">
        <f>VLOOKUP(Таблица1[[#This Row],[ID]],Таблица3[#All],5,FALSE)</f>
        <v>Delhi</v>
      </c>
      <c r="G1210" s="5">
        <v>80</v>
      </c>
      <c r="H1210" s="3">
        <v>22</v>
      </c>
      <c r="I1210" s="5">
        <v>3</v>
      </c>
      <c r="J1210" s="2" t="s">
        <v>4</v>
      </c>
      <c r="K1210" s="2" t="s">
        <v>5</v>
      </c>
      <c r="L1210" s="8">
        <v>26.666666666666668</v>
      </c>
      <c r="M1210" s="1">
        <v>4</v>
      </c>
      <c r="N1210" s="1" t="str">
        <f t="shared" si="20"/>
        <v>не торгуем</v>
      </c>
      <c r="O1210" s="1"/>
    </row>
    <row r="1211" spans="3:15" x14ac:dyDescent="0.3">
      <c r="C1211" s="7" t="s">
        <v>422</v>
      </c>
      <c r="D1211" s="103" t="str">
        <f>VLOOKUP(Таблица1[[#This Row],[ID]],Таблица3[#All],3,FALSE)</f>
        <v>Harsh</v>
      </c>
      <c r="E1211" s="18">
        <f>VLOOKUP(Таблица1[[#This Row],[ID]],Таблица3[#All],2,FALSE)</f>
        <v>43504</v>
      </c>
      <c r="F1211" s="18" t="str">
        <f>VLOOKUP(Таблица1[[#This Row],[ID]],Таблица3[#All],5,FALSE)</f>
        <v>Delhi</v>
      </c>
      <c r="G1211" s="5">
        <v>276</v>
      </c>
      <c r="H1211" s="3">
        <v>52</v>
      </c>
      <c r="I1211" s="5">
        <v>5</v>
      </c>
      <c r="J1211" s="2" t="s">
        <v>4</v>
      </c>
      <c r="K1211" s="2" t="s">
        <v>11</v>
      </c>
      <c r="L1211" s="8">
        <v>55.2</v>
      </c>
      <c r="M1211" s="1">
        <v>4</v>
      </c>
      <c r="N1211" s="1" t="str">
        <f t="shared" si="20"/>
        <v>не торгуем</v>
      </c>
      <c r="O1211" s="1"/>
    </row>
    <row r="1212" spans="3:15" x14ac:dyDescent="0.3">
      <c r="C1212" s="7" t="s">
        <v>422</v>
      </c>
      <c r="D1212" s="103" t="str">
        <f>VLOOKUP(Таблица1[[#This Row],[ID]],Таблица3[#All],3,FALSE)</f>
        <v>Harsh</v>
      </c>
      <c r="E1212" s="18">
        <f>VLOOKUP(Таблица1[[#This Row],[ID]],Таблица3[#All],2,FALSE)</f>
        <v>43504</v>
      </c>
      <c r="F1212" s="18" t="str">
        <f>VLOOKUP(Таблица1[[#This Row],[ID]],Таблица3[#All],5,FALSE)</f>
        <v>Delhi</v>
      </c>
      <c r="G1212" s="5">
        <v>71</v>
      </c>
      <c r="H1212" s="3">
        <v>19</v>
      </c>
      <c r="I1212" s="5">
        <v>3</v>
      </c>
      <c r="J1212" s="2" t="s">
        <v>4</v>
      </c>
      <c r="K1212" s="2" t="s">
        <v>17</v>
      </c>
      <c r="L1212" s="8">
        <v>23.666666666666668</v>
      </c>
      <c r="M1212" s="1">
        <v>3</v>
      </c>
      <c r="N1212" s="1" t="str">
        <f t="shared" si="20"/>
        <v>не торгуем</v>
      </c>
      <c r="O1212" s="1"/>
    </row>
    <row r="1213" spans="3:15" x14ac:dyDescent="0.3">
      <c r="C1213" s="7" t="s">
        <v>473</v>
      </c>
      <c r="D1213" s="103" t="str">
        <f>VLOOKUP(Таблица1[[#This Row],[ID]],Таблица3[#All],3,FALSE)</f>
        <v>Kirti</v>
      </c>
      <c r="E1213" s="18">
        <f>VLOOKUP(Таблица1[[#This Row],[ID]],Таблица3[#All],2,FALSE)</f>
        <v>43533</v>
      </c>
      <c r="F1213" s="18" t="str">
        <f>VLOOKUP(Таблица1[[#This Row],[ID]],Таблица3[#All],5,FALSE)</f>
        <v>Kashmir</v>
      </c>
      <c r="G1213" s="5">
        <v>246</v>
      </c>
      <c r="H1213" s="3">
        <v>61</v>
      </c>
      <c r="I1213" s="5">
        <v>2</v>
      </c>
      <c r="J1213" s="2" t="s">
        <v>2</v>
      </c>
      <c r="K1213" s="2" t="s">
        <v>3</v>
      </c>
      <c r="L1213" s="8">
        <v>123</v>
      </c>
      <c r="M1213" s="1">
        <v>1</v>
      </c>
      <c r="N1213" s="1" t="str">
        <f t="shared" si="20"/>
        <v>торгуем</v>
      </c>
      <c r="O1213" s="1"/>
    </row>
    <row r="1214" spans="3:15" x14ac:dyDescent="0.3">
      <c r="C1214" s="7" t="s">
        <v>295</v>
      </c>
      <c r="D1214" s="103" t="str">
        <f>VLOOKUP(Таблица1[[#This Row],[ID]],Таблица3[#All],3,FALSE)</f>
        <v>Divyeshkumar</v>
      </c>
      <c r="E1214" s="18">
        <f>VLOOKUP(Таблица1[[#This Row],[ID]],Таблица3[#All],2,FALSE)</f>
        <v>43428</v>
      </c>
      <c r="F1214" s="18" t="str">
        <f>VLOOKUP(Таблица1[[#This Row],[ID]],Таблица3[#All],5,FALSE)</f>
        <v>Allahabad</v>
      </c>
      <c r="G1214" s="5">
        <v>248</v>
      </c>
      <c r="H1214" s="3">
        <v>8</v>
      </c>
      <c r="I1214" s="5">
        <v>2</v>
      </c>
      <c r="J1214" s="2" t="s">
        <v>4</v>
      </c>
      <c r="K1214" s="2" t="s">
        <v>11</v>
      </c>
      <c r="L1214" s="8">
        <v>124</v>
      </c>
      <c r="M1214" s="1">
        <v>3</v>
      </c>
      <c r="N1214" s="1" t="str">
        <f t="shared" si="20"/>
        <v>не торгуем</v>
      </c>
      <c r="O1214" s="1"/>
    </row>
    <row r="1215" spans="3:15" x14ac:dyDescent="0.3">
      <c r="C1215" s="7" t="s">
        <v>423</v>
      </c>
      <c r="D1215" s="103" t="str">
        <f>VLOOKUP(Таблица1[[#This Row],[ID]],Таблица3[#All],3,FALSE)</f>
        <v>Hitesh</v>
      </c>
      <c r="E1215" s="18">
        <f>VLOOKUP(Таблица1[[#This Row],[ID]],Таблица3[#All],2,FALSE)</f>
        <v>43504</v>
      </c>
      <c r="F1215" s="18" t="str">
        <f>VLOOKUP(Таблица1[[#This Row],[ID]],Таблица3[#All],5,FALSE)</f>
        <v>Bhopal</v>
      </c>
      <c r="G1215" s="5">
        <v>315</v>
      </c>
      <c r="H1215" s="3">
        <v>-8</v>
      </c>
      <c r="I1215" s="5">
        <v>3</v>
      </c>
      <c r="J1215" s="2" t="s">
        <v>2</v>
      </c>
      <c r="K1215" s="2" t="s">
        <v>14</v>
      </c>
      <c r="L1215" s="8">
        <v>105</v>
      </c>
      <c r="M1215" s="1">
        <v>3</v>
      </c>
      <c r="N1215" s="1" t="str">
        <f t="shared" si="20"/>
        <v>не торгуем</v>
      </c>
      <c r="O1215" s="1"/>
    </row>
    <row r="1216" spans="3:15" x14ac:dyDescent="0.3">
      <c r="C1216" s="7" t="s">
        <v>423</v>
      </c>
      <c r="D1216" s="103" t="str">
        <f>VLOOKUP(Таблица1[[#This Row],[ID]],Таблица3[#All],3,FALSE)</f>
        <v>Hitesh</v>
      </c>
      <c r="E1216" s="18">
        <f>VLOOKUP(Таблица1[[#This Row],[ID]],Таблица3[#All],2,FALSE)</f>
        <v>43504</v>
      </c>
      <c r="F1216" s="18" t="str">
        <f>VLOOKUP(Таблица1[[#This Row],[ID]],Таблица3[#All],5,FALSE)</f>
        <v>Bhopal</v>
      </c>
      <c r="G1216" s="5">
        <v>128</v>
      </c>
      <c r="H1216" s="3">
        <v>47</v>
      </c>
      <c r="I1216" s="5">
        <v>4</v>
      </c>
      <c r="J1216" s="2" t="s">
        <v>4</v>
      </c>
      <c r="K1216" s="2" t="s">
        <v>6</v>
      </c>
      <c r="L1216" s="8">
        <v>32</v>
      </c>
      <c r="M1216" s="1">
        <v>4</v>
      </c>
      <c r="N1216" s="1" t="str">
        <f t="shared" si="20"/>
        <v>не торгуем</v>
      </c>
      <c r="O1216" s="1"/>
    </row>
    <row r="1217" spans="3:15" x14ac:dyDescent="0.3">
      <c r="C1217" s="7" t="s">
        <v>371</v>
      </c>
      <c r="D1217" s="103" t="str">
        <f>VLOOKUP(Таблица1[[#This Row],[ID]],Таблица3[#All],3,FALSE)</f>
        <v>Jesal</v>
      </c>
      <c r="E1217" s="18">
        <f>VLOOKUP(Таблица1[[#This Row],[ID]],Таблица3[#All],2,FALSE)</f>
        <v>43478</v>
      </c>
      <c r="F1217" s="18" t="str">
        <f>VLOOKUP(Таблица1[[#This Row],[ID]],Таблица3[#All],5,FALSE)</f>
        <v>Kolkata</v>
      </c>
      <c r="G1217" s="5">
        <v>248</v>
      </c>
      <c r="H1217" s="3">
        <v>105</v>
      </c>
      <c r="I1217" s="5">
        <v>2</v>
      </c>
      <c r="J1217" s="2" t="s">
        <v>7</v>
      </c>
      <c r="K1217" s="2" t="s">
        <v>10</v>
      </c>
      <c r="L1217" s="8">
        <v>124</v>
      </c>
      <c r="M1217" s="1">
        <v>2</v>
      </c>
      <c r="N1217" s="1" t="str">
        <f t="shared" si="20"/>
        <v>не торгуем</v>
      </c>
      <c r="O1217" s="1"/>
    </row>
    <row r="1218" spans="3:15" x14ac:dyDescent="0.3">
      <c r="C1218" s="7" t="s">
        <v>373</v>
      </c>
      <c r="D1218" s="103" t="str">
        <f>VLOOKUP(Таблица1[[#This Row],[ID]],Таблица3[#All],3,FALSE)</f>
        <v>Krutika</v>
      </c>
      <c r="E1218" s="18">
        <f>VLOOKUP(Таблица1[[#This Row],[ID]],Таблица3[#All],2,FALSE)</f>
        <v>43479</v>
      </c>
      <c r="F1218" s="18" t="str">
        <f>VLOOKUP(Таблица1[[#This Row],[ID]],Таблица3[#All],5,FALSE)</f>
        <v>Hyderabad</v>
      </c>
      <c r="G1218" s="5">
        <v>744</v>
      </c>
      <c r="H1218" s="3">
        <v>119</v>
      </c>
      <c r="I1218" s="5">
        <v>6</v>
      </c>
      <c r="J1218" s="2" t="s">
        <v>7</v>
      </c>
      <c r="K1218" s="2" t="s">
        <v>25</v>
      </c>
      <c r="L1218" s="8">
        <v>124</v>
      </c>
      <c r="M1218" s="1">
        <v>4</v>
      </c>
      <c r="N1218" s="1" t="str">
        <f t="shared" si="20"/>
        <v>торгуем</v>
      </c>
      <c r="O1218" s="1"/>
    </row>
    <row r="1219" spans="3:15" x14ac:dyDescent="0.3">
      <c r="C1219" s="7" t="s">
        <v>423</v>
      </c>
      <c r="D1219" s="103" t="str">
        <f>VLOOKUP(Таблица1[[#This Row],[ID]],Таблица3[#All],3,FALSE)</f>
        <v>Hitesh</v>
      </c>
      <c r="E1219" s="18">
        <f>VLOOKUP(Таблица1[[#This Row],[ID]],Таблица3[#All],2,FALSE)</f>
        <v>43504</v>
      </c>
      <c r="F1219" s="18" t="str">
        <f>VLOOKUP(Таблица1[[#This Row],[ID]],Таблица3[#All],5,FALSE)</f>
        <v>Bhopal</v>
      </c>
      <c r="G1219" s="5">
        <v>79</v>
      </c>
      <c r="H1219" s="3">
        <v>16</v>
      </c>
      <c r="I1219" s="5">
        <v>3</v>
      </c>
      <c r="J1219" s="2" t="s">
        <v>4</v>
      </c>
      <c r="K1219" s="2" t="s">
        <v>17</v>
      </c>
      <c r="L1219" s="8">
        <v>26.333333333333332</v>
      </c>
      <c r="M1219" s="1">
        <v>4</v>
      </c>
      <c r="N1219" s="1" t="str">
        <f t="shared" si="20"/>
        <v>не торгуем</v>
      </c>
      <c r="O1219" s="1"/>
    </row>
    <row r="1220" spans="3:15" x14ac:dyDescent="0.3">
      <c r="C1220" s="7" t="s">
        <v>423</v>
      </c>
      <c r="D1220" s="103" t="str">
        <f>VLOOKUP(Таблица1[[#This Row],[ID]],Таблица3[#All],3,FALSE)</f>
        <v>Hitesh</v>
      </c>
      <c r="E1220" s="18">
        <f>VLOOKUP(Таблица1[[#This Row],[ID]],Таблица3[#All],2,FALSE)</f>
        <v>43504</v>
      </c>
      <c r="F1220" s="18" t="str">
        <f>VLOOKUP(Таблица1[[#This Row],[ID]],Таблица3[#All],5,FALSE)</f>
        <v>Bhopal</v>
      </c>
      <c r="G1220" s="5">
        <v>498</v>
      </c>
      <c r="H1220" s="3">
        <v>-116</v>
      </c>
      <c r="I1220" s="5">
        <v>4</v>
      </c>
      <c r="J1220" s="2" t="s">
        <v>4</v>
      </c>
      <c r="K1220" s="2" t="s">
        <v>11</v>
      </c>
      <c r="L1220" s="8">
        <v>124.5</v>
      </c>
      <c r="M1220" s="1">
        <v>4</v>
      </c>
      <c r="N1220" s="1" t="str">
        <f t="shared" si="20"/>
        <v>не торгуем</v>
      </c>
      <c r="O1220" s="1"/>
    </row>
    <row r="1221" spans="3:15" x14ac:dyDescent="0.3">
      <c r="C1221" s="7" t="s">
        <v>475</v>
      </c>
      <c r="D1221" s="103" t="str">
        <f>VLOOKUP(Таблица1[[#This Row],[ID]],Таблица3[#All],3,FALSE)</f>
        <v>Yaanvi</v>
      </c>
      <c r="E1221" s="18">
        <f>VLOOKUP(Таблица1[[#This Row],[ID]],Таблица3[#All],2,FALSE)</f>
        <v>43534</v>
      </c>
      <c r="F1221" s="18" t="str">
        <f>VLOOKUP(Таблица1[[#This Row],[ID]],Таблица3[#All],5,FALSE)</f>
        <v>Indore</v>
      </c>
      <c r="G1221" s="5">
        <v>250</v>
      </c>
      <c r="H1221" s="3">
        <v>-12</v>
      </c>
      <c r="I1221" s="5">
        <v>2</v>
      </c>
      <c r="J1221" s="2" t="s">
        <v>7</v>
      </c>
      <c r="K1221" s="2" t="s">
        <v>25</v>
      </c>
      <c r="L1221" s="8">
        <v>125</v>
      </c>
      <c r="M1221" s="1">
        <v>3</v>
      </c>
      <c r="N1221" s="1" t="str">
        <f t="shared" si="20"/>
        <v>торгуем</v>
      </c>
      <c r="O1221" s="1"/>
    </row>
    <row r="1222" spans="3:15" x14ac:dyDescent="0.3">
      <c r="C1222" s="7" t="s">
        <v>379</v>
      </c>
      <c r="D1222" s="103" t="str">
        <f>VLOOKUP(Таблица1[[#This Row],[ID]],Таблица3[#All],3,FALSE)</f>
        <v>Muskan</v>
      </c>
      <c r="E1222" s="18">
        <f>VLOOKUP(Таблица1[[#This Row],[ID]],Таблица3[#All],2,FALSE)</f>
        <v>43483</v>
      </c>
      <c r="F1222" s="18" t="str">
        <f>VLOOKUP(Таблица1[[#This Row],[ID]],Таблица3[#All],5,FALSE)</f>
        <v>Indore</v>
      </c>
      <c r="G1222" s="5">
        <v>252</v>
      </c>
      <c r="H1222" s="3">
        <v>56</v>
      </c>
      <c r="I1222" s="5">
        <v>2</v>
      </c>
      <c r="J1222" s="2" t="s">
        <v>7</v>
      </c>
      <c r="K1222" s="2" t="s">
        <v>10</v>
      </c>
      <c r="L1222" s="8">
        <v>126</v>
      </c>
      <c r="M1222" s="1">
        <v>2</v>
      </c>
      <c r="N1222" s="1" t="str">
        <f t="shared" ref="N1222:N1285" si="21">IF(OR(K1222="Printers",K1222="Bookcases",K1222="Accessories"),"торгуем","не торгуем")</f>
        <v>не торгуем</v>
      </c>
      <c r="O1222" s="1"/>
    </row>
    <row r="1223" spans="3:15" x14ac:dyDescent="0.3">
      <c r="C1223" s="7" t="s">
        <v>424</v>
      </c>
      <c r="D1223" s="103" t="str">
        <f>VLOOKUP(Таблица1[[#This Row],[ID]],Таблица3[#All],3,FALSE)</f>
        <v>Nandita</v>
      </c>
      <c r="E1223" s="18">
        <f>VLOOKUP(Таблица1[[#This Row],[ID]],Таблица3[#All],2,FALSE)</f>
        <v>43504</v>
      </c>
      <c r="F1223" s="18" t="str">
        <f>VLOOKUP(Таблица1[[#This Row],[ID]],Таблица3[#All],5,FALSE)</f>
        <v>Jaipur</v>
      </c>
      <c r="G1223" s="5">
        <v>147</v>
      </c>
      <c r="H1223" s="3">
        <v>44</v>
      </c>
      <c r="I1223" s="5">
        <v>3</v>
      </c>
      <c r="J1223" s="2" t="s">
        <v>4</v>
      </c>
      <c r="K1223" s="2" t="s">
        <v>11</v>
      </c>
      <c r="L1223" s="8">
        <v>49</v>
      </c>
      <c r="M1223" s="1">
        <v>1</v>
      </c>
      <c r="N1223" s="1" t="str">
        <f t="shared" si="21"/>
        <v>не торгуем</v>
      </c>
      <c r="O1223" s="1"/>
    </row>
    <row r="1224" spans="3:15" x14ac:dyDescent="0.3">
      <c r="C1224" s="7" t="s">
        <v>211</v>
      </c>
      <c r="D1224" s="103" t="str">
        <f>VLOOKUP(Таблица1[[#This Row],[ID]],Таблица3[#All],3,FALSE)</f>
        <v>Avish</v>
      </c>
      <c r="E1224" s="18">
        <f>VLOOKUP(Таблица1[[#This Row],[ID]],Таблица3[#All],2,FALSE)</f>
        <v>43367</v>
      </c>
      <c r="F1224" s="18" t="str">
        <f>VLOOKUP(Таблица1[[#This Row],[ID]],Таблица3[#All],5,FALSE)</f>
        <v>Thiruvananthapuram</v>
      </c>
      <c r="G1224" s="5">
        <v>253</v>
      </c>
      <c r="H1224" s="3">
        <v>-63</v>
      </c>
      <c r="I1224" s="5">
        <v>2</v>
      </c>
      <c r="J1224" s="2" t="s">
        <v>4</v>
      </c>
      <c r="K1224" s="2" t="s">
        <v>11</v>
      </c>
      <c r="L1224" s="8">
        <v>126.5</v>
      </c>
      <c r="M1224" s="1">
        <v>1</v>
      </c>
      <c r="N1224" s="1" t="str">
        <f t="shared" si="21"/>
        <v>не торгуем</v>
      </c>
      <c r="O1224" s="1"/>
    </row>
    <row r="1225" spans="3:15" x14ac:dyDescent="0.3">
      <c r="C1225" s="7" t="s">
        <v>425</v>
      </c>
      <c r="D1225" s="103" t="str">
        <f>VLOOKUP(Таблица1[[#This Row],[ID]],Таблица3[#All],3,FALSE)</f>
        <v>Parnavi</v>
      </c>
      <c r="E1225" s="18">
        <f>VLOOKUP(Таблица1[[#This Row],[ID]],Таблица3[#All],2,FALSE)</f>
        <v>43504</v>
      </c>
      <c r="F1225" s="18" t="str">
        <f>VLOOKUP(Таблица1[[#This Row],[ID]],Таблица3[#All],5,FALSE)</f>
        <v>Kolkata</v>
      </c>
      <c r="G1225" s="5">
        <v>87</v>
      </c>
      <c r="H1225" s="3">
        <v>10</v>
      </c>
      <c r="I1225" s="5">
        <v>3</v>
      </c>
      <c r="J1225" s="2" t="s">
        <v>4</v>
      </c>
      <c r="K1225" s="2" t="s">
        <v>5</v>
      </c>
      <c r="L1225" s="8">
        <v>29</v>
      </c>
      <c r="M1225" s="1">
        <v>4</v>
      </c>
      <c r="N1225" s="1" t="str">
        <f t="shared" si="21"/>
        <v>не торгуем</v>
      </c>
      <c r="O1225" s="1"/>
    </row>
    <row r="1226" spans="3:15" x14ac:dyDescent="0.3">
      <c r="C1226" s="7" t="s">
        <v>473</v>
      </c>
      <c r="D1226" s="103" t="str">
        <f>VLOOKUP(Таблица1[[#This Row],[ID]],Таблица3[#All],3,FALSE)</f>
        <v>Kirti</v>
      </c>
      <c r="E1226" s="18">
        <f>VLOOKUP(Таблица1[[#This Row],[ID]],Таблица3[#All],2,FALSE)</f>
        <v>43533</v>
      </c>
      <c r="F1226" s="18" t="str">
        <f>VLOOKUP(Таблица1[[#This Row],[ID]],Таблица3[#All],5,FALSE)</f>
        <v>Kashmir</v>
      </c>
      <c r="G1226" s="5">
        <v>594</v>
      </c>
      <c r="H1226" s="3">
        <v>89</v>
      </c>
      <c r="I1226" s="5">
        <v>3</v>
      </c>
      <c r="J1226" s="2" t="s">
        <v>2</v>
      </c>
      <c r="K1226" s="2" t="s">
        <v>3</v>
      </c>
      <c r="L1226" s="8">
        <v>198</v>
      </c>
      <c r="M1226" s="1">
        <v>2</v>
      </c>
      <c r="N1226" s="1" t="str">
        <f t="shared" si="21"/>
        <v>торгуем</v>
      </c>
      <c r="O1226" s="1"/>
    </row>
    <row r="1227" spans="3:15" x14ac:dyDescent="0.3">
      <c r="C1227" s="7" t="s">
        <v>506</v>
      </c>
      <c r="D1227" s="103" t="str">
        <f>VLOOKUP(Таблица1[[#This Row],[ID]],Таблица3[#All],3,FALSE)</f>
        <v>Mukesh</v>
      </c>
      <c r="E1227" s="18">
        <f>VLOOKUP(Таблица1[[#This Row],[ID]],Таблица3[#All],2,FALSE)</f>
        <v>43550</v>
      </c>
      <c r="F1227" s="18" t="str">
        <f>VLOOKUP(Таблица1[[#This Row],[ID]],Таблица3[#All],5,FALSE)</f>
        <v>Chandigarh</v>
      </c>
      <c r="G1227" s="5">
        <v>762</v>
      </c>
      <c r="H1227" s="3">
        <v>101</v>
      </c>
      <c r="I1227" s="5">
        <v>6</v>
      </c>
      <c r="J1227" s="2" t="s">
        <v>7</v>
      </c>
      <c r="K1227" s="2" t="s">
        <v>25</v>
      </c>
      <c r="L1227" s="8">
        <v>127</v>
      </c>
      <c r="M1227" s="1">
        <v>2</v>
      </c>
      <c r="N1227" s="1" t="str">
        <f t="shared" si="21"/>
        <v>торгуем</v>
      </c>
      <c r="O1227" s="1"/>
    </row>
    <row r="1228" spans="3:15" x14ac:dyDescent="0.3">
      <c r="C1228" s="7" t="s">
        <v>213</v>
      </c>
      <c r="D1228" s="103" t="str">
        <f>VLOOKUP(Таблица1[[#This Row],[ID]],Таблица3[#All],3,FALSE)</f>
        <v>Siddharth</v>
      </c>
      <c r="E1228" s="18">
        <f>VLOOKUP(Таблица1[[#This Row],[ID]],Таблица3[#All],2,FALSE)</f>
        <v>43367</v>
      </c>
      <c r="F1228" s="18" t="str">
        <f>VLOOKUP(Таблица1[[#This Row],[ID]],Таблица3[#All],5,FALSE)</f>
        <v>Indore</v>
      </c>
      <c r="G1228" s="5">
        <v>1402</v>
      </c>
      <c r="H1228" s="3">
        <v>109</v>
      </c>
      <c r="I1228" s="5">
        <v>11</v>
      </c>
      <c r="J1228" s="2" t="s">
        <v>4</v>
      </c>
      <c r="K1228" s="2" t="s">
        <v>11</v>
      </c>
      <c r="L1228" s="8">
        <v>127.45454545454545</v>
      </c>
      <c r="M1228" s="1">
        <v>4</v>
      </c>
      <c r="N1228" s="1" t="str">
        <f t="shared" si="21"/>
        <v>не торгуем</v>
      </c>
      <c r="O1228" s="1"/>
    </row>
    <row r="1229" spans="3:15" x14ac:dyDescent="0.3">
      <c r="C1229" s="7" t="s">
        <v>428</v>
      </c>
      <c r="D1229" s="103" t="str">
        <f>VLOOKUP(Таблица1[[#This Row],[ID]],Таблица3[#All],3,FALSE)</f>
        <v>Kalyani</v>
      </c>
      <c r="E1229" s="18">
        <f>VLOOKUP(Таблица1[[#This Row],[ID]],Таблица3[#All],2,FALSE)</f>
        <v>43505</v>
      </c>
      <c r="F1229" s="18" t="str">
        <f>VLOOKUP(Таблица1[[#This Row],[ID]],Таблица3[#All],5,FALSE)</f>
        <v>Chennai</v>
      </c>
      <c r="G1229" s="5">
        <v>206</v>
      </c>
      <c r="H1229" s="3">
        <v>51</v>
      </c>
      <c r="I1229" s="5">
        <v>4</v>
      </c>
      <c r="J1229" s="2" t="s">
        <v>4</v>
      </c>
      <c r="K1229" s="2" t="s">
        <v>6</v>
      </c>
      <c r="L1229" s="8">
        <v>51.5</v>
      </c>
      <c r="M1229" s="1">
        <v>4</v>
      </c>
      <c r="N1229" s="1" t="str">
        <f t="shared" si="21"/>
        <v>не торгуем</v>
      </c>
      <c r="O1229" s="1"/>
    </row>
    <row r="1230" spans="3:15" x14ac:dyDescent="0.3">
      <c r="C1230" s="7" t="s">
        <v>428</v>
      </c>
      <c r="D1230" s="103" t="str">
        <f>VLOOKUP(Таблица1[[#This Row],[ID]],Таблица3[#All],3,FALSE)</f>
        <v>Kalyani</v>
      </c>
      <c r="E1230" s="18">
        <f>VLOOKUP(Таблица1[[#This Row],[ID]],Таблица3[#All],2,FALSE)</f>
        <v>43505</v>
      </c>
      <c r="F1230" s="18" t="str">
        <f>VLOOKUP(Таблица1[[#This Row],[ID]],Таблица3[#All],5,FALSE)</f>
        <v>Chennai</v>
      </c>
      <c r="G1230" s="5">
        <v>57</v>
      </c>
      <c r="H1230" s="3">
        <v>24</v>
      </c>
      <c r="I1230" s="5">
        <v>5</v>
      </c>
      <c r="J1230" s="2" t="s">
        <v>4</v>
      </c>
      <c r="K1230" s="2" t="s">
        <v>22</v>
      </c>
      <c r="L1230" s="8">
        <v>11.4</v>
      </c>
      <c r="M1230" s="1">
        <v>3</v>
      </c>
      <c r="N1230" s="1" t="str">
        <f t="shared" si="21"/>
        <v>не торгуем</v>
      </c>
      <c r="O1230" s="1"/>
    </row>
    <row r="1231" spans="3:15" x14ac:dyDescent="0.3">
      <c r="C1231" s="7" t="s">
        <v>223</v>
      </c>
      <c r="D1231" s="103" t="str">
        <f>VLOOKUP(Таблица1[[#This Row],[ID]],Таблица3[#All],3,FALSE)</f>
        <v>Shivanshu</v>
      </c>
      <c r="E1231" s="18">
        <f>VLOOKUP(Таблица1[[#This Row],[ID]],Таблица3[#All],2,FALSE)</f>
        <v>43378</v>
      </c>
      <c r="F1231" s="18" t="str">
        <f>VLOOKUP(Таблица1[[#This Row],[ID]],Таблица3[#All],5,FALSE)</f>
        <v>Indore</v>
      </c>
      <c r="G1231" s="5">
        <v>765</v>
      </c>
      <c r="H1231" s="3">
        <v>8</v>
      </c>
      <c r="I1231" s="5">
        <v>6</v>
      </c>
      <c r="J1231" s="2" t="s">
        <v>4</v>
      </c>
      <c r="K1231" s="2" t="s">
        <v>11</v>
      </c>
      <c r="L1231" s="8">
        <v>127.5</v>
      </c>
      <c r="M1231" s="1">
        <v>4</v>
      </c>
      <c r="N1231" s="1" t="str">
        <f t="shared" si="21"/>
        <v>не торгуем</v>
      </c>
      <c r="O1231" s="1"/>
    </row>
    <row r="1232" spans="3:15" x14ac:dyDescent="0.3">
      <c r="C1232" s="7" t="s">
        <v>435</v>
      </c>
      <c r="D1232" s="103" t="str">
        <f>VLOOKUP(Таблица1[[#This Row],[ID]],Таблица3[#All],3,FALSE)</f>
        <v>Kasheen</v>
      </c>
      <c r="E1232" s="18">
        <f>VLOOKUP(Таблица1[[#This Row],[ID]],Таблица3[#All],2,FALSE)</f>
        <v>43510</v>
      </c>
      <c r="F1232" s="18" t="str">
        <f>VLOOKUP(Таблица1[[#This Row],[ID]],Таблица3[#All],5,FALSE)</f>
        <v>Kolkata</v>
      </c>
      <c r="G1232" s="5">
        <v>128</v>
      </c>
      <c r="H1232" s="3">
        <v>55</v>
      </c>
      <c r="I1232" s="5">
        <v>1</v>
      </c>
      <c r="J1232" s="2" t="s">
        <v>4</v>
      </c>
      <c r="K1232" s="2" t="s">
        <v>11</v>
      </c>
      <c r="L1232" s="8">
        <v>128</v>
      </c>
      <c r="M1232" s="1">
        <v>2</v>
      </c>
      <c r="N1232" s="1" t="str">
        <f t="shared" si="21"/>
        <v>не торгуем</v>
      </c>
      <c r="O1232" s="1"/>
    </row>
    <row r="1233" spans="3:15" x14ac:dyDescent="0.3">
      <c r="C1233" s="7" t="s">
        <v>275</v>
      </c>
      <c r="D1233" s="103" t="str">
        <f>VLOOKUP(Таблица1[[#This Row],[ID]],Таблица3[#All],3,FALSE)</f>
        <v>Abhijeet</v>
      </c>
      <c r="E1233" s="18">
        <f>VLOOKUP(Таблица1[[#This Row],[ID]],Таблица3[#All],2,FALSE)</f>
        <v>43412</v>
      </c>
      <c r="F1233" s="18" t="str">
        <f>VLOOKUP(Таблица1[[#This Row],[ID]],Таблица3[#All],5,FALSE)</f>
        <v>Bhopal</v>
      </c>
      <c r="G1233" s="5">
        <v>1027</v>
      </c>
      <c r="H1233" s="3">
        <v>441</v>
      </c>
      <c r="I1233" s="5">
        <v>8</v>
      </c>
      <c r="J1233" s="2" t="s">
        <v>4</v>
      </c>
      <c r="K1233" s="2" t="s">
        <v>11</v>
      </c>
      <c r="L1233" s="8">
        <v>128.375</v>
      </c>
      <c r="M1233" s="1">
        <v>3</v>
      </c>
      <c r="N1233" s="1" t="str">
        <f t="shared" si="21"/>
        <v>не торгуем</v>
      </c>
      <c r="O1233" s="1"/>
    </row>
    <row r="1234" spans="3:15" x14ac:dyDescent="0.3">
      <c r="C1234" s="7" t="s">
        <v>430</v>
      </c>
      <c r="D1234" s="103" t="str">
        <f>VLOOKUP(Таблица1[[#This Row],[ID]],Таблица3[#All],3,FALSE)</f>
        <v>Kartikay</v>
      </c>
      <c r="E1234" s="18">
        <f>VLOOKUP(Таблица1[[#This Row],[ID]],Таблица3[#All],2,FALSE)</f>
        <v>43507</v>
      </c>
      <c r="F1234" s="18" t="str">
        <f>VLOOKUP(Таблица1[[#This Row],[ID]],Таблица3[#All],5,FALSE)</f>
        <v>Patna</v>
      </c>
      <c r="G1234" s="5">
        <v>527</v>
      </c>
      <c r="H1234" s="3">
        <v>26</v>
      </c>
      <c r="I1234" s="5">
        <v>3</v>
      </c>
      <c r="J1234" s="2" t="s">
        <v>7</v>
      </c>
      <c r="K1234" s="2" t="s">
        <v>8</v>
      </c>
      <c r="L1234" s="8">
        <v>175.66666666666666</v>
      </c>
      <c r="M1234" s="1">
        <v>1</v>
      </c>
      <c r="N1234" s="1" t="str">
        <f t="shared" si="21"/>
        <v>не торгуем</v>
      </c>
      <c r="O1234" s="1"/>
    </row>
    <row r="1235" spans="3:15" x14ac:dyDescent="0.3">
      <c r="C1235" s="7" t="s">
        <v>276</v>
      </c>
      <c r="D1235" s="103" t="str">
        <f>VLOOKUP(Таблица1[[#This Row],[ID]],Таблица3[#All],3,FALSE)</f>
        <v>Abhijeet</v>
      </c>
      <c r="E1235" s="18">
        <f>VLOOKUP(Таблица1[[#This Row],[ID]],Таблица3[#All],2,FALSE)</f>
        <v>43414</v>
      </c>
      <c r="F1235" s="18" t="str">
        <f>VLOOKUP(Таблица1[[#This Row],[ID]],Таблица3[#All],5,FALSE)</f>
        <v>Mumbai</v>
      </c>
      <c r="G1235" s="5">
        <v>257</v>
      </c>
      <c r="H1235" s="3">
        <v>3</v>
      </c>
      <c r="I1235" s="5">
        <v>2</v>
      </c>
      <c r="J1235" s="2" t="s">
        <v>4</v>
      </c>
      <c r="K1235" s="2" t="s">
        <v>11</v>
      </c>
      <c r="L1235" s="8">
        <v>128.5</v>
      </c>
      <c r="M1235" s="1">
        <v>4</v>
      </c>
      <c r="N1235" s="1" t="str">
        <f t="shared" si="21"/>
        <v>не торгуем</v>
      </c>
      <c r="O1235" s="1"/>
    </row>
    <row r="1236" spans="3:15" x14ac:dyDescent="0.3">
      <c r="C1236" s="7" t="s">
        <v>175</v>
      </c>
      <c r="D1236" s="103" t="str">
        <f>VLOOKUP(Таблица1[[#This Row],[ID]],Таблица3[#All],3,FALSE)</f>
        <v>Shourya</v>
      </c>
      <c r="E1236" s="18">
        <f>VLOOKUP(Таблица1[[#This Row],[ID]],Таблица3[#All],2,FALSE)</f>
        <v>43331</v>
      </c>
      <c r="F1236" s="18" t="str">
        <f>VLOOKUP(Таблица1[[#This Row],[ID]],Таблица3[#All],5,FALSE)</f>
        <v>Thiruvananthapuram</v>
      </c>
      <c r="G1236" s="5">
        <v>257</v>
      </c>
      <c r="H1236" s="3">
        <v>-3</v>
      </c>
      <c r="I1236" s="5">
        <v>2</v>
      </c>
      <c r="J1236" s="2" t="s">
        <v>2</v>
      </c>
      <c r="K1236" s="2" t="s">
        <v>3</v>
      </c>
      <c r="L1236" s="8">
        <v>128.5</v>
      </c>
      <c r="M1236" s="1">
        <v>3</v>
      </c>
      <c r="N1236" s="1" t="str">
        <f t="shared" si="21"/>
        <v>торгуем</v>
      </c>
      <c r="O1236" s="1"/>
    </row>
    <row r="1237" spans="3:15" x14ac:dyDescent="0.3">
      <c r="C1237" s="7" t="s">
        <v>430</v>
      </c>
      <c r="D1237" s="103" t="str">
        <f>VLOOKUP(Таблица1[[#This Row],[ID]],Таблица3[#All],3,FALSE)</f>
        <v>Kartikay</v>
      </c>
      <c r="E1237" s="18">
        <f>VLOOKUP(Таблица1[[#This Row],[ID]],Таблица3[#All],2,FALSE)</f>
        <v>43507</v>
      </c>
      <c r="F1237" s="18" t="str">
        <f>VLOOKUP(Таблица1[[#This Row],[ID]],Таблица3[#All],5,FALSE)</f>
        <v>Patna</v>
      </c>
      <c r="G1237" s="5">
        <v>18</v>
      </c>
      <c r="H1237" s="3">
        <v>2</v>
      </c>
      <c r="I1237" s="5">
        <v>3</v>
      </c>
      <c r="J1237" s="2" t="s">
        <v>4</v>
      </c>
      <c r="K1237" s="2" t="s">
        <v>6</v>
      </c>
      <c r="L1237" s="8">
        <v>6</v>
      </c>
      <c r="M1237" s="1">
        <v>4</v>
      </c>
      <c r="N1237" s="1" t="str">
        <f t="shared" si="21"/>
        <v>не торгуем</v>
      </c>
      <c r="O1237" s="1"/>
    </row>
    <row r="1238" spans="3:15" x14ac:dyDescent="0.3">
      <c r="C1238" s="7" t="s">
        <v>430</v>
      </c>
      <c r="D1238" s="103" t="str">
        <f>VLOOKUP(Таблица1[[#This Row],[ID]],Таблица3[#All],3,FALSE)</f>
        <v>Kartikay</v>
      </c>
      <c r="E1238" s="18">
        <f>VLOOKUP(Таблица1[[#This Row],[ID]],Таблица3[#All],2,FALSE)</f>
        <v>43507</v>
      </c>
      <c r="F1238" s="18" t="str">
        <f>VLOOKUP(Таблица1[[#This Row],[ID]],Таблица3[#All],5,FALSE)</f>
        <v>Patna</v>
      </c>
      <c r="G1238" s="5">
        <v>176</v>
      </c>
      <c r="H1238" s="3">
        <v>-13</v>
      </c>
      <c r="I1238" s="5">
        <v>5</v>
      </c>
      <c r="J1238" s="2" t="s">
        <v>2</v>
      </c>
      <c r="K1238" s="2" t="s">
        <v>29</v>
      </c>
      <c r="L1238" s="8">
        <v>35.200000000000003</v>
      </c>
      <c r="M1238" s="1">
        <v>4</v>
      </c>
      <c r="N1238" s="1" t="str">
        <f t="shared" si="21"/>
        <v>не торгуем</v>
      </c>
      <c r="O1238" s="1"/>
    </row>
    <row r="1239" spans="3:15" x14ac:dyDescent="0.3">
      <c r="C1239" s="7" t="s">
        <v>430</v>
      </c>
      <c r="D1239" s="103" t="str">
        <f>VLOOKUP(Таблица1[[#This Row],[ID]],Таблица3[#All],3,FALSE)</f>
        <v>Kartikay</v>
      </c>
      <c r="E1239" s="18">
        <f>VLOOKUP(Таблица1[[#This Row],[ID]],Таблица3[#All],2,FALSE)</f>
        <v>43507</v>
      </c>
      <c r="F1239" s="18" t="str">
        <f>VLOOKUP(Таблица1[[#This Row],[ID]],Таблица3[#All],5,FALSE)</f>
        <v>Patna</v>
      </c>
      <c r="G1239" s="5">
        <v>55</v>
      </c>
      <c r="H1239" s="3">
        <v>3</v>
      </c>
      <c r="I1239" s="5">
        <v>3</v>
      </c>
      <c r="J1239" s="2" t="s">
        <v>4</v>
      </c>
      <c r="K1239" s="2" t="s">
        <v>17</v>
      </c>
      <c r="L1239" s="8">
        <v>18.333333333333332</v>
      </c>
      <c r="M1239" s="1">
        <v>4</v>
      </c>
      <c r="N1239" s="1" t="str">
        <f t="shared" si="21"/>
        <v>не торгуем</v>
      </c>
      <c r="O1239" s="1"/>
    </row>
    <row r="1240" spans="3:15" x14ac:dyDescent="0.3">
      <c r="C1240" s="7" t="s">
        <v>377</v>
      </c>
      <c r="D1240" s="103" t="str">
        <f>VLOOKUP(Таблица1[[#This Row],[ID]],Таблица3[#All],3,FALSE)</f>
        <v>Mahima</v>
      </c>
      <c r="E1240" s="18">
        <f>VLOOKUP(Таблица1[[#This Row],[ID]],Таблица3[#All],2,FALSE)</f>
        <v>43483</v>
      </c>
      <c r="F1240" s="18" t="str">
        <f>VLOOKUP(Таблица1[[#This Row],[ID]],Таблица3[#All],5,FALSE)</f>
        <v>Indore</v>
      </c>
      <c r="G1240" s="5">
        <v>1157</v>
      </c>
      <c r="H1240" s="3">
        <v>-13</v>
      </c>
      <c r="I1240" s="5">
        <v>9</v>
      </c>
      <c r="J1240" s="2" t="s">
        <v>2</v>
      </c>
      <c r="K1240" s="2" t="s">
        <v>3</v>
      </c>
      <c r="L1240" s="8">
        <v>128.55555555555554</v>
      </c>
      <c r="M1240" s="1">
        <v>1</v>
      </c>
      <c r="N1240" s="1" t="str">
        <f t="shared" si="21"/>
        <v>торгуем</v>
      </c>
      <c r="O1240" s="1"/>
    </row>
    <row r="1241" spans="3:15" x14ac:dyDescent="0.3">
      <c r="C1241" s="7" t="s">
        <v>87</v>
      </c>
      <c r="D1241" s="103" t="str">
        <f>VLOOKUP(Таблица1[[#This Row],[ID]],Таблица3[#All],3,FALSE)</f>
        <v>Anjali</v>
      </c>
      <c r="E1241" s="18">
        <f>VLOOKUP(Таблица1[[#This Row],[ID]],Таблица3[#All],2,FALSE)</f>
        <v>43243</v>
      </c>
      <c r="F1241" s="18" t="str">
        <f>VLOOKUP(Таблица1[[#This Row],[ID]],Таблица3[#All],5,FALSE)</f>
        <v>Chandigarh</v>
      </c>
      <c r="G1241" s="5">
        <v>1030</v>
      </c>
      <c r="H1241" s="3">
        <v>206</v>
      </c>
      <c r="I1241" s="5">
        <v>8</v>
      </c>
      <c r="J1241" s="2" t="s">
        <v>7</v>
      </c>
      <c r="K1241" s="2" t="s">
        <v>25</v>
      </c>
      <c r="L1241" s="8">
        <v>128.75</v>
      </c>
      <c r="M1241" s="1">
        <v>3</v>
      </c>
      <c r="N1241" s="1" t="str">
        <f t="shared" si="21"/>
        <v>торгуем</v>
      </c>
      <c r="O1241" s="1"/>
    </row>
    <row r="1242" spans="3:15" x14ac:dyDescent="0.3">
      <c r="C1242" s="7" t="s">
        <v>433</v>
      </c>
      <c r="D1242" s="103" t="str">
        <f>VLOOKUP(Таблица1[[#This Row],[ID]],Таблица3[#All],3,FALSE)</f>
        <v>Jahan</v>
      </c>
      <c r="E1242" s="18">
        <f>VLOOKUP(Таблица1[[#This Row],[ID]],Таблица3[#All],2,FALSE)</f>
        <v>43509</v>
      </c>
      <c r="F1242" s="18" t="str">
        <f>VLOOKUP(Таблица1[[#This Row],[ID]],Таблица3[#All],5,FALSE)</f>
        <v>Bhopal</v>
      </c>
      <c r="G1242" s="5">
        <v>29</v>
      </c>
      <c r="H1242" s="3">
        <v>10</v>
      </c>
      <c r="I1242" s="5">
        <v>3</v>
      </c>
      <c r="J1242" s="2" t="s">
        <v>4</v>
      </c>
      <c r="K1242" s="2" t="s">
        <v>48</v>
      </c>
      <c r="L1242" s="8">
        <v>9.6666666666666661</v>
      </c>
      <c r="M1242" s="1">
        <v>2</v>
      </c>
      <c r="N1242" s="1" t="str">
        <f t="shared" si="21"/>
        <v>не торгуем</v>
      </c>
      <c r="O1242" s="1"/>
    </row>
    <row r="1243" spans="3:15" x14ac:dyDescent="0.3">
      <c r="C1243" s="7" t="s">
        <v>84</v>
      </c>
      <c r="D1243" s="103" t="str">
        <f>VLOOKUP(Таблица1[[#This Row],[ID]],Таблица3[#All],3,FALSE)</f>
        <v>Pratyusmita</v>
      </c>
      <c r="E1243" s="18">
        <f>VLOOKUP(Таблица1[[#This Row],[ID]],Таблица3[#All],2,FALSE)</f>
        <v>43240</v>
      </c>
      <c r="F1243" s="18" t="str">
        <f>VLOOKUP(Таблица1[[#This Row],[ID]],Таблица3[#All],5,FALSE)</f>
        <v>Patna</v>
      </c>
      <c r="G1243" s="5">
        <v>258</v>
      </c>
      <c r="H1243" s="3">
        <v>-27</v>
      </c>
      <c r="I1243" s="5">
        <v>2</v>
      </c>
      <c r="J1243" s="2" t="s">
        <v>7</v>
      </c>
      <c r="K1243" s="2" t="s">
        <v>10</v>
      </c>
      <c r="L1243" s="8">
        <v>129</v>
      </c>
      <c r="M1243" s="1">
        <v>1</v>
      </c>
      <c r="N1243" s="1" t="str">
        <f t="shared" si="21"/>
        <v>не торгуем</v>
      </c>
      <c r="O1243" s="1"/>
    </row>
    <row r="1244" spans="3:15" x14ac:dyDescent="0.3">
      <c r="C1244" s="7" t="s">
        <v>434</v>
      </c>
      <c r="D1244" s="103" t="str">
        <f>VLOOKUP(Таблица1[[#This Row],[ID]],Таблица3[#All],3,FALSE)</f>
        <v>Divsha</v>
      </c>
      <c r="E1244" s="18">
        <f>VLOOKUP(Таблица1[[#This Row],[ID]],Таблица3[#All],2,FALSE)</f>
        <v>43509</v>
      </c>
      <c r="F1244" s="18" t="str">
        <f>VLOOKUP(Таблица1[[#This Row],[ID]],Таблица3[#All],5,FALSE)</f>
        <v>Jaipur</v>
      </c>
      <c r="G1244" s="5">
        <v>278</v>
      </c>
      <c r="H1244" s="3">
        <v>39</v>
      </c>
      <c r="I1244" s="5">
        <v>5</v>
      </c>
      <c r="J1244" s="2" t="s">
        <v>2</v>
      </c>
      <c r="K1244" s="2" t="s">
        <v>14</v>
      </c>
      <c r="L1244" s="8">
        <v>55.6</v>
      </c>
      <c r="M1244" s="1">
        <v>2</v>
      </c>
      <c r="N1244" s="1" t="str">
        <f t="shared" si="21"/>
        <v>не торгуем</v>
      </c>
      <c r="O1244" s="1"/>
    </row>
    <row r="1245" spans="3:15" x14ac:dyDescent="0.3">
      <c r="C1245" s="7" t="s">
        <v>31</v>
      </c>
      <c r="D1245" s="103" t="str">
        <f>VLOOKUP(Таблица1[[#This Row],[ID]],Таблица3[#All],3,FALSE)</f>
        <v>Shrichand</v>
      </c>
      <c r="E1245" s="18">
        <f>VLOOKUP(Таблица1[[#This Row],[ID]],Таблица3[#All],2,FALSE)</f>
        <v>43202</v>
      </c>
      <c r="F1245" s="18" t="str">
        <f>VLOOKUP(Таблица1[[#This Row],[ID]],Таблица3[#All],5,FALSE)</f>
        <v>Chandigarh</v>
      </c>
      <c r="G1245" s="5">
        <v>259</v>
      </c>
      <c r="H1245" s="3">
        <v>-55</v>
      </c>
      <c r="I1245" s="5">
        <v>2</v>
      </c>
      <c r="J1245" s="2" t="s">
        <v>2</v>
      </c>
      <c r="K1245" s="2" t="s">
        <v>14</v>
      </c>
      <c r="L1245" s="8">
        <v>129.5</v>
      </c>
      <c r="M1245" s="1">
        <v>3</v>
      </c>
      <c r="N1245" s="1" t="str">
        <f t="shared" si="21"/>
        <v>не торгуем</v>
      </c>
      <c r="O1245" s="1"/>
    </row>
    <row r="1246" spans="3:15" x14ac:dyDescent="0.3">
      <c r="C1246" s="7" t="s">
        <v>436</v>
      </c>
      <c r="D1246" s="103" t="str">
        <f>VLOOKUP(Таблица1[[#This Row],[ID]],Таблица3[#All],3,FALSE)</f>
        <v>Hazel</v>
      </c>
      <c r="E1246" s="18">
        <f>VLOOKUP(Таблица1[[#This Row],[ID]],Таблица3[#All],2,FALSE)</f>
        <v>43510</v>
      </c>
      <c r="F1246" s="18" t="str">
        <f>VLOOKUP(Таблица1[[#This Row],[ID]],Таблица3[#All],5,FALSE)</f>
        <v>Bangalore</v>
      </c>
      <c r="G1246" s="5">
        <v>74</v>
      </c>
      <c r="H1246" s="3">
        <v>9</v>
      </c>
      <c r="I1246" s="5">
        <v>3</v>
      </c>
      <c r="J1246" s="2" t="s">
        <v>4</v>
      </c>
      <c r="K1246" s="2" t="s">
        <v>20</v>
      </c>
      <c r="L1246" s="8">
        <v>24.666666666666668</v>
      </c>
      <c r="M1246" s="1">
        <v>1</v>
      </c>
      <c r="N1246" s="1" t="str">
        <f t="shared" si="21"/>
        <v>не торгуем</v>
      </c>
      <c r="O1246" s="1"/>
    </row>
    <row r="1247" spans="3:15" x14ac:dyDescent="0.3">
      <c r="C1247" s="7" t="s">
        <v>436</v>
      </c>
      <c r="D1247" s="103" t="str">
        <f>VLOOKUP(Таблица1[[#This Row],[ID]],Таблица3[#All],3,FALSE)</f>
        <v>Hazel</v>
      </c>
      <c r="E1247" s="18">
        <f>VLOOKUP(Таблица1[[#This Row],[ID]],Таблица3[#All],2,FALSE)</f>
        <v>43510</v>
      </c>
      <c r="F1247" s="18" t="str">
        <f>VLOOKUP(Таблица1[[#This Row],[ID]],Таблица3[#All],5,FALSE)</f>
        <v>Bangalore</v>
      </c>
      <c r="G1247" s="5">
        <v>202</v>
      </c>
      <c r="H1247" s="3">
        <v>4</v>
      </c>
      <c r="I1247" s="5">
        <v>4</v>
      </c>
      <c r="J1247" s="2" t="s">
        <v>4</v>
      </c>
      <c r="K1247" s="2" t="s">
        <v>6</v>
      </c>
      <c r="L1247" s="8">
        <v>50.5</v>
      </c>
      <c r="M1247" s="1">
        <v>1</v>
      </c>
      <c r="N1247" s="1" t="str">
        <f t="shared" si="21"/>
        <v>не торгуем</v>
      </c>
      <c r="O1247" s="1"/>
    </row>
    <row r="1248" spans="3:15" x14ac:dyDescent="0.3">
      <c r="C1248" s="7" t="s">
        <v>436</v>
      </c>
      <c r="D1248" s="103" t="str">
        <f>VLOOKUP(Таблица1[[#This Row],[ID]],Таблица3[#All],3,FALSE)</f>
        <v>Hazel</v>
      </c>
      <c r="E1248" s="18">
        <f>VLOOKUP(Таблица1[[#This Row],[ID]],Таблица3[#All],2,FALSE)</f>
        <v>43510</v>
      </c>
      <c r="F1248" s="18" t="str">
        <f>VLOOKUP(Таблица1[[#This Row],[ID]],Таблица3[#All],5,FALSE)</f>
        <v>Bangalore</v>
      </c>
      <c r="G1248" s="5">
        <v>429</v>
      </c>
      <c r="H1248" s="3">
        <v>61</v>
      </c>
      <c r="I1248" s="5">
        <v>3</v>
      </c>
      <c r="J1248" s="2" t="s">
        <v>7</v>
      </c>
      <c r="K1248" s="2" t="s">
        <v>8</v>
      </c>
      <c r="L1248" s="8">
        <v>143</v>
      </c>
      <c r="M1248" s="1">
        <v>1</v>
      </c>
      <c r="N1248" s="1" t="str">
        <f t="shared" si="21"/>
        <v>не торгуем</v>
      </c>
      <c r="O1248" s="1"/>
    </row>
    <row r="1249" spans="3:15" x14ac:dyDescent="0.3">
      <c r="C1249" s="7" t="s">
        <v>436</v>
      </c>
      <c r="D1249" s="103" t="str">
        <f>VLOOKUP(Таблица1[[#This Row],[ID]],Таблица3[#All],3,FALSE)</f>
        <v>Hazel</v>
      </c>
      <c r="E1249" s="18">
        <f>VLOOKUP(Таблица1[[#This Row],[ID]],Таблица3[#All],2,FALSE)</f>
        <v>43510</v>
      </c>
      <c r="F1249" s="18" t="str">
        <f>VLOOKUP(Таблица1[[#This Row],[ID]],Таблица3[#All],5,FALSE)</f>
        <v>Bangalore</v>
      </c>
      <c r="G1249" s="5">
        <v>134</v>
      </c>
      <c r="H1249" s="3">
        <v>-13</v>
      </c>
      <c r="I1249" s="5">
        <v>3</v>
      </c>
      <c r="J1249" s="2" t="s">
        <v>7</v>
      </c>
      <c r="K1249" s="2" t="s">
        <v>8</v>
      </c>
      <c r="L1249" s="8">
        <v>44.666666666666664</v>
      </c>
      <c r="M1249" s="1">
        <v>2</v>
      </c>
      <c r="N1249" s="1" t="str">
        <f t="shared" si="21"/>
        <v>не торгуем</v>
      </c>
      <c r="O1249" s="1"/>
    </row>
    <row r="1250" spans="3:15" x14ac:dyDescent="0.3">
      <c r="C1250" s="7" t="s">
        <v>382</v>
      </c>
      <c r="D1250" s="103" t="str">
        <f>VLOOKUP(Таблица1[[#This Row],[ID]],Таблица3[#All],3,FALSE)</f>
        <v>Tejeswini</v>
      </c>
      <c r="E1250" s="18">
        <f>VLOOKUP(Таблица1[[#This Row],[ID]],Таблица3[#All],2,FALSE)</f>
        <v>43484</v>
      </c>
      <c r="F1250" s="18" t="str">
        <f>VLOOKUP(Таблица1[[#This Row],[ID]],Таблица3[#All],5,FALSE)</f>
        <v>Pune</v>
      </c>
      <c r="G1250" s="5">
        <v>260</v>
      </c>
      <c r="H1250" s="3">
        <v>68</v>
      </c>
      <c r="I1250" s="5">
        <v>2</v>
      </c>
      <c r="J1250" s="2" t="s">
        <v>7</v>
      </c>
      <c r="K1250" s="2" t="s">
        <v>25</v>
      </c>
      <c r="L1250" s="8">
        <v>130</v>
      </c>
      <c r="M1250" s="1">
        <v>2</v>
      </c>
      <c r="N1250" s="1" t="str">
        <f t="shared" si="21"/>
        <v>торгуем</v>
      </c>
      <c r="O1250" s="1"/>
    </row>
    <row r="1251" spans="3:15" x14ac:dyDescent="0.3">
      <c r="C1251" s="7" t="s">
        <v>438</v>
      </c>
      <c r="D1251" s="103" t="str">
        <f>VLOOKUP(Таблица1[[#This Row],[ID]],Таблица3[#All],3,FALSE)</f>
        <v>Aarushi</v>
      </c>
      <c r="E1251" s="18">
        <f>VLOOKUP(Таблица1[[#This Row],[ID]],Таблица3[#All],2,FALSE)</f>
        <v>43510</v>
      </c>
      <c r="F1251" s="18" t="str">
        <f>VLOOKUP(Таблица1[[#This Row],[ID]],Таблица3[#All],5,FALSE)</f>
        <v>Chennai</v>
      </c>
      <c r="G1251" s="5">
        <v>326</v>
      </c>
      <c r="H1251" s="3">
        <v>107</v>
      </c>
      <c r="I1251" s="5">
        <v>3</v>
      </c>
      <c r="J1251" s="2" t="s">
        <v>2</v>
      </c>
      <c r="K1251" s="2" t="s">
        <v>29</v>
      </c>
      <c r="L1251" s="8">
        <v>108.66666666666667</v>
      </c>
      <c r="M1251" s="1">
        <v>1</v>
      </c>
      <c r="N1251" s="1" t="str">
        <f t="shared" si="21"/>
        <v>не торгуем</v>
      </c>
      <c r="O1251" s="1"/>
    </row>
    <row r="1252" spans="3:15" x14ac:dyDescent="0.3">
      <c r="C1252" s="7" t="s">
        <v>438</v>
      </c>
      <c r="D1252" s="103" t="str">
        <f>VLOOKUP(Таблица1[[#This Row],[ID]],Таблица3[#All],3,FALSE)</f>
        <v>Aarushi</v>
      </c>
      <c r="E1252" s="18">
        <f>VLOOKUP(Таблица1[[#This Row],[ID]],Таблица3[#All],2,FALSE)</f>
        <v>43510</v>
      </c>
      <c r="F1252" s="18" t="str">
        <f>VLOOKUP(Таблица1[[#This Row],[ID]],Таблица3[#All],5,FALSE)</f>
        <v>Chennai</v>
      </c>
      <c r="G1252" s="5">
        <v>61</v>
      </c>
      <c r="H1252" s="3">
        <v>8</v>
      </c>
      <c r="I1252" s="5">
        <v>4</v>
      </c>
      <c r="J1252" s="2" t="s">
        <v>4</v>
      </c>
      <c r="K1252" s="2" t="s">
        <v>6</v>
      </c>
      <c r="L1252" s="8">
        <v>15.25</v>
      </c>
      <c r="M1252" s="1">
        <v>2</v>
      </c>
      <c r="N1252" s="1" t="str">
        <f t="shared" si="21"/>
        <v>не торгуем</v>
      </c>
      <c r="O1252" s="1"/>
    </row>
    <row r="1253" spans="3:15" x14ac:dyDescent="0.3">
      <c r="C1253" s="7" t="s">
        <v>233</v>
      </c>
      <c r="D1253" s="103" t="str">
        <f>VLOOKUP(Таблица1[[#This Row],[ID]],Таблица3[#All],3,FALSE)</f>
        <v>Hrisheekesh</v>
      </c>
      <c r="E1253" s="18">
        <f>VLOOKUP(Таблица1[[#This Row],[ID]],Таблица3[#All],2,FALSE)</f>
        <v>43383</v>
      </c>
      <c r="F1253" s="18" t="str">
        <f>VLOOKUP(Таблица1[[#This Row],[ID]],Таблица3[#All],5,FALSE)</f>
        <v>Mumbai</v>
      </c>
      <c r="G1253" s="5">
        <v>911</v>
      </c>
      <c r="H1253" s="3">
        <v>202</v>
      </c>
      <c r="I1253" s="5">
        <v>7</v>
      </c>
      <c r="J1253" s="2" t="s">
        <v>2</v>
      </c>
      <c r="K1253" s="2" t="s">
        <v>14</v>
      </c>
      <c r="L1253" s="8">
        <v>130.14285714285714</v>
      </c>
      <c r="M1253" s="1">
        <v>4</v>
      </c>
      <c r="N1253" s="1" t="str">
        <f t="shared" si="21"/>
        <v>не торгуем</v>
      </c>
      <c r="O1253" s="1"/>
    </row>
    <row r="1254" spans="3:15" x14ac:dyDescent="0.3">
      <c r="C1254" s="7" t="s">
        <v>217</v>
      </c>
      <c r="D1254" s="103" t="str">
        <f>VLOOKUP(Таблица1[[#This Row],[ID]],Таблица3[#All],3,FALSE)</f>
        <v>Sauptik</v>
      </c>
      <c r="E1254" s="18">
        <f>VLOOKUP(Таблица1[[#This Row],[ID]],Таблица3[#All],2,FALSE)</f>
        <v>43373</v>
      </c>
      <c r="F1254" s="18" t="str">
        <f>VLOOKUP(Таблица1[[#This Row],[ID]],Таблица3[#All],5,FALSE)</f>
        <v>Indore</v>
      </c>
      <c r="G1254" s="5">
        <v>976</v>
      </c>
      <c r="H1254" s="3">
        <v>293</v>
      </c>
      <c r="I1254" s="5">
        <v>4</v>
      </c>
      <c r="J1254" s="2" t="s">
        <v>7</v>
      </c>
      <c r="K1254" s="2" t="s">
        <v>28</v>
      </c>
      <c r="L1254" s="8">
        <v>244</v>
      </c>
      <c r="M1254" s="1">
        <v>2</v>
      </c>
      <c r="N1254" s="1" t="str">
        <f t="shared" si="21"/>
        <v>торгуем</v>
      </c>
      <c r="O1254" s="1"/>
    </row>
    <row r="1255" spans="3:15" x14ac:dyDescent="0.3">
      <c r="C1255" s="7" t="s">
        <v>27</v>
      </c>
      <c r="D1255" s="103" t="str">
        <f>VLOOKUP(Таблица1[[#This Row],[ID]],Таблица3[#All],3,FALSE)</f>
        <v>Yogesh</v>
      </c>
      <c r="E1255" s="18">
        <f>VLOOKUP(Таблица1[[#This Row],[ID]],Таблица3[#All],2,FALSE)</f>
        <v>43199</v>
      </c>
      <c r="F1255" s="18" t="str">
        <f>VLOOKUP(Таблица1[[#This Row],[ID]],Таблица3[#All],5,FALSE)</f>
        <v>Patna</v>
      </c>
      <c r="G1255" s="5">
        <v>781</v>
      </c>
      <c r="H1255" s="3">
        <v>-594</v>
      </c>
      <c r="I1255" s="5">
        <v>6</v>
      </c>
      <c r="J1255" s="2" t="s">
        <v>7</v>
      </c>
      <c r="K1255" s="2" t="s">
        <v>25</v>
      </c>
      <c r="L1255" s="8">
        <v>130.16666666666666</v>
      </c>
      <c r="M1255" s="1">
        <v>3</v>
      </c>
      <c r="N1255" s="1" t="str">
        <f t="shared" si="21"/>
        <v>торгуем</v>
      </c>
      <c r="O1255" s="1"/>
    </row>
    <row r="1256" spans="3:15" x14ac:dyDescent="0.3">
      <c r="C1256" s="7" t="s">
        <v>174</v>
      </c>
      <c r="D1256" s="103" t="str">
        <f>VLOOKUP(Таблица1[[#This Row],[ID]],Таблица3[#All],3,FALSE)</f>
        <v>Akshay</v>
      </c>
      <c r="E1256" s="18">
        <f>VLOOKUP(Таблица1[[#This Row],[ID]],Таблица3[#All],2,FALSE)</f>
        <v>43330</v>
      </c>
      <c r="F1256" s="18" t="str">
        <f>VLOOKUP(Таблица1[[#This Row],[ID]],Таблица3[#All],5,FALSE)</f>
        <v>Patna</v>
      </c>
      <c r="G1256" s="5">
        <v>262</v>
      </c>
      <c r="H1256" s="3">
        <v>-215</v>
      </c>
      <c r="I1256" s="5">
        <v>2</v>
      </c>
      <c r="J1256" s="2" t="s">
        <v>7</v>
      </c>
      <c r="K1256" s="2" t="s">
        <v>25</v>
      </c>
      <c r="L1256" s="8">
        <v>131</v>
      </c>
      <c r="M1256" s="1">
        <v>1</v>
      </c>
      <c r="N1256" s="1" t="str">
        <f t="shared" si="21"/>
        <v>торгуем</v>
      </c>
      <c r="O1256" s="1"/>
    </row>
    <row r="1257" spans="3:15" x14ac:dyDescent="0.3">
      <c r="C1257" s="7" t="s">
        <v>441</v>
      </c>
      <c r="D1257" s="103" t="str">
        <f>VLOOKUP(Таблица1[[#This Row],[ID]],Таблица3[#All],3,FALSE)</f>
        <v>Anita</v>
      </c>
      <c r="E1257" s="18">
        <f>VLOOKUP(Таблица1[[#This Row],[ID]],Таблица3[#All],2,FALSE)</f>
        <v>43513</v>
      </c>
      <c r="F1257" s="18" t="str">
        <f>VLOOKUP(Таблица1[[#This Row],[ID]],Таблица3[#All],5,FALSE)</f>
        <v>Thiruvananthapuram</v>
      </c>
      <c r="G1257" s="5">
        <v>21</v>
      </c>
      <c r="H1257" s="3">
        <v>-12</v>
      </c>
      <c r="I1257" s="5">
        <v>3</v>
      </c>
      <c r="J1257" s="2" t="s">
        <v>4</v>
      </c>
      <c r="K1257" s="2" t="s">
        <v>6</v>
      </c>
      <c r="L1257" s="8">
        <v>7</v>
      </c>
      <c r="M1257" s="1">
        <v>3</v>
      </c>
      <c r="N1257" s="1" t="str">
        <f t="shared" si="21"/>
        <v>не торгуем</v>
      </c>
      <c r="O1257" s="1"/>
    </row>
    <row r="1258" spans="3:15" x14ac:dyDescent="0.3">
      <c r="C1258" s="7" t="s">
        <v>63</v>
      </c>
      <c r="D1258" s="103" t="str">
        <f>VLOOKUP(Таблица1[[#This Row],[ID]],Таблица3[#All],3,FALSE)</f>
        <v>Kirti</v>
      </c>
      <c r="E1258" s="18">
        <f>VLOOKUP(Таблица1[[#This Row],[ID]],Таблица3[#All],2,FALSE)</f>
        <v>43219</v>
      </c>
      <c r="F1258" s="18" t="str">
        <f>VLOOKUP(Таблица1[[#This Row],[ID]],Таблица3[#All],5,FALSE)</f>
        <v>Kashmir</v>
      </c>
      <c r="G1258" s="5">
        <v>263</v>
      </c>
      <c r="H1258" s="3">
        <v>-63</v>
      </c>
      <c r="I1258" s="5">
        <v>2</v>
      </c>
      <c r="J1258" s="2" t="s">
        <v>7</v>
      </c>
      <c r="K1258" s="2" t="s">
        <v>8</v>
      </c>
      <c r="L1258" s="8">
        <v>131.5</v>
      </c>
      <c r="M1258" s="1">
        <v>1</v>
      </c>
      <c r="N1258" s="1" t="str">
        <f t="shared" si="21"/>
        <v>не торгуем</v>
      </c>
      <c r="O1258" s="1"/>
    </row>
    <row r="1259" spans="3:15" x14ac:dyDescent="0.3">
      <c r="C1259" s="7" t="s">
        <v>63</v>
      </c>
      <c r="D1259" s="103" t="str">
        <f>VLOOKUP(Таблица1[[#This Row],[ID]],Таблица3[#All],3,FALSE)</f>
        <v>Kirti</v>
      </c>
      <c r="E1259" s="18">
        <f>VLOOKUP(Таблица1[[#This Row],[ID]],Таблица3[#All],2,FALSE)</f>
        <v>43219</v>
      </c>
      <c r="F1259" s="18" t="str">
        <f>VLOOKUP(Таблица1[[#This Row],[ID]],Таблица3[#All],5,FALSE)</f>
        <v>Kashmir</v>
      </c>
      <c r="G1259" s="5">
        <v>1061</v>
      </c>
      <c r="H1259" s="3">
        <v>-36</v>
      </c>
      <c r="I1259" s="5">
        <v>8</v>
      </c>
      <c r="J1259" s="2" t="s">
        <v>2</v>
      </c>
      <c r="K1259" s="2" t="s">
        <v>3</v>
      </c>
      <c r="L1259" s="8">
        <v>132.625</v>
      </c>
      <c r="M1259" s="1">
        <v>2</v>
      </c>
      <c r="N1259" s="1" t="str">
        <f t="shared" si="21"/>
        <v>торгуем</v>
      </c>
      <c r="O1259" s="1"/>
    </row>
    <row r="1260" spans="3:15" x14ac:dyDescent="0.3">
      <c r="C1260" s="7" t="s">
        <v>443</v>
      </c>
      <c r="D1260" s="103" t="str">
        <f>VLOOKUP(Таблица1[[#This Row],[ID]],Таблица3[#All],3,FALSE)</f>
        <v>Mukesh</v>
      </c>
      <c r="E1260" s="18">
        <f>VLOOKUP(Таблица1[[#This Row],[ID]],Таблица3[#All],2,FALSE)</f>
        <v>43515</v>
      </c>
      <c r="F1260" s="18" t="str">
        <f>VLOOKUP(Таблица1[[#This Row],[ID]],Таблица3[#All],5,FALSE)</f>
        <v>Chandigarh</v>
      </c>
      <c r="G1260" s="5">
        <v>29</v>
      </c>
      <c r="H1260" s="3">
        <v>0</v>
      </c>
      <c r="I1260" s="5">
        <v>3</v>
      </c>
      <c r="J1260" s="2" t="s">
        <v>2</v>
      </c>
      <c r="K1260" s="2" t="s">
        <v>29</v>
      </c>
      <c r="L1260" s="8">
        <v>9.6666666666666661</v>
      </c>
      <c r="M1260" s="1">
        <v>4</v>
      </c>
      <c r="N1260" s="1" t="str">
        <f t="shared" si="21"/>
        <v>не торгуем</v>
      </c>
      <c r="O1260" s="1"/>
    </row>
    <row r="1261" spans="3:15" x14ac:dyDescent="0.3">
      <c r="C1261" s="7" t="s">
        <v>443</v>
      </c>
      <c r="D1261" s="103" t="str">
        <f>VLOOKUP(Таблица1[[#This Row],[ID]],Таблица3[#All],3,FALSE)</f>
        <v>Mukesh</v>
      </c>
      <c r="E1261" s="18">
        <f>VLOOKUP(Таблица1[[#This Row],[ID]],Таблица3[#All],2,FALSE)</f>
        <v>43515</v>
      </c>
      <c r="F1261" s="18" t="str">
        <f>VLOOKUP(Таблица1[[#This Row],[ID]],Таблица3[#All],5,FALSE)</f>
        <v>Chandigarh</v>
      </c>
      <c r="G1261" s="5">
        <v>66</v>
      </c>
      <c r="H1261" s="3">
        <v>22</v>
      </c>
      <c r="I1261" s="5">
        <v>3</v>
      </c>
      <c r="J1261" s="2" t="s">
        <v>4</v>
      </c>
      <c r="K1261" s="2" t="s">
        <v>5</v>
      </c>
      <c r="L1261" s="8">
        <v>22</v>
      </c>
      <c r="M1261" s="1">
        <v>4</v>
      </c>
      <c r="N1261" s="1" t="str">
        <f t="shared" si="21"/>
        <v>не торгуем</v>
      </c>
      <c r="O1261" s="1"/>
    </row>
    <row r="1262" spans="3:15" x14ac:dyDescent="0.3">
      <c r="C1262" s="7" t="s">
        <v>65</v>
      </c>
      <c r="D1262" s="103" t="str">
        <f>VLOOKUP(Таблица1[[#This Row],[ID]],Таблица3[#All],3,FALSE)</f>
        <v>Yaanvi</v>
      </c>
      <c r="E1262" s="18">
        <f>VLOOKUP(Таблица1[[#This Row],[ID]],Таблица3[#All],2,FALSE)</f>
        <v>43221</v>
      </c>
      <c r="F1262" s="18" t="str">
        <f>VLOOKUP(Таблица1[[#This Row],[ID]],Таблица3[#All],5,FALSE)</f>
        <v>Indore</v>
      </c>
      <c r="G1262" s="5">
        <v>133</v>
      </c>
      <c r="H1262" s="3">
        <v>-42</v>
      </c>
      <c r="I1262" s="5">
        <v>1</v>
      </c>
      <c r="J1262" s="2" t="s">
        <v>7</v>
      </c>
      <c r="K1262" s="2" t="s">
        <v>25</v>
      </c>
      <c r="L1262" s="8">
        <v>133</v>
      </c>
      <c r="M1262" s="1">
        <v>1</v>
      </c>
      <c r="N1262" s="1" t="str">
        <f t="shared" si="21"/>
        <v>торгуем</v>
      </c>
      <c r="O1262" s="1"/>
    </row>
    <row r="1263" spans="3:15" x14ac:dyDescent="0.3">
      <c r="C1263" s="7" t="s">
        <v>86</v>
      </c>
      <c r="D1263" s="103" t="str">
        <f>VLOOKUP(Таблица1[[#This Row],[ID]],Таблица3[#All],3,FALSE)</f>
        <v>Tanvi</v>
      </c>
      <c r="E1263" s="18">
        <f>VLOOKUP(Таблица1[[#This Row],[ID]],Таблица3[#All],2,FALSE)</f>
        <v>43242</v>
      </c>
      <c r="F1263" s="18" t="str">
        <f>VLOOKUP(Таблица1[[#This Row],[ID]],Таблица3[#All],5,FALSE)</f>
        <v>Chandigarh</v>
      </c>
      <c r="G1263" s="5">
        <v>934</v>
      </c>
      <c r="H1263" s="3">
        <v>-916</v>
      </c>
      <c r="I1263" s="5">
        <v>7</v>
      </c>
      <c r="J1263" s="2" t="s">
        <v>7</v>
      </c>
      <c r="K1263" s="2" t="s">
        <v>8</v>
      </c>
      <c r="L1263" s="8">
        <v>133.42857142857142</v>
      </c>
      <c r="M1263" s="1">
        <v>2</v>
      </c>
      <c r="N1263" s="1" t="str">
        <f t="shared" si="21"/>
        <v>не торгуем</v>
      </c>
      <c r="O1263" s="1"/>
    </row>
    <row r="1264" spans="3:15" x14ac:dyDescent="0.3">
      <c r="C1264" s="7" t="s">
        <v>445</v>
      </c>
      <c r="D1264" s="103" t="str">
        <f>VLOOKUP(Таблица1[[#This Row],[ID]],Таблица3[#All],3,FALSE)</f>
        <v>Bhavna</v>
      </c>
      <c r="E1264" s="18">
        <f>VLOOKUP(Таблица1[[#This Row],[ID]],Таблица3[#All],2,FALSE)</f>
        <v>43515</v>
      </c>
      <c r="F1264" s="18" t="str">
        <f>VLOOKUP(Таблица1[[#This Row],[ID]],Таблица3[#All],5,FALSE)</f>
        <v>Gangtok</v>
      </c>
      <c r="G1264" s="5">
        <v>155</v>
      </c>
      <c r="H1264" s="3">
        <v>5</v>
      </c>
      <c r="I1264" s="5">
        <v>3</v>
      </c>
      <c r="J1264" s="2" t="s">
        <v>4</v>
      </c>
      <c r="K1264" s="2" t="s">
        <v>5</v>
      </c>
      <c r="L1264" s="8">
        <v>51.666666666666664</v>
      </c>
      <c r="M1264" s="1">
        <v>2</v>
      </c>
      <c r="N1264" s="1" t="str">
        <f t="shared" si="21"/>
        <v>не торгуем</v>
      </c>
      <c r="O1264" s="1"/>
    </row>
    <row r="1265" spans="3:15" x14ac:dyDescent="0.3">
      <c r="C1265" s="7" t="s">
        <v>322</v>
      </c>
      <c r="D1265" s="103" t="str">
        <f>VLOOKUP(Таблица1[[#This Row],[ID]],Таблица3[#All],3,FALSE)</f>
        <v>Ishpreet</v>
      </c>
      <c r="E1265" s="18">
        <f>VLOOKUP(Таблица1[[#This Row],[ID]],Таблица3[#All],2,FALSE)</f>
        <v>43444</v>
      </c>
      <c r="F1265" s="18" t="str">
        <f>VLOOKUP(Таблица1[[#This Row],[ID]],Таблица3[#All],5,FALSE)</f>
        <v>Mumbai</v>
      </c>
      <c r="G1265" s="5">
        <v>268</v>
      </c>
      <c r="H1265" s="3">
        <v>6</v>
      </c>
      <c r="I1265" s="5">
        <v>2</v>
      </c>
      <c r="J1265" s="2" t="s">
        <v>2</v>
      </c>
      <c r="K1265" s="2" t="s">
        <v>3</v>
      </c>
      <c r="L1265" s="8">
        <v>134</v>
      </c>
      <c r="M1265" s="1">
        <v>3</v>
      </c>
      <c r="N1265" s="1" t="str">
        <f t="shared" si="21"/>
        <v>торгуем</v>
      </c>
      <c r="O1265" s="1"/>
    </row>
    <row r="1266" spans="3:15" x14ac:dyDescent="0.3">
      <c r="C1266" s="7" t="s">
        <v>445</v>
      </c>
      <c r="D1266" s="103" t="str">
        <f>VLOOKUP(Таблица1[[#This Row],[ID]],Таблица3[#All],3,FALSE)</f>
        <v>Bhavna</v>
      </c>
      <c r="E1266" s="18">
        <f>VLOOKUP(Таблица1[[#This Row],[ID]],Таблица3[#All],2,FALSE)</f>
        <v>43515</v>
      </c>
      <c r="F1266" s="18" t="str">
        <f>VLOOKUP(Таблица1[[#This Row],[ID]],Таблица3[#All],5,FALSE)</f>
        <v>Gangtok</v>
      </c>
      <c r="G1266" s="5">
        <v>41</v>
      </c>
      <c r="H1266" s="3">
        <v>19</v>
      </c>
      <c r="I1266" s="5">
        <v>5</v>
      </c>
      <c r="J1266" s="2" t="s">
        <v>4</v>
      </c>
      <c r="K1266" s="2" t="s">
        <v>6</v>
      </c>
      <c r="L1266" s="8">
        <v>8.1999999999999993</v>
      </c>
      <c r="M1266" s="1">
        <v>4</v>
      </c>
      <c r="N1266" s="1" t="str">
        <f t="shared" si="21"/>
        <v>не торгуем</v>
      </c>
      <c r="O1266" s="1"/>
    </row>
    <row r="1267" spans="3:15" x14ac:dyDescent="0.3">
      <c r="C1267" s="7" t="s">
        <v>74</v>
      </c>
      <c r="D1267" s="103" t="str">
        <f>VLOOKUP(Таблица1[[#This Row],[ID]],Таблица3[#All],3,FALSE)</f>
        <v>Sabah</v>
      </c>
      <c r="E1267" s="18">
        <f>VLOOKUP(Таблица1[[#This Row],[ID]],Таблица3[#All],2,FALSE)</f>
        <v>43230</v>
      </c>
      <c r="F1267" s="18" t="str">
        <f>VLOOKUP(Таблица1[[#This Row],[ID]],Таблица3[#All],5,FALSE)</f>
        <v>Mumbai</v>
      </c>
      <c r="G1267" s="5">
        <v>269</v>
      </c>
      <c r="H1267" s="3">
        <v>-86</v>
      </c>
      <c r="I1267" s="5">
        <v>2</v>
      </c>
      <c r="J1267" s="2" t="s">
        <v>7</v>
      </c>
      <c r="K1267" s="2" t="s">
        <v>8</v>
      </c>
      <c r="L1267" s="8">
        <v>134.5</v>
      </c>
      <c r="M1267" s="1">
        <v>2</v>
      </c>
      <c r="N1267" s="1" t="str">
        <f t="shared" si="21"/>
        <v>не торгуем</v>
      </c>
      <c r="O1267" s="1"/>
    </row>
    <row r="1268" spans="3:15" x14ac:dyDescent="0.3">
      <c r="C1268" s="7" t="s">
        <v>446</v>
      </c>
      <c r="D1268" s="103" t="str">
        <f>VLOOKUP(Таблица1[[#This Row],[ID]],Таблица3[#All],3,FALSE)</f>
        <v>Kanak</v>
      </c>
      <c r="E1268" s="18">
        <f>VLOOKUP(Таблица1[[#This Row],[ID]],Таблица3[#All],2,FALSE)</f>
        <v>43515</v>
      </c>
      <c r="F1268" s="18" t="str">
        <f>VLOOKUP(Таблица1[[#This Row],[ID]],Таблица3[#All],5,FALSE)</f>
        <v>Goa</v>
      </c>
      <c r="G1268" s="5">
        <v>25</v>
      </c>
      <c r="H1268" s="3">
        <v>2</v>
      </c>
      <c r="I1268" s="5">
        <v>3</v>
      </c>
      <c r="J1268" s="2" t="s">
        <v>4</v>
      </c>
      <c r="K1268" s="2" t="s">
        <v>15</v>
      </c>
      <c r="L1268" s="8">
        <v>8.3333333333333339</v>
      </c>
      <c r="M1268" s="1">
        <v>1</v>
      </c>
      <c r="N1268" s="1" t="str">
        <f t="shared" si="21"/>
        <v>не торгуем</v>
      </c>
      <c r="O1268" s="1"/>
    </row>
    <row r="1269" spans="3:15" x14ac:dyDescent="0.3">
      <c r="C1269" s="7" t="s">
        <v>447</v>
      </c>
      <c r="D1269" s="103" t="str">
        <f>VLOOKUP(Таблица1[[#This Row],[ID]],Таблица3[#All],3,FALSE)</f>
        <v>Sagar</v>
      </c>
      <c r="E1269" s="18">
        <f>VLOOKUP(Таблица1[[#This Row],[ID]],Таблица3[#All],2,FALSE)</f>
        <v>43516</v>
      </c>
      <c r="F1269" s="18" t="str">
        <f>VLOOKUP(Таблица1[[#This Row],[ID]],Таблица3[#All],5,FALSE)</f>
        <v>Kohima</v>
      </c>
      <c r="G1269" s="5">
        <v>54</v>
      </c>
      <c r="H1269" s="3">
        <v>8</v>
      </c>
      <c r="I1269" s="5">
        <v>4</v>
      </c>
      <c r="J1269" s="2" t="s">
        <v>4</v>
      </c>
      <c r="K1269" s="2" t="s">
        <v>17</v>
      </c>
      <c r="L1269" s="8">
        <v>13.5</v>
      </c>
      <c r="M1269" s="1">
        <v>2</v>
      </c>
      <c r="N1269" s="1" t="str">
        <f t="shared" si="21"/>
        <v>не торгуем</v>
      </c>
      <c r="O1269" s="1"/>
    </row>
    <row r="1270" spans="3:15" x14ac:dyDescent="0.3">
      <c r="C1270" s="7" t="s">
        <v>373</v>
      </c>
      <c r="D1270" s="103" t="str">
        <f>VLOOKUP(Таблица1[[#This Row],[ID]],Таблица3[#All],3,FALSE)</f>
        <v>Krutika</v>
      </c>
      <c r="E1270" s="18">
        <f>VLOOKUP(Таблица1[[#This Row],[ID]],Таблица3[#All],2,FALSE)</f>
        <v>43479</v>
      </c>
      <c r="F1270" s="18" t="str">
        <f>VLOOKUP(Таблица1[[#This Row],[ID]],Таблица3[#All],5,FALSE)</f>
        <v>Hyderabad</v>
      </c>
      <c r="G1270" s="5">
        <v>1218</v>
      </c>
      <c r="H1270" s="3">
        <v>352</v>
      </c>
      <c r="I1270" s="5">
        <v>9</v>
      </c>
      <c r="J1270" s="2" t="s">
        <v>2</v>
      </c>
      <c r="K1270" s="2" t="s">
        <v>3</v>
      </c>
      <c r="L1270" s="8">
        <v>135.33333333333334</v>
      </c>
      <c r="M1270" s="1">
        <v>3</v>
      </c>
      <c r="N1270" s="1" t="str">
        <f t="shared" si="21"/>
        <v>торгуем</v>
      </c>
      <c r="O1270" s="1"/>
    </row>
    <row r="1271" spans="3:15" x14ac:dyDescent="0.3">
      <c r="C1271" s="7" t="s">
        <v>215</v>
      </c>
      <c r="D1271" s="103" t="str">
        <f>VLOOKUP(Таблица1[[#This Row],[ID]],Таблица3[#All],3,FALSE)</f>
        <v>Sukant</v>
      </c>
      <c r="E1271" s="18">
        <f>VLOOKUP(Таблица1[[#This Row],[ID]],Таблица3[#All],2,FALSE)</f>
        <v>43367</v>
      </c>
      <c r="F1271" s="18" t="str">
        <f>VLOOKUP(Таблица1[[#This Row],[ID]],Таблица3[#All],5,FALSE)</f>
        <v>Gangtok</v>
      </c>
      <c r="G1271" s="5">
        <v>276</v>
      </c>
      <c r="H1271" s="3">
        <v>-21</v>
      </c>
      <c r="I1271" s="5">
        <v>2</v>
      </c>
      <c r="J1271" s="2" t="s">
        <v>7</v>
      </c>
      <c r="K1271" s="2" t="s">
        <v>10</v>
      </c>
      <c r="L1271" s="8">
        <v>138</v>
      </c>
      <c r="M1271" s="1">
        <v>2</v>
      </c>
      <c r="N1271" s="1" t="str">
        <f t="shared" si="21"/>
        <v>не торгуем</v>
      </c>
      <c r="O1271" s="1"/>
    </row>
    <row r="1272" spans="3:15" x14ac:dyDescent="0.3">
      <c r="C1272" s="7" t="s">
        <v>339</v>
      </c>
      <c r="D1272" s="103" t="str">
        <f>VLOOKUP(Таблица1[[#This Row],[ID]],Таблица3[#All],3,FALSE)</f>
        <v>Neha</v>
      </c>
      <c r="E1272" s="18">
        <f>VLOOKUP(Таблица1[[#This Row],[ID]],Таблица3[#All],2,FALSE)</f>
        <v>43457</v>
      </c>
      <c r="F1272" s="18" t="str">
        <f>VLOOKUP(Таблица1[[#This Row],[ID]],Таблица3[#All],5,FALSE)</f>
        <v>Udaipur</v>
      </c>
      <c r="G1272" s="5">
        <v>977</v>
      </c>
      <c r="H1272" s="3">
        <v>244</v>
      </c>
      <c r="I1272" s="5">
        <v>7</v>
      </c>
      <c r="J1272" s="2" t="s">
        <v>7</v>
      </c>
      <c r="K1272" s="2" t="s">
        <v>10</v>
      </c>
      <c r="L1272" s="8">
        <v>139.57142857142858</v>
      </c>
      <c r="M1272" s="1">
        <v>4</v>
      </c>
      <c r="N1272" s="1" t="str">
        <f t="shared" si="21"/>
        <v>не торгуем</v>
      </c>
      <c r="O1272" s="1"/>
    </row>
    <row r="1273" spans="3:15" x14ac:dyDescent="0.3">
      <c r="C1273" s="7" t="s">
        <v>399</v>
      </c>
      <c r="D1273" s="103" t="str">
        <f>VLOOKUP(Таблица1[[#This Row],[ID]],Таблица3[#All],3,FALSE)</f>
        <v>Shivangi</v>
      </c>
      <c r="E1273" s="18">
        <f>VLOOKUP(Таблица1[[#This Row],[ID]],Таблица3[#All],2,FALSE)</f>
        <v>43492</v>
      </c>
      <c r="F1273" s="18" t="str">
        <f>VLOOKUP(Таблица1[[#This Row],[ID]],Таблица3[#All],5,FALSE)</f>
        <v>Indore</v>
      </c>
      <c r="G1273" s="5">
        <v>284</v>
      </c>
      <c r="H1273" s="3">
        <v>45</v>
      </c>
      <c r="I1273" s="5">
        <v>2</v>
      </c>
      <c r="J1273" s="2" t="s">
        <v>2</v>
      </c>
      <c r="K1273" s="2" t="s">
        <v>3</v>
      </c>
      <c r="L1273" s="8">
        <v>142</v>
      </c>
      <c r="M1273" s="1">
        <v>2</v>
      </c>
      <c r="N1273" s="1" t="str">
        <f t="shared" si="21"/>
        <v>торгуем</v>
      </c>
      <c r="O1273" s="1"/>
    </row>
    <row r="1274" spans="3:15" x14ac:dyDescent="0.3">
      <c r="C1274" s="7" t="s">
        <v>429</v>
      </c>
      <c r="D1274" s="103" t="str">
        <f>VLOOKUP(Таблица1[[#This Row],[ID]],Таблица3[#All],3,FALSE)</f>
        <v>Komal</v>
      </c>
      <c r="E1274" s="18">
        <f>VLOOKUP(Таблица1[[#This Row],[ID]],Таблица3[#All],2,FALSE)</f>
        <v>43506</v>
      </c>
      <c r="F1274" s="18" t="str">
        <f>VLOOKUP(Таблица1[[#This Row],[ID]],Таблица3[#All],5,FALSE)</f>
        <v>Lucknow</v>
      </c>
      <c r="G1274" s="5">
        <v>285</v>
      </c>
      <c r="H1274" s="3">
        <v>128</v>
      </c>
      <c r="I1274" s="5">
        <v>2</v>
      </c>
      <c r="J1274" s="2" t="s">
        <v>7</v>
      </c>
      <c r="K1274" s="2" t="s">
        <v>25</v>
      </c>
      <c r="L1274" s="8">
        <v>142.5</v>
      </c>
      <c r="M1274" s="1">
        <v>4</v>
      </c>
      <c r="N1274" s="1" t="str">
        <f t="shared" si="21"/>
        <v>торгуем</v>
      </c>
      <c r="O1274" s="1"/>
    </row>
    <row r="1275" spans="3:15" x14ac:dyDescent="0.3">
      <c r="C1275" s="7" t="s">
        <v>23</v>
      </c>
      <c r="D1275" s="103" t="str">
        <f>VLOOKUP(Таблица1[[#This Row],[ID]],Таблица3[#All],3,FALSE)</f>
        <v>Aarushi</v>
      </c>
      <c r="E1275" s="18">
        <f>VLOOKUP(Таблица1[[#This Row],[ID]],Таблица3[#All],2,FALSE)</f>
        <v>43198</v>
      </c>
      <c r="F1275" s="18" t="str">
        <f>VLOOKUP(Таблица1[[#This Row],[ID]],Таблица3[#All],5,FALSE)</f>
        <v>Chennai</v>
      </c>
      <c r="G1275" s="5">
        <v>856</v>
      </c>
      <c r="H1275" s="3">
        <v>385</v>
      </c>
      <c r="I1275" s="5">
        <v>6</v>
      </c>
      <c r="J1275" s="2" t="s">
        <v>7</v>
      </c>
      <c r="K1275" s="2" t="s">
        <v>25</v>
      </c>
      <c r="L1275" s="8">
        <v>142.666666666667</v>
      </c>
      <c r="M1275" s="1">
        <v>3</v>
      </c>
      <c r="N1275" s="1" t="str">
        <f t="shared" si="21"/>
        <v>торгуем</v>
      </c>
      <c r="O1275" s="1"/>
    </row>
    <row r="1276" spans="3:15" x14ac:dyDescent="0.3">
      <c r="C1276" s="7" t="s">
        <v>453</v>
      </c>
      <c r="D1276" s="103" t="str">
        <f>VLOOKUP(Таблица1[[#This Row],[ID]],Таблица3[#All],3,FALSE)</f>
        <v>Atharv</v>
      </c>
      <c r="E1276" s="18">
        <f>VLOOKUP(Таблица1[[#This Row],[ID]],Таблица3[#All],2,FALSE)</f>
        <v>43518</v>
      </c>
      <c r="F1276" s="18" t="str">
        <f>VLOOKUP(Таблица1[[#This Row],[ID]],Таблица3[#All],5,FALSE)</f>
        <v>Kolkata</v>
      </c>
      <c r="G1276" s="5">
        <v>143</v>
      </c>
      <c r="H1276" s="3">
        <v>32</v>
      </c>
      <c r="I1276" s="5">
        <v>1</v>
      </c>
      <c r="J1276" s="2" t="s">
        <v>2</v>
      </c>
      <c r="K1276" s="2" t="s">
        <v>3</v>
      </c>
      <c r="L1276" s="8">
        <v>143</v>
      </c>
      <c r="M1276" s="1">
        <v>4</v>
      </c>
      <c r="N1276" s="1" t="str">
        <f t="shared" si="21"/>
        <v>торгуем</v>
      </c>
      <c r="O1276" s="1"/>
    </row>
    <row r="1277" spans="3:15" x14ac:dyDescent="0.3">
      <c r="C1277" s="7" t="s">
        <v>450</v>
      </c>
      <c r="D1277" s="103" t="str">
        <f>VLOOKUP(Таблица1[[#This Row],[ID]],Таблица3[#All],3,FALSE)</f>
        <v>Sarita</v>
      </c>
      <c r="E1277" s="18">
        <f>VLOOKUP(Таблица1[[#This Row],[ID]],Таблица3[#All],2,FALSE)</f>
        <v>43517</v>
      </c>
      <c r="F1277" s="18" t="str">
        <f>VLOOKUP(Таблица1[[#This Row],[ID]],Таблица3[#All],5,FALSE)</f>
        <v>Pune</v>
      </c>
      <c r="G1277" s="5">
        <v>50</v>
      </c>
      <c r="H1277" s="3">
        <v>25</v>
      </c>
      <c r="I1277" s="5">
        <v>5</v>
      </c>
      <c r="J1277" s="2" t="s">
        <v>4</v>
      </c>
      <c r="K1277" s="2" t="s">
        <v>5</v>
      </c>
      <c r="L1277" s="8">
        <v>10</v>
      </c>
      <c r="M1277" s="1">
        <v>1</v>
      </c>
      <c r="N1277" s="1" t="str">
        <f t="shared" si="21"/>
        <v>не торгуем</v>
      </c>
      <c r="O1277" s="1"/>
    </row>
    <row r="1278" spans="3:15" x14ac:dyDescent="0.3">
      <c r="C1278" s="7" t="s">
        <v>450</v>
      </c>
      <c r="D1278" s="103" t="str">
        <f>VLOOKUP(Таблица1[[#This Row],[ID]],Таблица3[#All],3,FALSE)</f>
        <v>Sarita</v>
      </c>
      <c r="E1278" s="18">
        <f>VLOOKUP(Таблица1[[#This Row],[ID]],Таблица3[#All],2,FALSE)</f>
        <v>43517</v>
      </c>
      <c r="F1278" s="18" t="str">
        <f>VLOOKUP(Таблица1[[#This Row],[ID]],Таблица3[#All],5,FALSE)</f>
        <v>Pune</v>
      </c>
      <c r="G1278" s="5">
        <v>89</v>
      </c>
      <c r="H1278" s="3">
        <v>36</v>
      </c>
      <c r="I1278" s="5">
        <v>3</v>
      </c>
      <c r="J1278" s="2" t="s">
        <v>4</v>
      </c>
      <c r="K1278" s="2" t="s">
        <v>20</v>
      </c>
      <c r="L1278" s="8">
        <v>29.666666666666668</v>
      </c>
      <c r="M1278" s="1">
        <v>3</v>
      </c>
      <c r="N1278" s="1" t="str">
        <f t="shared" si="21"/>
        <v>не торгуем</v>
      </c>
      <c r="O1278" s="1"/>
    </row>
    <row r="1279" spans="3:15" x14ac:dyDescent="0.3">
      <c r="C1279" s="7" t="s">
        <v>256</v>
      </c>
      <c r="D1279" s="103" t="str">
        <f>VLOOKUP(Таблица1[[#This Row],[ID]],Таблица3[#All],3,FALSE)</f>
        <v>Arti</v>
      </c>
      <c r="E1279" s="18">
        <f>VLOOKUP(Таблица1[[#This Row],[ID]],Таблица3[#All],2,FALSE)</f>
        <v>43402</v>
      </c>
      <c r="F1279" s="18" t="str">
        <f>VLOOKUP(Таблица1[[#This Row],[ID]],Таблица3[#All],5,FALSE)</f>
        <v>Pune</v>
      </c>
      <c r="G1279" s="5">
        <v>1298</v>
      </c>
      <c r="H1279" s="3">
        <v>65</v>
      </c>
      <c r="I1279" s="5">
        <v>9</v>
      </c>
      <c r="J1279" s="2" t="s">
        <v>7</v>
      </c>
      <c r="K1279" s="2" t="s">
        <v>25</v>
      </c>
      <c r="L1279" s="8">
        <v>144.22222222222223</v>
      </c>
      <c r="M1279" s="1">
        <v>4</v>
      </c>
      <c r="N1279" s="1" t="str">
        <f t="shared" si="21"/>
        <v>торгуем</v>
      </c>
      <c r="O1279" s="1"/>
    </row>
    <row r="1280" spans="3:15" x14ac:dyDescent="0.3">
      <c r="C1280" s="7" t="s">
        <v>451</v>
      </c>
      <c r="D1280" s="103" t="str">
        <f>VLOOKUP(Таблица1[[#This Row],[ID]],Таблица3[#All],3,FALSE)</f>
        <v>Deepak</v>
      </c>
      <c r="E1280" s="18">
        <f>VLOOKUP(Таблица1[[#This Row],[ID]],Таблица3[#All],2,FALSE)</f>
        <v>43518</v>
      </c>
      <c r="F1280" s="18" t="str">
        <f>VLOOKUP(Таблица1[[#This Row],[ID]],Таблица3[#All],5,FALSE)</f>
        <v>Bhopal</v>
      </c>
      <c r="G1280" s="5">
        <v>67</v>
      </c>
      <c r="H1280" s="3">
        <v>9</v>
      </c>
      <c r="I1280" s="5">
        <v>4</v>
      </c>
      <c r="J1280" s="2" t="s">
        <v>4</v>
      </c>
      <c r="K1280" s="2" t="s">
        <v>22</v>
      </c>
      <c r="L1280" s="8">
        <v>16.75</v>
      </c>
      <c r="M1280" s="1">
        <v>3</v>
      </c>
      <c r="N1280" s="1" t="str">
        <f t="shared" si="21"/>
        <v>не торгуем</v>
      </c>
      <c r="O1280" s="1"/>
    </row>
    <row r="1281" spans="3:15" x14ac:dyDescent="0.3">
      <c r="C1281" s="7" t="s">
        <v>452</v>
      </c>
      <c r="D1281" s="103" t="str">
        <f>VLOOKUP(Таблица1[[#This Row],[ID]],Таблица3[#All],3,FALSE)</f>
        <v>Monisha</v>
      </c>
      <c r="E1281" s="18">
        <f>VLOOKUP(Таблица1[[#This Row],[ID]],Таблица3[#All],2,FALSE)</f>
        <v>43518</v>
      </c>
      <c r="F1281" s="18" t="str">
        <f>VLOOKUP(Таблица1[[#This Row],[ID]],Таблица3[#All],5,FALSE)</f>
        <v>Jaipur</v>
      </c>
      <c r="G1281" s="5">
        <v>47</v>
      </c>
      <c r="H1281" s="3">
        <v>15</v>
      </c>
      <c r="I1281" s="5">
        <v>5</v>
      </c>
      <c r="J1281" s="2" t="s">
        <v>4</v>
      </c>
      <c r="K1281" s="2" t="s">
        <v>11</v>
      </c>
      <c r="L1281" s="8">
        <v>9.4</v>
      </c>
      <c r="M1281" s="1">
        <v>3</v>
      </c>
      <c r="N1281" s="1" t="str">
        <f t="shared" si="21"/>
        <v>не торгуем</v>
      </c>
      <c r="O1281" s="1"/>
    </row>
    <row r="1282" spans="3:15" x14ac:dyDescent="0.3">
      <c r="C1282" s="7" t="s">
        <v>450</v>
      </c>
      <c r="D1282" s="103" t="str">
        <f>VLOOKUP(Таблица1[[#This Row],[ID]],Таблица3[#All],3,FALSE)</f>
        <v>Sarita</v>
      </c>
      <c r="E1282" s="18">
        <f>VLOOKUP(Таблица1[[#This Row],[ID]],Таблица3[#All],2,FALSE)</f>
        <v>43517</v>
      </c>
      <c r="F1282" s="18" t="str">
        <f>VLOOKUP(Таблица1[[#This Row],[ID]],Таблица3[#All],5,FALSE)</f>
        <v>Pune</v>
      </c>
      <c r="G1282" s="5">
        <v>291</v>
      </c>
      <c r="H1282" s="3">
        <v>93</v>
      </c>
      <c r="I1282" s="5">
        <v>2</v>
      </c>
      <c r="J1282" s="2" t="s">
        <v>7</v>
      </c>
      <c r="K1282" s="2" t="s">
        <v>25</v>
      </c>
      <c r="L1282" s="8">
        <v>145.5</v>
      </c>
      <c r="M1282" s="1">
        <v>2</v>
      </c>
      <c r="N1282" s="1" t="str">
        <f t="shared" si="21"/>
        <v>торгуем</v>
      </c>
      <c r="O1282" s="1"/>
    </row>
    <row r="1283" spans="3:15" x14ac:dyDescent="0.3">
      <c r="C1283" s="7" t="s">
        <v>374</v>
      </c>
      <c r="D1283" s="103" t="str">
        <f>VLOOKUP(Таблица1[[#This Row],[ID]],Таблица3[#All],3,FALSE)</f>
        <v>Trupti</v>
      </c>
      <c r="E1283" s="18">
        <f>VLOOKUP(Таблица1[[#This Row],[ID]],Таблица3[#All],2,FALSE)</f>
        <v>43479</v>
      </c>
      <c r="F1283" s="18" t="str">
        <f>VLOOKUP(Таблица1[[#This Row],[ID]],Таблица3[#All],5,FALSE)</f>
        <v>Ahmedabad</v>
      </c>
      <c r="G1283" s="5">
        <v>146</v>
      </c>
      <c r="H1283" s="3">
        <v>66</v>
      </c>
      <c r="I1283" s="5">
        <v>1</v>
      </c>
      <c r="J1283" s="2" t="s">
        <v>7</v>
      </c>
      <c r="K1283" s="2" t="s">
        <v>10</v>
      </c>
      <c r="L1283" s="8">
        <v>146</v>
      </c>
      <c r="M1283" s="1">
        <v>1</v>
      </c>
      <c r="N1283" s="1" t="str">
        <f t="shared" si="21"/>
        <v>не торгуем</v>
      </c>
      <c r="O1283" s="1"/>
    </row>
    <row r="1284" spans="3:15" x14ac:dyDescent="0.3">
      <c r="C1284" s="7" t="s">
        <v>453</v>
      </c>
      <c r="D1284" s="103" t="str">
        <f>VLOOKUP(Таблица1[[#This Row],[ID]],Таблица3[#All],3,FALSE)</f>
        <v>Atharv</v>
      </c>
      <c r="E1284" s="18">
        <f>VLOOKUP(Таблица1[[#This Row],[ID]],Таблица3[#All],2,FALSE)</f>
        <v>43518</v>
      </c>
      <c r="F1284" s="18" t="str">
        <f>VLOOKUP(Таблица1[[#This Row],[ID]],Таблица3[#All],5,FALSE)</f>
        <v>Kolkata</v>
      </c>
      <c r="G1284" s="5">
        <v>111</v>
      </c>
      <c r="H1284" s="3">
        <v>35</v>
      </c>
      <c r="I1284" s="5">
        <v>5</v>
      </c>
      <c r="J1284" s="2" t="s">
        <v>4</v>
      </c>
      <c r="K1284" s="2" t="s">
        <v>20</v>
      </c>
      <c r="L1284" s="8">
        <v>22.2</v>
      </c>
      <c r="M1284" s="1">
        <v>3</v>
      </c>
      <c r="N1284" s="1" t="str">
        <f t="shared" si="21"/>
        <v>не торгуем</v>
      </c>
      <c r="O1284" s="1"/>
    </row>
    <row r="1285" spans="3:15" x14ac:dyDescent="0.3">
      <c r="C1285" s="7" t="s">
        <v>419</v>
      </c>
      <c r="D1285" s="103" t="str">
        <f>VLOOKUP(Таблица1[[#This Row],[ID]],Таблица3[#All],3,FALSE)</f>
        <v>Diwakar</v>
      </c>
      <c r="E1285" s="18">
        <f>VLOOKUP(Таблица1[[#This Row],[ID]],Таблица3[#All],2,FALSE)</f>
        <v>43501</v>
      </c>
      <c r="F1285" s="18" t="str">
        <f>VLOOKUP(Таблица1[[#This Row],[ID]],Таблица3[#All],5,FALSE)</f>
        <v>Delhi</v>
      </c>
      <c r="G1285" s="5">
        <v>770</v>
      </c>
      <c r="H1285" s="3">
        <v>323</v>
      </c>
      <c r="I1285" s="5">
        <v>3</v>
      </c>
      <c r="J1285" s="2" t="s">
        <v>7</v>
      </c>
      <c r="K1285" s="2" t="s">
        <v>28</v>
      </c>
      <c r="L1285" s="8">
        <v>256.66666666666669</v>
      </c>
      <c r="M1285" s="1">
        <v>3</v>
      </c>
      <c r="N1285" s="1" t="str">
        <f t="shared" si="21"/>
        <v>торгуем</v>
      </c>
      <c r="O1285" s="1"/>
    </row>
    <row r="1286" spans="3:15" x14ac:dyDescent="0.3">
      <c r="C1286" s="7" t="s">
        <v>83</v>
      </c>
      <c r="D1286" s="103" t="str">
        <f>VLOOKUP(Таблица1[[#This Row],[ID]],Таблица3[#All],3,FALSE)</f>
        <v>Pournamasi</v>
      </c>
      <c r="E1286" s="18">
        <f>VLOOKUP(Таблица1[[#This Row],[ID]],Таблица3[#All],2,FALSE)</f>
        <v>43239</v>
      </c>
      <c r="F1286" s="18" t="str">
        <f>VLOOKUP(Таблица1[[#This Row],[ID]],Таблица3[#All],5,FALSE)</f>
        <v>Indore</v>
      </c>
      <c r="G1286" s="5">
        <v>294</v>
      </c>
      <c r="H1286" s="3">
        <v>138</v>
      </c>
      <c r="I1286" s="5">
        <v>2</v>
      </c>
      <c r="J1286" s="2" t="s">
        <v>7</v>
      </c>
      <c r="K1286" s="2" t="s">
        <v>25</v>
      </c>
      <c r="L1286" s="8">
        <v>147</v>
      </c>
      <c r="M1286" s="1">
        <v>1</v>
      </c>
      <c r="N1286" s="1" t="str">
        <f t="shared" ref="N1286:N1349" si="22">IF(OR(K1286="Printers",K1286="Bookcases",K1286="Accessories"),"торгуем","не торгуем")</f>
        <v>торгуем</v>
      </c>
      <c r="O1286" s="1"/>
    </row>
    <row r="1287" spans="3:15" x14ac:dyDescent="0.3">
      <c r="C1287" s="7" t="s">
        <v>455</v>
      </c>
      <c r="D1287" s="103" t="str">
        <f>VLOOKUP(Таблица1[[#This Row],[ID]],Таблица3[#All],3,FALSE)</f>
        <v>Pinky</v>
      </c>
      <c r="E1287" s="18">
        <f>VLOOKUP(Таблица1[[#This Row],[ID]],Таблица3[#All],2,FALSE)</f>
        <v>43519</v>
      </c>
      <c r="F1287" s="18" t="str">
        <f>VLOOKUP(Таблица1[[#This Row],[ID]],Таблица3[#All],5,FALSE)</f>
        <v>Kashmir</v>
      </c>
      <c r="G1287" s="5">
        <v>520</v>
      </c>
      <c r="H1287" s="3">
        <v>151</v>
      </c>
      <c r="I1287" s="5">
        <v>3</v>
      </c>
      <c r="J1287" s="2" t="s">
        <v>7</v>
      </c>
      <c r="K1287" s="2" t="s">
        <v>10</v>
      </c>
      <c r="L1287" s="8">
        <v>173.33333333333334</v>
      </c>
      <c r="M1287" s="1">
        <v>1</v>
      </c>
      <c r="N1287" s="1" t="str">
        <f t="shared" si="22"/>
        <v>не торгуем</v>
      </c>
      <c r="O1287" s="1"/>
    </row>
    <row r="1288" spans="3:15" x14ac:dyDescent="0.3">
      <c r="C1288" s="7" t="s">
        <v>455</v>
      </c>
      <c r="D1288" s="103" t="str">
        <f>VLOOKUP(Таблица1[[#This Row],[ID]],Таблица3[#All],3,FALSE)</f>
        <v>Pinky</v>
      </c>
      <c r="E1288" s="18">
        <f>VLOOKUP(Таблица1[[#This Row],[ID]],Таблица3[#All],2,FALSE)</f>
        <v>43519</v>
      </c>
      <c r="F1288" s="18" t="str">
        <f>VLOOKUP(Таблица1[[#This Row],[ID]],Таблица3[#All],5,FALSE)</f>
        <v>Kashmir</v>
      </c>
      <c r="G1288" s="5">
        <v>369</v>
      </c>
      <c r="H1288" s="3">
        <v>15</v>
      </c>
      <c r="I1288" s="5">
        <v>3</v>
      </c>
      <c r="J1288" s="2" t="s">
        <v>7</v>
      </c>
      <c r="K1288" s="2" t="s">
        <v>8</v>
      </c>
      <c r="L1288" s="8">
        <v>123</v>
      </c>
      <c r="M1288" s="1">
        <v>3</v>
      </c>
      <c r="N1288" s="1" t="str">
        <f t="shared" si="22"/>
        <v>не торгуем</v>
      </c>
      <c r="O1288" s="1"/>
    </row>
    <row r="1289" spans="3:15" x14ac:dyDescent="0.3">
      <c r="C1289" s="7" t="s">
        <v>374</v>
      </c>
      <c r="D1289" s="103" t="str">
        <f>VLOOKUP(Таблица1[[#This Row],[ID]],Таблица3[#All],3,FALSE)</f>
        <v>Trupti</v>
      </c>
      <c r="E1289" s="18">
        <f>VLOOKUP(Таблица1[[#This Row],[ID]],Таблица3[#All],2,FALSE)</f>
        <v>43479</v>
      </c>
      <c r="F1289" s="18" t="str">
        <f>VLOOKUP(Таблица1[[#This Row],[ID]],Таблица3[#All],5,FALSE)</f>
        <v>Ahmedabad</v>
      </c>
      <c r="G1289" s="5">
        <v>148</v>
      </c>
      <c r="H1289" s="3">
        <v>9</v>
      </c>
      <c r="I1289" s="5">
        <v>1</v>
      </c>
      <c r="J1289" s="2" t="s">
        <v>7</v>
      </c>
      <c r="K1289" s="2" t="s">
        <v>8</v>
      </c>
      <c r="L1289" s="8">
        <v>148</v>
      </c>
      <c r="M1289" s="1">
        <v>2</v>
      </c>
      <c r="N1289" s="1" t="str">
        <f t="shared" si="22"/>
        <v>не торгуем</v>
      </c>
      <c r="O1289" s="1"/>
    </row>
    <row r="1290" spans="3:15" x14ac:dyDescent="0.3">
      <c r="C1290" s="7" t="s">
        <v>260</v>
      </c>
      <c r="D1290" s="103" t="str">
        <f>VLOOKUP(Таблица1[[#This Row],[ID]],Таблица3[#All],3,FALSE)</f>
        <v>Sneha</v>
      </c>
      <c r="E1290" s="18">
        <f>VLOOKUP(Таблица1[[#This Row],[ID]],Таблица3[#All],2,FALSE)</f>
        <v>43404</v>
      </c>
      <c r="F1290" s="18" t="str">
        <f>VLOOKUP(Таблица1[[#This Row],[ID]],Таблица3[#All],5,FALSE)</f>
        <v>Bangalore</v>
      </c>
      <c r="G1290" s="5">
        <v>298</v>
      </c>
      <c r="H1290" s="3">
        <v>74</v>
      </c>
      <c r="I1290" s="5">
        <v>2</v>
      </c>
      <c r="J1290" s="2" t="s">
        <v>2</v>
      </c>
      <c r="K1290" s="2" t="s">
        <v>3</v>
      </c>
      <c r="L1290" s="8">
        <v>149</v>
      </c>
      <c r="M1290" s="1">
        <v>3</v>
      </c>
      <c r="N1290" s="1" t="str">
        <f t="shared" si="22"/>
        <v>торгуем</v>
      </c>
      <c r="O1290" s="1"/>
    </row>
    <row r="1291" spans="3:15" x14ac:dyDescent="0.3">
      <c r="C1291" s="7" t="s">
        <v>190</v>
      </c>
      <c r="D1291" s="103" t="str">
        <f>VLOOKUP(Таблица1[[#This Row],[ID]],Таблица3[#All],3,FALSE)</f>
        <v>Sakshi</v>
      </c>
      <c r="E1291" s="18">
        <f>VLOOKUP(Таблица1[[#This Row],[ID]],Таблица3[#All],2,FALSE)</f>
        <v>43345</v>
      </c>
      <c r="F1291" s="18" t="str">
        <f>VLOOKUP(Таблица1[[#This Row],[ID]],Таблица3[#All],5,FALSE)</f>
        <v>Indore</v>
      </c>
      <c r="G1291" s="5">
        <v>299</v>
      </c>
      <c r="H1291" s="3">
        <v>113</v>
      </c>
      <c r="I1291" s="5">
        <v>2</v>
      </c>
      <c r="J1291" s="2" t="s">
        <v>2</v>
      </c>
      <c r="K1291" s="2" t="s">
        <v>3</v>
      </c>
      <c r="L1291" s="8">
        <v>149.5</v>
      </c>
      <c r="M1291" s="1">
        <v>2</v>
      </c>
      <c r="N1291" s="1" t="str">
        <f t="shared" si="22"/>
        <v>торгуем</v>
      </c>
      <c r="O1291" s="1"/>
    </row>
    <row r="1292" spans="3:15" x14ac:dyDescent="0.3">
      <c r="C1292" s="7" t="s">
        <v>458</v>
      </c>
      <c r="D1292" s="103" t="str">
        <f>VLOOKUP(Таблица1[[#This Row],[ID]],Таблица3[#All],3,FALSE)</f>
        <v>Pooja</v>
      </c>
      <c r="E1292" s="18">
        <f>VLOOKUP(Таблица1[[#This Row],[ID]],Таблица3[#All],2,FALSE)</f>
        <v>43520</v>
      </c>
      <c r="F1292" s="18" t="str">
        <f>VLOOKUP(Таблица1[[#This Row],[ID]],Таблица3[#All],5,FALSE)</f>
        <v>Patna</v>
      </c>
      <c r="G1292" s="5">
        <v>130</v>
      </c>
      <c r="H1292" s="3">
        <v>61</v>
      </c>
      <c r="I1292" s="5">
        <v>3</v>
      </c>
      <c r="J1292" s="2" t="s">
        <v>4</v>
      </c>
      <c r="K1292" s="2" t="s">
        <v>20</v>
      </c>
      <c r="L1292" s="8">
        <v>43.333333333333336</v>
      </c>
      <c r="M1292" s="1">
        <v>1</v>
      </c>
      <c r="N1292" s="1" t="str">
        <f t="shared" si="22"/>
        <v>не торгуем</v>
      </c>
      <c r="O1292" s="1"/>
    </row>
    <row r="1293" spans="3:15" x14ac:dyDescent="0.3">
      <c r="C1293" s="7" t="s">
        <v>271</v>
      </c>
      <c r="D1293" s="103" t="str">
        <f>VLOOKUP(Таблица1[[#This Row],[ID]],Таблица3[#All],3,FALSE)</f>
        <v>Kushal</v>
      </c>
      <c r="E1293" s="18">
        <f>VLOOKUP(Таблица1[[#This Row],[ID]],Таблица3[#All],2,FALSE)</f>
        <v>43410</v>
      </c>
      <c r="F1293" s="18" t="str">
        <f>VLOOKUP(Таблица1[[#This Row],[ID]],Таблица3[#All],5,FALSE)</f>
        <v>Kohima</v>
      </c>
      <c r="G1293" s="5">
        <v>300</v>
      </c>
      <c r="H1293" s="3">
        <v>42</v>
      </c>
      <c r="I1293" s="5">
        <v>2</v>
      </c>
      <c r="J1293" s="2" t="s">
        <v>7</v>
      </c>
      <c r="K1293" s="2" t="s">
        <v>25</v>
      </c>
      <c r="L1293" s="8">
        <v>150</v>
      </c>
      <c r="M1293" s="1">
        <v>4</v>
      </c>
      <c r="N1293" s="1" t="str">
        <f t="shared" si="22"/>
        <v>торгуем</v>
      </c>
      <c r="O1293" s="1"/>
    </row>
    <row r="1294" spans="3:15" x14ac:dyDescent="0.3">
      <c r="C1294" s="7" t="s">
        <v>172</v>
      </c>
      <c r="D1294" s="103" t="str">
        <f>VLOOKUP(Таблица1[[#This Row],[ID]],Таблица3[#All],3,FALSE)</f>
        <v>Vaibhav</v>
      </c>
      <c r="E1294" s="18">
        <f>VLOOKUP(Таблица1[[#This Row],[ID]],Таблица3[#All],2,FALSE)</f>
        <v>43326</v>
      </c>
      <c r="F1294" s="18" t="str">
        <f>VLOOKUP(Таблица1[[#This Row],[ID]],Таблица3[#All],5,FALSE)</f>
        <v>Indore</v>
      </c>
      <c r="G1294" s="5">
        <v>1361</v>
      </c>
      <c r="H1294" s="3">
        <v>197</v>
      </c>
      <c r="I1294" s="5">
        <v>9</v>
      </c>
      <c r="J1294" s="2" t="s">
        <v>2</v>
      </c>
      <c r="K1294" s="2" t="s">
        <v>3</v>
      </c>
      <c r="L1294" s="8">
        <v>151.22222222222223</v>
      </c>
      <c r="M1294" s="1">
        <v>1</v>
      </c>
      <c r="N1294" s="1" t="str">
        <f t="shared" si="22"/>
        <v>торгуем</v>
      </c>
      <c r="O1294" s="1"/>
    </row>
    <row r="1295" spans="3:15" x14ac:dyDescent="0.3">
      <c r="C1295" s="7" t="s">
        <v>459</v>
      </c>
      <c r="D1295" s="103" t="str">
        <f>VLOOKUP(Таблица1[[#This Row],[ID]],Таблица3[#All],3,FALSE)</f>
        <v>Hemant</v>
      </c>
      <c r="E1295" s="18">
        <f>VLOOKUP(Таблица1[[#This Row],[ID]],Таблица3[#All],2,FALSE)</f>
        <v>43521</v>
      </c>
      <c r="F1295" s="18" t="str">
        <f>VLOOKUP(Таблица1[[#This Row],[ID]],Таблица3[#All],5,FALSE)</f>
        <v>Thiruvananthapuram</v>
      </c>
      <c r="G1295" s="5">
        <v>83</v>
      </c>
      <c r="H1295" s="3">
        <v>34</v>
      </c>
      <c r="I1295" s="5">
        <v>5</v>
      </c>
      <c r="J1295" s="2" t="s">
        <v>4</v>
      </c>
      <c r="K1295" s="2" t="s">
        <v>20</v>
      </c>
      <c r="L1295" s="8">
        <v>16.600000000000001</v>
      </c>
      <c r="M1295" s="1">
        <v>4</v>
      </c>
      <c r="N1295" s="1" t="str">
        <f t="shared" si="22"/>
        <v>не торгуем</v>
      </c>
      <c r="O1295" s="1"/>
    </row>
    <row r="1296" spans="3:15" x14ac:dyDescent="0.3">
      <c r="C1296" s="7" t="s">
        <v>250</v>
      </c>
      <c r="D1296" s="103" t="str">
        <f>VLOOKUP(Таблица1[[#This Row],[ID]],Таблица3[#All],3,FALSE)</f>
        <v>Aastha</v>
      </c>
      <c r="E1296" s="18">
        <f>VLOOKUP(Таблица1[[#This Row],[ID]],Таблица3[#All],2,FALSE)</f>
        <v>43399</v>
      </c>
      <c r="F1296" s="18" t="str">
        <f>VLOOKUP(Таблица1[[#This Row],[ID]],Таблица3[#All],5,FALSE)</f>
        <v>Simla</v>
      </c>
      <c r="G1296" s="5">
        <v>1063</v>
      </c>
      <c r="H1296" s="3">
        <v>64</v>
      </c>
      <c r="I1296" s="5">
        <v>7</v>
      </c>
      <c r="J1296" s="2" t="s">
        <v>7</v>
      </c>
      <c r="K1296" s="2" t="s">
        <v>10</v>
      </c>
      <c r="L1296" s="8">
        <v>151.85714285714286</v>
      </c>
      <c r="M1296" s="1">
        <v>4</v>
      </c>
      <c r="N1296" s="1" t="str">
        <f t="shared" si="22"/>
        <v>не торгуем</v>
      </c>
      <c r="O1296" s="1"/>
    </row>
    <row r="1297" spans="3:15" x14ac:dyDescent="0.3">
      <c r="C1297" s="7" t="s">
        <v>460</v>
      </c>
      <c r="D1297" s="103" t="str">
        <f>VLOOKUP(Таблица1[[#This Row],[ID]],Таблица3[#All],3,FALSE)</f>
        <v>Sahil</v>
      </c>
      <c r="E1297" s="18">
        <f>VLOOKUP(Таблица1[[#This Row],[ID]],Таблица3[#All],2,FALSE)</f>
        <v>43522</v>
      </c>
      <c r="F1297" s="18" t="str">
        <f>VLOOKUP(Таблица1[[#This Row],[ID]],Таблица3[#All],5,FALSE)</f>
        <v>Chandigarh</v>
      </c>
      <c r="G1297" s="5">
        <v>113</v>
      </c>
      <c r="H1297" s="3">
        <v>24</v>
      </c>
      <c r="I1297" s="5">
        <v>4</v>
      </c>
      <c r="J1297" s="2" t="s">
        <v>4</v>
      </c>
      <c r="K1297" s="2" t="s">
        <v>6</v>
      </c>
      <c r="L1297" s="8">
        <v>28.25</v>
      </c>
      <c r="M1297" s="1">
        <v>4</v>
      </c>
      <c r="N1297" s="1" t="str">
        <f t="shared" si="22"/>
        <v>не торгуем</v>
      </c>
      <c r="O1297" s="1"/>
    </row>
    <row r="1298" spans="3:15" x14ac:dyDescent="0.3">
      <c r="C1298" s="7" t="s">
        <v>460</v>
      </c>
      <c r="D1298" s="103" t="str">
        <f>VLOOKUP(Таблица1[[#This Row],[ID]],Таблица3[#All],3,FALSE)</f>
        <v>Sahil</v>
      </c>
      <c r="E1298" s="18">
        <f>VLOOKUP(Таблица1[[#This Row],[ID]],Таблица3[#All],2,FALSE)</f>
        <v>43522</v>
      </c>
      <c r="F1298" s="18" t="str">
        <f>VLOOKUP(Таблица1[[#This Row],[ID]],Таблица3[#All],5,FALSE)</f>
        <v>Chandigarh</v>
      </c>
      <c r="G1298" s="5">
        <v>833</v>
      </c>
      <c r="H1298" s="3">
        <v>93</v>
      </c>
      <c r="I1298" s="5">
        <v>3</v>
      </c>
      <c r="J1298" s="2" t="s">
        <v>4</v>
      </c>
      <c r="K1298" s="2" t="s">
        <v>13</v>
      </c>
      <c r="L1298" s="8">
        <v>277.66666666666669</v>
      </c>
      <c r="M1298" s="1">
        <v>3</v>
      </c>
      <c r="N1298" s="1" t="str">
        <f t="shared" si="22"/>
        <v>не торгуем</v>
      </c>
      <c r="O1298" s="1"/>
    </row>
    <row r="1299" spans="3:15" x14ac:dyDescent="0.3">
      <c r="C1299" s="7" t="s">
        <v>461</v>
      </c>
      <c r="D1299" s="103" t="str">
        <f>VLOOKUP(Таблица1[[#This Row],[ID]],Таблица3[#All],3,FALSE)</f>
        <v>Ritu</v>
      </c>
      <c r="E1299" s="18">
        <f>VLOOKUP(Таблица1[[#This Row],[ID]],Таблица3[#All],2,FALSE)</f>
        <v>43523</v>
      </c>
      <c r="F1299" s="18" t="str">
        <f>VLOOKUP(Таблица1[[#This Row],[ID]],Таблица3[#All],5,FALSE)</f>
        <v>Chandigarh</v>
      </c>
      <c r="G1299" s="5">
        <v>176</v>
      </c>
      <c r="H1299" s="3">
        <v>-28</v>
      </c>
      <c r="I1299" s="5">
        <v>5</v>
      </c>
      <c r="J1299" s="2" t="s">
        <v>2</v>
      </c>
      <c r="K1299" s="2" t="s">
        <v>29</v>
      </c>
      <c r="L1299" s="8">
        <v>35.200000000000003</v>
      </c>
      <c r="M1299" s="1">
        <v>4</v>
      </c>
      <c r="N1299" s="1" t="str">
        <f t="shared" si="22"/>
        <v>не торгуем</v>
      </c>
      <c r="O1299" s="1"/>
    </row>
    <row r="1300" spans="3:15" x14ac:dyDescent="0.3">
      <c r="C1300" s="7" t="s">
        <v>462</v>
      </c>
      <c r="D1300" s="103" t="str">
        <f>VLOOKUP(Таблица1[[#This Row],[ID]],Таблица3[#All],3,FALSE)</f>
        <v>Manish</v>
      </c>
      <c r="E1300" s="18">
        <f>VLOOKUP(Таблица1[[#This Row],[ID]],Таблица3[#All],2,FALSE)</f>
        <v>43524</v>
      </c>
      <c r="F1300" s="18" t="str">
        <f>VLOOKUP(Таблица1[[#This Row],[ID]],Таблица3[#All],5,FALSE)</f>
        <v>Simla</v>
      </c>
      <c r="G1300" s="5">
        <v>36</v>
      </c>
      <c r="H1300" s="3">
        <v>15</v>
      </c>
      <c r="I1300" s="5">
        <v>3</v>
      </c>
      <c r="J1300" s="2" t="s">
        <v>4</v>
      </c>
      <c r="K1300" s="2" t="s">
        <v>5</v>
      </c>
      <c r="L1300" s="8">
        <v>12</v>
      </c>
      <c r="M1300" s="1">
        <v>1</v>
      </c>
      <c r="N1300" s="1" t="str">
        <f t="shared" si="22"/>
        <v>не торгуем</v>
      </c>
      <c r="O1300" s="1"/>
    </row>
    <row r="1301" spans="3:15" x14ac:dyDescent="0.3">
      <c r="C1301" s="7" t="s">
        <v>463</v>
      </c>
      <c r="D1301" s="103" t="str">
        <f>VLOOKUP(Таблица1[[#This Row],[ID]],Таблица3[#All],3,FALSE)</f>
        <v>Amit</v>
      </c>
      <c r="E1301" s="18">
        <f>VLOOKUP(Таблица1[[#This Row],[ID]],Таблица3[#All],2,FALSE)</f>
        <v>43525</v>
      </c>
      <c r="F1301" s="18" t="str">
        <f>VLOOKUP(Таблица1[[#This Row],[ID]],Таблица3[#All],5,FALSE)</f>
        <v>Gangtok</v>
      </c>
      <c r="G1301" s="5">
        <v>185</v>
      </c>
      <c r="H1301" s="3">
        <v>48</v>
      </c>
      <c r="I1301" s="5">
        <v>4</v>
      </c>
      <c r="J1301" s="2" t="s">
        <v>4</v>
      </c>
      <c r="K1301" s="2" t="s">
        <v>5</v>
      </c>
      <c r="L1301" s="8">
        <v>46.25</v>
      </c>
      <c r="M1301" s="1">
        <v>2</v>
      </c>
      <c r="N1301" s="1" t="str">
        <f t="shared" si="22"/>
        <v>не торгуем</v>
      </c>
      <c r="O1301" s="1"/>
    </row>
    <row r="1302" spans="3:15" x14ac:dyDescent="0.3">
      <c r="C1302" s="7" t="s">
        <v>463</v>
      </c>
      <c r="D1302" s="103" t="str">
        <f>VLOOKUP(Таблица1[[#This Row],[ID]],Таблица3[#All],3,FALSE)</f>
        <v>Amit</v>
      </c>
      <c r="E1302" s="18">
        <f>VLOOKUP(Таблица1[[#This Row],[ID]],Таблица3[#All],2,FALSE)</f>
        <v>43525</v>
      </c>
      <c r="F1302" s="18" t="str">
        <f>VLOOKUP(Таблица1[[#This Row],[ID]],Таблица3[#All],5,FALSE)</f>
        <v>Gangtok</v>
      </c>
      <c r="G1302" s="5">
        <v>62</v>
      </c>
      <c r="H1302" s="3">
        <v>28</v>
      </c>
      <c r="I1302" s="5">
        <v>5</v>
      </c>
      <c r="J1302" s="2" t="s">
        <v>4</v>
      </c>
      <c r="K1302" s="2" t="s">
        <v>6</v>
      </c>
      <c r="L1302" s="8">
        <v>12.4</v>
      </c>
      <c r="M1302" s="1">
        <v>1</v>
      </c>
      <c r="N1302" s="1" t="str">
        <f t="shared" si="22"/>
        <v>не торгуем</v>
      </c>
      <c r="O1302" s="1"/>
    </row>
    <row r="1303" spans="3:15" x14ac:dyDescent="0.3">
      <c r="C1303" s="7" t="s">
        <v>475</v>
      </c>
      <c r="D1303" s="103" t="str">
        <f>VLOOKUP(Таблица1[[#This Row],[ID]],Таблица3[#All],3,FALSE)</f>
        <v>Yaanvi</v>
      </c>
      <c r="E1303" s="18">
        <f>VLOOKUP(Таблица1[[#This Row],[ID]],Таблица3[#All],2,FALSE)</f>
        <v>43534</v>
      </c>
      <c r="F1303" s="18" t="str">
        <f>VLOOKUP(Таблица1[[#This Row],[ID]],Таблица3[#All],5,FALSE)</f>
        <v>Indore</v>
      </c>
      <c r="G1303" s="5">
        <v>1218</v>
      </c>
      <c r="H1303" s="3">
        <v>420</v>
      </c>
      <c r="I1303" s="5">
        <v>8</v>
      </c>
      <c r="J1303" s="2" t="s">
        <v>2</v>
      </c>
      <c r="K1303" s="2" t="s">
        <v>3</v>
      </c>
      <c r="L1303" s="8">
        <v>152.25</v>
      </c>
      <c r="M1303" s="1">
        <v>2</v>
      </c>
      <c r="N1303" s="1" t="str">
        <f t="shared" si="22"/>
        <v>торгуем</v>
      </c>
      <c r="O1303" s="1"/>
    </row>
    <row r="1304" spans="3:15" x14ac:dyDescent="0.3">
      <c r="C1304" s="7" t="s">
        <v>463</v>
      </c>
      <c r="D1304" s="103" t="str">
        <f>VLOOKUP(Таблица1[[#This Row],[ID]],Таблица3[#All],3,FALSE)</f>
        <v>Amit</v>
      </c>
      <c r="E1304" s="18">
        <f>VLOOKUP(Таблица1[[#This Row],[ID]],Таблица3[#All],2,FALSE)</f>
        <v>43525</v>
      </c>
      <c r="F1304" s="18" t="str">
        <f>VLOOKUP(Таблица1[[#This Row],[ID]],Таблица3[#All],5,FALSE)</f>
        <v>Gangtok</v>
      </c>
      <c r="G1304" s="5">
        <v>30</v>
      </c>
      <c r="H1304" s="3">
        <v>12</v>
      </c>
      <c r="I1304" s="5">
        <v>3</v>
      </c>
      <c r="J1304" s="2" t="s">
        <v>4</v>
      </c>
      <c r="K1304" s="2" t="s">
        <v>48</v>
      </c>
      <c r="L1304" s="8">
        <v>10</v>
      </c>
      <c r="M1304" s="1">
        <v>1</v>
      </c>
      <c r="N1304" s="1" t="str">
        <f t="shared" si="22"/>
        <v>не торгуем</v>
      </c>
      <c r="O1304" s="1"/>
    </row>
    <row r="1305" spans="3:15" x14ac:dyDescent="0.3">
      <c r="C1305" s="7" t="s">
        <v>427</v>
      </c>
      <c r="D1305" s="103" t="str">
        <f>VLOOKUP(Таблица1[[#This Row],[ID]],Таблица3[#All],3,FALSE)</f>
        <v>Shubham</v>
      </c>
      <c r="E1305" s="18">
        <f>VLOOKUP(Таблица1[[#This Row],[ID]],Таблица3[#All],2,FALSE)</f>
        <v>43505</v>
      </c>
      <c r="F1305" s="18" t="str">
        <f>VLOOKUP(Таблица1[[#This Row],[ID]],Таблица3[#All],5,FALSE)</f>
        <v>Kashmir</v>
      </c>
      <c r="G1305" s="5">
        <v>311</v>
      </c>
      <c r="H1305" s="3">
        <v>72</v>
      </c>
      <c r="I1305" s="5">
        <v>2</v>
      </c>
      <c r="J1305" s="2" t="s">
        <v>2</v>
      </c>
      <c r="K1305" s="2" t="s">
        <v>3</v>
      </c>
      <c r="L1305" s="8">
        <v>155.5</v>
      </c>
      <c r="M1305" s="1">
        <v>4</v>
      </c>
      <c r="N1305" s="1" t="str">
        <f t="shared" si="22"/>
        <v>торгуем</v>
      </c>
      <c r="O1305" s="1"/>
    </row>
    <row r="1306" spans="3:15" x14ac:dyDescent="0.3">
      <c r="C1306" s="7" t="s">
        <v>464</v>
      </c>
      <c r="D1306" s="103" t="str">
        <f>VLOOKUP(Таблица1[[#This Row],[ID]],Таблица3[#All],3,FALSE)</f>
        <v>Sanjay</v>
      </c>
      <c r="E1306" s="18">
        <f>VLOOKUP(Таблица1[[#This Row],[ID]],Таблица3[#All],2,FALSE)</f>
        <v>43526</v>
      </c>
      <c r="F1306" s="18" t="str">
        <f>VLOOKUP(Таблица1[[#This Row],[ID]],Таблица3[#All],5,FALSE)</f>
        <v>Goa</v>
      </c>
      <c r="G1306" s="5">
        <v>28</v>
      </c>
      <c r="H1306" s="3">
        <v>10</v>
      </c>
      <c r="I1306" s="5">
        <v>3</v>
      </c>
      <c r="J1306" s="2" t="s">
        <v>4</v>
      </c>
      <c r="K1306" s="2" t="s">
        <v>48</v>
      </c>
      <c r="L1306" s="8">
        <v>9.3333333333333339</v>
      </c>
      <c r="M1306" s="1">
        <v>4</v>
      </c>
      <c r="N1306" s="1" t="str">
        <f t="shared" si="22"/>
        <v>не торгуем</v>
      </c>
      <c r="O1306" s="1"/>
    </row>
    <row r="1307" spans="3:15" x14ac:dyDescent="0.3">
      <c r="C1307" s="7" t="s">
        <v>101</v>
      </c>
      <c r="D1307" s="103" t="str">
        <f>VLOOKUP(Таблица1[[#This Row],[ID]],Таблица3[#All],3,FALSE)</f>
        <v>Bhawna</v>
      </c>
      <c r="E1307" s="18">
        <f>VLOOKUP(Таблица1[[#This Row],[ID]],Таблица3[#All],2,FALSE)</f>
        <v>43255</v>
      </c>
      <c r="F1307" s="18" t="str">
        <f>VLOOKUP(Таблица1[[#This Row],[ID]],Таблица3[#All],5,FALSE)</f>
        <v>Indore</v>
      </c>
      <c r="G1307" s="5">
        <v>1096</v>
      </c>
      <c r="H1307" s="3">
        <v>-658</v>
      </c>
      <c r="I1307" s="5">
        <v>7</v>
      </c>
      <c r="J1307" s="2" t="s">
        <v>7</v>
      </c>
      <c r="K1307" s="2" t="s">
        <v>8</v>
      </c>
      <c r="L1307" s="8">
        <v>156.57142857142858</v>
      </c>
      <c r="M1307" s="1">
        <v>2</v>
      </c>
      <c r="N1307" s="1" t="str">
        <f t="shared" si="22"/>
        <v>не торгуем</v>
      </c>
      <c r="O1307" s="1"/>
    </row>
    <row r="1308" spans="3:15" x14ac:dyDescent="0.3">
      <c r="C1308" s="7" t="s">
        <v>73</v>
      </c>
      <c r="D1308" s="103" t="str">
        <f>VLOOKUP(Таблица1[[#This Row],[ID]],Таблица3[#All],3,FALSE)</f>
        <v>Farah</v>
      </c>
      <c r="E1308" s="18">
        <f>VLOOKUP(Таблица1[[#This Row],[ID]],Таблица3[#All],2,FALSE)</f>
        <v>43228</v>
      </c>
      <c r="F1308" s="18" t="str">
        <f>VLOOKUP(Таблица1[[#This Row],[ID]],Таблица3[#All],5,FALSE)</f>
        <v>Kohima</v>
      </c>
      <c r="G1308" s="5">
        <v>1279</v>
      </c>
      <c r="H1308" s="3">
        <v>-640</v>
      </c>
      <c r="I1308" s="5">
        <v>8</v>
      </c>
      <c r="J1308" s="2" t="s">
        <v>7</v>
      </c>
      <c r="K1308" s="2" t="s">
        <v>25</v>
      </c>
      <c r="L1308" s="8">
        <v>159.875</v>
      </c>
      <c r="M1308" s="1">
        <v>2</v>
      </c>
      <c r="N1308" s="1" t="str">
        <f t="shared" si="22"/>
        <v>торгуем</v>
      </c>
      <c r="O1308" s="1"/>
    </row>
    <row r="1309" spans="3:15" x14ac:dyDescent="0.3">
      <c r="C1309" s="7" t="s">
        <v>487</v>
      </c>
      <c r="D1309" s="103" t="str">
        <f>VLOOKUP(Таблица1[[#This Row],[ID]],Таблица3[#All],3,FALSE)</f>
        <v>Tulika</v>
      </c>
      <c r="E1309" s="18">
        <f>VLOOKUP(Таблица1[[#This Row],[ID]],Таблица3[#All],2,FALSE)</f>
        <v>43540</v>
      </c>
      <c r="F1309" s="18" t="str">
        <f>VLOOKUP(Таблица1[[#This Row],[ID]],Таблица3[#All],5,FALSE)</f>
        <v>Bhopal</v>
      </c>
      <c r="G1309" s="5">
        <v>1137</v>
      </c>
      <c r="H1309" s="3">
        <v>-14</v>
      </c>
      <c r="I1309" s="5">
        <v>7</v>
      </c>
      <c r="J1309" s="2" t="s">
        <v>7</v>
      </c>
      <c r="K1309" s="2" t="s">
        <v>25</v>
      </c>
      <c r="L1309" s="8">
        <v>162.42857142857142</v>
      </c>
      <c r="M1309" s="1">
        <v>4</v>
      </c>
      <c r="N1309" s="1" t="str">
        <f t="shared" si="22"/>
        <v>торгуем</v>
      </c>
      <c r="O1309" s="1"/>
    </row>
    <row r="1310" spans="3:15" x14ac:dyDescent="0.3">
      <c r="C1310" s="7" t="s">
        <v>117</v>
      </c>
      <c r="D1310" s="103" t="str">
        <f>VLOOKUP(Таблица1[[#This Row],[ID]],Таблица3[#All],3,FALSE)</f>
        <v>Vijay</v>
      </c>
      <c r="E1310" s="18">
        <f>VLOOKUP(Таблица1[[#This Row],[ID]],Таблица3[#All],2,FALSE)</f>
        <v>43273</v>
      </c>
      <c r="F1310" s="18" t="str">
        <f>VLOOKUP(Таблица1[[#This Row],[ID]],Таблица3[#All],5,FALSE)</f>
        <v>Kashmir</v>
      </c>
      <c r="G1310" s="5">
        <v>1300</v>
      </c>
      <c r="H1310" s="3">
        <v>-16</v>
      </c>
      <c r="I1310" s="5">
        <v>8</v>
      </c>
      <c r="J1310" s="2" t="s">
        <v>7</v>
      </c>
      <c r="K1310" s="2" t="s">
        <v>25</v>
      </c>
      <c r="L1310" s="8">
        <v>162.5</v>
      </c>
      <c r="M1310" s="1">
        <v>1</v>
      </c>
      <c r="N1310" s="1" t="str">
        <f t="shared" si="22"/>
        <v>торгуем</v>
      </c>
      <c r="O1310" s="1"/>
    </row>
    <row r="1311" spans="3:15" x14ac:dyDescent="0.3">
      <c r="C1311" s="7" t="s">
        <v>73</v>
      </c>
      <c r="D1311" s="103" t="str">
        <f>VLOOKUP(Таблица1[[#This Row],[ID]],Таблица3[#All],3,FALSE)</f>
        <v>Farah</v>
      </c>
      <c r="E1311" s="18">
        <f>VLOOKUP(Таблица1[[#This Row],[ID]],Таблица3[#All],2,FALSE)</f>
        <v>43228</v>
      </c>
      <c r="F1311" s="18" t="str">
        <f>VLOOKUP(Таблица1[[#This Row],[ID]],Таблица3[#All],5,FALSE)</f>
        <v>Kohima</v>
      </c>
      <c r="G1311" s="5">
        <v>1327</v>
      </c>
      <c r="H1311" s="3">
        <v>318</v>
      </c>
      <c r="I1311" s="5">
        <v>8</v>
      </c>
      <c r="J1311" s="2" t="s">
        <v>2</v>
      </c>
      <c r="K1311" s="2" t="s">
        <v>14</v>
      </c>
      <c r="L1311" s="8">
        <v>165.875</v>
      </c>
      <c r="M1311" s="1">
        <v>1</v>
      </c>
      <c r="N1311" s="1" t="str">
        <f t="shared" si="22"/>
        <v>не торгуем</v>
      </c>
      <c r="O1311" s="1"/>
    </row>
    <row r="1312" spans="3:15" x14ac:dyDescent="0.3">
      <c r="C1312" s="7" t="s">
        <v>467</v>
      </c>
      <c r="D1312" s="103" t="str">
        <f>VLOOKUP(Таблица1[[#This Row],[ID]],Таблица3[#All],3,FALSE)</f>
        <v>Ashmi</v>
      </c>
      <c r="E1312" s="18">
        <f>VLOOKUP(Таблица1[[#This Row],[ID]],Таблица3[#All],2,FALSE)</f>
        <v>43528</v>
      </c>
      <c r="F1312" s="18" t="str">
        <f>VLOOKUP(Таблица1[[#This Row],[ID]],Таблица3[#All],5,FALSE)</f>
        <v>Indore</v>
      </c>
      <c r="G1312" s="5">
        <v>55</v>
      </c>
      <c r="H1312" s="3">
        <v>12</v>
      </c>
      <c r="I1312" s="5">
        <v>5</v>
      </c>
      <c r="J1312" s="2" t="s">
        <v>4</v>
      </c>
      <c r="K1312" s="2" t="s">
        <v>48</v>
      </c>
      <c r="L1312" s="8">
        <v>11</v>
      </c>
      <c r="M1312" s="1">
        <v>2</v>
      </c>
      <c r="N1312" s="1" t="str">
        <f t="shared" si="22"/>
        <v>не торгуем</v>
      </c>
      <c r="O1312" s="1"/>
    </row>
    <row r="1313" spans="3:15" x14ac:dyDescent="0.3">
      <c r="C1313" s="7" t="s">
        <v>416</v>
      </c>
      <c r="D1313" s="103" t="str">
        <f>VLOOKUP(Таблица1[[#This Row],[ID]],Таблица3[#All],3,FALSE)</f>
        <v>Prashant</v>
      </c>
      <c r="E1313" s="18">
        <f>VLOOKUP(Таблица1[[#This Row],[ID]],Таблица3[#All],2,FALSE)</f>
        <v>43500</v>
      </c>
      <c r="F1313" s="18" t="str">
        <f>VLOOKUP(Таблица1[[#This Row],[ID]],Таблица3[#All],5,FALSE)</f>
        <v>Delhi</v>
      </c>
      <c r="G1313" s="5">
        <v>333</v>
      </c>
      <c r="H1313" s="3">
        <v>50</v>
      </c>
      <c r="I1313" s="5">
        <v>2</v>
      </c>
      <c r="J1313" s="2" t="s">
        <v>7</v>
      </c>
      <c r="K1313" s="2" t="s">
        <v>10</v>
      </c>
      <c r="L1313" s="8">
        <v>166.5</v>
      </c>
      <c r="M1313" s="1">
        <v>4</v>
      </c>
      <c r="N1313" s="1" t="str">
        <f t="shared" si="22"/>
        <v>не торгуем</v>
      </c>
      <c r="O1313" s="1"/>
    </row>
    <row r="1314" spans="3:15" x14ac:dyDescent="0.3">
      <c r="C1314" s="7" t="s">
        <v>323</v>
      </c>
      <c r="D1314" s="103" t="str">
        <f>VLOOKUP(Таблица1[[#This Row],[ID]],Таблица3[#All],3,FALSE)</f>
        <v>Amlan</v>
      </c>
      <c r="E1314" s="18">
        <f>VLOOKUP(Таблица1[[#This Row],[ID]],Таблица3[#All],2,FALSE)</f>
        <v>43444</v>
      </c>
      <c r="F1314" s="18" t="str">
        <f>VLOOKUP(Таблица1[[#This Row],[ID]],Таблица3[#All],5,FALSE)</f>
        <v>Indore</v>
      </c>
      <c r="G1314" s="5">
        <v>336</v>
      </c>
      <c r="H1314" s="3">
        <v>57</v>
      </c>
      <c r="I1314" s="5">
        <v>2</v>
      </c>
      <c r="J1314" s="2" t="s">
        <v>7</v>
      </c>
      <c r="K1314" s="2" t="s">
        <v>10</v>
      </c>
      <c r="L1314" s="8">
        <v>168</v>
      </c>
      <c r="M1314" s="1">
        <v>3</v>
      </c>
      <c r="N1314" s="1" t="str">
        <f t="shared" si="22"/>
        <v>не торгуем</v>
      </c>
      <c r="O1314" s="1"/>
    </row>
    <row r="1315" spans="3:15" x14ac:dyDescent="0.3">
      <c r="C1315" s="7" t="s">
        <v>468</v>
      </c>
      <c r="D1315" s="103" t="str">
        <f>VLOOKUP(Таблица1[[#This Row],[ID]],Таблица3[#All],3,FALSE)</f>
        <v>Parth</v>
      </c>
      <c r="E1315" s="18">
        <f>VLOOKUP(Таблица1[[#This Row],[ID]],Таблица3[#All],2,FALSE)</f>
        <v>43528</v>
      </c>
      <c r="F1315" s="18" t="str">
        <f>VLOOKUP(Таблица1[[#This Row],[ID]],Таблица3[#All],5,FALSE)</f>
        <v>Pune</v>
      </c>
      <c r="G1315" s="5">
        <v>1461</v>
      </c>
      <c r="H1315" s="3">
        <v>202</v>
      </c>
      <c r="I1315" s="5">
        <v>5</v>
      </c>
      <c r="J1315" s="2" t="s">
        <v>2</v>
      </c>
      <c r="K1315" s="2" t="s">
        <v>24</v>
      </c>
      <c r="L1315" s="8">
        <v>292.2</v>
      </c>
      <c r="M1315" s="1">
        <v>2</v>
      </c>
      <c r="N1315" s="1" t="str">
        <f t="shared" si="22"/>
        <v>не торгуем</v>
      </c>
      <c r="O1315" s="1"/>
    </row>
    <row r="1316" spans="3:15" x14ac:dyDescent="0.3">
      <c r="C1316" s="7" t="s">
        <v>468</v>
      </c>
      <c r="D1316" s="103" t="str">
        <f>VLOOKUP(Таблица1[[#This Row],[ID]],Таблица3[#All],3,FALSE)</f>
        <v>Parth</v>
      </c>
      <c r="E1316" s="18">
        <f>VLOOKUP(Таблица1[[#This Row],[ID]],Таблица3[#All],2,FALSE)</f>
        <v>43528</v>
      </c>
      <c r="F1316" s="18" t="str">
        <f>VLOOKUP(Таблица1[[#This Row],[ID]],Таблица3[#All],5,FALSE)</f>
        <v>Pune</v>
      </c>
      <c r="G1316" s="5">
        <v>1104</v>
      </c>
      <c r="H1316" s="3">
        <v>209</v>
      </c>
      <c r="I1316" s="5">
        <v>4</v>
      </c>
      <c r="J1316" s="2" t="s">
        <v>4</v>
      </c>
      <c r="K1316" s="2" t="s">
        <v>13</v>
      </c>
      <c r="L1316" s="8">
        <v>276</v>
      </c>
      <c r="M1316" s="1">
        <v>3</v>
      </c>
      <c r="N1316" s="1" t="str">
        <f t="shared" si="22"/>
        <v>не торгуем</v>
      </c>
      <c r="O1316" s="1"/>
    </row>
    <row r="1317" spans="3:15" x14ac:dyDescent="0.3">
      <c r="C1317" s="7" t="s">
        <v>413</v>
      </c>
      <c r="D1317" s="103" t="str">
        <f>VLOOKUP(Таблица1[[#This Row],[ID]],Таблица3[#All],3,FALSE)</f>
        <v>Harshal</v>
      </c>
      <c r="E1317" s="18">
        <f>VLOOKUP(Таблица1[[#This Row],[ID]],Таблица3[#All],2,FALSE)</f>
        <v>43499</v>
      </c>
      <c r="F1317" s="18" t="str">
        <f>VLOOKUP(Таблица1[[#This Row],[ID]],Таблица3[#All],5,FALSE)</f>
        <v>Delhi</v>
      </c>
      <c r="G1317" s="5">
        <v>173</v>
      </c>
      <c r="H1317" s="3">
        <v>86</v>
      </c>
      <c r="I1317" s="5">
        <v>1</v>
      </c>
      <c r="J1317" s="2" t="s">
        <v>7</v>
      </c>
      <c r="K1317" s="2" t="s">
        <v>25</v>
      </c>
      <c r="L1317" s="8">
        <v>173</v>
      </c>
      <c r="M1317" s="1">
        <v>4</v>
      </c>
      <c r="N1317" s="1" t="str">
        <f t="shared" si="22"/>
        <v>торгуем</v>
      </c>
      <c r="O1317" s="1"/>
    </row>
    <row r="1318" spans="3:15" x14ac:dyDescent="0.3">
      <c r="C1318" s="7" t="s">
        <v>189</v>
      </c>
      <c r="D1318" s="103" t="str">
        <f>VLOOKUP(Таблица1[[#This Row],[ID]],Таблица3[#All],3,FALSE)</f>
        <v>Surbhi</v>
      </c>
      <c r="E1318" s="18">
        <f>VLOOKUP(Таблица1[[#This Row],[ID]],Таблица3[#All],2,FALSE)</f>
        <v>43345</v>
      </c>
      <c r="F1318" s="18" t="str">
        <f>VLOOKUP(Таблица1[[#This Row],[ID]],Таблица3[#All],5,FALSE)</f>
        <v>Mumbai</v>
      </c>
      <c r="G1318" s="5">
        <v>355</v>
      </c>
      <c r="H1318" s="3">
        <v>-4</v>
      </c>
      <c r="I1318" s="5">
        <v>2</v>
      </c>
      <c r="J1318" s="2" t="s">
        <v>4</v>
      </c>
      <c r="K1318" s="2" t="s">
        <v>11</v>
      </c>
      <c r="L1318" s="8">
        <v>177.5</v>
      </c>
      <c r="M1318" s="1">
        <v>2</v>
      </c>
      <c r="N1318" s="1" t="str">
        <f t="shared" si="22"/>
        <v>не торгуем</v>
      </c>
      <c r="O1318" s="1"/>
    </row>
    <row r="1319" spans="3:15" x14ac:dyDescent="0.3">
      <c r="C1319" s="7" t="s">
        <v>470</v>
      </c>
      <c r="D1319" s="103" t="str">
        <f>VLOOKUP(Таблица1[[#This Row],[ID]],Таблица3[#All],3,FALSE)</f>
        <v>Paridhi</v>
      </c>
      <c r="E1319" s="18">
        <f>VLOOKUP(Таблица1[[#This Row],[ID]],Таблица3[#All],2,FALSE)</f>
        <v>43530</v>
      </c>
      <c r="F1319" s="18" t="str">
        <f>VLOOKUP(Таблица1[[#This Row],[ID]],Таблица3[#All],5,FALSE)</f>
        <v>Jaipur</v>
      </c>
      <c r="G1319" s="5">
        <v>169</v>
      </c>
      <c r="H1319" s="3">
        <v>55</v>
      </c>
      <c r="I1319" s="5">
        <v>4</v>
      </c>
      <c r="J1319" s="2" t="s">
        <v>4</v>
      </c>
      <c r="K1319" s="2" t="s">
        <v>11</v>
      </c>
      <c r="L1319" s="8">
        <v>42.25</v>
      </c>
      <c r="M1319" s="1">
        <v>4</v>
      </c>
      <c r="N1319" s="1" t="str">
        <f t="shared" si="22"/>
        <v>не торгуем</v>
      </c>
      <c r="O1319" s="1"/>
    </row>
    <row r="1320" spans="3:15" x14ac:dyDescent="0.3">
      <c r="C1320" s="7" t="s">
        <v>470</v>
      </c>
      <c r="D1320" s="103" t="str">
        <f>VLOOKUP(Таблица1[[#This Row],[ID]],Таблица3[#All],3,FALSE)</f>
        <v>Paridhi</v>
      </c>
      <c r="E1320" s="18">
        <f>VLOOKUP(Таблица1[[#This Row],[ID]],Таблица3[#All],2,FALSE)</f>
        <v>43530</v>
      </c>
      <c r="F1320" s="18" t="str">
        <f>VLOOKUP(Таблица1[[#This Row],[ID]],Таблица3[#All],5,FALSE)</f>
        <v>Jaipur</v>
      </c>
      <c r="G1320" s="5">
        <v>487</v>
      </c>
      <c r="H1320" s="3">
        <v>143</v>
      </c>
      <c r="I1320" s="5">
        <v>4</v>
      </c>
      <c r="J1320" s="2" t="s">
        <v>7</v>
      </c>
      <c r="K1320" s="2" t="s">
        <v>10</v>
      </c>
      <c r="L1320" s="8">
        <v>121.75</v>
      </c>
      <c r="M1320" s="1">
        <v>3</v>
      </c>
      <c r="N1320" s="1" t="str">
        <f t="shared" si="22"/>
        <v>не торгуем</v>
      </c>
      <c r="O1320" s="1"/>
    </row>
    <row r="1321" spans="3:15" x14ac:dyDescent="0.3">
      <c r="C1321" s="7" t="s">
        <v>453</v>
      </c>
      <c r="D1321" s="103" t="str">
        <f>VLOOKUP(Таблица1[[#This Row],[ID]],Таблица3[#All],3,FALSE)</f>
        <v>Atharv</v>
      </c>
      <c r="E1321" s="18">
        <f>VLOOKUP(Таблица1[[#This Row],[ID]],Таблица3[#All],2,FALSE)</f>
        <v>43518</v>
      </c>
      <c r="F1321" s="18" t="str">
        <f>VLOOKUP(Таблица1[[#This Row],[ID]],Таблица3[#All],5,FALSE)</f>
        <v>Kolkata</v>
      </c>
      <c r="G1321" s="5">
        <v>774</v>
      </c>
      <c r="H1321" s="3">
        <v>170</v>
      </c>
      <c r="I1321" s="5">
        <v>3</v>
      </c>
      <c r="J1321" s="2" t="s">
        <v>7</v>
      </c>
      <c r="K1321" s="2" t="s">
        <v>28</v>
      </c>
      <c r="L1321" s="8">
        <v>258</v>
      </c>
      <c r="M1321" s="1">
        <v>4</v>
      </c>
      <c r="N1321" s="1" t="str">
        <f t="shared" si="22"/>
        <v>торгуем</v>
      </c>
      <c r="O1321" s="1"/>
    </row>
    <row r="1322" spans="3:15" x14ac:dyDescent="0.3">
      <c r="C1322" s="7" t="s">
        <v>470</v>
      </c>
      <c r="D1322" s="103" t="str">
        <f>VLOOKUP(Таблица1[[#This Row],[ID]],Таблица3[#All],3,FALSE)</f>
        <v>Paridhi</v>
      </c>
      <c r="E1322" s="18">
        <f>VLOOKUP(Таблица1[[#This Row],[ID]],Таблица3[#All],2,FALSE)</f>
        <v>43530</v>
      </c>
      <c r="F1322" s="18" t="str">
        <f>VLOOKUP(Таблица1[[#This Row],[ID]],Таблица3[#All],5,FALSE)</f>
        <v>Jaipur</v>
      </c>
      <c r="G1322" s="5">
        <v>79</v>
      </c>
      <c r="H1322" s="3">
        <v>32</v>
      </c>
      <c r="I1322" s="5">
        <v>3</v>
      </c>
      <c r="J1322" s="2" t="s">
        <v>4</v>
      </c>
      <c r="K1322" s="2" t="s">
        <v>11</v>
      </c>
      <c r="L1322" s="8">
        <v>26.333333333333332</v>
      </c>
      <c r="M1322" s="1">
        <v>4</v>
      </c>
      <c r="N1322" s="1" t="str">
        <f t="shared" si="22"/>
        <v>не торгуем</v>
      </c>
      <c r="O1322" s="1"/>
    </row>
    <row r="1323" spans="3:15" x14ac:dyDescent="0.3">
      <c r="C1323" s="7" t="s">
        <v>470</v>
      </c>
      <c r="D1323" s="103" t="str">
        <f>VLOOKUP(Таблица1[[#This Row],[ID]],Таблица3[#All],3,FALSE)</f>
        <v>Paridhi</v>
      </c>
      <c r="E1323" s="18">
        <f>VLOOKUP(Таблица1[[#This Row],[ID]],Таблица3[#All],2,FALSE)</f>
        <v>43530</v>
      </c>
      <c r="F1323" s="18" t="str">
        <f>VLOOKUP(Таблица1[[#This Row],[ID]],Таблица3[#All],5,FALSE)</f>
        <v>Jaipur</v>
      </c>
      <c r="G1323" s="5">
        <v>32</v>
      </c>
      <c r="H1323" s="3">
        <v>6</v>
      </c>
      <c r="I1323" s="5">
        <v>3</v>
      </c>
      <c r="J1323" s="2" t="s">
        <v>4</v>
      </c>
      <c r="K1323" s="2" t="s">
        <v>20</v>
      </c>
      <c r="L1323" s="8">
        <v>10.666666666666666</v>
      </c>
      <c r="M1323" s="1">
        <v>1</v>
      </c>
      <c r="N1323" s="1" t="str">
        <f t="shared" si="22"/>
        <v>не торгуем</v>
      </c>
      <c r="O1323" s="1"/>
    </row>
    <row r="1324" spans="3:15" x14ac:dyDescent="0.3">
      <c r="C1324" s="7" t="s">
        <v>32</v>
      </c>
      <c r="D1324" s="103" t="str">
        <f>VLOOKUP(Таблица1[[#This Row],[ID]],Таблица3[#All],3,FALSE)</f>
        <v>Mukesh</v>
      </c>
      <c r="E1324" s="18">
        <f>VLOOKUP(Таблица1[[#This Row],[ID]],Таблица3[#All],2,FALSE)</f>
        <v>43202</v>
      </c>
      <c r="F1324" s="18" t="str">
        <f>VLOOKUP(Таблица1[[#This Row],[ID]],Таблица3[#All],5,FALSE)</f>
        <v>Chandigarh</v>
      </c>
      <c r="G1324" s="5">
        <v>1603</v>
      </c>
      <c r="H1324" s="3">
        <v>0</v>
      </c>
      <c r="I1324" s="5">
        <v>9</v>
      </c>
      <c r="J1324" s="2" t="s">
        <v>4</v>
      </c>
      <c r="K1324" s="2" t="s">
        <v>11</v>
      </c>
      <c r="L1324" s="8">
        <v>178.11111111111111</v>
      </c>
      <c r="M1324" s="1">
        <v>2</v>
      </c>
      <c r="N1324" s="1" t="str">
        <f t="shared" si="22"/>
        <v>не торгуем</v>
      </c>
      <c r="O1324" s="1"/>
    </row>
    <row r="1325" spans="3:15" x14ac:dyDescent="0.3">
      <c r="C1325" s="7" t="s">
        <v>158</v>
      </c>
      <c r="D1325" s="103" t="str">
        <f>VLOOKUP(Таблица1[[#This Row],[ID]],Таблица3[#All],3,FALSE)</f>
        <v>Ayush</v>
      </c>
      <c r="E1325" s="18">
        <f>VLOOKUP(Таблица1[[#This Row],[ID]],Таблица3[#All],2,FALSE)</f>
        <v>43314</v>
      </c>
      <c r="F1325" s="18" t="str">
        <f>VLOOKUP(Таблица1[[#This Row],[ID]],Таблица3[#All],5,FALSE)</f>
        <v>Chandigarh</v>
      </c>
      <c r="G1325" s="5">
        <v>1069</v>
      </c>
      <c r="H1325" s="3">
        <v>0</v>
      </c>
      <c r="I1325" s="5">
        <v>6</v>
      </c>
      <c r="J1325" s="2" t="s">
        <v>4</v>
      </c>
      <c r="K1325" s="2" t="s">
        <v>11</v>
      </c>
      <c r="L1325" s="8">
        <v>178.16666666666666</v>
      </c>
      <c r="M1325" s="1">
        <v>2</v>
      </c>
      <c r="N1325" s="1" t="str">
        <f t="shared" si="22"/>
        <v>не торгуем</v>
      </c>
      <c r="O1325" s="1"/>
    </row>
    <row r="1326" spans="3:15" x14ac:dyDescent="0.3">
      <c r="C1326" s="7" t="s">
        <v>107</v>
      </c>
      <c r="D1326" s="103" t="str">
        <f>VLOOKUP(Таблица1[[#This Row],[ID]],Таблица3[#All],3,FALSE)</f>
        <v>Sanjna</v>
      </c>
      <c r="E1326" s="18">
        <f>VLOOKUP(Таблица1[[#This Row],[ID]],Таблица3[#All],2,FALSE)</f>
        <v>43262</v>
      </c>
      <c r="F1326" s="18" t="str">
        <f>VLOOKUP(Таблица1[[#This Row],[ID]],Таблица3[#All],5,FALSE)</f>
        <v>Mumbai</v>
      </c>
      <c r="G1326" s="5">
        <v>357</v>
      </c>
      <c r="H1326" s="3">
        <v>139</v>
      </c>
      <c r="I1326" s="5">
        <v>2</v>
      </c>
      <c r="J1326" s="2" t="s">
        <v>4</v>
      </c>
      <c r="K1326" s="2" t="s">
        <v>11</v>
      </c>
      <c r="L1326" s="8">
        <v>178.5</v>
      </c>
      <c r="M1326" s="1">
        <v>2</v>
      </c>
      <c r="N1326" s="1" t="str">
        <f t="shared" si="22"/>
        <v>не торгуем</v>
      </c>
      <c r="O1326" s="1"/>
    </row>
    <row r="1327" spans="3:15" x14ac:dyDescent="0.3">
      <c r="C1327" s="7" t="s">
        <v>259</v>
      </c>
      <c r="D1327" s="103" t="str">
        <f>VLOOKUP(Таблица1[[#This Row],[ID]],Таблица3[#All],3,FALSE)</f>
        <v>Pranjali</v>
      </c>
      <c r="E1327" s="18">
        <f>VLOOKUP(Таблица1[[#This Row],[ID]],Таблица3[#All],2,FALSE)</f>
        <v>43403</v>
      </c>
      <c r="F1327" s="18" t="str">
        <f>VLOOKUP(Таблица1[[#This Row],[ID]],Таблица3[#All],5,FALSE)</f>
        <v>Kolkata</v>
      </c>
      <c r="G1327" s="5">
        <v>1250</v>
      </c>
      <c r="H1327" s="3">
        <v>486</v>
      </c>
      <c r="I1327" s="5">
        <v>7</v>
      </c>
      <c r="J1327" s="2" t="s">
        <v>4</v>
      </c>
      <c r="K1327" s="2" t="s">
        <v>11</v>
      </c>
      <c r="L1327" s="8">
        <v>178.57142857142858</v>
      </c>
      <c r="M1327" s="1">
        <v>1</v>
      </c>
      <c r="N1327" s="1" t="str">
        <f t="shared" si="22"/>
        <v>не торгуем</v>
      </c>
      <c r="O1327" s="1"/>
    </row>
    <row r="1328" spans="3:15" x14ac:dyDescent="0.3">
      <c r="C1328" s="7" t="s">
        <v>472</v>
      </c>
      <c r="D1328" s="103" t="str">
        <f>VLOOKUP(Таблица1[[#This Row],[ID]],Таблица3[#All],3,FALSE)</f>
        <v>Ajay</v>
      </c>
      <c r="E1328" s="18">
        <f>VLOOKUP(Таблица1[[#This Row],[ID]],Таблица3[#All],2,FALSE)</f>
        <v>43532</v>
      </c>
      <c r="F1328" s="18" t="str">
        <f>VLOOKUP(Таблица1[[#This Row],[ID]],Таблица3[#All],5,FALSE)</f>
        <v>Bangalore</v>
      </c>
      <c r="G1328" s="5">
        <v>774</v>
      </c>
      <c r="H1328" s="3">
        <v>170</v>
      </c>
      <c r="I1328" s="5">
        <v>3</v>
      </c>
      <c r="J1328" s="2" t="s">
        <v>7</v>
      </c>
      <c r="K1328" s="2" t="s">
        <v>28</v>
      </c>
      <c r="L1328" s="8">
        <v>258</v>
      </c>
      <c r="M1328" s="1">
        <v>3</v>
      </c>
      <c r="N1328" s="1" t="str">
        <f t="shared" si="22"/>
        <v>торгуем</v>
      </c>
      <c r="O1328" s="1"/>
    </row>
    <row r="1329" spans="3:15" x14ac:dyDescent="0.3">
      <c r="C1329" s="7" t="s">
        <v>426</v>
      </c>
      <c r="D1329" s="103" t="str">
        <f>VLOOKUP(Таблица1[[#This Row],[ID]],Таблица3[#All],3,FALSE)</f>
        <v>Arpita</v>
      </c>
      <c r="E1329" s="18">
        <f>VLOOKUP(Таблица1[[#This Row],[ID]],Таблица3[#All],2,FALSE)</f>
        <v>43505</v>
      </c>
      <c r="F1329" s="18" t="str">
        <f>VLOOKUP(Таблица1[[#This Row],[ID]],Таблица3[#All],5,FALSE)</f>
        <v>Bangalore</v>
      </c>
      <c r="G1329" s="5">
        <v>1301</v>
      </c>
      <c r="H1329" s="3">
        <v>573</v>
      </c>
      <c r="I1329" s="5">
        <v>5</v>
      </c>
      <c r="J1329" s="2" t="s">
        <v>7</v>
      </c>
      <c r="K1329" s="2" t="s">
        <v>28</v>
      </c>
      <c r="L1329" s="8">
        <v>260.2</v>
      </c>
      <c r="M1329" s="1">
        <v>3</v>
      </c>
      <c r="N1329" s="1" t="str">
        <f t="shared" si="22"/>
        <v>торгуем</v>
      </c>
      <c r="O1329" s="1"/>
    </row>
    <row r="1330" spans="3:15" x14ac:dyDescent="0.3">
      <c r="C1330" s="7" t="s">
        <v>471</v>
      </c>
      <c r="D1330" s="103" t="str">
        <f>VLOOKUP(Таблица1[[#This Row],[ID]],Таблица3[#All],3,FALSE)</f>
        <v>Parishi</v>
      </c>
      <c r="E1330" s="18">
        <f>VLOOKUP(Таблица1[[#This Row],[ID]],Таблица3[#All],2,FALSE)</f>
        <v>43531</v>
      </c>
      <c r="F1330" s="18" t="str">
        <f>VLOOKUP(Таблица1[[#This Row],[ID]],Таблица3[#All],5,FALSE)</f>
        <v>Kolkata</v>
      </c>
      <c r="G1330" s="5">
        <v>80</v>
      </c>
      <c r="H1330" s="3">
        <v>22</v>
      </c>
      <c r="I1330" s="5">
        <v>3</v>
      </c>
      <c r="J1330" s="2" t="s">
        <v>4</v>
      </c>
      <c r="K1330" s="2" t="s">
        <v>5</v>
      </c>
      <c r="L1330" s="8">
        <v>26.666666666666668</v>
      </c>
      <c r="M1330" s="1">
        <v>2</v>
      </c>
      <c r="N1330" s="1" t="str">
        <f t="shared" si="22"/>
        <v>не торгуем</v>
      </c>
      <c r="O1330" s="1"/>
    </row>
    <row r="1331" spans="3:15" x14ac:dyDescent="0.3">
      <c r="C1331" s="7" t="s">
        <v>471</v>
      </c>
      <c r="D1331" s="103" t="str">
        <f>VLOOKUP(Таблица1[[#This Row],[ID]],Таблица3[#All],3,FALSE)</f>
        <v>Parishi</v>
      </c>
      <c r="E1331" s="18">
        <f>VLOOKUP(Таблица1[[#This Row],[ID]],Таблица3[#All],2,FALSE)</f>
        <v>43531</v>
      </c>
      <c r="F1331" s="18" t="str">
        <f>VLOOKUP(Таблица1[[#This Row],[ID]],Таблица3[#All],5,FALSE)</f>
        <v>Kolkata</v>
      </c>
      <c r="G1331" s="5">
        <v>216</v>
      </c>
      <c r="H1331" s="3">
        <v>50</v>
      </c>
      <c r="I1331" s="5">
        <v>4</v>
      </c>
      <c r="J1331" s="2" t="s">
        <v>4</v>
      </c>
      <c r="K1331" s="2" t="s">
        <v>5</v>
      </c>
      <c r="L1331" s="8">
        <v>54</v>
      </c>
      <c r="M1331" s="1">
        <v>3</v>
      </c>
      <c r="N1331" s="1" t="str">
        <f t="shared" si="22"/>
        <v>не торгуем</v>
      </c>
      <c r="O1331" s="1"/>
    </row>
    <row r="1332" spans="3:15" x14ac:dyDescent="0.3">
      <c r="C1332" s="7" t="s">
        <v>465</v>
      </c>
      <c r="D1332" s="103" t="str">
        <f>VLOOKUP(Таблица1[[#This Row],[ID]],Таблица3[#All],3,FALSE)</f>
        <v>Nidhi</v>
      </c>
      <c r="E1332" s="18">
        <f>VLOOKUP(Таблица1[[#This Row],[ID]],Таблица3[#All],2,FALSE)</f>
        <v>43527</v>
      </c>
      <c r="F1332" s="18" t="str">
        <f>VLOOKUP(Таблица1[[#This Row],[ID]],Таблица3[#All],5,FALSE)</f>
        <v>Kohima</v>
      </c>
      <c r="G1332" s="5">
        <v>179</v>
      </c>
      <c r="H1332" s="3">
        <v>77</v>
      </c>
      <c r="I1332" s="5">
        <v>1</v>
      </c>
      <c r="J1332" s="2" t="s">
        <v>4</v>
      </c>
      <c r="K1332" s="2" t="s">
        <v>11</v>
      </c>
      <c r="L1332" s="8">
        <v>179</v>
      </c>
      <c r="M1332" s="1">
        <v>3</v>
      </c>
      <c r="N1332" s="1" t="str">
        <f t="shared" si="22"/>
        <v>не торгуем</v>
      </c>
      <c r="O1332" s="1"/>
    </row>
    <row r="1333" spans="3:15" x14ac:dyDescent="0.3">
      <c r="C1333" s="7" t="s">
        <v>1</v>
      </c>
      <c r="D1333" s="103" t="str">
        <f>VLOOKUP(Таблица1[[#This Row],[ID]],Таблица3[#All],3,FALSE)</f>
        <v>Bharat</v>
      </c>
      <c r="E1333" s="18">
        <f>VLOOKUP(Таблица1[[#This Row],[ID]],Таблица3[#All],2,FALSE)</f>
        <v>43191</v>
      </c>
      <c r="F1333" s="18" t="str">
        <f>VLOOKUP(Таблица1[[#This Row],[ID]],Таблица3[#All],5,FALSE)</f>
        <v>Ahmedabad</v>
      </c>
      <c r="G1333" s="5">
        <v>1275</v>
      </c>
      <c r="H1333" s="3">
        <v>-1148</v>
      </c>
      <c r="I1333" s="5">
        <v>7</v>
      </c>
      <c r="J1333" s="2" t="s">
        <v>2</v>
      </c>
      <c r="K1333" s="2" t="s">
        <v>3</v>
      </c>
      <c r="L1333" s="8">
        <v>182.14285714285714</v>
      </c>
      <c r="M1333" s="1">
        <v>1</v>
      </c>
      <c r="N1333" s="1" t="str">
        <f t="shared" si="22"/>
        <v>торгуем</v>
      </c>
      <c r="O1333" s="1"/>
    </row>
    <row r="1334" spans="3:15" x14ac:dyDescent="0.3">
      <c r="C1334" s="7" t="s">
        <v>230</v>
      </c>
      <c r="D1334" s="103" t="str">
        <f>VLOOKUP(Таблица1[[#This Row],[ID]],Таблица3[#All],3,FALSE)</f>
        <v>Nripraj</v>
      </c>
      <c r="E1334" s="18">
        <f>VLOOKUP(Таблица1[[#This Row],[ID]],Таблица3[#All],2,FALSE)</f>
        <v>43383</v>
      </c>
      <c r="F1334" s="18" t="str">
        <f>VLOOKUP(Таблица1[[#This Row],[ID]],Таблица3[#All],5,FALSE)</f>
        <v>Chandigarh</v>
      </c>
      <c r="G1334" s="5">
        <v>1120</v>
      </c>
      <c r="H1334" s="3">
        <v>199</v>
      </c>
      <c r="I1334" s="5">
        <v>6</v>
      </c>
      <c r="J1334" s="2" t="s">
        <v>4</v>
      </c>
      <c r="K1334" s="2" t="s">
        <v>11</v>
      </c>
      <c r="L1334" s="8">
        <v>186.66666666666666</v>
      </c>
      <c r="M1334" s="1">
        <v>2</v>
      </c>
      <c r="N1334" s="1" t="str">
        <f t="shared" si="22"/>
        <v>не торгуем</v>
      </c>
      <c r="O1334" s="1"/>
    </row>
    <row r="1335" spans="3:15" x14ac:dyDescent="0.3">
      <c r="C1335" s="7" t="s">
        <v>487</v>
      </c>
      <c r="D1335" s="103" t="str">
        <f>VLOOKUP(Таблица1[[#This Row],[ID]],Таблица3[#All],3,FALSE)</f>
        <v>Tulika</v>
      </c>
      <c r="E1335" s="18">
        <f>VLOOKUP(Таблица1[[#This Row],[ID]],Таблица3[#All],2,FALSE)</f>
        <v>43540</v>
      </c>
      <c r="F1335" s="18" t="str">
        <f>VLOOKUP(Таблица1[[#This Row],[ID]],Таблица3[#All],5,FALSE)</f>
        <v>Bhopal</v>
      </c>
      <c r="G1335" s="5">
        <v>1120</v>
      </c>
      <c r="H1335" s="3">
        <v>199</v>
      </c>
      <c r="I1335" s="5">
        <v>6</v>
      </c>
      <c r="J1335" s="2" t="s">
        <v>4</v>
      </c>
      <c r="K1335" s="2" t="s">
        <v>11</v>
      </c>
      <c r="L1335" s="8">
        <v>186.66666666666666</v>
      </c>
      <c r="M1335" s="1">
        <v>3</v>
      </c>
      <c r="N1335" s="1" t="str">
        <f t="shared" si="22"/>
        <v>не торгуем</v>
      </c>
      <c r="O1335" s="1"/>
    </row>
    <row r="1336" spans="3:15" x14ac:dyDescent="0.3">
      <c r="C1336" s="7" t="s">
        <v>471</v>
      </c>
      <c r="D1336" s="103" t="str">
        <f>VLOOKUP(Таблица1[[#This Row],[ID]],Таблица3[#All],3,FALSE)</f>
        <v>Parishi</v>
      </c>
      <c r="E1336" s="18">
        <f>VLOOKUP(Таблица1[[#This Row],[ID]],Таблица3[#All],2,FALSE)</f>
        <v>43531</v>
      </c>
      <c r="F1336" s="18" t="str">
        <f>VLOOKUP(Таблица1[[#This Row],[ID]],Таблица3[#All],5,FALSE)</f>
        <v>Kolkata</v>
      </c>
      <c r="G1336" s="5">
        <v>600</v>
      </c>
      <c r="H1336" s="3">
        <v>102</v>
      </c>
      <c r="I1336" s="5">
        <v>5</v>
      </c>
      <c r="J1336" s="2" t="s">
        <v>7</v>
      </c>
      <c r="K1336" s="2" t="s">
        <v>8</v>
      </c>
      <c r="L1336" s="8">
        <v>120</v>
      </c>
      <c r="M1336" s="1">
        <v>4</v>
      </c>
      <c r="N1336" s="1" t="str">
        <f t="shared" si="22"/>
        <v>не торгуем</v>
      </c>
      <c r="O1336" s="1"/>
    </row>
    <row r="1337" spans="3:15" x14ac:dyDescent="0.3">
      <c r="C1337" s="7" t="s">
        <v>182</v>
      </c>
      <c r="D1337" s="103" t="str">
        <f>VLOOKUP(Таблица1[[#This Row],[ID]],Таблица3[#All],3,FALSE)</f>
        <v>Anudeep</v>
      </c>
      <c r="E1337" s="18">
        <f>VLOOKUP(Таблица1[[#This Row],[ID]],Таблица3[#All],2,FALSE)</f>
        <v>43338</v>
      </c>
      <c r="F1337" s="18" t="str">
        <f>VLOOKUP(Таблица1[[#This Row],[ID]],Таблица3[#All],5,FALSE)</f>
        <v>Indore</v>
      </c>
      <c r="G1337" s="5">
        <v>1316</v>
      </c>
      <c r="H1337" s="3">
        <v>-527</v>
      </c>
      <c r="I1337" s="5">
        <v>7</v>
      </c>
      <c r="J1337" s="2" t="s">
        <v>7</v>
      </c>
      <c r="K1337" s="2" t="s">
        <v>8</v>
      </c>
      <c r="L1337" s="8">
        <v>188</v>
      </c>
      <c r="M1337" s="1">
        <v>3</v>
      </c>
      <c r="N1337" s="1" t="str">
        <f t="shared" si="22"/>
        <v>не торгуем</v>
      </c>
      <c r="O1337" s="1"/>
    </row>
    <row r="1338" spans="3:15" x14ac:dyDescent="0.3">
      <c r="C1338" s="7" t="s">
        <v>472</v>
      </c>
      <c r="D1338" s="103" t="str">
        <f>VLOOKUP(Таблица1[[#This Row],[ID]],Таблица3[#All],3,FALSE)</f>
        <v>Ajay</v>
      </c>
      <c r="E1338" s="18">
        <f>VLOOKUP(Таблица1[[#This Row],[ID]],Таблица3[#All],2,FALSE)</f>
        <v>43532</v>
      </c>
      <c r="F1338" s="18" t="str">
        <f>VLOOKUP(Таблица1[[#This Row],[ID]],Таблица3[#All],5,FALSE)</f>
        <v>Bangalore</v>
      </c>
      <c r="G1338" s="5">
        <v>101</v>
      </c>
      <c r="H1338" s="3">
        <v>16</v>
      </c>
      <c r="I1338" s="5">
        <v>4</v>
      </c>
      <c r="J1338" s="2" t="s">
        <v>4</v>
      </c>
      <c r="K1338" s="2" t="s">
        <v>17</v>
      </c>
      <c r="L1338" s="8">
        <v>25.25</v>
      </c>
      <c r="M1338" s="1">
        <v>3</v>
      </c>
      <c r="N1338" s="1" t="str">
        <f t="shared" si="22"/>
        <v>не торгуем</v>
      </c>
      <c r="O1338" s="1"/>
    </row>
    <row r="1339" spans="3:15" x14ac:dyDescent="0.3">
      <c r="C1339" s="7" t="s">
        <v>472</v>
      </c>
      <c r="D1339" s="103" t="str">
        <f>VLOOKUP(Таблица1[[#This Row],[ID]],Таблица3[#All],3,FALSE)</f>
        <v>Ajay</v>
      </c>
      <c r="E1339" s="18">
        <f>VLOOKUP(Таблица1[[#This Row],[ID]],Таблица3[#All],2,FALSE)</f>
        <v>43532</v>
      </c>
      <c r="F1339" s="18" t="str">
        <f>VLOOKUP(Таблица1[[#This Row],[ID]],Таблица3[#All],5,FALSE)</f>
        <v>Bangalore</v>
      </c>
      <c r="G1339" s="5">
        <v>145</v>
      </c>
      <c r="H1339" s="3">
        <v>0</v>
      </c>
      <c r="I1339" s="5">
        <v>3</v>
      </c>
      <c r="J1339" s="2" t="s">
        <v>4</v>
      </c>
      <c r="K1339" s="2" t="s">
        <v>11</v>
      </c>
      <c r="L1339" s="8">
        <v>48.333333333333336</v>
      </c>
      <c r="M1339" s="1">
        <v>1</v>
      </c>
      <c r="N1339" s="1" t="str">
        <f t="shared" si="22"/>
        <v>не торгуем</v>
      </c>
      <c r="O1339" s="1"/>
    </row>
    <row r="1340" spans="3:15" x14ac:dyDescent="0.3">
      <c r="C1340" s="7" t="s">
        <v>472</v>
      </c>
      <c r="D1340" s="103" t="str">
        <f>VLOOKUP(Таблица1[[#This Row],[ID]],Таблица3[#All],3,FALSE)</f>
        <v>Ajay</v>
      </c>
      <c r="E1340" s="18">
        <f>VLOOKUP(Таблица1[[#This Row],[ID]],Таблица3[#All],2,FALSE)</f>
        <v>43532</v>
      </c>
      <c r="F1340" s="18" t="str">
        <f>VLOOKUP(Таблица1[[#This Row],[ID]],Таблица3[#All],5,FALSE)</f>
        <v>Bangalore</v>
      </c>
      <c r="G1340" s="5">
        <v>148</v>
      </c>
      <c r="H1340" s="3">
        <v>23</v>
      </c>
      <c r="I1340" s="5">
        <v>4</v>
      </c>
      <c r="J1340" s="2" t="s">
        <v>4</v>
      </c>
      <c r="K1340" s="2" t="s">
        <v>15</v>
      </c>
      <c r="L1340" s="8">
        <v>37</v>
      </c>
      <c r="M1340" s="1">
        <v>1</v>
      </c>
      <c r="N1340" s="1" t="str">
        <f t="shared" si="22"/>
        <v>не торгуем</v>
      </c>
      <c r="O1340" s="1"/>
    </row>
    <row r="1341" spans="3:15" x14ac:dyDescent="0.3">
      <c r="C1341" s="7" t="s">
        <v>218</v>
      </c>
      <c r="D1341" s="103" t="str">
        <f>VLOOKUP(Таблица1[[#This Row],[ID]],Таблица3[#All],3,FALSE)</f>
        <v>Shishu</v>
      </c>
      <c r="E1341" s="18">
        <f>VLOOKUP(Таблица1[[#This Row],[ID]],Таблица3[#All],2,FALSE)</f>
        <v>43374</v>
      </c>
      <c r="F1341" s="18" t="str">
        <f>VLOOKUP(Таблица1[[#This Row],[ID]],Таблица3[#All],5,FALSE)</f>
        <v>Hyderabad</v>
      </c>
      <c r="G1341" s="5">
        <v>379</v>
      </c>
      <c r="H1341" s="3">
        <v>63</v>
      </c>
      <c r="I1341" s="5">
        <v>2</v>
      </c>
      <c r="J1341" s="2" t="s">
        <v>4</v>
      </c>
      <c r="K1341" s="2" t="s">
        <v>11</v>
      </c>
      <c r="L1341" s="8">
        <v>189.5</v>
      </c>
      <c r="M1341" s="1">
        <v>2</v>
      </c>
      <c r="N1341" s="1" t="str">
        <f t="shared" si="22"/>
        <v>не торгуем</v>
      </c>
      <c r="O1341" s="1"/>
    </row>
    <row r="1342" spans="3:15" x14ac:dyDescent="0.3">
      <c r="C1342" s="7" t="s">
        <v>106</v>
      </c>
      <c r="D1342" s="103" t="str">
        <f>VLOOKUP(Таблица1[[#This Row],[ID]],Таблица3[#All],3,FALSE)</f>
        <v>Pooja</v>
      </c>
      <c r="E1342" s="18">
        <f>VLOOKUP(Таблица1[[#This Row],[ID]],Таблица3[#All],2,FALSE)</f>
        <v>43262</v>
      </c>
      <c r="F1342" s="18" t="str">
        <f>VLOOKUP(Таблица1[[#This Row],[ID]],Таблица3[#All],5,FALSE)</f>
        <v>Simla</v>
      </c>
      <c r="G1342" s="5">
        <v>381</v>
      </c>
      <c r="H1342" s="3">
        <v>-13</v>
      </c>
      <c r="I1342" s="5">
        <v>2</v>
      </c>
      <c r="J1342" s="2" t="s">
        <v>4</v>
      </c>
      <c r="K1342" s="2" t="s">
        <v>11</v>
      </c>
      <c r="L1342" s="8">
        <v>190.5</v>
      </c>
      <c r="M1342" s="1">
        <v>4</v>
      </c>
      <c r="N1342" s="1" t="str">
        <f t="shared" si="22"/>
        <v>не торгуем</v>
      </c>
      <c r="O1342" s="1"/>
    </row>
    <row r="1343" spans="3:15" x14ac:dyDescent="0.3">
      <c r="C1343" s="7" t="s">
        <v>274</v>
      </c>
      <c r="D1343" s="103" t="str">
        <f>VLOOKUP(Таблица1[[#This Row],[ID]],Таблица3[#All],3,FALSE)</f>
        <v>Shubham</v>
      </c>
      <c r="E1343" s="18">
        <f>VLOOKUP(Таблица1[[#This Row],[ID]],Таблица3[#All],2,FALSE)</f>
        <v>43412</v>
      </c>
      <c r="F1343" s="18" t="str">
        <f>VLOOKUP(Таблица1[[#This Row],[ID]],Таблица3[#All],5,FALSE)</f>
        <v>Pune</v>
      </c>
      <c r="G1343" s="5">
        <v>381</v>
      </c>
      <c r="H1343" s="3">
        <v>144</v>
      </c>
      <c r="I1343" s="5">
        <v>2</v>
      </c>
      <c r="J1343" s="2" t="s">
        <v>4</v>
      </c>
      <c r="K1343" s="2" t="s">
        <v>11</v>
      </c>
      <c r="L1343" s="8">
        <v>190.5</v>
      </c>
      <c r="M1343" s="1">
        <v>3</v>
      </c>
      <c r="N1343" s="1" t="str">
        <f t="shared" si="22"/>
        <v>не торгуем</v>
      </c>
      <c r="O1343" s="1"/>
    </row>
    <row r="1344" spans="3:15" x14ac:dyDescent="0.3">
      <c r="C1344" s="7" t="s">
        <v>470</v>
      </c>
      <c r="D1344" s="103" t="str">
        <f>VLOOKUP(Таблица1[[#This Row],[ID]],Таблица3[#All],3,FALSE)</f>
        <v>Paridhi</v>
      </c>
      <c r="E1344" s="18">
        <f>VLOOKUP(Таблица1[[#This Row],[ID]],Таблица3[#All],2,FALSE)</f>
        <v>43530</v>
      </c>
      <c r="F1344" s="18" t="str">
        <f>VLOOKUP(Таблица1[[#This Row],[ID]],Таблица3[#All],5,FALSE)</f>
        <v>Jaipur</v>
      </c>
      <c r="G1344" s="5">
        <v>382</v>
      </c>
      <c r="H1344" s="3">
        <v>92</v>
      </c>
      <c r="I1344" s="5">
        <v>2</v>
      </c>
      <c r="J1344" s="2" t="s">
        <v>7</v>
      </c>
      <c r="K1344" s="2" t="s">
        <v>25</v>
      </c>
      <c r="L1344" s="8">
        <v>191</v>
      </c>
      <c r="M1344" s="1">
        <v>1</v>
      </c>
      <c r="N1344" s="1" t="str">
        <f t="shared" si="22"/>
        <v>торгуем</v>
      </c>
      <c r="O1344" s="1"/>
    </row>
    <row r="1345" spans="3:15" x14ac:dyDescent="0.3">
      <c r="C1345" s="7" t="s">
        <v>471</v>
      </c>
      <c r="D1345" s="103" t="str">
        <f>VLOOKUP(Таблица1[[#This Row],[ID]],Таблица3[#All],3,FALSE)</f>
        <v>Parishi</v>
      </c>
      <c r="E1345" s="18">
        <f>VLOOKUP(Таблица1[[#This Row],[ID]],Таблица3[#All],2,FALSE)</f>
        <v>43531</v>
      </c>
      <c r="F1345" s="18" t="str">
        <f>VLOOKUP(Таблица1[[#This Row],[ID]],Таблица3[#All],5,FALSE)</f>
        <v>Kolkata</v>
      </c>
      <c r="G1345" s="5">
        <v>382</v>
      </c>
      <c r="H1345" s="3">
        <v>119</v>
      </c>
      <c r="I1345" s="5">
        <v>2</v>
      </c>
      <c r="J1345" s="2" t="s">
        <v>4</v>
      </c>
      <c r="K1345" s="2" t="s">
        <v>11</v>
      </c>
      <c r="L1345" s="8">
        <v>191</v>
      </c>
      <c r="M1345" s="1">
        <v>2</v>
      </c>
      <c r="N1345" s="1" t="str">
        <f t="shared" si="22"/>
        <v>не торгуем</v>
      </c>
      <c r="O1345" s="1"/>
    </row>
    <row r="1346" spans="3:15" x14ac:dyDescent="0.3">
      <c r="C1346" s="7" t="s">
        <v>471</v>
      </c>
      <c r="D1346" s="103" t="str">
        <f>VLOOKUP(Таблица1[[#This Row],[ID]],Таблица3[#All],3,FALSE)</f>
        <v>Parishi</v>
      </c>
      <c r="E1346" s="18">
        <f>VLOOKUP(Таблица1[[#This Row],[ID]],Таблица3[#All],2,FALSE)</f>
        <v>43531</v>
      </c>
      <c r="F1346" s="18" t="str">
        <f>VLOOKUP(Таблица1[[#This Row],[ID]],Таблица3[#All],5,FALSE)</f>
        <v>Kolkata</v>
      </c>
      <c r="G1346" s="5">
        <v>1337</v>
      </c>
      <c r="H1346" s="3">
        <v>147</v>
      </c>
      <c r="I1346" s="5">
        <v>7</v>
      </c>
      <c r="J1346" s="2" t="s">
        <v>7</v>
      </c>
      <c r="K1346" s="2" t="s">
        <v>25</v>
      </c>
      <c r="L1346" s="8">
        <v>191</v>
      </c>
      <c r="M1346" s="1">
        <v>3</v>
      </c>
      <c r="N1346" s="1" t="str">
        <f t="shared" si="22"/>
        <v>торгуем</v>
      </c>
      <c r="O1346" s="1"/>
    </row>
    <row r="1347" spans="3:15" x14ac:dyDescent="0.3">
      <c r="C1347" s="7" t="s">
        <v>262</v>
      </c>
      <c r="D1347" s="103" t="str">
        <f>VLOOKUP(Таблица1[[#This Row],[ID]],Таблица3[#All],3,FALSE)</f>
        <v>Sheetal</v>
      </c>
      <c r="E1347" s="18">
        <f>VLOOKUP(Таблица1[[#This Row],[ID]],Таблица3[#All],2,FALSE)</f>
        <v>43406</v>
      </c>
      <c r="F1347" s="18" t="str">
        <f>VLOOKUP(Таблица1[[#This Row],[ID]],Таблица3[#All],5,FALSE)</f>
        <v>Indore</v>
      </c>
      <c r="G1347" s="5">
        <v>1543</v>
      </c>
      <c r="H1347" s="3">
        <v>370</v>
      </c>
      <c r="I1347" s="5">
        <v>8</v>
      </c>
      <c r="J1347" s="2" t="s">
        <v>7</v>
      </c>
      <c r="K1347" s="2" t="s">
        <v>25</v>
      </c>
      <c r="L1347" s="8">
        <v>192.875</v>
      </c>
      <c r="M1347" s="1">
        <v>3</v>
      </c>
      <c r="N1347" s="1" t="str">
        <f t="shared" si="22"/>
        <v>торгуем</v>
      </c>
      <c r="O1347" s="1"/>
    </row>
    <row r="1348" spans="3:15" x14ac:dyDescent="0.3">
      <c r="C1348" s="7" t="s">
        <v>39</v>
      </c>
      <c r="D1348" s="103" t="str">
        <f>VLOOKUP(Таблица1[[#This Row],[ID]],Таблица3[#All],3,FALSE)</f>
        <v>Sarita</v>
      </c>
      <c r="E1348" s="18">
        <f>VLOOKUP(Таблица1[[#This Row],[ID]],Таблица3[#All],2,FALSE)</f>
        <v>43210</v>
      </c>
      <c r="F1348" s="18" t="str">
        <f>VLOOKUP(Таблица1[[#This Row],[ID]],Таблица3[#All],5,FALSE)</f>
        <v>Pune</v>
      </c>
      <c r="G1348" s="5">
        <v>193</v>
      </c>
      <c r="H1348" s="3">
        <v>46</v>
      </c>
      <c r="I1348" s="5">
        <v>1</v>
      </c>
      <c r="J1348" s="2" t="s">
        <v>7</v>
      </c>
      <c r="K1348" s="2" t="s">
        <v>25</v>
      </c>
      <c r="L1348" s="8">
        <v>193</v>
      </c>
      <c r="M1348" s="1">
        <v>1</v>
      </c>
      <c r="N1348" s="1" t="str">
        <f t="shared" si="22"/>
        <v>торгуем</v>
      </c>
      <c r="O1348" s="1"/>
    </row>
    <row r="1349" spans="3:15" x14ac:dyDescent="0.3">
      <c r="C1349" s="7" t="s">
        <v>315</v>
      </c>
      <c r="D1349" s="103" t="str">
        <f>VLOOKUP(Таблица1[[#This Row],[ID]],Таблица3[#All],3,FALSE)</f>
        <v>Sathya</v>
      </c>
      <c r="E1349" s="18">
        <f>VLOOKUP(Таблица1[[#This Row],[ID]],Таблица3[#All],2,FALSE)</f>
        <v>43438</v>
      </c>
      <c r="F1349" s="18" t="str">
        <f>VLOOKUP(Таблица1[[#This Row],[ID]],Таблица3[#All],5,FALSE)</f>
        <v>Surat</v>
      </c>
      <c r="G1349" s="5">
        <v>388</v>
      </c>
      <c r="H1349" s="3">
        <v>93</v>
      </c>
      <c r="I1349" s="5">
        <v>2</v>
      </c>
      <c r="J1349" s="2" t="s">
        <v>2</v>
      </c>
      <c r="K1349" s="2" t="s">
        <v>3</v>
      </c>
      <c r="L1349" s="8">
        <v>194</v>
      </c>
      <c r="M1349" s="1">
        <v>4</v>
      </c>
      <c r="N1349" s="1" t="str">
        <f t="shared" si="22"/>
        <v>торгуем</v>
      </c>
      <c r="O1349" s="1"/>
    </row>
    <row r="1350" spans="3:15" x14ac:dyDescent="0.3">
      <c r="C1350" s="7" t="s">
        <v>473</v>
      </c>
      <c r="D1350" s="103" t="str">
        <f>VLOOKUP(Таблица1[[#This Row],[ID]],Таблица3[#All],3,FALSE)</f>
        <v>Kirti</v>
      </c>
      <c r="E1350" s="18">
        <f>VLOOKUP(Таблица1[[#This Row],[ID]],Таблица3[#All],2,FALSE)</f>
        <v>43533</v>
      </c>
      <c r="F1350" s="18" t="str">
        <f>VLOOKUP(Таблица1[[#This Row],[ID]],Таблица3[#All],5,FALSE)</f>
        <v>Kashmir</v>
      </c>
      <c r="G1350" s="5">
        <v>27</v>
      </c>
      <c r="H1350" s="3">
        <v>6</v>
      </c>
      <c r="I1350" s="5">
        <v>3</v>
      </c>
      <c r="J1350" s="2" t="s">
        <v>4</v>
      </c>
      <c r="K1350" s="2" t="s">
        <v>48</v>
      </c>
      <c r="L1350" s="8">
        <v>9</v>
      </c>
      <c r="M1350" s="1">
        <v>4</v>
      </c>
      <c r="N1350" s="1" t="str">
        <f t="shared" ref="N1350:N1413" si="23">IF(OR(K1350="Printers",K1350="Bookcases",K1350="Accessories"),"торгуем","не торгуем")</f>
        <v>не торгуем</v>
      </c>
      <c r="O1350" s="1"/>
    </row>
    <row r="1351" spans="3:15" x14ac:dyDescent="0.3">
      <c r="C1351" s="7" t="s">
        <v>275</v>
      </c>
      <c r="D1351" s="103" t="str">
        <f>VLOOKUP(Таблица1[[#This Row],[ID]],Таблица3[#All],3,FALSE)</f>
        <v>Abhijeet</v>
      </c>
      <c r="E1351" s="18">
        <f>VLOOKUP(Таблица1[[#This Row],[ID]],Таблица3[#All],2,FALSE)</f>
        <v>43412</v>
      </c>
      <c r="F1351" s="18" t="str">
        <f>VLOOKUP(Таблица1[[#This Row],[ID]],Таблица3[#All],5,FALSE)</f>
        <v>Bhopal</v>
      </c>
      <c r="G1351" s="5">
        <v>197</v>
      </c>
      <c r="H1351" s="3">
        <v>73</v>
      </c>
      <c r="I1351" s="5">
        <v>1</v>
      </c>
      <c r="J1351" s="2" t="s">
        <v>2</v>
      </c>
      <c r="K1351" s="2" t="s">
        <v>3</v>
      </c>
      <c r="L1351" s="8">
        <v>197</v>
      </c>
      <c r="M1351" s="1">
        <v>2</v>
      </c>
      <c r="N1351" s="1" t="str">
        <f t="shared" si="23"/>
        <v>торгуем</v>
      </c>
      <c r="O1351" s="1"/>
    </row>
    <row r="1352" spans="3:15" x14ac:dyDescent="0.3">
      <c r="C1352" s="7" t="s">
        <v>473</v>
      </c>
      <c r="D1352" s="103" t="str">
        <f>VLOOKUP(Таблица1[[#This Row],[ID]],Таблица3[#All],3,FALSE)</f>
        <v>Kirti</v>
      </c>
      <c r="E1352" s="18">
        <f>VLOOKUP(Таблица1[[#This Row],[ID]],Таблица3[#All],2,FALSE)</f>
        <v>43533</v>
      </c>
      <c r="F1352" s="18" t="str">
        <f>VLOOKUP(Таблица1[[#This Row],[ID]],Таблица3[#All],5,FALSE)</f>
        <v>Kashmir</v>
      </c>
      <c r="G1352" s="5">
        <v>162</v>
      </c>
      <c r="H1352" s="3">
        <v>55</v>
      </c>
      <c r="I1352" s="5">
        <v>3</v>
      </c>
      <c r="J1352" s="2" t="s">
        <v>4</v>
      </c>
      <c r="K1352" s="2" t="s">
        <v>5</v>
      </c>
      <c r="L1352" s="8">
        <v>54</v>
      </c>
      <c r="M1352" s="1">
        <v>2</v>
      </c>
      <c r="N1352" s="1" t="str">
        <f t="shared" si="23"/>
        <v>не торгуем</v>
      </c>
      <c r="O1352" s="1"/>
    </row>
    <row r="1353" spans="3:15" x14ac:dyDescent="0.3">
      <c r="C1353" s="7" t="s">
        <v>474</v>
      </c>
      <c r="D1353" s="103" t="str">
        <f>VLOOKUP(Таблица1[[#This Row],[ID]],Таблица3[#All],3,FALSE)</f>
        <v>Mayank</v>
      </c>
      <c r="E1353" s="18">
        <f>VLOOKUP(Таблица1[[#This Row],[ID]],Таблица3[#All],2,FALSE)</f>
        <v>43534</v>
      </c>
      <c r="F1353" s="18" t="str">
        <f>VLOOKUP(Таблица1[[#This Row],[ID]],Таблица3[#All],5,FALSE)</f>
        <v>Mumbai</v>
      </c>
      <c r="G1353" s="5">
        <v>246</v>
      </c>
      <c r="H1353" s="3">
        <v>98</v>
      </c>
      <c r="I1353" s="5">
        <v>5</v>
      </c>
      <c r="J1353" s="2" t="s">
        <v>4</v>
      </c>
      <c r="K1353" s="2" t="s">
        <v>6</v>
      </c>
      <c r="L1353" s="8">
        <v>49.2</v>
      </c>
      <c r="M1353" s="1">
        <v>3</v>
      </c>
      <c r="N1353" s="1" t="str">
        <f t="shared" si="23"/>
        <v>не торгуем</v>
      </c>
      <c r="O1353" s="1"/>
    </row>
    <row r="1354" spans="3:15" x14ac:dyDescent="0.3">
      <c r="C1354" s="7" t="s">
        <v>305</v>
      </c>
      <c r="D1354" s="103" t="str">
        <f>VLOOKUP(Таблица1[[#This Row],[ID]],Таблица3[#All],3,FALSE)</f>
        <v>Shatayu</v>
      </c>
      <c r="E1354" s="18">
        <f>VLOOKUP(Таблица1[[#This Row],[ID]],Таблица3[#All],2,FALSE)</f>
        <v>43432</v>
      </c>
      <c r="F1354" s="18" t="str">
        <f>VLOOKUP(Таблица1[[#This Row],[ID]],Таблица3[#All],5,FALSE)</f>
        <v>Indore</v>
      </c>
      <c r="G1354" s="5">
        <v>394</v>
      </c>
      <c r="H1354" s="3">
        <v>146</v>
      </c>
      <c r="I1354" s="5">
        <v>2</v>
      </c>
      <c r="J1354" s="2" t="s">
        <v>2</v>
      </c>
      <c r="K1354" s="2" t="s">
        <v>3</v>
      </c>
      <c r="L1354" s="8">
        <v>197</v>
      </c>
      <c r="M1354" s="1">
        <v>2</v>
      </c>
      <c r="N1354" s="1" t="str">
        <f t="shared" si="23"/>
        <v>торгуем</v>
      </c>
      <c r="O1354" s="1"/>
    </row>
    <row r="1355" spans="3:15" x14ac:dyDescent="0.3">
      <c r="C1355" s="7" t="s">
        <v>76</v>
      </c>
      <c r="D1355" s="103" t="str">
        <f>VLOOKUP(Таблица1[[#This Row],[ID]],Таблица3[#All],3,FALSE)</f>
        <v>Priyanka</v>
      </c>
      <c r="E1355" s="18">
        <f>VLOOKUP(Таблица1[[#This Row],[ID]],Таблица3[#All],2,FALSE)</f>
        <v>43231</v>
      </c>
      <c r="F1355" s="18" t="str">
        <f>VLOOKUP(Таблица1[[#This Row],[ID]],Таблица3[#All],5,FALSE)</f>
        <v>Pune</v>
      </c>
      <c r="G1355" s="5">
        <v>1389</v>
      </c>
      <c r="H1355" s="3">
        <v>680</v>
      </c>
      <c r="I1355" s="5">
        <v>7</v>
      </c>
      <c r="J1355" s="2" t="s">
        <v>4</v>
      </c>
      <c r="K1355" s="2" t="s">
        <v>11</v>
      </c>
      <c r="L1355" s="8">
        <v>198.42857142857142</v>
      </c>
      <c r="M1355" s="1">
        <v>3</v>
      </c>
      <c r="N1355" s="1" t="str">
        <f t="shared" si="23"/>
        <v>не торгуем</v>
      </c>
      <c r="O1355" s="1"/>
    </row>
    <row r="1356" spans="3:15" x14ac:dyDescent="0.3">
      <c r="C1356" s="7" t="s">
        <v>76</v>
      </c>
      <c r="D1356" s="103" t="str">
        <f>VLOOKUP(Таблица1[[#This Row],[ID]],Таблица3[#All],3,FALSE)</f>
        <v>Priyanka</v>
      </c>
      <c r="E1356" s="18">
        <f>VLOOKUP(Таблица1[[#This Row],[ID]],Таблица3[#All],2,FALSE)</f>
        <v>43231</v>
      </c>
      <c r="F1356" s="18" t="str">
        <f>VLOOKUP(Таблица1[[#This Row],[ID]],Таблица3[#All],5,FALSE)</f>
        <v>Pune</v>
      </c>
      <c r="G1356" s="5">
        <v>406</v>
      </c>
      <c r="H1356" s="3">
        <v>126</v>
      </c>
      <c r="I1356" s="5">
        <v>2</v>
      </c>
      <c r="J1356" s="2" t="s">
        <v>4</v>
      </c>
      <c r="K1356" s="2" t="s">
        <v>11</v>
      </c>
      <c r="L1356" s="8">
        <v>203</v>
      </c>
      <c r="M1356" s="1">
        <v>3</v>
      </c>
      <c r="N1356" s="1" t="str">
        <f t="shared" si="23"/>
        <v>не торгуем</v>
      </c>
      <c r="O1356" s="1"/>
    </row>
    <row r="1357" spans="3:15" x14ac:dyDescent="0.3">
      <c r="C1357" s="7" t="s">
        <v>474</v>
      </c>
      <c r="D1357" s="103" t="str">
        <f>VLOOKUP(Таблица1[[#This Row],[ID]],Таблица3[#All],3,FALSE)</f>
        <v>Mayank</v>
      </c>
      <c r="E1357" s="18">
        <f>VLOOKUP(Таблица1[[#This Row],[ID]],Таблица3[#All],2,FALSE)</f>
        <v>43534</v>
      </c>
      <c r="F1357" s="18" t="str">
        <f>VLOOKUP(Таблица1[[#This Row],[ID]],Таблица3[#All],5,FALSE)</f>
        <v>Mumbai</v>
      </c>
      <c r="G1357" s="5">
        <v>139</v>
      </c>
      <c r="H1357" s="3">
        <v>36</v>
      </c>
      <c r="I1357" s="5">
        <v>3</v>
      </c>
      <c r="J1357" s="2" t="s">
        <v>4</v>
      </c>
      <c r="K1357" s="2" t="s">
        <v>5</v>
      </c>
      <c r="L1357" s="8">
        <v>46.333333333333336</v>
      </c>
      <c r="M1357" s="1">
        <v>1</v>
      </c>
      <c r="N1357" s="1" t="str">
        <f t="shared" si="23"/>
        <v>не торгуем</v>
      </c>
      <c r="O1357" s="1"/>
    </row>
    <row r="1358" spans="3:15" x14ac:dyDescent="0.3">
      <c r="C1358" s="7" t="s">
        <v>474</v>
      </c>
      <c r="D1358" s="103" t="str">
        <f>VLOOKUP(Таблица1[[#This Row],[ID]],Таблица3[#All],3,FALSE)</f>
        <v>Mayank</v>
      </c>
      <c r="E1358" s="18">
        <f>VLOOKUP(Таблица1[[#This Row],[ID]],Таблица3[#All],2,FALSE)</f>
        <v>43534</v>
      </c>
      <c r="F1358" s="18" t="str">
        <f>VLOOKUP(Таблица1[[#This Row],[ID]],Таблица3[#All],5,FALSE)</f>
        <v>Mumbai</v>
      </c>
      <c r="G1358" s="5">
        <v>138</v>
      </c>
      <c r="H1358" s="3">
        <v>11</v>
      </c>
      <c r="I1358" s="5">
        <v>5</v>
      </c>
      <c r="J1358" s="2" t="s">
        <v>4</v>
      </c>
      <c r="K1358" s="2" t="s">
        <v>5</v>
      </c>
      <c r="L1358" s="8">
        <v>27.6</v>
      </c>
      <c r="M1358" s="1">
        <v>4</v>
      </c>
      <c r="N1358" s="1" t="str">
        <f t="shared" si="23"/>
        <v>не торгуем</v>
      </c>
      <c r="O1358" s="1"/>
    </row>
    <row r="1359" spans="3:15" x14ac:dyDescent="0.3">
      <c r="C1359" s="7" t="s">
        <v>474</v>
      </c>
      <c r="D1359" s="103" t="str">
        <f>VLOOKUP(Таблица1[[#This Row],[ID]],Таблица3[#All],3,FALSE)</f>
        <v>Mayank</v>
      </c>
      <c r="E1359" s="18">
        <f>VLOOKUP(Таблица1[[#This Row],[ID]],Таблица3[#All],2,FALSE)</f>
        <v>43534</v>
      </c>
      <c r="F1359" s="18" t="str">
        <f>VLOOKUP(Таблица1[[#This Row],[ID]],Таблица3[#All],5,FALSE)</f>
        <v>Mumbai</v>
      </c>
      <c r="G1359" s="5">
        <v>156</v>
      </c>
      <c r="H1359" s="3">
        <v>23</v>
      </c>
      <c r="I1359" s="5">
        <v>3</v>
      </c>
      <c r="J1359" s="2" t="s">
        <v>4</v>
      </c>
      <c r="K1359" s="2" t="s">
        <v>5</v>
      </c>
      <c r="L1359" s="8">
        <v>52</v>
      </c>
      <c r="M1359" s="1">
        <v>4</v>
      </c>
      <c r="N1359" s="1" t="str">
        <f t="shared" si="23"/>
        <v>не торгуем</v>
      </c>
      <c r="O1359" s="1"/>
    </row>
    <row r="1360" spans="3:15" x14ac:dyDescent="0.3">
      <c r="C1360" s="7" t="s">
        <v>481</v>
      </c>
      <c r="D1360" s="103" t="str">
        <f>VLOOKUP(Таблица1[[#This Row],[ID]],Таблица3[#All],3,FALSE)</f>
        <v>Anurag</v>
      </c>
      <c r="E1360" s="18">
        <f>VLOOKUP(Таблица1[[#This Row],[ID]],Таблица3[#All],2,FALSE)</f>
        <v>43538</v>
      </c>
      <c r="F1360" s="18" t="str">
        <f>VLOOKUP(Таблица1[[#This Row],[ID]],Таблица3[#All],5,FALSE)</f>
        <v>Indore</v>
      </c>
      <c r="G1360" s="5">
        <v>206</v>
      </c>
      <c r="H1360" s="3">
        <v>12</v>
      </c>
      <c r="I1360" s="5">
        <v>1</v>
      </c>
      <c r="J1360" s="2" t="s">
        <v>7</v>
      </c>
      <c r="K1360" s="2" t="s">
        <v>25</v>
      </c>
      <c r="L1360" s="8">
        <v>206</v>
      </c>
      <c r="M1360" s="1">
        <v>2</v>
      </c>
      <c r="N1360" s="1" t="str">
        <f t="shared" si="23"/>
        <v>торгуем</v>
      </c>
      <c r="O1360" s="1"/>
    </row>
    <row r="1361" spans="3:15" x14ac:dyDescent="0.3">
      <c r="C1361" s="7" t="s">
        <v>475</v>
      </c>
      <c r="D1361" s="103" t="str">
        <f>VLOOKUP(Таблица1[[#This Row],[ID]],Таблица3[#All],3,FALSE)</f>
        <v>Yaanvi</v>
      </c>
      <c r="E1361" s="18">
        <f>VLOOKUP(Таблица1[[#This Row],[ID]],Таблица3[#All],2,FALSE)</f>
        <v>43534</v>
      </c>
      <c r="F1361" s="18" t="str">
        <f>VLOOKUP(Таблица1[[#This Row],[ID]],Таблица3[#All],5,FALSE)</f>
        <v>Indore</v>
      </c>
      <c r="G1361" s="5">
        <v>227</v>
      </c>
      <c r="H1361" s="3">
        <v>48</v>
      </c>
      <c r="I1361" s="5">
        <v>5</v>
      </c>
      <c r="J1361" s="2" t="s">
        <v>4</v>
      </c>
      <c r="K1361" s="2" t="s">
        <v>5</v>
      </c>
      <c r="L1361" s="8">
        <v>45.4</v>
      </c>
      <c r="M1361" s="1">
        <v>3</v>
      </c>
      <c r="N1361" s="1" t="str">
        <f t="shared" si="23"/>
        <v>не торгуем</v>
      </c>
      <c r="O1361" s="1"/>
    </row>
    <row r="1362" spans="3:15" x14ac:dyDescent="0.3">
      <c r="C1362" s="7" t="s">
        <v>476</v>
      </c>
      <c r="D1362" s="103" t="str">
        <f>VLOOKUP(Таблица1[[#This Row],[ID]],Таблица3[#All],3,FALSE)</f>
        <v>Sonal</v>
      </c>
      <c r="E1362" s="18">
        <f>VLOOKUP(Таблица1[[#This Row],[ID]],Таблица3[#All],2,FALSE)</f>
        <v>43534</v>
      </c>
      <c r="F1362" s="18" t="str">
        <f>VLOOKUP(Таблица1[[#This Row],[ID]],Таблица3[#All],5,FALSE)</f>
        <v>Patna</v>
      </c>
      <c r="G1362" s="5">
        <v>424</v>
      </c>
      <c r="H1362" s="3">
        <v>161</v>
      </c>
      <c r="I1362" s="5">
        <v>2</v>
      </c>
      <c r="J1362" s="2" t="s">
        <v>4</v>
      </c>
      <c r="K1362" s="2" t="s">
        <v>11</v>
      </c>
      <c r="L1362" s="8">
        <v>212</v>
      </c>
      <c r="M1362" s="1">
        <v>2</v>
      </c>
      <c r="N1362" s="1" t="str">
        <f t="shared" si="23"/>
        <v>не торгуем</v>
      </c>
      <c r="O1362" s="1"/>
    </row>
    <row r="1363" spans="3:15" x14ac:dyDescent="0.3">
      <c r="C1363" s="7" t="s">
        <v>218</v>
      </c>
      <c r="D1363" s="103" t="str">
        <f>VLOOKUP(Таблица1[[#This Row],[ID]],Таблица3[#All],3,FALSE)</f>
        <v>Shishu</v>
      </c>
      <c r="E1363" s="18">
        <f>VLOOKUP(Таблица1[[#This Row],[ID]],Таблица3[#All],2,FALSE)</f>
        <v>43374</v>
      </c>
      <c r="F1363" s="18" t="str">
        <f>VLOOKUP(Таблица1[[#This Row],[ID]],Таблица3[#All],5,FALSE)</f>
        <v>Hyderabad</v>
      </c>
      <c r="G1363" s="5">
        <v>2830</v>
      </c>
      <c r="H1363" s="3">
        <v>-1981</v>
      </c>
      <c r="I1363" s="5">
        <v>13</v>
      </c>
      <c r="J1363" s="2" t="s">
        <v>2</v>
      </c>
      <c r="K1363" s="2" t="s">
        <v>3</v>
      </c>
      <c r="L1363" s="8">
        <v>217.69230769230768</v>
      </c>
      <c r="M1363" s="1">
        <v>1</v>
      </c>
      <c r="N1363" s="1" t="str">
        <f t="shared" si="23"/>
        <v>торгуем</v>
      </c>
      <c r="O1363" s="1"/>
    </row>
    <row r="1364" spans="3:15" x14ac:dyDescent="0.3">
      <c r="C1364" s="7" t="s">
        <v>275</v>
      </c>
      <c r="D1364" s="103" t="str">
        <f>VLOOKUP(Таблица1[[#This Row],[ID]],Таблица3[#All],3,FALSE)</f>
        <v>Abhijeet</v>
      </c>
      <c r="E1364" s="18">
        <f>VLOOKUP(Таблица1[[#This Row],[ID]],Таблица3[#All],2,FALSE)</f>
        <v>43412</v>
      </c>
      <c r="F1364" s="18" t="str">
        <f>VLOOKUP(Таблица1[[#This Row],[ID]],Таблица3[#All],5,FALSE)</f>
        <v>Bhopal</v>
      </c>
      <c r="G1364" s="5">
        <v>442</v>
      </c>
      <c r="H1364" s="3">
        <v>31</v>
      </c>
      <c r="I1364" s="5">
        <v>2</v>
      </c>
      <c r="J1364" s="2" t="s">
        <v>7</v>
      </c>
      <c r="K1364" s="2" t="s">
        <v>8</v>
      </c>
      <c r="L1364" s="8">
        <v>221</v>
      </c>
      <c r="M1364" s="1">
        <v>2</v>
      </c>
      <c r="N1364" s="1" t="str">
        <f t="shared" si="23"/>
        <v>не торгуем</v>
      </c>
      <c r="O1364" s="1"/>
    </row>
    <row r="1365" spans="3:15" x14ac:dyDescent="0.3">
      <c r="C1365" s="7" t="s">
        <v>278</v>
      </c>
      <c r="D1365" s="103" t="str">
        <f>VLOOKUP(Таблица1[[#This Row],[ID]],Таблица3[#All],3,FALSE)</f>
        <v>Swapnil</v>
      </c>
      <c r="E1365" s="18">
        <f>VLOOKUP(Таблица1[[#This Row],[ID]],Таблица3[#All],2,FALSE)</f>
        <v>43417</v>
      </c>
      <c r="F1365" s="18" t="str">
        <f>VLOOKUP(Таблица1[[#This Row],[ID]],Таблица3[#All],5,FALSE)</f>
        <v>Mumbai</v>
      </c>
      <c r="G1365" s="5">
        <v>2457</v>
      </c>
      <c r="H1365" s="3">
        <v>665</v>
      </c>
      <c r="I1365" s="5">
        <v>11</v>
      </c>
      <c r="J1365" s="2" t="s">
        <v>7</v>
      </c>
      <c r="K1365" s="2" t="s">
        <v>8</v>
      </c>
      <c r="L1365" s="8">
        <v>223.36363636363637</v>
      </c>
      <c r="M1365" s="1">
        <v>2</v>
      </c>
      <c r="N1365" s="1" t="str">
        <f t="shared" si="23"/>
        <v>не торгуем</v>
      </c>
      <c r="O1365" s="1"/>
    </row>
    <row r="1366" spans="3:15" x14ac:dyDescent="0.3">
      <c r="C1366" s="7" t="s">
        <v>218</v>
      </c>
      <c r="D1366" s="103" t="str">
        <f>VLOOKUP(Таблица1[[#This Row],[ID]],Таблица3[#All],3,FALSE)</f>
        <v>Shishu</v>
      </c>
      <c r="E1366" s="18">
        <f>VLOOKUP(Таблица1[[#This Row],[ID]],Таблица3[#All],2,FALSE)</f>
        <v>43374</v>
      </c>
      <c r="F1366" s="18" t="str">
        <f>VLOOKUP(Таблица1[[#This Row],[ID]],Таблица3[#All],5,FALSE)</f>
        <v>Hyderabad</v>
      </c>
      <c r="G1366" s="5">
        <v>448</v>
      </c>
      <c r="H1366" s="3">
        <v>148</v>
      </c>
      <c r="I1366" s="5">
        <v>2</v>
      </c>
      <c r="J1366" s="2" t="s">
        <v>7</v>
      </c>
      <c r="K1366" s="2" t="s">
        <v>25</v>
      </c>
      <c r="L1366" s="8">
        <v>224</v>
      </c>
      <c r="M1366" s="1">
        <v>1</v>
      </c>
      <c r="N1366" s="1" t="str">
        <f t="shared" si="23"/>
        <v>торгуем</v>
      </c>
      <c r="O1366" s="1"/>
    </row>
    <row r="1367" spans="3:15" x14ac:dyDescent="0.3">
      <c r="C1367" s="7" t="s">
        <v>169</v>
      </c>
      <c r="D1367" s="103" t="str">
        <f>VLOOKUP(Таблица1[[#This Row],[ID]],Таблица3[#All],3,FALSE)</f>
        <v>Ayush</v>
      </c>
      <c r="E1367" s="18">
        <f>VLOOKUP(Таблица1[[#This Row],[ID]],Таблица3[#All],2,FALSE)</f>
        <v>43325</v>
      </c>
      <c r="F1367" s="18" t="str">
        <f>VLOOKUP(Таблица1[[#This Row],[ID]],Таблица3[#All],5,FALSE)</f>
        <v>Mumbai</v>
      </c>
      <c r="G1367" s="5">
        <v>1052</v>
      </c>
      <c r="H1367" s="3">
        <v>-82</v>
      </c>
      <c r="I1367" s="5">
        <v>3</v>
      </c>
      <c r="J1367" s="2" t="s">
        <v>2</v>
      </c>
      <c r="K1367" s="2" t="s">
        <v>3</v>
      </c>
      <c r="L1367" s="8">
        <v>350.66666666666669</v>
      </c>
      <c r="M1367" s="1">
        <v>3</v>
      </c>
      <c r="N1367" s="1" t="str">
        <f t="shared" si="23"/>
        <v>торгуем</v>
      </c>
      <c r="O1367" s="1"/>
    </row>
    <row r="1368" spans="3:15" x14ac:dyDescent="0.3">
      <c r="C1368" s="7" t="s">
        <v>301</v>
      </c>
      <c r="D1368" s="103" t="str">
        <f>VLOOKUP(Таблица1[[#This Row],[ID]],Таблица3[#All],3,FALSE)</f>
        <v>Pooja</v>
      </c>
      <c r="E1368" s="18">
        <f>VLOOKUP(Таблица1[[#This Row],[ID]],Таблица3[#All],2,FALSE)</f>
        <v>43429</v>
      </c>
      <c r="F1368" s="18" t="str">
        <f>VLOOKUP(Таблица1[[#This Row],[ID]],Таблица3[#All],5,FALSE)</f>
        <v>Allahabad</v>
      </c>
      <c r="G1368" s="5">
        <v>1351</v>
      </c>
      <c r="H1368" s="3">
        <v>111</v>
      </c>
      <c r="I1368" s="5">
        <v>6</v>
      </c>
      <c r="J1368" s="2" t="s">
        <v>7</v>
      </c>
      <c r="K1368" s="2" t="s">
        <v>8</v>
      </c>
      <c r="L1368" s="8">
        <v>225.16666666666666</v>
      </c>
      <c r="M1368" s="1">
        <v>1</v>
      </c>
      <c r="N1368" s="1" t="str">
        <f t="shared" si="23"/>
        <v>не торгуем</v>
      </c>
      <c r="O1368" s="1"/>
    </row>
    <row r="1369" spans="3:15" x14ac:dyDescent="0.3">
      <c r="C1369" s="7" t="s">
        <v>442</v>
      </c>
      <c r="D1369" s="103" t="str">
        <f>VLOOKUP(Таблица1[[#This Row],[ID]],Таблица3[#All],3,FALSE)</f>
        <v>Shrichand</v>
      </c>
      <c r="E1369" s="18">
        <f>VLOOKUP(Таблица1[[#This Row],[ID]],Таблица3[#All],2,FALSE)</f>
        <v>43514</v>
      </c>
      <c r="F1369" s="18" t="str">
        <f>VLOOKUP(Таблица1[[#This Row],[ID]],Таблица3[#All],5,FALSE)</f>
        <v>Chandigarh</v>
      </c>
      <c r="G1369" s="5">
        <v>1824</v>
      </c>
      <c r="H1369" s="3">
        <v>-1303</v>
      </c>
      <c r="I1369" s="5">
        <v>8</v>
      </c>
      <c r="J1369" s="2" t="s">
        <v>7</v>
      </c>
      <c r="K1369" s="2" t="s">
        <v>10</v>
      </c>
      <c r="L1369" s="8">
        <v>228</v>
      </c>
      <c r="M1369" s="1">
        <v>4</v>
      </c>
      <c r="N1369" s="1" t="str">
        <f t="shared" si="23"/>
        <v>не торгуем</v>
      </c>
      <c r="O1369" s="1"/>
    </row>
    <row r="1370" spans="3:15" x14ac:dyDescent="0.3">
      <c r="C1370" s="7" t="s">
        <v>476</v>
      </c>
      <c r="D1370" s="103" t="str">
        <f>VLOOKUP(Таблица1[[#This Row],[ID]],Таблица3[#All],3,FALSE)</f>
        <v>Sonal</v>
      </c>
      <c r="E1370" s="18">
        <f>VLOOKUP(Таблица1[[#This Row],[ID]],Таблица3[#All],2,FALSE)</f>
        <v>43534</v>
      </c>
      <c r="F1370" s="18" t="str">
        <f>VLOOKUP(Таблица1[[#This Row],[ID]],Таблица3[#All],5,FALSE)</f>
        <v>Patna</v>
      </c>
      <c r="G1370" s="5">
        <v>70</v>
      </c>
      <c r="H1370" s="3">
        <v>24</v>
      </c>
      <c r="I1370" s="5">
        <v>3</v>
      </c>
      <c r="J1370" s="2" t="s">
        <v>4</v>
      </c>
      <c r="K1370" s="2" t="s">
        <v>5</v>
      </c>
      <c r="L1370" s="8">
        <v>23.333333333333332</v>
      </c>
      <c r="M1370" s="1">
        <v>3</v>
      </c>
      <c r="N1370" s="1" t="str">
        <f t="shared" si="23"/>
        <v>не торгуем</v>
      </c>
      <c r="O1370" s="1"/>
    </row>
    <row r="1371" spans="3:15" x14ac:dyDescent="0.3">
      <c r="C1371" s="7" t="s">
        <v>471</v>
      </c>
      <c r="D1371" s="103" t="str">
        <f>VLOOKUP(Таблица1[[#This Row],[ID]],Таблица3[#All],3,FALSE)</f>
        <v>Parishi</v>
      </c>
      <c r="E1371" s="18">
        <f>VLOOKUP(Таблица1[[#This Row],[ID]],Таблица3[#All],2,FALSE)</f>
        <v>43531</v>
      </c>
      <c r="F1371" s="18" t="str">
        <f>VLOOKUP(Таблица1[[#This Row],[ID]],Таблица3[#All],5,FALSE)</f>
        <v>Kolkata</v>
      </c>
      <c r="G1371" s="5">
        <v>490</v>
      </c>
      <c r="H1371" s="3">
        <v>88</v>
      </c>
      <c r="I1371" s="5">
        <v>2</v>
      </c>
      <c r="J1371" s="2" t="s">
        <v>7</v>
      </c>
      <c r="K1371" s="2" t="s">
        <v>28</v>
      </c>
      <c r="L1371" s="8">
        <v>245</v>
      </c>
      <c r="M1371" s="1">
        <v>4</v>
      </c>
      <c r="N1371" s="1" t="str">
        <f t="shared" si="23"/>
        <v>торгуем</v>
      </c>
      <c r="O1371" s="1"/>
    </row>
    <row r="1372" spans="3:15" x14ac:dyDescent="0.3">
      <c r="C1372" s="7" t="s">
        <v>375</v>
      </c>
      <c r="D1372" s="103" t="str">
        <f>VLOOKUP(Таблица1[[#This Row],[ID]],Таблица3[#All],3,FALSE)</f>
        <v>Soumya</v>
      </c>
      <c r="E1372" s="18">
        <f>VLOOKUP(Таблица1[[#This Row],[ID]],Таблица3[#All],2,FALSE)</f>
        <v>43481</v>
      </c>
      <c r="F1372" s="18" t="str">
        <f>VLOOKUP(Таблица1[[#This Row],[ID]],Таблица3[#All],5,FALSE)</f>
        <v>Pune</v>
      </c>
      <c r="G1372" s="5">
        <v>1716</v>
      </c>
      <c r="H1372" s="3">
        <v>309</v>
      </c>
      <c r="I1372" s="5">
        <v>7</v>
      </c>
      <c r="J1372" s="2" t="s">
        <v>7</v>
      </c>
      <c r="K1372" s="2" t="s">
        <v>28</v>
      </c>
      <c r="L1372" s="8">
        <v>245.14285714285714</v>
      </c>
      <c r="M1372" s="1">
        <v>3</v>
      </c>
      <c r="N1372" s="1" t="str">
        <f t="shared" si="23"/>
        <v>торгуем</v>
      </c>
      <c r="O1372" s="1"/>
    </row>
    <row r="1373" spans="3:15" x14ac:dyDescent="0.3">
      <c r="C1373" s="7" t="s">
        <v>513</v>
      </c>
      <c r="D1373" s="103" t="str">
        <f>VLOOKUP(Таблица1[[#This Row],[ID]],Таблица3[#All],3,FALSE)</f>
        <v>Sarita</v>
      </c>
      <c r="E1373" s="18">
        <f>VLOOKUP(Таблица1[[#This Row],[ID]],Таблица3[#All],2,FALSE)</f>
        <v>43551</v>
      </c>
      <c r="F1373" s="18" t="str">
        <f>VLOOKUP(Таблица1[[#This Row],[ID]],Таблица3[#All],5,FALSE)</f>
        <v>Pune</v>
      </c>
      <c r="G1373" s="5">
        <v>492</v>
      </c>
      <c r="H1373" s="3">
        <v>187</v>
      </c>
      <c r="I1373" s="5">
        <v>2</v>
      </c>
      <c r="J1373" s="2" t="s">
        <v>7</v>
      </c>
      <c r="K1373" s="2" t="s">
        <v>28</v>
      </c>
      <c r="L1373" s="8">
        <v>246</v>
      </c>
      <c r="M1373" s="1">
        <v>3</v>
      </c>
      <c r="N1373" s="1" t="str">
        <f t="shared" si="23"/>
        <v>торгуем</v>
      </c>
      <c r="O1373" s="1"/>
    </row>
    <row r="1374" spans="3:15" x14ac:dyDescent="0.3">
      <c r="C1374" s="7" t="s">
        <v>53</v>
      </c>
      <c r="D1374" s="103" t="str">
        <f>VLOOKUP(Таблица1[[#This Row],[ID]],Таблица3[#All],3,FALSE)</f>
        <v>Amit</v>
      </c>
      <c r="E1374" s="18">
        <f>VLOOKUP(Таблица1[[#This Row],[ID]],Таблица3[#All],2,FALSE)</f>
        <v>43216</v>
      </c>
      <c r="F1374" s="18" t="str">
        <f>VLOOKUP(Таблица1[[#This Row],[ID]],Таблица3[#All],5,FALSE)</f>
        <v>Gangtok</v>
      </c>
      <c r="G1374" s="5">
        <v>496</v>
      </c>
      <c r="H1374" s="3">
        <v>-79</v>
      </c>
      <c r="I1374" s="5">
        <v>2</v>
      </c>
      <c r="J1374" s="2" t="s">
        <v>4</v>
      </c>
      <c r="K1374" s="2" t="s">
        <v>13</v>
      </c>
      <c r="L1374" s="8">
        <v>248</v>
      </c>
      <c r="M1374" s="1">
        <v>3</v>
      </c>
      <c r="N1374" s="1" t="str">
        <f t="shared" si="23"/>
        <v>не торгуем</v>
      </c>
      <c r="O1374" s="1"/>
    </row>
    <row r="1375" spans="3:15" x14ac:dyDescent="0.3">
      <c r="C1375" s="7" t="s">
        <v>198</v>
      </c>
      <c r="D1375" s="103" t="str">
        <f>VLOOKUP(Таблица1[[#This Row],[ID]],Таблица3[#All],3,FALSE)</f>
        <v>Surabhi</v>
      </c>
      <c r="E1375" s="18">
        <f>VLOOKUP(Таблица1[[#This Row],[ID]],Таблица3[#All],2,FALSE)</f>
        <v>43354</v>
      </c>
      <c r="F1375" s="18" t="str">
        <f>VLOOKUP(Таблица1[[#This Row],[ID]],Таблица3[#All],5,FALSE)</f>
        <v>Mumbai</v>
      </c>
      <c r="G1375" s="5">
        <v>1506</v>
      </c>
      <c r="H1375" s="3">
        <v>-266</v>
      </c>
      <c r="I1375" s="5">
        <v>6</v>
      </c>
      <c r="J1375" s="2" t="s">
        <v>7</v>
      </c>
      <c r="K1375" s="2" t="s">
        <v>25</v>
      </c>
      <c r="L1375" s="8">
        <v>251</v>
      </c>
      <c r="M1375" s="1">
        <v>2</v>
      </c>
      <c r="N1375" s="1" t="str">
        <f t="shared" si="23"/>
        <v>торгуем</v>
      </c>
      <c r="O1375" s="1"/>
    </row>
    <row r="1376" spans="3:15" x14ac:dyDescent="0.3">
      <c r="C1376" s="7" t="s">
        <v>163</v>
      </c>
      <c r="D1376" s="103" t="str">
        <f>VLOOKUP(Таблица1[[#This Row],[ID]],Таблица3[#All],3,FALSE)</f>
        <v>Aman</v>
      </c>
      <c r="E1376" s="18">
        <f>VLOOKUP(Таблица1[[#This Row],[ID]],Таблица3[#All],2,FALSE)</f>
        <v>43319</v>
      </c>
      <c r="F1376" s="18" t="str">
        <f>VLOOKUP(Таблица1[[#This Row],[ID]],Таблица3[#All],5,FALSE)</f>
        <v>Kohima</v>
      </c>
      <c r="G1376" s="5">
        <v>503</v>
      </c>
      <c r="H1376" s="3">
        <v>-56</v>
      </c>
      <c r="I1376" s="5">
        <v>2</v>
      </c>
      <c r="J1376" s="2" t="s">
        <v>4</v>
      </c>
      <c r="K1376" s="2" t="s">
        <v>13</v>
      </c>
      <c r="L1376" s="8">
        <v>251.5</v>
      </c>
      <c r="M1376" s="1">
        <v>2</v>
      </c>
      <c r="N1376" s="1" t="str">
        <f t="shared" si="23"/>
        <v>не торгуем</v>
      </c>
      <c r="O1376" s="1"/>
    </row>
    <row r="1377" spans="3:15" x14ac:dyDescent="0.3">
      <c r="C1377" s="7" t="s">
        <v>343</v>
      </c>
      <c r="D1377" s="103" t="str">
        <f>VLOOKUP(Таблица1[[#This Row],[ID]],Таблица3[#All],3,FALSE)</f>
        <v>Vishakha</v>
      </c>
      <c r="E1377" s="18">
        <f>VLOOKUP(Таблица1[[#This Row],[ID]],Таблица3[#All],2,FALSE)</f>
        <v>43461</v>
      </c>
      <c r="F1377" s="18" t="str">
        <f>VLOOKUP(Таблица1[[#This Row],[ID]],Таблица3[#All],5,FALSE)</f>
        <v>Mumbai</v>
      </c>
      <c r="G1377" s="5">
        <v>253</v>
      </c>
      <c r="H1377" s="3">
        <v>-11</v>
      </c>
      <c r="I1377" s="5">
        <v>1</v>
      </c>
      <c r="J1377" s="2" t="s">
        <v>4</v>
      </c>
      <c r="K1377" s="2" t="s">
        <v>13</v>
      </c>
      <c r="L1377" s="8">
        <v>253</v>
      </c>
      <c r="M1377" s="1">
        <v>1</v>
      </c>
      <c r="N1377" s="1" t="str">
        <f t="shared" si="23"/>
        <v>не торгуем</v>
      </c>
      <c r="O1377" s="1"/>
    </row>
    <row r="1378" spans="3:15" x14ac:dyDescent="0.3">
      <c r="C1378" s="7" t="s">
        <v>481</v>
      </c>
      <c r="D1378" s="103" t="str">
        <f>VLOOKUP(Таблица1[[#This Row],[ID]],Таблица3[#All],3,FALSE)</f>
        <v>Anurag</v>
      </c>
      <c r="E1378" s="18">
        <f>VLOOKUP(Таблица1[[#This Row],[ID]],Таблица3[#All],2,FALSE)</f>
        <v>43538</v>
      </c>
      <c r="F1378" s="18" t="str">
        <f>VLOOKUP(Таблица1[[#This Row],[ID]],Таблица3[#All],5,FALSE)</f>
        <v>Indore</v>
      </c>
      <c r="G1378" s="5">
        <v>508</v>
      </c>
      <c r="H1378" s="3">
        <v>203</v>
      </c>
      <c r="I1378" s="5">
        <v>2</v>
      </c>
      <c r="J1378" s="2" t="s">
        <v>7</v>
      </c>
      <c r="K1378" s="2" t="s">
        <v>28</v>
      </c>
      <c r="L1378" s="8">
        <v>254</v>
      </c>
      <c r="M1378" s="1">
        <v>3</v>
      </c>
      <c r="N1378" s="1" t="str">
        <f t="shared" si="23"/>
        <v>торгуем</v>
      </c>
      <c r="O1378" s="1"/>
    </row>
    <row r="1379" spans="3:15" x14ac:dyDescent="0.3">
      <c r="C1379" s="7" t="s">
        <v>270</v>
      </c>
      <c r="D1379" s="103" t="str">
        <f>VLOOKUP(Таблица1[[#This Row],[ID]],Таблица3[#All],3,FALSE)</f>
        <v>Abhishek</v>
      </c>
      <c r="E1379" s="18">
        <f>VLOOKUP(Таблица1[[#This Row],[ID]],Таблица3[#All],2,FALSE)</f>
        <v>43409</v>
      </c>
      <c r="F1379" s="18" t="str">
        <f>VLOOKUP(Таблица1[[#This Row],[ID]],Таблица3[#All],5,FALSE)</f>
        <v>Goa</v>
      </c>
      <c r="G1379" s="5">
        <v>513</v>
      </c>
      <c r="H1379" s="3">
        <v>215</v>
      </c>
      <c r="I1379" s="5">
        <v>2</v>
      </c>
      <c r="J1379" s="2" t="s">
        <v>7</v>
      </c>
      <c r="K1379" s="2" t="s">
        <v>28</v>
      </c>
      <c r="L1379" s="8">
        <v>256.5</v>
      </c>
      <c r="M1379" s="1">
        <v>1</v>
      </c>
      <c r="N1379" s="1" t="str">
        <f t="shared" si="23"/>
        <v>торгуем</v>
      </c>
      <c r="O1379" s="1"/>
    </row>
    <row r="1380" spans="3:15" x14ac:dyDescent="0.3">
      <c r="C1380" s="7" t="s">
        <v>476</v>
      </c>
      <c r="D1380" s="103" t="str">
        <f>VLOOKUP(Таблица1[[#This Row],[ID]],Таблица3[#All],3,FALSE)</f>
        <v>Sonal</v>
      </c>
      <c r="E1380" s="18">
        <f>VLOOKUP(Таблица1[[#This Row],[ID]],Таблица3[#All],2,FALSE)</f>
        <v>43534</v>
      </c>
      <c r="F1380" s="18" t="str">
        <f>VLOOKUP(Таблица1[[#This Row],[ID]],Таблица3[#All],5,FALSE)</f>
        <v>Patna</v>
      </c>
      <c r="G1380" s="5">
        <v>19</v>
      </c>
      <c r="H1380" s="3">
        <v>-18</v>
      </c>
      <c r="I1380" s="5">
        <v>4</v>
      </c>
      <c r="J1380" s="2" t="s">
        <v>4</v>
      </c>
      <c r="K1380" s="2" t="s">
        <v>15</v>
      </c>
      <c r="L1380" s="8">
        <v>4.75</v>
      </c>
      <c r="M1380" s="1">
        <v>1</v>
      </c>
      <c r="N1380" s="1" t="str">
        <f t="shared" si="23"/>
        <v>не торгуем</v>
      </c>
      <c r="O1380" s="1"/>
    </row>
    <row r="1381" spans="3:15" x14ac:dyDescent="0.3">
      <c r="C1381" s="7" t="s">
        <v>476</v>
      </c>
      <c r="D1381" s="103" t="str">
        <f>VLOOKUP(Таблица1[[#This Row],[ID]],Таблица3[#All],3,FALSE)</f>
        <v>Sonal</v>
      </c>
      <c r="E1381" s="18">
        <f>VLOOKUP(Таблица1[[#This Row],[ID]],Таблица3[#All],2,FALSE)</f>
        <v>43534</v>
      </c>
      <c r="F1381" s="18" t="str">
        <f>VLOOKUP(Таблица1[[#This Row],[ID]],Таблица3[#All],5,FALSE)</f>
        <v>Patna</v>
      </c>
      <c r="G1381" s="5">
        <v>206</v>
      </c>
      <c r="H1381" s="3">
        <v>18</v>
      </c>
      <c r="I1381" s="5">
        <v>4</v>
      </c>
      <c r="J1381" s="2" t="s">
        <v>4</v>
      </c>
      <c r="K1381" s="2" t="s">
        <v>6</v>
      </c>
      <c r="L1381" s="8">
        <v>51.5</v>
      </c>
      <c r="M1381" s="1">
        <v>1</v>
      </c>
      <c r="N1381" s="1" t="str">
        <f t="shared" si="23"/>
        <v>не торгуем</v>
      </c>
      <c r="O1381" s="1"/>
    </row>
    <row r="1382" spans="3:15" x14ac:dyDescent="0.3">
      <c r="C1382" s="7" t="s">
        <v>477</v>
      </c>
      <c r="D1382" s="103" t="str">
        <f>VLOOKUP(Таблица1[[#This Row],[ID]],Таблица3[#All],3,FALSE)</f>
        <v>Sharda</v>
      </c>
      <c r="E1382" s="18">
        <f>VLOOKUP(Таблица1[[#This Row],[ID]],Таблица3[#All],2,FALSE)</f>
        <v>43534</v>
      </c>
      <c r="F1382" s="18" t="str">
        <f>VLOOKUP(Таблица1[[#This Row],[ID]],Таблица3[#All],5,FALSE)</f>
        <v>Thiruvananthapuram</v>
      </c>
      <c r="G1382" s="5">
        <v>736</v>
      </c>
      <c r="H1382" s="3">
        <v>346</v>
      </c>
      <c r="I1382" s="5">
        <v>5</v>
      </c>
      <c r="J1382" s="2" t="s">
        <v>7</v>
      </c>
      <c r="K1382" s="2" t="s">
        <v>25</v>
      </c>
      <c r="L1382" s="8">
        <v>147.19999999999999</v>
      </c>
      <c r="M1382" s="1">
        <v>3</v>
      </c>
      <c r="N1382" s="1" t="str">
        <f t="shared" si="23"/>
        <v>торгуем</v>
      </c>
      <c r="O1382" s="1"/>
    </row>
    <row r="1383" spans="3:15" x14ac:dyDescent="0.3">
      <c r="C1383" s="7" t="s">
        <v>477</v>
      </c>
      <c r="D1383" s="103" t="str">
        <f>VLOOKUP(Таблица1[[#This Row],[ID]],Таблица3[#All],3,FALSE)</f>
        <v>Sharda</v>
      </c>
      <c r="E1383" s="18">
        <f>VLOOKUP(Таблица1[[#This Row],[ID]],Таблица3[#All],2,FALSE)</f>
        <v>43534</v>
      </c>
      <c r="F1383" s="18" t="str">
        <f>VLOOKUP(Таблица1[[#This Row],[ID]],Таблица3[#All],5,FALSE)</f>
        <v>Thiruvananthapuram</v>
      </c>
      <c r="G1383" s="5">
        <v>54</v>
      </c>
      <c r="H1383" s="3">
        <v>8</v>
      </c>
      <c r="I1383" s="5">
        <v>4</v>
      </c>
      <c r="J1383" s="2" t="s">
        <v>4</v>
      </c>
      <c r="K1383" s="2" t="s">
        <v>17</v>
      </c>
      <c r="L1383" s="8">
        <v>13.5</v>
      </c>
      <c r="M1383" s="1">
        <v>3</v>
      </c>
      <c r="N1383" s="1" t="str">
        <f t="shared" si="23"/>
        <v>не торгуем</v>
      </c>
      <c r="O1383" s="1"/>
    </row>
    <row r="1384" spans="3:15" x14ac:dyDescent="0.3">
      <c r="C1384" s="7" t="s">
        <v>363</v>
      </c>
      <c r="D1384" s="103" t="str">
        <f>VLOOKUP(Таблица1[[#This Row],[ID]],Таблица3[#All],3,FALSE)</f>
        <v>Shardul</v>
      </c>
      <c r="E1384" s="18">
        <f>VLOOKUP(Таблица1[[#This Row],[ID]],Таблица3[#All],2,FALSE)</f>
        <v>43474</v>
      </c>
      <c r="F1384" s="18" t="str">
        <f>VLOOKUP(Таблица1[[#This Row],[ID]],Таблица3[#All],5,FALSE)</f>
        <v>Ahmedabad</v>
      </c>
      <c r="G1384" s="5">
        <v>1547</v>
      </c>
      <c r="H1384" s="3">
        <v>340</v>
      </c>
      <c r="I1384" s="5">
        <v>6</v>
      </c>
      <c r="J1384" s="2" t="s">
        <v>7</v>
      </c>
      <c r="K1384" s="2" t="s">
        <v>28</v>
      </c>
      <c r="L1384" s="8">
        <v>257.83333333333331</v>
      </c>
      <c r="M1384" s="1">
        <v>4</v>
      </c>
      <c r="N1384" s="1" t="str">
        <f t="shared" si="23"/>
        <v>торгуем</v>
      </c>
      <c r="O1384" s="1"/>
    </row>
    <row r="1385" spans="3:15" x14ac:dyDescent="0.3">
      <c r="C1385" s="7" t="s">
        <v>477</v>
      </c>
      <c r="D1385" s="103" t="str">
        <f>VLOOKUP(Таблица1[[#This Row],[ID]],Таблица3[#All],3,FALSE)</f>
        <v>Sharda</v>
      </c>
      <c r="E1385" s="18">
        <f>VLOOKUP(Таблица1[[#This Row],[ID]],Таблица3[#All],2,FALSE)</f>
        <v>43534</v>
      </c>
      <c r="F1385" s="18" t="str">
        <f>VLOOKUP(Таблица1[[#This Row],[ID]],Таблица3[#All],5,FALSE)</f>
        <v>Thiruvananthapuram</v>
      </c>
      <c r="G1385" s="5">
        <v>224</v>
      </c>
      <c r="H1385" s="3">
        <v>87</v>
      </c>
      <c r="I1385" s="5">
        <v>3</v>
      </c>
      <c r="J1385" s="2" t="s">
        <v>4</v>
      </c>
      <c r="K1385" s="2" t="s">
        <v>13</v>
      </c>
      <c r="L1385" s="8">
        <v>74.666666666666671</v>
      </c>
      <c r="M1385" s="1">
        <v>2</v>
      </c>
      <c r="N1385" s="1" t="str">
        <f t="shared" si="23"/>
        <v>не торгуем</v>
      </c>
      <c r="O1385" s="1"/>
    </row>
    <row r="1386" spans="3:15" x14ac:dyDescent="0.3">
      <c r="C1386" s="7" t="s">
        <v>374</v>
      </c>
      <c r="D1386" s="103" t="str">
        <f>VLOOKUP(Таблица1[[#This Row],[ID]],Таблица3[#All],3,FALSE)</f>
        <v>Trupti</v>
      </c>
      <c r="E1386" s="18">
        <f>VLOOKUP(Таблица1[[#This Row],[ID]],Таблица3[#All],2,FALSE)</f>
        <v>43479</v>
      </c>
      <c r="F1386" s="18" t="str">
        <f>VLOOKUP(Таблица1[[#This Row],[ID]],Таблица3[#All],5,FALSE)</f>
        <v>Ahmedabad</v>
      </c>
      <c r="G1386" s="5">
        <v>524</v>
      </c>
      <c r="H1386" s="3">
        <v>-25</v>
      </c>
      <c r="I1386" s="5">
        <v>2</v>
      </c>
      <c r="J1386" s="2" t="s">
        <v>7</v>
      </c>
      <c r="K1386" s="2" t="s">
        <v>8</v>
      </c>
      <c r="L1386" s="8">
        <v>262</v>
      </c>
      <c r="M1386" s="1">
        <v>4</v>
      </c>
      <c r="N1386" s="1" t="str">
        <f t="shared" si="23"/>
        <v>не торгуем</v>
      </c>
      <c r="O1386" s="1"/>
    </row>
    <row r="1387" spans="3:15" x14ac:dyDescent="0.3">
      <c r="C1387" s="7" t="s">
        <v>243</v>
      </c>
      <c r="D1387" s="103" t="str">
        <f>VLOOKUP(Таблица1[[#This Row],[ID]],Таблица3[#All],3,FALSE)</f>
        <v>Rohan</v>
      </c>
      <c r="E1387" s="18">
        <f>VLOOKUP(Таблица1[[#This Row],[ID]],Таблица3[#All],2,FALSE)</f>
        <v>43391</v>
      </c>
      <c r="F1387" s="18" t="str">
        <f>VLOOKUP(Таблица1[[#This Row],[ID]],Таблица3[#All],5,FALSE)</f>
        <v>Mumbai</v>
      </c>
      <c r="G1387" s="5">
        <v>2103</v>
      </c>
      <c r="H1387" s="3">
        <v>322</v>
      </c>
      <c r="I1387" s="5">
        <v>8</v>
      </c>
      <c r="J1387" s="2" t="s">
        <v>7</v>
      </c>
      <c r="K1387" s="2" t="s">
        <v>8</v>
      </c>
      <c r="L1387" s="8">
        <v>262.875</v>
      </c>
      <c r="M1387" s="1">
        <v>4</v>
      </c>
      <c r="N1387" s="1" t="str">
        <f t="shared" si="23"/>
        <v>не торгуем</v>
      </c>
      <c r="O1387" s="1"/>
    </row>
    <row r="1388" spans="3:15" x14ac:dyDescent="0.3">
      <c r="C1388" s="7" t="s">
        <v>480</v>
      </c>
      <c r="D1388" s="103" t="str">
        <f>VLOOKUP(Таблица1[[#This Row],[ID]],Таблица3[#All],3,FALSE)</f>
        <v>Chirag</v>
      </c>
      <c r="E1388" s="18">
        <f>VLOOKUP(Таблица1[[#This Row],[ID]],Таблица3[#All],2,FALSE)</f>
        <v>43537</v>
      </c>
      <c r="F1388" s="18" t="str">
        <f>VLOOKUP(Таблица1[[#This Row],[ID]],Таблица3[#All],5,FALSE)</f>
        <v>Mumbai</v>
      </c>
      <c r="G1388" s="5">
        <v>382</v>
      </c>
      <c r="H1388" s="3">
        <v>68</v>
      </c>
      <c r="I1388" s="5">
        <v>3</v>
      </c>
      <c r="J1388" s="2" t="s">
        <v>4</v>
      </c>
      <c r="K1388" s="2" t="s">
        <v>11</v>
      </c>
      <c r="L1388" s="8">
        <v>127.33333333333333</v>
      </c>
      <c r="M1388" s="1">
        <v>3</v>
      </c>
      <c r="N1388" s="1" t="str">
        <f t="shared" si="23"/>
        <v>не торгуем</v>
      </c>
      <c r="O1388" s="1"/>
    </row>
    <row r="1389" spans="3:15" x14ac:dyDescent="0.3">
      <c r="C1389" s="7" t="s">
        <v>357</v>
      </c>
      <c r="D1389" s="103" t="str">
        <f>VLOOKUP(Таблица1[[#This Row],[ID]],Таблица3[#All],3,FALSE)</f>
        <v>Ankit</v>
      </c>
      <c r="E1389" s="18">
        <f>VLOOKUP(Таблица1[[#This Row],[ID]],Таблица3[#All],2,FALSE)</f>
        <v>43470</v>
      </c>
      <c r="F1389" s="18" t="str">
        <f>VLOOKUP(Таблица1[[#This Row],[ID]],Таблица3[#All],5,FALSE)</f>
        <v>Chandigarh</v>
      </c>
      <c r="G1389" s="5">
        <v>1101</v>
      </c>
      <c r="H1389" s="3">
        <v>352</v>
      </c>
      <c r="I1389" s="5">
        <v>3</v>
      </c>
      <c r="J1389" s="2" t="s">
        <v>2</v>
      </c>
      <c r="K1389" s="2" t="s">
        <v>3</v>
      </c>
      <c r="L1389" s="8">
        <v>367</v>
      </c>
      <c r="M1389" s="1">
        <v>3</v>
      </c>
      <c r="N1389" s="1" t="str">
        <f t="shared" si="23"/>
        <v>торгуем</v>
      </c>
      <c r="O1389" s="1"/>
    </row>
    <row r="1390" spans="3:15" x14ac:dyDescent="0.3">
      <c r="C1390" s="7" t="s">
        <v>481</v>
      </c>
      <c r="D1390" s="103" t="str">
        <f>VLOOKUP(Таблица1[[#This Row],[ID]],Таблица3[#All],3,FALSE)</f>
        <v>Anurag</v>
      </c>
      <c r="E1390" s="18">
        <f>VLOOKUP(Таблица1[[#This Row],[ID]],Таблица3[#All],2,FALSE)</f>
        <v>43538</v>
      </c>
      <c r="F1390" s="18" t="str">
        <f>VLOOKUP(Таблица1[[#This Row],[ID]],Таблица3[#All],5,FALSE)</f>
        <v>Indore</v>
      </c>
      <c r="G1390" s="5">
        <v>965</v>
      </c>
      <c r="H1390" s="3">
        <v>-68</v>
      </c>
      <c r="I1390" s="5">
        <v>3</v>
      </c>
      <c r="J1390" s="2" t="s">
        <v>7</v>
      </c>
      <c r="K1390" s="2" t="s">
        <v>25</v>
      </c>
      <c r="L1390" s="8">
        <v>321.66666666666669</v>
      </c>
      <c r="M1390" s="1">
        <v>1</v>
      </c>
      <c r="N1390" s="1" t="str">
        <f t="shared" si="23"/>
        <v>торгуем</v>
      </c>
      <c r="O1390" s="1"/>
    </row>
    <row r="1391" spans="3:15" x14ac:dyDescent="0.3">
      <c r="C1391" s="7" t="s">
        <v>188</v>
      </c>
      <c r="D1391" s="103" t="str">
        <f>VLOOKUP(Таблица1[[#This Row],[ID]],Таблица3[#All],3,FALSE)</f>
        <v>Shreyoshe</v>
      </c>
      <c r="E1391" s="18">
        <f>VLOOKUP(Таблица1[[#This Row],[ID]],Таблица3[#All],2,FALSE)</f>
        <v>43344</v>
      </c>
      <c r="F1391" s="18" t="str">
        <f>VLOOKUP(Таблица1[[#This Row],[ID]],Таблица3[#All],5,FALSE)</f>
        <v>Bangalore</v>
      </c>
      <c r="G1391" s="5">
        <v>1582</v>
      </c>
      <c r="H1391" s="3">
        <v>-443</v>
      </c>
      <c r="I1391" s="5">
        <v>6</v>
      </c>
      <c r="J1391" s="2" t="s">
        <v>4</v>
      </c>
      <c r="K1391" s="2" t="s">
        <v>13</v>
      </c>
      <c r="L1391" s="8">
        <v>263.66666666666669</v>
      </c>
      <c r="M1391" s="1">
        <v>3</v>
      </c>
      <c r="N1391" s="1" t="str">
        <f t="shared" si="23"/>
        <v>не торгуем</v>
      </c>
      <c r="O1391" s="1"/>
    </row>
    <row r="1392" spans="3:15" x14ac:dyDescent="0.3">
      <c r="C1392" s="7" t="s">
        <v>481</v>
      </c>
      <c r="D1392" s="103" t="str">
        <f>VLOOKUP(Таблица1[[#This Row],[ID]],Таблица3[#All],3,FALSE)</f>
        <v>Anurag</v>
      </c>
      <c r="E1392" s="18">
        <f>VLOOKUP(Таблица1[[#This Row],[ID]],Таблица3[#All],2,FALSE)</f>
        <v>43538</v>
      </c>
      <c r="F1392" s="18" t="str">
        <f>VLOOKUP(Таблица1[[#This Row],[ID]],Таблица3[#All],5,FALSE)</f>
        <v>Indore</v>
      </c>
      <c r="G1392" s="5">
        <v>642</v>
      </c>
      <c r="H1392" s="3">
        <v>180</v>
      </c>
      <c r="I1392" s="5">
        <v>5</v>
      </c>
      <c r="J1392" s="2" t="s">
        <v>4</v>
      </c>
      <c r="K1392" s="2" t="s">
        <v>11</v>
      </c>
      <c r="L1392" s="8">
        <v>128.4</v>
      </c>
      <c r="M1392" s="1">
        <v>3</v>
      </c>
      <c r="N1392" s="1" t="str">
        <f t="shared" si="23"/>
        <v>не торгуем</v>
      </c>
      <c r="O1392" s="1"/>
    </row>
    <row r="1393" spans="3:15" x14ac:dyDescent="0.3">
      <c r="C1393" s="7" t="s">
        <v>339</v>
      </c>
      <c r="D1393" s="103" t="str">
        <f>VLOOKUP(Таблица1[[#This Row],[ID]],Таблица3[#All],3,FALSE)</f>
        <v>Neha</v>
      </c>
      <c r="E1393" s="18">
        <f>VLOOKUP(Таблица1[[#This Row],[ID]],Таблица3[#All],2,FALSE)</f>
        <v>43457</v>
      </c>
      <c r="F1393" s="18" t="str">
        <f>VLOOKUP(Таблица1[[#This Row],[ID]],Таблица3[#All],5,FALSE)</f>
        <v>Udaipur</v>
      </c>
      <c r="G1393" s="5">
        <v>1599</v>
      </c>
      <c r="H1393" s="3">
        <v>37</v>
      </c>
      <c r="I1393" s="5">
        <v>6</v>
      </c>
      <c r="J1393" s="2" t="s">
        <v>7</v>
      </c>
      <c r="K1393" s="2" t="s">
        <v>8</v>
      </c>
      <c r="L1393" s="8">
        <v>266.5</v>
      </c>
      <c r="M1393" s="1">
        <v>3</v>
      </c>
      <c r="N1393" s="1" t="str">
        <f t="shared" si="23"/>
        <v>не торгуем</v>
      </c>
      <c r="O1393" s="1"/>
    </row>
    <row r="1394" spans="3:15" x14ac:dyDescent="0.3">
      <c r="C1394" s="7" t="s">
        <v>171</v>
      </c>
      <c r="D1394" s="103" t="str">
        <f>VLOOKUP(Таблица1[[#This Row],[ID]],Таблица3[#All],3,FALSE)</f>
        <v>Nishant</v>
      </c>
      <c r="E1394" s="18">
        <f>VLOOKUP(Таблица1[[#This Row],[ID]],Таблица3[#All],2,FALSE)</f>
        <v>43326</v>
      </c>
      <c r="F1394" s="18" t="str">
        <f>VLOOKUP(Таблица1[[#This Row],[ID]],Таблица3[#All],5,FALSE)</f>
        <v>Mumbai</v>
      </c>
      <c r="G1394" s="5">
        <v>534</v>
      </c>
      <c r="H1394" s="3">
        <v>5</v>
      </c>
      <c r="I1394" s="5">
        <v>2</v>
      </c>
      <c r="J1394" s="2" t="s">
        <v>7</v>
      </c>
      <c r="K1394" s="2" t="s">
        <v>8</v>
      </c>
      <c r="L1394" s="8">
        <v>267</v>
      </c>
      <c r="M1394" s="1">
        <v>4</v>
      </c>
      <c r="N1394" s="1" t="str">
        <f t="shared" si="23"/>
        <v>не торгуем</v>
      </c>
      <c r="O1394" s="1"/>
    </row>
    <row r="1395" spans="3:15" x14ac:dyDescent="0.3">
      <c r="C1395" s="7" t="s">
        <v>482</v>
      </c>
      <c r="D1395" s="103" t="str">
        <f>VLOOKUP(Таблица1[[#This Row],[ID]],Таблица3[#All],3,FALSE)</f>
        <v>Tushina</v>
      </c>
      <c r="E1395" s="18">
        <f>VLOOKUP(Таблица1[[#This Row],[ID]],Таблица3[#All],2,FALSE)</f>
        <v>43539</v>
      </c>
      <c r="F1395" s="18" t="str">
        <f>VLOOKUP(Таблица1[[#This Row],[ID]],Таблица3[#All],5,FALSE)</f>
        <v>Goa</v>
      </c>
      <c r="G1395" s="5">
        <v>44</v>
      </c>
      <c r="H1395" s="3">
        <v>-40</v>
      </c>
      <c r="I1395" s="5">
        <v>3</v>
      </c>
      <c r="J1395" s="2" t="s">
        <v>4</v>
      </c>
      <c r="K1395" s="2" t="s">
        <v>5</v>
      </c>
      <c r="L1395" s="8">
        <v>14.666666666666666</v>
      </c>
      <c r="M1395" s="1">
        <v>2</v>
      </c>
      <c r="N1395" s="1" t="str">
        <f t="shared" si="23"/>
        <v>не торгуем</v>
      </c>
      <c r="O1395" s="1"/>
    </row>
    <row r="1396" spans="3:15" x14ac:dyDescent="0.3">
      <c r="C1396" s="7" t="s">
        <v>223</v>
      </c>
      <c r="D1396" s="103" t="str">
        <f>VLOOKUP(Таблица1[[#This Row],[ID]],Таблица3[#All],3,FALSE)</f>
        <v>Shivanshu</v>
      </c>
      <c r="E1396" s="18">
        <f>VLOOKUP(Таблица1[[#This Row],[ID]],Таблица3[#All],2,FALSE)</f>
        <v>43378</v>
      </c>
      <c r="F1396" s="18" t="str">
        <f>VLOOKUP(Таблица1[[#This Row],[ID]],Таблица3[#All],5,FALSE)</f>
        <v>Indore</v>
      </c>
      <c r="G1396" s="5">
        <v>269</v>
      </c>
      <c r="H1396" s="3">
        <v>91</v>
      </c>
      <c r="I1396" s="5">
        <v>1</v>
      </c>
      <c r="J1396" s="2" t="s">
        <v>7</v>
      </c>
      <c r="K1396" s="2" t="s">
        <v>8</v>
      </c>
      <c r="L1396" s="8">
        <v>269</v>
      </c>
      <c r="M1396" s="1">
        <v>3</v>
      </c>
      <c r="N1396" s="1" t="str">
        <f t="shared" si="23"/>
        <v>не торгуем</v>
      </c>
      <c r="O1396" s="1"/>
    </row>
    <row r="1397" spans="3:15" x14ac:dyDescent="0.3">
      <c r="C1397" s="7" t="s">
        <v>335</v>
      </c>
      <c r="D1397" s="103" t="str">
        <f>VLOOKUP(Таблица1[[#This Row],[ID]],Таблица3[#All],3,FALSE)</f>
        <v>Sukruta</v>
      </c>
      <c r="E1397" s="18">
        <f>VLOOKUP(Таблица1[[#This Row],[ID]],Таблица3[#All],2,FALSE)</f>
        <v>43453</v>
      </c>
      <c r="F1397" s="18" t="str">
        <f>VLOOKUP(Таблица1[[#This Row],[ID]],Таблица3[#All],5,FALSE)</f>
        <v>Amritsar</v>
      </c>
      <c r="G1397" s="5">
        <v>277</v>
      </c>
      <c r="H1397" s="3">
        <v>3</v>
      </c>
      <c r="I1397" s="5">
        <v>1</v>
      </c>
      <c r="J1397" s="2" t="s">
        <v>7</v>
      </c>
      <c r="K1397" s="2" t="s">
        <v>8</v>
      </c>
      <c r="L1397" s="8">
        <v>277</v>
      </c>
      <c r="M1397" s="1">
        <v>2</v>
      </c>
      <c r="N1397" s="1" t="str">
        <f t="shared" si="23"/>
        <v>не торгуем</v>
      </c>
      <c r="O1397" s="1"/>
    </row>
    <row r="1398" spans="3:15" x14ac:dyDescent="0.3">
      <c r="C1398" s="7" t="s">
        <v>483</v>
      </c>
      <c r="D1398" s="103" t="str">
        <f>VLOOKUP(Таблица1[[#This Row],[ID]],Таблица3[#All],3,FALSE)</f>
        <v>Farah</v>
      </c>
      <c r="E1398" s="18">
        <f>VLOOKUP(Таблица1[[#This Row],[ID]],Таблица3[#All],2,FALSE)</f>
        <v>43539</v>
      </c>
      <c r="F1398" s="18" t="str">
        <f>VLOOKUP(Таблица1[[#This Row],[ID]],Таблица3[#All],5,FALSE)</f>
        <v>Kohima</v>
      </c>
      <c r="G1398" s="5">
        <v>241</v>
      </c>
      <c r="H1398" s="3">
        <v>-77</v>
      </c>
      <c r="I1398" s="5">
        <v>4</v>
      </c>
      <c r="J1398" s="2" t="s">
        <v>7</v>
      </c>
      <c r="K1398" s="2" t="s">
        <v>8</v>
      </c>
      <c r="L1398" s="8">
        <v>60.25</v>
      </c>
      <c r="M1398" s="1">
        <v>3</v>
      </c>
      <c r="N1398" s="1" t="str">
        <f t="shared" si="23"/>
        <v>не торгуем</v>
      </c>
      <c r="O1398" s="1"/>
    </row>
    <row r="1399" spans="3:15" x14ac:dyDescent="0.3">
      <c r="C1399" s="7" t="s">
        <v>484</v>
      </c>
      <c r="D1399" s="103" t="str">
        <f>VLOOKUP(Таблица1[[#This Row],[ID]],Таблица3[#All],3,FALSE)</f>
        <v>Ankita</v>
      </c>
      <c r="E1399" s="18">
        <f>VLOOKUP(Таблица1[[#This Row],[ID]],Таблица3[#All],2,FALSE)</f>
        <v>43540</v>
      </c>
      <c r="F1399" s="18" t="str">
        <f>VLOOKUP(Таблица1[[#This Row],[ID]],Таблица3[#All],5,FALSE)</f>
        <v>Mumbai</v>
      </c>
      <c r="G1399" s="5">
        <v>75</v>
      </c>
      <c r="H1399" s="3">
        <v>2</v>
      </c>
      <c r="I1399" s="5">
        <v>5</v>
      </c>
      <c r="J1399" s="2" t="s">
        <v>4</v>
      </c>
      <c r="K1399" s="2" t="s">
        <v>22</v>
      </c>
      <c r="L1399" s="8">
        <v>15</v>
      </c>
      <c r="M1399" s="1">
        <v>2</v>
      </c>
      <c r="N1399" s="1" t="str">
        <f t="shared" si="23"/>
        <v>не торгуем</v>
      </c>
      <c r="O1399" s="1"/>
    </row>
    <row r="1400" spans="3:15" x14ac:dyDescent="0.3">
      <c r="C1400" s="7" t="s">
        <v>484</v>
      </c>
      <c r="D1400" s="103" t="str">
        <f>VLOOKUP(Таблица1[[#This Row],[ID]],Таблица3[#All],3,FALSE)</f>
        <v>Ankita</v>
      </c>
      <c r="E1400" s="18">
        <f>VLOOKUP(Таблица1[[#This Row],[ID]],Таблица3[#All],2,FALSE)</f>
        <v>43540</v>
      </c>
      <c r="F1400" s="18" t="str">
        <f>VLOOKUP(Таблица1[[#This Row],[ID]],Таблица3[#All],5,FALSE)</f>
        <v>Mumbai</v>
      </c>
      <c r="G1400" s="5">
        <v>61</v>
      </c>
      <c r="H1400" s="3">
        <v>3</v>
      </c>
      <c r="I1400" s="5">
        <v>4</v>
      </c>
      <c r="J1400" s="2" t="s">
        <v>4</v>
      </c>
      <c r="K1400" s="2" t="s">
        <v>6</v>
      </c>
      <c r="L1400" s="8">
        <v>15.25</v>
      </c>
      <c r="M1400" s="1">
        <v>1</v>
      </c>
      <c r="N1400" s="1" t="str">
        <f t="shared" si="23"/>
        <v>не торгуем</v>
      </c>
      <c r="O1400" s="1"/>
    </row>
    <row r="1401" spans="3:15" x14ac:dyDescent="0.3">
      <c r="C1401" s="7" t="s">
        <v>498</v>
      </c>
      <c r="D1401" s="103" t="str">
        <f>VLOOKUP(Таблица1[[#This Row],[ID]],Таблица3[#All],3,FALSE)</f>
        <v>Kasheen</v>
      </c>
      <c r="E1401" s="18">
        <f>VLOOKUP(Таблица1[[#This Row],[ID]],Таблица3[#All],2,FALSE)</f>
        <v>43546</v>
      </c>
      <c r="F1401" s="18" t="str">
        <f>VLOOKUP(Таблица1[[#This Row],[ID]],Таблица3[#All],5,FALSE)</f>
        <v>Kolkata</v>
      </c>
      <c r="G1401" s="5">
        <v>557</v>
      </c>
      <c r="H1401" s="3">
        <v>111</v>
      </c>
      <c r="I1401" s="5">
        <v>2</v>
      </c>
      <c r="J1401" s="2" t="s">
        <v>7</v>
      </c>
      <c r="K1401" s="2" t="s">
        <v>8</v>
      </c>
      <c r="L1401" s="8">
        <v>278.5</v>
      </c>
      <c r="M1401" s="1">
        <v>4</v>
      </c>
      <c r="N1401" s="1" t="str">
        <f t="shared" si="23"/>
        <v>не торгуем</v>
      </c>
      <c r="O1401" s="1"/>
    </row>
    <row r="1402" spans="3:15" x14ac:dyDescent="0.3">
      <c r="C1402" s="7" t="s">
        <v>216</v>
      </c>
      <c r="D1402" s="103" t="str">
        <f>VLOOKUP(Таблица1[[#This Row],[ID]],Таблица3[#All],3,FALSE)</f>
        <v>Sukrith</v>
      </c>
      <c r="E1402" s="18">
        <f>VLOOKUP(Таблица1[[#This Row],[ID]],Таблица3[#All],2,FALSE)</f>
        <v>43367</v>
      </c>
      <c r="F1402" s="18" t="str">
        <f>VLOOKUP(Таблица1[[#This Row],[ID]],Таблица3[#All],5,FALSE)</f>
        <v>Mumbai</v>
      </c>
      <c r="G1402" s="5">
        <v>559</v>
      </c>
      <c r="H1402" s="3">
        <v>-19</v>
      </c>
      <c r="I1402" s="5">
        <v>2</v>
      </c>
      <c r="J1402" s="2" t="s">
        <v>4</v>
      </c>
      <c r="K1402" s="2" t="s">
        <v>13</v>
      </c>
      <c r="L1402" s="8">
        <v>279.5</v>
      </c>
      <c r="M1402" s="1">
        <v>3</v>
      </c>
      <c r="N1402" s="1" t="str">
        <f t="shared" si="23"/>
        <v>не торгуем</v>
      </c>
      <c r="O1402" s="1"/>
    </row>
    <row r="1403" spans="3:15" x14ac:dyDescent="0.3">
      <c r="C1403" s="7" t="s">
        <v>485</v>
      </c>
      <c r="D1403" s="103" t="str">
        <f>VLOOKUP(Таблица1[[#This Row],[ID]],Таблица3[#All],3,FALSE)</f>
        <v>Nida</v>
      </c>
      <c r="E1403" s="18">
        <f>VLOOKUP(Таблица1[[#This Row],[ID]],Таблица3[#All],2,FALSE)</f>
        <v>43540</v>
      </c>
      <c r="F1403" s="18" t="str">
        <f>VLOOKUP(Таблица1[[#This Row],[ID]],Таблица3[#All],5,FALSE)</f>
        <v>Indore</v>
      </c>
      <c r="G1403" s="5">
        <v>146</v>
      </c>
      <c r="H1403" s="3">
        <v>19</v>
      </c>
      <c r="I1403" s="5">
        <v>5</v>
      </c>
      <c r="J1403" s="2" t="s">
        <v>4</v>
      </c>
      <c r="K1403" s="2" t="s">
        <v>5</v>
      </c>
      <c r="L1403" s="8">
        <v>29.2</v>
      </c>
      <c r="M1403" s="1">
        <v>2</v>
      </c>
      <c r="N1403" s="1" t="str">
        <f t="shared" si="23"/>
        <v>не торгуем</v>
      </c>
      <c r="O1403" s="1"/>
    </row>
    <row r="1404" spans="3:15" x14ac:dyDescent="0.3">
      <c r="C1404" s="7" t="s">
        <v>474</v>
      </c>
      <c r="D1404" s="103" t="str">
        <f>VLOOKUP(Таблица1[[#This Row],[ID]],Таблица3[#All],3,FALSE)</f>
        <v>Mayank</v>
      </c>
      <c r="E1404" s="18">
        <f>VLOOKUP(Таблица1[[#This Row],[ID]],Таблица3[#All],2,FALSE)</f>
        <v>43534</v>
      </c>
      <c r="F1404" s="18" t="str">
        <f>VLOOKUP(Таблица1[[#This Row],[ID]],Таблица3[#All],5,FALSE)</f>
        <v>Mumbai</v>
      </c>
      <c r="G1404" s="5">
        <v>559</v>
      </c>
      <c r="H1404" s="3">
        <v>174</v>
      </c>
      <c r="I1404" s="5">
        <v>2</v>
      </c>
      <c r="J1404" s="2" t="s">
        <v>7</v>
      </c>
      <c r="K1404" s="2" t="s">
        <v>8</v>
      </c>
      <c r="L1404" s="8">
        <v>279.5</v>
      </c>
      <c r="M1404" s="1">
        <v>2</v>
      </c>
      <c r="N1404" s="1" t="str">
        <f t="shared" si="23"/>
        <v>не торгуем</v>
      </c>
      <c r="O1404" s="1"/>
    </row>
    <row r="1405" spans="3:15" x14ac:dyDescent="0.3">
      <c r="C1405" s="7" t="s">
        <v>206</v>
      </c>
      <c r="D1405" s="103" t="str">
        <f>VLOOKUP(Таблица1[[#This Row],[ID]],Таблица3[#All],3,FALSE)</f>
        <v>Abhishek</v>
      </c>
      <c r="E1405" s="18">
        <f>VLOOKUP(Таблица1[[#This Row],[ID]],Таблица3[#All],2,FALSE)</f>
        <v>43362</v>
      </c>
      <c r="F1405" s="18" t="str">
        <f>VLOOKUP(Таблица1[[#This Row],[ID]],Таблица3[#All],5,FALSE)</f>
        <v>Bangalore</v>
      </c>
      <c r="G1405" s="5">
        <v>1854</v>
      </c>
      <c r="H1405" s="3">
        <v>433</v>
      </c>
      <c r="I1405" s="5">
        <v>5</v>
      </c>
      <c r="J1405" s="2" t="s">
        <v>2</v>
      </c>
      <c r="K1405" s="2" t="s">
        <v>3</v>
      </c>
      <c r="L1405" s="8">
        <v>370.8</v>
      </c>
      <c r="M1405" s="1">
        <v>4</v>
      </c>
      <c r="N1405" s="1" t="str">
        <f t="shared" si="23"/>
        <v>торгуем</v>
      </c>
      <c r="O1405" s="1"/>
    </row>
    <row r="1406" spans="3:15" x14ac:dyDescent="0.3">
      <c r="C1406" s="7" t="s">
        <v>487</v>
      </c>
      <c r="D1406" s="103" t="str">
        <f>VLOOKUP(Таблица1[[#This Row],[ID]],Таблица3[#All],3,FALSE)</f>
        <v>Tulika</v>
      </c>
      <c r="E1406" s="18">
        <f>VLOOKUP(Таблица1[[#This Row],[ID]],Таблица3[#All],2,FALSE)</f>
        <v>43540</v>
      </c>
      <c r="F1406" s="18" t="str">
        <f>VLOOKUP(Таблица1[[#This Row],[ID]],Таблица3[#All],5,FALSE)</f>
        <v>Bhopal</v>
      </c>
      <c r="G1406" s="5">
        <v>53</v>
      </c>
      <c r="H1406" s="3">
        <v>2</v>
      </c>
      <c r="I1406" s="5">
        <v>4</v>
      </c>
      <c r="J1406" s="2" t="s">
        <v>4</v>
      </c>
      <c r="K1406" s="2" t="s">
        <v>6</v>
      </c>
      <c r="L1406" s="8">
        <v>13.25</v>
      </c>
      <c r="M1406" s="1">
        <v>3</v>
      </c>
      <c r="N1406" s="1" t="str">
        <f t="shared" si="23"/>
        <v>не торгуем</v>
      </c>
      <c r="O1406" s="1"/>
    </row>
    <row r="1407" spans="3:15" x14ac:dyDescent="0.3">
      <c r="C1407" s="7" t="s">
        <v>106</v>
      </c>
      <c r="D1407" s="103" t="str">
        <f>VLOOKUP(Таблица1[[#This Row],[ID]],Таблица3[#All],3,FALSE)</f>
        <v>Pooja</v>
      </c>
      <c r="E1407" s="18">
        <f>VLOOKUP(Таблица1[[#This Row],[ID]],Таблица3[#All],2,FALSE)</f>
        <v>43262</v>
      </c>
      <c r="F1407" s="18" t="str">
        <f>VLOOKUP(Таблица1[[#This Row],[ID]],Таблица3[#All],5,FALSE)</f>
        <v>Simla</v>
      </c>
      <c r="G1407" s="5">
        <v>1829</v>
      </c>
      <c r="H1407" s="3">
        <v>-56</v>
      </c>
      <c r="I1407" s="5">
        <v>6</v>
      </c>
      <c r="J1407" s="2" t="s">
        <v>2</v>
      </c>
      <c r="K1407" s="2" t="s">
        <v>24</v>
      </c>
      <c r="L1407" s="8">
        <v>304.83333333333331</v>
      </c>
      <c r="M1407" s="1">
        <v>4</v>
      </c>
      <c r="N1407" s="1" t="str">
        <f t="shared" si="23"/>
        <v>не торгуем</v>
      </c>
      <c r="O1407" s="1"/>
    </row>
    <row r="1408" spans="3:15" x14ac:dyDescent="0.3">
      <c r="C1408" s="7" t="s">
        <v>89</v>
      </c>
      <c r="D1408" s="103" t="str">
        <f>VLOOKUP(Таблица1[[#This Row],[ID]],Таблица3[#All],3,FALSE)</f>
        <v>Piyali</v>
      </c>
      <c r="E1408" s="18">
        <f>VLOOKUP(Таблица1[[#This Row],[ID]],Таблица3[#All],2,FALSE)</f>
        <v>43245</v>
      </c>
      <c r="F1408" s="18" t="str">
        <f>VLOOKUP(Таблица1[[#This Row],[ID]],Таблица3[#All],5,FALSE)</f>
        <v>Gangtok</v>
      </c>
      <c r="G1408" s="5">
        <v>610</v>
      </c>
      <c r="H1408" s="3">
        <v>-66</v>
      </c>
      <c r="I1408" s="5">
        <v>2</v>
      </c>
      <c r="J1408" s="2" t="s">
        <v>2</v>
      </c>
      <c r="K1408" s="2" t="s">
        <v>24</v>
      </c>
      <c r="L1408" s="8">
        <v>305</v>
      </c>
      <c r="M1408" s="1">
        <v>4</v>
      </c>
      <c r="N1408" s="1" t="str">
        <f t="shared" si="23"/>
        <v>не торгуем</v>
      </c>
      <c r="O1408" s="1"/>
    </row>
    <row r="1409" spans="3:15" x14ac:dyDescent="0.3">
      <c r="C1409" s="7" t="s">
        <v>487</v>
      </c>
      <c r="D1409" s="103" t="str">
        <f>VLOOKUP(Таблица1[[#This Row],[ID]],Таблица3[#All],3,FALSE)</f>
        <v>Tulika</v>
      </c>
      <c r="E1409" s="18">
        <f>VLOOKUP(Таблица1[[#This Row],[ID]],Таблица3[#All],2,FALSE)</f>
        <v>43540</v>
      </c>
      <c r="F1409" s="18" t="str">
        <f>VLOOKUP(Таблица1[[#This Row],[ID]],Таблица3[#All],5,FALSE)</f>
        <v>Bhopal</v>
      </c>
      <c r="G1409" s="5">
        <v>67</v>
      </c>
      <c r="H1409" s="3">
        <v>2</v>
      </c>
      <c r="I1409" s="5">
        <v>4</v>
      </c>
      <c r="J1409" s="2" t="s">
        <v>4</v>
      </c>
      <c r="K1409" s="2" t="s">
        <v>17</v>
      </c>
      <c r="L1409" s="8">
        <v>16.75</v>
      </c>
      <c r="M1409" s="1">
        <v>1</v>
      </c>
      <c r="N1409" s="1" t="str">
        <f t="shared" si="23"/>
        <v>не торгуем</v>
      </c>
      <c r="O1409" s="1"/>
    </row>
    <row r="1410" spans="3:15" x14ac:dyDescent="0.3">
      <c r="C1410" s="7" t="s">
        <v>507</v>
      </c>
      <c r="D1410" s="103" t="str">
        <f>VLOOKUP(Таблица1[[#This Row],[ID]],Таблица3[#All],3,FALSE)</f>
        <v>Vandana</v>
      </c>
      <c r="E1410" s="18">
        <f>VLOOKUP(Таблица1[[#This Row],[ID]],Таблица3[#All],2,FALSE)</f>
        <v>43550</v>
      </c>
      <c r="F1410" s="18" t="str">
        <f>VLOOKUP(Таблица1[[#This Row],[ID]],Таблица3[#All],5,FALSE)</f>
        <v>Simla</v>
      </c>
      <c r="G1410" s="5">
        <v>311</v>
      </c>
      <c r="H1410" s="3">
        <v>40</v>
      </c>
      <c r="I1410" s="5">
        <v>1</v>
      </c>
      <c r="J1410" s="2" t="s">
        <v>7</v>
      </c>
      <c r="K1410" s="2" t="s">
        <v>8</v>
      </c>
      <c r="L1410" s="8">
        <v>311</v>
      </c>
      <c r="M1410" s="1">
        <v>1</v>
      </c>
      <c r="N1410" s="1" t="str">
        <f t="shared" si="23"/>
        <v>не торгуем</v>
      </c>
      <c r="O1410" s="1"/>
    </row>
    <row r="1411" spans="3:15" x14ac:dyDescent="0.3">
      <c r="C1411" s="7" t="s">
        <v>76</v>
      </c>
      <c r="D1411" s="103" t="str">
        <f>VLOOKUP(Таблица1[[#This Row],[ID]],Таблица3[#All],3,FALSE)</f>
        <v>Priyanka</v>
      </c>
      <c r="E1411" s="18">
        <f>VLOOKUP(Таблица1[[#This Row],[ID]],Таблица3[#All],2,FALSE)</f>
        <v>43231</v>
      </c>
      <c r="F1411" s="18" t="str">
        <f>VLOOKUP(Таблица1[[#This Row],[ID]],Таблица3[#All],5,FALSE)</f>
        <v>Pune</v>
      </c>
      <c r="G1411" s="5">
        <v>624</v>
      </c>
      <c r="H1411" s="3">
        <v>37</v>
      </c>
      <c r="I1411" s="5">
        <v>2</v>
      </c>
      <c r="J1411" s="2" t="s">
        <v>7</v>
      </c>
      <c r="K1411" s="2" t="s">
        <v>8</v>
      </c>
      <c r="L1411" s="8">
        <v>312</v>
      </c>
      <c r="M1411" s="1">
        <v>1</v>
      </c>
      <c r="N1411" s="1" t="str">
        <f t="shared" si="23"/>
        <v>не торгуем</v>
      </c>
      <c r="O1411" s="1"/>
    </row>
    <row r="1412" spans="3:15" x14ac:dyDescent="0.3">
      <c r="C1412" s="7" t="s">
        <v>490</v>
      </c>
      <c r="D1412" s="103" t="str">
        <f>VLOOKUP(Таблица1[[#This Row],[ID]],Таблица3[#All],3,FALSE)</f>
        <v>Shruti</v>
      </c>
      <c r="E1412" s="18">
        <f>VLOOKUP(Таблица1[[#This Row],[ID]],Таблица3[#All],2,FALSE)</f>
        <v>43542</v>
      </c>
      <c r="F1412" s="18" t="str">
        <f>VLOOKUP(Таблица1[[#This Row],[ID]],Таблица3[#All],5,FALSE)</f>
        <v>Bangalore</v>
      </c>
      <c r="G1412" s="5">
        <v>54</v>
      </c>
      <c r="H1412" s="3">
        <v>12</v>
      </c>
      <c r="I1412" s="5">
        <v>4</v>
      </c>
      <c r="J1412" s="2" t="s">
        <v>4</v>
      </c>
      <c r="K1412" s="2" t="s">
        <v>20</v>
      </c>
      <c r="L1412" s="8">
        <v>13.5</v>
      </c>
      <c r="M1412" s="1">
        <v>4</v>
      </c>
      <c r="N1412" s="1" t="str">
        <f t="shared" si="23"/>
        <v>не торгуем</v>
      </c>
      <c r="O1412" s="1"/>
    </row>
    <row r="1413" spans="3:15" x14ac:dyDescent="0.3">
      <c r="C1413" s="7" t="s">
        <v>490</v>
      </c>
      <c r="D1413" s="103" t="str">
        <f>VLOOKUP(Таблица1[[#This Row],[ID]],Таблица3[#All],3,FALSE)</f>
        <v>Shruti</v>
      </c>
      <c r="E1413" s="18">
        <f>VLOOKUP(Таблица1[[#This Row],[ID]],Таблица3[#All],2,FALSE)</f>
        <v>43542</v>
      </c>
      <c r="F1413" s="18" t="str">
        <f>VLOOKUP(Таблица1[[#This Row],[ID]],Таблица3[#All],5,FALSE)</f>
        <v>Bangalore</v>
      </c>
      <c r="G1413" s="5">
        <v>582</v>
      </c>
      <c r="H1413" s="3">
        <v>262</v>
      </c>
      <c r="I1413" s="5">
        <v>5</v>
      </c>
      <c r="J1413" s="2" t="s">
        <v>2</v>
      </c>
      <c r="K1413" s="2" t="s">
        <v>29</v>
      </c>
      <c r="L1413" s="8">
        <v>116.4</v>
      </c>
      <c r="M1413" s="1">
        <v>1</v>
      </c>
      <c r="N1413" s="1" t="str">
        <f t="shared" si="23"/>
        <v>не торгуем</v>
      </c>
      <c r="O1413" s="1"/>
    </row>
    <row r="1414" spans="3:15" x14ac:dyDescent="0.3">
      <c r="C1414" s="7" t="s">
        <v>382</v>
      </c>
      <c r="D1414" s="103" t="str">
        <f>VLOOKUP(Таблица1[[#This Row],[ID]],Таблица3[#All],3,FALSE)</f>
        <v>Tejeswini</v>
      </c>
      <c r="E1414" s="18">
        <f>VLOOKUP(Таблица1[[#This Row],[ID]],Таблица3[#All],2,FALSE)</f>
        <v>43484</v>
      </c>
      <c r="F1414" s="18" t="str">
        <f>VLOOKUP(Таблица1[[#This Row],[ID]],Таблица3[#All],5,FALSE)</f>
        <v>Pune</v>
      </c>
      <c r="G1414" s="5">
        <v>312</v>
      </c>
      <c r="H1414" s="3">
        <v>62</v>
      </c>
      <c r="I1414" s="5">
        <v>1</v>
      </c>
      <c r="J1414" s="2" t="s">
        <v>7</v>
      </c>
      <c r="K1414" s="2" t="s">
        <v>8</v>
      </c>
      <c r="L1414" s="8">
        <v>312</v>
      </c>
      <c r="M1414" s="1">
        <v>2</v>
      </c>
      <c r="N1414" s="1" t="str">
        <f t="shared" ref="N1414:N1477" si="24">IF(OR(K1414="Printers",K1414="Bookcases",K1414="Accessories"),"торгуем","не торгуем")</f>
        <v>не торгуем</v>
      </c>
      <c r="O1414" s="1"/>
    </row>
    <row r="1415" spans="3:15" x14ac:dyDescent="0.3">
      <c r="C1415" s="7" t="s">
        <v>339</v>
      </c>
      <c r="D1415" s="103" t="str">
        <f>VLOOKUP(Таблица1[[#This Row],[ID]],Таблица3[#All],3,FALSE)</f>
        <v>Neha</v>
      </c>
      <c r="E1415" s="18">
        <f>VLOOKUP(Таблица1[[#This Row],[ID]],Таблица3[#All],2,FALSE)</f>
        <v>43457</v>
      </c>
      <c r="F1415" s="18" t="str">
        <f>VLOOKUP(Таблица1[[#This Row],[ID]],Таблица3[#All],5,FALSE)</f>
        <v>Udaipur</v>
      </c>
      <c r="G1415" s="5">
        <v>636</v>
      </c>
      <c r="H1415" s="3">
        <v>204</v>
      </c>
      <c r="I1415" s="5">
        <v>2</v>
      </c>
      <c r="J1415" s="2" t="s">
        <v>7</v>
      </c>
      <c r="K1415" s="2" t="s">
        <v>25</v>
      </c>
      <c r="L1415" s="8">
        <v>318</v>
      </c>
      <c r="M1415" s="1">
        <v>3</v>
      </c>
      <c r="N1415" s="1" t="str">
        <f t="shared" si="24"/>
        <v>торгуем</v>
      </c>
      <c r="O1415" s="1"/>
    </row>
    <row r="1416" spans="3:15" x14ac:dyDescent="0.3">
      <c r="C1416" s="7" t="s">
        <v>491</v>
      </c>
      <c r="D1416" s="103" t="str">
        <f>VLOOKUP(Таблица1[[#This Row],[ID]],Таблица3[#All],3,FALSE)</f>
        <v>Subhashree</v>
      </c>
      <c r="E1416" s="18">
        <f>VLOOKUP(Таблица1[[#This Row],[ID]],Таблица3[#All],2,FALSE)</f>
        <v>43543</v>
      </c>
      <c r="F1416" s="18" t="str">
        <f>VLOOKUP(Таблица1[[#This Row],[ID]],Таблица3[#All],5,FALSE)</f>
        <v>Kashmir</v>
      </c>
      <c r="G1416" s="5">
        <v>21</v>
      </c>
      <c r="H1416" s="3">
        <v>4</v>
      </c>
      <c r="I1416" s="5">
        <v>3</v>
      </c>
      <c r="J1416" s="2" t="s">
        <v>4</v>
      </c>
      <c r="K1416" s="2" t="s">
        <v>6</v>
      </c>
      <c r="L1416" s="8">
        <v>7</v>
      </c>
      <c r="M1416" s="1">
        <v>1</v>
      </c>
      <c r="N1416" s="1" t="str">
        <f t="shared" si="24"/>
        <v>не торгуем</v>
      </c>
      <c r="O1416" s="1"/>
    </row>
    <row r="1417" spans="3:15" x14ac:dyDescent="0.3">
      <c r="C1417" s="7" t="s">
        <v>492</v>
      </c>
      <c r="D1417" s="103" t="str">
        <f>VLOOKUP(Таблица1[[#This Row],[ID]],Таблица3[#All],3,FALSE)</f>
        <v>Sweta</v>
      </c>
      <c r="E1417" s="18">
        <f>VLOOKUP(Таблица1[[#This Row],[ID]],Таблица3[#All],2,FALSE)</f>
        <v>43544</v>
      </c>
      <c r="F1417" s="18" t="str">
        <f>VLOOKUP(Таблица1[[#This Row],[ID]],Таблица3[#All],5,FALSE)</f>
        <v>Mumbai</v>
      </c>
      <c r="G1417" s="5">
        <v>313</v>
      </c>
      <c r="H1417" s="3">
        <v>44</v>
      </c>
      <c r="I1417" s="5">
        <v>3</v>
      </c>
      <c r="J1417" s="2" t="s">
        <v>7</v>
      </c>
      <c r="K1417" s="2" t="s">
        <v>8</v>
      </c>
      <c r="L1417" s="8">
        <v>104.33333333333333</v>
      </c>
      <c r="M1417" s="1">
        <v>3</v>
      </c>
      <c r="N1417" s="1" t="str">
        <f t="shared" si="24"/>
        <v>не торгуем</v>
      </c>
      <c r="O1417" s="1"/>
    </row>
    <row r="1418" spans="3:15" x14ac:dyDescent="0.3">
      <c r="C1418" s="7" t="s">
        <v>493</v>
      </c>
      <c r="D1418" s="103" t="str">
        <f>VLOOKUP(Таблица1[[#This Row],[ID]],Таблица3[#All],3,FALSE)</f>
        <v>Pournamasi</v>
      </c>
      <c r="E1418" s="18">
        <f>VLOOKUP(Таблица1[[#This Row],[ID]],Таблица3[#All],2,FALSE)</f>
        <v>43545</v>
      </c>
      <c r="F1418" s="18" t="str">
        <f>VLOOKUP(Таблица1[[#This Row],[ID]],Таблица3[#All],5,FALSE)</f>
        <v>Indore</v>
      </c>
      <c r="G1418" s="5">
        <v>37</v>
      </c>
      <c r="H1418" s="3">
        <v>17</v>
      </c>
      <c r="I1418" s="5">
        <v>3</v>
      </c>
      <c r="J1418" s="2" t="s">
        <v>4</v>
      </c>
      <c r="K1418" s="2" t="s">
        <v>6</v>
      </c>
      <c r="L1418" s="8">
        <v>12.333333333333334</v>
      </c>
      <c r="M1418" s="1">
        <v>3</v>
      </c>
      <c r="N1418" s="1" t="str">
        <f t="shared" si="24"/>
        <v>не торгуем</v>
      </c>
      <c r="O1418" s="1"/>
    </row>
    <row r="1419" spans="3:15" x14ac:dyDescent="0.3">
      <c r="C1419" s="7" t="s">
        <v>246</v>
      </c>
      <c r="D1419" s="103" t="str">
        <f>VLOOKUP(Таблица1[[#This Row],[ID]],Таблица3[#All],3,FALSE)</f>
        <v>Tanushree</v>
      </c>
      <c r="E1419" s="18">
        <f>VLOOKUP(Таблица1[[#This Row],[ID]],Таблица3[#All],2,FALSE)</f>
        <v>43395</v>
      </c>
      <c r="F1419" s="18" t="str">
        <f>VLOOKUP(Таблица1[[#This Row],[ID]],Таблица3[#All],5,FALSE)</f>
        <v>Mumbai</v>
      </c>
      <c r="G1419" s="5">
        <v>637</v>
      </c>
      <c r="H1419" s="3">
        <v>261</v>
      </c>
      <c r="I1419" s="5">
        <v>2</v>
      </c>
      <c r="J1419" s="2" t="s">
        <v>7</v>
      </c>
      <c r="K1419" s="2" t="s">
        <v>25</v>
      </c>
      <c r="L1419" s="8">
        <v>318.5</v>
      </c>
      <c r="M1419" s="1">
        <v>3</v>
      </c>
      <c r="N1419" s="1" t="str">
        <f t="shared" si="24"/>
        <v>торгуем</v>
      </c>
      <c r="O1419" s="1"/>
    </row>
    <row r="1420" spans="3:15" x14ac:dyDescent="0.3">
      <c r="C1420" s="7" t="s">
        <v>493</v>
      </c>
      <c r="D1420" s="103" t="str">
        <f>VLOOKUP(Таблица1[[#This Row],[ID]],Таблица3[#All],3,FALSE)</f>
        <v>Pournamasi</v>
      </c>
      <c r="E1420" s="18">
        <f>VLOOKUP(Таблица1[[#This Row],[ID]],Таблица3[#All],2,FALSE)</f>
        <v>43545</v>
      </c>
      <c r="F1420" s="18" t="str">
        <f>VLOOKUP(Таблица1[[#This Row],[ID]],Таблица3[#All],5,FALSE)</f>
        <v>Indore</v>
      </c>
      <c r="G1420" s="5">
        <v>122</v>
      </c>
      <c r="H1420" s="3">
        <v>11</v>
      </c>
      <c r="I1420" s="5">
        <v>4</v>
      </c>
      <c r="J1420" s="2" t="s">
        <v>4</v>
      </c>
      <c r="K1420" s="2" t="s">
        <v>6</v>
      </c>
      <c r="L1420" s="8">
        <v>30.5</v>
      </c>
      <c r="M1420" s="1">
        <v>3</v>
      </c>
      <c r="N1420" s="1" t="str">
        <f t="shared" si="24"/>
        <v>не торгуем</v>
      </c>
      <c r="O1420" s="1"/>
    </row>
    <row r="1421" spans="3:15" x14ac:dyDescent="0.3">
      <c r="C1421" s="7" t="s">
        <v>493</v>
      </c>
      <c r="D1421" s="103" t="str">
        <f>VLOOKUP(Таблица1[[#This Row],[ID]],Таблица3[#All],3,FALSE)</f>
        <v>Pournamasi</v>
      </c>
      <c r="E1421" s="18">
        <f>VLOOKUP(Таблица1[[#This Row],[ID]],Таблица3[#All],2,FALSE)</f>
        <v>43545</v>
      </c>
      <c r="F1421" s="18" t="str">
        <f>VLOOKUP(Таблица1[[#This Row],[ID]],Таблица3[#All],5,FALSE)</f>
        <v>Indore</v>
      </c>
      <c r="G1421" s="5">
        <v>29</v>
      </c>
      <c r="H1421" s="3">
        <v>9</v>
      </c>
      <c r="I1421" s="5">
        <v>3</v>
      </c>
      <c r="J1421" s="2" t="s">
        <v>4</v>
      </c>
      <c r="K1421" s="2" t="s">
        <v>11</v>
      </c>
      <c r="L1421" s="8">
        <v>9.6666666666666661</v>
      </c>
      <c r="M1421" s="1">
        <v>4</v>
      </c>
      <c r="N1421" s="1" t="str">
        <f t="shared" si="24"/>
        <v>не торгуем</v>
      </c>
      <c r="O1421" s="1"/>
    </row>
    <row r="1422" spans="3:15" x14ac:dyDescent="0.3">
      <c r="C1422" s="7" t="s">
        <v>493</v>
      </c>
      <c r="D1422" s="103" t="str">
        <f>VLOOKUP(Таблица1[[#This Row],[ID]],Таблица3[#All],3,FALSE)</f>
        <v>Pournamasi</v>
      </c>
      <c r="E1422" s="18">
        <f>VLOOKUP(Таблица1[[#This Row],[ID]],Таблица3[#All],2,FALSE)</f>
        <v>43545</v>
      </c>
      <c r="F1422" s="18" t="str">
        <f>VLOOKUP(Таблица1[[#This Row],[ID]],Таблица3[#All],5,FALSE)</f>
        <v>Indore</v>
      </c>
      <c r="G1422" s="5">
        <v>1514</v>
      </c>
      <c r="H1422" s="3">
        <v>742</v>
      </c>
      <c r="I1422" s="5">
        <v>4</v>
      </c>
      <c r="J1422" s="2" t="s">
        <v>7</v>
      </c>
      <c r="K1422" s="2" t="s">
        <v>25</v>
      </c>
      <c r="L1422" s="8">
        <v>378.5</v>
      </c>
      <c r="M1422" s="1">
        <v>2</v>
      </c>
      <c r="N1422" s="1" t="str">
        <f t="shared" si="24"/>
        <v>торгуем</v>
      </c>
      <c r="O1422" s="1"/>
    </row>
    <row r="1423" spans="3:15" x14ac:dyDescent="0.3">
      <c r="C1423" s="7" t="s">
        <v>494</v>
      </c>
      <c r="D1423" s="103" t="str">
        <f>VLOOKUP(Таблица1[[#This Row],[ID]],Таблица3[#All],3,FALSE)</f>
        <v>Bharat</v>
      </c>
      <c r="E1423" s="18">
        <f>VLOOKUP(Таблица1[[#This Row],[ID]],Таблица3[#All],2,FALSE)</f>
        <v>43545</v>
      </c>
      <c r="F1423" s="18" t="str">
        <f>VLOOKUP(Таблица1[[#This Row],[ID]],Таблица3[#All],5,FALSE)</f>
        <v>Ahmedabad</v>
      </c>
      <c r="G1423" s="5">
        <v>57</v>
      </c>
      <c r="H1423" s="3">
        <v>21</v>
      </c>
      <c r="I1423" s="5">
        <v>4</v>
      </c>
      <c r="J1423" s="2" t="s">
        <v>4</v>
      </c>
      <c r="K1423" s="2" t="s">
        <v>22</v>
      </c>
      <c r="L1423" s="8">
        <v>14.25</v>
      </c>
      <c r="M1423" s="1">
        <v>4</v>
      </c>
      <c r="N1423" s="1" t="str">
        <f t="shared" si="24"/>
        <v>не торгуем</v>
      </c>
      <c r="O1423" s="1"/>
    </row>
    <row r="1424" spans="3:15" x14ac:dyDescent="0.3">
      <c r="C1424" s="7" t="s">
        <v>393</v>
      </c>
      <c r="D1424" s="103" t="str">
        <f>VLOOKUP(Таблица1[[#This Row],[ID]],Таблица3[#All],3,FALSE)</f>
        <v>Seema</v>
      </c>
      <c r="E1424" s="18">
        <f>VLOOKUP(Таблица1[[#This Row],[ID]],Таблица3[#All],2,FALSE)</f>
        <v>43489</v>
      </c>
      <c r="F1424" s="18" t="str">
        <f>VLOOKUP(Таблица1[[#This Row],[ID]],Таблица3[#All],5,FALSE)</f>
        <v>Allahabad</v>
      </c>
      <c r="G1424" s="5">
        <v>4141</v>
      </c>
      <c r="H1424" s="3">
        <v>1698</v>
      </c>
      <c r="I1424" s="5">
        <v>13</v>
      </c>
      <c r="J1424" s="2" t="s">
        <v>7</v>
      </c>
      <c r="K1424" s="2" t="s">
        <v>25</v>
      </c>
      <c r="L1424" s="8">
        <v>318.53846153846155</v>
      </c>
      <c r="M1424" s="1">
        <v>2</v>
      </c>
      <c r="N1424" s="1" t="str">
        <f t="shared" si="24"/>
        <v>торгуем</v>
      </c>
      <c r="O1424" s="1"/>
    </row>
    <row r="1425" spans="3:15" x14ac:dyDescent="0.3">
      <c r="C1425" s="7" t="s">
        <v>272</v>
      </c>
      <c r="D1425" s="103" t="str">
        <f>VLOOKUP(Таблица1[[#This Row],[ID]],Таблица3[#All],3,FALSE)</f>
        <v>Soumyabrata</v>
      </c>
      <c r="E1425" s="18">
        <f>VLOOKUP(Таблица1[[#This Row],[ID]],Таблица3[#All],2,FALSE)</f>
        <v>43411</v>
      </c>
      <c r="F1425" s="18" t="str">
        <f>VLOOKUP(Таблица1[[#This Row],[ID]],Таблица3[#All],5,FALSE)</f>
        <v>Hyderabad</v>
      </c>
      <c r="G1425" s="5">
        <v>320</v>
      </c>
      <c r="H1425" s="3">
        <v>144</v>
      </c>
      <c r="I1425" s="5">
        <v>1</v>
      </c>
      <c r="J1425" s="2" t="s">
        <v>7</v>
      </c>
      <c r="K1425" s="2" t="s">
        <v>25</v>
      </c>
      <c r="L1425" s="8">
        <v>320</v>
      </c>
      <c r="M1425" s="1">
        <v>3</v>
      </c>
      <c r="N1425" s="1" t="str">
        <f t="shared" si="24"/>
        <v>торгуем</v>
      </c>
      <c r="O1425" s="1"/>
    </row>
    <row r="1426" spans="3:15" x14ac:dyDescent="0.3">
      <c r="C1426" s="7" t="s">
        <v>496</v>
      </c>
      <c r="D1426" s="103" t="str">
        <f>VLOOKUP(Таблица1[[#This Row],[ID]],Таблица3[#All],3,FALSE)</f>
        <v>Jahan</v>
      </c>
      <c r="E1426" s="18">
        <f>VLOOKUP(Таблица1[[#This Row],[ID]],Таблица3[#All],2,FALSE)</f>
        <v>43545</v>
      </c>
      <c r="F1426" s="18" t="str">
        <f>VLOOKUP(Таблица1[[#This Row],[ID]],Таблица3[#All],5,FALSE)</f>
        <v>Bhopal</v>
      </c>
      <c r="G1426" s="5">
        <v>133</v>
      </c>
      <c r="H1426" s="3">
        <v>46</v>
      </c>
      <c r="I1426" s="5">
        <v>5</v>
      </c>
      <c r="J1426" s="2" t="s">
        <v>4</v>
      </c>
      <c r="K1426" s="2" t="s">
        <v>20</v>
      </c>
      <c r="L1426" s="8">
        <v>26.6</v>
      </c>
      <c r="M1426" s="1">
        <v>4</v>
      </c>
      <c r="N1426" s="1" t="str">
        <f t="shared" si="24"/>
        <v>не торгуем</v>
      </c>
      <c r="O1426" s="1"/>
    </row>
    <row r="1427" spans="3:15" x14ac:dyDescent="0.3">
      <c r="C1427" s="7" t="s">
        <v>176</v>
      </c>
      <c r="D1427" s="103" t="str">
        <f>VLOOKUP(Таблица1[[#This Row],[ID]],Таблица3[#All],3,FALSE)</f>
        <v>Mohan</v>
      </c>
      <c r="E1427" s="18">
        <f>VLOOKUP(Таблица1[[#This Row],[ID]],Таблица3[#All],2,FALSE)</f>
        <v>43332</v>
      </c>
      <c r="F1427" s="18" t="str">
        <f>VLOOKUP(Таблица1[[#This Row],[ID]],Таблица3[#All],5,FALSE)</f>
        <v>Mumbai</v>
      </c>
      <c r="G1427" s="5">
        <v>643</v>
      </c>
      <c r="H1427" s="3">
        <v>-45</v>
      </c>
      <c r="I1427" s="5">
        <v>2</v>
      </c>
      <c r="J1427" s="2" t="s">
        <v>7</v>
      </c>
      <c r="K1427" s="2" t="s">
        <v>25</v>
      </c>
      <c r="L1427" s="8">
        <v>321.5</v>
      </c>
      <c r="M1427" s="1">
        <v>2</v>
      </c>
      <c r="N1427" s="1" t="str">
        <f t="shared" si="24"/>
        <v>торгуем</v>
      </c>
      <c r="O1427" s="1"/>
    </row>
    <row r="1428" spans="3:15" x14ac:dyDescent="0.3">
      <c r="C1428" s="7" t="s">
        <v>267</v>
      </c>
      <c r="D1428" s="103" t="str">
        <f>VLOOKUP(Таблица1[[#This Row],[ID]],Таблица3[#All],3,FALSE)</f>
        <v>Aniket</v>
      </c>
      <c r="E1428" s="18">
        <f>VLOOKUP(Таблица1[[#This Row],[ID]],Таблица3[#All],2,FALSE)</f>
        <v>43407</v>
      </c>
      <c r="F1428" s="18" t="str">
        <f>VLOOKUP(Таблица1[[#This Row],[ID]],Таблица3[#All],5,FALSE)</f>
        <v>Chandigarh</v>
      </c>
      <c r="G1428" s="5">
        <v>643</v>
      </c>
      <c r="H1428" s="3">
        <v>225</v>
      </c>
      <c r="I1428" s="5">
        <v>2</v>
      </c>
      <c r="J1428" s="2" t="s">
        <v>7</v>
      </c>
      <c r="K1428" s="2" t="s">
        <v>25</v>
      </c>
      <c r="L1428" s="8">
        <v>321.5</v>
      </c>
      <c r="M1428" s="1">
        <v>4</v>
      </c>
      <c r="N1428" s="1" t="str">
        <f t="shared" si="24"/>
        <v>торгуем</v>
      </c>
      <c r="O1428" s="1"/>
    </row>
    <row r="1429" spans="3:15" x14ac:dyDescent="0.3">
      <c r="C1429" s="7" t="s">
        <v>370</v>
      </c>
      <c r="D1429" s="103" t="str">
        <f>VLOOKUP(Таблица1[[#This Row],[ID]],Таблица3[#All],3,FALSE)</f>
        <v>Shruti</v>
      </c>
      <c r="E1429" s="18">
        <f>VLOOKUP(Таблица1[[#This Row],[ID]],Таблица3[#All],2,FALSE)</f>
        <v>43478</v>
      </c>
      <c r="F1429" s="18" t="str">
        <f>VLOOKUP(Таблица1[[#This Row],[ID]],Таблица3[#All],5,FALSE)</f>
        <v>Indore</v>
      </c>
      <c r="G1429" s="5">
        <v>644</v>
      </c>
      <c r="H1429" s="3">
        <v>167</v>
      </c>
      <c r="I1429" s="5">
        <v>2</v>
      </c>
      <c r="J1429" s="2" t="s">
        <v>7</v>
      </c>
      <c r="K1429" s="2" t="s">
        <v>25</v>
      </c>
      <c r="L1429" s="8">
        <v>322</v>
      </c>
      <c r="M1429" s="1">
        <v>3</v>
      </c>
      <c r="N1429" s="1" t="str">
        <f t="shared" si="24"/>
        <v>торгуем</v>
      </c>
      <c r="O1429" s="1"/>
    </row>
    <row r="1430" spans="3:15" x14ac:dyDescent="0.3">
      <c r="C1430" s="7" t="s">
        <v>362</v>
      </c>
      <c r="D1430" s="103" t="str">
        <f>VLOOKUP(Таблица1[[#This Row],[ID]],Таблица3[#All],3,FALSE)</f>
        <v>Ankur</v>
      </c>
      <c r="E1430" s="18">
        <f>VLOOKUP(Таблица1[[#This Row],[ID]],Таблица3[#All],2,FALSE)</f>
        <v>43473</v>
      </c>
      <c r="F1430" s="18" t="str">
        <f>VLOOKUP(Таблица1[[#This Row],[ID]],Таблица3[#All],5,FALSE)</f>
        <v>Hyderabad</v>
      </c>
      <c r="G1430" s="5">
        <v>646</v>
      </c>
      <c r="H1430" s="3">
        <v>-23</v>
      </c>
      <c r="I1430" s="5">
        <v>2</v>
      </c>
      <c r="J1430" s="2" t="s">
        <v>7</v>
      </c>
      <c r="K1430" s="2" t="s">
        <v>25</v>
      </c>
      <c r="L1430" s="8">
        <v>323</v>
      </c>
      <c r="M1430" s="1">
        <v>1</v>
      </c>
      <c r="N1430" s="1" t="str">
        <f t="shared" si="24"/>
        <v>торгуем</v>
      </c>
      <c r="O1430" s="1"/>
    </row>
    <row r="1431" spans="3:15" x14ac:dyDescent="0.3">
      <c r="C1431" s="7" t="s">
        <v>98</v>
      </c>
      <c r="D1431" s="103" t="str">
        <f>VLOOKUP(Таблица1[[#This Row],[ID]],Таблица3[#All],3,FALSE)</f>
        <v>Bathina</v>
      </c>
      <c r="E1431" s="18">
        <f>VLOOKUP(Таблица1[[#This Row],[ID]],Таблица3[#All],2,FALSE)</f>
        <v>43254</v>
      </c>
      <c r="F1431" s="18" t="str">
        <f>VLOOKUP(Таблица1[[#This Row],[ID]],Таблица3[#All],5,FALSE)</f>
        <v>Bangalore</v>
      </c>
      <c r="G1431" s="5">
        <v>327</v>
      </c>
      <c r="H1431" s="3">
        <v>-39</v>
      </c>
      <c r="I1431" s="5">
        <v>1</v>
      </c>
      <c r="J1431" s="2" t="s">
        <v>7</v>
      </c>
      <c r="K1431" s="2" t="s">
        <v>10</v>
      </c>
      <c r="L1431" s="8">
        <v>327</v>
      </c>
      <c r="M1431" s="1">
        <v>3</v>
      </c>
      <c r="N1431" s="1" t="str">
        <f t="shared" si="24"/>
        <v>не торгуем</v>
      </c>
      <c r="O1431" s="1"/>
    </row>
    <row r="1432" spans="3:15" x14ac:dyDescent="0.3">
      <c r="C1432" s="7" t="s">
        <v>417</v>
      </c>
      <c r="D1432" s="103" t="str">
        <f>VLOOKUP(Таблица1[[#This Row],[ID]],Таблица3[#All],3,FALSE)</f>
        <v>Yogesh</v>
      </c>
      <c r="E1432" s="18">
        <f>VLOOKUP(Таблица1[[#This Row],[ID]],Таблица3[#All],2,FALSE)</f>
        <v>43500</v>
      </c>
      <c r="F1432" s="18" t="str">
        <f>VLOOKUP(Таблица1[[#This Row],[ID]],Таблица3[#All],5,FALSE)</f>
        <v>Indore</v>
      </c>
      <c r="G1432" s="5">
        <v>2292</v>
      </c>
      <c r="H1432" s="3">
        <v>127</v>
      </c>
      <c r="I1432" s="5">
        <v>7</v>
      </c>
      <c r="J1432" s="2" t="s">
        <v>2</v>
      </c>
      <c r="K1432" s="2" t="s">
        <v>3</v>
      </c>
      <c r="L1432" s="8">
        <v>327.42857142857144</v>
      </c>
      <c r="M1432" s="1">
        <v>2</v>
      </c>
      <c r="N1432" s="1" t="str">
        <f t="shared" si="24"/>
        <v>торгуем</v>
      </c>
      <c r="O1432" s="1"/>
    </row>
    <row r="1433" spans="3:15" x14ac:dyDescent="0.3">
      <c r="C1433" s="7" t="s">
        <v>90</v>
      </c>
      <c r="D1433" s="103" t="str">
        <f>VLOOKUP(Таблица1[[#This Row],[ID]],Таблица3[#All],3,FALSE)</f>
        <v>Charika</v>
      </c>
      <c r="E1433" s="18">
        <f>VLOOKUP(Таблица1[[#This Row],[ID]],Таблица3[#All],2,FALSE)</f>
        <v>43245</v>
      </c>
      <c r="F1433" s="18" t="str">
        <f>VLOOKUP(Таблица1[[#This Row],[ID]],Таблица3[#All],5,FALSE)</f>
        <v>Goa</v>
      </c>
      <c r="G1433" s="5">
        <v>656</v>
      </c>
      <c r="H1433" s="3">
        <v>-36</v>
      </c>
      <c r="I1433" s="5">
        <v>2</v>
      </c>
      <c r="J1433" s="2" t="s">
        <v>2</v>
      </c>
      <c r="K1433" s="2" t="s">
        <v>3</v>
      </c>
      <c r="L1433" s="8">
        <v>328</v>
      </c>
      <c r="M1433" s="1">
        <v>4</v>
      </c>
      <c r="N1433" s="1" t="str">
        <f t="shared" si="24"/>
        <v>торгуем</v>
      </c>
      <c r="O1433" s="1"/>
    </row>
    <row r="1434" spans="3:15" x14ac:dyDescent="0.3">
      <c r="C1434" s="7" t="s">
        <v>498</v>
      </c>
      <c r="D1434" s="103" t="str">
        <f>VLOOKUP(Таблица1[[#This Row],[ID]],Таблица3[#All],3,FALSE)</f>
        <v>Kasheen</v>
      </c>
      <c r="E1434" s="18">
        <f>VLOOKUP(Таблица1[[#This Row],[ID]],Таблица3[#All],2,FALSE)</f>
        <v>43546</v>
      </c>
      <c r="F1434" s="18" t="str">
        <f>VLOOKUP(Таблица1[[#This Row],[ID]],Таблица3[#All],5,FALSE)</f>
        <v>Kolkata</v>
      </c>
      <c r="G1434" s="5">
        <v>137</v>
      </c>
      <c r="H1434" s="3">
        <v>63</v>
      </c>
      <c r="I1434" s="5">
        <v>3</v>
      </c>
      <c r="J1434" s="2" t="s">
        <v>4</v>
      </c>
      <c r="K1434" s="2" t="s">
        <v>5</v>
      </c>
      <c r="L1434" s="8">
        <v>45.666666666666664</v>
      </c>
      <c r="M1434" s="1">
        <v>3</v>
      </c>
      <c r="N1434" s="1" t="str">
        <f t="shared" si="24"/>
        <v>не торгуем</v>
      </c>
      <c r="O1434" s="1"/>
    </row>
    <row r="1435" spans="3:15" x14ac:dyDescent="0.3">
      <c r="C1435" s="7" t="s">
        <v>477</v>
      </c>
      <c r="D1435" s="103" t="str">
        <f>VLOOKUP(Таблица1[[#This Row],[ID]],Таблица3[#All],3,FALSE)</f>
        <v>Sharda</v>
      </c>
      <c r="E1435" s="18">
        <f>VLOOKUP(Таблица1[[#This Row],[ID]],Таблица3[#All],2,FALSE)</f>
        <v>43534</v>
      </c>
      <c r="F1435" s="18" t="str">
        <f>VLOOKUP(Таблица1[[#This Row],[ID]],Таблица3[#All],5,FALSE)</f>
        <v>Thiruvananthapuram</v>
      </c>
      <c r="G1435" s="5">
        <v>659</v>
      </c>
      <c r="H1435" s="3">
        <v>-37</v>
      </c>
      <c r="I1435" s="5">
        <v>2</v>
      </c>
      <c r="J1435" s="2" t="s">
        <v>2</v>
      </c>
      <c r="K1435" s="2" t="s">
        <v>3</v>
      </c>
      <c r="L1435" s="8">
        <v>329.5</v>
      </c>
      <c r="M1435" s="1">
        <v>4</v>
      </c>
      <c r="N1435" s="1" t="str">
        <f t="shared" si="24"/>
        <v>торгуем</v>
      </c>
      <c r="O1435" s="1"/>
    </row>
    <row r="1436" spans="3:15" x14ac:dyDescent="0.3">
      <c r="C1436" s="7" t="s">
        <v>409</v>
      </c>
      <c r="D1436" s="103" t="str">
        <f>VLOOKUP(Таблица1[[#This Row],[ID]],Таблица3[#All],3,FALSE)</f>
        <v>Anjali</v>
      </c>
      <c r="E1436" s="18">
        <f>VLOOKUP(Таблица1[[#This Row],[ID]],Таблица3[#All],2,FALSE)</f>
        <v>43497</v>
      </c>
      <c r="F1436" s="18" t="str">
        <f>VLOOKUP(Таблица1[[#This Row],[ID]],Таблица3[#All],5,FALSE)</f>
        <v>Delhi</v>
      </c>
      <c r="G1436" s="5">
        <v>330</v>
      </c>
      <c r="H1436" s="3">
        <v>81</v>
      </c>
      <c r="I1436" s="5">
        <v>1</v>
      </c>
      <c r="J1436" s="2" t="s">
        <v>2</v>
      </c>
      <c r="K1436" s="2" t="s">
        <v>3</v>
      </c>
      <c r="L1436" s="8">
        <v>330</v>
      </c>
      <c r="M1436" s="1">
        <v>2</v>
      </c>
      <c r="N1436" s="1" t="str">
        <f t="shared" si="24"/>
        <v>торгуем</v>
      </c>
      <c r="O1436" s="1"/>
    </row>
    <row r="1437" spans="3:15" x14ac:dyDescent="0.3">
      <c r="C1437" s="7" t="s">
        <v>394</v>
      </c>
      <c r="D1437" s="103" t="str">
        <f>VLOOKUP(Таблица1[[#This Row],[ID]],Таблица3[#All],3,FALSE)</f>
        <v>Manisha</v>
      </c>
      <c r="E1437" s="18">
        <f>VLOOKUP(Таблица1[[#This Row],[ID]],Таблица3[#All],2,FALSE)</f>
        <v>43490</v>
      </c>
      <c r="F1437" s="18" t="str">
        <f>VLOOKUP(Таблица1[[#This Row],[ID]],Таблица3[#All],5,FALSE)</f>
        <v>Udaipur</v>
      </c>
      <c r="G1437" s="5">
        <v>662</v>
      </c>
      <c r="H1437" s="3">
        <v>240</v>
      </c>
      <c r="I1437" s="5">
        <v>2</v>
      </c>
      <c r="J1437" s="2" t="s">
        <v>2</v>
      </c>
      <c r="K1437" s="2" t="s">
        <v>3</v>
      </c>
      <c r="L1437" s="8">
        <v>331</v>
      </c>
      <c r="M1437" s="1">
        <v>3</v>
      </c>
      <c r="N1437" s="1" t="str">
        <f t="shared" si="24"/>
        <v>торгуем</v>
      </c>
      <c r="O1437" s="1"/>
    </row>
    <row r="1438" spans="3:15" x14ac:dyDescent="0.3">
      <c r="C1438" s="7" t="s">
        <v>501</v>
      </c>
      <c r="D1438" s="103" t="str">
        <f>VLOOKUP(Таблица1[[#This Row],[ID]],Таблица3[#All],3,FALSE)</f>
        <v>Aarushi</v>
      </c>
      <c r="E1438" s="18">
        <f>VLOOKUP(Таблица1[[#This Row],[ID]],Таблица3[#All],2,FALSE)</f>
        <v>43546</v>
      </c>
      <c r="F1438" s="18" t="str">
        <f>VLOOKUP(Таблица1[[#This Row],[ID]],Таблица3[#All],5,FALSE)</f>
        <v>Chennai</v>
      </c>
      <c r="G1438" s="5">
        <v>93</v>
      </c>
      <c r="H1438" s="3">
        <v>-84</v>
      </c>
      <c r="I1438" s="5">
        <v>3</v>
      </c>
      <c r="J1438" s="2" t="s">
        <v>4</v>
      </c>
      <c r="K1438" s="2" t="s">
        <v>11</v>
      </c>
      <c r="L1438" s="8">
        <v>31</v>
      </c>
      <c r="M1438" s="1">
        <v>2</v>
      </c>
      <c r="N1438" s="1" t="str">
        <f t="shared" si="24"/>
        <v>не торгуем</v>
      </c>
      <c r="O1438" s="1"/>
    </row>
    <row r="1439" spans="3:15" x14ac:dyDescent="0.3">
      <c r="C1439" s="7" t="s">
        <v>282</v>
      </c>
      <c r="D1439" s="103" t="str">
        <f>VLOOKUP(Таблица1[[#This Row],[ID]],Таблица3[#All],3,FALSE)</f>
        <v>Amol</v>
      </c>
      <c r="E1439" s="18">
        <f>VLOOKUP(Таблица1[[#This Row],[ID]],Таблица3[#All],2,FALSE)</f>
        <v>43419</v>
      </c>
      <c r="F1439" s="18" t="str">
        <f>VLOOKUP(Таблица1[[#This Row],[ID]],Таблица3[#All],5,FALSE)</f>
        <v>Patna</v>
      </c>
      <c r="G1439" s="5">
        <v>2061</v>
      </c>
      <c r="H1439" s="3">
        <v>701</v>
      </c>
      <c r="I1439" s="5">
        <v>5</v>
      </c>
      <c r="J1439" s="2" t="s">
        <v>2</v>
      </c>
      <c r="K1439" s="2" t="s">
        <v>3</v>
      </c>
      <c r="L1439" s="8">
        <v>412.2</v>
      </c>
      <c r="M1439" s="1">
        <v>2</v>
      </c>
      <c r="N1439" s="1" t="str">
        <f t="shared" si="24"/>
        <v>торгуем</v>
      </c>
      <c r="O1439" s="1"/>
    </row>
    <row r="1440" spans="3:15" x14ac:dyDescent="0.3">
      <c r="C1440" s="7" t="s">
        <v>501</v>
      </c>
      <c r="D1440" s="103" t="str">
        <f>VLOOKUP(Таблица1[[#This Row],[ID]],Таблица3[#All],3,FALSE)</f>
        <v>Aarushi</v>
      </c>
      <c r="E1440" s="18">
        <f>VLOOKUP(Таблица1[[#This Row],[ID]],Таблица3[#All],2,FALSE)</f>
        <v>43546</v>
      </c>
      <c r="F1440" s="18" t="str">
        <f>VLOOKUP(Таблица1[[#This Row],[ID]],Таблица3[#All],5,FALSE)</f>
        <v>Chennai</v>
      </c>
      <c r="G1440" s="5">
        <v>79</v>
      </c>
      <c r="H1440" s="3">
        <v>33</v>
      </c>
      <c r="I1440" s="5">
        <v>4</v>
      </c>
      <c r="J1440" s="2" t="s">
        <v>4</v>
      </c>
      <c r="K1440" s="2" t="s">
        <v>5</v>
      </c>
      <c r="L1440" s="8">
        <v>19.75</v>
      </c>
      <c r="M1440" s="1">
        <v>3</v>
      </c>
      <c r="N1440" s="1" t="str">
        <f t="shared" si="24"/>
        <v>не торгуем</v>
      </c>
      <c r="O1440" s="1"/>
    </row>
    <row r="1441" spans="3:15" x14ac:dyDescent="0.3">
      <c r="C1441" s="7" t="s">
        <v>501</v>
      </c>
      <c r="D1441" s="103" t="str">
        <f>VLOOKUP(Таблица1[[#This Row],[ID]],Таблица3[#All],3,FALSE)</f>
        <v>Aarushi</v>
      </c>
      <c r="E1441" s="18">
        <f>VLOOKUP(Таблица1[[#This Row],[ID]],Таблица3[#All],2,FALSE)</f>
        <v>43546</v>
      </c>
      <c r="F1441" s="18" t="str">
        <f>VLOOKUP(Таблица1[[#This Row],[ID]],Таблица3[#All],5,FALSE)</f>
        <v>Chennai</v>
      </c>
      <c r="G1441" s="5">
        <v>24</v>
      </c>
      <c r="H1441" s="3">
        <v>11</v>
      </c>
      <c r="I1441" s="5">
        <v>3</v>
      </c>
      <c r="J1441" s="2" t="s">
        <v>4</v>
      </c>
      <c r="K1441" s="2" t="s">
        <v>6</v>
      </c>
      <c r="L1441" s="8">
        <v>8</v>
      </c>
      <c r="M1441" s="1">
        <v>4</v>
      </c>
      <c r="N1441" s="1" t="str">
        <f t="shared" si="24"/>
        <v>не торгуем</v>
      </c>
      <c r="O1441" s="1"/>
    </row>
    <row r="1442" spans="3:15" x14ac:dyDescent="0.3">
      <c r="C1442" s="7" t="s">
        <v>501</v>
      </c>
      <c r="D1442" s="103" t="str">
        <f>VLOOKUP(Таблица1[[#This Row],[ID]],Таблица3[#All],3,FALSE)</f>
        <v>Aarushi</v>
      </c>
      <c r="E1442" s="18">
        <f>VLOOKUP(Таблица1[[#This Row],[ID]],Таблица3[#All],2,FALSE)</f>
        <v>43546</v>
      </c>
      <c r="F1442" s="18" t="str">
        <f>VLOOKUP(Таблица1[[#This Row],[ID]],Таблица3[#All],5,FALSE)</f>
        <v>Chennai</v>
      </c>
      <c r="G1442" s="5">
        <v>637</v>
      </c>
      <c r="H1442" s="3">
        <v>50</v>
      </c>
      <c r="I1442" s="5">
        <v>5</v>
      </c>
      <c r="J1442" s="2" t="s">
        <v>4</v>
      </c>
      <c r="K1442" s="2" t="s">
        <v>11</v>
      </c>
      <c r="L1442" s="8">
        <v>127.4</v>
      </c>
      <c r="M1442" s="1">
        <v>4</v>
      </c>
      <c r="N1442" s="1" t="str">
        <f t="shared" si="24"/>
        <v>не торгуем</v>
      </c>
      <c r="O1442" s="1"/>
    </row>
    <row r="1443" spans="3:15" x14ac:dyDescent="0.3">
      <c r="C1443" s="7" t="s">
        <v>96</v>
      </c>
      <c r="D1443" s="103" t="str">
        <f>VLOOKUP(Таблица1[[#This Row],[ID]],Таблица3[#All],3,FALSE)</f>
        <v>Chandni</v>
      </c>
      <c r="E1443" s="18">
        <f>VLOOKUP(Таблица1[[#This Row],[ID]],Таблица3[#All],2,FALSE)</f>
        <v>43252</v>
      </c>
      <c r="F1443" s="18" t="str">
        <f>VLOOKUP(Таблица1[[#This Row],[ID]],Таблица3[#All],5,FALSE)</f>
        <v>Jaipur</v>
      </c>
      <c r="G1443" s="5">
        <v>674</v>
      </c>
      <c r="H1443" s="3">
        <v>-187</v>
      </c>
      <c r="I1443" s="5">
        <v>2</v>
      </c>
      <c r="J1443" s="2" t="s">
        <v>2</v>
      </c>
      <c r="K1443" s="2" t="s">
        <v>24</v>
      </c>
      <c r="L1443" s="8">
        <v>337</v>
      </c>
      <c r="M1443" s="1">
        <v>1</v>
      </c>
      <c r="N1443" s="1" t="str">
        <f t="shared" si="24"/>
        <v>не торгуем</v>
      </c>
      <c r="O1443" s="1"/>
    </row>
    <row r="1444" spans="3:15" x14ac:dyDescent="0.3">
      <c r="C1444" s="7" t="s">
        <v>503</v>
      </c>
      <c r="D1444" s="103" t="str">
        <f>VLOOKUP(Таблица1[[#This Row],[ID]],Таблица3[#All],3,FALSE)</f>
        <v>Yogesh</v>
      </c>
      <c r="E1444" s="18">
        <f>VLOOKUP(Таблица1[[#This Row],[ID]],Таблица3[#All],2,FALSE)</f>
        <v>43548</v>
      </c>
      <c r="F1444" s="18" t="str">
        <f>VLOOKUP(Таблица1[[#This Row],[ID]],Таблица3[#All],5,FALSE)</f>
        <v>Patna</v>
      </c>
      <c r="G1444" s="5">
        <v>43</v>
      </c>
      <c r="H1444" s="3">
        <v>8</v>
      </c>
      <c r="I1444" s="5">
        <v>3</v>
      </c>
      <c r="J1444" s="2" t="s">
        <v>4</v>
      </c>
      <c r="K1444" s="2" t="s">
        <v>22</v>
      </c>
      <c r="L1444" s="8">
        <v>14.333333333333334</v>
      </c>
      <c r="M1444" s="1">
        <v>2</v>
      </c>
      <c r="N1444" s="1" t="str">
        <f t="shared" si="24"/>
        <v>не торгуем</v>
      </c>
      <c r="O1444" s="1"/>
    </row>
    <row r="1445" spans="3:15" x14ac:dyDescent="0.3">
      <c r="C1445" s="7" t="s">
        <v>503</v>
      </c>
      <c r="D1445" s="103" t="str">
        <f>VLOOKUP(Таблица1[[#This Row],[ID]],Таблица3[#All],3,FALSE)</f>
        <v>Yogesh</v>
      </c>
      <c r="E1445" s="18">
        <f>VLOOKUP(Таблица1[[#This Row],[ID]],Таблица3[#All],2,FALSE)</f>
        <v>43548</v>
      </c>
      <c r="F1445" s="18" t="str">
        <f>VLOOKUP(Таблица1[[#This Row],[ID]],Таблица3[#All],5,FALSE)</f>
        <v>Patna</v>
      </c>
      <c r="G1445" s="5">
        <v>145</v>
      </c>
      <c r="H1445" s="3">
        <v>16</v>
      </c>
      <c r="I1445" s="5">
        <v>3</v>
      </c>
      <c r="J1445" s="2" t="s">
        <v>4</v>
      </c>
      <c r="K1445" s="2" t="s">
        <v>17</v>
      </c>
      <c r="L1445" s="8">
        <v>48.333333333333336</v>
      </c>
      <c r="M1445" s="1">
        <v>4</v>
      </c>
      <c r="N1445" s="1" t="str">
        <f t="shared" si="24"/>
        <v>не торгуем</v>
      </c>
      <c r="O1445" s="1"/>
    </row>
    <row r="1446" spans="3:15" x14ac:dyDescent="0.3">
      <c r="C1446" s="7" t="s">
        <v>503</v>
      </c>
      <c r="D1446" s="103" t="str">
        <f>VLOOKUP(Таблица1[[#This Row],[ID]],Таблица3[#All],3,FALSE)</f>
        <v>Yogesh</v>
      </c>
      <c r="E1446" s="18">
        <f>VLOOKUP(Таблица1[[#This Row],[ID]],Таблица3[#All],2,FALSE)</f>
        <v>43548</v>
      </c>
      <c r="F1446" s="18" t="str">
        <f>VLOOKUP(Таблица1[[#This Row],[ID]],Таблица3[#All],5,FALSE)</f>
        <v>Patna</v>
      </c>
      <c r="G1446" s="5">
        <v>34</v>
      </c>
      <c r="H1446" s="3">
        <v>3</v>
      </c>
      <c r="I1446" s="5">
        <v>3</v>
      </c>
      <c r="J1446" s="2" t="s">
        <v>4</v>
      </c>
      <c r="K1446" s="2" t="s">
        <v>11</v>
      </c>
      <c r="L1446" s="8">
        <v>11.333333333333334</v>
      </c>
      <c r="M1446" s="1">
        <v>2</v>
      </c>
      <c r="N1446" s="1" t="str">
        <f t="shared" si="24"/>
        <v>не торгуем</v>
      </c>
      <c r="O1446" s="1"/>
    </row>
    <row r="1447" spans="3:15" x14ac:dyDescent="0.3">
      <c r="C1447" s="7" t="s">
        <v>314</v>
      </c>
      <c r="D1447" s="103" t="str">
        <f>VLOOKUP(Таблица1[[#This Row],[ID]],Таблица3[#All],3,FALSE)</f>
        <v>Monu</v>
      </c>
      <c r="E1447" s="18">
        <f>VLOOKUP(Таблица1[[#This Row],[ID]],Таблица3[#All],2,FALSE)</f>
        <v>43438</v>
      </c>
      <c r="F1447" s="18" t="str">
        <f>VLOOKUP(Таблица1[[#This Row],[ID]],Таблица3[#All],5,FALSE)</f>
        <v>Amritsar</v>
      </c>
      <c r="G1447" s="5">
        <v>1246</v>
      </c>
      <c r="H1447" s="3">
        <v>62</v>
      </c>
      <c r="I1447" s="5">
        <v>3</v>
      </c>
      <c r="J1447" s="2" t="s">
        <v>2</v>
      </c>
      <c r="K1447" s="2" t="s">
        <v>3</v>
      </c>
      <c r="L1447" s="8">
        <v>415.33333333333331</v>
      </c>
      <c r="M1447" s="1">
        <v>1</v>
      </c>
      <c r="N1447" s="1" t="str">
        <f t="shared" si="24"/>
        <v>торгуем</v>
      </c>
      <c r="O1447" s="1"/>
    </row>
    <row r="1448" spans="3:15" x14ac:dyDescent="0.3">
      <c r="C1448" s="7" t="s">
        <v>389</v>
      </c>
      <c r="D1448" s="103" t="str">
        <f>VLOOKUP(Таблица1[[#This Row],[ID]],Таблица3[#All],3,FALSE)</f>
        <v>Shreyshi</v>
      </c>
      <c r="E1448" s="18">
        <f>VLOOKUP(Таблица1[[#This Row],[ID]],Таблица3[#All],2,FALSE)</f>
        <v>43486</v>
      </c>
      <c r="F1448" s="18" t="str">
        <f>VLOOKUP(Таблица1[[#This Row],[ID]],Таблица3[#All],5,FALSE)</f>
        <v>Surat</v>
      </c>
      <c r="G1448" s="5">
        <v>2452</v>
      </c>
      <c r="H1448" s="3">
        <v>191</v>
      </c>
      <c r="I1448" s="5">
        <v>7</v>
      </c>
      <c r="J1448" s="2" t="s">
        <v>2</v>
      </c>
      <c r="K1448" s="2" t="s">
        <v>3</v>
      </c>
      <c r="L1448" s="8">
        <v>350.28571428571428</v>
      </c>
      <c r="M1448" s="1">
        <v>1</v>
      </c>
      <c r="N1448" s="1" t="str">
        <f t="shared" si="24"/>
        <v>торгуем</v>
      </c>
      <c r="O1448" s="1"/>
    </row>
    <row r="1449" spans="3:15" x14ac:dyDescent="0.3">
      <c r="C1449" s="7" t="s">
        <v>504</v>
      </c>
      <c r="D1449" s="103" t="str">
        <f>VLOOKUP(Таблица1[[#This Row],[ID]],Таблица3[#All],3,FALSE)</f>
        <v>Anita</v>
      </c>
      <c r="E1449" s="18">
        <f>VLOOKUP(Таблица1[[#This Row],[ID]],Таблица3[#All],2,FALSE)</f>
        <v>43549</v>
      </c>
      <c r="F1449" s="18" t="str">
        <f>VLOOKUP(Таблица1[[#This Row],[ID]],Таблица3[#All],5,FALSE)</f>
        <v>Thiruvananthapuram</v>
      </c>
      <c r="G1449" s="5">
        <v>209</v>
      </c>
      <c r="H1449" s="3">
        <v>-63</v>
      </c>
      <c r="I1449" s="5">
        <v>4</v>
      </c>
      <c r="J1449" s="2" t="s">
        <v>7</v>
      </c>
      <c r="K1449" s="2" t="s">
        <v>8</v>
      </c>
      <c r="L1449" s="8">
        <v>52.25</v>
      </c>
      <c r="M1449" s="1">
        <v>2</v>
      </c>
      <c r="N1449" s="1" t="str">
        <f t="shared" si="24"/>
        <v>не торгуем</v>
      </c>
      <c r="O1449" s="1"/>
    </row>
    <row r="1450" spans="3:15" x14ac:dyDescent="0.3">
      <c r="C1450" s="7" t="s">
        <v>307</v>
      </c>
      <c r="D1450" s="103" t="str">
        <f>VLOOKUP(Таблица1[[#This Row],[ID]],Таблица3[#All],3,FALSE)</f>
        <v>Vedant</v>
      </c>
      <c r="E1450" s="18">
        <f>VLOOKUP(Таблица1[[#This Row],[ID]],Таблица3[#All],2,FALSE)</f>
        <v>43435</v>
      </c>
      <c r="F1450" s="18" t="str">
        <f>VLOOKUP(Таблица1[[#This Row],[ID]],Таблица3[#All],5,FALSE)</f>
        <v>Allahabad</v>
      </c>
      <c r="G1450" s="5">
        <v>2125</v>
      </c>
      <c r="H1450" s="3">
        <v>234</v>
      </c>
      <c r="I1450" s="5">
        <v>6</v>
      </c>
      <c r="J1450" s="2" t="s">
        <v>7</v>
      </c>
      <c r="K1450" s="2" t="s">
        <v>25</v>
      </c>
      <c r="L1450" s="8">
        <v>354.16666666666669</v>
      </c>
      <c r="M1450" s="1">
        <v>4</v>
      </c>
      <c r="N1450" s="1" t="str">
        <f t="shared" si="24"/>
        <v>торгуем</v>
      </c>
      <c r="O1450" s="1"/>
    </row>
    <row r="1451" spans="3:15" x14ac:dyDescent="0.3">
      <c r="C1451" s="7" t="s">
        <v>505</v>
      </c>
      <c r="D1451" s="103" t="str">
        <f>VLOOKUP(Таблица1[[#This Row],[ID]],Таблица3[#All],3,FALSE)</f>
        <v>Shrichand</v>
      </c>
      <c r="E1451" s="18">
        <f>VLOOKUP(Таблица1[[#This Row],[ID]],Таблица3[#All],2,FALSE)</f>
        <v>43550</v>
      </c>
      <c r="F1451" s="18" t="str">
        <f>VLOOKUP(Таблица1[[#This Row],[ID]],Таблица3[#All],5,FALSE)</f>
        <v>Chandigarh</v>
      </c>
      <c r="G1451" s="5">
        <v>1487</v>
      </c>
      <c r="H1451" s="3">
        <v>624</v>
      </c>
      <c r="I1451" s="5">
        <v>3</v>
      </c>
      <c r="J1451" s="2" t="s">
        <v>4</v>
      </c>
      <c r="K1451" s="2" t="s">
        <v>13</v>
      </c>
      <c r="L1451" s="8">
        <v>495.66666666666669</v>
      </c>
      <c r="M1451" s="1">
        <v>2</v>
      </c>
      <c r="N1451" s="1" t="str">
        <f t="shared" si="24"/>
        <v>не торгуем</v>
      </c>
      <c r="O1451" s="1"/>
    </row>
    <row r="1452" spans="3:15" x14ac:dyDescent="0.3">
      <c r="C1452" s="7" t="s">
        <v>513</v>
      </c>
      <c r="D1452" s="103" t="str">
        <f>VLOOKUP(Таблица1[[#This Row],[ID]],Таблица3[#All],3,FALSE)</f>
        <v>Sarita</v>
      </c>
      <c r="E1452" s="18">
        <f>VLOOKUP(Таблица1[[#This Row],[ID]],Таблица3[#All],2,FALSE)</f>
        <v>43551</v>
      </c>
      <c r="F1452" s="18" t="str">
        <f>VLOOKUP(Таблица1[[#This Row],[ID]],Таблица3[#All],5,FALSE)</f>
        <v>Pune</v>
      </c>
      <c r="G1452" s="5">
        <v>2847</v>
      </c>
      <c r="H1452" s="3">
        <v>712</v>
      </c>
      <c r="I1452" s="5">
        <v>8</v>
      </c>
      <c r="J1452" s="2" t="s">
        <v>7</v>
      </c>
      <c r="K1452" s="2" t="s">
        <v>25</v>
      </c>
      <c r="L1452" s="8">
        <v>355.875</v>
      </c>
      <c r="M1452" s="1">
        <v>4</v>
      </c>
      <c r="N1452" s="1" t="str">
        <f t="shared" si="24"/>
        <v>торгуем</v>
      </c>
      <c r="O1452" s="1"/>
    </row>
    <row r="1453" spans="3:15" x14ac:dyDescent="0.3">
      <c r="C1453" s="7" t="s">
        <v>505</v>
      </c>
      <c r="D1453" s="103" t="str">
        <f>VLOOKUP(Таблица1[[#This Row],[ID]],Таблица3[#All],3,FALSE)</f>
        <v>Shrichand</v>
      </c>
      <c r="E1453" s="18">
        <f>VLOOKUP(Таблица1[[#This Row],[ID]],Таблица3[#All],2,FALSE)</f>
        <v>43550</v>
      </c>
      <c r="F1453" s="18" t="str">
        <f>VLOOKUP(Таблица1[[#This Row],[ID]],Таблица3[#All],5,FALSE)</f>
        <v>Chandigarh</v>
      </c>
      <c r="G1453" s="5">
        <v>132</v>
      </c>
      <c r="H1453" s="3">
        <v>-10</v>
      </c>
      <c r="I1453" s="5">
        <v>3</v>
      </c>
      <c r="J1453" s="2" t="s">
        <v>4</v>
      </c>
      <c r="K1453" s="2" t="s">
        <v>11</v>
      </c>
      <c r="L1453" s="8">
        <v>44</v>
      </c>
      <c r="M1453" s="1">
        <v>4</v>
      </c>
      <c r="N1453" s="1" t="str">
        <f t="shared" si="24"/>
        <v>не торгуем</v>
      </c>
      <c r="O1453" s="1"/>
    </row>
    <row r="1454" spans="3:15" x14ac:dyDescent="0.3">
      <c r="C1454" s="7" t="s">
        <v>389</v>
      </c>
      <c r="D1454" s="103" t="str">
        <f>VLOOKUP(Таблица1[[#This Row],[ID]],Таблица3[#All],3,FALSE)</f>
        <v>Shreyshi</v>
      </c>
      <c r="E1454" s="18">
        <f>VLOOKUP(Таблица1[[#This Row],[ID]],Таблица3[#All],2,FALSE)</f>
        <v>43486</v>
      </c>
      <c r="F1454" s="18" t="str">
        <f>VLOOKUP(Таблица1[[#This Row],[ID]],Таблица3[#All],5,FALSE)</f>
        <v>Surat</v>
      </c>
      <c r="G1454" s="5">
        <v>720</v>
      </c>
      <c r="H1454" s="3">
        <v>43</v>
      </c>
      <c r="I1454" s="5">
        <v>2</v>
      </c>
      <c r="J1454" s="2" t="s">
        <v>7</v>
      </c>
      <c r="K1454" s="2" t="s">
        <v>25</v>
      </c>
      <c r="L1454" s="8">
        <v>360</v>
      </c>
      <c r="M1454" s="1">
        <v>3</v>
      </c>
      <c r="N1454" s="1" t="str">
        <f t="shared" si="24"/>
        <v>торгуем</v>
      </c>
      <c r="O1454" s="1"/>
    </row>
    <row r="1455" spans="3:15" x14ac:dyDescent="0.3">
      <c r="C1455" s="7" t="s">
        <v>37</v>
      </c>
      <c r="D1455" s="103" t="str">
        <f>VLOOKUP(Таблица1[[#This Row],[ID]],Таблица3[#All],3,FALSE)</f>
        <v>Manju</v>
      </c>
      <c r="E1455" s="18">
        <f>VLOOKUP(Таблица1[[#This Row],[ID]],Таблица3[#All],2,FALSE)</f>
        <v>43208</v>
      </c>
      <c r="F1455" s="18" t="str">
        <f>VLOOKUP(Таблица1[[#This Row],[ID]],Таблица3[#All],5,FALSE)</f>
        <v>Hyderabad</v>
      </c>
      <c r="G1455" s="5">
        <v>362</v>
      </c>
      <c r="H1455" s="3">
        <v>127</v>
      </c>
      <c r="I1455" s="5">
        <v>1</v>
      </c>
      <c r="J1455" s="2" t="s">
        <v>2</v>
      </c>
      <c r="K1455" s="2" t="s">
        <v>3</v>
      </c>
      <c r="L1455" s="8">
        <v>362</v>
      </c>
      <c r="M1455" s="1">
        <v>3</v>
      </c>
      <c r="N1455" s="1" t="str">
        <f t="shared" si="24"/>
        <v>торгуем</v>
      </c>
      <c r="O1455" s="1"/>
    </row>
    <row r="1456" spans="3:15" x14ac:dyDescent="0.3">
      <c r="C1456" s="7" t="s">
        <v>279</v>
      </c>
      <c r="D1456" s="103" t="str">
        <f>VLOOKUP(Таблица1[[#This Row],[ID]],Таблица3[#All],3,FALSE)</f>
        <v>Chikku</v>
      </c>
      <c r="E1456" s="18">
        <f>VLOOKUP(Таблица1[[#This Row],[ID]],Таблица3[#All],2,FALSE)</f>
        <v>43418</v>
      </c>
      <c r="F1456" s="18" t="str">
        <f>VLOOKUP(Таблица1[[#This Row],[ID]],Таблица3[#All],5,FALSE)</f>
        <v>Indore</v>
      </c>
      <c r="G1456" s="5">
        <v>724</v>
      </c>
      <c r="H1456" s="3">
        <v>253</v>
      </c>
      <c r="I1456" s="5">
        <v>2</v>
      </c>
      <c r="J1456" s="2" t="s">
        <v>2</v>
      </c>
      <c r="K1456" s="2" t="s">
        <v>3</v>
      </c>
      <c r="L1456" s="8">
        <v>362</v>
      </c>
      <c r="M1456" s="1">
        <v>3</v>
      </c>
      <c r="N1456" s="1" t="str">
        <f t="shared" si="24"/>
        <v>торгуем</v>
      </c>
      <c r="O1456" s="1"/>
    </row>
    <row r="1457" spans="3:15" x14ac:dyDescent="0.3">
      <c r="C1457" s="7" t="s">
        <v>375</v>
      </c>
      <c r="D1457" s="103" t="str">
        <f>VLOOKUP(Таблица1[[#This Row],[ID]],Таблица3[#All],3,FALSE)</f>
        <v>Soumya</v>
      </c>
      <c r="E1457" s="18">
        <f>VLOOKUP(Таблица1[[#This Row],[ID]],Таблица3[#All],2,FALSE)</f>
        <v>43481</v>
      </c>
      <c r="F1457" s="18" t="str">
        <f>VLOOKUP(Таблица1[[#This Row],[ID]],Таблица3[#All],5,FALSE)</f>
        <v>Pune</v>
      </c>
      <c r="G1457" s="5">
        <v>2927</v>
      </c>
      <c r="H1457" s="3">
        <v>146</v>
      </c>
      <c r="I1457" s="5">
        <v>8</v>
      </c>
      <c r="J1457" s="2" t="s">
        <v>2</v>
      </c>
      <c r="K1457" s="2" t="s">
        <v>3</v>
      </c>
      <c r="L1457" s="8">
        <v>365.875</v>
      </c>
      <c r="M1457" s="1">
        <v>3</v>
      </c>
      <c r="N1457" s="1" t="str">
        <f t="shared" si="24"/>
        <v>торгуем</v>
      </c>
      <c r="O1457" s="1"/>
    </row>
    <row r="1458" spans="3:15" x14ac:dyDescent="0.3">
      <c r="C1458" s="7" t="s">
        <v>507</v>
      </c>
      <c r="D1458" s="103" t="str">
        <f>VLOOKUP(Таблица1[[#This Row],[ID]],Таблица3[#All],3,FALSE)</f>
        <v>Vandana</v>
      </c>
      <c r="E1458" s="18">
        <f>VLOOKUP(Таблица1[[#This Row],[ID]],Таблица3[#All],2,FALSE)</f>
        <v>43550</v>
      </c>
      <c r="F1458" s="18" t="str">
        <f>VLOOKUP(Таблица1[[#This Row],[ID]],Таблица3[#All],5,FALSE)</f>
        <v>Simla</v>
      </c>
      <c r="G1458" s="5">
        <v>46</v>
      </c>
      <c r="H1458" s="3">
        <v>13</v>
      </c>
      <c r="I1458" s="5">
        <v>3</v>
      </c>
      <c r="J1458" s="2" t="s">
        <v>4</v>
      </c>
      <c r="K1458" s="2" t="s">
        <v>6</v>
      </c>
      <c r="L1458" s="8">
        <v>15.333333333333334</v>
      </c>
      <c r="M1458" s="1">
        <v>1</v>
      </c>
      <c r="N1458" s="1" t="str">
        <f t="shared" si="24"/>
        <v>не торгуем</v>
      </c>
      <c r="O1458" s="1"/>
    </row>
    <row r="1459" spans="3:15" x14ac:dyDescent="0.3">
      <c r="C1459" s="7" t="s">
        <v>305</v>
      </c>
      <c r="D1459" s="103" t="str">
        <f>VLOOKUP(Таблица1[[#This Row],[ID]],Таблица3[#All],3,FALSE)</f>
        <v>Shatayu</v>
      </c>
      <c r="E1459" s="18">
        <f>VLOOKUP(Таблица1[[#This Row],[ID]],Таблица3[#All],2,FALSE)</f>
        <v>43432</v>
      </c>
      <c r="F1459" s="18" t="str">
        <f>VLOOKUP(Таблица1[[#This Row],[ID]],Таблица3[#All],5,FALSE)</f>
        <v>Indore</v>
      </c>
      <c r="G1459" s="5">
        <v>734</v>
      </c>
      <c r="H1459" s="3">
        <v>248</v>
      </c>
      <c r="I1459" s="5">
        <v>2</v>
      </c>
      <c r="J1459" s="2" t="s">
        <v>2</v>
      </c>
      <c r="K1459" s="2" t="s">
        <v>14</v>
      </c>
      <c r="L1459" s="8">
        <v>367</v>
      </c>
      <c r="M1459" s="1">
        <v>4</v>
      </c>
      <c r="N1459" s="1" t="str">
        <f t="shared" si="24"/>
        <v>не торгуем</v>
      </c>
      <c r="O1459" s="1"/>
    </row>
    <row r="1460" spans="3:15" x14ac:dyDescent="0.3">
      <c r="C1460" s="7" t="s">
        <v>138</v>
      </c>
      <c r="D1460" s="103" t="str">
        <f>VLOOKUP(Таблица1[[#This Row],[ID]],Таблица3[#All],3,FALSE)</f>
        <v>Anjali</v>
      </c>
      <c r="E1460" s="18">
        <f>VLOOKUP(Таблица1[[#This Row],[ID]],Таблица3[#All],2,FALSE)</f>
        <v>43293</v>
      </c>
      <c r="F1460" s="18" t="str">
        <f>VLOOKUP(Таблица1[[#This Row],[ID]],Таблица3[#All],5,FALSE)</f>
        <v>Mumbai</v>
      </c>
      <c r="G1460" s="5">
        <v>371</v>
      </c>
      <c r="H1460" s="3">
        <v>115</v>
      </c>
      <c r="I1460" s="5">
        <v>1</v>
      </c>
      <c r="J1460" s="2" t="s">
        <v>2</v>
      </c>
      <c r="K1460" s="2" t="s">
        <v>3</v>
      </c>
      <c r="L1460" s="8">
        <v>371</v>
      </c>
      <c r="M1460" s="1">
        <v>1</v>
      </c>
      <c r="N1460" s="1" t="str">
        <f t="shared" si="24"/>
        <v>торгуем</v>
      </c>
      <c r="O1460" s="1"/>
    </row>
    <row r="1461" spans="3:15" x14ac:dyDescent="0.3">
      <c r="C1461" s="7" t="s">
        <v>371</v>
      </c>
      <c r="D1461" s="103" t="str">
        <f>VLOOKUP(Таблица1[[#This Row],[ID]],Таблица3[#All],3,FALSE)</f>
        <v>Jesal</v>
      </c>
      <c r="E1461" s="18">
        <f>VLOOKUP(Таблица1[[#This Row],[ID]],Таблица3[#All],2,FALSE)</f>
        <v>43478</v>
      </c>
      <c r="F1461" s="18" t="str">
        <f>VLOOKUP(Таблица1[[#This Row],[ID]],Таблица3[#All],5,FALSE)</f>
        <v>Kolkata</v>
      </c>
      <c r="G1461" s="5">
        <v>742</v>
      </c>
      <c r="H1461" s="3">
        <v>198</v>
      </c>
      <c r="I1461" s="5">
        <v>2</v>
      </c>
      <c r="J1461" s="2" t="s">
        <v>2</v>
      </c>
      <c r="K1461" s="2" t="s">
        <v>3</v>
      </c>
      <c r="L1461" s="8">
        <v>371</v>
      </c>
      <c r="M1461" s="1">
        <v>3</v>
      </c>
      <c r="N1461" s="1" t="str">
        <f t="shared" si="24"/>
        <v>торгуем</v>
      </c>
      <c r="O1461" s="1"/>
    </row>
    <row r="1462" spans="3:15" x14ac:dyDescent="0.3">
      <c r="C1462" s="7" t="s">
        <v>390</v>
      </c>
      <c r="D1462" s="103" t="str">
        <f>VLOOKUP(Таблица1[[#This Row],[ID]],Таблица3[#All],3,FALSE)</f>
        <v>Rhea</v>
      </c>
      <c r="E1462" s="18">
        <f>VLOOKUP(Таблица1[[#This Row],[ID]],Таблица3[#All],2,FALSE)</f>
        <v>43487</v>
      </c>
      <c r="F1462" s="18" t="str">
        <f>VLOOKUP(Таблица1[[#This Row],[ID]],Таблица3[#All],5,FALSE)</f>
        <v>Mumbai</v>
      </c>
      <c r="G1462" s="5">
        <v>742</v>
      </c>
      <c r="H1462" s="3">
        <v>198</v>
      </c>
      <c r="I1462" s="5">
        <v>2</v>
      </c>
      <c r="J1462" s="2" t="s">
        <v>2</v>
      </c>
      <c r="K1462" s="2" t="s">
        <v>3</v>
      </c>
      <c r="L1462" s="8">
        <v>371</v>
      </c>
      <c r="M1462" s="1">
        <v>1</v>
      </c>
      <c r="N1462" s="1" t="str">
        <f t="shared" si="24"/>
        <v>торгуем</v>
      </c>
      <c r="O1462" s="1"/>
    </row>
    <row r="1463" spans="3:15" x14ac:dyDescent="0.3">
      <c r="C1463" s="7" t="s">
        <v>223</v>
      </c>
      <c r="D1463" s="103" t="str">
        <f>VLOOKUP(Таблица1[[#This Row],[ID]],Таблица3[#All],3,FALSE)</f>
        <v>Shivanshu</v>
      </c>
      <c r="E1463" s="18">
        <f>VLOOKUP(Таблица1[[#This Row],[ID]],Таблица3[#All],2,FALSE)</f>
        <v>43378</v>
      </c>
      <c r="F1463" s="18" t="str">
        <f>VLOOKUP(Таблица1[[#This Row],[ID]],Таблица3[#All],5,FALSE)</f>
        <v>Indore</v>
      </c>
      <c r="G1463" s="5">
        <v>757</v>
      </c>
      <c r="H1463" s="3">
        <v>371</v>
      </c>
      <c r="I1463" s="5">
        <v>2</v>
      </c>
      <c r="J1463" s="2" t="s">
        <v>7</v>
      </c>
      <c r="K1463" s="2" t="s">
        <v>25</v>
      </c>
      <c r="L1463" s="8">
        <v>378.5</v>
      </c>
      <c r="M1463" s="1">
        <v>3</v>
      </c>
      <c r="N1463" s="1" t="str">
        <f t="shared" si="24"/>
        <v>торгуем</v>
      </c>
      <c r="O1463" s="1"/>
    </row>
    <row r="1464" spans="3:15" x14ac:dyDescent="0.3">
      <c r="C1464" s="7" t="s">
        <v>265</v>
      </c>
      <c r="D1464" s="103" t="str">
        <f>VLOOKUP(Таблица1[[#This Row],[ID]],Таблица3[#All],3,FALSE)</f>
        <v>Snel</v>
      </c>
      <c r="E1464" s="18">
        <f>VLOOKUP(Таблица1[[#This Row],[ID]],Таблица3[#All],2,FALSE)</f>
        <v>43407</v>
      </c>
      <c r="F1464" s="18" t="str">
        <f>VLOOKUP(Таблица1[[#This Row],[ID]],Таблица3[#All],5,FALSE)</f>
        <v>Thiruvananthapuram</v>
      </c>
      <c r="G1464" s="5">
        <v>757</v>
      </c>
      <c r="H1464" s="3">
        <v>371</v>
      </c>
      <c r="I1464" s="5">
        <v>2</v>
      </c>
      <c r="J1464" s="2" t="s">
        <v>7</v>
      </c>
      <c r="K1464" s="2" t="s">
        <v>25</v>
      </c>
      <c r="L1464" s="8">
        <v>378.5</v>
      </c>
      <c r="M1464" s="1">
        <v>1</v>
      </c>
      <c r="N1464" s="1" t="str">
        <f t="shared" si="24"/>
        <v>торгуем</v>
      </c>
      <c r="O1464" s="1"/>
    </row>
    <row r="1465" spans="3:15" x14ac:dyDescent="0.3">
      <c r="C1465" s="7" t="s">
        <v>509</v>
      </c>
      <c r="D1465" s="103" t="str">
        <f>VLOOKUP(Таблица1[[#This Row],[ID]],Таблица3[#All],3,FALSE)</f>
        <v>Kanak</v>
      </c>
      <c r="E1465" s="18">
        <f>VLOOKUP(Таблица1[[#This Row],[ID]],Таблица3[#All],2,FALSE)</f>
        <v>43550</v>
      </c>
      <c r="F1465" s="18" t="str">
        <f>VLOOKUP(Таблица1[[#This Row],[ID]],Таблица3[#All],5,FALSE)</f>
        <v>Goa</v>
      </c>
      <c r="G1465" s="5">
        <v>139</v>
      </c>
      <c r="H1465" s="3">
        <v>14</v>
      </c>
      <c r="I1465" s="5">
        <v>3</v>
      </c>
      <c r="J1465" s="2" t="s">
        <v>4</v>
      </c>
      <c r="K1465" s="2" t="s">
        <v>15</v>
      </c>
      <c r="L1465" s="8">
        <v>46.333333333333336</v>
      </c>
      <c r="M1465" s="1">
        <v>4</v>
      </c>
      <c r="N1465" s="1" t="str">
        <f t="shared" si="24"/>
        <v>не торгуем</v>
      </c>
      <c r="O1465" s="1"/>
    </row>
    <row r="1466" spans="3:15" x14ac:dyDescent="0.3">
      <c r="C1466" s="7" t="s">
        <v>510</v>
      </c>
      <c r="D1466" s="103" t="str">
        <f>VLOOKUP(Таблица1[[#This Row],[ID]],Таблица3[#All],3,FALSE)</f>
        <v>Sagar</v>
      </c>
      <c r="E1466" s="18">
        <f>VLOOKUP(Таблица1[[#This Row],[ID]],Таблица3[#All],2,FALSE)</f>
        <v>43551</v>
      </c>
      <c r="F1466" s="18" t="str">
        <f>VLOOKUP(Таблица1[[#This Row],[ID]],Таблица3[#All],5,FALSE)</f>
        <v>Kohima</v>
      </c>
      <c r="G1466" s="5">
        <v>80</v>
      </c>
      <c r="H1466" s="3">
        <v>22</v>
      </c>
      <c r="I1466" s="5">
        <v>3</v>
      </c>
      <c r="J1466" s="2" t="s">
        <v>4</v>
      </c>
      <c r="K1466" s="2" t="s">
        <v>5</v>
      </c>
      <c r="L1466" s="8">
        <v>26.666666666666668</v>
      </c>
      <c r="M1466" s="1">
        <v>3</v>
      </c>
      <c r="N1466" s="1" t="str">
        <f t="shared" si="24"/>
        <v>не торгуем</v>
      </c>
      <c r="O1466" s="1"/>
    </row>
    <row r="1467" spans="3:15" x14ac:dyDescent="0.3">
      <c r="C1467" s="7" t="s">
        <v>511</v>
      </c>
      <c r="D1467" s="103" t="str">
        <f>VLOOKUP(Таблица1[[#This Row],[ID]],Таблица3[#All],3,FALSE)</f>
        <v>Manju</v>
      </c>
      <c r="E1467" s="18">
        <f>VLOOKUP(Таблица1[[#This Row],[ID]],Таблица3[#All],2,FALSE)</f>
        <v>43551</v>
      </c>
      <c r="F1467" s="18" t="str">
        <f>VLOOKUP(Таблица1[[#This Row],[ID]],Таблица3[#All],5,FALSE)</f>
        <v>Hyderabad</v>
      </c>
      <c r="G1467" s="5">
        <v>158</v>
      </c>
      <c r="H1467" s="3">
        <v>69</v>
      </c>
      <c r="I1467" s="5">
        <v>3</v>
      </c>
      <c r="J1467" s="2" t="s">
        <v>4</v>
      </c>
      <c r="K1467" s="2" t="s">
        <v>5</v>
      </c>
      <c r="L1467" s="8">
        <v>52.666666666666664</v>
      </c>
      <c r="M1467" s="1">
        <v>3</v>
      </c>
      <c r="N1467" s="1" t="str">
        <f t="shared" si="24"/>
        <v>не торгуем</v>
      </c>
      <c r="O1467" s="1"/>
    </row>
    <row r="1468" spans="3:15" x14ac:dyDescent="0.3">
      <c r="C1468" s="7" t="s">
        <v>511</v>
      </c>
      <c r="D1468" s="103" t="str">
        <f>VLOOKUP(Таблица1[[#This Row],[ID]],Таблица3[#All],3,FALSE)</f>
        <v>Manju</v>
      </c>
      <c r="E1468" s="18">
        <f>VLOOKUP(Таблица1[[#This Row],[ID]],Таблица3[#All],2,FALSE)</f>
        <v>43551</v>
      </c>
      <c r="F1468" s="18" t="str">
        <f>VLOOKUP(Таблица1[[#This Row],[ID]],Таблица3[#All],5,FALSE)</f>
        <v>Hyderabad</v>
      </c>
      <c r="G1468" s="5">
        <v>29</v>
      </c>
      <c r="H1468" s="3">
        <v>10</v>
      </c>
      <c r="I1468" s="5">
        <v>4</v>
      </c>
      <c r="J1468" s="2" t="s">
        <v>4</v>
      </c>
      <c r="K1468" s="2" t="s">
        <v>6</v>
      </c>
      <c r="L1468" s="8">
        <v>7.25</v>
      </c>
      <c r="M1468" s="1">
        <v>4</v>
      </c>
      <c r="N1468" s="1" t="str">
        <f t="shared" si="24"/>
        <v>не торгуем</v>
      </c>
      <c r="O1468" s="1"/>
    </row>
    <row r="1469" spans="3:15" x14ac:dyDescent="0.3">
      <c r="C1469" s="7" t="s">
        <v>511</v>
      </c>
      <c r="D1469" s="103" t="str">
        <f>VLOOKUP(Таблица1[[#This Row],[ID]],Таблица3[#All],3,FALSE)</f>
        <v>Manju</v>
      </c>
      <c r="E1469" s="18">
        <f>VLOOKUP(Таблица1[[#This Row],[ID]],Таблица3[#All],2,FALSE)</f>
        <v>43551</v>
      </c>
      <c r="F1469" s="18" t="str">
        <f>VLOOKUP(Таблица1[[#This Row],[ID]],Таблица3[#All],5,FALSE)</f>
        <v>Hyderabad</v>
      </c>
      <c r="G1469" s="5">
        <v>59</v>
      </c>
      <c r="H1469" s="3">
        <v>10</v>
      </c>
      <c r="I1469" s="5">
        <v>4</v>
      </c>
      <c r="J1469" s="2" t="s">
        <v>4</v>
      </c>
      <c r="K1469" s="2" t="s">
        <v>22</v>
      </c>
      <c r="L1469" s="8">
        <v>14.75</v>
      </c>
      <c r="M1469" s="1">
        <v>1</v>
      </c>
      <c r="N1469" s="1" t="str">
        <f t="shared" si="24"/>
        <v>не торгуем</v>
      </c>
      <c r="O1469" s="1"/>
    </row>
    <row r="1470" spans="3:15" x14ac:dyDescent="0.3">
      <c r="C1470" s="7" t="s">
        <v>184</v>
      </c>
      <c r="D1470" s="103" t="str">
        <f>VLOOKUP(Таблица1[[#This Row],[ID]],Таблица3[#All],3,FALSE)</f>
        <v>Sanjova</v>
      </c>
      <c r="E1470" s="18">
        <f>VLOOKUP(Таблица1[[#This Row],[ID]],Таблица3[#All],2,FALSE)</f>
        <v>43340</v>
      </c>
      <c r="F1470" s="18" t="str">
        <f>VLOOKUP(Таблица1[[#This Row],[ID]],Таблица3[#All],5,FALSE)</f>
        <v>Pune</v>
      </c>
      <c r="G1470" s="5">
        <v>765</v>
      </c>
      <c r="H1470" s="3">
        <v>-153</v>
      </c>
      <c r="I1470" s="5">
        <v>2</v>
      </c>
      <c r="J1470" s="2" t="s">
        <v>7</v>
      </c>
      <c r="K1470" s="2" t="s">
        <v>10</v>
      </c>
      <c r="L1470" s="8">
        <v>382.5</v>
      </c>
      <c r="M1470" s="1">
        <v>3</v>
      </c>
      <c r="N1470" s="1" t="str">
        <f t="shared" si="24"/>
        <v>не торгуем</v>
      </c>
      <c r="O1470" s="1"/>
    </row>
    <row r="1471" spans="3:15" x14ac:dyDescent="0.3">
      <c r="C1471" s="7" t="s">
        <v>148</v>
      </c>
      <c r="D1471" s="103" t="str">
        <f>VLOOKUP(Таблица1[[#This Row],[ID]],Таблица3[#All],3,FALSE)</f>
        <v>Ameesha</v>
      </c>
      <c r="E1471" s="18">
        <f>VLOOKUP(Таблица1[[#This Row],[ID]],Таблица3[#All],2,FALSE)</f>
        <v>43303</v>
      </c>
      <c r="F1471" s="18" t="str">
        <f>VLOOKUP(Таблица1[[#This Row],[ID]],Таблица3[#All],5,FALSE)</f>
        <v>Pune</v>
      </c>
      <c r="G1471" s="5">
        <v>771</v>
      </c>
      <c r="H1471" s="3">
        <v>-424</v>
      </c>
      <c r="I1471" s="5">
        <v>2</v>
      </c>
      <c r="J1471" s="2" t="s">
        <v>7</v>
      </c>
      <c r="K1471" s="2" t="s">
        <v>10</v>
      </c>
      <c r="L1471" s="8">
        <v>385.5</v>
      </c>
      <c r="M1471" s="1">
        <v>3</v>
      </c>
      <c r="N1471" s="1" t="str">
        <f t="shared" si="24"/>
        <v>не торгуем</v>
      </c>
      <c r="O1471" s="1"/>
    </row>
    <row r="1472" spans="3:15" x14ac:dyDescent="0.3">
      <c r="C1472" s="7" t="s">
        <v>84</v>
      </c>
      <c r="D1472" s="103" t="str">
        <f>VLOOKUP(Таблица1[[#This Row],[ID]],Таблица3[#All],3,FALSE)</f>
        <v>Pratyusmita</v>
      </c>
      <c r="E1472" s="18">
        <f>VLOOKUP(Таблица1[[#This Row],[ID]],Таблица3[#All],2,FALSE)</f>
        <v>43240</v>
      </c>
      <c r="F1472" s="18" t="str">
        <f>VLOOKUP(Таблица1[[#This Row],[ID]],Таблица3[#All],5,FALSE)</f>
        <v>Patna</v>
      </c>
      <c r="G1472" s="5">
        <v>785</v>
      </c>
      <c r="H1472" s="3">
        <v>52</v>
      </c>
      <c r="I1472" s="5">
        <v>2</v>
      </c>
      <c r="J1472" s="2" t="s">
        <v>7</v>
      </c>
      <c r="K1472" s="2" t="s">
        <v>10</v>
      </c>
      <c r="L1472" s="8">
        <v>392.5</v>
      </c>
      <c r="M1472" s="1">
        <v>3</v>
      </c>
      <c r="N1472" s="1" t="str">
        <f t="shared" si="24"/>
        <v>не торгуем</v>
      </c>
      <c r="O1472" s="1"/>
    </row>
    <row r="1473" spans="3:15" x14ac:dyDescent="0.3">
      <c r="C1473" s="7" t="s">
        <v>349</v>
      </c>
      <c r="D1473" s="103" t="str">
        <f>VLOOKUP(Таблица1[[#This Row],[ID]],Таблица3[#All],3,FALSE)</f>
        <v>Girase</v>
      </c>
      <c r="E1473" s="18">
        <f>VLOOKUP(Таблица1[[#This Row],[ID]],Таблица3[#All],2,FALSE)</f>
        <v>43467</v>
      </c>
      <c r="F1473" s="18" t="str">
        <f>VLOOKUP(Таблица1[[#This Row],[ID]],Таблица3[#All],5,FALSE)</f>
        <v>Thiruvananthapuram</v>
      </c>
      <c r="G1473" s="5">
        <v>1308</v>
      </c>
      <c r="H1473" s="3">
        <v>536</v>
      </c>
      <c r="I1473" s="5">
        <v>3</v>
      </c>
      <c r="J1473" s="2" t="s">
        <v>2</v>
      </c>
      <c r="K1473" s="2" t="s">
        <v>3</v>
      </c>
      <c r="L1473" s="8">
        <v>436</v>
      </c>
      <c r="M1473" s="1">
        <v>2</v>
      </c>
      <c r="N1473" s="1" t="str">
        <f t="shared" si="24"/>
        <v>торгуем</v>
      </c>
      <c r="O1473" s="1"/>
    </row>
    <row r="1474" spans="3:15" x14ac:dyDescent="0.3">
      <c r="C1474" s="7" t="s">
        <v>181</v>
      </c>
      <c r="D1474" s="103" t="str">
        <f>VLOOKUP(Таблица1[[#This Row],[ID]],Таблица3[#All],3,FALSE)</f>
        <v>Surabhi</v>
      </c>
      <c r="E1474" s="18">
        <f>VLOOKUP(Таблица1[[#This Row],[ID]],Таблица3[#All],2,FALSE)</f>
        <v>43337</v>
      </c>
      <c r="F1474" s="18" t="str">
        <f>VLOOKUP(Таблица1[[#This Row],[ID]],Таблица3[#All],5,FALSE)</f>
        <v>Mumbai</v>
      </c>
      <c r="G1474" s="5">
        <v>2188</v>
      </c>
      <c r="H1474" s="3">
        <v>1050</v>
      </c>
      <c r="I1474" s="5">
        <v>5</v>
      </c>
      <c r="J1474" s="2" t="s">
        <v>2</v>
      </c>
      <c r="K1474" s="2" t="s">
        <v>3</v>
      </c>
      <c r="L1474" s="8">
        <v>437.6</v>
      </c>
      <c r="M1474" s="1">
        <v>2</v>
      </c>
      <c r="N1474" s="1" t="str">
        <f t="shared" si="24"/>
        <v>торгуем</v>
      </c>
      <c r="O1474" s="1"/>
    </row>
    <row r="1475" spans="3:15" x14ac:dyDescent="0.3">
      <c r="C1475" s="7" t="s">
        <v>513</v>
      </c>
      <c r="D1475" s="103" t="str">
        <f>VLOOKUP(Таблица1[[#This Row],[ID]],Таблица3[#All],3,FALSE)</f>
        <v>Sarita</v>
      </c>
      <c r="E1475" s="18">
        <f>VLOOKUP(Таблица1[[#This Row],[ID]],Таблица3[#All],2,FALSE)</f>
        <v>43551</v>
      </c>
      <c r="F1475" s="18" t="str">
        <f>VLOOKUP(Таблица1[[#This Row],[ID]],Таблица3[#All],5,FALSE)</f>
        <v>Pune</v>
      </c>
      <c r="G1475" s="5">
        <v>81</v>
      </c>
      <c r="H1475" s="3">
        <v>41</v>
      </c>
      <c r="I1475" s="5">
        <v>5</v>
      </c>
      <c r="J1475" s="2" t="s">
        <v>4</v>
      </c>
      <c r="K1475" s="2" t="s">
        <v>22</v>
      </c>
      <c r="L1475" s="8">
        <v>16.2</v>
      </c>
      <c r="M1475" s="1">
        <v>1</v>
      </c>
      <c r="N1475" s="1" t="str">
        <f t="shared" si="24"/>
        <v>не торгуем</v>
      </c>
      <c r="O1475" s="1"/>
    </row>
    <row r="1476" spans="3:15" x14ac:dyDescent="0.3">
      <c r="C1476" s="7" t="s">
        <v>513</v>
      </c>
      <c r="D1476" s="103" t="str">
        <f>VLOOKUP(Таблица1[[#This Row],[ID]],Таблица3[#All],3,FALSE)</f>
        <v>Sarita</v>
      </c>
      <c r="E1476" s="18">
        <f>VLOOKUP(Таблица1[[#This Row],[ID]],Таблица3[#All],2,FALSE)</f>
        <v>43551</v>
      </c>
      <c r="F1476" s="18" t="str">
        <f>VLOOKUP(Таблица1[[#This Row],[ID]],Таблица3[#All],5,FALSE)</f>
        <v>Pune</v>
      </c>
      <c r="G1476" s="5">
        <v>49</v>
      </c>
      <c r="H1476" s="3">
        <v>5</v>
      </c>
      <c r="I1476" s="5">
        <v>4</v>
      </c>
      <c r="J1476" s="2" t="s">
        <v>4</v>
      </c>
      <c r="K1476" s="2" t="s">
        <v>6</v>
      </c>
      <c r="L1476" s="8">
        <v>12.25</v>
      </c>
      <c r="M1476" s="1">
        <v>1</v>
      </c>
      <c r="N1476" s="1" t="str">
        <f t="shared" si="24"/>
        <v>не торгуем</v>
      </c>
      <c r="O1476" s="1"/>
    </row>
    <row r="1477" spans="3:15" x14ac:dyDescent="0.3">
      <c r="C1477" s="7" t="s">
        <v>513</v>
      </c>
      <c r="D1477" s="103" t="str">
        <f>VLOOKUP(Таблица1[[#This Row],[ID]],Таблица3[#All],3,FALSE)</f>
        <v>Sarita</v>
      </c>
      <c r="E1477" s="18">
        <f>VLOOKUP(Таблица1[[#This Row],[ID]],Таблица3[#All],2,FALSE)</f>
        <v>43551</v>
      </c>
      <c r="F1477" s="18" t="str">
        <f>VLOOKUP(Таблица1[[#This Row],[ID]],Таблица3[#All],5,FALSE)</f>
        <v>Pune</v>
      </c>
      <c r="G1477" s="5">
        <v>148</v>
      </c>
      <c r="H1477" s="3">
        <v>25</v>
      </c>
      <c r="I1477" s="5">
        <v>3</v>
      </c>
      <c r="J1477" s="2" t="s">
        <v>4</v>
      </c>
      <c r="K1477" s="2" t="s">
        <v>11</v>
      </c>
      <c r="L1477" s="8">
        <v>49.333333333333336</v>
      </c>
      <c r="M1477" s="1">
        <v>4</v>
      </c>
      <c r="N1477" s="1" t="str">
        <f t="shared" si="24"/>
        <v>не торгуем</v>
      </c>
      <c r="O1477" s="1"/>
    </row>
    <row r="1478" spans="3:15" x14ac:dyDescent="0.3">
      <c r="C1478" s="7" t="s">
        <v>475</v>
      </c>
      <c r="D1478" s="103" t="str">
        <f>VLOOKUP(Таблица1[[#This Row],[ID]],Таблица3[#All],3,FALSE)</f>
        <v>Yaanvi</v>
      </c>
      <c r="E1478" s="18">
        <f>VLOOKUP(Таблица1[[#This Row],[ID]],Таблица3[#All],2,FALSE)</f>
        <v>43534</v>
      </c>
      <c r="F1478" s="18" t="str">
        <f>VLOOKUP(Таблица1[[#This Row],[ID]],Таблица3[#All],5,FALSE)</f>
        <v>Indore</v>
      </c>
      <c r="G1478" s="5">
        <v>5729</v>
      </c>
      <c r="H1478" s="3">
        <v>64</v>
      </c>
      <c r="I1478" s="5">
        <v>14</v>
      </c>
      <c r="J1478" s="2" t="s">
        <v>2</v>
      </c>
      <c r="K1478" s="2" t="s">
        <v>14</v>
      </c>
      <c r="L1478" s="8">
        <v>409.21428571428572</v>
      </c>
      <c r="M1478" s="1">
        <v>2</v>
      </c>
      <c r="N1478" s="1" t="str">
        <f t="shared" ref="N1478:N1505" si="25">IF(OR(K1478="Printers",K1478="Bookcases",K1478="Accessories"),"торгуем","не торгуем")</f>
        <v>не торгуем</v>
      </c>
      <c r="O1478" s="1"/>
    </row>
    <row r="1479" spans="3:15" x14ac:dyDescent="0.3">
      <c r="C1479" s="7" t="s">
        <v>520</v>
      </c>
      <c r="D1479" s="103" t="str">
        <f>VLOOKUP(Таблица1[[#This Row],[ID]],Таблица3[#All],3,FALSE)</f>
        <v>Hitika</v>
      </c>
      <c r="E1479" s="18">
        <f>VLOOKUP(Таблица1[[#This Row],[ID]],Таблица3[#All],2,FALSE)</f>
        <v>43555</v>
      </c>
      <c r="F1479" s="18" t="str">
        <f>VLOOKUP(Таблица1[[#This Row],[ID]],Таблица3[#All],5,FALSE)</f>
        <v>Indore</v>
      </c>
      <c r="G1479" s="5">
        <v>828</v>
      </c>
      <c r="H1479" s="3">
        <v>230</v>
      </c>
      <c r="I1479" s="5">
        <v>2</v>
      </c>
      <c r="J1479" s="2" t="s">
        <v>2</v>
      </c>
      <c r="K1479" s="2" t="s">
        <v>14</v>
      </c>
      <c r="L1479" s="8">
        <v>414</v>
      </c>
      <c r="M1479" s="1">
        <v>3</v>
      </c>
      <c r="N1479" s="1" t="str">
        <f t="shared" si="25"/>
        <v>не торгуем</v>
      </c>
      <c r="O1479" s="1"/>
    </row>
    <row r="1480" spans="3:15" x14ac:dyDescent="0.3">
      <c r="C1480" s="7" t="s">
        <v>516</v>
      </c>
      <c r="D1480" s="103" t="str">
        <f>VLOOKUP(Таблица1[[#This Row],[ID]],Таблица3[#All],3,FALSE)</f>
        <v>Atharv</v>
      </c>
      <c r="E1480" s="18">
        <f>VLOOKUP(Таблица1[[#This Row],[ID]],Таблица3[#All],2,FALSE)</f>
        <v>43552</v>
      </c>
      <c r="F1480" s="18" t="str">
        <f>VLOOKUP(Таблица1[[#This Row],[ID]],Таблица3[#All],5,FALSE)</f>
        <v>Kolkata</v>
      </c>
      <c r="G1480" s="5">
        <v>45</v>
      </c>
      <c r="H1480" s="3">
        <v>9</v>
      </c>
      <c r="I1480" s="5">
        <v>3</v>
      </c>
      <c r="J1480" s="2" t="s">
        <v>4</v>
      </c>
      <c r="K1480" s="2" t="s">
        <v>22</v>
      </c>
      <c r="L1480" s="8">
        <v>15</v>
      </c>
      <c r="M1480" s="1">
        <v>1</v>
      </c>
      <c r="N1480" s="1" t="str">
        <f t="shared" si="25"/>
        <v>не торгуем</v>
      </c>
      <c r="O1480" s="1"/>
    </row>
    <row r="1481" spans="3:15" x14ac:dyDescent="0.3">
      <c r="C1481" s="7" t="s">
        <v>319</v>
      </c>
      <c r="D1481" s="103" t="str">
        <f>VLOOKUP(Таблица1[[#This Row],[ID]],Таблица3[#All],3,FALSE)</f>
        <v>Aishwarya</v>
      </c>
      <c r="E1481" s="18">
        <f>VLOOKUP(Таблица1[[#This Row],[ID]],Таблица3[#All],2,FALSE)</f>
        <v>43442</v>
      </c>
      <c r="F1481" s="18" t="str">
        <f>VLOOKUP(Таблица1[[#This Row],[ID]],Таблица3[#All],5,FALSE)</f>
        <v>Allahabad</v>
      </c>
      <c r="G1481" s="5">
        <v>846</v>
      </c>
      <c r="H1481" s="3">
        <v>9</v>
      </c>
      <c r="I1481" s="5">
        <v>2</v>
      </c>
      <c r="J1481" s="2" t="s">
        <v>2</v>
      </c>
      <c r="K1481" s="2" t="s">
        <v>14</v>
      </c>
      <c r="L1481" s="8">
        <v>423</v>
      </c>
      <c r="M1481" s="1">
        <v>3</v>
      </c>
      <c r="N1481" s="1" t="str">
        <f t="shared" si="25"/>
        <v>не торгуем</v>
      </c>
      <c r="O1481" s="1"/>
    </row>
    <row r="1482" spans="3:15" x14ac:dyDescent="0.3">
      <c r="C1482" s="7" t="s">
        <v>516</v>
      </c>
      <c r="D1482" s="103" t="str">
        <f>VLOOKUP(Таблица1[[#This Row],[ID]],Таблица3[#All],3,FALSE)</f>
        <v>Atharv</v>
      </c>
      <c r="E1482" s="18">
        <f>VLOOKUP(Таблица1[[#This Row],[ID]],Таблица3[#All],2,FALSE)</f>
        <v>43552</v>
      </c>
      <c r="F1482" s="18" t="str">
        <f>VLOOKUP(Таблица1[[#This Row],[ID]],Таблица3[#All],5,FALSE)</f>
        <v>Kolkata</v>
      </c>
      <c r="G1482" s="5">
        <v>140</v>
      </c>
      <c r="H1482" s="3">
        <v>56</v>
      </c>
      <c r="I1482" s="5">
        <v>4</v>
      </c>
      <c r="J1482" s="2" t="s">
        <v>4</v>
      </c>
      <c r="K1482" s="2" t="s">
        <v>20</v>
      </c>
      <c r="L1482" s="8">
        <v>35</v>
      </c>
      <c r="M1482" s="1">
        <v>1</v>
      </c>
      <c r="N1482" s="1" t="str">
        <f t="shared" si="25"/>
        <v>не торгуем</v>
      </c>
      <c r="O1482" s="1"/>
    </row>
    <row r="1483" spans="3:15" x14ac:dyDescent="0.3">
      <c r="C1483" s="7" t="s">
        <v>415</v>
      </c>
      <c r="D1483" s="103" t="str">
        <f>VLOOKUP(Таблица1[[#This Row],[ID]],Таблица3[#All],3,FALSE)</f>
        <v>Yohann</v>
      </c>
      <c r="E1483" s="18">
        <f>VLOOKUP(Таблица1[[#This Row],[ID]],Таблица3[#All],2,FALSE)</f>
        <v>43500</v>
      </c>
      <c r="F1483" s="18" t="str">
        <f>VLOOKUP(Таблица1[[#This Row],[ID]],Таблица3[#All],5,FALSE)</f>
        <v>Delhi</v>
      </c>
      <c r="G1483" s="5">
        <v>1314</v>
      </c>
      <c r="H1483" s="3">
        <v>342</v>
      </c>
      <c r="I1483" s="5">
        <v>3</v>
      </c>
      <c r="J1483" s="2" t="s">
        <v>2</v>
      </c>
      <c r="K1483" s="2" t="s">
        <v>3</v>
      </c>
      <c r="L1483" s="8">
        <v>438</v>
      </c>
      <c r="M1483" s="1">
        <v>3</v>
      </c>
      <c r="N1483" s="1" t="str">
        <f t="shared" si="25"/>
        <v>торгуем</v>
      </c>
      <c r="O1483" s="1"/>
    </row>
    <row r="1484" spans="3:15" x14ac:dyDescent="0.3">
      <c r="C1484" s="7" t="s">
        <v>516</v>
      </c>
      <c r="D1484" s="103" t="str">
        <f>VLOOKUP(Таблица1[[#This Row],[ID]],Таблица3[#All],3,FALSE)</f>
        <v>Atharv</v>
      </c>
      <c r="E1484" s="18">
        <f>VLOOKUP(Таблица1[[#This Row],[ID]],Таблица3[#All],2,FALSE)</f>
        <v>43552</v>
      </c>
      <c r="F1484" s="18" t="str">
        <f>VLOOKUP(Таблица1[[#This Row],[ID]],Таблица3[#All],5,FALSE)</f>
        <v>Kolkata</v>
      </c>
      <c r="G1484" s="5">
        <v>451</v>
      </c>
      <c r="H1484" s="3">
        <v>25</v>
      </c>
      <c r="I1484" s="5">
        <v>3</v>
      </c>
      <c r="J1484" s="2" t="s">
        <v>7</v>
      </c>
      <c r="K1484" s="2" t="s">
        <v>10</v>
      </c>
      <c r="L1484" s="8">
        <v>150.33333333333334</v>
      </c>
      <c r="M1484" s="1">
        <v>1</v>
      </c>
      <c r="N1484" s="1" t="str">
        <f t="shared" si="25"/>
        <v>не торгуем</v>
      </c>
      <c r="O1484" s="1"/>
    </row>
    <row r="1485" spans="3:15" x14ac:dyDescent="0.3">
      <c r="C1485" s="7" t="s">
        <v>516</v>
      </c>
      <c r="D1485" s="103" t="str">
        <f>VLOOKUP(Таблица1[[#This Row],[ID]],Таблица3[#All],3,FALSE)</f>
        <v>Atharv</v>
      </c>
      <c r="E1485" s="18">
        <f>VLOOKUP(Таблица1[[#This Row],[ID]],Таблица3[#All],2,FALSE)</f>
        <v>43552</v>
      </c>
      <c r="F1485" s="18" t="str">
        <f>VLOOKUP(Таблица1[[#This Row],[ID]],Таблица3[#All],5,FALSE)</f>
        <v>Kolkata</v>
      </c>
      <c r="G1485" s="5">
        <v>264</v>
      </c>
      <c r="H1485" s="3">
        <v>-26</v>
      </c>
      <c r="I1485" s="5">
        <v>3</v>
      </c>
      <c r="J1485" s="2" t="s">
        <v>4</v>
      </c>
      <c r="K1485" s="2" t="s">
        <v>13</v>
      </c>
      <c r="L1485" s="8">
        <v>88</v>
      </c>
      <c r="M1485" s="1">
        <v>2</v>
      </c>
      <c r="N1485" s="1" t="str">
        <f t="shared" si="25"/>
        <v>не торгуем</v>
      </c>
      <c r="O1485" s="1"/>
    </row>
    <row r="1486" spans="3:15" x14ac:dyDescent="0.3">
      <c r="C1486" s="7" t="s">
        <v>318</v>
      </c>
      <c r="D1486" s="103" t="str">
        <f>VLOOKUP(Таблица1[[#This Row],[ID]],Таблица3[#All],3,FALSE)</f>
        <v>Abhishek</v>
      </c>
      <c r="E1486" s="18">
        <f>VLOOKUP(Таблица1[[#This Row],[ID]],Таблица3[#All],2,FALSE)</f>
        <v>43441</v>
      </c>
      <c r="F1486" s="18" t="str">
        <f>VLOOKUP(Таблица1[[#This Row],[ID]],Таблица3[#All],5,FALSE)</f>
        <v>Udaipur</v>
      </c>
      <c r="G1486" s="5">
        <v>857</v>
      </c>
      <c r="H1486" s="3">
        <v>274</v>
      </c>
      <c r="I1486" s="5">
        <v>2</v>
      </c>
      <c r="J1486" s="2" t="s">
        <v>2</v>
      </c>
      <c r="K1486" s="2" t="s">
        <v>24</v>
      </c>
      <c r="L1486" s="8">
        <v>428.5</v>
      </c>
      <c r="M1486" s="1">
        <v>1</v>
      </c>
      <c r="N1486" s="1" t="str">
        <f t="shared" si="25"/>
        <v>не торгуем</v>
      </c>
      <c r="O1486" s="1"/>
    </row>
    <row r="1487" spans="3:15" x14ac:dyDescent="0.3">
      <c r="C1487" s="7" t="s">
        <v>324</v>
      </c>
      <c r="D1487" s="103" t="str">
        <f>VLOOKUP(Таблица1[[#This Row],[ID]],Таблица3[#All],3,FALSE)</f>
        <v>Swapnil</v>
      </c>
      <c r="E1487" s="18">
        <f>VLOOKUP(Таблица1[[#This Row],[ID]],Таблица3[#All],2,FALSE)</f>
        <v>43444</v>
      </c>
      <c r="F1487" s="18" t="str">
        <f>VLOOKUP(Таблица1[[#This Row],[ID]],Таблица3[#All],5,FALSE)</f>
        <v>Delhi</v>
      </c>
      <c r="G1487" s="5">
        <v>871</v>
      </c>
      <c r="H1487" s="3">
        <v>131</v>
      </c>
      <c r="I1487" s="5">
        <v>2</v>
      </c>
      <c r="J1487" s="2" t="s">
        <v>2</v>
      </c>
      <c r="K1487" s="2" t="s">
        <v>3</v>
      </c>
      <c r="L1487" s="8">
        <v>435.5</v>
      </c>
      <c r="M1487" s="1">
        <v>1</v>
      </c>
      <c r="N1487" s="1" t="str">
        <f t="shared" si="25"/>
        <v>торгуем</v>
      </c>
      <c r="O1487" s="1"/>
    </row>
    <row r="1488" spans="3:15" x14ac:dyDescent="0.3">
      <c r="C1488" s="7" t="s">
        <v>167</v>
      </c>
      <c r="D1488" s="103" t="str">
        <f>VLOOKUP(Таблица1[[#This Row],[ID]],Таблица3[#All],3,FALSE)</f>
        <v>Harsh</v>
      </c>
      <c r="E1488" s="18">
        <f>VLOOKUP(Таблица1[[#This Row],[ID]],Таблица3[#All],2,FALSE)</f>
        <v>43323</v>
      </c>
      <c r="F1488" s="18" t="str">
        <f>VLOOKUP(Таблица1[[#This Row],[ID]],Таблица3[#All],5,FALSE)</f>
        <v>Bhopal</v>
      </c>
      <c r="G1488" s="5">
        <v>877</v>
      </c>
      <c r="H1488" s="3">
        <v>395</v>
      </c>
      <c r="I1488" s="5">
        <v>2</v>
      </c>
      <c r="J1488" s="2" t="s">
        <v>2</v>
      </c>
      <c r="K1488" s="2" t="s">
        <v>3</v>
      </c>
      <c r="L1488" s="8">
        <v>438.5</v>
      </c>
      <c r="M1488" s="1">
        <v>4</v>
      </c>
      <c r="N1488" s="1" t="str">
        <f t="shared" si="25"/>
        <v>торгуем</v>
      </c>
      <c r="O1488" s="1"/>
    </row>
    <row r="1489" spans="3:15" x14ac:dyDescent="0.3">
      <c r="C1489" s="7" t="s">
        <v>177</v>
      </c>
      <c r="D1489" s="103" t="str">
        <f>VLOOKUP(Таблица1[[#This Row],[ID]],Таблица3[#All],3,FALSE)</f>
        <v>Mohit</v>
      </c>
      <c r="E1489" s="18">
        <f>VLOOKUP(Таблица1[[#This Row],[ID]],Таблица3[#All],2,FALSE)</f>
        <v>43333</v>
      </c>
      <c r="F1489" s="18" t="str">
        <f>VLOOKUP(Таблица1[[#This Row],[ID]],Таблица3[#All],5,FALSE)</f>
        <v>Indore</v>
      </c>
      <c r="G1489" s="5">
        <v>3151</v>
      </c>
      <c r="H1489" s="3">
        <v>-35</v>
      </c>
      <c r="I1489" s="5">
        <v>7</v>
      </c>
      <c r="J1489" s="2" t="s">
        <v>4</v>
      </c>
      <c r="K1489" s="2" t="s">
        <v>13</v>
      </c>
      <c r="L1489" s="8">
        <v>450.14285714285717</v>
      </c>
      <c r="M1489" s="1">
        <v>3</v>
      </c>
      <c r="N1489" s="1" t="str">
        <f t="shared" si="25"/>
        <v>не торгуем</v>
      </c>
      <c r="O1489" s="1"/>
    </row>
    <row r="1490" spans="3:15" x14ac:dyDescent="0.3">
      <c r="C1490" s="7" t="s">
        <v>223</v>
      </c>
      <c r="D1490" s="103" t="str">
        <f>VLOOKUP(Таблица1[[#This Row],[ID]],Таблица3[#All],3,FALSE)</f>
        <v>Shivanshu</v>
      </c>
      <c r="E1490" s="18">
        <f>VLOOKUP(Таблица1[[#This Row],[ID]],Таблица3[#All],2,FALSE)</f>
        <v>43378</v>
      </c>
      <c r="F1490" s="18" t="str">
        <f>VLOOKUP(Таблица1[[#This Row],[ID]],Таблица3[#All],5,FALSE)</f>
        <v>Indore</v>
      </c>
      <c r="G1490" s="5">
        <v>536</v>
      </c>
      <c r="H1490" s="3">
        <v>91</v>
      </c>
      <c r="I1490" s="5">
        <v>1</v>
      </c>
      <c r="J1490" s="2" t="s">
        <v>4</v>
      </c>
      <c r="K1490" s="2" t="s">
        <v>13</v>
      </c>
      <c r="L1490" s="8">
        <v>536</v>
      </c>
      <c r="M1490" s="1">
        <v>1</v>
      </c>
      <c r="N1490" s="1" t="str">
        <f t="shared" si="25"/>
        <v>не торгуем</v>
      </c>
      <c r="O1490" s="1"/>
    </row>
    <row r="1491" spans="3:15" x14ac:dyDescent="0.3">
      <c r="C1491" s="7" t="s">
        <v>517</v>
      </c>
      <c r="D1491" s="103" t="str">
        <f>VLOOKUP(Таблица1[[#This Row],[ID]],Таблица3[#All],3,FALSE)</f>
        <v>Vini</v>
      </c>
      <c r="E1491" s="18">
        <f>VLOOKUP(Таблица1[[#This Row],[ID]],Таблица3[#All],2,FALSE)</f>
        <v>43552</v>
      </c>
      <c r="F1491" s="18" t="str">
        <f>VLOOKUP(Таблица1[[#This Row],[ID]],Таблица3[#All],5,FALSE)</f>
        <v>Bangalore</v>
      </c>
      <c r="G1491" s="5">
        <v>663</v>
      </c>
      <c r="H1491" s="3">
        <v>-212</v>
      </c>
      <c r="I1491" s="5">
        <v>5</v>
      </c>
      <c r="J1491" s="2" t="s">
        <v>7</v>
      </c>
      <c r="K1491" s="2" t="s">
        <v>25</v>
      </c>
      <c r="L1491" s="8">
        <v>132.6</v>
      </c>
      <c r="M1491" s="1">
        <v>2</v>
      </c>
      <c r="N1491" s="1" t="str">
        <f t="shared" si="25"/>
        <v>торгуем</v>
      </c>
      <c r="O1491" s="1"/>
    </row>
    <row r="1492" spans="3:15" x14ac:dyDescent="0.3">
      <c r="C1492" s="7" t="s">
        <v>517</v>
      </c>
      <c r="D1492" s="103" t="str">
        <f>VLOOKUP(Таблица1[[#This Row],[ID]],Таблица3[#All],3,FALSE)</f>
        <v>Vini</v>
      </c>
      <c r="E1492" s="18">
        <f>VLOOKUP(Таблица1[[#This Row],[ID]],Таблица3[#All],2,FALSE)</f>
        <v>43552</v>
      </c>
      <c r="F1492" s="18" t="str">
        <f>VLOOKUP(Таблица1[[#This Row],[ID]],Таблица3[#All],5,FALSE)</f>
        <v>Bangalore</v>
      </c>
      <c r="G1492" s="5">
        <v>671</v>
      </c>
      <c r="H1492" s="3">
        <v>-309</v>
      </c>
      <c r="I1492" s="5">
        <v>5</v>
      </c>
      <c r="J1492" s="2" t="s">
        <v>7</v>
      </c>
      <c r="K1492" s="2" t="s">
        <v>8</v>
      </c>
      <c r="L1492" s="8">
        <v>134.19999999999999</v>
      </c>
      <c r="M1492" s="1">
        <v>2</v>
      </c>
      <c r="N1492" s="1" t="str">
        <f t="shared" si="25"/>
        <v>не торгуем</v>
      </c>
      <c r="O1492" s="1"/>
    </row>
    <row r="1493" spans="3:15" x14ac:dyDescent="0.3">
      <c r="C1493" s="7" t="s">
        <v>288</v>
      </c>
      <c r="D1493" s="103" t="str">
        <f>VLOOKUP(Таблица1[[#This Row],[ID]],Таблица3[#All],3,FALSE)</f>
        <v>Vikash</v>
      </c>
      <c r="E1493" s="18">
        <f>VLOOKUP(Таблица1[[#This Row],[ID]],Таблица3[#All],2,FALSE)</f>
        <v>43422</v>
      </c>
      <c r="F1493" s="18" t="str">
        <f>VLOOKUP(Таблица1[[#This Row],[ID]],Таблица3[#All],5,FALSE)</f>
        <v>Goa</v>
      </c>
      <c r="G1493" s="5">
        <v>1118</v>
      </c>
      <c r="H1493" s="3">
        <v>206</v>
      </c>
      <c r="I1493" s="5">
        <v>2</v>
      </c>
      <c r="J1493" s="2" t="s">
        <v>2</v>
      </c>
      <c r="K1493" s="2" t="s">
        <v>24</v>
      </c>
      <c r="L1493" s="8">
        <v>559</v>
      </c>
      <c r="M1493" s="1">
        <v>4</v>
      </c>
      <c r="N1493" s="1" t="str">
        <f t="shared" si="25"/>
        <v>не торгуем</v>
      </c>
      <c r="O1493" s="1"/>
    </row>
    <row r="1494" spans="3:15" x14ac:dyDescent="0.3">
      <c r="C1494" s="7" t="s">
        <v>518</v>
      </c>
      <c r="D1494" s="103" t="str">
        <f>VLOOKUP(Таблица1[[#This Row],[ID]],Таблица3[#All],3,FALSE)</f>
        <v>Pinky</v>
      </c>
      <c r="E1494" s="18">
        <f>VLOOKUP(Таблица1[[#This Row],[ID]],Таблица3[#All],2,FALSE)</f>
        <v>43553</v>
      </c>
      <c r="F1494" s="18" t="str">
        <f>VLOOKUP(Таблица1[[#This Row],[ID]],Таблица3[#All],5,FALSE)</f>
        <v>Kashmir</v>
      </c>
      <c r="G1494" s="5">
        <v>497</v>
      </c>
      <c r="H1494" s="3">
        <v>179</v>
      </c>
      <c r="I1494" s="5">
        <v>3</v>
      </c>
      <c r="J1494" s="2" t="s">
        <v>2</v>
      </c>
      <c r="K1494" s="2" t="s">
        <v>14</v>
      </c>
      <c r="L1494" s="8">
        <v>165.66666666666666</v>
      </c>
      <c r="M1494" s="1">
        <v>4</v>
      </c>
      <c r="N1494" s="1" t="str">
        <f t="shared" si="25"/>
        <v>не торгуем</v>
      </c>
      <c r="O1494" s="1"/>
    </row>
    <row r="1495" spans="3:15" x14ac:dyDescent="0.3">
      <c r="C1495" s="7" t="s">
        <v>518</v>
      </c>
      <c r="D1495" s="103" t="str">
        <f>VLOOKUP(Таблица1[[#This Row],[ID]],Таблица3[#All],3,FALSE)</f>
        <v>Pinky</v>
      </c>
      <c r="E1495" s="18">
        <f>VLOOKUP(Таблица1[[#This Row],[ID]],Таблица3[#All],2,FALSE)</f>
        <v>43553</v>
      </c>
      <c r="F1495" s="18" t="str">
        <f>VLOOKUP(Таблица1[[#This Row],[ID]],Таблица3[#All],5,FALSE)</f>
        <v>Kashmir</v>
      </c>
      <c r="G1495" s="5">
        <v>96</v>
      </c>
      <c r="H1495" s="3">
        <v>48</v>
      </c>
      <c r="I1495" s="5">
        <v>5</v>
      </c>
      <c r="J1495" s="2" t="s">
        <v>4</v>
      </c>
      <c r="K1495" s="2" t="s">
        <v>22</v>
      </c>
      <c r="L1495" s="8">
        <v>19.2</v>
      </c>
      <c r="M1495" s="1">
        <v>3</v>
      </c>
      <c r="N1495" s="1" t="str">
        <f t="shared" si="25"/>
        <v>не торгуем</v>
      </c>
      <c r="O1495" s="1"/>
    </row>
    <row r="1496" spans="3:15" x14ac:dyDescent="0.3">
      <c r="C1496" s="7" t="s">
        <v>518</v>
      </c>
      <c r="D1496" s="103" t="str">
        <f>VLOOKUP(Таблица1[[#This Row],[ID]],Таблица3[#All],3,FALSE)</f>
        <v>Pinky</v>
      </c>
      <c r="E1496" s="18">
        <f>VLOOKUP(Таблица1[[#This Row],[ID]],Таблица3[#All],2,FALSE)</f>
        <v>43553</v>
      </c>
      <c r="F1496" s="18" t="str">
        <f>VLOOKUP(Таблица1[[#This Row],[ID]],Таблица3[#All],5,FALSE)</f>
        <v>Kashmir</v>
      </c>
      <c r="G1496" s="5">
        <v>409</v>
      </c>
      <c r="H1496" s="3">
        <v>86</v>
      </c>
      <c r="I1496" s="5">
        <v>3</v>
      </c>
      <c r="J1496" s="2" t="s">
        <v>4</v>
      </c>
      <c r="K1496" s="2" t="s">
        <v>11</v>
      </c>
      <c r="L1496" s="8">
        <v>136.33333333333334</v>
      </c>
      <c r="M1496" s="1">
        <v>2</v>
      </c>
      <c r="N1496" s="1" t="str">
        <f t="shared" si="25"/>
        <v>не торгуем</v>
      </c>
      <c r="O1496" s="1"/>
    </row>
    <row r="1497" spans="3:15" x14ac:dyDescent="0.3">
      <c r="C1497" s="7" t="s">
        <v>297</v>
      </c>
      <c r="D1497" s="103" t="str">
        <f>VLOOKUP(Таблица1[[#This Row],[ID]],Таблица3[#All],3,FALSE)</f>
        <v>Dashyam</v>
      </c>
      <c r="E1497" s="18">
        <f>VLOOKUP(Таблица1[[#This Row],[ID]],Таблица3[#All],2,FALSE)</f>
        <v>43428</v>
      </c>
      <c r="F1497" s="18" t="str">
        <f>VLOOKUP(Таблица1[[#This Row],[ID]],Таблица3[#All],5,FALSE)</f>
        <v>Surat</v>
      </c>
      <c r="G1497" s="5">
        <v>1137</v>
      </c>
      <c r="H1497" s="3">
        <v>568</v>
      </c>
      <c r="I1497" s="5">
        <v>2</v>
      </c>
      <c r="J1497" s="2" t="s">
        <v>4</v>
      </c>
      <c r="K1497" s="2" t="s">
        <v>13</v>
      </c>
      <c r="L1497" s="8">
        <v>568.5</v>
      </c>
      <c r="M1497" s="1">
        <v>3</v>
      </c>
      <c r="N1497" s="1" t="str">
        <f t="shared" si="25"/>
        <v>не торгуем</v>
      </c>
      <c r="O1497" s="1"/>
    </row>
    <row r="1498" spans="3:15" x14ac:dyDescent="0.3">
      <c r="C1498" s="7" t="s">
        <v>518</v>
      </c>
      <c r="D1498" s="103" t="str">
        <f>VLOOKUP(Таблица1[[#This Row],[ID]],Таблица3[#All],3,FALSE)</f>
        <v>Pinky</v>
      </c>
      <c r="E1498" s="18">
        <f>VLOOKUP(Таблица1[[#This Row],[ID]],Таблица3[#All],2,FALSE)</f>
        <v>43553</v>
      </c>
      <c r="F1498" s="18" t="str">
        <f>VLOOKUP(Таблица1[[#This Row],[ID]],Таблица3[#All],5,FALSE)</f>
        <v>Kashmir</v>
      </c>
      <c r="G1498" s="5">
        <v>46</v>
      </c>
      <c r="H1498" s="3">
        <v>14</v>
      </c>
      <c r="I1498" s="5">
        <v>5</v>
      </c>
      <c r="J1498" s="2" t="s">
        <v>4</v>
      </c>
      <c r="K1498" s="2" t="s">
        <v>48</v>
      </c>
      <c r="L1498" s="8">
        <v>9.1999999999999993</v>
      </c>
      <c r="M1498" s="1">
        <v>4</v>
      </c>
      <c r="N1498" s="1" t="str">
        <f t="shared" si="25"/>
        <v>не торгуем</v>
      </c>
      <c r="O1498" s="1"/>
    </row>
    <row r="1499" spans="3:15" x14ac:dyDescent="0.3">
      <c r="C1499" s="7" t="s">
        <v>448</v>
      </c>
      <c r="D1499" s="103" t="str">
        <f>VLOOKUP(Таблица1[[#This Row],[ID]],Таблица3[#All],3,FALSE)</f>
        <v>Manju</v>
      </c>
      <c r="E1499" s="18">
        <f>VLOOKUP(Таблица1[[#This Row],[ID]],Таблица3[#All],2,FALSE)</f>
        <v>43516</v>
      </c>
      <c r="F1499" s="18" t="str">
        <f>VLOOKUP(Таблица1[[#This Row],[ID]],Таблица3[#All],5,FALSE)</f>
        <v>Hyderabad</v>
      </c>
      <c r="G1499" s="5">
        <v>1272</v>
      </c>
      <c r="H1499" s="3">
        <v>547</v>
      </c>
      <c r="I1499" s="5">
        <v>2</v>
      </c>
      <c r="J1499" s="2" t="s">
        <v>7</v>
      </c>
      <c r="K1499" s="2" t="s">
        <v>10</v>
      </c>
      <c r="L1499" s="8">
        <v>636</v>
      </c>
      <c r="M1499" s="1">
        <v>4</v>
      </c>
      <c r="N1499" s="1" t="str">
        <f t="shared" si="25"/>
        <v>не торгуем</v>
      </c>
      <c r="O1499" s="1"/>
    </row>
    <row r="1500" spans="3:15" x14ac:dyDescent="0.3">
      <c r="C1500" s="7" t="s">
        <v>519</v>
      </c>
      <c r="D1500" s="103" t="str">
        <f>VLOOKUP(Таблица1[[#This Row],[ID]],Таблица3[#All],3,FALSE)</f>
        <v>Bhishm</v>
      </c>
      <c r="E1500" s="18">
        <f>VLOOKUP(Таблица1[[#This Row],[ID]],Таблица3[#All],2,FALSE)</f>
        <v>43554</v>
      </c>
      <c r="F1500" s="18" t="str">
        <f>VLOOKUP(Таблица1[[#This Row],[ID]],Таблица3[#All],5,FALSE)</f>
        <v>Mumbai</v>
      </c>
      <c r="G1500" s="5">
        <v>207</v>
      </c>
      <c r="H1500" s="3">
        <v>37</v>
      </c>
      <c r="I1500" s="5">
        <v>4</v>
      </c>
      <c r="J1500" s="2" t="s">
        <v>4</v>
      </c>
      <c r="K1500" s="2" t="s">
        <v>6</v>
      </c>
      <c r="L1500" s="8">
        <v>51.75</v>
      </c>
      <c r="M1500" s="1">
        <v>1</v>
      </c>
      <c r="N1500" s="1" t="str">
        <f t="shared" si="25"/>
        <v>не торгуем</v>
      </c>
      <c r="O1500" s="1"/>
    </row>
    <row r="1501" spans="3:15" x14ac:dyDescent="0.3">
      <c r="C1501" s="7" t="s">
        <v>519</v>
      </c>
      <c r="D1501" s="103" t="str">
        <f>VLOOKUP(Таблица1[[#This Row],[ID]],Таблица3[#All],3,FALSE)</f>
        <v>Bhishm</v>
      </c>
      <c r="E1501" s="18">
        <f>VLOOKUP(Таблица1[[#This Row],[ID]],Таблица3[#All],2,FALSE)</f>
        <v>43554</v>
      </c>
      <c r="F1501" s="18" t="str">
        <f>VLOOKUP(Таблица1[[#This Row],[ID]],Таблица3[#All],5,FALSE)</f>
        <v>Mumbai</v>
      </c>
      <c r="G1501" s="5">
        <v>835</v>
      </c>
      <c r="H1501" s="3">
        <v>267</v>
      </c>
      <c r="I1501" s="5">
        <v>5</v>
      </c>
      <c r="J1501" s="2" t="s">
        <v>7</v>
      </c>
      <c r="K1501" s="2" t="s">
        <v>10</v>
      </c>
      <c r="L1501" s="8">
        <v>167</v>
      </c>
      <c r="M1501" s="1">
        <v>1</v>
      </c>
      <c r="N1501" s="1" t="str">
        <f t="shared" si="25"/>
        <v>не торгуем</v>
      </c>
      <c r="O1501" s="1"/>
    </row>
    <row r="1502" spans="3:15" x14ac:dyDescent="0.3">
      <c r="C1502" s="7" t="s">
        <v>519</v>
      </c>
      <c r="D1502" s="103" t="str">
        <f>VLOOKUP(Таблица1[[#This Row],[ID]],Таблица3[#All],3,FALSE)</f>
        <v>Bhishm</v>
      </c>
      <c r="E1502" s="18">
        <f>VLOOKUP(Таблица1[[#This Row],[ID]],Таблица3[#All],2,FALSE)</f>
        <v>43554</v>
      </c>
      <c r="F1502" s="18" t="str">
        <f>VLOOKUP(Таблица1[[#This Row],[ID]],Таблица3[#All],5,FALSE)</f>
        <v>Mumbai</v>
      </c>
      <c r="G1502" s="5">
        <v>2366</v>
      </c>
      <c r="H1502" s="3">
        <v>552</v>
      </c>
      <c r="I1502" s="5">
        <v>5</v>
      </c>
      <c r="J1502" s="2" t="s">
        <v>4</v>
      </c>
      <c r="K1502" s="2" t="s">
        <v>13</v>
      </c>
      <c r="L1502" s="8">
        <v>473.2</v>
      </c>
      <c r="M1502" s="1">
        <v>1</v>
      </c>
      <c r="N1502" s="1" t="str">
        <f t="shared" si="25"/>
        <v>не торгуем</v>
      </c>
      <c r="O1502" s="1"/>
    </row>
    <row r="1503" spans="3:15" x14ac:dyDescent="0.3">
      <c r="C1503" s="7" t="s">
        <v>293</v>
      </c>
      <c r="D1503" s="103" t="str">
        <f>VLOOKUP(Таблица1[[#This Row],[ID]],Таблица3[#All],3,FALSE)</f>
        <v>Divyeta</v>
      </c>
      <c r="E1503" s="18">
        <f>VLOOKUP(Таблица1[[#This Row],[ID]],Таблица3[#All],2,FALSE)</f>
        <v>43427</v>
      </c>
      <c r="F1503" s="18" t="str">
        <f>VLOOKUP(Таблица1[[#This Row],[ID]],Таблица3[#All],5,FALSE)</f>
        <v>Indore</v>
      </c>
      <c r="G1503" s="5">
        <v>1275</v>
      </c>
      <c r="H1503" s="3">
        <v>357</v>
      </c>
      <c r="I1503" s="5">
        <v>2</v>
      </c>
      <c r="J1503" s="2" t="s">
        <v>7</v>
      </c>
      <c r="K1503" s="2" t="s">
        <v>10</v>
      </c>
      <c r="L1503" s="8">
        <v>637.5</v>
      </c>
      <c r="M1503" s="1">
        <v>4</v>
      </c>
      <c r="N1503" s="1" t="str">
        <f t="shared" si="25"/>
        <v>не торгуем</v>
      </c>
      <c r="O1503" s="1"/>
    </row>
    <row r="1504" spans="3:15" x14ac:dyDescent="0.3">
      <c r="C1504" s="7" t="s">
        <v>343</v>
      </c>
      <c r="D1504" s="103" t="str">
        <f>VLOOKUP(Таблица1[[#This Row],[ID]],Таблица3[#All],3,FALSE)</f>
        <v>Vishakha</v>
      </c>
      <c r="E1504" s="18">
        <f>VLOOKUP(Таблица1[[#This Row],[ID]],Таблица3[#All],2,FALSE)</f>
        <v>43461</v>
      </c>
      <c r="F1504" s="18" t="str">
        <f>VLOOKUP(Таблица1[[#This Row],[ID]],Таблица3[#All],5,FALSE)</f>
        <v>Mumbai</v>
      </c>
      <c r="G1504" s="5">
        <v>3873</v>
      </c>
      <c r="H1504" s="3">
        <v>891</v>
      </c>
      <c r="I1504" s="5">
        <v>6</v>
      </c>
      <c r="J1504" s="2" t="s">
        <v>7</v>
      </c>
      <c r="K1504" s="2" t="s">
        <v>10</v>
      </c>
      <c r="L1504" s="8">
        <v>645.5</v>
      </c>
      <c r="M1504" s="1">
        <v>2</v>
      </c>
      <c r="N1504" s="1" t="str">
        <f t="shared" si="25"/>
        <v>не торгуем</v>
      </c>
      <c r="O1504" s="1"/>
    </row>
    <row r="1505" spans="3:15" x14ac:dyDescent="0.3">
      <c r="C1505" s="81" t="s">
        <v>423</v>
      </c>
      <c r="D1505" s="104" t="str">
        <f>VLOOKUP(Таблица1[[#This Row],[ID]],Таблица3[#All],3,FALSE)</f>
        <v>Hitesh</v>
      </c>
      <c r="E1505" s="106">
        <f>VLOOKUP(Таблица1[[#This Row],[ID]],Таблица3[#All],2,FALSE)</f>
        <v>43504</v>
      </c>
      <c r="F1505" s="106" t="str">
        <f>VLOOKUP(Таблица1[[#This Row],[ID]],Таблица3[#All],5,FALSE)</f>
        <v>Bhopal</v>
      </c>
      <c r="G1505" s="13">
        <v>1745</v>
      </c>
      <c r="H1505" s="14">
        <v>122</v>
      </c>
      <c r="I1505" s="13">
        <v>2</v>
      </c>
      <c r="J1505" s="15" t="s">
        <v>2</v>
      </c>
      <c r="K1505" s="15" t="s">
        <v>24</v>
      </c>
      <c r="L1505" s="16">
        <v>872.5</v>
      </c>
      <c r="M1505" s="1">
        <v>1</v>
      </c>
      <c r="N1505" s="1" t="str">
        <f t="shared" si="25"/>
        <v>не торгуем</v>
      </c>
      <c r="O1505" s="1"/>
    </row>
  </sheetData>
  <mergeCells count="3">
    <mergeCell ref="S4:U4"/>
    <mergeCell ref="P4:R4"/>
    <mergeCell ref="C4:N4"/>
  </mergeCells>
  <dataValidations count="3">
    <dataValidation type="list" allowBlank="1" showInputMessage="1" showErrorMessage="1" sqref="Q15">
      <formula1>"1,2,3,4"</formula1>
    </dataValidation>
    <dataValidation type="list" allowBlank="1" showInputMessage="1" showErrorMessage="1" sqref="Q16">
      <formula1>$J$6:$J$1505</formula1>
    </dataValidation>
    <dataValidation type="list" allowBlank="1" showInputMessage="1" showErrorMessage="1" sqref="Q17">
      <formula1>$K$6:$K$1505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41"/>
  <sheetViews>
    <sheetView showGridLines="0" workbookViewId="0">
      <selection activeCell="D3" sqref="D3"/>
    </sheetView>
  </sheetViews>
  <sheetFormatPr defaultColWidth="11.19921875" defaultRowHeight="15.6" x14ac:dyDescent="0.3"/>
  <cols>
    <col min="4" max="4" width="18.296875" customWidth="1"/>
    <col min="5" max="5" width="12.296875" customWidth="1"/>
    <col min="6" max="6" width="18.796875" customWidth="1"/>
    <col min="7" max="7" width="20.69921875" customWidth="1"/>
    <col min="9" max="9" width="29.69921875" customWidth="1"/>
    <col min="10" max="10" width="42.69921875" customWidth="1"/>
  </cols>
  <sheetData>
    <row r="3" spans="4:9" x14ac:dyDescent="0.3">
      <c r="G3" t="s">
        <v>930</v>
      </c>
    </row>
    <row r="4" spans="4:9" ht="21" x14ac:dyDescent="0.3">
      <c r="D4" s="113" t="s">
        <v>906</v>
      </c>
      <c r="E4" s="115"/>
      <c r="F4" s="115"/>
      <c r="G4" s="115"/>
      <c r="H4" s="115"/>
    </row>
    <row r="5" spans="4:9" x14ac:dyDescent="0.3">
      <c r="D5" s="17" t="s">
        <v>898</v>
      </c>
      <c r="E5" s="11" t="s">
        <v>899</v>
      </c>
      <c r="F5" s="12" t="s">
        <v>900</v>
      </c>
      <c r="G5" s="40" t="s">
        <v>931</v>
      </c>
      <c r="H5" s="40" t="s">
        <v>932</v>
      </c>
    </row>
    <row r="6" spans="4:9" x14ac:dyDescent="0.3">
      <c r="D6" s="18">
        <v>44945</v>
      </c>
      <c r="E6" s="2" t="s">
        <v>4</v>
      </c>
      <c r="F6" s="19">
        <v>16000</v>
      </c>
      <c r="G6" s="3">
        <f t="shared" ref="G6:G38" si="0">NETWORKDAYS(D6,D9)</f>
        <v>22</v>
      </c>
      <c r="H6" s="86">
        <f t="shared" ref="H6:H38" si="1">F6/G6</f>
        <v>727.27272727272725</v>
      </c>
    </row>
    <row r="7" spans="4:9" x14ac:dyDescent="0.3">
      <c r="D7" s="18">
        <v>44945</v>
      </c>
      <c r="E7" s="2" t="s">
        <v>7</v>
      </c>
      <c r="F7" s="19">
        <v>16000</v>
      </c>
      <c r="G7" s="87">
        <f t="shared" si="0"/>
        <v>22</v>
      </c>
      <c r="H7" s="86">
        <f t="shared" si="1"/>
        <v>727.27272727272725</v>
      </c>
      <c r="I7" s="6"/>
    </row>
    <row r="8" spans="4:9" x14ac:dyDescent="0.3">
      <c r="D8" s="18">
        <v>44945</v>
      </c>
      <c r="E8" s="2" t="s">
        <v>2</v>
      </c>
      <c r="F8" s="19">
        <v>11500</v>
      </c>
      <c r="G8" s="87">
        <f t="shared" si="0"/>
        <v>22</v>
      </c>
      <c r="H8" s="86">
        <f t="shared" si="1"/>
        <v>522.72727272727275</v>
      </c>
      <c r="I8" s="6"/>
    </row>
    <row r="9" spans="4:9" x14ac:dyDescent="0.3">
      <c r="D9" s="18">
        <v>44976</v>
      </c>
      <c r="E9" s="2" t="s">
        <v>4</v>
      </c>
      <c r="F9" s="19">
        <v>16000</v>
      </c>
      <c r="G9" s="3">
        <f t="shared" si="0"/>
        <v>20</v>
      </c>
      <c r="H9" s="86">
        <f t="shared" si="1"/>
        <v>800</v>
      </c>
      <c r="I9" s="6"/>
    </row>
    <row r="10" spans="4:9" x14ac:dyDescent="0.3">
      <c r="D10" s="18">
        <v>44976</v>
      </c>
      <c r="E10" s="2" t="s">
        <v>7</v>
      </c>
      <c r="F10" s="19">
        <v>16000</v>
      </c>
      <c r="G10" s="3">
        <f t="shared" si="0"/>
        <v>20</v>
      </c>
      <c r="H10" s="86">
        <f t="shared" si="1"/>
        <v>800</v>
      </c>
    </row>
    <row r="11" spans="4:9" x14ac:dyDescent="0.3">
      <c r="D11" s="18">
        <v>44976</v>
      </c>
      <c r="E11" s="2" t="s">
        <v>2</v>
      </c>
      <c r="F11" s="19">
        <v>11600</v>
      </c>
      <c r="G11" s="3">
        <f t="shared" si="0"/>
        <v>20</v>
      </c>
      <c r="H11" s="86">
        <f t="shared" si="1"/>
        <v>580</v>
      </c>
    </row>
    <row r="12" spans="4:9" x14ac:dyDescent="0.3">
      <c r="D12" s="18">
        <v>45004</v>
      </c>
      <c r="E12" s="2" t="s">
        <v>4</v>
      </c>
      <c r="F12" s="19">
        <v>16000</v>
      </c>
      <c r="G12" s="3">
        <f t="shared" si="0"/>
        <v>22</v>
      </c>
      <c r="H12" s="86">
        <f t="shared" si="1"/>
        <v>727.27272727272725</v>
      </c>
    </row>
    <row r="13" spans="4:9" x14ac:dyDescent="0.3">
      <c r="D13" s="18">
        <v>45004</v>
      </c>
      <c r="E13" s="2" t="s">
        <v>7</v>
      </c>
      <c r="F13" s="19">
        <v>16000</v>
      </c>
      <c r="G13" s="3">
        <f t="shared" si="0"/>
        <v>22</v>
      </c>
      <c r="H13" s="86">
        <f t="shared" si="1"/>
        <v>727.27272727272725</v>
      </c>
    </row>
    <row r="14" spans="4:9" x14ac:dyDescent="0.3">
      <c r="D14" s="18">
        <v>45004</v>
      </c>
      <c r="E14" s="2" t="s">
        <v>2</v>
      </c>
      <c r="F14" s="19">
        <v>11800</v>
      </c>
      <c r="G14" s="3">
        <f t="shared" si="0"/>
        <v>22</v>
      </c>
      <c r="H14" s="86">
        <f t="shared" si="1"/>
        <v>536.36363636363637</v>
      </c>
    </row>
    <row r="15" spans="4:9" x14ac:dyDescent="0.3">
      <c r="D15" s="18">
        <v>45034</v>
      </c>
      <c r="E15" s="2" t="s">
        <v>4</v>
      </c>
      <c r="F15" s="19">
        <v>12000</v>
      </c>
      <c r="G15" s="3">
        <f t="shared" si="0"/>
        <v>23</v>
      </c>
      <c r="H15" s="86">
        <f t="shared" si="1"/>
        <v>521.73913043478262</v>
      </c>
      <c r="I15" s="1"/>
    </row>
    <row r="16" spans="4:9" x14ac:dyDescent="0.3">
      <c r="D16" s="18">
        <v>45034</v>
      </c>
      <c r="E16" s="2" t="s">
        <v>7</v>
      </c>
      <c r="F16" s="19">
        <v>9000</v>
      </c>
      <c r="G16" s="3">
        <f t="shared" si="0"/>
        <v>23</v>
      </c>
      <c r="H16" s="86">
        <f t="shared" si="1"/>
        <v>391.30434782608694</v>
      </c>
    </row>
    <row r="17" spans="4:8" x14ac:dyDescent="0.3">
      <c r="D17" s="18">
        <v>45034</v>
      </c>
      <c r="E17" s="2" t="s">
        <v>2</v>
      </c>
      <c r="F17" s="19">
        <v>10400</v>
      </c>
      <c r="G17" s="3">
        <f t="shared" si="0"/>
        <v>23</v>
      </c>
      <c r="H17" s="86">
        <f t="shared" si="1"/>
        <v>452.17391304347825</v>
      </c>
    </row>
    <row r="18" spans="4:8" x14ac:dyDescent="0.3">
      <c r="D18" s="18">
        <v>45064</v>
      </c>
      <c r="E18" s="2" t="s">
        <v>4</v>
      </c>
      <c r="F18" s="19">
        <v>12000</v>
      </c>
      <c r="G18" s="3">
        <f t="shared" si="0"/>
        <v>22</v>
      </c>
      <c r="H18" s="86">
        <f t="shared" si="1"/>
        <v>545.4545454545455</v>
      </c>
    </row>
    <row r="19" spans="4:8" ht="16.05" customHeight="1" x14ac:dyDescent="0.3">
      <c r="D19" s="18">
        <v>45064</v>
      </c>
      <c r="E19" s="2" t="s">
        <v>7</v>
      </c>
      <c r="F19" s="19">
        <v>9000</v>
      </c>
      <c r="G19" s="3">
        <f t="shared" si="0"/>
        <v>22</v>
      </c>
      <c r="H19" s="86">
        <f t="shared" si="1"/>
        <v>409.09090909090907</v>
      </c>
    </row>
    <row r="20" spans="4:8" ht="16.05" customHeight="1" x14ac:dyDescent="0.3">
      <c r="D20" s="18">
        <v>45064</v>
      </c>
      <c r="E20" s="2" t="s">
        <v>2</v>
      </c>
      <c r="F20" s="19">
        <v>10500</v>
      </c>
      <c r="G20" s="3">
        <f t="shared" si="0"/>
        <v>22</v>
      </c>
      <c r="H20" s="86">
        <f t="shared" si="1"/>
        <v>477.27272727272725</v>
      </c>
    </row>
    <row r="21" spans="4:8" ht="16.05" customHeight="1" x14ac:dyDescent="0.3">
      <c r="D21" s="18">
        <v>45095</v>
      </c>
      <c r="E21" s="2" t="s">
        <v>4</v>
      </c>
      <c r="F21" s="19">
        <v>12000</v>
      </c>
      <c r="G21" s="3">
        <f t="shared" si="0"/>
        <v>22</v>
      </c>
      <c r="H21" s="86">
        <f t="shared" si="1"/>
        <v>545.4545454545455</v>
      </c>
    </row>
    <row r="22" spans="4:8" ht="16.05" customHeight="1" x14ac:dyDescent="0.3">
      <c r="D22" s="18">
        <v>45095</v>
      </c>
      <c r="E22" s="2" t="s">
        <v>7</v>
      </c>
      <c r="F22" s="19">
        <v>9000</v>
      </c>
      <c r="G22" s="3">
        <f t="shared" si="0"/>
        <v>22</v>
      </c>
      <c r="H22" s="86">
        <f t="shared" si="1"/>
        <v>409.09090909090907</v>
      </c>
    </row>
    <row r="23" spans="4:8" ht="16.05" customHeight="1" x14ac:dyDescent="0.3">
      <c r="D23" s="18">
        <v>45095</v>
      </c>
      <c r="E23" s="2" t="s">
        <v>2</v>
      </c>
      <c r="F23" s="19">
        <v>10600</v>
      </c>
      <c r="G23" s="3">
        <f t="shared" si="0"/>
        <v>22</v>
      </c>
      <c r="H23" s="86">
        <f t="shared" si="1"/>
        <v>481.81818181818181</v>
      </c>
    </row>
    <row r="24" spans="4:8" ht="16.05" customHeight="1" x14ac:dyDescent="0.3">
      <c r="D24" s="18">
        <v>45125</v>
      </c>
      <c r="E24" s="2" t="s">
        <v>4</v>
      </c>
      <c r="F24" s="19">
        <v>14000</v>
      </c>
      <c r="G24" s="3">
        <f t="shared" si="0"/>
        <v>24</v>
      </c>
      <c r="H24" s="86">
        <f t="shared" si="1"/>
        <v>583.33333333333337</v>
      </c>
    </row>
    <row r="25" spans="4:8" ht="16.05" customHeight="1" x14ac:dyDescent="0.3">
      <c r="D25" s="18">
        <v>45125</v>
      </c>
      <c r="E25" s="2" t="s">
        <v>7</v>
      </c>
      <c r="F25" s="19">
        <v>9000</v>
      </c>
      <c r="G25" s="3">
        <f t="shared" si="0"/>
        <v>24</v>
      </c>
      <c r="H25" s="86">
        <f t="shared" si="1"/>
        <v>375</v>
      </c>
    </row>
    <row r="26" spans="4:8" ht="16.05" customHeight="1" x14ac:dyDescent="0.3">
      <c r="D26" s="18">
        <v>45125</v>
      </c>
      <c r="E26" s="2" t="s">
        <v>2</v>
      </c>
      <c r="F26" s="19">
        <v>10800</v>
      </c>
      <c r="G26" s="3">
        <f t="shared" si="0"/>
        <v>24</v>
      </c>
      <c r="H26" s="86">
        <f t="shared" si="1"/>
        <v>450</v>
      </c>
    </row>
    <row r="27" spans="4:8" ht="16.05" customHeight="1" x14ac:dyDescent="0.3">
      <c r="D27" s="18">
        <v>45156</v>
      </c>
      <c r="E27" s="2" t="s">
        <v>4</v>
      </c>
      <c r="F27" s="19">
        <v>14000</v>
      </c>
      <c r="G27" s="3">
        <f t="shared" si="0"/>
        <v>22</v>
      </c>
      <c r="H27" s="86">
        <f t="shared" si="1"/>
        <v>636.36363636363637</v>
      </c>
    </row>
    <row r="28" spans="4:8" ht="16.05" customHeight="1" x14ac:dyDescent="0.3">
      <c r="D28" s="18">
        <v>45156</v>
      </c>
      <c r="E28" s="2" t="s">
        <v>7</v>
      </c>
      <c r="F28" s="19">
        <v>9000</v>
      </c>
      <c r="G28" s="3">
        <f t="shared" si="0"/>
        <v>22</v>
      </c>
      <c r="H28" s="86">
        <f t="shared" si="1"/>
        <v>409.09090909090907</v>
      </c>
    </row>
    <row r="29" spans="4:8" ht="16.05" customHeight="1" x14ac:dyDescent="0.3">
      <c r="D29" s="18">
        <v>45156</v>
      </c>
      <c r="E29" s="2" t="s">
        <v>2</v>
      </c>
      <c r="F29" s="19">
        <v>10900</v>
      </c>
      <c r="G29" s="3">
        <f t="shared" si="0"/>
        <v>22</v>
      </c>
      <c r="H29" s="86">
        <f t="shared" si="1"/>
        <v>495.45454545454544</v>
      </c>
    </row>
    <row r="30" spans="4:8" x14ac:dyDescent="0.3">
      <c r="D30" s="18">
        <v>45187</v>
      </c>
      <c r="E30" s="2" t="s">
        <v>4</v>
      </c>
      <c r="F30" s="19">
        <v>14000</v>
      </c>
      <c r="G30" s="3">
        <f t="shared" si="0"/>
        <v>23</v>
      </c>
      <c r="H30" s="86">
        <f t="shared" si="1"/>
        <v>608.695652173913</v>
      </c>
    </row>
    <row r="31" spans="4:8" ht="16.05" customHeight="1" x14ac:dyDescent="0.3">
      <c r="D31" s="18">
        <v>45187</v>
      </c>
      <c r="E31" s="2" t="s">
        <v>7</v>
      </c>
      <c r="F31" s="19">
        <v>9000</v>
      </c>
      <c r="G31" s="3">
        <f t="shared" si="0"/>
        <v>23</v>
      </c>
      <c r="H31" s="86">
        <f t="shared" si="1"/>
        <v>391.30434782608694</v>
      </c>
    </row>
    <row r="32" spans="4:8" ht="16.05" customHeight="1" x14ac:dyDescent="0.3">
      <c r="D32" s="18">
        <v>45187</v>
      </c>
      <c r="E32" s="2" t="s">
        <v>2</v>
      </c>
      <c r="F32" s="19">
        <v>11000</v>
      </c>
      <c r="G32" s="3">
        <f t="shared" si="0"/>
        <v>23</v>
      </c>
      <c r="H32" s="86">
        <f t="shared" si="1"/>
        <v>478.26086956521738</v>
      </c>
    </row>
    <row r="33" spans="4:8" ht="16.05" customHeight="1" x14ac:dyDescent="0.3">
      <c r="D33" s="18">
        <v>45217</v>
      </c>
      <c r="E33" s="2" t="s">
        <v>4</v>
      </c>
      <c r="F33" s="19">
        <v>16000</v>
      </c>
      <c r="G33" s="3">
        <f t="shared" si="0"/>
        <v>23</v>
      </c>
      <c r="H33" s="86">
        <f t="shared" si="1"/>
        <v>695.6521739130435</v>
      </c>
    </row>
    <row r="34" spans="4:8" ht="16.05" customHeight="1" x14ac:dyDescent="0.3">
      <c r="D34" s="18">
        <v>45217</v>
      </c>
      <c r="E34" s="2" t="s">
        <v>7</v>
      </c>
      <c r="F34" s="19">
        <v>9000</v>
      </c>
      <c r="G34" s="3">
        <f t="shared" si="0"/>
        <v>23</v>
      </c>
      <c r="H34" s="86">
        <f t="shared" si="1"/>
        <v>391.30434782608694</v>
      </c>
    </row>
    <row r="35" spans="4:8" ht="16.05" customHeight="1" x14ac:dyDescent="0.3">
      <c r="D35" s="18">
        <v>45217</v>
      </c>
      <c r="E35" s="2" t="s">
        <v>2</v>
      </c>
      <c r="F35" s="19">
        <v>11100</v>
      </c>
      <c r="G35" s="3">
        <f>NETWORKDAYS(D35,D38)</f>
        <v>23</v>
      </c>
      <c r="H35" s="86">
        <f>F35/G35</f>
        <v>482.60869565217394</v>
      </c>
    </row>
    <row r="36" spans="4:8" ht="16.05" customHeight="1" x14ac:dyDescent="0.3">
      <c r="D36" s="18">
        <v>45248</v>
      </c>
      <c r="E36" s="2" t="s">
        <v>4</v>
      </c>
      <c r="F36" s="19">
        <v>16000</v>
      </c>
      <c r="G36" s="3">
        <f t="shared" si="0"/>
        <v>21</v>
      </c>
      <c r="H36" s="86">
        <f t="shared" si="1"/>
        <v>761.90476190476193</v>
      </c>
    </row>
    <row r="37" spans="4:8" ht="16.05" customHeight="1" x14ac:dyDescent="0.3">
      <c r="D37" s="18">
        <v>45248</v>
      </c>
      <c r="E37" s="2" t="s">
        <v>7</v>
      </c>
      <c r="F37" s="19">
        <v>9000</v>
      </c>
      <c r="G37" s="3">
        <f t="shared" si="0"/>
        <v>21</v>
      </c>
      <c r="H37" s="86">
        <f t="shared" si="1"/>
        <v>428.57142857142856</v>
      </c>
    </row>
    <row r="38" spans="4:8" ht="16.05" customHeight="1" x14ac:dyDescent="0.3">
      <c r="D38" s="18">
        <v>45248</v>
      </c>
      <c r="E38" s="2" t="s">
        <v>2</v>
      </c>
      <c r="F38" s="19">
        <v>11300</v>
      </c>
      <c r="G38" s="3">
        <f t="shared" si="0"/>
        <v>21</v>
      </c>
      <c r="H38" s="86">
        <f t="shared" si="1"/>
        <v>538.09523809523807</v>
      </c>
    </row>
    <row r="39" spans="4:8" ht="16.05" customHeight="1" x14ac:dyDescent="0.3">
      <c r="D39" s="18">
        <v>45278</v>
      </c>
      <c r="E39" s="2" t="s">
        <v>4</v>
      </c>
      <c r="F39" s="19">
        <v>16000</v>
      </c>
      <c r="G39" s="3"/>
      <c r="H39" s="86"/>
    </row>
    <row r="40" spans="4:8" ht="16.05" customHeight="1" x14ac:dyDescent="0.3">
      <c r="D40" s="18">
        <v>45278</v>
      </c>
      <c r="E40" s="2" t="s">
        <v>7</v>
      </c>
      <c r="F40" s="19">
        <v>9000</v>
      </c>
      <c r="G40" s="3"/>
      <c r="H40" s="86"/>
    </row>
    <row r="41" spans="4:8" ht="16.05" customHeight="1" x14ac:dyDescent="0.3">
      <c r="D41" s="20">
        <v>45278</v>
      </c>
      <c r="E41" s="15" t="s">
        <v>2</v>
      </c>
      <c r="F41" s="21">
        <v>11400</v>
      </c>
      <c r="G41" s="3"/>
      <c r="H41" s="86"/>
    </row>
  </sheetData>
  <sortState ref="D6:F41">
    <sortCondition ref="E6:E41"/>
    <sortCondition ref="D6:D41"/>
  </sortState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04"/>
  <sheetViews>
    <sheetView showGridLines="0" topLeftCell="A366" workbookViewId="0">
      <selection activeCell="D380" sqref="D380"/>
    </sheetView>
  </sheetViews>
  <sheetFormatPr defaultColWidth="11.19921875" defaultRowHeight="15.6" x14ac:dyDescent="0.3"/>
  <cols>
    <col min="4" max="4" width="10.5" customWidth="1"/>
    <col min="5" max="5" width="12.69921875" customWidth="1"/>
    <col min="6" max="6" width="16.296875" customWidth="1"/>
    <col min="7" max="7" width="18" bestFit="1" customWidth="1"/>
    <col min="8" max="8" width="18.296875" bestFit="1" customWidth="1"/>
    <col min="9" max="9" width="25.5" bestFit="1" customWidth="1"/>
    <col min="10" max="10" width="25.296875" bestFit="1" customWidth="1"/>
    <col min="11" max="11" width="10.796875" customWidth="1"/>
  </cols>
  <sheetData>
    <row r="3" spans="1:10" ht="21" x14ac:dyDescent="0.3">
      <c r="D3" s="113" t="s">
        <v>907</v>
      </c>
      <c r="E3" s="115"/>
      <c r="F3" s="115"/>
      <c r="G3" s="115"/>
      <c r="H3" s="115"/>
      <c r="I3" s="115"/>
      <c r="J3" s="115"/>
    </row>
    <row r="4" spans="1:10" x14ac:dyDescent="0.3">
      <c r="A4" s="100"/>
      <c r="B4" s="101"/>
      <c r="C4" s="102"/>
      <c r="D4" s="17" t="s">
        <v>0</v>
      </c>
      <c r="E4" s="10" t="s">
        <v>897</v>
      </c>
      <c r="F4" s="10" t="s">
        <v>896</v>
      </c>
      <c r="G4" s="10" t="s">
        <v>895</v>
      </c>
      <c r="H4" s="12" t="s">
        <v>894</v>
      </c>
      <c r="I4" s="10" t="s">
        <v>919</v>
      </c>
      <c r="J4" s="10" t="s">
        <v>920</v>
      </c>
    </row>
    <row r="5" spans="1:10" x14ac:dyDescent="0.3">
      <c r="D5" s="37" t="s">
        <v>520</v>
      </c>
      <c r="E5" s="4">
        <v>43555</v>
      </c>
      <c r="F5" s="3" t="s">
        <v>523</v>
      </c>
      <c r="G5" s="3" t="s">
        <v>522</v>
      </c>
      <c r="H5" s="38" t="s">
        <v>521</v>
      </c>
      <c r="I5" t="str">
        <f t="shared" ref="I5:I68" si="0">G5&amp;"-"&amp;H5</f>
        <v>Madhya Pradesh-Indore</v>
      </c>
      <c r="J5" t="e">
        <f t="shared" ref="J5:J68" ca="1" si="1">_xlfn.CONCAT(G5,".",H5)</f>
        <v>#NAME?</v>
      </c>
    </row>
    <row r="6" spans="1:10" x14ac:dyDescent="0.3">
      <c r="D6" s="37" t="s">
        <v>519</v>
      </c>
      <c r="E6" s="4">
        <v>43554</v>
      </c>
      <c r="F6" s="3" t="s">
        <v>526</v>
      </c>
      <c r="G6" s="3" t="s">
        <v>525</v>
      </c>
      <c r="H6" s="38" t="s">
        <v>524</v>
      </c>
      <c r="I6" t="str">
        <f t="shared" si="0"/>
        <v>Maharashtra-Mumbai</v>
      </c>
      <c r="J6" t="e">
        <f t="shared" ca="1" si="1"/>
        <v>#NAME?</v>
      </c>
    </row>
    <row r="7" spans="1:10" x14ac:dyDescent="0.3">
      <c r="D7" s="37" t="s">
        <v>518</v>
      </c>
      <c r="E7" s="4">
        <v>43553</v>
      </c>
      <c r="F7" s="3" t="s">
        <v>529</v>
      </c>
      <c r="G7" s="3" t="s">
        <v>528</v>
      </c>
      <c r="H7" s="38" t="s">
        <v>527</v>
      </c>
      <c r="I7" t="str">
        <f t="shared" si="0"/>
        <v>Jammu and Kashmir-Kashmir</v>
      </c>
      <c r="J7" t="e">
        <f t="shared" ca="1" si="1"/>
        <v>#NAME?</v>
      </c>
    </row>
    <row r="8" spans="1:10" x14ac:dyDescent="0.3">
      <c r="D8" s="37" t="s">
        <v>515</v>
      </c>
      <c r="E8" s="4">
        <v>43552</v>
      </c>
      <c r="F8" s="3" t="s">
        <v>538</v>
      </c>
      <c r="G8" s="3" t="s">
        <v>537</v>
      </c>
      <c r="H8" s="38" t="s">
        <v>536</v>
      </c>
      <c r="I8" t="str">
        <f t="shared" si="0"/>
        <v>Rajasthan-Jaipur</v>
      </c>
      <c r="J8" t="e">
        <f t="shared" ca="1" si="1"/>
        <v>#NAME?</v>
      </c>
    </row>
    <row r="9" spans="1:10" x14ac:dyDescent="0.3">
      <c r="D9" s="37" t="s">
        <v>516</v>
      </c>
      <c r="E9" s="4">
        <v>43552</v>
      </c>
      <c r="F9" s="3" t="s">
        <v>535</v>
      </c>
      <c r="G9" s="3" t="s">
        <v>534</v>
      </c>
      <c r="H9" s="38" t="s">
        <v>533</v>
      </c>
      <c r="I9" t="str">
        <f t="shared" si="0"/>
        <v>West Bengal-Kolkata</v>
      </c>
      <c r="J9" t="e">
        <f t="shared" ca="1" si="1"/>
        <v>#NAME?</v>
      </c>
    </row>
    <row r="10" spans="1:10" x14ac:dyDescent="0.3">
      <c r="D10" s="37" t="s">
        <v>517</v>
      </c>
      <c r="E10" s="4">
        <v>43552</v>
      </c>
      <c r="F10" s="3" t="s">
        <v>532</v>
      </c>
      <c r="G10" s="3" t="s">
        <v>531</v>
      </c>
      <c r="H10" s="38" t="s">
        <v>530</v>
      </c>
      <c r="I10" t="str">
        <f t="shared" si="0"/>
        <v>Karnataka-Bangalore</v>
      </c>
      <c r="J10" t="e">
        <f t="shared" ca="1" si="1"/>
        <v>#NAME?</v>
      </c>
    </row>
    <row r="11" spans="1:10" x14ac:dyDescent="0.3">
      <c r="D11" s="37" t="s">
        <v>510</v>
      </c>
      <c r="E11" s="4">
        <v>43551</v>
      </c>
      <c r="F11" s="3" t="s">
        <v>551</v>
      </c>
      <c r="G11" s="3" t="s">
        <v>550</v>
      </c>
      <c r="H11" s="38" t="s">
        <v>549</v>
      </c>
      <c r="I11" t="str">
        <f t="shared" si="0"/>
        <v>Nagaland-Kohima</v>
      </c>
      <c r="J11" t="e">
        <f t="shared" ca="1" si="1"/>
        <v>#NAME?</v>
      </c>
    </row>
    <row r="12" spans="1:10" x14ac:dyDescent="0.3">
      <c r="D12" s="37" t="s">
        <v>511</v>
      </c>
      <c r="E12" s="4">
        <v>43551</v>
      </c>
      <c r="F12" s="3" t="s">
        <v>548</v>
      </c>
      <c r="G12" s="3" t="s">
        <v>547</v>
      </c>
      <c r="H12" s="38" t="s">
        <v>546</v>
      </c>
      <c r="I12" t="str">
        <f t="shared" si="0"/>
        <v>Andhra Pradesh-Hyderabad</v>
      </c>
      <c r="J12" t="e">
        <f t="shared" ca="1" si="1"/>
        <v>#NAME?</v>
      </c>
    </row>
    <row r="13" spans="1:10" x14ac:dyDescent="0.3">
      <c r="D13" s="37" t="s">
        <v>512</v>
      </c>
      <c r="E13" s="4">
        <v>43551</v>
      </c>
      <c r="F13" s="3" t="s">
        <v>545</v>
      </c>
      <c r="G13" s="3" t="s">
        <v>544</v>
      </c>
      <c r="H13" s="38" t="s">
        <v>543</v>
      </c>
      <c r="I13" t="str">
        <f t="shared" si="0"/>
        <v>Gujarat-Ahmedabad</v>
      </c>
      <c r="J13" t="e">
        <f t="shared" ca="1" si="1"/>
        <v>#NAME?</v>
      </c>
    </row>
    <row r="14" spans="1:10" x14ac:dyDescent="0.3">
      <c r="D14" s="37" t="s">
        <v>513</v>
      </c>
      <c r="E14" s="4">
        <v>43551</v>
      </c>
      <c r="F14" s="3" t="s">
        <v>542</v>
      </c>
      <c r="G14" s="3" t="s">
        <v>525</v>
      </c>
      <c r="H14" s="38" t="s">
        <v>541</v>
      </c>
      <c r="I14" t="str">
        <f t="shared" si="0"/>
        <v>Maharashtra-Pune</v>
      </c>
      <c r="J14" t="e">
        <f t="shared" ca="1" si="1"/>
        <v>#NAME?</v>
      </c>
    </row>
    <row r="15" spans="1:10" x14ac:dyDescent="0.3">
      <c r="D15" s="37" t="s">
        <v>514</v>
      </c>
      <c r="E15" s="4">
        <v>43551</v>
      </c>
      <c r="F15" s="3" t="s">
        <v>540</v>
      </c>
      <c r="G15" s="3" t="s">
        <v>522</v>
      </c>
      <c r="H15" s="38" t="s">
        <v>539</v>
      </c>
      <c r="I15" t="str">
        <f t="shared" si="0"/>
        <v>Madhya Pradesh-Bhopal</v>
      </c>
      <c r="J15" t="e">
        <f t="shared" ca="1" si="1"/>
        <v>#NAME?</v>
      </c>
    </row>
    <row r="16" spans="1:10" x14ac:dyDescent="0.3">
      <c r="D16" s="37" t="s">
        <v>505</v>
      </c>
      <c r="E16" s="4">
        <v>43550</v>
      </c>
      <c r="F16" s="3" t="s">
        <v>564</v>
      </c>
      <c r="G16" s="3" t="s">
        <v>563</v>
      </c>
      <c r="H16" s="38" t="s">
        <v>560</v>
      </c>
      <c r="I16" t="str">
        <f t="shared" si="0"/>
        <v>Punjab-Chandigarh</v>
      </c>
      <c r="J16" t="e">
        <f t="shared" ca="1" si="1"/>
        <v>#NAME?</v>
      </c>
    </row>
    <row r="17" spans="4:10" x14ac:dyDescent="0.3">
      <c r="D17" s="37" t="s">
        <v>506</v>
      </c>
      <c r="E17" s="4">
        <v>43550</v>
      </c>
      <c r="F17" s="3" t="s">
        <v>562</v>
      </c>
      <c r="G17" s="3" t="s">
        <v>561</v>
      </c>
      <c r="H17" s="38" t="s">
        <v>560</v>
      </c>
      <c r="I17" t="str">
        <f t="shared" si="0"/>
        <v>Haryana-Chandigarh</v>
      </c>
      <c r="J17" t="e">
        <f t="shared" ca="1" si="1"/>
        <v>#NAME?</v>
      </c>
    </row>
    <row r="18" spans="4:10" x14ac:dyDescent="0.3">
      <c r="D18" s="37" t="s">
        <v>507</v>
      </c>
      <c r="E18" s="4">
        <v>43550</v>
      </c>
      <c r="F18" s="3" t="s">
        <v>559</v>
      </c>
      <c r="G18" s="3" t="s">
        <v>558</v>
      </c>
      <c r="H18" s="38" t="s">
        <v>557</v>
      </c>
      <c r="I18" t="str">
        <f t="shared" si="0"/>
        <v>Himachal Pradesh-Simla</v>
      </c>
      <c r="J18" t="e">
        <f t="shared" ca="1" si="1"/>
        <v>#NAME?</v>
      </c>
    </row>
    <row r="19" spans="4:10" x14ac:dyDescent="0.3">
      <c r="D19" s="37" t="s">
        <v>508</v>
      </c>
      <c r="E19" s="4">
        <v>43550</v>
      </c>
      <c r="F19" s="3" t="s">
        <v>556</v>
      </c>
      <c r="G19" s="3" t="s">
        <v>555</v>
      </c>
      <c r="H19" s="38" t="s">
        <v>554</v>
      </c>
      <c r="I19" t="str">
        <f t="shared" si="0"/>
        <v>Sikkim-Gangtok</v>
      </c>
      <c r="J19" t="e">
        <f t="shared" ca="1" si="1"/>
        <v>#NAME?</v>
      </c>
    </row>
    <row r="20" spans="4:10" x14ac:dyDescent="0.3">
      <c r="D20" s="37" t="s">
        <v>509</v>
      </c>
      <c r="E20" s="4">
        <v>43550</v>
      </c>
      <c r="F20" s="3" t="s">
        <v>553</v>
      </c>
      <c r="G20" s="3" t="s">
        <v>552</v>
      </c>
      <c r="H20" s="38" t="s">
        <v>552</v>
      </c>
      <c r="I20" t="str">
        <f t="shared" si="0"/>
        <v>Goa-Goa</v>
      </c>
      <c r="J20" t="e">
        <f t="shared" ca="1" si="1"/>
        <v>#NAME?</v>
      </c>
    </row>
    <row r="21" spans="4:10" x14ac:dyDescent="0.3">
      <c r="D21" s="37" t="s">
        <v>504</v>
      </c>
      <c r="E21" s="4">
        <v>43549</v>
      </c>
      <c r="F21" s="3" t="s">
        <v>567</v>
      </c>
      <c r="G21" s="3" t="s">
        <v>566</v>
      </c>
      <c r="H21" s="38" t="s">
        <v>565</v>
      </c>
      <c r="I21" t="str">
        <f t="shared" si="0"/>
        <v>Kerala -Thiruvananthapuram</v>
      </c>
      <c r="J21" t="e">
        <f t="shared" ca="1" si="1"/>
        <v>#NAME?</v>
      </c>
    </row>
    <row r="22" spans="4:10" x14ac:dyDescent="0.3">
      <c r="D22" s="37" t="s">
        <v>503</v>
      </c>
      <c r="E22" s="4">
        <v>43548</v>
      </c>
      <c r="F22" s="3" t="s">
        <v>570</v>
      </c>
      <c r="G22" s="3" t="s">
        <v>569</v>
      </c>
      <c r="H22" s="38" t="s">
        <v>568</v>
      </c>
      <c r="I22" t="str">
        <f t="shared" si="0"/>
        <v>Bihar-Patna</v>
      </c>
      <c r="J22" t="e">
        <f t="shared" ca="1" si="1"/>
        <v>#NAME?</v>
      </c>
    </row>
    <row r="23" spans="4:10" x14ac:dyDescent="0.3">
      <c r="D23" s="37" t="s">
        <v>502</v>
      </c>
      <c r="E23" s="4">
        <v>43547</v>
      </c>
      <c r="F23" s="3" t="s">
        <v>573</v>
      </c>
      <c r="G23" s="3" t="s">
        <v>572</v>
      </c>
      <c r="H23" s="38" t="s">
        <v>571</v>
      </c>
      <c r="I23" t="str">
        <f t="shared" si="0"/>
        <v>Uttar Pradesh-Lucknow</v>
      </c>
      <c r="J23" t="e">
        <f t="shared" ca="1" si="1"/>
        <v>#NAME?</v>
      </c>
    </row>
    <row r="24" spans="4:10" x14ac:dyDescent="0.3">
      <c r="D24" s="37" t="s">
        <v>497</v>
      </c>
      <c r="E24" s="4">
        <v>43546</v>
      </c>
      <c r="F24" s="3" t="s">
        <v>580</v>
      </c>
      <c r="G24" s="3" t="s">
        <v>537</v>
      </c>
      <c r="H24" s="38" t="s">
        <v>536</v>
      </c>
      <c r="I24" t="str">
        <f t="shared" si="0"/>
        <v>Rajasthan-Jaipur</v>
      </c>
      <c r="J24" t="e">
        <f t="shared" ca="1" si="1"/>
        <v>#NAME?</v>
      </c>
    </row>
    <row r="25" spans="4:10" x14ac:dyDescent="0.3">
      <c r="D25" s="37" t="s">
        <v>498</v>
      </c>
      <c r="E25" s="4">
        <v>43546</v>
      </c>
      <c r="F25" s="3" t="s">
        <v>579</v>
      </c>
      <c r="G25" s="3" t="s">
        <v>534</v>
      </c>
      <c r="H25" s="38" t="s">
        <v>533</v>
      </c>
      <c r="I25" t="str">
        <f t="shared" si="0"/>
        <v>West Bengal-Kolkata</v>
      </c>
      <c r="J25" t="e">
        <f t="shared" ca="1" si="1"/>
        <v>#NAME?</v>
      </c>
    </row>
    <row r="26" spans="4:10" x14ac:dyDescent="0.3">
      <c r="D26" s="37" t="s">
        <v>499</v>
      </c>
      <c r="E26" s="4">
        <v>43546</v>
      </c>
      <c r="F26" s="3" t="s">
        <v>578</v>
      </c>
      <c r="G26" s="3" t="s">
        <v>531</v>
      </c>
      <c r="H26" s="38" t="s">
        <v>530</v>
      </c>
      <c r="I26" t="str">
        <f t="shared" si="0"/>
        <v>Karnataka-Bangalore</v>
      </c>
      <c r="J26" t="e">
        <f t="shared" ca="1" si="1"/>
        <v>#NAME?</v>
      </c>
    </row>
    <row r="27" spans="4:10" x14ac:dyDescent="0.3">
      <c r="D27" s="37" t="s">
        <v>500</v>
      </c>
      <c r="E27" s="4">
        <v>43546</v>
      </c>
      <c r="F27" s="3" t="s">
        <v>577</v>
      </c>
      <c r="G27" s="3" t="s">
        <v>528</v>
      </c>
      <c r="H27" s="38" t="s">
        <v>527</v>
      </c>
      <c r="I27" t="str">
        <f t="shared" si="0"/>
        <v>Jammu and Kashmir-Kashmir</v>
      </c>
      <c r="J27" t="e">
        <f t="shared" ca="1" si="1"/>
        <v>#NAME?</v>
      </c>
    </row>
    <row r="28" spans="4:10" x14ac:dyDescent="0.3">
      <c r="D28" s="37" t="s">
        <v>501</v>
      </c>
      <c r="E28" s="4">
        <v>43546</v>
      </c>
      <c r="F28" s="3" t="s">
        <v>576</v>
      </c>
      <c r="G28" s="3" t="s">
        <v>575</v>
      </c>
      <c r="H28" s="38" t="s">
        <v>574</v>
      </c>
      <c r="I28" t="str">
        <f t="shared" si="0"/>
        <v>Tamil Nadu-Chennai</v>
      </c>
      <c r="J28" t="e">
        <f t="shared" ca="1" si="1"/>
        <v>#NAME?</v>
      </c>
    </row>
    <row r="29" spans="4:10" x14ac:dyDescent="0.3">
      <c r="D29" s="37" t="s">
        <v>493</v>
      </c>
      <c r="E29" s="4">
        <v>43545</v>
      </c>
      <c r="F29" s="3" t="s">
        <v>584</v>
      </c>
      <c r="G29" s="3" t="s">
        <v>522</v>
      </c>
      <c r="H29" s="38" t="s">
        <v>521</v>
      </c>
      <c r="I29" t="str">
        <f t="shared" si="0"/>
        <v>Madhya Pradesh-Indore</v>
      </c>
      <c r="J29" t="e">
        <f t="shared" ca="1" si="1"/>
        <v>#NAME?</v>
      </c>
    </row>
    <row r="30" spans="4:10" x14ac:dyDescent="0.3">
      <c r="D30" s="37" t="s">
        <v>494</v>
      </c>
      <c r="E30" s="4">
        <v>43545</v>
      </c>
      <c r="F30" s="3" t="s">
        <v>583</v>
      </c>
      <c r="G30" s="3" t="s">
        <v>544</v>
      </c>
      <c r="H30" s="38" t="s">
        <v>543</v>
      </c>
      <c r="I30" t="str">
        <f t="shared" si="0"/>
        <v>Gujarat-Ahmedabad</v>
      </c>
      <c r="J30" t="e">
        <f t="shared" ca="1" si="1"/>
        <v>#NAME?</v>
      </c>
    </row>
    <row r="31" spans="4:10" x14ac:dyDescent="0.3">
      <c r="D31" s="37" t="s">
        <v>495</v>
      </c>
      <c r="E31" s="4">
        <v>43545</v>
      </c>
      <c r="F31" s="3" t="s">
        <v>582</v>
      </c>
      <c r="G31" s="3" t="s">
        <v>525</v>
      </c>
      <c r="H31" s="38" t="s">
        <v>541</v>
      </c>
      <c r="I31" t="str">
        <f t="shared" si="0"/>
        <v>Maharashtra-Pune</v>
      </c>
      <c r="J31" t="e">
        <f t="shared" ca="1" si="1"/>
        <v>#NAME?</v>
      </c>
    </row>
    <row r="32" spans="4:10" x14ac:dyDescent="0.3">
      <c r="D32" s="37" t="s">
        <v>496</v>
      </c>
      <c r="E32" s="4">
        <v>43545</v>
      </c>
      <c r="F32" s="3" t="s">
        <v>581</v>
      </c>
      <c r="G32" s="3" t="s">
        <v>522</v>
      </c>
      <c r="H32" s="38" t="s">
        <v>539</v>
      </c>
      <c r="I32" t="str">
        <f t="shared" si="0"/>
        <v>Madhya Pradesh-Bhopal</v>
      </c>
      <c r="J32" t="e">
        <f t="shared" ca="1" si="1"/>
        <v>#NAME?</v>
      </c>
    </row>
    <row r="33" spans="4:10" x14ac:dyDescent="0.3">
      <c r="D33" s="37" t="s">
        <v>492</v>
      </c>
      <c r="E33" s="4">
        <v>43544</v>
      </c>
      <c r="F33" s="3" t="s">
        <v>585</v>
      </c>
      <c r="G33" s="3" t="s">
        <v>525</v>
      </c>
      <c r="H33" s="38" t="s">
        <v>524</v>
      </c>
      <c r="I33" t="str">
        <f t="shared" si="0"/>
        <v>Maharashtra-Mumbai</v>
      </c>
      <c r="J33" t="e">
        <f t="shared" ca="1" si="1"/>
        <v>#NAME?</v>
      </c>
    </row>
    <row r="34" spans="4:10" x14ac:dyDescent="0.3">
      <c r="D34" s="37" t="s">
        <v>491</v>
      </c>
      <c r="E34" s="4">
        <v>43543</v>
      </c>
      <c r="F34" s="3" t="s">
        <v>586</v>
      </c>
      <c r="G34" s="3" t="s">
        <v>528</v>
      </c>
      <c r="H34" s="38" t="s">
        <v>527</v>
      </c>
      <c r="I34" t="str">
        <f t="shared" si="0"/>
        <v>Jammu and Kashmir-Kashmir</v>
      </c>
      <c r="J34" t="e">
        <f t="shared" ca="1" si="1"/>
        <v>#NAME?</v>
      </c>
    </row>
    <row r="35" spans="4:10" x14ac:dyDescent="0.3">
      <c r="D35" s="37" t="s">
        <v>490</v>
      </c>
      <c r="E35" s="4">
        <v>43542</v>
      </c>
      <c r="F35" s="3" t="s">
        <v>587</v>
      </c>
      <c r="G35" s="3" t="s">
        <v>531</v>
      </c>
      <c r="H35" s="38" t="s">
        <v>530</v>
      </c>
      <c r="I35" t="str">
        <f t="shared" si="0"/>
        <v>Karnataka-Bangalore</v>
      </c>
      <c r="J35" t="e">
        <f t="shared" ca="1" si="1"/>
        <v>#NAME?</v>
      </c>
    </row>
    <row r="36" spans="4:10" x14ac:dyDescent="0.3">
      <c r="D36" s="37" t="s">
        <v>489</v>
      </c>
      <c r="E36" s="4">
        <v>43541</v>
      </c>
      <c r="F36" s="3" t="s">
        <v>588</v>
      </c>
      <c r="G36" s="3" t="s">
        <v>534</v>
      </c>
      <c r="H36" s="38" t="s">
        <v>533</v>
      </c>
      <c r="I36" t="str">
        <f t="shared" si="0"/>
        <v>West Bengal-Kolkata</v>
      </c>
      <c r="J36" t="e">
        <f t="shared" ca="1" si="1"/>
        <v>#NAME?</v>
      </c>
    </row>
    <row r="37" spans="4:10" x14ac:dyDescent="0.3">
      <c r="D37" s="37" t="s">
        <v>484</v>
      </c>
      <c r="E37" s="4">
        <v>43540</v>
      </c>
      <c r="F37" s="3" t="s">
        <v>593</v>
      </c>
      <c r="G37" s="3" t="s">
        <v>525</v>
      </c>
      <c r="H37" s="38" t="s">
        <v>524</v>
      </c>
      <c r="I37" t="str">
        <f t="shared" si="0"/>
        <v>Maharashtra-Mumbai</v>
      </c>
      <c r="J37" t="e">
        <f t="shared" ca="1" si="1"/>
        <v>#NAME?</v>
      </c>
    </row>
    <row r="38" spans="4:10" x14ac:dyDescent="0.3">
      <c r="D38" s="37" t="s">
        <v>485</v>
      </c>
      <c r="E38" s="4">
        <v>43540</v>
      </c>
      <c r="F38" s="3" t="s">
        <v>592</v>
      </c>
      <c r="G38" s="3" t="s">
        <v>522</v>
      </c>
      <c r="H38" s="38" t="s">
        <v>521</v>
      </c>
      <c r="I38" t="str">
        <f t="shared" si="0"/>
        <v>Madhya Pradesh-Indore</v>
      </c>
      <c r="J38" t="e">
        <f t="shared" ca="1" si="1"/>
        <v>#NAME?</v>
      </c>
    </row>
    <row r="39" spans="4:10" x14ac:dyDescent="0.3">
      <c r="D39" s="37" t="s">
        <v>486</v>
      </c>
      <c r="E39" s="4">
        <v>43540</v>
      </c>
      <c r="F39" s="3" t="s">
        <v>591</v>
      </c>
      <c r="G39" s="3" t="s">
        <v>525</v>
      </c>
      <c r="H39" s="38" t="s">
        <v>541</v>
      </c>
      <c r="I39" t="str">
        <f t="shared" si="0"/>
        <v>Maharashtra-Pune</v>
      </c>
      <c r="J39" t="e">
        <f t="shared" ca="1" si="1"/>
        <v>#NAME?</v>
      </c>
    </row>
    <row r="40" spans="4:10" x14ac:dyDescent="0.3">
      <c r="D40" s="37" t="s">
        <v>487</v>
      </c>
      <c r="E40" s="4">
        <v>43540</v>
      </c>
      <c r="F40" s="3" t="s">
        <v>590</v>
      </c>
      <c r="G40" s="3" t="s">
        <v>522</v>
      </c>
      <c r="H40" s="38" t="s">
        <v>539</v>
      </c>
      <c r="I40" t="str">
        <f t="shared" si="0"/>
        <v>Madhya Pradesh-Bhopal</v>
      </c>
      <c r="J40" t="e">
        <f t="shared" ca="1" si="1"/>
        <v>#NAME?</v>
      </c>
    </row>
    <row r="41" spans="4:10" x14ac:dyDescent="0.3">
      <c r="D41" s="37" t="s">
        <v>488</v>
      </c>
      <c r="E41" s="4">
        <v>43540</v>
      </c>
      <c r="F41" s="3" t="s">
        <v>589</v>
      </c>
      <c r="G41" s="3" t="s">
        <v>537</v>
      </c>
      <c r="H41" s="38" t="s">
        <v>536</v>
      </c>
      <c r="I41" t="str">
        <f t="shared" si="0"/>
        <v>Rajasthan-Jaipur</v>
      </c>
      <c r="J41" t="e">
        <f t="shared" ca="1" si="1"/>
        <v>#NAME?</v>
      </c>
    </row>
    <row r="42" spans="4:10" x14ac:dyDescent="0.3">
      <c r="D42" s="37" t="s">
        <v>482</v>
      </c>
      <c r="E42" s="4">
        <v>43539</v>
      </c>
      <c r="F42" s="3" t="s">
        <v>595</v>
      </c>
      <c r="G42" s="3" t="s">
        <v>552</v>
      </c>
      <c r="H42" s="38" t="s">
        <v>552</v>
      </c>
      <c r="I42" t="str">
        <f t="shared" si="0"/>
        <v>Goa-Goa</v>
      </c>
      <c r="J42" t="e">
        <f t="shared" ca="1" si="1"/>
        <v>#NAME?</v>
      </c>
    </row>
    <row r="43" spans="4:10" x14ac:dyDescent="0.3">
      <c r="D43" s="37" t="s">
        <v>483</v>
      </c>
      <c r="E43" s="4">
        <v>43539</v>
      </c>
      <c r="F43" s="3" t="s">
        <v>594</v>
      </c>
      <c r="G43" s="3" t="s">
        <v>550</v>
      </c>
      <c r="H43" s="38" t="s">
        <v>549</v>
      </c>
      <c r="I43" t="str">
        <f t="shared" si="0"/>
        <v>Nagaland-Kohima</v>
      </c>
      <c r="J43" t="e">
        <f t="shared" ca="1" si="1"/>
        <v>#NAME?</v>
      </c>
    </row>
    <row r="44" spans="4:10" x14ac:dyDescent="0.3">
      <c r="D44" s="37" t="s">
        <v>481</v>
      </c>
      <c r="E44" s="4">
        <v>43538</v>
      </c>
      <c r="F44" s="3" t="s">
        <v>596</v>
      </c>
      <c r="G44" s="3" t="s">
        <v>522</v>
      </c>
      <c r="H44" s="38" t="s">
        <v>521</v>
      </c>
      <c r="I44" t="str">
        <f t="shared" si="0"/>
        <v>Madhya Pradesh-Indore</v>
      </c>
      <c r="J44" t="e">
        <f t="shared" ca="1" si="1"/>
        <v>#NAME?</v>
      </c>
    </row>
    <row r="45" spans="4:10" x14ac:dyDescent="0.3">
      <c r="D45" s="37" t="s">
        <v>480</v>
      </c>
      <c r="E45" s="4">
        <v>43537</v>
      </c>
      <c r="F45" s="3" t="s">
        <v>597</v>
      </c>
      <c r="G45" s="3" t="s">
        <v>525</v>
      </c>
      <c r="H45" s="38" t="s">
        <v>524</v>
      </c>
      <c r="I45" t="str">
        <f t="shared" si="0"/>
        <v>Maharashtra-Mumbai</v>
      </c>
      <c r="J45" t="e">
        <f t="shared" ca="1" si="1"/>
        <v>#NAME?</v>
      </c>
    </row>
    <row r="46" spans="4:10" x14ac:dyDescent="0.3">
      <c r="D46" s="37" t="s">
        <v>479</v>
      </c>
      <c r="E46" s="4">
        <v>43536</v>
      </c>
      <c r="F46" s="3" t="s">
        <v>598</v>
      </c>
      <c r="G46" s="3" t="s">
        <v>561</v>
      </c>
      <c r="H46" s="38" t="s">
        <v>560</v>
      </c>
      <c r="I46" t="str">
        <f t="shared" si="0"/>
        <v>Haryana-Chandigarh</v>
      </c>
      <c r="J46" t="e">
        <f t="shared" ca="1" si="1"/>
        <v>#NAME?</v>
      </c>
    </row>
    <row r="47" spans="4:10" x14ac:dyDescent="0.3">
      <c r="D47" s="37" t="s">
        <v>478</v>
      </c>
      <c r="E47" s="4">
        <v>43535</v>
      </c>
      <c r="F47" s="3" t="s">
        <v>599</v>
      </c>
      <c r="G47" s="3" t="s">
        <v>563</v>
      </c>
      <c r="H47" s="38" t="s">
        <v>560</v>
      </c>
      <c r="I47" t="str">
        <f t="shared" si="0"/>
        <v>Punjab-Chandigarh</v>
      </c>
      <c r="J47" t="e">
        <f t="shared" ca="1" si="1"/>
        <v>#NAME?</v>
      </c>
    </row>
    <row r="48" spans="4:10" x14ac:dyDescent="0.3">
      <c r="D48" s="37" t="s">
        <v>474</v>
      </c>
      <c r="E48" s="4">
        <v>43534</v>
      </c>
      <c r="F48" s="3" t="s">
        <v>603</v>
      </c>
      <c r="G48" s="3" t="s">
        <v>525</v>
      </c>
      <c r="H48" s="38" t="s">
        <v>524</v>
      </c>
      <c r="I48" t="str">
        <f t="shared" si="0"/>
        <v>Maharashtra-Mumbai</v>
      </c>
      <c r="J48" t="e">
        <f t="shared" ca="1" si="1"/>
        <v>#NAME?</v>
      </c>
    </row>
    <row r="49" spans="4:10" x14ac:dyDescent="0.3">
      <c r="D49" s="37" t="s">
        <v>475</v>
      </c>
      <c r="E49" s="4">
        <v>43534</v>
      </c>
      <c r="F49" s="3" t="s">
        <v>602</v>
      </c>
      <c r="G49" s="3" t="s">
        <v>522</v>
      </c>
      <c r="H49" s="38" t="s">
        <v>521</v>
      </c>
      <c r="I49" t="str">
        <f t="shared" si="0"/>
        <v>Madhya Pradesh-Indore</v>
      </c>
      <c r="J49" t="e">
        <f t="shared" ca="1" si="1"/>
        <v>#NAME?</v>
      </c>
    </row>
    <row r="50" spans="4:10" x14ac:dyDescent="0.3">
      <c r="D50" s="37" t="s">
        <v>476</v>
      </c>
      <c r="E50" s="4">
        <v>43534</v>
      </c>
      <c r="F50" s="3" t="s">
        <v>601</v>
      </c>
      <c r="G50" s="3" t="s">
        <v>569</v>
      </c>
      <c r="H50" s="38" t="s">
        <v>568</v>
      </c>
      <c r="I50" t="str">
        <f t="shared" si="0"/>
        <v>Bihar-Patna</v>
      </c>
      <c r="J50" t="e">
        <f t="shared" ca="1" si="1"/>
        <v>#NAME?</v>
      </c>
    </row>
    <row r="51" spans="4:10" x14ac:dyDescent="0.3">
      <c r="D51" s="37" t="s">
        <v>477</v>
      </c>
      <c r="E51" s="4">
        <v>43534</v>
      </c>
      <c r="F51" s="3" t="s">
        <v>600</v>
      </c>
      <c r="G51" s="3" t="s">
        <v>566</v>
      </c>
      <c r="H51" s="38" t="s">
        <v>565</v>
      </c>
      <c r="I51" t="str">
        <f t="shared" si="0"/>
        <v>Kerala -Thiruvananthapuram</v>
      </c>
      <c r="J51" t="e">
        <f t="shared" ca="1" si="1"/>
        <v>#NAME?</v>
      </c>
    </row>
    <row r="52" spans="4:10" x14ac:dyDescent="0.3">
      <c r="D52" s="37" t="s">
        <v>473</v>
      </c>
      <c r="E52" s="4">
        <v>43533</v>
      </c>
      <c r="F52" s="3" t="s">
        <v>604</v>
      </c>
      <c r="G52" s="3" t="s">
        <v>528</v>
      </c>
      <c r="H52" s="38" t="s">
        <v>527</v>
      </c>
      <c r="I52" t="str">
        <f t="shared" si="0"/>
        <v>Jammu and Kashmir-Kashmir</v>
      </c>
      <c r="J52" t="e">
        <f t="shared" ca="1" si="1"/>
        <v>#NAME?</v>
      </c>
    </row>
    <row r="53" spans="4:10" x14ac:dyDescent="0.3">
      <c r="D53" s="37" t="s">
        <v>472</v>
      </c>
      <c r="E53" s="4">
        <v>43532</v>
      </c>
      <c r="F53" s="3" t="s">
        <v>605</v>
      </c>
      <c r="G53" s="3" t="s">
        <v>531</v>
      </c>
      <c r="H53" s="38" t="s">
        <v>530</v>
      </c>
      <c r="I53" t="str">
        <f t="shared" si="0"/>
        <v>Karnataka-Bangalore</v>
      </c>
      <c r="J53" t="e">
        <f t="shared" ca="1" si="1"/>
        <v>#NAME?</v>
      </c>
    </row>
    <row r="54" spans="4:10" x14ac:dyDescent="0.3">
      <c r="D54" s="37" t="s">
        <v>471</v>
      </c>
      <c r="E54" s="4">
        <v>43531</v>
      </c>
      <c r="F54" s="3" t="s">
        <v>606</v>
      </c>
      <c r="G54" s="3" t="s">
        <v>534</v>
      </c>
      <c r="H54" s="38" t="s">
        <v>533</v>
      </c>
      <c r="I54" t="str">
        <f t="shared" si="0"/>
        <v>West Bengal-Kolkata</v>
      </c>
      <c r="J54" t="e">
        <f t="shared" ca="1" si="1"/>
        <v>#NAME?</v>
      </c>
    </row>
    <row r="55" spans="4:10" x14ac:dyDescent="0.3">
      <c r="D55" s="37" t="s">
        <v>470</v>
      </c>
      <c r="E55" s="4">
        <v>43530</v>
      </c>
      <c r="F55" s="3" t="s">
        <v>607</v>
      </c>
      <c r="G55" s="3" t="s">
        <v>537</v>
      </c>
      <c r="H55" s="38" t="s">
        <v>536</v>
      </c>
      <c r="I55" t="str">
        <f t="shared" si="0"/>
        <v>Rajasthan-Jaipur</v>
      </c>
      <c r="J55" t="e">
        <f t="shared" ca="1" si="1"/>
        <v>#NAME?</v>
      </c>
    </row>
    <row r="56" spans="4:10" x14ac:dyDescent="0.3">
      <c r="D56" s="37" t="s">
        <v>469</v>
      </c>
      <c r="E56" s="4">
        <v>43529</v>
      </c>
      <c r="F56" s="3" t="s">
        <v>608</v>
      </c>
      <c r="G56" s="3" t="s">
        <v>522</v>
      </c>
      <c r="H56" s="38" t="s">
        <v>539</v>
      </c>
      <c r="I56" t="str">
        <f t="shared" si="0"/>
        <v>Madhya Pradesh-Bhopal</v>
      </c>
      <c r="J56" t="e">
        <f t="shared" ca="1" si="1"/>
        <v>#NAME?</v>
      </c>
    </row>
    <row r="57" spans="4:10" x14ac:dyDescent="0.3">
      <c r="D57" s="37" t="s">
        <v>466</v>
      </c>
      <c r="E57" s="4">
        <v>43528</v>
      </c>
      <c r="F57" s="3" t="s">
        <v>611</v>
      </c>
      <c r="G57" s="3" t="s">
        <v>525</v>
      </c>
      <c r="H57" s="38" t="s">
        <v>524</v>
      </c>
      <c r="I57" t="str">
        <f t="shared" si="0"/>
        <v>Maharashtra-Mumbai</v>
      </c>
      <c r="J57" t="e">
        <f t="shared" ca="1" si="1"/>
        <v>#NAME?</v>
      </c>
    </row>
    <row r="58" spans="4:10" x14ac:dyDescent="0.3">
      <c r="D58" s="37" t="s">
        <v>467</v>
      </c>
      <c r="E58" s="4">
        <v>43528</v>
      </c>
      <c r="F58" s="3" t="s">
        <v>610</v>
      </c>
      <c r="G58" s="3" t="s">
        <v>522</v>
      </c>
      <c r="H58" s="38" t="s">
        <v>521</v>
      </c>
      <c r="I58" t="str">
        <f t="shared" si="0"/>
        <v>Madhya Pradesh-Indore</v>
      </c>
      <c r="J58" t="e">
        <f t="shared" ca="1" si="1"/>
        <v>#NAME?</v>
      </c>
    </row>
    <row r="59" spans="4:10" x14ac:dyDescent="0.3">
      <c r="D59" s="37" t="s">
        <v>468</v>
      </c>
      <c r="E59" s="4">
        <v>43528</v>
      </c>
      <c r="F59" s="3" t="s">
        <v>609</v>
      </c>
      <c r="G59" s="3" t="s">
        <v>525</v>
      </c>
      <c r="H59" s="38" t="s">
        <v>541</v>
      </c>
      <c r="I59" t="str">
        <f t="shared" si="0"/>
        <v>Maharashtra-Pune</v>
      </c>
      <c r="J59" t="e">
        <f t="shared" ca="1" si="1"/>
        <v>#NAME?</v>
      </c>
    </row>
    <row r="60" spans="4:10" x14ac:dyDescent="0.3">
      <c r="D60" s="37" t="s">
        <v>465</v>
      </c>
      <c r="E60" s="4">
        <v>43527</v>
      </c>
      <c r="F60" s="3" t="s">
        <v>612</v>
      </c>
      <c r="G60" s="3" t="s">
        <v>550</v>
      </c>
      <c r="H60" s="38" t="s">
        <v>549</v>
      </c>
      <c r="I60" t="str">
        <f t="shared" si="0"/>
        <v>Nagaland-Kohima</v>
      </c>
      <c r="J60" t="e">
        <f t="shared" ca="1" si="1"/>
        <v>#NAME?</v>
      </c>
    </row>
    <row r="61" spans="4:10" x14ac:dyDescent="0.3">
      <c r="D61" s="37" t="s">
        <v>464</v>
      </c>
      <c r="E61" s="4">
        <v>43526</v>
      </c>
      <c r="F61" s="3" t="s">
        <v>613</v>
      </c>
      <c r="G61" s="3" t="s">
        <v>552</v>
      </c>
      <c r="H61" s="38" t="s">
        <v>552</v>
      </c>
      <c r="I61" t="str">
        <f t="shared" si="0"/>
        <v>Goa-Goa</v>
      </c>
      <c r="J61" t="e">
        <f t="shared" ca="1" si="1"/>
        <v>#NAME?</v>
      </c>
    </row>
    <row r="62" spans="4:10" x14ac:dyDescent="0.3">
      <c r="D62" s="37" t="s">
        <v>463</v>
      </c>
      <c r="E62" s="4">
        <v>43525</v>
      </c>
      <c r="F62" s="3" t="s">
        <v>614</v>
      </c>
      <c r="G62" s="3" t="s">
        <v>555</v>
      </c>
      <c r="H62" s="38" t="s">
        <v>554</v>
      </c>
      <c r="I62" t="str">
        <f t="shared" si="0"/>
        <v>Sikkim-Gangtok</v>
      </c>
      <c r="J62" t="e">
        <f t="shared" ca="1" si="1"/>
        <v>#NAME?</v>
      </c>
    </row>
    <row r="63" spans="4:10" x14ac:dyDescent="0.3">
      <c r="D63" s="37" t="s">
        <v>462</v>
      </c>
      <c r="E63" s="4">
        <v>43524</v>
      </c>
      <c r="F63" s="3" t="s">
        <v>615</v>
      </c>
      <c r="G63" s="3" t="s">
        <v>558</v>
      </c>
      <c r="H63" s="38" t="s">
        <v>557</v>
      </c>
      <c r="I63" t="str">
        <f t="shared" si="0"/>
        <v>Himachal Pradesh-Simla</v>
      </c>
      <c r="J63" t="e">
        <f t="shared" ca="1" si="1"/>
        <v>#NAME?</v>
      </c>
    </row>
    <row r="64" spans="4:10" x14ac:dyDescent="0.3">
      <c r="D64" s="37" t="s">
        <v>461</v>
      </c>
      <c r="E64" s="4">
        <v>43523</v>
      </c>
      <c r="F64" s="3" t="s">
        <v>616</v>
      </c>
      <c r="G64" s="3" t="s">
        <v>561</v>
      </c>
      <c r="H64" s="38" t="s">
        <v>560</v>
      </c>
      <c r="I64" t="str">
        <f t="shared" si="0"/>
        <v>Haryana-Chandigarh</v>
      </c>
      <c r="J64" t="e">
        <f t="shared" ca="1" si="1"/>
        <v>#NAME?</v>
      </c>
    </row>
    <row r="65" spans="4:10" x14ac:dyDescent="0.3">
      <c r="D65" s="37" t="s">
        <v>460</v>
      </c>
      <c r="E65" s="4">
        <v>43522</v>
      </c>
      <c r="F65" s="3" t="s">
        <v>617</v>
      </c>
      <c r="G65" s="3" t="s">
        <v>563</v>
      </c>
      <c r="H65" s="38" t="s">
        <v>560</v>
      </c>
      <c r="I65" t="str">
        <f t="shared" si="0"/>
        <v>Punjab-Chandigarh</v>
      </c>
      <c r="J65" t="e">
        <f t="shared" ca="1" si="1"/>
        <v>#NAME?</v>
      </c>
    </row>
    <row r="66" spans="4:10" x14ac:dyDescent="0.3">
      <c r="D66" s="37" t="s">
        <v>459</v>
      </c>
      <c r="E66" s="4">
        <v>43521</v>
      </c>
      <c r="F66" s="3" t="s">
        <v>618</v>
      </c>
      <c r="G66" s="3" t="s">
        <v>566</v>
      </c>
      <c r="H66" s="38" t="s">
        <v>565</v>
      </c>
      <c r="I66" t="str">
        <f t="shared" si="0"/>
        <v>Kerala -Thiruvananthapuram</v>
      </c>
      <c r="J66" t="e">
        <f t="shared" ca="1" si="1"/>
        <v>#NAME?</v>
      </c>
    </row>
    <row r="67" spans="4:10" x14ac:dyDescent="0.3">
      <c r="D67" s="37" t="s">
        <v>458</v>
      </c>
      <c r="E67" s="4">
        <v>43520</v>
      </c>
      <c r="F67" s="3" t="s">
        <v>619</v>
      </c>
      <c r="G67" s="3" t="s">
        <v>569</v>
      </c>
      <c r="H67" s="38" t="s">
        <v>568</v>
      </c>
      <c r="I67" t="str">
        <f t="shared" si="0"/>
        <v>Bihar-Patna</v>
      </c>
      <c r="J67" t="e">
        <f t="shared" ca="1" si="1"/>
        <v>#NAME?</v>
      </c>
    </row>
    <row r="68" spans="4:10" x14ac:dyDescent="0.3">
      <c r="D68" s="37" t="s">
        <v>454</v>
      </c>
      <c r="E68" s="4">
        <v>43519</v>
      </c>
      <c r="F68" s="3" t="s">
        <v>532</v>
      </c>
      <c r="G68" s="3" t="s">
        <v>531</v>
      </c>
      <c r="H68" s="38" t="s">
        <v>530</v>
      </c>
      <c r="I68" t="str">
        <f t="shared" si="0"/>
        <v>Karnataka-Bangalore</v>
      </c>
      <c r="J68" t="e">
        <f t="shared" ca="1" si="1"/>
        <v>#NAME?</v>
      </c>
    </row>
    <row r="69" spans="4:10" x14ac:dyDescent="0.3">
      <c r="D69" s="37" t="s">
        <v>455</v>
      </c>
      <c r="E69" s="4">
        <v>43519</v>
      </c>
      <c r="F69" s="3" t="s">
        <v>529</v>
      </c>
      <c r="G69" s="3" t="s">
        <v>528</v>
      </c>
      <c r="H69" s="38" t="s">
        <v>527</v>
      </c>
      <c r="I69" t="str">
        <f t="shared" ref="I69:I132" si="2">G69&amp;"-"&amp;H69</f>
        <v>Jammu and Kashmir-Kashmir</v>
      </c>
      <c r="J69" t="e">
        <f t="shared" ref="J69:J132" ca="1" si="3">_xlfn.CONCAT(G69,".",H69)</f>
        <v>#NAME?</v>
      </c>
    </row>
    <row r="70" spans="4:10" x14ac:dyDescent="0.3">
      <c r="D70" s="37" t="s">
        <v>456</v>
      </c>
      <c r="E70" s="4">
        <v>43519</v>
      </c>
      <c r="F70" s="3" t="s">
        <v>526</v>
      </c>
      <c r="G70" s="3" t="s">
        <v>525</v>
      </c>
      <c r="H70" s="38" t="s">
        <v>524</v>
      </c>
      <c r="I70" t="str">
        <f t="shared" si="2"/>
        <v>Maharashtra-Mumbai</v>
      </c>
      <c r="J70" t="e">
        <f t="shared" ca="1" si="3"/>
        <v>#NAME?</v>
      </c>
    </row>
    <row r="71" spans="4:10" x14ac:dyDescent="0.3">
      <c r="D71" s="37" t="s">
        <v>457</v>
      </c>
      <c r="E71" s="4">
        <v>43519</v>
      </c>
      <c r="F71" s="3" t="s">
        <v>523</v>
      </c>
      <c r="G71" s="3" t="s">
        <v>522</v>
      </c>
      <c r="H71" s="38" t="s">
        <v>521</v>
      </c>
      <c r="I71" t="str">
        <f t="shared" si="2"/>
        <v>Madhya Pradesh-Indore</v>
      </c>
      <c r="J71" t="e">
        <f t="shared" ca="1" si="3"/>
        <v>#NAME?</v>
      </c>
    </row>
    <row r="72" spans="4:10" x14ac:dyDescent="0.3">
      <c r="D72" s="37" t="s">
        <v>451</v>
      </c>
      <c r="E72" s="4">
        <v>43518</v>
      </c>
      <c r="F72" s="3" t="s">
        <v>540</v>
      </c>
      <c r="G72" s="3" t="s">
        <v>522</v>
      </c>
      <c r="H72" s="38" t="s">
        <v>539</v>
      </c>
      <c r="I72" t="str">
        <f t="shared" si="2"/>
        <v>Madhya Pradesh-Bhopal</v>
      </c>
      <c r="J72" t="e">
        <f t="shared" ca="1" si="3"/>
        <v>#NAME?</v>
      </c>
    </row>
    <row r="73" spans="4:10" x14ac:dyDescent="0.3">
      <c r="D73" s="37" t="s">
        <v>452</v>
      </c>
      <c r="E73" s="4">
        <v>43518</v>
      </c>
      <c r="F73" s="3" t="s">
        <v>538</v>
      </c>
      <c r="G73" s="3" t="s">
        <v>537</v>
      </c>
      <c r="H73" s="38" t="s">
        <v>536</v>
      </c>
      <c r="I73" t="str">
        <f t="shared" si="2"/>
        <v>Rajasthan-Jaipur</v>
      </c>
      <c r="J73" t="e">
        <f t="shared" ca="1" si="3"/>
        <v>#NAME?</v>
      </c>
    </row>
    <row r="74" spans="4:10" x14ac:dyDescent="0.3">
      <c r="D74" s="37" t="s">
        <v>453</v>
      </c>
      <c r="E74" s="4">
        <v>43518</v>
      </c>
      <c r="F74" s="3" t="s">
        <v>535</v>
      </c>
      <c r="G74" s="3" t="s">
        <v>534</v>
      </c>
      <c r="H74" s="38" t="s">
        <v>533</v>
      </c>
      <c r="I74" t="str">
        <f t="shared" si="2"/>
        <v>West Bengal-Kolkata</v>
      </c>
      <c r="J74" t="e">
        <f t="shared" ca="1" si="3"/>
        <v>#NAME?</v>
      </c>
    </row>
    <row r="75" spans="4:10" x14ac:dyDescent="0.3">
      <c r="D75" s="37" t="s">
        <v>450</v>
      </c>
      <c r="E75" s="4">
        <v>43517</v>
      </c>
      <c r="F75" s="3" t="s">
        <v>542</v>
      </c>
      <c r="G75" s="3" t="s">
        <v>525</v>
      </c>
      <c r="H75" s="38" t="s">
        <v>541</v>
      </c>
      <c r="I75" t="str">
        <f t="shared" si="2"/>
        <v>Maharashtra-Pune</v>
      </c>
      <c r="J75" t="e">
        <f t="shared" ca="1" si="3"/>
        <v>#NAME?</v>
      </c>
    </row>
    <row r="76" spans="4:10" x14ac:dyDescent="0.3">
      <c r="D76" s="37" t="s">
        <v>447</v>
      </c>
      <c r="E76" s="4">
        <v>43516</v>
      </c>
      <c r="F76" s="3" t="s">
        <v>551</v>
      </c>
      <c r="G76" s="3" t="s">
        <v>550</v>
      </c>
      <c r="H76" s="38" t="s">
        <v>549</v>
      </c>
      <c r="I76" t="str">
        <f t="shared" si="2"/>
        <v>Nagaland-Kohima</v>
      </c>
      <c r="J76" t="e">
        <f t="shared" ca="1" si="3"/>
        <v>#NAME?</v>
      </c>
    </row>
    <row r="77" spans="4:10" x14ac:dyDescent="0.3">
      <c r="D77" s="37" t="s">
        <v>448</v>
      </c>
      <c r="E77" s="4">
        <v>43516</v>
      </c>
      <c r="F77" s="3" t="s">
        <v>548</v>
      </c>
      <c r="G77" s="3" t="s">
        <v>547</v>
      </c>
      <c r="H77" s="38" t="s">
        <v>546</v>
      </c>
      <c r="I77" t="str">
        <f t="shared" si="2"/>
        <v>Andhra Pradesh-Hyderabad</v>
      </c>
      <c r="J77" t="e">
        <f t="shared" ca="1" si="3"/>
        <v>#NAME?</v>
      </c>
    </row>
    <row r="78" spans="4:10" x14ac:dyDescent="0.3">
      <c r="D78" s="37" t="s">
        <v>449</v>
      </c>
      <c r="E78" s="4">
        <v>43516</v>
      </c>
      <c r="F78" s="3" t="s">
        <v>545</v>
      </c>
      <c r="G78" s="3" t="s">
        <v>544</v>
      </c>
      <c r="H78" s="38" t="s">
        <v>543</v>
      </c>
      <c r="I78" t="str">
        <f t="shared" si="2"/>
        <v>Gujarat-Ahmedabad</v>
      </c>
      <c r="J78" t="e">
        <f t="shared" ca="1" si="3"/>
        <v>#NAME?</v>
      </c>
    </row>
    <row r="79" spans="4:10" x14ac:dyDescent="0.3">
      <c r="D79" s="37" t="s">
        <v>443</v>
      </c>
      <c r="E79" s="4">
        <v>43515</v>
      </c>
      <c r="F79" s="3" t="s">
        <v>562</v>
      </c>
      <c r="G79" s="3" t="s">
        <v>561</v>
      </c>
      <c r="H79" s="38" t="s">
        <v>560</v>
      </c>
      <c r="I79" t="str">
        <f t="shared" si="2"/>
        <v>Haryana-Chandigarh</v>
      </c>
      <c r="J79" t="e">
        <f t="shared" ca="1" si="3"/>
        <v>#NAME?</v>
      </c>
    </row>
    <row r="80" spans="4:10" x14ac:dyDescent="0.3">
      <c r="D80" s="37" t="s">
        <v>444</v>
      </c>
      <c r="E80" s="4">
        <v>43515</v>
      </c>
      <c r="F80" s="3" t="s">
        <v>559</v>
      </c>
      <c r="G80" s="3" t="s">
        <v>558</v>
      </c>
      <c r="H80" s="38" t="s">
        <v>557</v>
      </c>
      <c r="I80" t="str">
        <f t="shared" si="2"/>
        <v>Himachal Pradesh-Simla</v>
      </c>
      <c r="J80" t="e">
        <f t="shared" ca="1" si="3"/>
        <v>#NAME?</v>
      </c>
    </row>
    <row r="81" spans="4:10" x14ac:dyDescent="0.3">
      <c r="D81" s="37" t="s">
        <v>445</v>
      </c>
      <c r="E81" s="4">
        <v>43515</v>
      </c>
      <c r="F81" s="3" t="s">
        <v>556</v>
      </c>
      <c r="G81" s="3" t="s">
        <v>555</v>
      </c>
      <c r="H81" s="38" t="s">
        <v>554</v>
      </c>
      <c r="I81" t="str">
        <f t="shared" si="2"/>
        <v>Sikkim-Gangtok</v>
      </c>
      <c r="J81" t="e">
        <f t="shared" ca="1" si="3"/>
        <v>#NAME?</v>
      </c>
    </row>
    <row r="82" spans="4:10" x14ac:dyDescent="0.3">
      <c r="D82" s="37" t="s">
        <v>446</v>
      </c>
      <c r="E82" s="4">
        <v>43515</v>
      </c>
      <c r="F82" s="3" t="s">
        <v>553</v>
      </c>
      <c r="G82" s="3" t="s">
        <v>552</v>
      </c>
      <c r="H82" s="38" t="s">
        <v>552</v>
      </c>
      <c r="I82" t="str">
        <f t="shared" si="2"/>
        <v>Goa-Goa</v>
      </c>
      <c r="J82" t="e">
        <f t="shared" ca="1" si="3"/>
        <v>#NAME?</v>
      </c>
    </row>
    <row r="83" spans="4:10" x14ac:dyDescent="0.3">
      <c r="D83" s="37" t="s">
        <v>442</v>
      </c>
      <c r="E83" s="4">
        <v>43514</v>
      </c>
      <c r="F83" s="3" t="s">
        <v>564</v>
      </c>
      <c r="G83" s="3" t="s">
        <v>563</v>
      </c>
      <c r="H83" s="38" t="s">
        <v>560</v>
      </c>
      <c r="I83" t="str">
        <f t="shared" si="2"/>
        <v>Punjab-Chandigarh</v>
      </c>
      <c r="J83" t="e">
        <f t="shared" ca="1" si="3"/>
        <v>#NAME?</v>
      </c>
    </row>
    <row r="84" spans="4:10" x14ac:dyDescent="0.3">
      <c r="D84" s="37" t="s">
        <v>441</v>
      </c>
      <c r="E84" s="4">
        <v>43513</v>
      </c>
      <c r="F84" s="3" t="s">
        <v>567</v>
      </c>
      <c r="G84" s="3" t="s">
        <v>566</v>
      </c>
      <c r="H84" s="38" t="s">
        <v>565</v>
      </c>
      <c r="I84" t="str">
        <f t="shared" si="2"/>
        <v>Kerala -Thiruvananthapuram</v>
      </c>
      <c r="J84" t="e">
        <f t="shared" ca="1" si="3"/>
        <v>#NAME?</v>
      </c>
    </row>
    <row r="85" spans="4:10" x14ac:dyDescent="0.3">
      <c r="D85" s="37" t="s">
        <v>440</v>
      </c>
      <c r="E85" s="4">
        <v>43512</v>
      </c>
      <c r="F85" s="3" t="s">
        <v>570</v>
      </c>
      <c r="G85" s="3" t="s">
        <v>569</v>
      </c>
      <c r="H85" s="38" t="s">
        <v>568</v>
      </c>
      <c r="I85" t="str">
        <f t="shared" si="2"/>
        <v>Bihar-Patna</v>
      </c>
      <c r="J85" t="e">
        <f t="shared" ca="1" si="3"/>
        <v>#NAME?</v>
      </c>
    </row>
    <row r="86" spans="4:10" x14ac:dyDescent="0.3">
      <c r="D86" s="37" t="s">
        <v>439</v>
      </c>
      <c r="E86" s="4">
        <v>43511</v>
      </c>
      <c r="F86" s="3" t="s">
        <v>573</v>
      </c>
      <c r="G86" s="3" t="s">
        <v>572</v>
      </c>
      <c r="H86" s="38" t="s">
        <v>571</v>
      </c>
      <c r="I86" t="str">
        <f t="shared" si="2"/>
        <v>Uttar Pradesh-Lucknow</v>
      </c>
      <c r="J86" t="e">
        <f t="shared" ca="1" si="3"/>
        <v>#NAME?</v>
      </c>
    </row>
    <row r="87" spans="4:10" x14ac:dyDescent="0.3">
      <c r="D87" s="37" t="s">
        <v>435</v>
      </c>
      <c r="E87" s="4">
        <v>43510</v>
      </c>
      <c r="F87" s="3" t="s">
        <v>579</v>
      </c>
      <c r="G87" s="3" t="s">
        <v>534</v>
      </c>
      <c r="H87" s="38" t="s">
        <v>533</v>
      </c>
      <c r="I87" t="str">
        <f t="shared" si="2"/>
        <v>West Bengal-Kolkata</v>
      </c>
      <c r="J87" t="e">
        <f t="shared" ca="1" si="3"/>
        <v>#NAME?</v>
      </c>
    </row>
    <row r="88" spans="4:10" x14ac:dyDescent="0.3">
      <c r="D88" s="37" t="s">
        <v>436</v>
      </c>
      <c r="E88" s="4">
        <v>43510</v>
      </c>
      <c r="F88" s="3" t="s">
        <v>578</v>
      </c>
      <c r="G88" s="3" t="s">
        <v>531</v>
      </c>
      <c r="H88" s="38" t="s">
        <v>530</v>
      </c>
      <c r="I88" t="str">
        <f t="shared" si="2"/>
        <v>Karnataka-Bangalore</v>
      </c>
      <c r="J88" t="e">
        <f t="shared" ca="1" si="3"/>
        <v>#NAME?</v>
      </c>
    </row>
    <row r="89" spans="4:10" x14ac:dyDescent="0.3">
      <c r="D89" s="37" t="s">
        <v>437</v>
      </c>
      <c r="E89" s="4">
        <v>43510</v>
      </c>
      <c r="F89" s="3" t="s">
        <v>577</v>
      </c>
      <c r="G89" s="3" t="s">
        <v>528</v>
      </c>
      <c r="H89" s="38" t="s">
        <v>527</v>
      </c>
      <c r="I89" t="str">
        <f t="shared" si="2"/>
        <v>Jammu and Kashmir-Kashmir</v>
      </c>
      <c r="J89" t="e">
        <f t="shared" ca="1" si="3"/>
        <v>#NAME?</v>
      </c>
    </row>
    <row r="90" spans="4:10" x14ac:dyDescent="0.3">
      <c r="D90" s="37" t="s">
        <v>438</v>
      </c>
      <c r="E90" s="4">
        <v>43510</v>
      </c>
      <c r="F90" s="3" t="s">
        <v>576</v>
      </c>
      <c r="G90" s="3" t="s">
        <v>575</v>
      </c>
      <c r="H90" s="38" t="s">
        <v>574</v>
      </c>
      <c r="I90" t="str">
        <f t="shared" si="2"/>
        <v>Tamil Nadu-Chennai</v>
      </c>
      <c r="J90" t="e">
        <f t="shared" ca="1" si="3"/>
        <v>#NAME?</v>
      </c>
    </row>
    <row r="91" spans="4:10" x14ac:dyDescent="0.3">
      <c r="D91" s="37" t="s">
        <v>432</v>
      </c>
      <c r="E91" s="4">
        <v>43509</v>
      </c>
      <c r="F91" s="3" t="s">
        <v>582</v>
      </c>
      <c r="G91" s="3" t="s">
        <v>525</v>
      </c>
      <c r="H91" s="38" t="s">
        <v>541</v>
      </c>
      <c r="I91" t="str">
        <f t="shared" si="2"/>
        <v>Maharashtra-Pune</v>
      </c>
      <c r="J91" t="e">
        <f t="shared" ca="1" si="3"/>
        <v>#NAME?</v>
      </c>
    </row>
    <row r="92" spans="4:10" x14ac:dyDescent="0.3">
      <c r="D92" s="37" t="s">
        <v>433</v>
      </c>
      <c r="E92" s="4">
        <v>43509</v>
      </c>
      <c r="F92" s="3" t="s">
        <v>581</v>
      </c>
      <c r="G92" s="3" t="s">
        <v>522</v>
      </c>
      <c r="H92" s="38" t="s">
        <v>539</v>
      </c>
      <c r="I92" t="str">
        <f t="shared" si="2"/>
        <v>Madhya Pradesh-Bhopal</v>
      </c>
      <c r="J92" t="e">
        <f t="shared" ca="1" si="3"/>
        <v>#NAME?</v>
      </c>
    </row>
    <row r="93" spans="4:10" x14ac:dyDescent="0.3">
      <c r="D93" s="37" t="s">
        <v>434</v>
      </c>
      <c r="E93" s="4">
        <v>43509</v>
      </c>
      <c r="F93" s="3" t="s">
        <v>580</v>
      </c>
      <c r="G93" s="3" t="s">
        <v>537</v>
      </c>
      <c r="H93" s="38" t="s">
        <v>536</v>
      </c>
      <c r="I93" t="str">
        <f t="shared" si="2"/>
        <v>Rajasthan-Jaipur</v>
      </c>
      <c r="J93" t="e">
        <f t="shared" ca="1" si="3"/>
        <v>#NAME?</v>
      </c>
    </row>
    <row r="94" spans="4:10" x14ac:dyDescent="0.3">
      <c r="D94" s="37" t="s">
        <v>431</v>
      </c>
      <c r="E94" s="4">
        <v>43508</v>
      </c>
      <c r="F94" s="3" t="s">
        <v>583</v>
      </c>
      <c r="G94" s="3" t="s">
        <v>544</v>
      </c>
      <c r="H94" s="38" t="s">
        <v>543</v>
      </c>
      <c r="I94" t="str">
        <f t="shared" si="2"/>
        <v>Gujarat-Ahmedabad</v>
      </c>
      <c r="J94" t="e">
        <f t="shared" ca="1" si="3"/>
        <v>#NAME?</v>
      </c>
    </row>
    <row r="95" spans="4:10" x14ac:dyDescent="0.3">
      <c r="D95" s="37" t="s">
        <v>430</v>
      </c>
      <c r="E95" s="4">
        <v>43507</v>
      </c>
      <c r="F95" s="3" t="s">
        <v>620</v>
      </c>
      <c r="G95" s="3" t="s">
        <v>569</v>
      </c>
      <c r="H95" s="38" t="s">
        <v>568</v>
      </c>
      <c r="I95" t="str">
        <f t="shared" si="2"/>
        <v>Bihar-Patna</v>
      </c>
      <c r="J95" t="e">
        <f t="shared" ca="1" si="3"/>
        <v>#NAME?</v>
      </c>
    </row>
    <row r="96" spans="4:10" x14ac:dyDescent="0.3">
      <c r="D96" s="37" t="s">
        <v>429</v>
      </c>
      <c r="E96" s="4">
        <v>43506</v>
      </c>
      <c r="F96" s="3" t="s">
        <v>621</v>
      </c>
      <c r="G96" s="3" t="s">
        <v>572</v>
      </c>
      <c r="H96" s="38" t="s">
        <v>571</v>
      </c>
      <c r="I96" t="str">
        <f t="shared" si="2"/>
        <v>Uttar Pradesh-Lucknow</v>
      </c>
      <c r="J96" t="e">
        <f t="shared" ca="1" si="3"/>
        <v>#NAME?</v>
      </c>
    </row>
    <row r="97" spans="4:10" x14ac:dyDescent="0.3">
      <c r="D97" s="37" t="s">
        <v>426</v>
      </c>
      <c r="E97" s="4">
        <v>43505</v>
      </c>
      <c r="F97" s="3" t="s">
        <v>624</v>
      </c>
      <c r="G97" s="3" t="s">
        <v>531</v>
      </c>
      <c r="H97" s="38" t="s">
        <v>530</v>
      </c>
      <c r="I97" t="str">
        <f t="shared" si="2"/>
        <v>Karnataka-Bangalore</v>
      </c>
      <c r="J97" t="e">
        <f t="shared" ca="1" si="3"/>
        <v>#NAME?</v>
      </c>
    </row>
    <row r="98" spans="4:10" x14ac:dyDescent="0.3">
      <c r="D98" s="37" t="s">
        <v>427</v>
      </c>
      <c r="E98" s="4">
        <v>43505</v>
      </c>
      <c r="F98" s="3" t="s">
        <v>623</v>
      </c>
      <c r="G98" s="3" t="s">
        <v>528</v>
      </c>
      <c r="H98" s="38" t="s">
        <v>527</v>
      </c>
      <c r="I98" t="str">
        <f t="shared" si="2"/>
        <v>Jammu and Kashmir-Kashmir</v>
      </c>
      <c r="J98" t="e">
        <f t="shared" ca="1" si="3"/>
        <v>#NAME?</v>
      </c>
    </row>
    <row r="99" spans="4:10" x14ac:dyDescent="0.3">
      <c r="D99" s="37" t="s">
        <v>428</v>
      </c>
      <c r="E99" s="4">
        <v>43505</v>
      </c>
      <c r="F99" s="3" t="s">
        <v>622</v>
      </c>
      <c r="G99" s="3" t="s">
        <v>575</v>
      </c>
      <c r="H99" s="38" t="s">
        <v>574</v>
      </c>
      <c r="I99" t="str">
        <f t="shared" si="2"/>
        <v>Tamil Nadu-Chennai</v>
      </c>
      <c r="J99" t="e">
        <f t="shared" ca="1" si="3"/>
        <v>#NAME?</v>
      </c>
    </row>
    <row r="100" spans="4:10" x14ac:dyDescent="0.3">
      <c r="D100" s="37" t="s">
        <v>422</v>
      </c>
      <c r="E100" s="4">
        <v>43504</v>
      </c>
      <c r="F100" s="3" t="s">
        <v>629</v>
      </c>
      <c r="G100" s="3" t="s">
        <v>628</v>
      </c>
      <c r="H100" s="38" t="s">
        <v>628</v>
      </c>
      <c r="I100" t="str">
        <f t="shared" si="2"/>
        <v>Delhi-Delhi</v>
      </c>
      <c r="J100" t="e">
        <f t="shared" ca="1" si="3"/>
        <v>#NAME?</v>
      </c>
    </row>
    <row r="101" spans="4:10" x14ac:dyDescent="0.3">
      <c r="D101" s="37" t="s">
        <v>423</v>
      </c>
      <c r="E101" s="4">
        <v>43504</v>
      </c>
      <c r="F101" s="3" t="s">
        <v>627</v>
      </c>
      <c r="G101" s="3" t="s">
        <v>522</v>
      </c>
      <c r="H101" s="38" t="s">
        <v>539</v>
      </c>
      <c r="I101" t="str">
        <f t="shared" si="2"/>
        <v>Madhya Pradesh-Bhopal</v>
      </c>
      <c r="J101" t="e">
        <f t="shared" ca="1" si="3"/>
        <v>#NAME?</v>
      </c>
    </row>
    <row r="102" spans="4:10" x14ac:dyDescent="0.3">
      <c r="D102" s="37" t="s">
        <v>424</v>
      </c>
      <c r="E102" s="4">
        <v>43504</v>
      </c>
      <c r="F102" s="3" t="s">
        <v>626</v>
      </c>
      <c r="G102" s="3" t="s">
        <v>537</v>
      </c>
      <c r="H102" s="38" t="s">
        <v>536</v>
      </c>
      <c r="I102" t="str">
        <f t="shared" si="2"/>
        <v>Rajasthan-Jaipur</v>
      </c>
      <c r="J102" t="e">
        <f t="shared" ca="1" si="3"/>
        <v>#NAME?</v>
      </c>
    </row>
    <row r="103" spans="4:10" x14ac:dyDescent="0.3">
      <c r="D103" s="37" t="s">
        <v>425</v>
      </c>
      <c r="E103" s="4">
        <v>43504</v>
      </c>
      <c r="F103" s="3" t="s">
        <v>625</v>
      </c>
      <c r="G103" s="3" t="s">
        <v>534</v>
      </c>
      <c r="H103" s="38" t="s">
        <v>533</v>
      </c>
      <c r="I103" t="str">
        <f t="shared" si="2"/>
        <v>West Bengal-Kolkata</v>
      </c>
      <c r="J103" t="e">
        <f t="shared" ca="1" si="3"/>
        <v>#NAME?</v>
      </c>
    </row>
    <row r="104" spans="4:10" x14ac:dyDescent="0.3">
      <c r="D104" s="37" t="s">
        <v>421</v>
      </c>
      <c r="E104" s="4">
        <v>43503</v>
      </c>
      <c r="F104" s="3" t="s">
        <v>630</v>
      </c>
      <c r="G104" s="3" t="s">
        <v>628</v>
      </c>
      <c r="H104" s="38" t="s">
        <v>628</v>
      </c>
      <c r="I104" t="str">
        <f t="shared" si="2"/>
        <v>Delhi-Delhi</v>
      </c>
      <c r="J104" t="e">
        <f t="shared" ca="1" si="3"/>
        <v>#NAME?</v>
      </c>
    </row>
    <row r="105" spans="4:10" x14ac:dyDescent="0.3">
      <c r="D105" s="37" t="s">
        <v>420</v>
      </c>
      <c r="E105" s="4">
        <v>43502</v>
      </c>
      <c r="F105" s="3" t="s">
        <v>623</v>
      </c>
      <c r="G105" s="3" t="s">
        <v>628</v>
      </c>
      <c r="H105" s="38" t="s">
        <v>628</v>
      </c>
      <c r="I105" t="str">
        <f t="shared" si="2"/>
        <v>Delhi-Delhi</v>
      </c>
      <c r="J105" t="e">
        <f t="shared" ca="1" si="3"/>
        <v>#NAME?</v>
      </c>
    </row>
    <row r="106" spans="4:10" x14ac:dyDescent="0.3">
      <c r="D106" s="37" t="s">
        <v>419</v>
      </c>
      <c r="E106" s="4">
        <v>43501</v>
      </c>
      <c r="F106" s="3" t="s">
        <v>631</v>
      </c>
      <c r="G106" s="3" t="s">
        <v>628</v>
      </c>
      <c r="H106" s="38" t="s">
        <v>628</v>
      </c>
      <c r="I106" t="str">
        <f t="shared" si="2"/>
        <v>Delhi-Delhi</v>
      </c>
      <c r="J106" t="e">
        <f t="shared" ca="1" si="3"/>
        <v>#NAME?</v>
      </c>
    </row>
    <row r="107" spans="4:10" x14ac:dyDescent="0.3">
      <c r="D107" s="37" t="s">
        <v>415</v>
      </c>
      <c r="E107" s="4">
        <v>43500</v>
      </c>
      <c r="F107" s="3" t="s">
        <v>635</v>
      </c>
      <c r="G107" s="3" t="s">
        <v>628</v>
      </c>
      <c r="H107" s="38" t="s">
        <v>628</v>
      </c>
      <c r="I107" t="str">
        <f t="shared" si="2"/>
        <v>Delhi-Delhi</v>
      </c>
      <c r="J107" t="e">
        <f t="shared" ca="1" si="3"/>
        <v>#NAME?</v>
      </c>
    </row>
    <row r="108" spans="4:10" x14ac:dyDescent="0.3">
      <c r="D108" s="37" t="s">
        <v>416</v>
      </c>
      <c r="E108" s="4">
        <v>43500</v>
      </c>
      <c r="F108" s="3" t="s">
        <v>634</v>
      </c>
      <c r="G108" s="3" t="s">
        <v>628</v>
      </c>
      <c r="H108" s="38" t="s">
        <v>628</v>
      </c>
      <c r="I108" t="str">
        <f t="shared" si="2"/>
        <v>Delhi-Delhi</v>
      </c>
      <c r="J108" t="e">
        <f t="shared" ca="1" si="3"/>
        <v>#NAME?</v>
      </c>
    </row>
    <row r="109" spans="4:10" x14ac:dyDescent="0.3">
      <c r="D109" s="37" t="s">
        <v>417</v>
      </c>
      <c r="E109" s="4">
        <v>43500</v>
      </c>
      <c r="F109" s="3" t="s">
        <v>570</v>
      </c>
      <c r="G109" s="3" t="s">
        <v>522</v>
      </c>
      <c r="H109" s="38" t="s">
        <v>521</v>
      </c>
      <c r="I109" t="str">
        <f t="shared" si="2"/>
        <v>Madhya Pradesh-Indore</v>
      </c>
      <c r="J109" t="e">
        <f t="shared" ca="1" si="3"/>
        <v>#NAME?</v>
      </c>
    </row>
    <row r="110" spans="4:10" x14ac:dyDescent="0.3">
      <c r="D110" s="37" t="s">
        <v>418</v>
      </c>
      <c r="E110" s="4">
        <v>43500</v>
      </c>
      <c r="F110" s="3" t="s">
        <v>633</v>
      </c>
      <c r="G110" s="3" t="s">
        <v>537</v>
      </c>
      <c r="H110" s="38" t="s">
        <v>632</v>
      </c>
      <c r="I110" t="str">
        <f t="shared" si="2"/>
        <v>Rajasthan-Udaipur</v>
      </c>
      <c r="J110" t="e">
        <f t="shared" ca="1" si="3"/>
        <v>#NAME?</v>
      </c>
    </row>
    <row r="111" spans="4:10" x14ac:dyDescent="0.3">
      <c r="D111" s="37" t="s">
        <v>411</v>
      </c>
      <c r="E111" s="4">
        <v>43499</v>
      </c>
      <c r="F111" s="3" t="s">
        <v>639</v>
      </c>
      <c r="G111" s="3" t="s">
        <v>522</v>
      </c>
      <c r="H111" s="38" t="s">
        <v>521</v>
      </c>
      <c r="I111" t="str">
        <f t="shared" si="2"/>
        <v>Madhya Pradesh-Indore</v>
      </c>
      <c r="J111" t="e">
        <f t="shared" ca="1" si="3"/>
        <v>#NAME?</v>
      </c>
    </row>
    <row r="112" spans="4:10" x14ac:dyDescent="0.3">
      <c r="D112" s="37" t="s">
        <v>412</v>
      </c>
      <c r="E112" s="4">
        <v>43499</v>
      </c>
      <c r="F112" s="3" t="s">
        <v>638</v>
      </c>
      <c r="G112" s="3" t="s">
        <v>537</v>
      </c>
      <c r="H112" s="38" t="s">
        <v>632</v>
      </c>
      <c r="I112" t="str">
        <f t="shared" si="2"/>
        <v>Rajasthan-Udaipur</v>
      </c>
      <c r="J112" t="e">
        <f t="shared" ca="1" si="3"/>
        <v>#NAME?</v>
      </c>
    </row>
    <row r="113" spans="4:10" x14ac:dyDescent="0.3">
      <c r="D113" s="37" t="s">
        <v>413</v>
      </c>
      <c r="E113" s="4">
        <v>43499</v>
      </c>
      <c r="F113" s="3" t="s">
        <v>637</v>
      </c>
      <c r="G113" s="3" t="s">
        <v>628</v>
      </c>
      <c r="H113" s="38" t="s">
        <v>628</v>
      </c>
      <c r="I113" t="str">
        <f t="shared" si="2"/>
        <v>Delhi-Delhi</v>
      </c>
      <c r="J113" t="e">
        <f t="shared" ca="1" si="3"/>
        <v>#NAME?</v>
      </c>
    </row>
    <row r="114" spans="4:10" x14ac:dyDescent="0.3">
      <c r="D114" s="37" t="s">
        <v>414</v>
      </c>
      <c r="E114" s="4">
        <v>43499</v>
      </c>
      <c r="F114" s="3" t="s">
        <v>636</v>
      </c>
      <c r="G114" s="3" t="s">
        <v>628</v>
      </c>
      <c r="H114" s="38" t="s">
        <v>628</v>
      </c>
      <c r="I114" t="str">
        <f t="shared" si="2"/>
        <v>Delhi-Delhi</v>
      </c>
      <c r="J114" t="e">
        <f t="shared" ca="1" si="3"/>
        <v>#NAME?</v>
      </c>
    </row>
    <row r="115" spans="4:10" x14ac:dyDescent="0.3">
      <c r="D115" s="37" t="s">
        <v>410</v>
      </c>
      <c r="E115" s="4">
        <v>43498</v>
      </c>
      <c r="F115" s="3" t="s">
        <v>640</v>
      </c>
      <c r="G115" s="3" t="s">
        <v>628</v>
      </c>
      <c r="H115" s="38" t="s">
        <v>628</v>
      </c>
      <c r="I115" t="str">
        <f t="shared" si="2"/>
        <v>Delhi-Delhi</v>
      </c>
      <c r="J115" t="e">
        <f t="shared" ca="1" si="3"/>
        <v>#NAME?</v>
      </c>
    </row>
    <row r="116" spans="4:10" x14ac:dyDescent="0.3">
      <c r="D116" s="37" t="s">
        <v>409</v>
      </c>
      <c r="E116" s="4">
        <v>43497</v>
      </c>
      <c r="F116" s="3" t="s">
        <v>641</v>
      </c>
      <c r="G116" s="3" t="s">
        <v>628</v>
      </c>
      <c r="H116" s="38" t="s">
        <v>628</v>
      </c>
      <c r="I116" t="str">
        <f t="shared" si="2"/>
        <v>Delhi-Delhi</v>
      </c>
      <c r="J116" t="e">
        <f t="shared" ca="1" si="3"/>
        <v>#NAME?</v>
      </c>
    </row>
    <row r="117" spans="4:10" x14ac:dyDescent="0.3">
      <c r="D117" s="37" t="s">
        <v>405</v>
      </c>
      <c r="E117" s="4">
        <v>43496</v>
      </c>
      <c r="F117" s="3" t="s">
        <v>645</v>
      </c>
      <c r="G117" s="3" t="s">
        <v>522</v>
      </c>
      <c r="H117" s="38" t="s">
        <v>521</v>
      </c>
      <c r="I117" t="str">
        <f t="shared" si="2"/>
        <v>Madhya Pradesh-Indore</v>
      </c>
      <c r="J117" t="e">
        <f t="shared" ca="1" si="3"/>
        <v>#NAME?</v>
      </c>
    </row>
    <row r="118" spans="4:10" x14ac:dyDescent="0.3">
      <c r="D118" s="37" t="s">
        <v>406</v>
      </c>
      <c r="E118" s="4">
        <v>43496</v>
      </c>
      <c r="F118" s="3" t="s">
        <v>644</v>
      </c>
      <c r="G118" s="3" t="s">
        <v>537</v>
      </c>
      <c r="H118" s="38" t="s">
        <v>632</v>
      </c>
      <c r="I118" t="str">
        <f t="shared" si="2"/>
        <v>Rajasthan-Udaipur</v>
      </c>
      <c r="J118" t="e">
        <f t="shared" ca="1" si="3"/>
        <v>#NAME?</v>
      </c>
    </row>
    <row r="119" spans="4:10" x14ac:dyDescent="0.3">
      <c r="D119" s="37" t="s">
        <v>407</v>
      </c>
      <c r="E119" s="4">
        <v>43496</v>
      </c>
      <c r="F119" s="3" t="s">
        <v>643</v>
      </c>
      <c r="G119" s="3" t="s">
        <v>628</v>
      </c>
      <c r="H119" s="38" t="s">
        <v>628</v>
      </c>
      <c r="I119" t="str">
        <f t="shared" si="2"/>
        <v>Delhi-Delhi</v>
      </c>
      <c r="J119" t="e">
        <f t="shared" ca="1" si="3"/>
        <v>#NAME?</v>
      </c>
    </row>
    <row r="120" spans="4:10" x14ac:dyDescent="0.3">
      <c r="D120" s="37" t="s">
        <v>408</v>
      </c>
      <c r="E120" s="4">
        <v>43496</v>
      </c>
      <c r="F120" s="3" t="s">
        <v>642</v>
      </c>
      <c r="G120" s="3" t="s">
        <v>628</v>
      </c>
      <c r="H120" s="38" t="s">
        <v>628</v>
      </c>
      <c r="I120" t="str">
        <f t="shared" si="2"/>
        <v>Delhi-Delhi</v>
      </c>
      <c r="J120" t="e">
        <f t="shared" ca="1" si="3"/>
        <v>#NAME?</v>
      </c>
    </row>
    <row r="121" spans="4:10" x14ac:dyDescent="0.3">
      <c r="D121" s="37" t="s">
        <v>403</v>
      </c>
      <c r="E121" s="4">
        <v>43495</v>
      </c>
      <c r="F121" s="3" t="s">
        <v>647</v>
      </c>
      <c r="G121" s="3" t="s">
        <v>628</v>
      </c>
      <c r="H121" s="38" t="s">
        <v>628</v>
      </c>
      <c r="I121" t="str">
        <f t="shared" si="2"/>
        <v>Delhi-Delhi</v>
      </c>
      <c r="J121" t="e">
        <f t="shared" ca="1" si="3"/>
        <v>#NAME?</v>
      </c>
    </row>
    <row r="122" spans="4:10" x14ac:dyDescent="0.3">
      <c r="D122" s="37" t="s">
        <v>404</v>
      </c>
      <c r="E122" s="4">
        <v>43495</v>
      </c>
      <c r="F122" s="3" t="s">
        <v>646</v>
      </c>
      <c r="G122" s="3" t="s">
        <v>628</v>
      </c>
      <c r="H122" s="38" t="s">
        <v>628</v>
      </c>
      <c r="I122" t="str">
        <f t="shared" si="2"/>
        <v>Delhi-Delhi</v>
      </c>
      <c r="J122" t="e">
        <f t="shared" ca="1" si="3"/>
        <v>#NAME?</v>
      </c>
    </row>
    <row r="123" spans="4:10" x14ac:dyDescent="0.3">
      <c r="D123" s="37" t="s">
        <v>402</v>
      </c>
      <c r="E123" s="4">
        <v>43494</v>
      </c>
      <c r="F123" s="3" t="s">
        <v>648</v>
      </c>
      <c r="G123" s="3" t="s">
        <v>628</v>
      </c>
      <c r="H123" s="38" t="s">
        <v>628</v>
      </c>
      <c r="I123" t="str">
        <f t="shared" si="2"/>
        <v>Delhi-Delhi</v>
      </c>
      <c r="J123" t="e">
        <f t="shared" ca="1" si="3"/>
        <v>#NAME?</v>
      </c>
    </row>
    <row r="124" spans="4:10" x14ac:dyDescent="0.3">
      <c r="D124" s="37" t="s">
        <v>401</v>
      </c>
      <c r="E124" s="4">
        <v>43493</v>
      </c>
      <c r="F124" s="3" t="s">
        <v>649</v>
      </c>
      <c r="G124" s="3" t="s">
        <v>628</v>
      </c>
      <c r="H124" s="38" t="s">
        <v>628</v>
      </c>
      <c r="I124" t="str">
        <f t="shared" si="2"/>
        <v>Delhi-Delhi</v>
      </c>
      <c r="J124" t="e">
        <f t="shared" ca="1" si="3"/>
        <v>#NAME?</v>
      </c>
    </row>
    <row r="125" spans="4:10" x14ac:dyDescent="0.3">
      <c r="D125" s="37" t="s">
        <v>397</v>
      </c>
      <c r="E125" s="4">
        <v>43492</v>
      </c>
      <c r="F125" s="3" t="s">
        <v>653</v>
      </c>
      <c r="G125" s="3" t="s">
        <v>544</v>
      </c>
      <c r="H125" s="38" t="s">
        <v>652</v>
      </c>
      <c r="I125" t="str">
        <f t="shared" si="2"/>
        <v>Gujarat-Surat</v>
      </c>
      <c r="J125" t="e">
        <f t="shared" ca="1" si="3"/>
        <v>#NAME?</v>
      </c>
    </row>
    <row r="126" spans="4:10" x14ac:dyDescent="0.3">
      <c r="D126" s="37" t="s">
        <v>398</v>
      </c>
      <c r="E126" s="4">
        <v>43492</v>
      </c>
      <c r="F126" s="3" t="s">
        <v>651</v>
      </c>
      <c r="G126" s="3" t="s">
        <v>525</v>
      </c>
      <c r="H126" s="38" t="s">
        <v>524</v>
      </c>
      <c r="I126" t="str">
        <f t="shared" si="2"/>
        <v>Maharashtra-Mumbai</v>
      </c>
      <c r="J126" t="e">
        <f t="shared" ca="1" si="3"/>
        <v>#NAME?</v>
      </c>
    </row>
    <row r="127" spans="4:10" x14ac:dyDescent="0.3">
      <c r="D127" s="37" t="s">
        <v>399</v>
      </c>
      <c r="E127" s="4">
        <v>43492</v>
      </c>
      <c r="F127" s="3" t="s">
        <v>650</v>
      </c>
      <c r="G127" s="3" t="s">
        <v>522</v>
      </c>
      <c r="H127" s="38" t="s">
        <v>521</v>
      </c>
      <c r="I127" t="str">
        <f t="shared" si="2"/>
        <v>Madhya Pradesh-Indore</v>
      </c>
      <c r="J127" t="e">
        <f t="shared" ca="1" si="3"/>
        <v>#NAME?</v>
      </c>
    </row>
    <row r="128" spans="4:10" x14ac:dyDescent="0.3">
      <c r="D128" s="37" t="s">
        <v>400</v>
      </c>
      <c r="E128" s="4">
        <v>43492</v>
      </c>
      <c r="F128" s="3" t="s">
        <v>644</v>
      </c>
      <c r="G128" s="3" t="s">
        <v>537</v>
      </c>
      <c r="H128" s="38" t="s">
        <v>632</v>
      </c>
      <c r="I128" t="str">
        <f t="shared" si="2"/>
        <v>Rajasthan-Udaipur</v>
      </c>
      <c r="J128" t="e">
        <f t="shared" ca="1" si="3"/>
        <v>#NAME?</v>
      </c>
    </row>
    <row r="129" spans="4:10" x14ac:dyDescent="0.3">
      <c r="D129" s="37" t="s">
        <v>394</v>
      </c>
      <c r="E129" s="4">
        <v>43490</v>
      </c>
      <c r="F129" s="3" t="s">
        <v>657</v>
      </c>
      <c r="G129" s="3" t="s">
        <v>537</v>
      </c>
      <c r="H129" s="38" t="s">
        <v>632</v>
      </c>
      <c r="I129" t="str">
        <f t="shared" si="2"/>
        <v>Rajasthan-Udaipur</v>
      </c>
      <c r="J129" t="e">
        <f t="shared" ca="1" si="3"/>
        <v>#NAME?</v>
      </c>
    </row>
    <row r="130" spans="4:10" x14ac:dyDescent="0.3">
      <c r="D130" s="37" t="s">
        <v>395</v>
      </c>
      <c r="E130" s="4">
        <v>43490</v>
      </c>
      <c r="F130" s="3" t="s">
        <v>591</v>
      </c>
      <c r="G130" s="3" t="s">
        <v>572</v>
      </c>
      <c r="H130" s="38" t="s">
        <v>656</v>
      </c>
      <c r="I130" t="str">
        <f t="shared" si="2"/>
        <v>Uttar Pradesh-Allahabad</v>
      </c>
      <c r="J130" t="e">
        <f t="shared" ca="1" si="3"/>
        <v>#NAME?</v>
      </c>
    </row>
    <row r="131" spans="4:10" x14ac:dyDescent="0.3">
      <c r="D131" s="37" t="s">
        <v>396</v>
      </c>
      <c r="E131" s="4">
        <v>43490</v>
      </c>
      <c r="F131" s="3" t="s">
        <v>655</v>
      </c>
      <c r="G131" s="3" t="s">
        <v>563</v>
      </c>
      <c r="H131" s="38" t="s">
        <v>654</v>
      </c>
      <c r="I131" t="str">
        <f t="shared" si="2"/>
        <v>Punjab-Amritsar</v>
      </c>
      <c r="J131" t="e">
        <f t="shared" ca="1" si="3"/>
        <v>#NAME?</v>
      </c>
    </row>
    <row r="132" spans="4:10" x14ac:dyDescent="0.3">
      <c r="D132" s="37" t="s">
        <v>393</v>
      </c>
      <c r="E132" s="4">
        <v>43489</v>
      </c>
      <c r="F132" s="3" t="s">
        <v>658</v>
      </c>
      <c r="G132" s="3" t="s">
        <v>572</v>
      </c>
      <c r="H132" s="38" t="s">
        <v>656</v>
      </c>
      <c r="I132" t="str">
        <f t="shared" si="2"/>
        <v>Uttar Pradesh-Allahabad</v>
      </c>
      <c r="J132" t="e">
        <f t="shared" ca="1" si="3"/>
        <v>#NAME?</v>
      </c>
    </row>
    <row r="133" spans="4:10" x14ac:dyDescent="0.3">
      <c r="D133" s="37" t="s">
        <v>392</v>
      </c>
      <c r="E133" s="4">
        <v>43488</v>
      </c>
      <c r="F133" s="3" t="s">
        <v>659</v>
      </c>
      <c r="G133" s="3" t="s">
        <v>537</v>
      </c>
      <c r="H133" s="38" t="s">
        <v>632</v>
      </c>
      <c r="I133" t="str">
        <f t="shared" ref="I133:I196" si="4">G133&amp;"-"&amp;H133</f>
        <v>Rajasthan-Udaipur</v>
      </c>
      <c r="J133" t="e">
        <f t="shared" ref="J133:J196" ca="1" si="5">_xlfn.CONCAT(G133,".",H133)</f>
        <v>#NAME?</v>
      </c>
    </row>
    <row r="134" spans="4:10" x14ac:dyDescent="0.3">
      <c r="D134" s="37" t="s">
        <v>390</v>
      </c>
      <c r="E134" s="4">
        <v>43487</v>
      </c>
      <c r="F134" s="3" t="s">
        <v>661</v>
      </c>
      <c r="G134" s="3" t="s">
        <v>525</v>
      </c>
      <c r="H134" s="38" t="s">
        <v>524</v>
      </c>
      <c r="I134" t="str">
        <f t="shared" si="4"/>
        <v>Maharashtra-Mumbai</v>
      </c>
      <c r="J134" t="e">
        <f t="shared" ca="1" si="5"/>
        <v>#NAME?</v>
      </c>
    </row>
    <row r="135" spans="4:10" x14ac:dyDescent="0.3">
      <c r="D135" s="37" t="s">
        <v>391</v>
      </c>
      <c r="E135" s="4">
        <v>43487</v>
      </c>
      <c r="F135" s="3" t="s">
        <v>660</v>
      </c>
      <c r="G135" s="3" t="s">
        <v>522</v>
      </c>
      <c r="H135" s="38" t="s">
        <v>521</v>
      </c>
      <c r="I135" t="str">
        <f t="shared" si="4"/>
        <v>Madhya Pradesh-Indore</v>
      </c>
      <c r="J135" t="e">
        <f t="shared" ca="1" si="5"/>
        <v>#NAME?</v>
      </c>
    </row>
    <row r="136" spans="4:10" x14ac:dyDescent="0.3">
      <c r="D136" s="37" t="s">
        <v>385</v>
      </c>
      <c r="E136" s="4">
        <v>43486</v>
      </c>
      <c r="F136" s="3" t="s">
        <v>665</v>
      </c>
      <c r="G136" s="3" t="s">
        <v>534</v>
      </c>
      <c r="H136" s="38" t="s">
        <v>533</v>
      </c>
      <c r="I136" t="str">
        <f t="shared" si="4"/>
        <v>West Bengal-Kolkata</v>
      </c>
      <c r="J136" t="e">
        <f t="shared" ca="1" si="5"/>
        <v>#NAME?</v>
      </c>
    </row>
    <row r="137" spans="4:10" x14ac:dyDescent="0.3">
      <c r="D137" s="37" t="s">
        <v>386</v>
      </c>
      <c r="E137" s="4">
        <v>43486</v>
      </c>
      <c r="F137" s="3" t="s">
        <v>664</v>
      </c>
      <c r="G137" s="3" t="s">
        <v>537</v>
      </c>
      <c r="H137" s="38" t="s">
        <v>632</v>
      </c>
      <c r="I137" t="str">
        <f t="shared" si="4"/>
        <v>Rajasthan-Udaipur</v>
      </c>
      <c r="J137" t="e">
        <f t="shared" ca="1" si="5"/>
        <v>#NAME?</v>
      </c>
    </row>
    <row r="138" spans="4:10" x14ac:dyDescent="0.3">
      <c r="D138" s="37" t="s">
        <v>387</v>
      </c>
      <c r="E138" s="4">
        <v>43486</v>
      </c>
      <c r="F138" s="3" t="s">
        <v>621</v>
      </c>
      <c r="G138" s="3" t="s">
        <v>572</v>
      </c>
      <c r="H138" s="38" t="s">
        <v>656</v>
      </c>
      <c r="I138" t="str">
        <f t="shared" si="4"/>
        <v>Uttar Pradesh-Allahabad</v>
      </c>
      <c r="J138" t="e">
        <f t="shared" ca="1" si="5"/>
        <v>#NAME?</v>
      </c>
    </row>
    <row r="139" spans="4:10" x14ac:dyDescent="0.3">
      <c r="D139" s="37" t="s">
        <v>388</v>
      </c>
      <c r="E139" s="4">
        <v>43486</v>
      </c>
      <c r="F139" s="3" t="s">
        <v>663</v>
      </c>
      <c r="G139" s="3" t="s">
        <v>563</v>
      </c>
      <c r="H139" s="38" t="s">
        <v>654</v>
      </c>
      <c r="I139" t="str">
        <f t="shared" si="4"/>
        <v>Punjab-Amritsar</v>
      </c>
      <c r="J139" t="e">
        <f t="shared" ca="1" si="5"/>
        <v>#NAME?</v>
      </c>
    </row>
    <row r="140" spans="4:10" x14ac:dyDescent="0.3">
      <c r="D140" s="37" t="s">
        <v>389</v>
      </c>
      <c r="E140" s="4">
        <v>43486</v>
      </c>
      <c r="F140" s="3" t="s">
        <v>662</v>
      </c>
      <c r="G140" s="3" t="s">
        <v>544</v>
      </c>
      <c r="H140" s="38" t="s">
        <v>652</v>
      </c>
      <c r="I140" t="str">
        <f t="shared" si="4"/>
        <v>Gujarat-Surat</v>
      </c>
      <c r="J140" t="e">
        <f t="shared" ca="1" si="5"/>
        <v>#NAME?</v>
      </c>
    </row>
    <row r="141" spans="4:10" x14ac:dyDescent="0.3">
      <c r="D141" s="37" t="s">
        <v>384</v>
      </c>
      <c r="E141" s="4">
        <v>43485</v>
      </c>
      <c r="F141" s="3" t="s">
        <v>666</v>
      </c>
      <c r="G141" s="3" t="s">
        <v>522</v>
      </c>
      <c r="H141" s="38" t="s">
        <v>521</v>
      </c>
      <c r="I141" t="str">
        <f t="shared" si="4"/>
        <v>Madhya Pradesh-Indore</v>
      </c>
      <c r="J141" t="e">
        <f t="shared" ca="1" si="5"/>
        <v>#NAME?</v>
      </c>
    </row>
    <row r="142" spans="4:10" x14ac:dyDescent="0.3">
      <c r="D142" s="37" t="s">
        <v>382</v>
      </c>
      <c r="E142" s="4">
        <v>43484</v>
      </c>
      <c r="F142" s="3" t="s">
        <v>668</v>
      </c>
      <c r="G142" s="3" t="s">
        <v>525</v>
      </c>
      <c r="H142" s="38" t="s">
        <v>541</v>
      </c>
      <c r="I142" t="str">
        <f t="shared" si="4"/>
        <v>Maharashtra-Pune</v>
      </c>
      <c r="J142" t="e">
        <f t="shared" ca="1" si="5"/>
        <v>#NAME?</v>
      </c>
    </row>
    <row r="143" spans="4:10" x14ac:dyDescent="0.3">
      <c r="D143" s="37" t="s">
        <v>383</v>
      </c>
      <c r="E143" s="4">
        <v>43484</v>
      </c>
      <c r="F143" s="3" t="s">
        <v>667</v>
      </c>
      <c r="G143" s="3" t="s">
        <v>525</v>
      </c>
      <c r="H143" s="38" t="s">
        <v>524</v>
      </c>
      <c r="I143" t="str">
        <f t="shared" si="4"/>
        <v>Maharashtra-Mumbai</v>
      </c>
      <c r="J143" t="e">
        <f t="shared" ca="1" si="5"/>
        <v>#NAME?</v>
      </c>
    </row>
    <row r="144" spans="4:10" x14ac:dyDescent="0.3">
      <c r="D144" s="37" t="s">
        <v>377</v>
      </c>
      <c r="E144" s="4">
        <v>43483</v>
      </c>
      <c r="F144" s="3" t="s">
        <v>673</v>
      </c>
      <c r="G144" s="3" t="s">
        <v>522</v>
      </c>
      <c r="H144" s="38" t="s">
        <v>521</v>
      </c>
      <c r="I144" t="str">
        <f t="shared" si="4"/>
        <v>Madhya Pradesh-Indore</v>
      </c>
      <c r="J144" t="e">
        <f t="shared" ca="1" si="5"/>
        <v>#NAME?</v>
      </c>
    </row>
    <row r="145" spans="4:10" x14ac:dyDescent="0.3">
      <c r="D145" s="37" t="s">
        <v>378</v>
      </c>
      <c r="E145" s="4">
        <v>43483</v>
      </c>
      <c r="F145" s="3" t="s">
        <v>672</v>
      </c>
      <c r="G145" s="3" t="s">
        <v>534</v>
      </c>
      <c r="H145" s="38" t="s">
        <v>533</v>
      </c>
      <c r="I145" t="str">
        <f t="shared" si="4"/>
        <v>West Bengal-Kolkata</v>
      </c>
      <c r="J145" t="e">
        <f t="shared" ca="1" si="5"/>
        <v>#NAME?</v>
      </c>
    </row>
    <row r="146" spans="4:10" x14ac:dyDescent="0.3">
      <c r="D146" s="37" t="s">
        <v>379</v>
      </c>
      <c r="E146" s="4">
        <v>43483</v>
      </c>
      <c r="F146" s="3" t="s">
        <v>671</v>
      </c>
      <c r="G146" s="3" t="s">
        <v>522</v>
      </c>
      <c r="H146" s="38" t="s">
        <v>521</v>
      </c>
      <c r="I146" t="str">
        <f t="shared" si="4"/>
        <v>Madhya Pradesh-Indore</v>
      </c>
      <c r="J146" t="e">
        <f t="shared" ca="1" si="5"/>
        <v>#NAME?</v>
      </c>
    </row>
    <row r="147" spans="4:10" x14ac:dyDescent="0.3">
      <c r="D147" s="37" t="s">
        <v>380</v>
      </c>
      <c r="E147" s="4">
        <v>43483</v>
      </c>
      <c r="F147" s="3" t="s">
        <v>670</v>
      </c>
      <c r="G147" s="3" t="s">
        <v>547</v>
      </c>
      <c r="H147" s="38" t="s">
        <v>546</v>
      </c>
      <c r="I147" t="str">
        <f t="shared" si="4"/>
        <v>Andhra Pradesh-Hyderabad</v>
      </c>
      <c r="J147" t="e">
        <f t="shared" ca="1" si="5"/>
        <v>#NAME?</v>
      </c>
    </row>
    <row r="148" spans="4:10" x14ac:dyDescent="0.3">
      <c r="D148" s="37" t="s">
        <v>381</v>
      </c>
      <c r="E148" s="4">
        <v>43483</v>
      </c>
      <c r="F148" s="3" t="s">
        <v>669</v>
      </c>
      <c r="G148" s="3" t="s">
        <v>544</v>
      </c>
      <c r="H148" s="38" t="s">
        <v>543</v>
      </c>
      <c r="I148" t="str">
        <f t="shared" si="4"/>
        <v>Gujarat-Ahmedabad</v>
      </c>
      <c r="J148" t="e">
        <f t="shared" ca="1" si="5"/>
        <v>#NAME?</v>
      </c>
    </row>
    <row r="149" spans="4:10" x14ac:dyDescent="0.3">
      <c r="D149" s="37" t="s">
        <v>376</v>
      </c>
      <c r="E149" s="4">
        <v>43482</v>
      </c>
      <c r="F149" s="3" t="s">
        <v>670</v>
      </c>
      <c r="G149" s="3" t="s">
        <v>525</v>
      </c>
      <c r="H149" s="38" t="s">
        <v>524</v>
      </c>
      <c r="I149" t="str">
        <f t="shared" si="4"/>
        <v>Maharashtra-Mumbai</v>
      </c>
      <c r="J149" t="e">
        <f t="shared" ca="1" si="5"/>
        <v>#NAME?</v>
      </c>
    </row>
    <row r="150" spans="4:10" x14ac:dyDescent="0.3">
      <c r="D150" s="37" t="s">
        <v>375</v>
      </c>
      <c r="E150" s="4">
        <v>43481</v>
      </c>
      <c r="F150" s="3" t="s">
        <v>664</v>
      </c>
      <c r="G150" s="3" t="s">
        <v>525</v>
      </c>
      <c r="H150" s="38" t="s">
        <v>541</v>
      </c>
      <c r="I150" t="str">
        <f t="shared" si="4"/>
        <v>Maharashtra-Pune</v>
      </c>
      <c r="J150" t="e">
        <f t="shared" ca="1" si="5"/>
        <v>#NAME?</v>
      </c>
    </row>
    <row r="151" spans="4:10" x14ac:dyDescent="0.3">
      <c r="D151" s="37" t="s">
        <v>373</v>
      </c>
      <c r="E151" s="4">
        <v>43479</v>
      </c>
      <c r="F151" s="3" t="s">
        <v>675</v>
      </c>
      <c r="G151" s="3" t="s">
        <v>547</v>
      </c>
      <c r="H151" s="38" t="s">
        <v>546</v>
      </c>
      <c r="I151" t="str">
        <f t="shared" si="4"/>
        <v>Andhra Pradesh-Hyderabad</v>
      </c>
      <c r="J151" t="e">
        <f t="shared" ca="1" si="5"/>
        <v>#NAME?</v>
      </c>
    </row>
    <row r="152" spans="4:10" x14ac:dyDescent="0.3">
      <c r="D152" s="37" t="s">
        <v>374</v>
      </c>
      <c r="E152" s="4">
        <v>43479</v>
      </c>
      <c r="F152" s="3" t="s">
        <v>674</v>
      </c>
      <c r="G152" s="3" t="s">
        <v>544</v>
      </c>
      <c r="H152" s="38" t="s">
        <v>543</v>
      </c>
      <c r="I152" t="str">
        <f t="shared" si="4"/>
        <v>Gujarat-Ahmedabad</v>
      </c>
      <c r="J152" t="e">
        <f t="shared" ca="1" si="5"/>
        <v>#NAME?</v>
      </c>
    </row>
    <row r="153" spans="4:10" x14ac:dyDescent="0.3">
      <c r="D153" s="37" t="s">
        <v>367</v>
      </c>
      <c r="E153" s="4">
        <v>43478</v>
      </c>
      <c r="F153" s="3" t="s">
        <v>679</v>
      </c>
      <c r="G153" s="3" t="s">
        <v>544</v>
      </c>
      <c r="H153" s="38" t="s">
        <v>543</v>
      </c>
      <c r="I153" t="str">
        <f t="shared" si="4"/>
        <v>Gujarat-Ahmedabad</v>
      </c>
      <c r="J153" t="e">
        <f t="shared" ca="1" si="5"/>
        <v>#NAME?</v>
      </c>
    </row>
    <row r="154" spans="4:10" x14ac:dyDescent="0.3">
      <c r="D154" s="37" t="s">
        <v>368</v>
      </c>
      <c r="E154" s="4">
        <v>43478</v>
      </c>
      <c r="F154" s="3" t="s">
        <v>678</v>
      </c>
      <c r="G154" s="3" t="s">
        <v>525</v>
      </c>
      <c r="H154" s="38" t="s">
        <v>541</v>
      </c>
      <c r="I154" t="str">
        <f t="shared" si="4"/>
        <v>Maharashtra-Pune</v>
      </c>
      <c r="J154" t="e">
        <f t="shared" ca="1" si="5"/>
        <v>#NAME?</v>
      </c>
    </row>
    <row r="155" spans="4:10" x14ac:dyDescent="0.3">
      <c r="D155" s="37" t="s">
        <v>369</v>
      </c>
      <c r="E155" s="4">
        <v>43478</v>
      </c>
      <c r="F155" s="3" t="s">
        <v>677</v>
      </c>
      <c r="G155" s="3" t="s">
        <v>525</v>
      </c>
      <c r="H155" s="38" t="s">
        <v>524</v>
      </c>
      <c r="I155" t="str">
        <f t="shared" si="4"/>
        <v>Maharashtra-Mumbai</v>
      </c>
      <c r="J155" t="e">
        <f t="shared" ca="1" si="5"/>
        <v>#NAME?</v>
      </c>
    </row>
    <row r="156" spans="4:10" x14ac:dyDescent="0.3">
      <c r="D156" s="37" t="s">
        <v>370</v>
      </c>
      <c r="E156" s="4">
        <v>43478</v>
      </c>
      <c r="F156" s="3" t="s">
        <v>587</v>
      </c>
      <c r="G156" s="3" t="s">
        <v>522</v>
      </c>
      <c r="H156" s="38" t="s">
        <v>521</v>
      </c>
      <c r="I156" t="str">
        <f t="shared" si="4"/>
        <v>Madhya Pradesh-Indore</v>
      </c>
      <c r="J156" t="e">
        <f t="shared" ca="1" si="5"/>
        <v>#NAME?</v>
      </c>
    </row>
    <row r="157" spans="4:10" x14ac:dyDescent="0.3">
      <c r="D157" s="37" t="s">
        <v>371</v>
      </c>
      <c r="E157" s="4">
        <v>43478</v>
      </c>
      <c r="F157" s="3" t="s">
        <v>676</v>
      </c>
      <c r="G157" s="3" t="s">
        <v>534</v>
      </c>
      <c r="H157" s="38" t="s">
        <v>533</v>
      </c>
      <c r="I157" t="str">
        <f t="shared" si="4"/>
        <v>West Bengal-Kolkata</v>
      </c>
      <c r="J157" t="e">
        <f t="shared" ca="1" si="5"/>
        <v>#NAME?</v>
      </c>
    </row>
    <row r="158" spans="4:10" x14ac:dyDescent="0.3">
      <c r="D158" s="37" t="s">
        <v>372</v>
      </c>
      <c r="E158" s="4">
        <v>43478</v>
      </c>
      <c r="F158" s="3" t="s">
        <v>591</v>
      </c>
      <c r="G158" s="3" t="s">
        <v>522</v>
      </c>
      <c r="H158" s="38" t="s">
        <v>521</v>
      </c>
      <c r="I158" t="str">
        <f t="shared" si="4"/>
        <v>Madhya Pradesh-Indore</v>
      </c>
      <c r="J158" t="e">
        <f t="shared" ca="1" si="5"/>
        <v>#NAME?</v>
      </c>
    </row>
    <row r="159" spans="4:10" x14ac:dyDescent="0.3">
      <c r="D159" s="37" t="s">
        <v>366</v>
      </c>
      <c r="E159" s="4">
        <v>43477</v>
      </c>
      <c r="F159" s="3" t="s">
        <v>680</v>
      </c>
      <c r="G159" s="3" t="s">
        <v>547</v>
      </c>
      <c r="H159" s="38" t="s">
        <v>546</v>
      </c>
      <c r="I159" t="str">
        <f t="shared" si="4"/>
        <v>Andhra Pradesh-Hyderabad</v>
      </c>
      <c r="J159" t="e">
        <f t="shared" ca="1" si="5"/>
        <v>#NAME?</v>
      </c>
    </row>
    <row r="160" spans="4:10" x14ac:dyDescent="0.3">
      <c r="D160" s="37" t="s">
        <v>365</v>
      </c>
      <c r="E160" s="4">
        <v>43476</v>
      </c>
      <c r="F160" s="3" t="s">
        <v>681</v>
      </c>
      <c r="G160" s="3" t="s">
        <v>522</v>
      </c>
      <c r="H160" s="38" t="s">
        <v>521</v>
      </c>
      <c r="I160" t="str">
        <f t="shared" si="4"/>
        <v>Madhya Pradesh-Indore</v>
      </c>
      <c r="J160" t="e">
        <f t="shared" ca="1" si="5"/>
        <v>#NAME?</v>
      </c>
    </row>
    <row r="161" spans="4:10" x14ac:dyDescent="0.3">
      <c r="D161" s="37" t="s">
        <v>364</v>
      </c>
      <c r="E161" s="4">
        <v>43475</v>
      </c>
      <c r="F161" s="3" t="s">
        <v>682</v>
      </c>
      <c r="G161" s="3" t="s">
        <v>525</v>
      </c>
      <c r="H161" s="38" t="s">
        <v>541</v>
      </c>
      <c r="I161" t="str">
        <f t="shared" si="4"/>
        <v>Maharashtra-Pune</v>
      </c>
      <c r="J161" t="e">
        <f t="shared" ca="1" si="5"/>
        <v>#NAME?</v>
      </c>
    </row>
    <row r="162" spans="4:10" x14ac:dyDescent="0.3">
      <c r="D162" s="37" t="s">
        <v>363</v>
      </c>
      <c r="E162" s="4">
        <v>43474</v>
      </c>
      <c r="F162" s="3" t="s">
        <v>683</v>
      </c>
      <c r="G162" s="3" t="s">
        <v>544</v>
      </c>
      <c r="H162" s="38" t="s">
        <v>543</v>
      </c>
      <c r="I162" t="str">
        <f t="shared" si="4"/>
        <v>Gujarat-Ahmedabad</v>
      </c>
      <c r="J162" t="e">
        <f t="shared" ca="1" si="5"/>
        <v>#NAME?</v>
      </c>
    </row>
    <row r="163" spans="4:10" x14ac:dyDescent="0.3">
      <c r="D163" s="37" t="s">
        <v>362</v>
      </c>
      <c r="E163" s="4">
        <v>43473</v>
      </c>
      <c r="F163" s="3" t="s">
        <v>684</v>
      </c>
      <c r="G163" s="3" t="s">
        <v>547</v>
      </c>
      <c r="H163" s="38" t="s">
        <v>546</v>
      </c>
      <c r="I163" t="str">
        <f t="shared" si="4"/>
        <v>Andhra Pradesh-Hyderabad</v>
      </c>
      <c r="J163" t="e">
        <f t="shared" ca="1" si="5"/>
        <v>#NAME?</v>
      </c>
    </row>
    <row r="164" spans="4:10" x14ac:dyDescent="0.3">
      <c r="D164" s="37" t="s">
        <v>361</v>
      </c>
      <c r="E164" s="4">
        <v>43472</v>
      </c>
      <c r="F164" s="3" t="s">
        <v>685</v>
      </c>
      <c r="G164" s="3" t="s">
        <v>550</v>
      </c>
      <c r="H164" s="38" t="s">
        <v>549</v>
      </c>
      <c r="I164" t="str">
        <f t="shared" si="4"/>
        <v>Nagaland-Kohima</v>
      </c>
      <c r="J164" t="e">
        <f t="shared" ca="1" si="5"/>
        <v>#NAME?</v>
      </c>
    </row>
    <row r="165" spans="4:10" x14ac:dyDescent="0.3">
      <c r="D165" s="37" t="s">
        <v>360</v>
      </c>
      <c r="E165" s="4">
        <v>43471</v>
      </c>
      <c r="F165" s="3" t="s">
        <v>686</v>
      </c>
      <c r="G165" s="3" t="s">
        <v>552</v>
      </c>
      <c r="H165" s="38" t="s">
        <v>552</v>
      </c>
      <c r="I165" t="str">
        <f t="shared" si="4"/>
        <v>Goa-Goa</v>
      </c>
      <c r="J165" t="e">
        <f t="shared" ca="1" si="5"/>
        <v>#NAME?</v>
      </c>
    </row>
    <row r="166" spans="4:10" x14ac:dyDescent="0.3">
      <c r="D166" s="37" t="s">
        <v>356</v>
      </c>
      <c r="E166" s="4">
        <v>43470</v>
      </c>
      <c r="F166" s="3" t="s">
        <v>690</v>
      </c>
      <c r="G166" s="3" t="s">
        <v>563</v>
      </c>
      <c r="H166" s="38" t="s">
        <v>560</v>
      </c>
      <c r="I166" t="str">
        <f t="shared" si="4"/>
        <v>Punjab-Chandigarh</v>
      </c>
      <c r="J166" t="e">
        <f t="shared" ca="1" si="5"/>
        <v>#NAME?</v>
      </c>
    </row>
    <row r="167" spans="4:10" x14ac:dyDescent="0.3">
      <c r="D167" s="37" t="s">
        <v>357</v>
      </c>
      <c r="E167" s="4">
        <v>43470</v>
      </c>
      <c r="F167" s="3" t="s">
        <v>689</v>
      </c>
      <c r="G167" s="3" t="s">
        <v>561</v>
      </c>
      <c r="H167" s="38" t="s">
        <v>560</v>
      </c>
      <c r="I167" t="str">
        <f t="shared" si="4"/>
        <v>Haryana-Chandigarh</v>
      </c>
      <c r="J167" t="e">
        <f t="shared" ca="1" si="5"/>
        <v>#NAME?</v>
      </c>
    </row>
    <row r="168" spans="4:10" x14ac:dyDescent="0.3">
      <c r="D168" s="37" t="s">
        <v>358</v>
      </c>
      <c r="E168" s="4">
        <v>43470</v>
      </c>
      <c r="F168" s="3" t="s">
        <v>688</v>
      </c>
      <c r="G168" s="3" t="s">
        <v>558</v>
      </c>
      <c r="H168" s="38" t="s">
        <v>557</v>
      </c>
      <c r="I168" t="str">
        <f t="shared" si="4"/>
        <v>Himachal Pradesh-Simla</v>
      </c>
      <c r="J168" t="e">
        <f t="shared" ca="1" si="5"/>
        <v>#NAME?</v>
      </c>
    </row>
    <row r="169" spans="4:10" x14ac:dyDescent="0.3">
      <c r="D169" s="37" t="s">
        <v>359</v>
      </c>
      <c r="E169" s="4">
        <v>43470</v>
      </c>
      <c r="F169" s="3" t="s">
        <v>687</v>
      </c>
      <c r="G169" s="3" t="s">
        <v>555</v>
      </c>
      <c r="H169" s="38" t="s">
        <v>554</v>
      </c>
      <c r="I169" t="str">
        <f t="shared" si="4"/>
        <v>Sikkim-Gangtok</v>
      </c>
      <c r="J169" t="e">
        <f t="shared" ca="1" si="5"/>
        <v>#NAME?</v>
      </c>
    </row>
    <row r="170" spans="4:10" x14ac:dyDescent="0.3">
      <c r="D170" s="37" t="s">
        <v>351</v>
      </c>
      <c r="E170" s="4">
        <v>43469</v>
      </c>
      <c r="F170" s="3" t="s">
        <v>694</v>
      </c>
      <c r="G170" s="3" t="s">
        <v>525</v>
      </c>
      <c r="H170" s="38" t="s">
        <v>524</v>
      </c>
      <c r="I170" t="str">
        <f t="shared" si="4"/>
        <v>Maharashtra-Mumbai</v>
      </c>
      <c r="J170" t="e">
        <f t="shared" ca="1" si="5"/>
        <v>#NAME?</v>
      </c>
    </row>
    <row r="171" spans="4:10" x14ac:dyDescent="0.3">
      <c r="D171" s="37" t="s">
        <v>352</v>
      </c>
      <c r="E171" s="4">
        <v>43469</v>
      </c>
      <c r="F171" s="3" t="s">
        <v>693</v>
      </c>
      <c r="G171" s="3" t="s">
        <v>522</v>
      </c>
      <c r="H171" s="38" t="s">
        <v>521</v>
      </c>
      <c r="I171" t="str">
        <f t="shared" si="4"/>
        <v>Madhya Pradesh-Indore</v>
      </c>
      <c r="J171" t="e">
        <f t="shared" ca="1" si="5"/>
        <v>#NAME?</v>
      </c>
    </row>
    <row r="172" spans="4:10" x14ac:dyDescent="0.3">
      <c r="D172" s="37" t="s">
        <v>353</v>
      </c>
      <c r="E172" s="4">
        <v>43469</v>
      </c>
      <c r="F172" s="3" t="s">
        <v>688</v>
      </c>
      <c r="G172" s="3" t="s">
        <v>525</v>
      </c>
      <c r="H172" s="38" t="s">
        <v>524</v>
      </c>
      <c r="I172" t="str">
        <f t="shared" si="4"/>
        <v>Maharashtra-Mumbai</v>
      </c>
      <c r="J172" t="e">
        <f t="shared" ca="1" si="5"/>
        <v>#NAME?</v>
      </c>
    </row>
    <row r="173" spans="4:10" x14ac:dyDescent="0.3">
      <c r="D173" s="37" t="s">
        <v>354</v>
      </c>
      <c r="E173" s="4">
        <v>43469</v>
      </c>
      <c r="F173" s="3" t="s">
        <v>692</v>
      </c>
      <c r="G173" s="3" t="s">
        <v>522</v>
      </c>
      <c r="H173" s="38" t="s">
        <v>521</v>
      </c>
      <c r="I173" t="str">
        <f t="shared" si="4"/>
        <v>Madhya Pradesh-Indore</v>
      </c>
      <c r="J173" t="e">
        <f t="shared" ca="1" si="5"/>
        <v>#NAME?</v>
      </c>
    </row>
    <row r="174" spans="4:10" x14ac:dyDescent="0.3">
      <c r="D174" s="37" t="s">
        <v>355</v>
      </c>
      <c r="E174" s="4">
        <v>43469</v>
      </c>
      <c r="F174" s="3" t="s">
        <v>691</v>
      </c>
      <c r="G174" s="3" t="s">
        <v>550</v>
      </c>
      <c r="H174" s="38" t="s">
        <v>549</v>
      </c>
      <c r="I174" t="str">
        <f t="shared" si="4"/>
        <v>Nagaland-Kohima</v>
      </c>
      <c r="J174" t="e">
        <f t="shared" ca="1" si="5"/>
        <v>#NAME?</v>
      </c>
    </row>
    <row r="175" spans="4:10" x14ac:dyDescent="0.3">
      <c r="D175" s="37" t="s">
        <v>350</v>
      </c>
      <c r="E175" s="4">
        <v>43468</v>
      </c>
      <c r="F175" s="3" t="s">
        <v>695</v>
      </c>
      <c r="G175" s="3" t="s">
        <v>563</v>
      </c>
      <c r="H175" s="38" t="s">
        <v>560</v>
      </c>
      <c r="I175" t="str">
        <f t="shared" si="4"/>
        <v>Punjab-Chandigarh</v>
      </c>
      <c r="J175" t="e">
        <f t="shared" ca="1" si="5"/>
        <v>#NAME?</v>
      </c>
    </row>
    <row r="176" spans="4:10" x14ac:dyDescent="0.3">
      <c r="D176" s="37" t="s">
        <v>349</v>
      </c>
      <c r="E176" s="4">
        <v>43467</v>
      </c>
      <c r="F176" s="3" t="s">
        <v>696</v>
      </c>
      <c r="G176" s="3" t="s">
        <v>566</v>
      </c>
      <c r="H176" s="38" t="s">
        <v>565</v>
      </c>
      <c r="I176" t="str">
        <f t="shared" si="4"/>
        <v>Kerala -Thiruvananthapuram</v>
      </c>
      <c r="J176" t="e">
        <f t="shared" ca="1" si="5"/>
        <v>#NAME?</v>
      </c>
    </row>
    <row r="177" spans="4:10" x14ac:dyDescent="0.3">
      <c r="D177" s="37" t="s">
        <v>348</v>
      </c>
      <c r="E177" s="4">
        <v>43466</v>
      </c>
      <c r="F177" s="3" t="s">
        <v>697</v>
      </c>
      <c r="G177" s="3" t="s">
        <v>569</v>
      </c>
      <c r="H177" s="38" t="s">
        <v>568</v>
      </c>
      <c r="I177" t="str">
        <f t="shared" si="4"/>
        <v>Bihar-Patna</v>
      </c>
      <c r="J177" t="e">
        <f t="shared" ca="1" si="5"/>
        <v>#NAME?</v>
      </c>
    </row>
    <row r="178" spans="4:10" x14ac:dyDescent="0.3">
      <c r="D178" s="37" t="s">
        <v>347</v>
      </c>
      <c r="E178" s="4">
        <v>43465</v>
      </c>
      <c r="F178" s="3" t="s">
        <v>670</v>
      </c>
      <c r="G178" s="3" t="s">
        <v>572</v>
      </c>
      <c r="H178" s="38" t="s">
        <v>571</v>
      </c>
      <c r="I178" t="str">
        <f t="shared" si="4"/>
        <v>Uttar Pradesh-Lucknow</v>
      </c>
      <c r="J178" t="e">
        <f t="shared" ca="1" si="5"/>
        <v>#NAME?</v>
      </c>
    </row>
    <row r="179" spans="4:10" x14ac:dyDescent="0.3">
      <c r="D179" s="37" t="s">
        <v>346</v>
      </c>
      <c r="E179" s="4">
        <v>43464</v>
      </c>
      <c r="F179" s="3" t="s">
        <v>698</v>
      </c>
      <c r="G179" s="3" t="s">
        <v>522</v>
      </c>
      <c r="H179" s="38" t="s">
        <v>521</v>
      </c>
      <c r="I179" t="str">
        <f t="shared" si="4"/>
        <v>Madhya Pradesh-Indore</v>
      </c>
      <c r="J179" t="e">
        <f t="shared" ca="1" si="5"/>
        <v>#NAME?</v>
      </c>
    </row>
    <row r="180" spans="4:10" x14ac:dyDescent="0.3">
      <c r="D180" s="37" t="s">
        <v>345</v>
      </c>
      <c r="E180" s="4">
        <v>43463</v>
      </c>
      <c r="F180" s="3" t="s">
        <v>587</v>
      </c>
      <c r="G180" s="3" t="s">
        <v>525</v>
      </c>
      <c r="H180" s="38" t="s">
        <v>524</v>
      </c>
      <c r="I180" t="str">
        <f t="shared" si="4"/>
        <v>Maharashtra-Mumbai</v>
      </c>
      <c r="J180" t="e">
        <f t="shared" ca="1" si="5"/>
        <v>#NAME?</v>
      </c>
    </row>
    <row r="181" spans="4:10" x14ac:dyDescent="0.3">
      <c r="D181" s="37" t="s">
        <v>344</v>
      </c>
      <c r="E181" s="4">
        <v>43462</v>
      </c>
      <c r="F181" s="3" t="s">
        <v>699</v>
      </c>
      <c r="G181" s="3" t="s">
        <v>531</v>
      </c>
      <c r="H181" s="38" t="s">
        <v>530</v>
      </c>
      <c r="I181" t="str">
        <f t="shared" si="4"/>
        <v>Karnataka-Bangalore</v>
      </c>
      <c r="J181" t="e">
        <f t="shared" ca="1" si="5"/>
        <v>#NAME?</v>
      </c>
    </row>
    <row r="182" spans="4:10" x14ac:dyDescent="0.3">
      <c r="D182" s="37" t="s">
        <v>343</v>
      </c>
      <c r="E182" s="4">
        <v>43461</v>
      </c>
      <c r="F182" s="3" t="s">
        <v>700</v>
      </c>
      <c r="G182" s="3" t="s">
        <v>525</v>
      </c>
      <c r="H182" s="38" t="s">
        <v>524</v>
      </c>
      <c r="I182" t="str">
        <f t="shared" si="4"/>
        <v>Maharashtra-Mumbai</v>
      </c>
      <c r="J182" t="e">
        <f t="shared" ca="1" si="5"/>
        <v>#NAME?</v>
      </c>
    </row>
    <row r="183" spans="4:10" x14ac:dyDescent="0.3">
      <c r="D183" s="37" t="s">
        <v>342</v>
      </c>
      <c r="E183" s="4">
        <v>43460</v>
      </c>
      <c r="F183" s="3" t="s">
        <v>701</v>
      </c>
      <c r="G183" s="3" t="s">
        <v>544</v>
      </c>
      <c r="H183" s="38" t="s">
        <v>652</v>
      </c>
      <c r="I183" t="str">
        <f t="shared" si="4"/>
        <v>Gujarat-Surat</v>
      </c>
      <c r="J183" t="e">
        <f t="shared" ca="1" si="5"/>
        <v>#NAME?</v>
      </c>
    </row>
    <row r="184" spans="4:10" x14ac:dyDescent="0.3">
      <c r="D184" s="37" t="s">
        <v>341</v>
      </c>
      <c r="E184" s="4">
        <v>43459</v>
      </c>
      <c r="F184" s="3" t="s">
        <v>702</v>
      </c>
      <c r="G184" s="3" t="s">
        <v>563</v>
      </c>
      <c r="H184" s="38" t="s">
        <v>654</v>
      </c>
      <c r="I184" t="str">
        <f t="shared" si="4"/>
        <v>Punjab-Amritsar</v>
      </c>
      <c r="J184" t="e">
        <f t="shared" ca="1" si="5"/>
        <v>#NAME?</v>
      </c>
    </row>
    <row r="185" spans="4:10" x14ac:dyDescent="0.3">
      <c r="D185" s="37" t="s">
        <v>340</v>
      </c>
      <c r="E185" s="4">
        <v>43458</v>
      </c>
      <c r="F185" s="3" t="s">
        <v>703</v>
      </c>
      <c r="G185" s="3" t="s">
        <v>572</v>
      </c>
      <c r="H185" s="38" t="s">
        <v>656</v>
      </c>
      <c r="I185" t="str">
        <f t="shared" si="4"/>
        <v>Uttar Pradesh-Allahabad</v>
      </c>
      <c r="J185" t="e">
        <f t="shared" ca="1" si="5"/>
        <v>#NAME?</v>
      </c>
    </row>
    <row r="186" spans="4:10" x14ac:dyDescent="0.3">
      <c r="D186" s="37" t="s">
        <v>339</v>
      </c>
      <c r="E186" s="4">
        <v>43457</v>
      </c>
      <c r="F186" s="3" t="s">
        <v>704</v>
      </c>
      <c r="G186" s="3" t="s">
        <v>537</v>
      </c>
      <c r="H186" s="38" t="s">
        <v>632</v>
      </c>
      <c r="I186" t="str">
        <f t="shared" si="4"/>
        <v>Rajasthan-Udaipur</v>
      </c>
      <c r="J186" t="e">
        <f t="shared" ca="1" si="5"/>
        <v>#NAME?</v>
      </c>
    </row>
    <row r="187" spans="4:10" x14ac:dyDescent="0.3">
      <c r="D187" s="37" t="s">
        <v>338</v>
      </c>
      <c r="E187" s="4">
        <v>43456</v>
      </c>
      <c r="F187" s="3" t="s">
        <v>705</v>
      </c>
      <c r="G187" s="3" t="s">
        <v>522</v>
      </c>
      <c r="H187" s="38" t="s">
        <v>521</v>
      </c>
      <c r="I187" t="str">
        <f t="shared" si="4"/>
        <v>Madhya Pradesh-Indore</v>
      </c>
      <c r="J187" t="e">
        <f t="shared" ca="1" si="5"/>
        <v>#NAME?</v>
      </c>
    </row>
    <row r="188" spans="4:10" x14ac:dyDescent="0.3">
      <c r="D188" s="37" t="s">
        <v>337</v>
      </c>
      <c r="E188" s="4">
        <v>43455</v>
      </c>
      <c r="F188" s="3" t="s">
        <v>613</v>
      </c>
      <c r="G188" s="3" t="s">
        <v>525</v>
      </c>
      <c r="H188" s="38" t="s">
        <v>524</v>
      </c>
      <c r="I188" t="str">
        <f t="shared" si="4"/>
        <v>Maharashtra-Mumbai</v>
      </c>
      <c r="J188" t="e">
        <f t="shared" ca="1" si="5"/>
        <v>#NAME?</v>
      </c>
    </row>
    <row r="189" spans="4:10" x14ac:dyDescent="0.3">
      <c r="D189" s="37" t="s">
        <v>336</v>
      </c>
      <c r="E189" s="4">
        <v>43454</v>
      </c>
      <c r="F189" s="3" t="s">
        <v>706</v>
      </c>
      <c r="G189" s="3" t="s">
        <v>544</v>
      </c>
      <c r="H189" s="38" t="s">
        <v>652</v>
      </c>
      <c r="I189" t="str">
        <f t="shared" si="4"/>
        <v>Gujarat-Surat</v>
      </c>
      <c r="J189" t="e">
        <f t="shared" ca="1" si="5"/>
        <v>#NAME?</v>
      </c>
    </row>
    <row r="190" spans="4:10" x14ac:dyDescent="0.3">
      <c r="D190" s="37" t="s">
        <v>335</v>
      </c>
      <c r="E190" s="4">
        <v>43453</v>
      </c>
      <c r="F190" s="3" t="s">
        <v>707</v>
      </c>
      <c r="G190" s="3" t="s">
        <v>563</v>
      </c>
      <c r="H190" s="38" t="s">
        <v>654</v>
      </c>
      <c r="I190" t="str">
        <f t="shared" si="4"/>
        <v>Punjab-Amritsar</v>
      </c>
      <c r="J190" t="e">
        <f t="shared" ca="1" si="5"/>
        <v>#NAME?</v>
      </c>
    </row>
    <row r="191" spans="4:10" x14ac:dyDescent="0.3">
      <c r="D191" s="37" t="s">
        <v>334</v>
      </c>
      <c r="E191" s="4">
        <v>43452</v>
      </c>
      <c r="F191" s="3" t="s">
        <v>646</v>
      </c>
      <c r="G191" s="3" t="s">
        <v>628</v>
      </c>
      <c r="H191" s="38" t="s">
        <v>628</v>
      </c>
      <c r="I191" t="str">
        <f t="shared" si="4"/>
        <v>Delhi-Delhi</v>
      </c>
      <c r="J191" t="e">
        <f t="shared" ca="1" si="5"/>
        <v>#NAME?</v>
      </c>
    </row>
    <row r="192" spans="4:10" x14ac:dyDescent="0.3">
      <c r="D192" s="37" t="s">
        <v>333</v>
      </c>
      <c r="E192" s="4">
        <v>43451</v>
      </c>
      <c r="F192" s="3" t="s">
        <v>708</v>
      </c>
      <c r="G192" s="3" t="s">
        <v>522</v>
      </c>
      <c r="H192" s="38" t="s">
        <v>628</v>
      </c>
      <c r="I192" t="str">
        <f t="shared" si="4"/>
        <v>Madhya Pradesh-Delhi</v>
      </c>
      <c r="J192" t="e">
        <f t="shared" ca="1" si="5"/>
        <v>#NAME?</v>
      </c>
    </row>
    <row r="193" spans="4:10" x14ac:dyDescent="0.3">
      <c r="D193" s="37" t="s">
        <v>332</v>
      </c>
      <c r="E193" s="4">
        <v>43450</v>
      </c>
      <c r="F193" s="3" t="s">
        <v>709</v>
      </c>
      <c r="G193" s="3" t="s">
        <v>628</v>
      </c>
      <c r="H193" s="38" t="s">
        <v>628</v>
      </c>
      <c r="I193" t="str">
        <f t="shared" si="4"/>
        <v>Delhi-Delhi</v>
      </c>
      <c r="J193" t="e">
        <f t="shared" ca="1" si="5"/>
        <v>#NAME?</v>
      </c>
    </row>
    <row r="194" spans="4:10" x14ac:dyDescent="0.3">
      <c r="D194" s="37" t="s">
        <v>331</v>
      </c>
      <c r="E194" s="4">
        <v>43449</v>
      </c>
      <c r="F194" s="3" t="s">
        <v>710</v>
      </c>
      <c r="G194" s="3" t="s">
        <v>522</v>
      </c>
      <c r="H194" s="38" t="s">
        <v>539</v>
      </c>
      <c r="I194" t="str">
        <f t="shared" si="4"/>
        <v>Madhya Pradesh-Bhopal</v>
      </c>
      <c r="J194" t="e">
        <f t="shared" ca="1" si="5"/>
        <v>#NAME?</v>
      </c>
    </row>
    <row r="195" spans="4:10" x14ac:dyDescent="0.3">
      <c r="D195" s="37" t="s">
        <v>330</v>
      </c>
      <c r="E195" s="4">
        <v>43448</v>
      </c>
      <c r="F195" s="3" t="s">
        <v>711</v>
      </c>
      <c r="G195" s="3" t="s">
        <v>628</v>
      </c>
      <c r="H195" s="38" t="s">
        <v>628</v>
      </c>
      <c r="I195" t="str">
        <f t="shared" si="4"/>
        <v>Delhi-Delhi</v>
      </c>
      <c r="J195" t="e">
        <f t="shared" ca="1" si="5"/>
        <v>#NAME?</v>
      </c>
    </row>
    <row r="196" spans="4:10" x14ac:dyDescent="0.3">
      <c r="D196" s="37" t="s">
        <v>329</v>
      </c>
      <c r="E196" s="4">
        <v>43447</v>
      </c>
      <c r="F196" s="3" t="s">
        <v>712</v>
      </c>
      <c r="G196" s="3" t="s">
        <v>522</v>
      </c>
      <c r="H196" s="38" t="s">
        <v>628</v>
      </c>
      <c r="I196" t="str">
        <f t="shared" si="4"/>
        <v>Madhya Pradesh-Delhi</v>
      </c>
      <c r="J196" t="e">
        <f t="shared" ca="1" si="5"/>
        <v>#NAME?</v>
      </c>
    </row>
    <row r="197" spans="4:10" x14ac:dyDescent="0.3">
      <c r="D197" s="37" t="s">
        <v>328</v>
      </c>
      <c r="E197" s="4">
        <v>43446</v>
      </c>
      <c r="F197" s="3" t="s">
        <v>713</v>
      </c>
      <c r="G197" s="3" t="s">
        <v>628</v>
      </c>
      <c r="H197" s="38" t="s">
        <v>628</v>
      </c>
      <c r="I197" t="str">
        <f t="shared" ref="I197:I260" si="6">G197&amp;"-"&amp;H197</f>
        <v>Delhi-Delhi</v>
      </c>
      <c r="J197" t="e">
        <f t="shared" ref="J197:J260" ca="1" si="7">_xlfn.CONCAT(G197,".",H197)</f>
        <v>#NAME?</v>
      </c>
    </row>
    <row r="198" spans="4:10" x14ac:dyDescent="0.3">
      <c r="D198" s="37" t="s">
        <v>325</v>
      </c>
      <c r="E198" s="4">
        <v>43445</v>
      </c>
      <c r="F198" s="3" t="s">
        <v>716</v>
      </c>
      <c r="G198" s="3" t="s">
        <v>522</v>
      </c>
      <c r="H198" s="38" t="s">
        <v>628</v>
      </c>
      <c r="I198" t="str">
        <f t="shared" si="6"/>
        <v>Madhya Pradesh-Delhi</v>
      </c>
      <c r="J198" t="e">
        <f t="shared" ca="1" si="7"/>
        <v>#NAME?</v>
      </c>
    </row>
    <row r="199" spans="4:10" x14ac:dyDescent="0.3">
      <c r="D199" s="37" t="s">
        <v>326</v>
      </c>
      <c r="E199" s="4">
        <v>43445</v>
      </c>
      <c r="F199" s="3" t="s">
        <v>715</v>
      </c>
      <c r="G199" s="3" t="s">
        <v>628</v>
      </c>
      <c r="H199" s="38" t="s">
        <v>628</v>
      </c>
      <c r="I199" t="str">
        <f t="shared" si="6"/>
        <v>Delhi-Delhi</v>
      </c>
      <c r="J199" t="e">
        <f t="shared" ca="1" si="7"/>
        <v>#NAME?</v>
      </c>
    </row>
    <row r="200" spans="4:10" x14ac:dyDescent="0.3">
      <c r="D200" s="37" t="s">
        <v>327</v>
      </c>
      <c r="E200" s="4">
        <v>43445</v>
      </c>
      <c r="F200" s="3" t="s">
        <v>714</v>
      </c>
      <c r="G200" s="3" t="s">
        <v>522</v>
      </c>
      <c r="H200" s="38" t="s">
        <v>539</v>
      </c>
      <c r="I200" t="str">
        <f t="shared" si="6"/>
        <v>Madhya Pradesh-Bhopal</v>
      </c>
      <c r="J200" t="e">
        <f t="shared" ca="1" si="7"/>
        <v>#NAME?</v>
      </c>
    </row>
    <row r="201" spans="4:10" x14ac:dyDescent="0.3">
      <c r="D201" s="37" t="s">
        <v>321</v>
      </c>
      <c r="E201" s="4">
        <v>43444</v>
      </c>
      <c r="F201" s="3" t="s">
        <v>720</v>
      </c>
      <c r="G201" s="3" t="s">
        <v>544</v>
      </c>
      <c r="H201" s="38" t="s">
        <v>652</v>
      </c>
      <c r="I201" t="str">
        <f t="shared" si="6"/>
        <v>Gujarat-Surat</v>
      </c>
      <c r="J201" t="e">
        <f t="shared" ca="1" si="7"/>
        <v>#NAME?</v>
      </c>
    </row>
    <row r="202" spans="4:10" x14ac:dyDescent="0.3">
      <c r="D202" s="37" t="s">
        <v>322</v>
      </c>
      <c r="E202" s="4">
        <v>43444</v>
      </c>
      <c r="F202" s="3" t="s">
        <v>719</v>
      </c>
      <c r="G202" s="3" t="s">
        <v>525</v>
      </c>
      <c r="H202" s="38" t="s">
        <v>524</v>
      </c>
      <c r="I202" t="str">
        <f t="shared" si="6"/>
        <v>Maharashtra-Mumbai</v>
      </c>
      <c r="J202" t="e">
        <f t="shared" ca="1" si="7"/>
        <v>#NAME?</v>
      </c>
    </row>
    <row r="203" spans="4:10" x14ac:dyDescent="0.3">
      <c r="D203" s="37" t="s">
        <v>323</v>
      </c>
      <c r="E203" s="4">
        <v>43444</v>
      </c>
      <c r="F203" s="3" t="s">
        <v>718</v>
      </c>
      <c r="G203" s="3" t="s">
        <v>522</v>
      </c>
      <c r="H203" s="38" t="s">
        <v>521</v>
      </c>
      <c r="I203" t="str">
        <f t="shared" si="6"/>
        <v>Madhya Pradesh-Indore</v>
      </c>
      <c r="J203" t="e">
        <f t="shared" ca="1" si="7"/>
        <v>#NAME?</v>
      </c>
    </row>
    <row r="204" spans="4:10" x14ac:dyDescent="0.3">
      <c r="D204" s="37" t="s">
        <v>324</v>
      </c>
      <c r="E204" s="4">
        <v>43444</v>
      </c>
      <c r="F204" s="3" t="s">
        <v>717</v>
      </c>
      <c r="G204" s="3" t="s">
        <v>628</v>
      </c>
      <c r="H204" s="38" t="s">
        <v>628</v>
      </c>
      <c r="I204" t="str">
        <f t="shared" si="6"/>
        <v>Delhi-Delhi</v>
      </c>
      <c r="J204" t="e">
        <f t="shared" ca="1" si="7"/>
        <v>#NAME?</v>
      </c>
    </row>
    <row r="205" spans="4:10" x14ac:dyDescent="0.3">
      <c r="D205" s="37" t="s">
        <v>320</v>
      </c>
      <c r="E205" s="4">
        <v>43443</v>
      </c>
      <c r="F205" s="3" t="s">
        <v>721</v>
      </c>
      <c r="G205" s="3" t="s">
        <v>563</v>
      </c>
      <c r="H205" s="38" t="s">
        <v>654</v>
      </c>
      <c r="I205" t="str">
        <f t="shared" si="6"/>
        <v>Punjab-Amritsar</v>
      </c>
      <c r="J205" t="e">
        <f t="shared" ca="1" si="7"/>
        <v>#NAME?</v>
      </c>
    </row>
    <row r="206" spans="4:10" x14ac:dyDescent="0.3">
      <c r="D206" s="37" t="s">
        <v>319</v>
      </c>
      <c r="E206" s="4">
        <v>43442</v>
      </c>
      <c r="F206" s="3" t="s">
        <v>722</v>
      </c>
      <c r="G206" s="3" t="s">
        <v>572</v>
      </c>
      <c r="H206" s="38" t="s">
        <v>656</v>
      </c>
      <c r="I206" t="str">
        <f t="shared" si="6"/>
        <v>Uttar Pradesh-Allahabad</v>
      </c>
      <c r="J206" t="e">
        <f t="shared" ca="1" si="7"/>
        <v>#NAME?</v>
      </c>
    </row>
    <row r="207" spans="4:10" x14ac:dyDescent="0.3">
      <c r="D207" s="37" t="s">
        <v>318</v>
      </c>
      <c r="E207" s="4">
        <v>43441</v>
      </c>
      <c r="F207" s="3" t="s">
        <v>723</v>
      </c>
      <c r="G207" s="3" t="s">
        <v>537</v>
      </c>
      <c r="H207" s="38" t="s">
        <v>632</v>
      </c>
      <c r="I207" t="str">
        <f t="shared" si="6"/>
        <v>Rajasthan-Udaipur</v>
      </c>
      <c r="J207" t="e">
        <f t="shared" ca="1" si="7"/>
        <v>#NAME?</v>
      </c>
    </row>
    <row r="208" spans="4:10" x14ac:dyDescent="0.3">
      <c r="D208" s="37" t="s">
        <v>317</v>
      </c>
      <c r="E208" s="4">
        <v>43440</v>
      </c>
      <c r="F208" s="3" t="s">
        <v>724</v>
      </c>
      <c r="G208" s="3" t="s">
        <v>522</v>
      </c>
      <c r="H208" s="38" t="s">
        <v>521</v>
      </c>
      <c r="I208" t="str">
        <f t="shared" si="6"/>
        <v>Madhya Pradesh-Indore</v>
      </c>
      <c r="J208" t="e">
        <f t="shared" ca="1" si="7"/>
        <v>#NAME?</v>
      </c>
    </row>
    <row r="209" spans="4:10" x14ac:dyDescent="0.3">
      <c r="D209" s="37" t="s">
        <v>316</v>
      </c>
      <c r="E209" s="4">
        <v>43439</v>
      </c>
      <c r="F209" s="3" t="s">
        <v>725</v>
      </c>
      <c r="G209" s="3" t="s">
        <v>525</v>
      </c>
      <c r="H209" s="38" t="s">
        <v>524</v>
      </c>
      <c r="I209" t="str">
        <f t="shared" si="6"/>
        <v>Maharashtra-Mumbai</v>
      </c>
      <c r="J209" t="e">
        <f t="shared" ca="1" si="7"/>
        <v>#NAME?</v>
      </c>
    </row>
    <row r="210" spans="4:10" x14ac:dyDescent="0.3">
      <c r="D210" s="37" t="s">
        <v>310</v>
      </c>
      <c r="E210" s="4">
        <v>43438</v>
      </c>
      <c r="F210" s="3" t="s">
        <v>731</v>
      </c>
      <c r="G210" s="3" t="s">
        <v>525</v>
      </c>
      <c r="H210" s="38" t="s">
        <v>524</v>
      </c>
      <c r="I210" t="str">
        <f t="shared" si="6"/>
        <v>Maharashtra-Mumbai</v>
      </c>
      <c r="J210" t="e">
        <f t="shared" ca="1" si="7"/>
        <v>#NAME?</v>
      </c>
    </row>
    <row r="211" spans="4:10" x14ac:dyDescent="0.3">
      <c r="D211" s="37" t="s">
        <v>311</v>
      </c>
      <c r="E211" s="4">
        <v>43438</v>
      </c>
      <c r="F211" s="3" t="s">
        <v>730</v>
      </c>
      <c r="G211" s="3" t="s">
        <v>522</v>
      </c>
      <c r="H211" s="38" t="s">
        <v>521</v>
      </c>
      <c r="I211" t="str">
        <f t="shared" si="6"/>
        <v>Madhya Pradesh-Indore</v>
      </c>
      <c r="J211" t="e">
        <f t="shared" ca="1" si="7"/>
        <v>#NAME?</v>
      </c>
    </row>
    <row r="212" spans="4:10" x14ac:dyDescent="0.3">
      <c r="D212" s="37" t="s">
        <v>312</v>
      </c>
      <c r="E212" s="4">
        <v>43438</v>
      </c>
      <c r="F212" s="3" t="s">
        <v>729</v>
      </c>
      <c r="G212" s="3" t="s">
        <v>537</v>
      </c>
      <c r="H212" s="38" t="s">
        <v>632</v>
      </c>
      <c r="I212" t="str">
        <f t="shared" si="6"/>
        <v>Rajasthan-Udaipur</v>
      </c>
      <c r="J212" t="e">
        <f t="shared" ca="1" si="7"/>
        <v>#NAME?</v>
      </c>
    </row>
    <row r="213" spans="4:10" x14ac:dyDescent="0.3">
      <c r="D213" s="37" t="s">
        <v>313</v>
      </c>
      <c r="E213" s="4">
        <v>43438</v>
      </c>
      <c r="F213" s="3" t="s">
        <v>728</v>
      </c>
      <c r="G213" s="3" t="s">
        <v>572</v>
      </c>
      <c r="H213" s="38" t="s">
        <v>656</v>
      </c>
      <c r="I213" t="str">
        <f t="shared" si="6"/>
        <v>Uttar Pradesh-Allahabad</v>
      </c>
      <c r="J213" t="e">
        <f t="shared" ca="1" si="7"/>
        <v>#NAME?</v>
      </c>
    </row>
    <row r="214" spans="4:10" x14ac:dyDescent="0.3">
      <c r="D214" s="37" t="s">
        <v>314</v>
      </c>
      <c r="E214" s="4">
        <v>43438</v>
      </c>
      <c r="F214" s="3" t="s">
        <v>727</v>
      </c>
      <c r="G214" s="3" t="s">
        <v>563</v>
      </c>
      <c r="H214" s="38" t="s">
        <v>654</v>
      </c>
      <c r="I214" t="str">
        <f t="shared" si="6"/>
        <v>Punjab-Amritsar</v>
      </c>
      <c r="J214" t="e">
        <f t="shared" ca="1" si="7"/>
        <v>#NAME?</v>
      </c>
    </row>
    <row r="215" spans="4:10" x14ac:dyDescent="0.3">
      <c r="D215" s="37" t="s">
        <v>315</v>
      </c>
      <c r="E215" s="4">
        <v>43438</v>
      </c>
      <c r="F215" s="3" t="s">
        <v>726</v>
      </c>
      <c r="G215" s="3" t="s">
        <v>544</v>
      </c>
      <c r="H215" s="38" t="s">
        <v>652</v>
      </c>
      <c r="I215" t="str">
        <f t="shared" si="6"/>
        <v>Gujarat-Surat</v>
      </c>
      <c r="J215" t="e">
        <f t="shared" ca="1" si="7"/>
        <v>#NAME?</v>
      </c>
    </row>
    <row r="216" spans="4:10" x14ac:dyDescent="0.3">
      <c r="D216" s="37" t="s">
        <v>309</v>
      </c>
      <c r="E216" s="4">
        <v>43437</v>
      </c>
      <c r="F216" s="3" t="s">
        <v>723</v>
      </c>
      <c r="G216" s="3" t="s">
        <v>544</v>
      </c>
      <c r="H216" s="38" t="s">
        <v>652</v>
      </c>
      <c r="I216" t="str">
        <f t="shared" si="6"/>
        <v>Gujarat-Surat</v>
      </c>
      <c r="J216" t="e">
        <f t="shared" ca="1" si="7"/>
        <v>#NAME?</v>
      </c>
    </row>
    <row r="217" spans="4:10" x14ac:dyDescent="0.3">
      <c r="D217" s="37" t="s">
        <v>308</v>
      </c>
      <c r="E217" s="4">
        <v>43436</v>
      </c>
      <c r="F217" s="3" t="s">
        <v>724</v>
      </c>
      <c r="G217" s="3" t="s">
        <v>563</v>
      </c>
      <c r="H217" s="38" t="s">
        <v>654</v>
      </c>
      <c r="I217" t="str">
        <f t="shared" si="6"/>
        <v>Punjab-Amritsar</v>
      </c>
      <c r="J217" t="e">
        <f t="shared" ca="1" si="7"/>
        <v>#NAME?</v>
      </c>
    </row>
    <row r="218" spans="4:10" x14ac:dyDescent="0.3">
      <c r="D218" s="37" t="s">
        <v>307</v>
      </c>
      <c r="E218" s="4">
        <v>43435</v>
      </c>
      <c r="F218" s="3" t="s">
        <v>732</v>
      </c>
      <c r="G218" s="3" t="s">
        <v>572</v>
      </c>
      <c r="H218" s="38" t="s">
        <v>656</v>
      </c>
      <c r="I218" t="str">
        <f t="shared" si="6"/>
        <v>Uttar Pradesh-Allahabad</v>
      </c>
      <c r="J218" t="e">
        <f t="shared" ca="1" si="7"/>
        <v>#NAME?</v>
      </c>
    </row>
    <row r="219" spans="4:10" x14ac:dyDescent="0.3">
      <c r="D219" s="37" t="s">
        <v>304</v>
      </c>
      <c r="E219" s="4">
        <v>43432</v>
      </c>
      <c r="F219" s="3" t="s">
        <v>735</v>
      </c>
      <c r="G219" s="3" t="s">
        <v>525</v>
      </c>
      <c r="H219" s="38" t="s">
        <v>524</v>
      </c>
      <c r="I219" t="str">
        <f t="shared" si="6"/>
        <v>Maharashtra-Mumbai</v>
      </c>
      <c r="J219" t="e">
        <f t="shared" ca="1" si="7"/>
        <v>#NAME?</v>
      </c>
    </row>
    <row r="220" spans="4:10" x14ac:dyDescent="0.3">
      <c r="D220" s="37" t="s">
        <v>305</v>
      </c>
      <c r="E220" s="4">
        <v>43432</v>
      </c>
      <c r="F220" s="3" t="s">
        <v>734</v>
      </c>
      <c r="G220" s="3" t="s">
        <v>522</v>
      </c>
      <c r="H220" s="38" t="s">
        <v>521</v>
      </c>
      <c r="I220" t="str">
        <f t="shared" si="6"/>
        <v>Madhya Pradesh-Indore</v>
      </c>
      <c r="J220" t="e">
        <f t="shared" ca="1" si="7"/>
        <v>#NAME?</v>
      </c>
    </row>
    <row r="221" spans="4:10" x14ac:dyDescent="0.3">
      <c r="D221" s="37" t="s">
        <v>306</v>
      </c>
      <c r="E221" s="4">
        <v>43432</v>
      </c>
      <c r="F221" s="3" t="s">
        <v>733</v>
      </c>
      <c r="G221" s="3" t="s">
        <v>537</v>
      </c>
      <c r="H221" s="38" t="s">
        <v>632</v>
      </c>
      <c r="I221" t="str">
        <f t="shared" si="6"/>
        <v>Rajasthan-Udaipur</v>
      </c>
      <c r="J221" t="e">
        <f t="shared" ca="1" si="7"/>
        <v>#NAME?</v>
      </c>
    </row>
    <row r="222" spans="4:10" x14ac:dyDescent="0.3">
      <c r="D222" s="37" t="s">
        <v>303</v>
      </c>
      <c r="E222" s="4">
        <v>43431</v>
      </c>
      <c r="F222" s="3" t="s">
        <v>736</v>
      </c>
      <c r="G222" s="3" t="s">
        <v>544</v>
      </c>
      <c r="H222" s="38" t="s">
        <v>652</v>
      </c>
      <c r="I222" t="str">
        <f t="shared" si="6"/>
        <v>Gujarat-Surat</v>
      </c>
      <c r="J222" t="e">
        <f t="shared" ca="1" si="7"/>
        <v>#NAME?</v>
      </c>
    </row>
    <row r="223" spans="4:10" x14ac:dyDescent="0.3">
      <c r="D223" s="37" t="s">
        <v>302</v>
      </c>
      <c r="E223" s="4">
        <v>43430</v>
      </c>
      <c r="F223" s="3" t="s">
        <v>737</v>
      </c>
      <c r="G223" s="3" t="s">
        <v>563</v>
      </c>
      <c r="H223" s="38" t="s">
        <v>654</v>
      </c>
      <c r="I223" t="str">
        <f t="shared" si="6"/>
        <v>Punjab-Amritsar</v>
      </c>
      <c r="J223" t="e">
        <f t="shared" ca="1" si="7"/>
        <v>#NAME?</v>
      </c>
    </row>
    <row r="224" spans="4:10" x14ac:dyDescent="0.3">
      <c r="D224" s="37" t="s">
        <v>301</v>
      </c>
      <c r="E224" s="4">
        <v>43429</v>
      </c>
      <c r="F224" s="3" t="s">
        <v>619</v>
      </c>
      <c r="G224" s="3" t="s">
        <v>572</v>
      </c>
      <c r="H224" s="38" t="s">
        <v>656</v>
      </c>
      <c r="I224" t="str">
        <f t="shared" si="6"/>
        <v>Uttar Pradesh-Allahabad</v>
      </c>
      <c r="J224" t="e">
        <f t="shared" ca="1" si="7"/>
        <v>#NAME?</v>
      </c>
    </row>
    <row r="225" spans="4:10" x14ac:dyDescent="0.3">
      <c r="D225" s="37" t="s">
        <v>294</v>
      </c>
      <c r="E225" s="4">
        <v>43428</v>
      </c>
      <c r="F225" s="3" t="s">
        <v>744</v>
      </c>
      <c r="G225" s="3" t="s">
        <v>537</v>
      </c>
      <c r="H225" s="38" t="s">
        <v>632</v>
      </c>
      <c r="I225" t="str">
        <f t="shared" si="6"/>
        <v>Rajasthan-Udaipur</v>
      </c>
      <c r="J225" t="e">
        <f t="shared" ca="1" si="7"/>
        <v>#NAME?</v>
      </c>
    </row>
    <row r="226" spans="4:10" x14ac:dyDescent="0.3">
      <c r="D226" s="37" t="s">
        <v>295</v>
      </c>
      <c r="E226" s="4">
        <v>43428</v>
      </c>
      <c r="F226" s="3" t="s">
        <v>743</v>
      </c>
      <c r="G226" s="3" t="s">
        <v>572</v>
      </c>
      <c r="H226" s="38" t="s">
        <v>656</v>
      </c>
      <c r="I226" t="str">
        <f t="shared" si="6"/>
        <v>Uttar Pradesh-Allahabad</v>
      </c>
      <c r="J226" t="e">
        <f t="shared" ca="1" si="7"/>
        <v>#NAME?</v>
      </c>
    </row>
    <row r="227" spans="4:10" x14ac:dyDescent="0.3">
      <c r="D227" s="37" t="s">
        <v>296</v>
      </c>
      <c r="E227" s="4">
        <v>43428</v>
      </c>
      <c r="F227" s="3" t="s">
        <v>742</v>
      </c>
      <c r="G227" s="3" t="s">
        <v>563</v>
      </c>
      <c r="H227" s="38" t="s">
        <v>654</v>
      </c>
      <c r="I227" t="str">
        <f t="shared" si="6"/>
        <v>Punjab-Amritsar</v>
      </c>
      <c r="J227" t="e">
        <f t="shared" ca="1" si="7"/>
        <v>#NAME?</v>
      </c>
    </row>
    <row r="228" spans="4:10" x14ac:dyDescent="0.3">
      <c r="D228" s="37" t="s">
        <v>297</v>
      </c>
      <c r="E228" s="4">
        <v>43428</v>
      </c>
      <c r="F228" s="3" t="s">
        <v>741</v>
      </c>
      <c r="G228" s="3" t="s">
        <v>544</v>
      </c>
      <c r="H228" s="38" t="s">
        <v>652</v>
      </c>
      <c r="I228" t="str">
        <f t="shared" si="6"/>
        <v>Gujarat-Surat</v>
      </c>
      <c r="J228" t="e">
        <f t="shared" ca="1" si="7"/>
        <v>#NAME?</v>
      </c>
    </row>
    <row r="229" spans="4:10" x14ac:dyDescent="0.3">
      <c r="D229" s="37" t="s">
        <v>298</v>
      </c>
      <c r="E229" s="4">
        <v>43428</v>
      </c>
      <c r="F229" s="3" t="s">
        <v>740</v>
      </c>
      <c r="G229" s="3" t="s">
        <v>525</v>
      </c>
      <c r="H229" s="38" t="s">
        <v>524</v>
      </c>
      <c r="I229" t="str">
        <f t="shared" si="6"/>
        <v>Maharashtra-Mumbai</v>
      </c>
      <c r="J229" t="e">
        <f t="shared" ca="1" si="7"/>
        <v>#NAME?</v>
      </c>
    </row>
    <row r="230" spans="4:10" x14ac:dyDescent="0.3">
      <c r="D230" s="37" t="s">
        <v>299</v>
      </c>
      <c r="E230" s="4">
        <v>43428</v>
      </c>
      <c r="F230" s="3" t="s">
        <v>739</v>
      </c>
      <c r="G230" s="3" t="s">
        <v>522</v>
      </c>
      <c r="H230" s="38" t="s">
        <v>521</v>
      </c>
      <c r="I230" t="str">
        <f t="shared" si="6"/>
        <v>Madhya Pradesh-Indore</v>
      </c>
      <c r="J230" t="e">
        <f t="shared" ca="1" si="7"/>
        <v>#NAME?</v>
      </c>
    </row>
    <row r="231" spans="4:10" x14ac:dyDescent="0.3">
      <c r="D231" s="37" t="s">
        <v>300</v>
      </c>
      <c r="E231" s="4">
        <v>43428</v>
      </c>
      <c r="F231" s="3" t="s">
        <v>738</v>
      </c>
      <c r="G231" s="3" t="s">
        <v>537</v>
      </c>
      <c r="H231" s="38" t="s">
        <v>632</v>
      </c>
      <c r="I231" t="str">
        <f t="shared" si="6"/>
        <v>Rajasthan-Udaipur</v>
      </c>
      <c r="J231" t="e">
        <f t="shared" ca="1" si="7"/>
        <v>#NAME?</v>
      </c>
    </row>
    <row r="232" spans="4:10" x14ac:dyDescent="0.3">
      <c r="D232" s="37" t="s">
        <v>293</v>
      </c>
      <c r="E232" s="4">
        <v>43427</v>
      </c>
      <c r="F232" s="3" t="s">
        <v>745</v>
      </c>
      <c r="G232" s="3" t="s">
        <v>522</v>
      </c>
      <c r="H232" s="38" t="s">
        <v>521</v>
      </c>
      <c r="I232" t="str">
        <f t="shared" si="6"/>
        <v>Madhya Pradesh-Indore</v>
      </c>
      <c r="J232" t="e">
        <f t="shared" ca="1" si="7"/>
        <v>#NAME?</v>
      </c>
    </row>
    <row r="233" spans="4:10" x14ac:dyDescent="0.3">
      <c r="D233" s="37" t="s">
        <v>292</v>
      </c>
      <c r="E233" s="4">
        <v>43426</v>
      </c>
      <c r="F233" s="3" t="s">
        <v>680</v>
      </c>
      <c r="G233" s="3" t="s">
        <v>525</v>
      </c>
      <c r="H233" s="38" t="s">
        <v>524</v>
      </c>
      <c r="I233" t="str">
        <f t="shared" si="6"/>
        <v>Maharashtra-Mumbai</v>
      </c>
      <c r="J233" t="e">
        <f t="shared" ca="1" si="7"/>
        <v>#NAME?</v>
      </c>
    </row>
    <row r="234" spans="4:10" x14ac:dyDescent="0.3">
      <c r="D234" s="37" t="s">
        <v>291</v>
      </c>
      <c r="E234" s="4">
        <v>43425</v>
      </c>
      <c r="F234" s="3" t="s">
        <v>746</v>
      </c>
      <c r="G234" s="3" t="s">
        <v>544</v>
      </c>
      <c r="H234" s="38" t="s">
        <v>652</v>
      </c>
      <c r="I234" t="str">
        <f t="shared" si="6"/>
        <v>Gujarat-Surat</v>
      </c>
      <c r="J234" t="e">
        <f t="shared" ca="1" si="7"/>
        <v>#NAME?</v>
      </c>
    </row>
    <row r="235" spans="4:10" x14ac:dyDescent="0.3">
      <c r="D235" s="37" t="s">
        <v>290</v>
      </c>
      <c r="E235" s="4">
        <v>43424</v>
      </c>
      <c r="F235" s="3" t="s">
        <v>747</v>
      </c>
      <c r="G235" s="3" t="s">
        <v>547</v>
      </c>
      <c r="H235" s="38" t="s">
        <v>546</v>
      </c>
      <c r="I235" t="str">
        <f t="shared" si="6"/>
        <v>Andhra Pradesh-Hyderabad</v>
      </c>
      <c r="J235" t="e">
        <f t="shared" ca="1" si="7"/>
        <v>#NAME?</v>
      </c>
    </row>
    <row r="236" spans="4:10" x14ac:dyDescent="0.3">
      <c r="D236" s="37" t="s">
        <v>289</v>
      </c>
      <c r="E236" s="4">
        <v>43423</v>
      </c>
      <c r="F236" s="3" t="s">
        <v>748</v>
      </c>
      <c r="G236" s="3" t="s">
        <v>550</v>
      </c>
      <c r="H236" s="38" t="s">
        <v>549</v>
      </c>
      <c r="I236" t="str">
        <f t="shared" si="6"/>
        <v>Nagaland-Kohima</v>
      </c>
      <c r="J236" t="e">
        <f t="shared" ca="1" si="7"/>
        <v>#NAME?</v>
      </c>
    </row>
    <row r="237" spans="4:10" x14ac:dyDescent="0.3">
      <c r="D237" s="37" t="s">
        <v>288</v>
      </c>
      <c r="E237" s="4">
        <v>43422</v>
      </c>
      <c r="F237" s="3" t="s">
        <v>749</v>
      </c>
      <c r="G237" s="3" t="s">
        <v>552</v>
      </c>
      <c r="H237" s="38" t="s">
        <v>552</v>
      </c>
      <c r="I237" t="str">
        <f t="shared" si="6"/>
        <v>Goa-Goa</v>
      </c>
      <c r="J237" t="e">
        <f t="shared" ca="1" si="7"/>
        <v>#NAME?</v>
      </c>
    </row>
    <row r="238" spans="4:10" x14ac:dyDescent="0.3">
      <c r="D238" s="37" t="s">
        <v>287</v>
      </c>
      <c r="E238" s="4">
        <v>43421</v>
      </c>
      <c r="F238" s="3" t="s">
        <v>689</v>
      </c>
      <c r="G238" s="3" t="s">
        <v>555</v>
      </c>
      <c r="H238" s="38" t="s">
        <v>554</v>
      </c>
      <c r="I238" t="str">
        <f t="shared" si="6"/>
        <v>Sikkim-Gangtok</v>
      </c>
      <c r="J238" t="e">
        <f t="shared" ca="1" si="7"/>
        <v>#NAME?</v>
      </c>
    </row>
    <row r="239" spans="4:10" x14ac:dyDescent="0.3">
      <c r="D239" s="37" t="s">
        <v>286</v>
      </c>
      <c r="E239" s="4">
        <v>43420</v>
      </c>
      <c r="F239" s="3" t="s">
        <v>621</v>
      </c>
      <c r="G239" s="3" t="s">
        <v>558</v>
      </c>
      <c r="H239" s="38" t="s">
        <v>557</v>
      </c>
      <c r="I239" t="str">
        <f t="shared" si="6"/>
        <v>Himachal Pradesh-Simla</v>
      </c>
      <c r="J239" t="e">
        <f t="shared" ca="1" si="7"/>
        <v>#NAME?</v>
      </c>
    </row>
    <row r="240" spans="4:10" x14ac:dyDescent="0.3">
      <c r="D240" s="37" t="s">
        <v>280</v>
      </c>
      <c r="E240" s="4">
        <v>43419</v>
      </c>
      <c r="F240" s="3" t="s">
        <v>755</v>
      </c>
      <c r="G240" s="3" t="s">
        <v>575</v>
      </c>
      <c r="H240" s="38" t="s">
        <v>574</v>
      </c>
      <c r="I240" t="str">
        <f t="shared" si="6"/>
        <v>Tamil Nadu-Chennai</v>
      </c>
      <c r="J240" t="e">
        <f t="shared" ca="1" si="7"/>
        <v>#NAME?</v>
      </c>
    </row>
    <row r="241" spans="4:10" x14ac:dyDescent="0.3">
      <c r="D241" s="37" t="s">
        <v>281</v>
      </c>
      <c r="E241" s="4">
        <v>43419</v>
      </c>
      <c r="F241" s="3" t="s">
        <v>754</v>
      </c>
      <c r="G241" s="3" t="s">
        <v>572</v>
      </c>
      <c r="H241" s="38" t="s">
        <v>571</v>
      </c>
      <c r="I241" t="str">
        <f t="shared" si="6"/>
        <v>Uttar Pradesh-Lucknow</v>
      </c>
      <c r="J241" t="e">
        <f t="shared" ca="1" si="7"/>
        <v>#NAME?</v>
      </c>
    </row>
    <row r="242" spans="4:10" x14ac:dyDescent="0.3">
      <c r="D242" s="37" t="s">
        <v>282</v>
      </c>
      <c r="E242" s="4">
        <v>43419</v>
      </c>
      <c r="F242" s="3" t="s">
        <v>753</v>
      </c>
      <c r="G242" s="3" t="s">
        <v>569</v>
      </c>
      <c r="H242" s="38" t="s">
        <v>568</v>
      </c>
      <c r="I242" t="str">
        <f t="shared" si="6"/>
        <v>Bihar-Patna</v>
      </c>
      <c r="J242" t="e">
        <f t="shared" ca="1" si="7"/>
        <v>#NAME?</v>
      </c>
    </row>
    <row r="243" spans="4:10" x14ac:dyDescent="0.3">
      <c r="D243" s="37" t="s">
        <v>283</v>
      </c>
      <c r="E243" s="4">
        <v>43419</v>
      </c>
      <c r="F243" s="3" t="s">
        <v>752</v>
      </c>
      <c r="G243" s="3" t="s">
        <v>566</v>
      </c>
      <c r="H243" s="38" t="s">
        <v>565</v>
      </c>
      <c r="I243" t="str">
        <f t="shared" si="6"/>
        <v>Kerala -Thiruvananthapuram</v>
      </c>
      <c r="J243" t="e">
        <f t="shared" ca="1" si="7"/>
        <v>#NAME?</v>
      </c>
    </row>
    <row r="244" spans="4:10" x14ac:dyDescent="0.3">
      <c r="D244" s="37" t="s">
        <v>284</v>
      </c>
      <c r="E244" s="4">
        <v>43419</v>
      </c>
      <c r="F244" s="3" t="s">
        <v>751</v>
      </c>
      <c r="G244" s="3" t="s">
        <v>525</v>
      </c>
      <c r="H244" s="38" t="s">
        <v>524</v>
      </c>
      <c r="I244" t="str">
        <f t="shared" si="6"/>
        <v>Maharashtra-Mumbai</v>
      </c>
      <c r="J244" t="e">
        <f t="shared" ca="1" si="7"/>
        <v>#NAME?</v>
      </c>
    </row>
    <row r="245" spans="4:10" x14ac:dyDescent="0.3">
      <c r="D245" s="37" t="s">
        <v>285</v>
      </c>
      <c r="E245" s="4">
        <v>43419</v>
      </c>
      <c r="F245" s="3" t="s">
        <v>750</v>
      </c>
      <c r="G245" s="3" t="s">
        <v>522</v>
      </c>
      <c r="H245" s="38" t="s">
        <v>521</v>
      </c>
      <c r="I245" t="str">
        <f t="shared" si="6"/>
        <v>Madhya Pradesh-Indore</v>
      </c>
      <c r="J245" t="e">
        <f t="shared" ca="1" si="7"/>
        <v>#NAME?</v>
      </c>
    </row>
    <row r="246" spans="4:10" x14ac:dyDescent="0.3">
      <c r="D246" s="37" t="s">
        <v>279</v>
      </c>
      <c r="E246" s="4">
        <v>43418</v>
      </c>
      <c r="F246" s="3" t="s">
        <v>756</v>
      </c>
      <c r="G246" s="3" t="s">
        <v>522</v>
      </c>
      <c r="H246" s="38" t="s">
        <v>521</v>
      </c>
      <c r="I246" t="str">
        <f t="shared" si="6"/>
        <v>Madhya Pradesh-Indore</v>
      </c>
      <c r="J246" t="e">
        <f t="shared" ca="1" si="7"/>
        <v>#NAME?</v>
      </c>
    </row>
    <row r="247" spans="4:10" x14ac:dyDescent="0.3">
      <c r="D247" s="37" t="s">
        <v>278</v>
      </c>
      <c r="E247" s="4">
        <v>43417</v>
      </c>
      <c r="F247" s="3" t="s">
        <v>717</v>
      </c>
      <c r="G247" s="3" t="s">
        <v>525</v>
      </c>
      <c r="H247" s="38" t="s">
        <v>524</v>
      </c>
      <c r="I247" t="str">
        <f t="shared" si="6"/>
        <v>Maharashtra-Mumbai</v>
      </c>
      <c r="J247" t="e">
        <f t="shared" ca="1" si="7"/>
        <v>#NAME?</v>
      </c>
    </row>
    <row r="248" spans="4:10" x14ac:dyDescent="0.3">
      <c r="D248" s="37" t="s">
        <v>276</v>
      </c>
      <c r="E248" s="4">
        <v>43414</v>
      </c>
      <c r="F248" s="3" t="s">
        <v>757</v>
      </c>
      <c r="G248" s="3" t="s">
        <v>525</v>
      </c>
      <c r="H248" s="38" t="s">
        <v>524</v>
      </c>
      <c r="I248" t="str">
        <f t="shared" si="6"/>
        <v>Maharashtra-Mumbai</v>
      </c>
      <c r="J248" t="e">
        <f t="shared" ca="1" si="7"/>
        <v>#NAME?</v>
      </c>
    </row>
    <row r="249" spans="4:10" x14ac:dyDescent="0.3">
      <c r="D249" s="37" t="s">
        <v>277</v>
      </c>
      <c r="E249" s="4">
        <v>43414</v>
      </c>
      <c r="F249" s="3" t="s">
        <v>721</v>
      </c>
      <c r="G249" s="3" t="s">
        <v>522</v>
      </c>
      <c r="H249" s="38" t="s">
        <v>521</v>
      </c>
      <c r="I249" t="str">
        <f t="shared" si="6"/>
        <v>Madhya Pradesh-Indore</v>
      </c>
      <c r="J249" t="e">
        <f t="shared" ca="1" si="7"/>
        <v>#NAME?</v>
      </c>
    </row>
    <row r="250" spans="4:10" x14ac:dyDescent="0.3">
      <c r="D250" s="37" t="s">
        <v>273</v>
      </c>
      <c r="E250" s="4">
        <v>43412</v>
      </c>
      <c r="F250" s="3" t="s">
        <v>638</v>
      </c>
      <c r="G250" s="3" t="s">
        <v>544</v>
      </c>
      <c r="H250" s="38" t="s">
        <v>543</v>
      </c>
      <c r="I250" t="str">
        <f t="shared" si="6"/>
        <v>Gujarat-Ahmedabad</v>
      </c>
      <c r="J250" t="e">
        <f t="shared" ca="1" si="7"/>
        <v>#NAME?</v>
      </c>
    </row>
    <row r="251" spans="4:10" x14ac:dyDescent="0.3">
      <c r="D251" s="37" t="s">
        <v>274</v>
      </c>
      <c r="E251" s="4">
        <v>43412</v>
      </c>
      <c r="F251" s="3" t="s">
        <v>623</v>
      </c>
      <c r="G251" s="3" t="s">
        <v>525</v>
      </c>
      <c r="H251" s="38" t="s">
        <v>541</v>
      </c>
      <c r="I251" t="str">
        <f t="shared" si="6"/>
        <v>Maharashtra-Pune</v>
      </c>
      <c r="J251" t="e">
        <f t="shared" ca="1" si="7"/>
        <v>#NAME?</v>
      </c>
    </row>
    <row r="252" spans="4:10" x14ac:dyDescent="0.3">
      <c r="D252" s="37" t="s">
        <v>275</v>
      </c>
      <c r="E252" s="4">
        <v>43412</v>
      </c>
      <c r="F252" s="3" t="s">
        <v>757</v>
      </c>
      <c r="G252" s="3" t="s">
        <v>522</v>
      </c>
      <c r="H252" s="38" t="s">
        <v>539</v>
      </c>
      <c r="I252" t="str">
        <f t="shared" si="6"/>
        <v>Madhya Pradesh-Bhopal</v>
      </c>
      <c r="J252" t="e">
        <f t="shared" ca="1" si="7"/>
        <v>#NAME?</v>
      </c>
    </row>
    <row r="253" spans="4:10" x14ac:dyDescent="0.3">
      <c r="D253" s="37" t="s">
        <v>272</v>
      </c>
      <c r="E253" s="4">
        <v>43411</v>
      </c>
      <c r="F253" s="3" t="s">
        <v>758</v>
      </c>
      <c r="G253" s="3" t="s">
        <v>547</v>
      </c>
      <c r="H253" s="38" t="s">
        <v>546</v>
      </c>
      <c r="I253" t="str">
        <f t="shared" si="6"/>
        <v>Andhra Pradesh-Hyderabad</v>
      </c>
      <c r="J253" t="e">
        <f t="shared" ca="1" si="7"/>
        <v>#NAME?</v>
      </c>
    </row>
    <row r="254" spans="4:10" x14ac:dyDescent="0.3">
      <c r="D254" s="37" t="s">
        <v>271</v>
      </c>
      <c r="E254" s="4">
        <v>43410</v>
      </c>
      <c r="F254" s="3" t="s">
        <v>759</v>
      </c>
      <c r="G254" s="3" t="s">
        <v>550</v>
      </c>
      <c r="H254" s="38" t="s">
        <v>549</v>
      </c>
      <c r="I254" t="str">
        <f t="shared" si="6"/>
        <v>Nagaland-Kohima</v>
      </c>
      <c r="J254" t="e">
        <f t="shared" ca="1" si="7"/>
        <v>#NAME?</v>
      </c>
    </row>
    <row r="255" spans="4:10" x14ac:dyDescent="0.3">
      <c r="D255" s="37" t="s">
        <v>270</v>
      </c>
      <c r="E255" s="4">
        <v>43409</v>
      </c>
      <c r="F255" s="3" t="s">
        <v>723</v>
      </c>
      <c r="G255" s="3" t="s">
        <v>552</v>
      </c>
      <c r="H255" s="38" t="s">
        <v>552</v>
      </c>
      <c r="I255" t="str">
        <f t="shared" si="6"/>
        <v>Goa-Goa</v>
      </c>
      <c r="J255" t="e">
        <f t="shared" ca="1" si="7"/>
        <v>#NAME?</v>
      </c>
    </row>
    <row r="256" spans="4:10" x14ac:dyDescent="0.3">
      <c r="D256" s="37" t="s">
        <v>269</v>
      </c>
      <c r="E256" s="4">
        <v>43408</v>
      </c>
      <c r="F256" s="3" t="s">
        <v>760</v>
      </c>
      <c r="G256" s="3" t="s">
        <v>555</v>
      </c>
      <c r="H256" s="38" t="s">
        <v>554</v>
      </c>
      <c r="I256" t="str">
        <f t="shared" si="6"/>
        <v>Sikkim-Gangtok</v>
      </c>
      <c r="J256" t="e">
        <f t="shared" ca="1" si="7"/>
        <v>#NAME?</v>
      </c>
    </row>
    <row r="257" spans="4:10" x14ac:dyDescent="0.3">
      <c r="D257" s="37" t="s">
        <v>263</v>
      </c>
      <c r="E257" s="4">
        <v>43407</v>
      </c>
      <c r="F257" s="3" t="s">
        <v>765</v>
      </c>
      <c r="G257" s="3" t="s">
        <v>525</v>
      </c>
      <c r="H257" s="38" t="s">
        <v>524</v>
      </c>
      <c r="I257" t="str">
        <f t="shared" si="6"/>
        <v>Maharashtra-Mumbai</v>
      </c>
      <c r="J257" t="e">
        <f t="shared" ca="1" si="7"/>
        <v>#NAME?</v>
      </c>
    </row>
    <row r="258" spans="4:10" x14ac:dyDescent="0.3">
      <c r="D258" s="37" t="s">
        <v>264</v>
      </c>
      <c r="E258" s="4">
        <v>43407</v>
      </c>
      <c r="F258" s="3" t="s">
        <v>764</v>
      </c>
      <c r="G258" s="3" t="s">
        <v>522</v>
      </c>
      <c r="H258" s="38" t="s">
        <v>521</v>
      </c>
      <c r="I258" t="str">
        <f t="shared" si="6"/>
        <v>Madhya Pradesh-Indore</v>
      </c>
      <c r="J258" t="e">
        <f t="shared" ca="1" si="7"/>
        <v>#NAME?</v>
      </c>
    </row>
    <row r="259" spans="4:10" x14ac:dyDescent="0.3">
      <c r="D259" s="37" t="s">
        <v>265</v>
      </c>
      <c r="E259" s="4">
        <v>43407</v>
      </c>
      <c r="F259" s="3" t="s">
        <v>763</v>
      </c>
      <c r="G259" s="3" t="s">
        <v>566</v>
      </c>
      <c r="H259" s="38" t="s">
        <v>565</v>
      </c>
      <c r="I259" t="str">
        <f t="shared" si="6"/>
        <v>Kerala -Thiruvananthapuram</v>
      </c>
      <c r="J259" t="e">
        <f t="shared" ca="1" si="7"/>
        <v>#NAME?</v>
      </c>
    </row>
    <row r="260" spans="4:10" x14ac:dyDescent="0.3">
      <c r="D260" s="37" t="s">
        <v>266</v>
      </c>
      <c r="E260" s="4">
        <v>43407</v>
      </c>
      <c r="F260" s="3" t="s">
        <v>762</v>
      </c>
      <c r="G260" s="3" t="s">
        <v>563</v>
      </c>
      <c r="H260" s="38" t="s">
        <v>560</v>
      </c>
      <c r="I260" t="str">
        <f t="shared" si="6"/>
        <v>Punjab-Chandigarh</v>
      </c>
      <c r="J260" t="e">
        <f t="shared" ca="1" si="7"/>
        <v>#NAME?</v>
      </c>
    </row>
    <row r="261" spans="4:10" x14ac:dyDescent="0.3">
      <c r="D261" s="37" t="s">
        <v>267</v>
      </c>
      <c r="E261" s="4">
        <v>43407</v>
      </c>
      <c r="F261" s="3" t="s">
        <v>761</v>
      </c>
      <c r="G261" s="3" t="s">
        <v>561</v>
      </c>
      <c r="H261" s="38" t="s">
        <v>560</v>
      </c>
      <c r="I261" t="str">
        <f t="shared" ref="I261:I324" si="8">G261&amp;"-"&amp;H261</f>
        <v>Haryana-Chandigarh</v>
      </c>
      <c r="J261" t="e">
        <f t="shared" ref="J261:J324" ca="1" si="9">_xlfn.CONCAT(G261,".",H261)</f>
        <v>#NAME?</v>
      </c>
    </row>
    <row r="262" spans="4:10" x14ac:dyDescent="0.3">
      <c r="D262" s="37" t="s">
        <v>268</v>
      </c>
      <c r="E262" s="4">
        <v>43407</v>
      </c>
      <c r="F262" s="3" t="s">
        <v>724</v>
      </c>
      <c r="G262" s="3" t="s">
        <v>558</v>
      </c>
      <c r="H262" s="38" t="s">
        <v>557</v>
      </c>
      <c r="I262" t="str">
        <f t="shared" si="8"/>
        <v>Himachal Pradesh-Simla</v>
      </c>
      <c r="J262" t="e">
        <f t="shared" ca="1" si="9"/>
        <v>#NAME?</v>
      </c>
    </row>
    <row r="263" spans="4:10" x14ac:dyDescent="0.3">
      <c r="D263" s="37" t="s">
        <v>262</v>
      </c>
      <c r="E263" s="4">
        <v>43406</v>
      </c>
      <c r="F263" s="3" t="s">
        <v>766</v>
      </c>
      <c r="G263" s="3" t="s">
        <v>522</v>
      </c>
      <c r="H263" s="38" t="s">
        <v>521</v>
      </c>
      <c r="I263" t="str">
        <f t="shared" si="8"/>
        <v>Madhya Pradesh-Indore</v>
      </c>
      <c r="J263" t="e">
        <f t="shared" ca="1" si="9"/>
        <v>#NAME?</v>
      </c>
    </row>
    <row r="264" spans="4:10" x14ac:dyDescent="0.3">
      <c r="D264" s="37" t="s">
        <v>261</v>
      </c>
      <c r="E264" s="4">
        <v>43405</v>
      </c>
      <c r="F264" s="3" t="s">
        <v>767</v>
      </c>
      <c r="G264" s="3" t="s">
        <v>525</v>
      </c>
      <c r="H264" s="38" t="s">
        <v>524</v>
      </c>
      <c r="I264" t="str">
        <f t="shared" si="8"/>
        <v>Maharashtra-Mumbai</v>
      </c>
      <c r="J264" t="e">
        <f t="shared" ca="1" si="9"/>
        <v>#NAME?</v>
      </c>
    </row>
    <row r="265" spans="4:10" x14ac:dyDescent="0.3">
      <c r="D265" s="37" t="s">
        <v>260</v>
      </c>
      <c r="E265" s="4">
        <v>43404</v>
      </c>
      <c r="F265" s="3" t="s">
        <v>768</v>
      </c>
      <c r="G265" s="3" t="s">
        <v>531</v>
      </c>
      <c r="H265" s="38" t="s">
        <v>530</v>
      </c>
      <c r="I265" t="str">
        <f t="shared" si="8"/>
        <v>Karnataka-Bangalore</v>
      </c>
      <c r="J265" t="e">
        <f t="shared" ca="1" si="9"/>
        <v>#NAME?</v>
      </c>
    </row>
    <row r="266" spans="4:10" x14ac:dyDescent="0.3">
      <c r="D266" s="37" t="s">
        <v>259</v>
      </c>
      <c r="E266" s="4">
        <v>43403</v>
      </c>
      <c r="F266" s="3" t="s">
        <v>769</v>
      </c>
      <c r="G266" s="3" t="s">
        <v>534</v>
      </c>
      <c r="H266" s="38" t="s">
        <v>533</v>
      </c>
      <c r="I266" t="str">
        <f t="shared" si="8"/>
        <v>West Bengal-Kolkata</v>
      </c>
      <c r="J266" t="e">
        <f t="shared" ca="1" si="9"/>
        <v>#NAME?</v>
      </c>
    </row>
    <row r="267" spans="4:10" x14ac:dyDescent="0.3">
      <c r="D267" s="37" t="s">
        <v>253</v>
      </c>
      <c r="E267" s="4">
        <v>43402</v>
      </c>
      <c r="F267" s="3" t="s">
        <v>775</v>
      </c>
      <c r="G267" s="3" t="s">
        <v>522</v>
      </c>
      <c r="H267" s="38" t="s">
        <v>521</v>
      </c>
      <c r="I267" t="str">
        <f t="shared" si="8"/>
        <v>Madhya Pradesh-Indore</v>
      </c>
      <c r="J267" t="e">
        <f t="shared" ca="1" si="9"/>
        <v>#NAME?</v>
      </c>
    </row>
    <row r="268" spans="4:10" x14ac:dyDescent="0.3">
      <c r="D268" s="37" t="s">
        <v>254</v>
      </c>
      <c r="E268" s="4">
        <v>43402</v>
      </c>
      <c r="F268" s="3" t="s">
        <v>774</v>
      </c>
      <c r="G268" s="3" t="s">
        <v>547</v>
      </c>
      <c r="H268" s="38" t="s">
        <v>546</v>
      </c>
      <c r="I268" t="str">
        <f t="shared" si="8"/>
        <v>Andhra Pradesh-Hyderabad</v>
      </c>
      <c r="J268" t="e">
        <f t="shared" ca="1" si="9"/>
        <v>#NAME?</v>
      </c>
    </row>
    <row r="269" spans="4:10" x14ac:dyDescent="0.3">
      <c r="D269" s="37" t="s">
        <v>255</v>
      </c>
      <c r="E269" s="4">
        <v>43402</v>
      </c>
      <c r="F269" s="3" t="s">
        <v>773</v>
      </c>
      <c r="G269" s="3" t="s">
        <v>544</v>
      </c>
      <c r="H269" s="38" t="s">
        <v>543</v>
      </c>
      <c r="I269" t="str">
        <f t="shared" si="8"/>
        <v>Gujarat-Ahmedabad</v>
      </c>
      <c r="J269" t="e">
        <f t="shared" ca="1" si="9"/>
        <v>#NAME?</v>
      </c>
    </row>
    <row r="270" spans="4:10" x14ac:dyDescent="0.3">
      <c r="D270" s="37" t="s">
        <v>256</v>
      </c>
      <c r="E270" s="4">
        <v>43402</v>
      </c>
      <c r="F270" s="3" t="s">
        <v>772</v>
      </c>
      <c r="G270" s="3" t="s">
        <v>525</v>
      </c>
      <c r="H270" s="38" t="s">
        <v>541</v>
      </c>
      <c r="I270" t="str">
        <f t="shared" si="8"/>
        <v>Maharashtra-Pune</v>
      </c>
      <c r="J270" t="e">
        <f t="shared" ca="1" si="9"/>
        <v>#NAME?</v>
      </c>
    </row>
    <row r="271" spans="4:10" x14ac:dyDescent="0.3">
      <c r="D271" s="37" t="s">
        <v>257</v>
      </c>
      <c r="E271" s="4">
        <v>43402</v>
      </c>
      <c r="F271" s="3" t="s">
        <v>771</v>
      </c>
      <c r="G271" s="3" t="s">
        <v>525</v>
      </c>
      <c r="H271" s="38" t="s">
        <v>524</v>
      </c>
      <c r="I271" t="str">
        <f t="shared" si="8"/>
        <v>Maharashtra-Mumbai</v>
      </c>
      <c r="J271" t="e">
        <f t="shared" ca="1" si="9"/>
        <v>#NAME?</v>
      </c>
    </row>
    <row r="272" spans="4:10" x14ac:dyDescent="0.3">
      <c r="D272" s="37" t="s">
        <v>258</v>
      </c>
      <c r="E272" s="4">
        <v>43402</v>
      </c>
      <c r="F272" s="3" t="s">
        <v>770</v>
      </c>
      <c r="G272" s="3" t="s">
        <v>522</v>
      </c>
      <c r="H272" s="38" t="s">
        <v>521</v>
      </c>
      <c r="I272" t="str">
        <f t="shared" si="8"/>
        <v>Madhya Pradesh-Indore</v>
      </c>
      <c r="J272" t="e">
        <f t="shared" ca="1" si="9"/>
        <v>#NAME?</v>
      </c>
    </row>
    <row r="273" spans="4:10" x14ac:dyDescent="0.3">
      <c r="D273" s="37" t="s">
        <v>252</v>
      </c>
      <c r="E273" s="4">
        <v>43401</v>
      </c>
      <c r="F273" s="3" t="s">
        <v>776</v>
      </c>
      <c r="G273" s="3" t="s">
        <v>525</v>
      </c>
      <c r="H273" s="38" t="s">
        <v>524</v>
      </c>
      <c r="I273" t="str">
        <f t="shared" si="8"/>
        <v>Maharashtra-Mumbai</v>
      </c>
      <c r="J273" t="e">
        <f t="shared" ca="1" si="9"/>
        <v>#NAME?</v>
      </c>
    </row>
    <row r="274" spans="4:10" x14ac:dyDescent="0.3">
      <c r="D274" s="37" t="s">
        <v>251</v>
      </c>
      <c r="E274" s="4">
        <v>43400</v>
      </c>
      <c r="F274" s="3" t="s">
        <v>673</v>
      </c>
      <c r="G274" s="3" t="s">
        <v>555</v>
      </c>
      <c r="H274" s="38" t="s">
        <v>554</v>
      </c>
      <c r="I274" t="str">
        <f t="shared" si="8"/>
        <v>Sikkim-Gangtok</v>
      </c>
      <c r="J274" t="e">
        <f t="shared" ca="1" si="9"/>
        <v>#NAME?</v>
      </c>
    </row>
    <row r="275" spans="4:10" x14ac:dyDescent="0.3">
      <c r="D275" s="37" t="s">
        <v>250</v>
      </c>
      <c r="E275" s="4">
        <v>43399</v>
      </c>
      <c r="F275" s="3" t="s">
        <v>777</v>
      </c>
      <c r="G275" s="3" t="s">
        <v>558</v>
      </c>
      <c r="H275" s="38" t="s">
        <v>557</v>
      </c>
      <c r="I275" t="str">
        <f t="shared" si="8"/>
        <v>Himachal Pradesh-Simla</v>
      </c>
      <c r="J275" t="e">
        <f t="shared" ca="1" si="9"/>
        <v>#NAME?</v>
      </c>
    </row>
    <row r="276" spans="4:10" x14ac:dyDescent="0.3">
      <c r="D276" s="37" t="s">
        <v>249</v>
      </c>
      <c r="E276" s="4">
        <v>43398</v>
      </c>
      <c r="F276" s="3" t="s">
        <v>778</v>
      </c>
      <c r="G276" s="3" t="s">
        <v>561</v>
      </c>
      <c r="H276" s="38" t="s">
        <v>560</v>
      </c>
      <c r="I276" t="str">
        <f t="shared" si="8"/>
        <v>Haryana-Chandigarh</v>
      </c>
      <c r="J276" t="e">
        <f t="shared" ca="1" si="9"/>
        <v>#NAME?</v>
      </c>
    </row>
    <row r="277" spans="4:10" x14ac:dyDescent="0.3">
      <c r="D277" s="37" t="s">
        <v>248</v>
      </c>
      <c r="E277" s="4">
        <v>43397</v>
      </c>
      <c r="F277" s="3" t="s">
        <v>779</v>
      </c>
      <c r="G277" s="3" t="s">
        <v>563</v>
      </c>
      <c r="H277" s="38" t="s">
        <v>560</v>
      </c>
      <c r="I277" t="str">
        <f t="shared" si="8"/>
        <v>Punjab-Chandigarh</v>
      </c>
      <c r="J277" t="e">
        <f t="shared" ca="1" si="9"/>
        <v>#NAME?</v>
      </c>
    </row>
    <row r="278" spans="4:10" x14ac:dyDescent="0.3">
      <c r="D278" s="37" t="s">
        <v>247</v>
      </c>
      <c r="E278" s="4">
        <v>43396</v>
      </c>
      <c r="F278" s="3" t="s">
        <v>766</v>
      </c>
      <c r="G278" s="3" t="s">
        <v>522</v>
      </c>
      <c r="H278" s="38" t="s">
        <v>521</v>
      </c>
      <c r="I278" t="str">
        <f t="shared" si="8"/>
        <v>Madhya Pradesh-Indore</v>
      </c>
      <c r="J278" t="e">
        <f t="shared" ca="1" si="9"/>
        <v>#NAME?</v>
      </c>
    </row>
    <row r="279" spans="4:10" x14ac:dyDescent="0.3">
      <c r="D279" s="37" t="s">
        <v>246</v>
      </c>
      <c r="E279" s="4">
        <v>43395</v>
      </c>
      <c r="F279" s="3" t="s">
        <v>780</v>
      </c>
      <c r="G279" s="3" t="s">
        <v>525</v>
      </c>
      <c r="H279" s="38" t="s">
        <v>524</v>
      </c>
      <c r="I279" t="str">
        <f t="shared" si="8"/>
        <v>Maharashtra-Mumbai</v>
      </c>
      <c r="J279" t="e">
        <f t="shared" ca="1" si="9"/>
        <v>#NAME?</v>
      </c>
    </row>
    <row r="280" spans="4:10" x14ac:dyDescent="0.3">
      <c r="D280" s="37" t="s">
        <v>245</v>
      </c>
      <c r="E280" s="4">
        <v>43394</v>
      </c>
      <c r="F280" s="3" t="s">
        <v>781</v>
      </c>
      <c r="G280" s="3" t="s">
        <v>522</v>
      </c>
      <c r="H280" s="38" t="s">
        <v>521</v>
      </c>
      <c r="I280" t="str">
        <f t="shared" si="8"/>
        <v>Madhya Pradesh-Indore</v>
      </c>
      <c r="J280" t="e">
        <f t="shared" ca="1" si="9"/>
        <v>#NAME?</v>
      </c>
    </row>
    <row r="281" spans="4:10" x14ac:dyDescent="0.3">
      <c r="D281" s="37" t="s">
        <v>244</v>
      </c>
      <c r="E281" s="4">
        <v>43393</v>
      </c>
      <c r="F281" s="3" t="s">
        <v>782</v>
      </c>
      <c r="G281" s="3" t="s">
        <v>522</v>
      </c>
      <c r="H281" s="38" t="s">
        <v>521</v>
      </c>
      <c r="I281" t="str">
        <f t="shared" si="8"/>
        <v>Madhya Pradesh-Indore</v>
      </c>
      <c r="J281" t="e">
        <f t="shared" ca="1" si="9"/>
        <v>#NAME?</v>
      </c>
    </row>
    <row r="282" spans="4:10" x14ac:dyDescent="0.3">
      <c r="D282" s="37" t="s">
        <v>242</v>
      </c>
      <c r="E282" s="4">
        <v>43391</v>
      </c>
      <c r="F282" s="3" t="s">
        <v>783</v>
      </c>
      <c r="G282" s="3" t="s">
        <v>531</v>
      </c>
      <c r="H282" s="38" t="s">
        <v>530</v>
      </c>
      <c r="I282" t="str">
        <f t="shared" si="8"/>
        <v>Karnataka-Bangalore</v>
      </c>
      <c r="J282" t="e">
        <f t="shared" ca="1" si="9"/>
        <v>#NAME?</v>
      </c>
    </row>
    <row r="283" spans="4:10" x14ac:dyDescent="0.3">
      <c r="D283" s="37" t="s">
        <v>243</v>
      </c>
      <c r="E283" s="4">
        <v>43391</v>
      </c>
      <c r="F283" s="3" t="s">
        <v>724</v>
      </c>
      <c r="G283" s="3" t="s">
        <v>525</v>
      </c>
      <c r="H283" s="38" t="s">
        <v>524</v>
      </c>
      <c r="I283" t="str">
        <f t="shared" si="8"/>
        <v>Maharashtra-Mumbai</v>
      </c>
      <c r="J283" t="e">
        <f t="shared" ca="1" si="9"/>
        <v>#NAME?</v>
      </c>
    </row>
    <row r="284" spans="4:10" x14ac:dyDescent="0.3">
      <c r="D284" s="37" t="s">
        <v>240</v>
      </c>
      <c r="E284" s="4">
        <v>43389</v>
      </c>
      <c r="F284" s="3" t="s">
        <v>784</v>
      </c>
      <c r="G284" s="3" t="s">
        <v>537</v>
      </c>
      <c r="H284" s="38" t="s">
        <v>536</v>
      </c>
      <c r="I284" t="str">
        <f t="shared" si="8"/>
        <v>Rajasthan-Jaipur</v>
      </c>
      <c r="J284" t="e">
        <f t="shared" ca="1" si="9"/>
        <v>#NAME?</v>
      </c>
    </row>
    <row r="285" spans="4:10" x14ac:dyDescent="0.3">
      <c r="D285" s="37" t="s">
        <v>241</v>
      </c>
      <c r="E285" s="4">
        <v>43389</v>
      </c>
      <c r="F285" s="3" t="s">
        <v>605</v>
      </c>
      <c r="G285" s="3" t="s">
        <v>534</v>
      </c>
      <c r="H285" s="38" t="s">
        <v>533</v>
      </c>
      <c r="I285" t="str">
        <f t="shared" si="8"/>
        <v>West Bengal-Kolkata</v>
      </c>
      <c r="J285" t="e">
        <f t="shared" ca="1" si="9"/>
        <v>#NAME?</v>
      </c>
    </row>
    <row r="286" spans="4:10" x14ac:dyDescent="0.3">
      <c r="D286" s="37" t="s">
        <v>239</v>
      </c>
      <c r="E286" s="4">
        <v>43388</v>
      </c>
      <c r="F286" s="3" t="s">
        <v>684</v>
      </c>
      <c r="G286" s="3" t="s">
        <v>522</v>
      </c>
      <c r="H286" s="38" t="s">
        <v>539</v>
      </c>
      <c r="I286" t="str">
        <f t="shared" si="8"/>
        <v>Madhya Pradesh-Bhopal</v>
      </c>
      <c r="J286" t="e">
        <f t="shared" ca="1" si="9"/>
        <v>#NAME?</v>
      </c>
    </row>
    <row r="287" spans="4:10" x14ac:dyDescent="0.3">
      <c r="D287" s="37" t="s">
        <v>238</v>
      </c>
      <c r="E287" s="4">
        <v>43387</v>
      </c>
      <c r="F287" s="3" t="s">
        <v>785</v>
      </c>
      <c r="G287" s="3" t="s">
        <v>522</v>
      </c>
      <c r="H287" s="38" t="s">
        <v>521</v>
      </c>
      <c r="I287" t="str">
        <f t="shared" si="8"/>
        <v>Madhya Pradesh-Indore</v>
      </c>
      <c r="J287" t="e">
        <f t="shared" ca="1" si="9"/>
        <v>#NAME?</v>
      </c>
    </row>
    <row r="288" spans="4:10" x14ac:dyDescent="0.3">
      <c r="D288" s="37" t="s">
        <v>237</v>
      </c>
      <c r="E288" s="4">
        <v>43386</v>
      </c>
      <c r="F288" s="3" t="s">
        <v>786</v>
      </c>
      <c r="G288" s="3" t="s">
        <v>525</v>
      </c>
      <c r="H288" s="38" t="s">
        <v>524</v>
      </c>
      <c r="I288" t="str">
        <f t="shared" si="8"/>
        <v>Maharashtra-Mumbai</v>
      </c>
      <c r="J288" t="e">
        <f t="shared" ca="1" si="9"/>
        <v>#NAME?</v>
      </c>
    </row>
    <row r="289" spans="4:10" x14ac:dyDescent="0.3">
      <c r="D289" s="37" t="s">
        <v>236</v>
      </c>
      <c r="E289" s="4">
        <v>43385</v>
      </c>
      <c r="F289" s="3" t="s">
        <v>787</v>
      </c>
      <c r="G289" s="3" t="s">
        <v>547</v>
      </c>
      <c r="H289" s="38" t="s">
        <v>546</v>
      </c>
      <c r="I289" t="str">
        <f t="shared" si="8"/>
        <v>Andhra Pradesh-Hyderabad</v>
      </c>
      <c r="J289" t="e">
        <f t="shared" ca="1" si="9"/>
        <v>#NAME?</v>
      </c>
    </row>
    <row r="290" spans="4:10" x14ac:dyDescent="0.3">
      <c r="D290" s="37" t="s">
        <v>230</v>
      </c>
      <c r="E290" s="4">
        <v>43383</v>
      </c>
      <c r="F290" s="3" t="s">
        <v>791</v>
      </c>
      <c r="G290" s="3" t="s">
        <v>563</v>
      </c>
      <c r="H290" s="38" t="s">
        <v>560</v>
      </c>
      <c r="I290" t="str">
        <f t="shared" si="8"/>
        <v>Punjab-Chandigarh</v>
      </c>
      <c r="J290" t="e">
        <f t="shared" ca="1" si="9"/>
        <v>#NAME?</v>
      </c>
    </row>
    <row r="291" spans="4:10" x14ac:dyDescent="0.3">
      <c r="D291" s="37" t="s">
        <v>231</v>
      </c>
      <c r="E291" s="4">
        <v>43383</v>
      </c>
      <c r="F291" s="3" t="s">
        <v>790</v>
      </c>
      <c r="G291" s="3" t="s">
        <v>525</v>
      </c>
      <c r="H291" s="38" t="s">
        <v>524</v>
      </c>
      <c r="I291" t="str">
        <f t="shared" si="8"/>
        <v>Maharashtra-Mumbai</v>
      </c>
      <c r="J291" t="e">
        <f t="shared" ca="1" si="9"/>
        <v>#NAME?</v>
      </c>
    </row>
    <row r="292" spans="4:10" x14ac:dyDescent="0.3">
      <c r="D292" s="37" t="s">
        <v>232</v>
      </c>
      <c r="E292" s="4">
        <v>43383</v>
      </c>
      <c r="F292" s="3" t="s">
        <v>789</v>
      </c>
      <c r="G292" s="3" t="s">
        <v>522</v>
      </c>
      <c r="H292" s="38" t="s">
        <v>521</v>
      </c>
      <c r="I292" t="str">
        <f t="shared" si="8"/>
        <v>Madhya Pradesh-Indore</v>
      </c>
      <c r="J292" t="e">
        <f t="shared" ca="1" si="9"/>
        <v>#NAME?</v>
      </c>
    </row>
    <row r="293" spans="4:10" x14ac:dyDescent="0.3">
      <c r="D293" s="37" t="s">
        <v>233</v>
      </c>
      <c r="E293" s="4">
        <v>43383</v>
      </c>
      <c r="F293" s="3" t="s">
        <v>788</v>
      </c>
      <c r="G293" s="3" t="s">
        <v>525</v>
      </c>
      <c r="H293" s="38" t="s">
        <v>524</v>
      </c>
      <c r="I293" t="str">
        <f t="shared" si="8"/>
        <v>Maharashtra-Mumbai</v>
      </c>
      <c r="J293" t="e">
        <f t="shared" ca="1" si="9"/>
        <v>#NAME?</v>
      </c>
    </row>
    <row r="294" spans="4:10" x14ac:dyDescent="0.3">
      <c r="D294" s="37" t="s">
        <v>234</v>
      </c>
      <c r="E294" s="4">
        <v>43383</v>
      </c>
      <c r="F294" s="3" t="s">
        <v>717</v>
      </c>
      <c r="G294" s="3" t="s">
        <v>522</v>
      </c>
      <c r="H294" s="38" t="s">
        <v>521</v>
      </c>
      <c r="I294" t="str">
        <f t="shared" si="8"/>
        <v>Madhya Pradesh-Indore</v>
      </c>
      <c r="J294" t="e">
        <f t="shared" ca="1" si="9"/>
        <v>#NAME?</v>
      </c>
    </row>
    <row r="295" spans="4:10" x14ac:dyDescent="0.3">
      <c r="D295" s="37" t="s">
        <v>235</v>
      </c>
      <c r="E295" s="4">
        <v>43383</v>
      </c>
      <c r="F295" s="3" t="s">
        <v>629</v>
      </c>
      <c r="G295" s="3" t="s">
        <v>550</v>
      </c>
      <c r="H295" s="38" t="s">
        <v>549</v>
      </c>
      <c r="I295" t="str">
        <f t="shared" si="8"/>
        <v>Nagaland-Kohima</v>
      </c>
      <c r="J295" t="e">
        <f t="shared" ca="1" si="9"/>
        <v>#NAME?</v>
      </c>
    </row>
    <row r="296" spans="4:10" x14ac:dyDescent="0.3">
      <c r="D296" s="37" t="s">
        <v>229</v>
      </c>
      <c r="E296" s="4">
        <v>43382</v>
      </c>
      <c r="F296" s="3" t="s">
        <v>792</v>
      </c>
      <c r="G296" s="3" t="s">
        <v>566</v>
      </c>
      <c r="H296" s="38" t="s">
        <v>565</v>
      </c>
      <c r="I296" t="str">
        <f t="shared" si="8"/>
        <v>Kerala -Thiruvananthapuram</v>
      </c>
      <c r="J296" t="e">
        <f t="shared" ca="1" si="9"/>
        <v>#NAME?</v>
      </c>
    </row>
    <row r="297" spans="4:10" x14ac:dyDescent="0.3">
      <c r="D297" s="37" t="s">
        <v>228</v>
      </c>
      <c r="E297" s="4">
        <v>43381</v>
      </c>
      <c r="F297" s="3" t="s">
        <v>793</v>
      </c>
      <c r="G297" s="3" t="s">
        <v>569</v>
      </c>
      <c r="H297" s="38" t="s">
        <v>568</v>
      </c>
      <c r="I297" t="str">
        <f t="shared" si="8"/>
        <v>Bihar-Patna</v>
      </c>
      <c r="J297" t="e">
        <f t="shared" ca="1" si="9"/>
        <v>#NAME?</v>
      </c>
    </row>
    <row r="298" spans="4:10" x14ac:dyDescent="0.3">
      <c r="D298" s="37" t="s">
        <v>227</v>
      </c>
      <c r="E298" s="4">
        <v>43380</v>
      </c>
      <c r="F298" s="3" t="s">
        <v>794</v>
      </c>
      <c r="G298" s="3" t="s">
        <v>572</v>
      </c>
      <c r="H298" s="38" t="s">
        <v>571</v>
      </c>
      <c r="I298" t="str">
        <f t="shared" si="8"/>
        <v>Uttar Pradesh-Lucknow</v>
      </c>
      <c r="J298" t="e">
        <f t="shared" ca="1" si="9"/>
        <v>#NAME?</v>
      </c>
    </row>
    <row r="299" spans="4:10" x14ac:dyDescent="0.3">
      <c r="D299" s="37" t="s">
        <v>226</v>
      </c>
      <c r="E299" s="4">
        <v>43379</v>
      </c>
      <c r="F299" s="3" t="s">
        <v>795</v>
      </c>
      <c r="G299" s="3" t="s">
        <v>522</v>
      </c>
      <c r="H299" s="38" t="s">
        <v>521</v>
      </c>
      <c r="I299" t="str">
        <f t="shared" si="8"/>
        <v>Madhya Pradesh-Indore</v>
      </c>
      <c r="J299" t="e">
        <f t="shared" ca="1" si="9"/>
        <v>#NAME?</v>
      </c>
    </row>
    <row r="300" spans="4:10" x14ac:dyDescent="0.3">
      <c r="D300" s="37" t="s">
        <v>222</v>
      </c>
      <c r="E300" s="4">
        <v>43378</v>
      </c>
      <c r="F300" s="3" t="s">
        <v>798</v>
      </c>
      <c r="G300" s="3" t="s">
        <v>525</v>
      </c>
      <c r="H300" s="38" t="s">
        <v>524</v>
      </c>
      <c r="I300" t="str">
        <f t="shared" si="8"/>
        <v>Maharashtra-Mumbai</v>
      </c>
      <c r="J300" t="e">
        <f t="shared" ca="1" si="9"/>
        <v>#NAME?</v>
      </c>
    </row>
    <row r="301" spans="4:10" x14ac:dyDescent="0.3">
      <c r="D301" s="37" t="s">
        <v>223</v>
      </c>
      <c r="E301" s="4">
        <v>43378</v>
      </c>
      <c r="F301" s="3" t="s">
        <v>797</v>
      </c>
      <c r="G301" s="3" t="s">
        <v>522</v>
      </c>
      <c r="H301" s="38" t="s">
        <v>521</v>
      </c>
      <c r="I301" t="str">
        <f t="shared" si="8"/>
        <v>Madhya Pradesh-Indore</v>
      </c>
      <c r="J301" t="e">
        <f t="shared" ca="1" si="9"/>
        <v>#NAME?</v>
      </c>
    </row>
    <row r="302" spans="4:10" x14ac:dyDescent="0.3">
      <c r="D302" s="37" t="s">
        <v>224</v>
      </c>
      <c r="E302" s="4">
        <v>43378</v>
      </c>
      <c r="F302" s="3" t="s">
        <v>796</v>
      </c>
      <c r="G302" s="3" t="s">
        <v>531</v>
      </c>
      <c r="H302" s="38" t="s">
        <v>530</v>
      </c>
      <c r="I302" t="str">
        <f t="shared" si="8"/>
        <v>Karnataka-Bangalore</v>
      </c>
      <c r="J302" t="e">
        <f t="shared" ca="1" si="9"/>
        <v>#NAME?</v>
      </c>
    </row>
    <row r="303" spans="4:10" x14ac:dyDescent="0.3">
      <c r="D303" s="37" t="s">
        <v>225</v>
      </c>
      <c r="E303" s="4">
        <v>43378</v>
      </c>
      <c r="F303" s="3" t="s">
        <v>689</v>
      </c>
      <c r="G303" s="3" t="s">
        <v>525</v>
      </c>
      <c r="H303" s="38" t="s">
        <v>524</v>
      </c>
      <c r="I303" t="str">
        <f t="shared" si="8"/>
        <v>Maharashtra-Mumbai</v>
      </c>
      <c r="J303" t="e">
        <f t="shared" ca="1" si="9"/>
        <v>#NAME?</v>
      </c>
    </row>
    <row r="304" spans="4:10" x14ac:dyDescent="0.3">
      <c r="D304" s="37" t="s">
        <v>218</v>
      </c>
      <c r="E304" s="4">
        <v>43374</v>
      </c>
      <c r="F304" s="3" t="s">
        <v>802</v>
      </c>
      <c r="G304" s="3" t="s">
        <v>547</v>
      </c>
      <c r="H304" s="38" t="s">
        <v>546</v>
      </c>
      <c r="I304" t="str">
        <f t="shared" si="8"/>
        <v>Andhra Pradesh-Hyderabad</v>
      </c>
      <c r="J304" t="e">
        <f t="shared" ca="1" si="9"/>
        <v>#NAME?</v>
      </c>
    </row>
    <row r="305" spans="4:10" x14ac:dyDescent="0.3">
      <c r="D305" s="37" t="s">
        <v>219</v>
      </c>
      <c r="E305" s="4">
        <v>43374</v>
      </c>
      <c r="F305" s="3" t="s">
        <v>801</v>
      </c>
      <c r="G305" s="3" t="s">
        <v>544</v>
      </c>
      <c r="H305" s="38" t="s">
        <v>543</v>
      </c>
      <c r="I305" t="str">
        <f t="shared" si="8"/>
        <v>Gujarat-Ahmedabad</v>
      </c>
      <c r="J305" t="e">
        <f t="shared" ca="1" si="9"/>
        <v>#NAME?</v>
      </c>
    </row>
    <row r="306" spans="4:10" x14ac:dyDescent="0.3">
      <c r="D306" s="37" t="s">
        <v>220</v>
      </c>
      <c r="E306" s="4">
        <v>43374</v>
      </c>
      <c r="F306" s="3" t="s">
        <v>800</v>
      </c>
      <c r="G306" s="3" t="s">
        <v>525</v>
      </c>
      <c r="H306" s="38" t="s">
        <v>541</v>
      </c>
      <c r="I306" t="str">
        <f t="shared" si="8"/>
        <v>Maharashtra-Pune</v>
      </c>
      <c r="J306" t="e">
        <f t="shared" ca="1" si="9"/>
        <v>#NAME?</v>
      </c>
    </row>
    <row r="307" spans="4:10" x14ac:dyDescent="0.3">
      <c r="D307" s="37" t="s">
        <v>221</v>
      </c>
      <c r="E307" s="4">
        <v>43374</v>
      </c>
      <c r="F307" s="3" t="s">
        <v>799</v>
      </c>
      <c r="G307" s="3" t="s">
        <v>522</v>
      </c>
      <c r="H307" s="38" t="s">
        <v>539</v>
      </c>
      <c r="I307" t="str">
        <f t="shared" si="8"/>
        <v>Madhya Pradesh-Bhopal</v>
      </c>
      <c r="J307" t="e">
        <f t="shared" ca="1" si="9"/>
        <v>#NAME?</v>
      </c>
    </row>
    <row r="308" spans="4:10" x14ac:dyDescent="0.3">
      <c r="D308" s="37" t="s">
        <v>217</v>
      </c>
      <c r="E308" s="4">
        <v>43373</v>
      </c>
      <c r="F308" s="3" t="s">
        <v>803</v>
      </c>
      <c r="G308" s="3" t="s">
        <v>522</v>
      </c>
      <c r="H308" s="38" t="s">
        <v>521</v>
      </c>
      <c r="I308" t="str">
        <f t="shared" si="8"/>
        <v>Madhya Pradesh-Indore</v>
      </c>
      <c r="J308" t="e">
        <f t="shared" ca="1" si="9"/>
        <v>#NAME?</v>
      </c>
    </row>
    <row r="309" spans="4:10" x14ac:dyDescent="0.3">
      <c r="D309" s="37" t="s">
        <v>211</v>
      </c>
      <c r="E309" s="4">
        <v>43367</v>
      </c>
      <c r="F309" s="3" t="s">
        <v>806</v>
      </c>
      <c r="G309" s="3" t="s">
        <v>566</v>
      </c>
      <c r="H309" s="38" t="s">
        <v>565</v>
      </c>
      <c r="I309" t="str">
        <f t="shared" si="8"/>
        <v>Kerala -Thiruvananthapuram</v>
      </c>
      <c r="J309" t="e">
        <f t="shared" ca="1" si="9"/>
        <v>#NAME?</v>
      </c>
    </row>
    <row r="310" spans="4:10" x14ac:dyDescent="0.3">
      <c r="D310" s="37" t="s">
        <v>212</v>
      </c>
      <c r="E310" s="4">
        <v>43367</v>
      </c>
      <c r="F310" s="3" t="s">
        <v>723</v>
      </c>
      <c r="G310" s="3" t="s">
        <v>525</v>
      </c>
      <c r="H310" s="38" t="s">
        <v>524</v>
      </c>
      <c r="I310" t="str">
        <f t="shared" si="8"/>
        <v>Maharashtra-Mumbai</v>
      </c>
      <c r="J310" t="e">
        <f t="shared" ca="1" si="9"/>
        <v>#NAME?</v>
      </c>
    </row>
    <row r="311" spans="4:10" x14ac:dyDescent="0.3">
      <c r="D311" s="37" t="s">
        <v>213</v>
      </c>
      <c r="E311" s="4">
        <v>43367</v>
      </c>
      <c r="F311" s="3" t="s">
        <v>739</v>
      </c>
      <c r="G311" s="3" t="s">
        <v>522</v>
      </c>
      <c r="H311" s="38" t="s">
        <v>521</v>
      </c>
      <c r="I311" t="str">
        <f t="shared" si="8"/>
        <v>Madhya Pradesh-Indore</v>
      </c>
      <c r="J311" t="e">
        <f t="shared" ca="1" si="9"/>
        <v>#NAME?</v>
      </c>
    </row>
    <row r="312" spans="4:10" x14ac:dyDescent="0.3">
      <c r="D312" s="37" t="s">
        <v>214</v>
      </c>
      <c r="E312" s="4">
        <v>43367</v>
      </c>
      <c r="F312" s="3" t="s">
        <v>599</v>
      </c>
      <c r="G312" s="3" t="s">
        <v>558</v>
      </c>
      <c r="H312" s="38" t="s">
        <v>557</v>
      </c>
      <c r="I312" t="str">
        <f t="shared" si="8"/>
        <v>Himachal Pradesh-Simla</v>
      </c>
      <c r="J312" t="e">
        <f t="shared" ca="1" si="9"/>
        <v>#NAME?</v>
      </c>
    </row>
    <row r="313" spans="4:10" x14ac:dyDescent="0.3">
      <c r="D313" s="37" t="s">
        <v>215</v>
      </c>
      <c r="E313" s="4">
        <v>43367</v>
      </c>
      <c r="F313" s="3" t="s">
        <v>805</v>
      </c>
      <c r="G313" s="3" t="s">
        <v>555</v>
      </c>
      <c r="H313" s="38" t="s">
        <v>554</v>
      </c>
      <c r="I313" t="str">
        <f t="shared" si="8"/>
        <v>Sikkim-Gangtok</v>
      </c>
      <c r="J313" t="e">
        <f t="shared" ca="1" si="9"/>
        <v>#NAME?</v>
      </c>
    </row>
    <row r="314" spans="4:10" x14ac:dyDescent="0.3">
      <c r="D314" s="37" t="s">
        <v>216</v>
      </c>
      <c r="E314" s="4">
        <v>43367</v>
      </c>
      <c r="F314" s="3" t="s">
        <v>804</v>
      </c>
      <c r="G314" s="3" t="s">
        <v>525</v>
      </c>
      <c r="H314" s="38" t="s">
        <v>524</v>
      </c>
      <c r="I314" t="str">
        <f t="shared" si="8"/>
        <v>Maharashtra-Mumbai</v>
      </c>
      <c r="J314" t="e">
        <f t="shared" ca="1" si="9"/>
        <v>#NAME?</v>
      </c>
    </row>
    <row r="315" spans="4:10" x14ac:dyDescent="0.3">
      <c r="D315" s="37" t="s">
        <v>210</v>
      </c>
      <c r="E315" s="4">
        <v>43366</v>
      </c>
      <c r="F315" s="3" t="s">
        <v>807</v>
      </c>
      <c r="G315" s="3" t="s">
        <v>569</v>
      </c>
      <c r="H315" s="38" t="s">
        <v>568</v>
      </c>
      <c r="I315" t="str">
        <f t="shared" si="8"/>
        <v>Bihar-Patna</v>
      </c>
      <c r="J315" t="e">
        <f t="shared" ca="1" si="9"/>
        <v>#NAME?</v>
      </c>
    </row>
    <row r="316" spans="4:10" x14ac:dyDescent="0.3">
      <c r="D316" s="37" t="s">
        <v>209</v>
      </c>
      <c r="E316" s="4">
        <v>43365</v>
      </c>
      <c r="F316" s="3" t="s">
        <v>755</v>
      </c>
      <c r="G316" s="3" t="s">
        <v>572</v>
      </c>
      <c r="H316" s="38" t="s">
        <v>571</v>
      </c>
      <c r="I316" t="str">
        <f t="shared" si="8"/>
        <v>Uttar Pradesh-Lucknow</v>
      </c>
      <c r="J316" t="e">
        <f t="shared" ca="1" si="9"/>
        <v>#NAME?</v>
      </c>
    </row>
    <row r="317" spans="4:10" x14ac:dyDescent="0.3">
      <c r="D317" s="37" t="s">
        <v>208</v>
      </c>
      <c r="E317" s="4">
        <v>43364</v>
      </c>
      <c r="F317" s="3" t="s">
        <v>808</v>
      </c>
      <c r="G317" s="3" t="s">
        <v>575</v>
      </c>
      <c r="H317" s="38" t="s">
        <v>574</v>
      </c>
      <c r="I317" t="str">
        <f t="shared" si="8"/>
        <v>Tamil Nadu-Chennai</v>
      </c>
      <c r="J317" t="e">
        <f t="shared" ca="1" si="9"/>
        <v>#NAME?</v>
      </c>
    </row>
    <row r="318" spans="4:10" x14ac:dyDescent="0.3">
      <c r="D318" s="37" t="s">
        <v>207</v>
      </c>
      <c r="E318" s="4">
        <v>43363</v>
      </c>
      <c r="F318" s="3" t="s">
        <v>809</v>
      </c>
      <c r="G318" s="3" t="s">
        <v>528</v>
      </c>
      <c r="H318" s="38" t="s">
        <v>527</v>
      </c>
      <c r="I318" t="str">
        <f t="shared" si="8"/>
        <v>Jammu and Kashmir-Kashmir</v>
      </c>
      <c r="J318" t="e">
        <f t="shared" ca="1" si="9"/>
        <v>#NAME?</v>
      </c>
    </row>
    <row r="319" spans="4:10" x14ac:dyDescent="0.3">
      <c r="D319" s="37" t="s">
        <v>206</v>
      </c>
      <c r="E319" s="4">
        <v>43362</v>
      </c>
      <c r="F319" s="3" t="s">
        <v>723</v>
      </c>
      <c r="G319" s="3" t="s">
        <v>531</v>
      </c>
      <c r="H319" s="38" t="s">
        <v>530</v>
      </c>
      <c r="I319" t="str">
        <f t="shared" si="8"/>
        <v>Karnataka-Bangalore</v>
      </c>
      <c r="J319" t="e">
        <f t="shared" ca="1" si="9"/>
        <v>#NAME?</v>
      </c>
    </row>
    <row r="320" spans="4:10" x14ac:dyDescent="0.3">
      <c r="D320" s="37" t="s">
        <v>202</v>
      </c>
      <c r="E320" s="4">
        <v>43358</v>
      </c>
      <c r="F320" s="3" t="s">
        <v>653</v>
      </c>
      <c r="G320" s="3" t="s">
        <v>525</v>
      </c>
      <c r="H320" s="38" t="s">
        <v>524</v>
      </c>
      <c r="I320" t="str">
        <f t="shared" si="8"/>
        <v>Maharashtra-Mumbai</v>
      </c>
      <c r="J320" t="e">
        <f t="shared" ca="1" si="9"/>
        <v>#NAME?</v>
      </c>
    </row>
    <row r="321" spans="4:10" x14ac:dyDescent="0.3">
      <c r="D321" s="37" t="s">
        <v>203</v>
      </c>
      <c r="E321" s="4">
        <v>43358</v>
      </c>
      <c r="F321" s="3" t="s">
        <v>650</v>
      </c>
      <c r="G321" s="3" t="s">
        <v>522</v>
      </c>
      <c r="H321" s="38" t="s">
        <v>521</v>
      </c>
      <c r="I321" t="str">
        <f t="shared" si="8"/>
        <v>Madhya Pradesh-Indore</v>
      </c>
      <c r="J321" t="e">
        <f t="shared" ca="1" si="9"/>
        <v>#NAME?</v>
      </c>
    </row>
    <row r="322" spans="4:10" x14ac:dyDescent="0.3">
      <c r="D322" s="37" t="s">
        <v>204</v>
      </c>
      <c r="E322" s="4">
        <v>43358</v>
      </c>
      <c r="F322" s="3" t="s">
        <v>811</v>
      </c>
      <c r="G322" s="3" t="s">
        <v>537</v>
      </c>
      <c r="H322" s="38" t="s">
        <v>536</v>
      </c>
      <c r="I322" t="str">
        <f t="shared" si="8"/>
        <v>Rajasthan-Jaipur</v>
      </c>
      <c r="J322" t="e">
        <f t="shared" ca="1" si="9"/>
        <v>#NAME?</v>
      </c>
    </row>
    <row r="323" spans="4:10" x14ac:dyDescent="0.3">
      <c r="D323" s="37" t="s">
        <v>205</v>
      </c>
      <c r="E323" s="4">
        <v>43358</v>
      </c>
      <c r="F323" s="3" t="s">
        <v>810</v>
      </c>
      <c r="G323" s="3" t="s">
        <v>534</v>
      </c>
      <c r="H323" s="38" t="s">
        <v>533</v>
      </c>
      <c r="I323" t="str">
        <f t="shared" si="8"/>
        <v>West Bengal-Kolkata</v>
      </c>
      <c r="J323" t="e">
        <f t="shared" ca="1" si="9"/>
        <v>#NAME?</v>
      </c>
    </row>
    <row r="324" spans="4:10" x14ac:dyDescent="0.3">
      <c r="D324" s="37" t="s">
        <v>201</v>
      </c>
      <c r="E324" s="4">
        <v>43357</v>
      </c>
      <c r="F324" s="3" t="s">
        <v>812</v>
      </c>
      <c r="G324" s="3" t="s">
        <v>544</v>
      </c>
      <c r="H324" s="38" t="s">
        <v>543</v>
      </c>
      <c r="I324" t="str">
        <f t="shared" si="8"/>
        <v>Gujarat-Ahmedabad</v>
      </c>
      <c r="J324" t="e">
        <f t="shared" ca="1" si="9"/>
        <v>#NAME?</v>
      </c>
    </row>
    <row r="325" spans="4:10" x14ac:dyDescent="0.3">
      <c r="D325" s="37" t="s">
        <v>200</v>
      </c>
      <c r="E325" s="4">
        <v>43356</v>
      </c>
      <c r="F325" s="3" t="s">
        <v>813</v>
      </c>
      <c r="G325" s="3" t="s">
        <v>547</v>
      </c>
      <c r="H325" s="38" t="s">
        <v>546</v>
      </c>
      <c r="I325" t="str">
        <f t="shared" ref="I325:I388" si="10">G325&amp;"-"&amp;H325</f>
        <v>Andhra Pradesh-Hyderabad</v>
      </c>
      <c r="J325" t="e">
        <f t="shared" ref="J325:J388" ca="1" si="11">_xlfn.CONCAT(G325,".",H325)</f>
        <v>#NAME?</v>
      </c>
    </row>
    <row r="326" spans="4:10" x14ac:dyDescent="0.3">
      <c r="D326" s="37" t="s">
        <v>199</v>
      </c>
      <c r="E326" s="4">
        <v>43355</v>
      </c>
      <c r="F326" s="3" t="s">
        <v>814</v>
      </c>
      <c r="G326" s="3" t="s">
        <v>522</v>
      </c>
      <c r="H326" s="38" t="s">
        <v>521</v>
      </c>
      <c r="I326" t="str">
        <f t="shared" si="10"/>
        <v>Madhya Pradesh-Indore</v>
      </c>
      <c r="J326" t="e">
        <f t="shared" ca="1" si="11"/>
        <v>#NAME?</v>
      </c>
    </row>
    <row r="327" spans="4:10" x14ac:dyDescent="0.3">
      <c r="D327" s="37" t="s">
        <v>198</v>
      </c>
      <c r="E327" s="4">
        <v>43354</v>
      </c>
      <c r="F327" s="3" t="s">
        <v>815</v>
      </c>
      <c r="G327" s="3" t="s">
        <v>525</v>
      </c>
      <c r="H327" s="38" t="s">
        <v>524</v>
      </c>
      <c r="I327" t="str">
        <f t="shared" si="10"/>
        <v>Maharashtra-Mumbai</v>
      </c>
      <c r="J327" t="e">
        <f t="shared" ca="1" si="11"/>
        <v>#NAME?</v>
      </c>
    </row>
    <row r="328" spans="4:10" x14ac:dyDescent="0.3">
      <c r="D328" s="37" t="s">
        <v>197</v>
      </c>
      <c r="E328" s="4">
        <v>43353</v>
      </c>
      <c r="F328" s="3" t="s">
        <v>729</v>
      </c>
      <c r="G328" s="3" t="s">
        <v>522</v>
      </c>
      <c r="H328" s="38" t="s">
        <v>521</v>
      </c>
      <c r="I328" t="str">
        <f t="shared" si="10"/>
        <v>Madhya Pradesh-Indore</v>
      </c>
      <c r="J328" t="e">
        <f t="shared" ca="1" si="11"/>
        <v>#NAME?</v>
      </c>
    </row>
    <row r="329" spans="4:10" x14ac:dyDescent="0.3">
      <c r="D329" s="37" t="s">
        <v>196</v>
      </c>
      <c r="E329" s="4">
        <v>43352</v>
      </c>
      <c r="F329" s="3" t="s">
        <v>816</v>
      </c>
      <c r="G329" s="3" t="s">
        <v>525</v>
      </c>
      <c r="H329" s="38" t="s">
        <v>524</v>
      </c>
      <c r="I329" t="str">
        <f t="shared" si="10"/>
        <v>Maharashtra-Mumbai</v>
      </c>
      <c r="J329" t="e">
        <f t="shared" ca="1" si="11"/>
        <v>#NAME?</v>
      </c>
    </row>
    <row r="330" spans="4:10" x14ac:dyDescent="0.3">
      <c r="D330" s="37" t="s">
        <v>195</v>
      </c>
      <c r="E330" s="4">
        <v>43351</v>
      </c>
      <c r="F330" s="3" t="s">
        <v>817</v>
      </c>
      <c r="G330" s="3" t="s">
        <v>561</v>
      </c>
      <c r="H330" s="38" t="s">
        <v>560</v>
      </c>
      <c r="I330" t="str">
        <f t="shared" si="10"/>
        <v>Haryana-Chandigarh</v>
      </c>
      <c r="J330" t="e">
        <f t="shared" ca="1" si="11"/>
        <v>#NAME?</v>
      </c>
    </row>
    <row r="331" spans="4:10" x14ac:dyDescent="0.3">
      <c r="D331" s="37" t="s">
        <v>194</v>
      </c>
      <c r="E331" s="4">
        <v>43350</v>
      </c>
      <c r="F331" s="3" t="s">
        <v>818</v>
      </c>
      <c r="G331" s="3" t="s">
        <v>563</v>
      </c>
      <c r="H331" s="38" t="s">
        <v>560</v>
      </c>
      <c r="I331" t="str">
        <f t="shared" si="10"/>
        <v>Punjab-Chandigarh</v>
      </c>
      <c r="J331" t="e">
        <f t="shared" ca="1" si="11"/>
        <v>#NAME?</v>
      </c>
    </row>
    <row r="332" spans="4:10" x14ac:dyDescent="0.3">
      <c r="D332" s="37" t="s">
        <v>193</v>
      </c>
      <c r="E332" s="4">
        <v>43349</v>
      </c>
      <c r="F332" s="3" t="s">
        <v>670</v>
      </c>
      <c r="G332" s="3" t="s">
        <v>566</v>
      </c>
      <c r="H332" s="38" t="s">
        <v>565</v>
      </c>
      <c r="I332" t="str">
        <f t="shared" si="10"/>
        <v>Kerala -Thiruvananthapuram</v>
      </c>
      <c r="J332" t="e">
        <f t="shared" ca="1" si="11"/>
        <v>#NAME?</v>
      </c>
    </row>
    <row r="333" spans="4:10" x14ac:dyDescent="0.3">
      <c r="D333" s="37" t="s">
        <v>189</v>
      </c>
      <c r="E333" s="4">
        <v>43345</v>
      </c>
      <c r="F333" s="3" t="s">
        <v>669</v>
      </c>
      <c r="G333" s="3" t="s">
        <v>525</v>
      </c>
      <c r="H333" s="38" t="s">
        <v>524</v>
      </c>
      <c r="I333" t="str">
        <f t="shared" si="10"/>
        <v>Maharashtra-Mumbai</v>
      </c>
      <c r="J333" t="e">
        <f t="shared" ca="1" si="11"/>
        <v>#NAME?</v>
      </c>
    </row>
    <row r="334" spans="4:10" x14ac:dyDescent="0.3">
      <c r="D334" s="37" t="s">
        <v>190</v>
      </c>
      <c r="E334" s="4">
        <v>43345</v>
      </c>
      <c r="F334" s="3" t="s">
        <v>820</v>
      </c>
      <c r="G334" s="3" t="s">
        <v>522</v>
      </c>
      <c r="H334" s="38" t="s">
        <v>521</v>
      </c>
      <c r="I334" t="str">
        <f t="shared" si="10"/>
        <v>Madhya Pradesh-Indore</v>
      </c>
      <c r="J334" t="e">
        <f t="shared" ca="1" si="11"/>
        <v>#NAME?</v>
      </c>
    </row>
    <row r="335" spans="4:10" x14ac:dyDescent="0.3">
      <c r="D335" s="37" t="s">
        <v>191</v>
      </c>
      <c r="E335" s="4">
        <v>43345</v>
      </c>
      <c r="F335" s="3" t="s">
        <v>819</v>
      </c>
      <c r="G335" s="3" t="s">
        <v>572</v>
      </c>
      <c r="H335" s="38" t="s">
        <v>571</v>
      </c>
      <c r="I335" t="str">
        <f t="shared" si="10"/>
        <v>Uttar Pradesh-Lucknow</v>
      </c>
      <c r="J335" t="e">
        <f t="shared" ca="1" si="11"/>
        <v>#NAME?</v>
      </c>
    </row>
    <row r="336" spans="4:10" x14ac:dyDescent="0.3">
      <c r="D336" s="37" t="s">
        <v>192</v>
      </c>
      <c r="E336" s="4">
        <v>43345</v>
      </c>
      <c r="F336" s="3" t="s">
        <v>770</v>
      </c>
      <c r="G336" s="3" t="s">
        <v>569</v>
      </c>
      <c r="H336" s="38" t="s">
        <v>568</v>
      </c>
      <c r="I336" t="str">
        <f t="shared" si="10"/>
        <v>Bihar-Patna</v>
      </c>
      <c r="J336" t="e">
        <f t="shared" ca="1" si="11"/>
        <v>#NAME?</v>
      </c>
    </row>
    <row r="337" spans="4:10" x14ac:dyDescent="0.3">
      <c r="D337" s="37" t="s">
        <v>188</v>
      </c>
      <c r="E337" s="4">
        <v>43344</v>
      </c>
      <c r="F337" s="3" t="s">
        <v>821</v>
      </c>
      <c r="G337" s="3" t="s">
        <v>531</v>
      </c>
      <c r="H337" s="38" t="s">
        <v>530</v>
      </c>
      <c r="I337" t="str">
        <f t="shared" si="10"/>
        <v>Karnataka-Bangalore</v>
      </c>
      <c r="J337" t="e">
        <f t="shared" ca="1" si="11"/>
        <v>#NAME?</v>
      </c>
    </row>
    <row r="338" spans="4:10" x14ac:dyDescent="0.3">
      <c r="D338" s="37" t="s">
        <v>187</v>
      </c>
      <c r="E338" s="4">
        <v>43343</v>
      </c>
      <c r="F338" s="3" t="s">
        <v>822</v>
      </c>
      <c r="G338" s="3" t="s">
        <v>534</v>
      </c>
      <c r="H338" s="38" t="s">
        <v>533</v>
      </c>
      <c r="I338" t="str">
        <f t="shared" si="10"/>
        <v>West Bengal-Kolkata</v>
      </c>
      <c r="J338" t="e">
        <f t="shared" ca="1" si="11"/>
        <v>#NAME?</v>
      </c>
    </row>
    <row r="339" spans="4:10" x14ac:dyDescent="0.3">
      <c r="D339" s="37" t="s">
        <v>186</v>
      </c>
      <c r="E339" s="4">
        <v>43342</v>
      </c>
      <c r="F339" s="3" t="s">
        <v>815</v>
      </c>
      <c r="G339" s="3" t="s">
        <v>537</v>
      </c>
      <c r="H339" s="38" t="s">
        <v>536</v>
      </c>
      <c r="I339" t="str">
        <f t="shared" si="10"/>
        <v>Rajasthan-Jaipur</v>
      </c>
      <c r="J339" t="e">
        <f t="shared" ca="1" si="11"/>
        <v>#NAME?</v>
      </c>
    </row>
    <row r="340" spans="4:10" x14ac:dyDescent="0.3">
      <c r="D340" s="37" t="s">
        <v>185</v>
      </c>
      <c r="E340" s="4">
        <v>43341</v>
      </c>
      <c r="F340" s="3" t="s">
        <v>823</v>
      </c>
      <c r="G340" s="3" t="s">
        <v>522</v>
      </c>
      <c r="H340" s="38" t="s">
        <v>539</v>
      </c>
      <c r="I340" t="str">
        <f t="shared" si="10"/>
        <v>Madhya Pradesh-Bhopal</v>
      </c>
      <c r="J340" t="e">
        <f t="shared" ca="1" si="11"/>
        <v>#NAME?</v>
      </c>
    </row>
    <row r="341" spans="4:10" x14ac:dyDescent="0.3">
      <c r="D341" s="37" t="s">
        <v>184</v>
      </c>
      <c r="E341" s="4">
        <v>43340</v>
      </c>
      <c r="F341" s="3" t="s">
        <v>824</v>
      </c>
      <c r="G341" s="3" t="s">
        <v>525</v>
      </c>
      <c r="H341" s="38" t="s">
        <v>541</v>
      </c>
      <c r="I341" t="str">
        <f t="shared" si="10"/>
        <v>Maharashtra-Pune</v>
      </c>
      <c r="J341" t="e">
        <f t="shared" ca="1" si="11"/>
        <v>#NAME?</v>
      </c>
    </row>
    <row r="342" spans="4:10" x14ac:dyDescent="0.3">
      <c r="D342" s="37" t="s">
        <v>183</v>
      </c>
      <c r="E342" s="4">
        <v>43339</v>
      </c>
      <c r="F342" s="3" t="s">
        <v>825</v>
      </c>
      <c r="G342" s="3" t="s">
        <v>544</v>
      </c>
      <c r="H342" s="38" t="s">
        <v>543</v>
      </c>
      <c r="I342" t="str">
        <f t="shared" si="10"/>
        <v>Gujarat-Ahmedabad</v>
      </c>
      <c r="J342" t="e">
        <f t="shared" ca="1" si="11"/>
        <v>#NAME?</v>
      </c>
    </row>
    <row r="343" spans="4:10" x14ac:dyDescent="0.3">
      <c r="D343" s="37" t="s">
        <v>182</v>
      </c>
      <c r="E343" s="4">
        <v>43338</v>
      </c>
      <c r="F343" s="3" t="s">
        <v>826</v>
      </c>
      <c r="G343" s="3" t="s">
        <v>522</v>
      </c>
      <c r="H343" s="38" t="s">
        <v>521</v>
      </c>
      <c r="I343" t="str">
        <f t="shared" si="10"/>
        <v>Madhya Pradesh-Indore</v>
      </c>
      <c r="J343" t="e">
        <f t="shared" ca="1" si="11"/>
        <v>#NAME?</v>
      </c>
    </row>
    <row r="344" spans="4:10" x14ac:dyDescent="0.3">
      <c r="D344" s="37" t="s">
        <v>181</v>
      </c>
      <c r="E344" s="4">
        <v>43337</v>
      </c>
      <c r="F344" s="3" t="s">
        <v>815</v>
      </c>
      <c r="G344" s="3" t="s">
        <v>525</v>
      </c>
      <c r="H344" s="38" t="s">
        <v>524</v>
      </c>
      <c r="I344" t="str">
        <f t="shared" si="10"/>
        <v>Maharashtra-Mumbai</v>
      </c>
      <c r="J344" t="e">
        <f t="shared" ca="1" si="11"/>
        <v>#NAME?</v>
      </c>
    </row>
    <row r="345" spans="4:10" x14ac:dyDescent="0.3">
      <c r="D345" s="37" t="s">
        <v>180</v>
      </c>
      <c r="E345" s="4">
        <v>43336</v>
      </c>
      <c r="F345" s="3" t="s">
        <v>619</v>
      </c>
      <c r="G345" s="3" t="s">
        <v>552</v>
      </c>
      <c r="H345" s="38" t="s">
        <v>552</v>
      </c>
      <c r="I345" t="str">
        <f t="shared" si="10"/>
        <v>Goa-Goa</v>
      </c>
      <c r="J345" t="e">
        <f t="shared" ca="1" si="11"/>
        <v>#NAME?</v>
      </c>
    </row>
    <row r="346" spans="4:10" x14ac:dyDescent="0.3">
      <c r="D346" s="37" t="s">
        <v>179</v>
      </c>
      <c r="E346" s="4">
        <v>43335</v>
      </c>
      <c r="F346" s="3" t="s">
        <v>664</v>
      </c>
      <c r="G346" s="3" t="s">
        <v>555</v>
      </c>
      <c r="H346" s="38" t="s">
        <v>554</v>
      </c>
      <c r="I346" t="str">
        <f t="shared" si="10"/>
        <v>Sikkim-Gangtok</v>
      </c>
      <c r="J346" t="e">
        <f t="shared" ca="1" si="11"/>
        <v>#NAME?</v>
      </c>
    </row>
    <row r="347" spans="4:10" x14ac:dyDescent="0.3">
      <c r="D347" s="37" t="s">
        <v>178</v>
      </c>
      <c r="E347" s="4">
        <v>43334</v>
      </c>
      <c r="F347" s="3" t="s">
        <v>623</v>
      </c>
      <c r="G347" s="3" t="s">
        <v>558</v>
      </c>
      <c r="H347" s="38" t="s">
        <v>557</v>
      </c>
      <c r="I347" t="str">
        <f t="shared" si="10"/>
        <v>Himachal Pradesh-Simla</v>
      </c>
      <c r="J347" t="e">
        <f t="shared" ca="1" si="11"/>
        <v>#NAME?</v>
      </c>
    </row>
    <row r="348" spans="4:10" x14ac:dyDescent="0.3">
      <c r="D348" s="37" t="s">
        <v>177</v>
      </c>
      <c r="E348" s="4">
        <v>43333</v>
      </c>
      <c r="F348" s="3" t="s">
        <v>827</v>
      </c>
      <c r="G348" s="3" t="s">
        <v>522</v>
      </c>
      <c r="H348" s="38" t="s">
        <v>521</v>
      </c>
      <c r="I348" t="str">
        <f t="shared" si="10"/>
        <v>Madhya Pradesh-Indore</v>
      </c>
      <c r="J348" t="e">
        <f t="shared" ca="1" si="11"/>
        <v>#NAME?</v>
      </c>
    </row>
    <row r="349" spans="4:10" x14ac:dyDescent="0.3">
      <c r="D349" s="37" t="s">
        <v>176</v>
      </c>
      <c r="E349" s="4">
        <v>43332</v>
      </c>
      <c r="F349" s="3" t="s">
        <v>828</v>
      </c>
      <c r="G349" s="3" t="s">
        <v>525</v>
      </c>
      <c r="H349" s="38" t="s">
        <v>524</v>
      </c>
      <c r="I349" t="str">
        <f t="shared" si="10"/>
        <v>Maharashtra-Mumbai</v>
      </c>
      <c r="J349" t="e">
        <f t="shared" ca="1" si="11"/>
        <v>#NAME?</v>
      </c>
    </row>
    <row r="350" spans="4:10" x14ac:dyDescent="0.3">
      <c r="D350" s="37" t="s">
        <v>175</v>
      </c>
      <c r="E350" s="4">
        <v>43331</v>
      </c>
      <c r="F350" s="3" t="s">
        <v>829</v>
      </c>
      <c r="G350" s="3" t="s">
        <v>566</v>
      </c>
      <c r="H350" s="38" t="s">
        <v>565</v>
      </c>
      <c r="I350" t="str">
        <f t="shared" si="10"/>
        <v>Kerala -Thiruvananthapuram</v>
      </c>
      <c r="J350" t="e">
        <f t="shared" ca="1" si="11"/>
        <v>#NAME?</v>
      </c>
    </row>
    <row r="351" spans="4:10" x14ac:dyDescent="0.3">
      <c r="D351" s="37" t="s">
        <v>174</v>
      </c>
      <c r="E351" s="4">
        <v>43330</v>
      </c>
      <c r="F351" s="3" t="s">
        <v>755</v>
      </c>
      <c r="G351" s="3" t="s">
        <v>569</v>
      </c>
      <c r="H351" s="38" t="s">
        <v>568</v>
      </c>
      <c r="I351" t="str">
        <f t="shared" si="10"/>
        <v>Bihar-Patna</v>
      </c>
      <c r="J351" t="e">
        <f t="shared" ca="1" si="11"/>
        <v>#NAME?</v>
      </c>
    </row>
    <row r="352" spans="4:10" x14ac:dyDescent="0.3">
      <c r="D352" s="37" t="s">
        <v>173</v>
      </c>
      <c r="E352" s="4">
        <v>43329</v>
      </c>
      <c r="F352" s="3" t="s">
        <v>830</v>
      </c>
      <c r="G352" s="3" t="s">
        <v>572</v>
      </c>
      <c r="H352" s="38" t="s">
        <v>571</v>
      </c>
      <c r="I352" t="str">
        <f t="shared" si="10"/>
        <v>Uttar Pradesh-Lucknow</v>
      </c>
      <c r="J352" t="e">
        <f t="shared" ca="1" si="11"/>
        <v>#NAME?</v>
      </c>
    </row>
    <row r="353" spans="4:10" x14ac:dyDescent="0.3">
      <c r="D353" s="37" t="s">
        <v>170</v>
      </c>
      <c r="E353" s="4">
        <v>43326</v>
      </c>
      <c r="F353" s="3" t="s">
        <v>833</v>
      </c>
      <c r="G353" s="3" t="s">
        <v>522</v>
      </c>
      <c r="H353" s="38" t="s">
        <v>521</v>
      </c>
      <c r="I353" t="str">
        <f t="shared" si="10"/>
        <v>Madhya Pradesh-Indore</v>
      </c>
      <c r="J353" t="e">
        <f t="shared" ca="1" si="11"/>
        <v>#NAME?</v>
      </c>
    </row>
    <row r="354" spans="4:10" x14ac:dyDescent="0.3">
      <c r="D354" s="37" t="s">
        <v>171</v>
      </c>
      <c r="E354" s="4">
        <v>43326</v>
      </c>
      <c r="F354" s="3" t="s">
        <v>832</v>
      </c>
      <c r="G354" s="3" t="s">
        <v>525</v>
      </c>
      <c r="H354" s="38" t="s">
        <v>524</v>
      </c>
      <c r="I354" t="str">
        <f t="shared" si="10"/>
        <v>Maharashtra-Mumbai</v>
      </c>
      <c r="J354" t="e">
        <f t="shared" ca="1" si="11"/>
        <v>#NAME?</v>
      </c>
    </row>
    <row r="355" spans="4:10" x14ac:dyDescent="0.3">
      <c r="D355" s="37" t="s">
        <v>172</v>
      </c>
      <c r="E355" s="4">
        <v>43326</v>
      </c>
      <c r="F355" s="3" t="s">
        <v>831</v>
      </c>
      <c r="G355" s="3" t="s">
        <v>522</v>
      </c>
      <c r="H355" s="38" t="s">
        <v>521</v>
      </c>
      <c r="I355" t="str">
        <f t="shared" si="10"/>
        <v>Madhya Pradesh-Indore</v>
      </c>
      <c r="J355" t="e">
        <f t="shared" ca="1" si="11"/>
        <v>#NAME?</v>
      </c>
    </row>
    <row r="356" spans="4:10" x14ac:dyDescent="0.3">
      <c r="D356" s="37" t="s">
        <v>169</v>
      </c>
      <c r="E356" s="4">
        <v>43325</v>
      </c>
      <c r="F356" s="3" t="s">
        <v>810</v>
      </c>
      <c r="G356" s="3" t="s">
        <v>525</v>
      </c>
      <c r="H356" s="38" t="s">
        <v>524</v>
      </c>
      <c r="I356" t="str">
        <f t="shared" si="10"/>
        <v>Maharashtra-Mumbai</v>
      </c>
      <c r="J356" t="e">
        <f t="shared" ca="1" si="11"/>
        <v>#NAME?</v>
      </c>
    </row>
    <row r="357" spans="4:10" x14ac:dyDescent="0.3">
      <c r="D357" s="37" t="s">
        <v>168</v>
      </c>
      <c r="E357" s="4">
        <v>43324</v>
      </c>
      <c r="F357" s="3" t="s">
        <v>834</v>
      </c>
      <c r="G357" s="3" t="s">
        <v>537</v>
      </c>
      <c r="H357" s="38" t="s">
        <v>536</v>
      </c>
      <c r="I357" t="str">
        <f t="shared" si="10"/>
        <v>Rajasthan-Jaipur</v>
      </c>
      <c r="J357" t="e">
        <f t="shared" ca="1" si="11"/>
        <v>#NAME?</v>
      </c>
    </row>
    <row r="358" spans="4:10" x14ac:dyDescent="0.3">
      <c r="D358" s="37" t="s">
        <v>167</v>
      </c>
      <c r="E358" s="4">
        <v>43323</v>
      </c>
      <c r="F358" s="3" t="s">
        <v>629</v>
      </c>
      <c r="G358" s="3" t="s">
        <v>522</v>
      </c>
      <c r="H358" s="38" t="s">
        <v>539</v>
      </c>
      <c r="I358" t="str">
        <f t="shared" si="10"/>
        <v>Madhya Pradesh-Bhopal</v>
      </c>
      <c r="J358" t="e">
        <f t="shared" ca="1" si="11"/>
        <v>#NAME?</v>
      </c>
    </row>
    <row r="359" spans="4:10" x14ac:dyDescent="0.3">
      <c r="D359" s="37" t="s">
        <v>166</v>
      </c>
      <c r="E359" s="4">
        <v>43322</v>
      </c>
      <c r="F359" s="3" t="s">
        <v>830</v>
      </c>
      <c r="G359" s="3" t="s">
        <v>525</v>
      </c>
      <c r="H359" s="38" t="s">
        <v>541</v>
      </c>
      <c r="I359" t="str">
        <f t="shared" si="10"/>
        <v>Maharashtra-Pune</v>
      </c>
      <c r="J359" t="e">
        <f t="shared" ca="1" si="11"/>
        <v>#NAME?</v>
      </c>
    </row>
    <row r="360" spans="4:10" x14ac:dyDescent="0.3">
      <c r="D360" s="37" t="s">
        <v>165</v>
      </c>
      <c r="E360" s="4">
        <v>43321</v>
      </c>
      <c r="F360" s="3" t="s">
        <v>781</v>
      </c>
      <c r="G360" s="3" t="s">
        <v>544</v>
      </c>
      <c r="H360" s="38" t="s">
        <v>543</v>
      </c>
      <c r="I360" t="str">
        <f t="shared" si="10"/>
        <v>Gujarat-Ahmedabad</v>
      </c>
      <c r="J360" t="e">
        <f t="shared" ca="1" si="11"/>
        <v>#NAME?</v>
      </c>
    </row>
    <row r="361" spans="4:10" x14ac:dyDescent="0.3">
      <c r="D361" s="37" t="s">
        <v>164</v>
      </c>
      <c r="E361" s="4">
        <v>43320</v>
      </c>
      <c r="F361" s="3" t="s">
        <v>835</v>
      </c>
      <c r="G361" s="3" t="s">
        <v>547</v>
      </c>
      <c r="H361" s="38" t="s">
        <v>546</v>
      </c>
      <c r="I361" t="str">
        <f t="shared" si="10"/>
        <v>Andhra Pradesh-Hyderabad</v>
      </c>
      <c r="J361" t="e">
        <f t="shared" ca="1" si="11"/>
        <v>#NAME?</v>
      </c>
    </row>
    <row r="362" spans="4:10" x14ac:dyDescent="0.3">
      <c r="D362" s="37" t="s">
        <v>163</v>
      </c>
      <c r="E362" s="4">
        <v>43319</v>
      </c>
      <c r="F362" s="3" t="s">
        <v>725</v>
      </c>
      <c r="G362" s="3" t="s">
        <v>550</v>
      </c>
      <c r="H362" s="38" t="s">
        <v>549</v>
      </c>
      <c r="I362" t="str">
        <f t="shared" si="10"/>
        <v>Nagaland-Kohima</v>
      </c>
      <c r="J362" t="e">
        <f t="shared" ca="1" si="11"/>
        <v>#NAME?</v>
      </c>
    </row>
    <row r="363" spans="4:10" x14ac:dyDescent="0.3">
      <c r="D363" s="37" t="s">
        <v>159</v>
      </c>
      <c r="E363" s="4">
        <v>43315</v>
      </c>
      <c r="F363" s="3" t="s">
        <v>839</v>
      </c>
      <c r="G363" s="3" t="s">
        <v>561</v>
      </c>
      <c r="H363" s="38" t="s">
        <v>560</v>
      </c>
      <c r="I363" t="str">
        <f t="shared" si="10"/>
        <v>Haryana-Chandigarh</v>
      </c>
      <c r="J363" t="e">
        <f t="shared" ca="1" si="11"/>
        <v>#NAME?</v>
      </c>
    </row>
    <row r="364" spans="4:10" x14ac:dyDescent="0.3">
      <c r="D364" s="37" t="s">
        <v>160</v>
      </c>
      <c r="E364" s="4">
        <v>43315</v>
      </c>
      <c r="F364" s="3" t="s">
        <v>838</v>
      </c>
      <c r="G364" s="3" t="s">
        <v>525</v>
      </c>
      <c r="H364" s="38" t="s">
        <v>524</v>
      </c>
      <c r="I364" t="str">
        <f t="shared" si="10"/>
        <v>Maharashtra-Mumbai</v>
      </c>
      <c r="J364" t="e">
        <f t="shared" ca="1" si="11"/>
        <v>#NAME?</v>
      </c>
    </row>
    <row r="365" spans="4:10" x14ac:dyDescent="0.3">
      <c r="D365" s="37" t="s">
        <v>161</v>
      </c>
      <c r="E365" s="4">
        <v>43315</v>
      </c>
      <c r="F365" s="3" t="s">
        <v>837</v>
      </c>
      <c r="G365" s="3" t="s">
        <v>522</v>
      </c>
      <c r="H365" s="38" t="s">
        <v>521</v>
      </c>
      <c r="I365" t="str">
        <f t="shared" si="10"/>
        <v>Madhya Pradesh-Indore</v>
      </c>
      <c r="J365" t="e">
        <f t="shared" ca="1" si="11"/>
        <v>#NAME?</v>
      </c>
    </row>
    <row r="366" spans="4:10" x14ac:dyDescent="0.3">
      <c r="D366" s="37" t="s">
        <v>162</v>
      </c>
      <c r="E366" s="4">
        <v>43315</v>
      </c>
      <c r="F366" s="3" t="s">
        <v>836</v>
      </c>
      <c r="G366" s="3" t="s">
        <v>552</v>
      </c>
      <c r="H366" s="38" t="s">
        <v>552</v>
      </c>
      <c r="I366" t="str">
        <f t="shared" si="10"/>
        <v>Goa-Goa</v>
      </c>
      <c r="J366" t="e">
        <f t="shared" ca="1" si="11"/>
        <v>#NAME?</v>
      </c>
    </row>
    <row r="367" spans="4:10" x14ac:dyDescent="0.3">
      <c r="D367" s="37" t="s">
        <v>158</v>
      </c>
      <c r="E367" s="4">
        <v>43314</v>
      </c>
      <c r="F367" s="3" t="s">
        <v>810</v>
      </c>
      <c r="G367" s="3" t="s">
        <v>563</v>
      </c>
      <c r="H367" s="38" t="s">
        <v>560</v>
      </c>
      <c r="I367" t="str">
        <f t="shared" si="10"/>
        <v>Punjab-Chandigarh</v>
      </c>
      <c r="J367" t="e">
        <f t="shared" ca="1" si="11"/>
        <v>#NAME?</v>
      </c>
    </row>
    <row r="368" spans="4:10" x14ac:dyDescent="0.3">
      <c r="D368" s="37" t="s">
        <v>157</v>
      </c>
      <c r="E368" s="4">
        <v>43313</v>
      </c>
      <c r="F368" s="3" t="s">
        <v>623</v>
      </c>
      <c r="G368" s="3" t="s">
        <v>522</v>
      </c>
      <c r="H368" s="38" t="s">
        <v>521</v>
      </c>
      <c r="I368" t="str">
        <f t="shared" si="10"/>
        <v>Madhya Pradesh-Indore</v>
      </c>
      <c r="J368" t="e">
        <f t="shared" ca="1" si="11"/>
        <v>#NAME?</v>
      </c>
    </row>
    <row r="369" spans="4:10" x14ac:dyDescent="0.3">
      <c r="D369" s="37" t="s">
        <v>156</v>
      </c>
      <c r="E369" s="4">
        <v>43312</v>
      </c>
      <c r="F369" s="3" t="s">
        <v>840</v>
      </c>
      <c r="G369" s="3" t="s">
        <v>525</v>
      </c>
      <c r="H369" s="38" t="s">
        <v>524</v>
      </c>
      <c r="I369" t="str">
        <f t="shared" si="10"/>
        <v>Maharashtra-Mumbai</v>
      </c>
      <c r="J369" t="e">
        <f t="shared" ca="1" si="11"/>
        <v>#NAME?</v>
      </c>
    </row>
    <row r="370" spans="4:10" x14ac:dyDescent="0.3">
      <c r="D370" s="37" t="s">
        <v>155</v>
      </c>
      <c r="E370" s="4">
        <v>43311</v>
      </c>
      <c r="F370" s="3" t="s">
        <v>841</v>
      </c>
      <c r="G370" s="3" t="s">
        <v>572</v>
      </c>
      <c r="H370" s="38" t="s">
        <v>571</v>
      </c>
      <c r="I370" t="str">
        <f t="shared" si="10"/>
        <v>Uttar Pradesh-Lucknow</v>
      </c>
      <c r="J370" t="e">
        <f t="shared" ca="1" si="11"/>
        <v>#NAME?</v>
      </c>
    </row>
    <row r="371" spans="4:10" x14ac:dyDescent="0.3">
      <c r="D371" s="37" t="s">
        <v>154</v>
      </c>
      <c r="E371" s="4">
        <v>43310</v>
      </c>
      <c r="F371" s="3" t="s">
        <v>747</v>
      </c>
      <c r="G371" s="3" t="s">
        <v>522</v>
      </c>
      <c r="H371" s="38" t="s">
        <v>521</v>
      </c>
      <c r="I371" t="str">
        <f t="shared" si="10"/>
        <v>Madhya Pradesh-Indore</v>
      </c>
      <c r="J371" t="e">
        <f t="shared" ca="1" si="11"/>
        <v>#NAME?</v>
      </c>
    </row>
    <row r="372" spans="4:10" x14ac:dyDescent="0.3">
      <c r="D372" s="37" t="s">
        <v>153</v>
      </c>
      <c r="E372" s="4">
        <v>43309</v>
      </c>
      <c r="F372" s="3" t="s">
        <v>842</v>
      </c>
      <c r="G372" s="3" t="s">
        <v>525</v>
      </c>
      <c r="H372" s="38" t="s">
        <v>524</v>
      </c>
      <c r="I372" t="str">
        <f t="shared" si="10"/>
        <v>Maharashtra-Mumbai</v>
      </c>
      <c r="J372" t="e">
        <f t="shared" ca="1" si="11"/>
        <v>#NAME?</v>
      </c>
    </row>
    <row r="373" spans="4:10" x14ac:dyDescent="0.3">
      <c r="D373" s="37" t="s">
        <v>152</v>
      </c>
      <c r="E373" s="4">
        <v>43308</v>
      </c>
      <c r="F373" s="3" t="s">
        <v>843</v>
      </c>
      <c r="G373" s="3" t="s">
        <v>531</v>
      </c>
      <c r="H373" s="38" t="s">
        <v>530</v>
      </c>
      <c r="I373" t="str">
        <f t="shared" si="10"/>
        <v>Karnataka-Bangalore</v>
      </c>
      <c r="J373" t="e">
        <f t="shared" ca="1" si="11"/>
        <v>#NAME?</v>
      </c>
    </row>
    <row r="374" spans="4:10" x14ac:dyDescent="0.3">
      <c r="D374" s="37" t="s">
        <v>151</v>
      </c>
      <c r="E374" s="4">
        <v>43307</v>
      </c>
      <c r="F374" s="3" t="s">
        <v>844</v>
      </c>
      <c r="G374" s="3" t="s">
        <v>534</v>
      </c>
      <c r="H374" s="38" t="s">
        <v>533</v>
      </c>
      <c r="I374" t="str">
        <f t="shared" si="10"/>
        <v>West Bengal-Kolkata</v>
      </c>
      <c r="J374" t="e">
        <f t="shared" ca="1" si="11"/>
        <v>#NAME?</v>
      </c>
    </row>
    <row r="375" spans="4:10" x14ac:dyDescent="0.3">
      <c r="D375" s="37" t="s">
        <v>147</v>
      </c>
      <c r="E375" s="4">
        <v>43303</v>
      </c>
      <c r="F375" s="3" t="s">
        <v>848</v>
      </c>
      <c r="G375" s="3" t="s">
        <v>522</v>
      </c>
      <c r="H375" s="38" t="s">
        <v>521</v>
      </c>
      <c r="I375" t="str">
        <f t="shared" si="10"/>
        <v>Madhya Pradesh-Indore</v>
      </c>
      <c r="J375" t="e">
        <f t="shared" ca="1" si="11"/>
        <v>#NAME?</v>
      </c>
    </row>
    <row r="376" spans="4:10" x14ac:dyDescent="0.3">
      <c r="D376" s="37" t="s">
        <v>148</v>
      </c>
      <c r="E376" s="4">
        <v>43303</v>
      </c>
      <c r="F376" s="3" t="s">
        <v>847</v>
      </c>
      <c r="G376" s="3" t="s">
        <v>525</v>
      </c>
      <c r="H376" s="38" t="s">
        <v>541</v>
      </c>
      <c r="I376" t="str">
        <f t="shared" si="10"/>
        <v>Maharashtra-Pune</v>
      </c>
      <c r="J376" t="e">
        <f t="shared" ca="1" si="11"/>
        <v>#NAME?</v>
      </c>
    </row>
    <row r="377" spans="4:10" x14ac:dyDescent="0.3">
      <c r="D377" s="37" t="s">
        <v>149</v>
      </c>
      <c r="E377" s="4">
        <v>43303</v>
      </c>
      <c r="F377" s="3" t="s">
        <v>846</v>
      </c>
      <c r="G377" s="3" t="s">
        <v>522</v>
      </c>
      <c r="H377" s="38" t="s">
        <v>539</v>
      </c>
      <c r="I377" t="str">
        <f t="shared" si="10"/>
        <v>Madhya Pradesh-Bhopal</v>
      </c>
      <c r="J377" t="e">
        <f t="shared" ca="1" si="11"/>
        <v>#NAME?</v>
      </c>
    </row>
    <row r="378" spans="4:10" x14ac:dyDescent="0.3">
      <c r="D378" s="37" t="s">
        <v>150</v>
      </c>
      <c r="E378" s="4">
        <v>43303</v>
      </c>
      <c r="F378" s="3" t="s">
        <v>845</v>
      </c>
      <c r="G378" s="3" t="s">
        <v>537</v>
      </c>
      <c r="H378" s="38" t="s">
        <v>536</v>
      </c>
      <c r="I378" t="str">
        <f t="shared" si="10"/>
        <v>Rajasthan-Jaipur</v>
      </c>
      <c r="J378" t="e">
        <f t="shared" ca="1" si="11"/>
        <v>#NAME?</v>
      </c>
    </row>
    <row r="379" spans="4:10" x14ac:dyDescent="0.3">
      <c r="D379" s="37" t="s">
        <v>146</v>
      </c>
      <c r="E379" s="4">
        <v>43302</v>
      </c>
      <c r="F379" s="3" t="s">
        <v>849</v>
      </c>
      <c r="G379" s="3" t="s">
        <v>525</v>
      </c>
      <c r="H379" s="38" t="s">
        <v>524</v>
      </c>
      <c r="I379" t="str">
        <f t="shared" si="10"/>
        <v>Maharashtra-Mumbai</v>
      </c>
      <c r="J379" t="e">
        <f t="shared" ca="1" si="11"/>
        <v>#NAME?</v>
      </c>
    </row>
    <row r="380" spans="4:10" x14ac:dyDescent="0.3">
      <c r="D380" s="37" t="s">
        <v>145</v>
      </c>
      <c r="E380" s="4">
        <v>43301</v>
      </c>
      <c r="F380" s="3" t="s">
        <v>850</v>
      </c>
      <c r="G380" s="3" t="s">
        <v>550</v>
      </c>
      <c r="H380" s="38" t="s">
        <v>549</v>
      </c>
      <c r="I380" t="str">
        <f t="shared" si="10"/>
        <v>Nagaland-Kohima</v>
      </c>
      <c r="J380" t="e">
        <f t="shared" ca="1" si="11"/>
        <v>#NAME?</v>
      </c>
    </row>
    <row r="381" spans="4:10" x14ac:dyDescent="0.3">
      <c r="D381" s="37" t="s">
        <v>144</v>
      </c>
      <c r="E381" s="4">
        <v>43300</v>
      </c>
      <c r="F381" s="3" t="s">
        <v>766</v>
      </c>
      <c r="G381" s="3" t="s">
        <v>522</v>
      </c>
      <c r="H381" s="38" t="s">
        <v>521</v>
      </c>
      <c r="I381" t="str">
        <f t="shared" si="10"/>
        <v>Madhya Pradesh-Indore</v>
      </c>
      <c r="J381" t="e">
        <f t="shared" ca="1" si="11"/>
        <v>#NAME?</v>
      </c>
    </row>
    <row r="382" spans="4:10" x14ac:dyDescent="0.3">
      <c r="D382" s="37" t="s">
        <v>143</v>
      </c>
      <c r="E382" s="4">
        <v>43299</v>
      </c>
      <c r="F382" s="3" t="s">
        <v>851</v>
      </c>
      <c r="G382" s="3" t="s">
        <v>525</v>
      </c>
      <c r="H382" s="38" t="s">
        <v>524</v>
      </c>
      <c r="I382" t="str">
        <f t="shared" si="10"/>
        <v>Maharashtra-Mumbai</v>
      </c>
      <c r="J382" t="e">
        <f t="shared" ca="1" si="11"/>
        <v>#NAME?</v>
      </c>
    </row>
    <row r="383" spans="4:10" x14ac:dyDescent="0.3">
      <c r="D383" s="37" t="s">
        <v>142</v>
      </c>
      <c r="E383" s="4">
        <v>43298</v>
      </c>
      <c r="F383" s="3" t="s">
        <v>852</v>
      </c>
      <c r="G383" s="3" t="s">
        <v>558</v>
      </c>
      <c r="H383" s="38" t="s">
        <v>557</v>
      </c>
      <c r="I383" t="str">
        <f t="shared" si="10"/>
        <v>Himachal Pradesh-Simla</v>
      </c>
      <c r="J383" t="e">
        <f t="shared" ca="1" si="11"/>
        <v>#NAME?</v>
      </c>
    </row>
    <row r="384" spans="4:10" x14ac:dyDescent="0.3">
      <c r="D384" s="37" t="s">
        <v>141</v>
      </c>
      <c r="E384" s="4">
        <v>43297</v>
      </c>
      <c r="F384" s="3" t="s">
        <v>853</v>
      </c>
      <c r="G384" s="3" t="s">
        <v>561</v>
      </c>
      <c r="H384" s="38" t="s">
        <v>560</v>
      </c>
      <c r="I384" t="str">
        <f t="shared" si="10"/>
        <v>Haryana-Chandigarh</v>
      </c>
      <c r="J384" t="e">
        <f t="shared" ca="1" si="11"/>
        <v>#NAME?</v>
      </c>
    </row>
    <row r="385" spans="4:10" x14ac:dyDescent="0.3">
      <c r="D385" s="37" t="s">
        <v>140</v>
      </c>
      <c r="E385" s="4">
        <v>43296</v>
      </c>
      <c r="F385" s="3" t="s">
        <v>854</v>
      </c>
      <c r="G385" s="3" t="s">
        <v>563</v>
      </c>
      <c r="H385" s="38" t="s">
        <v>560</v>
      </c>
      <c r="I385" t="str">
        <f t="shared" si="10"/>
        <v>Punjab-Chandigarh</v>
      </c>
      <c r="J385" t="e">
        <f t="shared" ca="1" si="11"/>
        <v>#NAME?</v>
      </c>
    </row>
    <row r="386" spans="4:10" x14ac:dyDescent="0.3">
      <c r="D386" s="37" t="s">
        <v>137</v>
      </c>
      <c r="E386" s="4">
        <v>43293</v>
      </c>
      <c r="F386" s="3" t="s">
        <v>856</v>
      </c>
      <c r="G386" s="3" t="s">
        <v>572</v>
      </c>
      <c r="H386" s="38" t="s">
        <v>571</v>
      </c>
      <c r="I386" t="str">
        <f t="shared" si="10"/>
        <v>Uttar Pradesh-Lucknow</v>
      </c>
      <c r="J386" t="e">
        <f t="shared" ca="1" si="11"/>
        <v>#NAME?</v>
      </c>
    </row>
    <row r="387" spans="4:10" x14ac:dyDescent="0.3">
      <c r="D387" s="37" t="s">
        <v>138</v>
      </c>
      <c r="E387" s="4">
        <v>43293</v>
      </c>
      <c r="F387" s="3" t="s">
        <v>641</v>
      </c>
      <c r="G387" s="3" t="s">
        <v>525</v>
      </c>
      <c r="H387" s="38" t="s">
        <v>524</v>
      </c>
      <c r="I387" t="str">
        <f t="shared" si="10"/>
        <v>Maharashtra-Mumbai</v>
      </c>
      <c r="J387" t="e">
        <f t="shared" ca="1" si="11"/>
        <v>#NAME?</v>
      </c>
    </row>
    <row r="388" spans="4:10" x14ac:dyDescent="0.3">
      <c r="D388" s="37" t="s">
        <v>139</v>
      </c>
      <c r="E388" s="4">
        <v>43293</v>
      </c>
      <c r="F388" s="3" t="s">
        <v>855</v>
      </c>
      <c r="G388" s="3" t="s">
        <v>522</v>
      </c>
      <c r="H388" s="38" t="s">
        <v>521</v>
      </c>
      <c r="I388" t="str">
        <f t="shared" si="10"/>
        <v>Madhya Pradesh-Indore</v>
      </c>
      <c r="J388" t="e">
        <f t="shared" ca="1" si="11"/>
        <v>#NAME?</v>
      </c>
    </row>
    <row r="389" spans="4:10" x14ac:dyDescent="0.3">
      <c r="D389" s="37" t="s">
        <v>136</v>
      </c>
      <c r="E389" s="4">
        <v>43292</v>
      </c>
      <c r="F389" s="3" t="s">
        <v>815</v>
      </c>
      <c r="G389" s="3" t="s">
        <v>575</v>
      </c>
      <c r="H389" s="38" t="s">
        <v>574</v>
      </c>
      <c r="I389" t="str">
        <f t="shared" ref="I389:I452" si="12">G389&amp;"-"&amp;H389</f>
        <v>Tamil Nadu-Chennai</v>
      </c>
      <c r="J389" t="e">
        <f t="shared" ref="J389:J452" ca="1" si="13">_xlfn.CONCAT(G389,".",H389)</f>
        <v>#NAME?</v>
      </c>
    </row>
    <row r="390" spans="4:10" x14ac:dyDescent="0.3">
      <c r="D390" s="37" t="s">
        <v>135</v>
      </c>
      <c r="E390" s="4">
        <v>43291</v>
      </c>
      <c r="F390" s="3" t="s">
        <v>857</v>
      </c>
      <c r="G390" s="3" t="s">
        <v>528</v>
      </c>
      <c r="H390" s="38" t="s">
        <v>527</v>
      </c>
      <c r="I390" t="str">
        <f t="shared" si="12"/>
        <v>Jammu and Kashmir-Kashmir</v>
      </c>
      <c r="J390" t="e">
        <f t="shared" ca="1" si="13"/>
        <v>#NAME?</v>
      </c>
    </row>
    <row r="391" spans="4:10" x14ac:dyDescent="0.3">
      <c r="D391" s="37" t="s">
        <v>134</v>
      </c>
      <c r="E391" s="4">
        <v>43290</v>
      </c>
      <c r="F391" s="3" t="s">
        <v>858</v>
      </c>
      <c r="G391" s="3" t="s">
        <v>531</v>
      </c>
      <c r="H391" s="38" t="s">
        <v>530</v>
      </c>
      <c r="I391" t="str">
        <f t="shared" si="12"/>
        <v>Karnataka-Bangalore</v>
      </c>
      <c r="J391" t="e">
        <f t="shared" ca="1" si="13"/>
        <v>#NAME?</v>
      </c>
    </row>
    <row r="392" spans="4:10" x14ac:dyDescent="0.3">
      <c r="D392" s="37" t="s">
        <v>133</v>
      </c>
      <c r="E392" s="4">
        <v>43289</v>
      </c>
      <c r="F392" s="3" t="s">
        <v>859</v>
      </c>
      <c r="G392" s="3" t="s">
        <v>534</v>
      </c>
      <c r="H392" s="38" t="s">
        <v>533</v>
      </c>
      <c r="I392" t="str">
        <f t="shared" si="12"/>
        <v>West Bengal-Kolkata</v>
      </c>
      <c r="J392" t="e">
        <f t="shared" ca="1" si="13"/>
        <v>#NAME?</v>
      </c>
    </row>
    <row r="393" spans="4:10" x14ac:dyDescent="0.3">
      <c r="D393" s="37" t="s">
        <v>132</v>
      </c>
      <c r="E393" s="4">
        <v>43288</v>
      </c>
      <c r="F393" s="3" t="s">
        <v>860</v>
      </c>
      <c r="G393" s="3" t="s">
        <v>537</v>
      </c>
      <c r="H393" s="38" t="s">
        <v>536</v>
      </c>
      <c r="I393" t="str">
        <f t="shared" si="12"/>
        <v>Rajasthan-Jaipur</v>
      </c>
      <c r="J393" t="e">
        <f t="shared" ca="1" si="13"/>
        <v>#NAME?</v>
      </c>
    </row>
    <row r="394" spans="4:10" x14ac:dyDescent="0.3">
      <c r="D394" s="37" t="s">
        <v>131</v>
      </c>
      <c r="E394" s="4">
        <v>43287</v>
      </c>
      <c r="F394" s="3" t="s">
        <v>820</v>
      </c>
      <c r="G394" s="3" t="s">
        <v>522</v>
      </c>
      <c r="H394" s="38" t="s">
        <v>539</v>
      </c>
      <c r="I394" t="str">
        <f t="shared" si="12"/>
        <v>Madhya Pradesh-Bhopal</v>
      </c>
      <c r="J394" t="e">
        <f t="shared" ca="1" si="13"/>
        <v>#NAME?</v>
      </c>
    </row>
    <row r="395" spans="4:10" x14ac:dyDescent="0.3">
      <c r="D395" s="37" t="s">
        <v>130</v>
      </c>
      <c r="E395" s="4">
        <v>43286</v>
      </c>
      <c r="F395" s="3" t="s">
        <v>744</v>
      </c>
      <c r="G395" s="3" t="s">
        <v>525</v>
      </c>
      <c r="H395" s="38" t="s">
        <v>541</v>
      </c>
      <c r="I395" t="str">
        <f t="shared" si="12"/>
        <v>Maharashtra-Pune</v>
      </c>
      <c r="J395" t="e">
        <f t="shared" ca="1" si="13"/>
        <v>#NAME?</v>
      </c>
    </row>
    <row r="396" spans="4:10" x14ac:dyDescent="0.3">
      <c r="D396" s="37" t="s">
        <v>126</v>
      </c>
      <c r="E396" s="4">
        <v>43282</v>
      </c>
      <c r="F396" s="3" t="s">
        <v>863</v>
      </c>
      <c r="G396" s="3" t="s">
        <v>552</v>
      </c>
      <c r="H396" s="38" t="s">
        <v>552</v>
      </c>
      <c r="I396" t="str">
        <f t="shared" si="12"/>
        <v>Goa-Goa</v>
      </c>
      <c r="J396" t="e">
        <f t="shared" ca="1" si="13"/>
        <v>#NAME?</v>
      </c>
    </row>
    <row r="397" spans="4:10" x14ac:dyDescent="0.3">
      <c r="D397" s="37" t="s">
        <v>127</v>
      </c>
      <c r="E397" s="4">
        <v>43282</v>
      </c>
      <c r="F397" s="3" t="s">
        <v>730</v>
      </c>
      <c r="G397" s="3" t="s">
        <v>525</v>
      </c>
      <c r="H397" s="38" t="s">
        <v>524</v>
      </c>
      <c r="I397" t="str">
        <f t="shared" si="12"/>
        <v>Maharashtra-Mumbai</v>
      </c>
      <c r="J397" t="e">
        <f t="shared" ca="1" si="13"/>
        <v>#NAME?</v>
      </c>
    </row>
    <row r="398" spans="4:10" x14ac:dyDescent="0.3">
      <c r="D398" s="37" t="s">
        <v>128</v>
      </c>
      <c r="E398" s="4">
        <v>43282</v>
      </c>
      <c r="F398" s="3" t="s">
        <v>862</v>
      </c>
      <c r="G398" s="3" t="s">
        <v>522</v>
      </c>
      <c r="H398" s="38" t="s">
        <v>521</v>
      </c>
      <c r="I398" t="str">
        <f t="shared" si="12"/>
        <v>Madhya Pradesh-Indore</v>
      </c>
      <c r="J398" t="e">
        <f t="shared" ca="1" si="13"/>
        <v>#NAME?</v>
      </c>
    </row>
    <row r="399" spans="4:10" x14ac:dyDescent="0.3">
      <c r="D399" s="37" t="s">
        <v>129</v>
      </c>
      <c r="E399" s="4">
        <v>43282</v>
      </c>
      <c r="F399" s="3" t="s">
        <v>861</v>
      </c>
      <c r="G399" s="3" t="s">
        <v>522</v>
      </c>
      <c r="H399" s="38" t="s">
        <v>521</v>
      </c>
      <c r="I399" t="str">
        <f t="shared" si="12"/>
        <v>Madhya Pradesh-Indore</v>
      </c>
      <c r="J399" t="e">
        <f t="shared" ca="1" si="13"/>
        <v>#NAME?</v>
      </c>
    </row>
    <row r="400" spans="4:10" x14ac:dyDescent="0.3">
      <c r="D400" s="37" t="s">
        <v>125</v>
      </c>
      <c r="E400" s="4">
        <v>43281</v>
      </c>
      <c r="F400" s="3" t="s">
        <v>644</v>
      </c>
      <c r="G400" s="3" t="s">
        <v>522</v>
      </c>
      <c r="H400" s="38" t="s">
        <v>521</v>
      </c>
      <c r="I400" t="str">
        <f t="shared" si="12"/>
        <v>Madhya Pradesh-Indore</v>
      </c>
      <c r="J400" t="e">
        <f t="shared" ca="1" si="13"/>
        <v>#NAME?</v>
      </c>
    </row>
    <row r="401" spans="4:10" x14ac:dyDescent="0.3">
      <c r="D401" s="37" t="s">
        <v>124</v>
      </c>
      <c r="E401" s="4">
        <v>43280</v>
      </c>
      <c r="F401" s="3" t="s">
        <v>864</v>
      </c>
      <c r="G401" s="3" t="s">
        <v>525</v>
      </c>
      <c r="H401" s="38" t="s">
        <v>524</v>
      </c>
      <c r="I401" t="str">
        <f t="shared" si="12"/>
        <v>Maharashtra-Mumbai</v>
      </c>
      <c r="J401" t="e">
        <f t="shared" ca="1" si="13"/>
        <v>#NAME?</v>
      </c>
    </row>
    <row r="402" spans="4:10" x14ac:dyDescent="0.3">
      <c r="D402" s="37" t="s">
        <v>123</v>
      </c>
      <c r="E402" s="4">
        <v>43279</v>
      </c>
      <c r="F402" s="3" t="s">
        <v>865</v>
      </c>
      <c r="G402" s="3" t="s">
        <v>522</v>
      </c>
      <c r="H402" s="38" t="s">
        <v>521</v>
      </c>
      <c r="I402" t="str">
        <f t="shared" si="12"/>
        <v>Madhya Pradesh-Indore</v>
      </c>
      <c r="J402" t="e">
        <f t="shared" ca="1" si="13"/>
        <v>#NAME?</v>
      </c>
    </row>
    <row r="403" spans="4:10" x14ac:dyDescent="0.3">
      <c r="D403" s="37" t="s">
        <v>122</v>
      </c>
      <c r="E403" s="4">
        <v>43278</v>
      </c>
      <c r="F403" s="3" t="s">
        <v>866</v>
      </c>
      <c r="G403" s="3" t="s">
        <v>525</v>
      </c>
      <c r="H403" s="38" t="s">
        <v>524</v>
      </c>
      <c r="I403" t="str">
        <f t="shared" si="12"/>
        <v>Maharashtra-Mumbai</v>
      </c>
      <c r="J403" t="e">
        <f t="shared" ca="1" si="13"/>
        <v>#NAME?</v>
      </c>
    </row>
    <row r="404" spans="4:10" x14ac:dyDescent="0.3">
      <c r="D404" s="37" t="s">
        <v>121</v>
      </c>
      <c r="E404" s="4">
        <v>43277</v>
      </c>
      <c r="F404" s="3" t="s">
        <v>867</v>
      </c>
      <c r="G404" s="3" t="s">
        <v>522</v>
      </c>
      <c r="H404" s="38" t="s">
        <v>521</v>
      </c>
      <c r="I404" t="str">
        <f t="shared" si="12"/>
        <v>Madhya Pradesh-Indore</v>
      </c>
      <c r="J404" t="e">
        <f t="shared" ca="1" si="13"/>
        <v>#NAME?</v>
      </c>
    </row>
    <row r="405" spans="4:10" x14ac:dyDescent="0.3">
      <c r="D405" s="37" t="s">
        <v>120</v>
      </c>
      <c r="E405" s="4">
        <v>43276</v>
      </c>
      <c r="F405" s="3" t="s">
        <v>868</v>
      </c>
      <c r="G405" s="3" t="s">
        <v>525</v>
      </c>
      <c r="H405" s="38" t="s">
        <v>524</v>
      </c>
      <c r="I405" t="str">
        <f t="shared" si="12"/>
        <v>Maharashtra-Mumbai</v>
      </c>
      <c r="J405" t="e">
        <f t="shared" ca="1" si="13"/>
        <v>#NAME?</v>
      </c>
    </row>
    <row r="406" spans="4:10" x14ac:dyDescent="0.3">
      <c r="D406" s="37" t="s">
        <v>119</v>
      </c>
      <c r="E406" s="4">
        <v>43275</v>
      </c>
      <c r="F406" s="3" t="s">
        <v>869</v>
      </c>
      <c r="G406" s="3" t="s">
        <v>572</v>
      </c>
      <c r="H406" s="38" t="s">
        <v>571</v>
      </c>
      <c r="I406" t="str">
        <f t="shared" si="12"/>
        <v>Uttar Pradesh-Lucknow</v>
      </c>
      <c r="J406" t="e">
        <f t="shared" ca="1" si="13"/>
        <v>#NAME?</v>
      </c>
    </row>
    <row r="407" spans="4:10" x14ac:dyDescent="0.3">
      <c r="D407" s="37" t="s">
        <v>118</v>
      </c>
      <c r="E407" s="4">
        <v>43274</v>
      </c>
      <c r="F407" s="3" t="s">
        <v>870</v>
      </c>
      <c r="G407" s="3" t="s">
        <v>575</v>
      </c>
      <c r="H407" s="38" t="s">
        <v>574</v>
      </c>
      <c r="I407" t="str">
        <f t="shared" si="12"/>
        <v>Tamil Nadu-Chennai</v>
      </c>
      <c r="J407" t="e">
        <f t="shared" ca="1" si="13"/>
        <v>#NAME?</v>
      </c>
    </row>
    <row r="408" spans="4:10" x14ac:dyDescent="0.3">
      <c r="D408" s="37" t="s">
        <v>117</v>
      </c>
      <c r="E408" s="4">
        <v>43273</v>
      </c>
      <c r="F408" s="3" t="s">
        <v>871</v>
      </c>
      <c r="G408" s="3" t="s">
        <v>528</v>
      </c>
      <c r="H408" s="38" t="s">
        <v>527</v>
      </c>
      <c r="I408" t="str">
        <f t="shared" si="12"/>
        <v>Jammu and Kashmir-Kashmir</v>
      </c>
      <c r="J408" t="e">
        <f t="shared" ca="1" si="13"/>
        <v>#NAME?</v>
      </c>
    </row>
    <row r="409" spans="4:10" x14ac:dyDescent="0.3">
      <c r="D409" s="37" t="s">
        <v>116</v>
      </c>
      <c r="E409" s="4">
        <v>43272</v>
      </c>
      <c r="F409" s="3" t="s">
        <v>872</v>
      </c>
      <c r="G409" s="3" t="s">
        <v>531</v>
      </c>
      <c r="H409" s="38" t="s">
        <v>530</v>
      </c>
      <c r="I409" t="str">
        <f t="shared" si="12"/>
        <v>Karnataka-Bangalore</v>
      </c>
      <c r="J409" t="e">
        <f t="shared" ca="1" si="13"/>
        <v>#NAME?</v>
      </c>
    </row>
    <row r="410" spans="4:10" x14ac:dyDescent="0.3">
      <c r="D410" s="37" t="s">
        <v>113</v>
      </c>
      <c r="E410" s="4">
        <v>43269</v>
      </c>
      <c r="F410" s="3" t="s">
        <v>875</v>
      </c>
      <c r="G410" s="3" t="s">
        <v>522</v>
      </c>
      <c r="H410" s="38" t="s">
        <v>539</v>
      </c>
      <c r="I410" t="str">
        <f t="shared" si="12"/>
        <v>Madhya Pradesh-Bhopal</v>
      </c>
      <c r="J410" t="e">
        <f t="shared" ca="1" si="13"/>
        <v>#NAME?</v>
      </c>
    </row>
    <row r="411" spans="4:10" x14ac:dyDescent="0.3">
      <c r="D411" s="37" t="s">
        <v>114</v>
      </c>
      <c r="E411" s="4">
        <v>43269</v>
      </c>
      <c r="F411" s="3" t="s">
        <v>874</v>
      </c>
      <c r="G411" s="3" t="s">
        <v>537</v>
      </c>
      <c r="H411" s="38" t="s">
        <v>536</v>
      </c>
      <c r="I411" t="str">
        <f t="shared" si="12"/>
        <v>Rajasthan-Jaipur</v>
      </c>
      <c r="J411" t="e">
        <f t="shared" ca="1" si="13"/>
        <v>#NAME?</v>
      </c>
    </row>
    <row r="412" spans="4:10" x14ac:dyDescent="0.3">
      <c r="D412" s="37" t="s">
        <v>115</v>
      </c>
      <c r="E412" s="4">
        <v>43269</v>
      </c>
      <c r="F412" s="3" t="s">
        <v>873</v>
      </c>
      <c r="G412" s="3" t="s">
        <v>534</v>
      </c>
      <c r="H412" s="38" t="s">
        <v>533</v>
      </c>
      <c r="I412" t="str">
        <f t="shared" si="12"/>
        <v>West Bengal-Kolkata</v>
      </c>
      <c r="J412" t="e">
        <f t="shared" ca="1" si="13"/>
        <v>#NAME?</v>
      </c>
    </row>
    <row r="413" spans="4:10" x14ac:dyDescent="0.3">
      <c r="D413" s="37" t="s">
        <v>112</v>
      </c>
      <c r="E413" s="4">
        <v>43268</v>
      </c>
      <c r="F413" s="3" t="s">
        <v>855</v>
      </c>
      <c r="G413" s="3" t="s">
        <v>522</v>
      </c>
      <c r="H413" s="38" t="s">
        <v>521</v>
      </c>
      <c r="I413" t="str">
        <f t="shared" si="12"/>
        <v>Madhya Pradesh-Indore</v>
      </c>
      <c r="J413" t="e">
        <f t="shared" ca="1" si="13"/>
        <v>#NAME?</v>
      </c>
    </row>
    <row r="414" spans="4:10" x14ac:dyDescent="0.3">
      <c r="D414" s="37" t="s">
        <v>111</v>
      </c>
      <c r="E414" s="4">
        <v>43267</v>
      </c>
      <c r="F414" s="3" t="s">
        <v>876</v>
      </c>
      <c r="G414" s="3" t="s">
        <v>525</v>
      </c>
      <c r="H414" s="38" t="s">
        <v>524</v>
      </c>
      <c r="I414" t="str">
        <f t="shared" si="12"/>
        <v>Maharashtra-Mumbai</v>
      </c>
      <c r="J414" t="e">
        <f t="shared" ca="1" si="13"/>
        <v>#NAME?</v>
      </c>
    </row>
    <row r="415" spans="4:10" x14ac:dyDescent="0.3">
      <c r="D415" s="37" t="s">
        <v>110</v>
      </c>
      <c r="E415" s="4">
        <v>43266</v>
      </c>
      <c r="F415" s="3" t="s">
        <v>877</v>
      </c>
      <c r="G415" s="3" t="s">
        <v>522</v>
      </c>
      <c r="H415" s="38" t="s">
        <v>521</v>
      </c>
      <c r="I415" t="str">
        <f t="shared" si="12"/>
        <v>Madhya Pradesh-Indore</v>
      </c>
      <c r="J415" t="e">
        <f t="shared" ca="1" si="13"/>
        <v>#NAME?</v>
      </c>
    </row>
    <row r="416" spans="4:10" x14ac:dyDescent="0.3">
      <c r="D416" s="37" t="s">
        <v>109</v>
      </c>
      <c r="E416" s="4">
        <v>43265</v>
      </c>
      <c r="F416" s="3" t="s">
        <v>878</v>
      </c>
      <c r="G416" s="3" t="s">
        <v>525</v>
      </c>
      <c r="H416" s="38" t="s">
        <v>524</v>
      </c>
      <c r="I416" t="str">
        <f t="shared" si="12"/>
        <v>Maharashtra-Mumbai</v>
      </c>
      <c r="J416" t="e">
        <f t="shared" ca="1" si="13"/>
        <v>#NAME?</v>
      </c>
    </row>
    <row r="417" spans="4:10" x14ac:dyDescent="0.3">
      <c r="D417" s="37" t="s">
        <v>106</v>
      </c>
      <c r="E417" s="4">
        <v>43262</v>
      </c>
      <c r="F417" s="3" t="s">
        <v>619</v>
      </c>
      <c r="G417" s="3" t="s">
        <v>558</v>
      </c>
      <c r="H417" s="38" t="s">
        <v>557</v>
      </c>
      <c r="I417" t="str">
        <f t="shared" si="12"/>
        <v>Himachal Pradesh-Simla</v>
      </c>
      <c r="J417" t="e">
        <f t="shared" ca="1" si="13"/>
        <v>#NAME?</v>
      </c>
    </row>
    <row r="418" spans="4:10" x14ac:dyDescent="0.3">
      <c r="D418" s="37" t="s">
        <v>107</v>
      </c>
      <c r="E418" s="4">
        <v>43262</v>
      </c>
      <c r="F418" s="3" t="s">
        <v>880</v>
      </c>
      <c r="G418" s="3" t="s">
        <v>525</v>
      </c>
      <c r="H418" s="38" t="s">
        <v>524</v>
      </c>
      <c r="I418" t="str">
        <f t="shared" si="12"/>
        <v>Maharashtra-Mumbai</v>
      </c>
      <c r="J418" t="e">
        <f t="shared" ca="1" si="13"/>
        <v>#NAME?</v>
      </c>
    </row>
    <row r="419" spans="4:10" x14ac:dyDescent="0.3">
      <c r="D419" s="37" t="s">
        <v>108</v>
      </c>
      <c r="E419" s="4">
        <v>43262</v>
      </c>
      <c r="F419" s="3" t="s">
        <v>879</v>
      </c>
      <c r="G419" s="3" t="s">
        <v>522</v>
      </c>
      <c r="H419" s="38" t="s">
        <v>521</v>
      </c>
      <c r="I419" t="str">
        <f t="shared" si="12"/>
        <v>Madhya Pradesh-Indore</v>
      </c>
      <c r="J419" t="e">
        <f t="shared" ca="1" si="13"/>
        <v>#NAME?</v>
      </c>
    </row>
    <row r="420" spans="4:10" x14ac:dyDescent="0.3">
      <c r="D420" s="37" t="s">
        <v>105</v>
      </c>
      <c r="E420" s="4">
        <v>43261</v>
      </c>
      <c r="F420" s="3" t="s">
        <v>766</v>
      </c>
      <c r="G420" s="3" t="s">
        <v>522</v>
      </c>
      <c r="H420" s="38" t="s">
        <v>521</v>
      </c>
      <c r="I420" t="str">
        <f t="shared" si="12"/>
        <v>Madhya Pradesh-Indore</v>
      </c>
      <c r="J420" t="e">
        <f t="shared" ca="1" si="13"/>
        <v>#NAME?</v>
      </c>
    </row>
    <row r="421" spans="4:10" x14ac:dyDescent="0.3">
      <c r="D421" s="37" t="s">
        <v>104</v>
      </c>
      <c r="E421" s="4">
        <v>43260</v>
      </c>
      <c r="F421" s="3" t="s">
        <v>881</v>
      </c>
      <c r="G421" s="3" t="s">
        <v>525</v>
      </c>
      <c r="H421" s="38" t="s">
        <v>524</v>
      </c>
      <c r="I421" t="str">
        <f t="shared" si="12"/>
        <v>Maharashtra-Mumbai</v>
      </c>
      <c r="J421" t="e">
        <f t="shared" ca="1" si="13"/>
        <v>#NAME?</v>
      </c>
    </row>
    <row r="422" spans="4:10" x14ac:dyDescent="0.3">
      <c r="D422" s="37" t="s">
        <v>103</v>
      </c>
      <c r="E422" s="4">
        <v>43259</v>
      </c>
      <c r="F422" s="3" t="s">
        <v>670</v>
      </c>
      <c r="G422" s="3" t="s">
        <v>566</v>
      </c>
      <c r="H422" s="38" t="s">
        <v>565</v>
      </c>
      <c r="I422" t="str">
        <f t="shared" si="12"/>
        <v>Kerala -Thiruvananthapuram</v>
      </c>
      <c r="J422" t="e">
        <f t="shared" ca="1" si="13"/>
        <v>#NAME?</v>
      </c>
    </row>
    <row r="423" spans="4:10" x14ac:dyDescent="0.3">
      <c r="D423" s="37" t="s">
        <v>102</v>
      </c>
      <c r="E423" s="4">
        <v>43258</v>
      </c>
      <c r="F423" s="3" t="s">
        <v>675</v>
      </c>
      <c r="G423" s="3" t="s">
        <v>569</v>
      </c>
      <c r="H423" s="38" t="s">
        <v>568</v>
      </c>
      <c r="I423" t="str">
        <f t="shared" si="12"/>
        <v>Bihar-Patna</v>
      </c>
      <c r="J423" t="e">
        <f t="shared" ca="1" si="13"/>
        <v>#NAME?</v>
      </c>
    </row>
    <row r="424" spans="4:10" x14ac:dyDescent="0.3">
      <c r="D424" s="37" t="s">
        <v>99</v>
      </c>
      <c r="E424" s="4">
        <v>43255</v>
      </c>
      <c r="F424" s="3" t="s">
        <v>883</v>
      </c>
      <c r="G424" s="3" t="s">
        <v>525</v>
      </c>
      <c r="H424" s="38" t="s">
        <v>524</v>
      </c>
      <c r="I424" t="str">
        <f t="shared" si="12"/>
        <v>Maharashtra-Mumbai</v>
      </c>
      <c r="J424" t="e">
        <f t="shared" ca="1" si="13"/>
        <v>#NAME?</v>
      </c>
    </row>
    <row r="425" spans="4:10" x14ac:dyDescent="0.3">
      <c r="D425" s="37" t="s">
        <v>100</v>
      </c>
      <c r="E425" s="4">
        <v>43255</v>
      </c>
      <c r="F425" s="3" t="s">
        <v>653</v>
      </c>
      <c r="G425" s="3" t="s">
        <v>522</v>
      </c>
      <c r="H425" s="38" t="s">
        <v>521</v>
      </c>
      <c r="I425" t="str">
        <f t="shared" si="12"/>
        <v>Madhya Pradesh-Indore</v>
      </c>
      <c r="J425" t="e">
        <f t="shared" ca="1" si="13"/>
        <v>#NAME?</v>
      </c>
    </row>
    <row r="426" spans="4:10" x14ac:dyDescent="0.3">
      <c r="D426" s="37" t="s">
        <v>101</v>
      </c>
      <c r="E426" s="4">
        <v>43255</v>
      </c>
      <c r="F426" s="3" t="s">
        <v>882</v>
      </c>
      <c r="G426" s="3" t="s">
        <v>522</v>
      </c>
      <c r="H426" s="38" t="s">
        <v>521</v>
      </c>
      <c r="I426" t="str">
        <f t="shared" si="12"/>
        <v>Madhya Pradesh-Indore</v>
      </c>
      <c r="J426" t="e">
        <f t="shared" ca="1" si="13"/>
        <v>#NAME?</v>
      </c>
    </row>
    <row r="427" spans="4:10" x14ac:dyDescent="0.3">
      <c r="D427" s="37" t="s">
        <v>98</v>
      </c>
      <c r="E427" s="4">
        <v>43254</v>
      </c>
      <c r="F427" s="3" t="s">
        <v>884</v>
      </c>
      <c r="G427" s="3" t="s">
        <v>531</v>
      </c>
      <c r="H427" s="38" t="s">
        <v>530</v>
      </c>
      <c r="I427" t="str">
        <f t="shared" si="12"/>
        <v>Karnataka-Bangalore</v>
      </c>
      <c r="J427" t="e">
        <f t="shared" ca="1" si="13"/>
        <v>#NAME?</v>
      </c>
    </row>
    <row r="428" spans="4:10" x14ac:dyDescent="0.3">
      <c r="D428" s="37" t="s">
        <v>97</v>
      </c>
      <c r="E428" s="4">
        <v>43253</v>
      </c>
      <c r="F428" s="3" t="s">
        <v>865</v>
      </c>
      <c r="G428" s="3" t="s">
        <v>534</v>
      </c>
      <c r="H428" s="38" t="s">
        <v>533</v>
      </c>
      <c r="I428" t="str">
        <f t="shared" si="12"/>
        <v>West Bengal-Kolkata</v>
      </c>
      <c r="J428" t="e">
        <f t="shared" ca="1" si="13"/>
        <v>#NAME?</v>
      </c>
    </row>
    <row r="429" spans="4:10" x14ac:dyDescent="0.3">
      <c r="D429" s="37" t="s">
        <v>96</v>
      </c>
      <c r="E429" s="4">
        <v>43252</v>
      </c>
      <c r="F429" s="3" t="s">
        <v>885</v>
      </c>
      <c r="G429" s="3" t="s">
        <v>537</v>
      </c>
      <c r="H429" s="38" t="s">
        <v>536</v>
      </c>
      <c r="I429" t="str">
        <f t="shared" si="12"/>
        <v>Rajasthan-Jaipur</v>
      </c>
      <c r="J429" t="e">
        <f t="shared" ca="1" si="13"/>
        <v>#NAME?</v>
      </c>
    </row>
    <row r="430" spans="4:10" x14ac:dyDescent="0.3">
      <c r="D430" s="37" t="s">
        <v>95</v>
      </c>
      <c r="E430" s="4">
        <v>43251</v>
      </c>
      <c r="F430" s="3" t="s">
        <v>670</v>
      </c>
      <c r="G430" s="3" t="s">
        <v>522</v>
      </c>
      <c r="H430" s="38" t="s">
        <v>539</v>
      </c>
      <c r="I430" t="str">
        <f t="shared" si="12"/>
        <v>Madhya Pradesh-Bhopal</v>
      </c>
      <c r="J430" t="e">
        <f t="shared" ca="1" si="13"/>
        <v>#NAME?</v>
      </c>
    </row>
    <row r="431" spans="4:10" x14ac:dyDescent="0.3">
      <c r="D431" s="37" t="s">
        <v>92</v>
      </c>
      <c r="E431" s="4">
        <v>43248</v>
      </c>
      <c r="F431" s="3" t="s">
        <v>887</v>
      </c>
      <c r="G431" s="3" t="s">
        <v>547</v>
      </c>
      <c r="H431" s="38" t="s">
        <v>546</v>
      </c>
      <c r="I431" t="str">
        <f t="shared" si="12"/>
        <v>Andhra Pradesh-Hyderabad</v>
      </c>
      <c r="J431" t="e">
        <f t="shared" ca="1" si="13"/>
        <v>#NAME?</v>
      </c>
    </row>
    <row r="432" spans="4:10" x14ac:dyDescent="0.3">
      <c r="D432" s="37" t="s">
        <v>93</v>
      </c>
      <c r="E432" s="4">
        <v>43248</v>
      </c>
      <c r="F432" s="3" t="s">
        <v>886</v>
      </c>
      <c r="G432" s="3" t="s">
        <v>544</v>
      </c>
      <c r="H432" s="38" t="s">
        <v>543</v>
      </c>
      <c r="I432" t="str">
        <f t="shared" si="12"/>
        <v>Gujarat-Ahmedabad</v>
      </c>
      <c r="J432" t="e">
        <f t="shared" ca="1" si="13"/>
        <v>#NAME?</v>
      </c>
    </row>
    <row r="433" spans="4:10" x14ac:dyDescent="0.3">
      <c r="D433" s="37" t="s">
        <v>94</v>
      </c>
      <c r="E433" s="4">
        <v>43248</v>
      </c>
      <c r="F433" s="3" t="s">
        <v>673</v>
      </c>
      <c r="G433" s="3" t="s">
        <v>525</v>
      </c>
      <c r="H433" s="38" t="s">
        <v>541</v>
      </c>
      <c r="I433" t="str">
        <f t="shared" si="12"/>
        <v>Maharashtra-Pune</v>
      </c>
      <c r="J433" t="e">
        <f t="shared" ca="1" si="13"/>
        <v>#NAME?</v>
      </c>
    </row>
    <row r="434" spans="4:10" x14ac:dyDescent="0.3">
      <c r="D434" s="37" t="s">
        <v>91</v>
      </c>
      <c r="E434" s="4">
        <v>43247</v>
      </c>
      <c r="F434" s="3" t="s">
        <v>660</v>
      </c>
      <c r="G434" s="3" t="s">
        <v>550</v>
      </c>
      <c r="H434" s="38" t="s">
        <v>549</v>
      </c>
      <c r="I434" t="str">
        <f t="shared" si="12"/>
        <v>Nagaland-Kohima</v>
      </c>
      <c r="J434" t="e">
        <f t="shared" ca="1" si="13"/>
        <v>#NAME?</v>
      </c>
    </row>
    <row r="435" spans="4:10" x14ac:dyDescent="0.3">
      <c r="D435" s="37" t="s">
        <v>89</v>
      </c>
      <c r="E435" s="4">
        <v>43245</v>
      </c>
      <c r="F435" s="3" t="s">
        <v>889</v>
      </c>
      <c r="G435" s="3" t="s">
        <v>555</v>
      </c>
      <c r="H435" s="38" t="s">
        <v>554</v>
      </c>
      <c r="I435" t="str">
        <f t="shared" si="12"/>
        <v>Sikkim-Gangtok</v>
      </c>
      <c r="J435" t="e">
        <f t="shared" ca="1" si="13"/>
        <v>#NAME?</v>
      </c>
    </row>
    <row r="436" spans="4:10" x14ac:dyDescent="0.3">
      <c r="D436" s="37" t="s">
        <v>90</v>
      </c>
      <c r="E436" s="4">
        <v>43245</v>
      </c>
      <c r="F436" s="3" t="s">
        <v>888</v>
      </c>
      <c r="G436" s="3" t="s">
        <v>552</v>
      </c>
      <c r="H436" s="38" t="s">
        <v>552</v>
      </c>
      <c r="I436" t="str">
        <f t="shared" si="12"/>
        <v>Goa-Goa</v>
      </c>
      <c r="J436" t="e">
        <f t="shared" ca="1" si="13"/>
        <v>#NAME?</v>
      </c>
    </row>
    <row r="437" spans="4:10" x14ac:dyDescent="0.3">
      <c r="D437" s="37" t="s">
        <v>88</v>
      </c>
      <c r="E437" s="4">
        <v>43244</v>
      </c>
      <c r="F437" s="3" t="s">
        <v>661</v>
      </c>
      <c r="G437" s="3" t="s">
        <v>558</v>
      </c>
      <c r="H437" s="38" t="s">
        <v>557</v>
      </c>
      <c r="I437" t="str">
        <f t="shared" si="12"/>
        <v>Himachal Pradesh-Simla</v>
      </c>
      <c r="J437" t="e">
        <f t="shared" ca="1" si="13"/>
        <v>#NAME?</v>
      </c>
    </row>
    <row r="438" spans="4:10" x14ac:dyDescent="0.3">
      <c r="D438" s="37" t="s">
        <v>87</v>
      </c>
      <c r="E438" s="4">
        <v>43243</v>
      </c>
      <c r="F438" s="3" t="s">
        <v>641</v>
      </c>
      <c r="G438" s="3" t="s">
        <v>561</v>
      </c>
      <c r="H438" s="38" t="s">
        <v>560</v>
      </c>
      <c r="I438" t="str">
        <f t="shared" si="12"/>
        <v>Haryana-Chandigarh</v>
      </c>
      <c r="J438" t="e">
        <f t="shared" ca="1" si="13"/>
        <v>#NAME?</v>
      </c>
    </row>
    <row r="439" spans="4:10" x14ac:dyDescent="0.3">
      <c r="D439" s="37" t="s">
        <v>86</v>
      </c>
      <c r="E439" s="4">
        <v>43242</v>
      </c>
      <c r="F439" s="3" t="s">
        <v>890</v>
      </c>
      <c r="G439" s="3" t="s">
        <v>563</v>
      </c>
      <c r="H439" s="38" t="s">
        <v>560</v>
      </c>
      <c r="I439" t="str">
        <f t="shared" si="12"/>
        <v>Punjab-Chandigarh</v>
      </c>
      <c r="J439" t="e">
        <f t="shared" ca="1" si="13"/>
        <v>#NAME?</v>
      </c>
    </row>
    <row r="440" spans="4:10" x14ac:dyDescent="0.3">
      <c r="D440" s="37" t="s">
        <v>85</v>
      </c>
      <c r="E440" s="4">
        <v>43241</v>
      </c>
      <c r="F440" s="3" t="s">
        <v>891</v>
      </c>
      <c r="G440" s="3" t="s">
        <v>566</v>
      </c>
      <c r="H440" s="38" t="s">
        <v>565</v>
      </c>
      <c r="I440" t="str">
        <f t="shared" si="12"/>
        <v>Kerala -Thiruvananthapuram</v>
      </c>
      <c r="J440" t="e">
        <f t="shared" ca="1" si="13"/>
        <v>#NAME?</v>
      </c>
    </row>
    <row r="441" spans="4:10" x14ac:dyDescent="0.3">
      <c r="D441" s="37" t="s">
        <v>84</v>
      </c>
      <c r="E441" s="4">
        <v>43240</v>
      </c>
      <c r="F441" s="3" t="s">
        <v>892</v>
      </c>
      <c r="G441" s="3" t="s">
        <v>569</v>
      </c>
      <c r="H441" s="38" t="s">
        <v>568</v>
      </c>
      <c r="I441" t="str">
        <f t="shared" si="12"/>
        <v>Bihar-Patna</v>
      </c>
      <c r="J441" t="e">
        <f t="shared" ca="1" si="13"/>
        <v>#NAME?</v>
      </c>
    </row>
    <row r="442" spans="4:10" x14ac:dyDescent="0.3">
      <c r="D442" s="37" t="s">
        <v>83</v>
      </c>
      <c r="E442" s="4">
        <v>43239</v>
      </c>
      <c r="F442" s="3" t="s">
        <v>584</v>
      </c>
      <c r="G442" s="3" t="s">
        <v>522</v>
      </c>
      <c r="H442" s="38" t="s">
        <v>521</v>
      </c>
      <c r="I442" t="str">
        <f t="shared" si="12"/>
        <v>Madhya Pradesh-Indore</v>
      </c>
      <c r="J442" t="e">
        <f t="shared" ca="1" si="13"/>
        <v>#NAME?</v>
      </c>
    </row>
    <row r="443" spans="4:10" x14ac:dyDescent="0.3">
      <c r="D443" s="37" t="s">
        <v>81</v>
      </c>
      <c r="E443" s="4">
        <v>43237</v>
      </c>
      <c r="F443" s="3" t="s">
        <v>586</v>
      </c>
      <c r="G443" s="3" t="s">
        <v>528</v>
      </c>
      <c r="H443" s="38" t="s">
        <v>527</v>
      </c>
      <c r="I443" t="str">
        <f t="shared" si="12"/>
        <v>Jammu and Kashmir-Kashmir</v>
      </c>
      <c r="J443" t="e">
        <f t="shared" ca="1" si="13"/>
        <v>#NAME?</v>
      </c>
    </row>
    <row r="444" spans="4:10" x14ac:dyDescent="0.3">
      <c r="D444" s="37" t="s">
        <v>82</v>
      </c>
      <c r="E444" s="4">
        <v>43237</v>
      </c>
      <c r="F444" s="3" t="s">
        <v>585</v>
      </c>
      <c r="G444" s="3" t="s">
        <v>525</v>
      </c>
      <c r="H444" s="38" t="s">
        <v>524</v>
      </c>
      <c r="I444" t="str">
        <f t="shared" si="12"/>
        <v>Maharashtra-Mumbai</v>
      </c>
      <c r="J444" t="e">
        <f t="shared" ca="1" si="13"/>
        <v>#NAME?</v>
      </c>
    </row>
    <row r="445" spans="4:10" x14ac:dyDescent="0.3">
      <c r="D445" s="37" t="s">
        <v>80</v>
      </c>
      <c r="E445" s="4">
        <v>43236</v>
      </c>
      <c r="F445" s="3" t="s">
        <v>587</v>
      </c>
      <c r="G445" s="3" t="s">
        <v>531</v>
      </c>
      <c r="H445" s="38" t="s">
        <v>530</v>
      </c>
      <c r="I445" t="str">
        <f t="shared" si="12"/>
        <v>Karnataka-Bangalore</v>
      </c>
      <c r="J445" t="e">
        <f t="shared" ca="1" si="13"/>
        <v>#NAME?</v>
      </c>
    </row>
    <row r="446" spans="4:10" x14ac:dyDescent="0.3">
      <c r="D446" s="37" t="s">
        <v>79</v>
      </c>
      <c r="E446" s="4">
        <v>43235</v>
      </c>
      <c r="F446" s="3" t="s">
        <v>588</v>
      </c>
      <c r="G446" s="3" t="s">
        <v>534</v>
      </c>
      <c r="H446" s="38" t="s">
        <v>533</v>
      </c>
      <c r="I446" t="str">
        <f t="shared" si="12"/>
        <v>West Bengal-Kolkata</v>
      </c>
      <c r="J446" t="e">
        <f t="shared" ca="1" si="13"/>
        <v>#NAME?</v>
      </c>
    </row>
    <row r="447" spans="4:10" x14ac:dyDescent="0.3">
      <c r="D447" s="37" t="s">
        <v>78</v>
      </c>
      <c r="E447" s="4">
        <v>43234</v>
      </c>
      <c r="F447" s="3" t="s">
        <v>589</v>
      </c>
      <c r="G447" s="3" t="s">
        <v>537</v>
      </c>
      <c r="H447" s="38" t="s">
        <v>536</v>
      </c>
      <c r="I447" t="str">
        <f t="shared" si="12"/>
        <v>Rajasthan-Jaipur</v>
      </c>
      <c r="J447" t="e">
        <f t="shared" ca="1" si="13"/>
        <v>#NAME?</v>
      </c>
    </row>
    <row r="448" spans="4:10" x14ac:dyDescent="0.3">
      <c r="D448" s="37" t="s">
        <v>77</v>
      </c>
      <c r="E448" s="4">
        <v>43233</v>
      </c>
      <c r="F448" s="3" t="s">
        <v>590</v>
      </c>
      <c r="G448" s="3" t="s">
        <v>522</v>
      </c>
      <c r="H448" s="38" t="s">
        <v>539</v>
      </c>
      <c r="I448" t="str">
        <f t="shared" si="12"/>
        <v>Madhya Pradesh-Bhopal</v>
      </c>
      <c r="J448" t="e">
        <f t="shared" ca="1" si="13"/>
        <v>#NAME?</v>
      </c>
    </row>
    <row r="449" spans="4:10" x14ac:dyDescent="0.3">
      <c r="D449" s="37" t="s">
        <v>75</v>
      </c>
      <c r="E449" s="4">
        <v>43231</v>
      </c>
      <c r="F449" s="3" t="s">
        <v>592</v>
      </c>
      <c r="G449" s="3" t="s">
        <v>522</v>
      </c>
      <c r="H449" s="38" t="s">
        <v>521</v>
      </c>
      <c r="I449" t="str">
        <f t="shared" si="12"/>
        <v>Madhya Pradesh-Indore</v>
      </c>
      <c r="J449" t="e">
        <f t="shared" ca="1" si="13"/>
        <v>#NAME?</v>
      </c>
    </row>
    <row r="450" spans="4:10" x14ac:dyDescent="0.3">
      <c r="D450" s="37" t="s">
        <v>76</v>
      </c>
      <c r="E450" s="4">
        <v>43231</v>
      </c>
      <c r="F450" s="3" t="s">
        <v>591</v>
      </c>
      <c r="G450" s="3" t="s">
        <v>525</v>
      </c>
      <c r="H450" s="38" t="s">
        <v>541</v>
      </c>
      <c r="I450" t="str">
        <f t="shared" si="12"/>
        <v>Maharashtra-Pune</v>
      </c>
      <c r="J450" t="e">
        <f t="shared" ca="1" si="13"/>
        <v>#NAME?</v>
      </c>
    </row>
    <row r="451" spans="4:10" x14ac:dyDescent="0.3">
      <c r="D451" s="37" t="s">
        <v>74</v>
      </c>
      <c r="E451" s="4">
        <v>43230</v>
      </c>
      <c r="F451" s="3" t="s">
        <v>893</v>
      </c>
      <c r="G451" s="3" t="s">
        <v>525</v>
      </c>
      <c r="H451" s="38" t="s">
        <v>524</v>
      </c>
      <c r="I451" t="str">
        <f t="shared" si="12"/>
        <v>Maharashtra-Mumbai</v>
      </c>
      <c r="J451" t="e">
        <f t="shared" ca="1" si="13"/>
        <v>#NAME?</v>
      </c>
    </row>
    <row r="452" spans="4:10" x14ac:dyDescent="0.3">
      <c r="D452" s="37" t="s">
        <v>72</v>
      </c>
      <c r="E452" s="4">
        <v>43228</v>
      </c>
      <c r="F452" s="3" t="s">
        <v>595</v>
      </c>
      <c r="G452" s="3" t="s">
        <v>552</v>
      </c>
      <c r="H452" s="38" t="s">
        <v>552</v>
      </c>
      <c r="I452" t="str">
        <f t="shared" si="12"/>
        <v>Goa-Goa</v>
      </c>
      <c r="J452" t="e">
        <f t="shared" ca="1" si="13"/>
        <v>#NAME?</v>
      </c>
    </row>
    <row r="453" spans="4:10" x14ac:dyDescent="0.3">
      <c r="D453" s="37" t="s">
        <v>73</v>
      </c>
      <c r="E453" s="4">
        <v>43228</v>
      </c>
      <c r="F453" s="3" t="s">
        <v>594</v>
      </c>
      <c r="G453" s="3" t="s">
        <v>550</v>
      </c>
      <c r="H453" s="38" t="s">
        <v>549</v>
      </c>
      <c r="I453" t="str">
        <f t="shared" ref="I453:I504" si="14">G453&amp;"-"&amp;H453</f>
        <v>Nagaland-Kohima</v>
      </c>
      <c r="J453" t="e">
        <f t="shared" ref="J453:J504" ca="1" si="15">_xlfn.CONCAT(G453,".",H453)</f>
        <v>#NAME?</v>
      </c>
    </row>
    <row r="454" spans="4:10" x14ac:dyDescent="0.3">
      <c r="D454" s="37" t="s">
        <v>71</v>
      </c>
      <c r="E454" s="4">
        <v>43227</v>
      </c>
      <c r="F454" s="3" t="s">
        <v>596</v>
      </c>
      <c r="G454" s="3" t="s">
        <v>522</v>
      </c>
      <c r="H454" s="38" t="s">
        <v>521</v>
      </c>
      <c r="I454" t="str">
        <f t="shared" si="14"/>
        <v>Madhya Pradesh-Indore</v>
      </c>
      <c r="J454" t="e">
        <f t="shared" ca="1" si="15"/>
        <v>#NAME?</v>
      </c>
    </row>
    <row r="455" spans="4:10" x14ac:dyDescent="0.3">
      <c r="D455" s="37" t="s">
        <v>70</v>
      </c>
      <c r="E455" s="4">
        <v>43226</v>
      </c>
      <c r="F455" s="3" t="s">
        <v>597</v>
      </c>
      <c r="G455" s="3" t="s">
        <v>525</v>
      </c>
      <c r="H455" s="38" t="s">
        <v>524</v>
      </c>
      <c r="I455" t="str">
        <f t="shared" si="14"/>
        <v>Maharashtra-Mumbai</v>
      </c>
      <c r="J455" t="e">
        <f t="shared" ca="1" si="15"/>
        <v>#NAME?</v>
      </c>
    </row>
    <row r="456" spans="4:10" x14ac:dyDescent="0.3">
      <c r="D456" s="37" t="s">
        <v>69</v>
      </c>
      <c r="E456" s="4">
        <v>43225</v>
      </c>
      <c r="F456" s="3" t="s">
        <v>598</v>
      </c>
      <c r="G456" s="3" t="s">
        <v>561</v>
      </c>
      <c r="H456" s="38" t="s">
        <v>560</v>
      </c>
      <c r="I456" t="str">
        <f t="shared" si="14"/>
        <v>Haryana-Chandigarh</v>
      </c>
      <c r="J456" t="e">
        <f t="shared" ca="1" si="15"/>
        <v>#NAME?</v>
      </c>
    </row>
    <row r="457" spans="4:10" x14ac:dyDescent="0.3">
      <c r="D457" s="37" t="s">
        <v>68</v>
      </c>
      <c r="E457" s="4">
        <v>43224</v>
      </c>
      <c r="F457" s="3" t="s">
        <v>599</v>
      </c>
      <c r="G457" s="3" t="s">
        <v>563</v>
      </c>
      <c r="H457" s="38" t="s">
        <v>560</v>
      </c>
      <c r="I457" t="str">
        <f t="shared" si="14"/>
        <v>Punjab-Chandigarh</v>
      </c>
      <c r="J457" t="e">
        <f t="shared" ca="1" si="15"/>
        <v>#NAME?</v>
      </c>
    </row>
    <row r="458" spans="4:10" x14ac:dyDescent="0.3">
      <c r="D458" s="37" t="s">
        <v>67</v>
      </c>
      <c r="E458" s="4">
        <v>43223</v>
      </c>
      <c r="F458" s="3" t="s">
        <v>600</v>
      </c>
      <c r="G458" s="3" t="s">
        <v>566</v>
      </c>
      <c r="H458" s="38" t="s">
        <v>565</v>
      </c>
      <c r="I458" t="str">
        <f t="shared" si="14"/>
        <v>Kerala -Thiruvananthapuram</v>
      </c>
      <c r="J458" t="e">
        <f t="shared" ca="1" si="15"/>
        <v>#NAME?</v>
      </c>
    </row>
    <row r="459" spans="4:10" x14ac:dyDescent="0.3">
      <c r="D459" s="37" t="s">
        <v>65</v>
      </c>
      <c r="E459" s="4">
        <v>43221</v>
      </c>
      <c r="F459" s="3" t="s">
        <v>602</v>
      </c>
      <c r="G459" s="3" t="s">
        <v>522</v>
      </c>
      <c r="H459" s="38" t="s">
        <v>521</v>
      </c>
      <c r="I459" t="str">
        <f t="shared" si="14"/>
        <v>Madhya Pradesh-Indore</v>
      </c>
      <c r="J459" t="e">
        <f t="shared" ca="1" si="15"/>
        <v>#NAME?</v>
      </c>
    </row>
    <row r="460" spans="4:10" x14ac:dyDescent="0.3">
      <c r="D460" s="37" t="s">
        <v>66</v>
      </c>
      <c r="E460" s="4">
        <v>43221</v>
      </c>
      <c r="F460" s="3" t="s">
        <v>601</v>
      </c>
      <c r="G460" s="3" t="s">
        <v>569</v>
      </c>
      <c r="H460" s="38" t="s">
        <v>568</v>
      </c>
      <c r="I460" t="str">
        <f t="shared" si="14"/>
        <v>Bihar-Patna</v>
      </c>
      <c r="J460" t="e">
        <f t="shared" ca="1" si="15"/>
        <v>#NAME?</v>
      </c>
    </row>
    <row r="461" spans="4:10" x14ac:dyDescent="0.3">
      <c r="D461" s="37" t="s">
        <v>64</v>
      </c>
      <c r="E461" s="4">
        <v>43220</v>
      </c>
      <c r="F461" s="3" t="s">
        <v>603</v>
      </c>
      <c r="G461" s="3" t="s">
        <v>525</v>
      </c>
      <c r="H461" s="38" t="s">
        <v>524</v>
      </c>
      <c r="I461" t="str">
        <f t="shared" si="14"/>
        <v>Maharashtra-Mumbai</v>
      </c>
      <c r="J461" t="e">
        <f t="shared" ca="1" si="15"/>
        <v>#NAME?</v>
      </c>
    </row>
    <row r="462" spans="4:10" x14ac:dyDescent="0.3">
      <c r="D462" s="37" t="s">
        <v>63</v>
      </c>
      <c r="E462" s="4">
        <v>43219</v>
      </c>
      <c r="F462" s="3" t="s">
        <v>604</v>
      </c>
      <c r="G462" s="3" t="s">
        <v>528</v>
      </c>
      <c r="H462" s="38" t="s">
        <v>527</v>
      </c>
      <c r="I462" t="str">
        <f t="shared" si="14"/>
        <v>Jammu and Kashmir-Kashmir</v>
      </c>
      <c r="J462" t="e">
        <f t="shared" ca="1" si="15"/>
        <v>#NAME?</v>
      </c>
    </row>
    <row r="463" spans="4:10" x14ac:dyDescent="0.3">
      <c r="D463" s="37" t="s">
        <v>62</v>
      </c>
      <c r="E463" s="4">
        <v>43218</v>
      </c>
      <c r="F463" s="3" t="s">
        <v>605</v>
      </c>
      <c r="G463" s="3" t="s">
        <v>531</v>
      </c>
      <c r="H463" s="38" t="s">
        <v>530</v>
      </c>
      <c r="I463" t="str">
        <f t="shared" si="14"/>
        <v>Karnataka-Bangalore</v>
      </c>
      <c r="J463" t="e">
        <f t="shared" ca="1" si="15"/>
        <v>#NAME?</v>
      </c>
    </row>
    <row r="464" spans="4:10" x14ac:dyDescent="0.3">
      <c r="D464" s="37" t="s">
        <v>59</v>
      </c>
      <c r="E464" s="4">
        <v>43217</v>
      </c>
      <c r="F464" s="3" t="s">
        <v>608</v>
      </c>
      <c r="G464" s="3" t="s">
        <v>522</v>
      </c>
      <c r="H464" s="38" t="s">
        <v>539</v>
      </c>
      <c r="I464" t="str">
        <f t="shared" si="14"/>
        <v>Madhya Pradesh-Bhopal</v>
      </c>
      <c r="J464" t="e">
        <f t="shared" ca="1" si="15"/>
        <v>#NAME?</v>
      </c>
    </row>
    <row r="465" spans="4:10" x14ac:dyDescent="0.3">
      <c r="D465" s="37" t="s">
        <v>60</v>
      </c>
      <c r="E465" s="4">
        <v>43217</v>
      </c>
      <c r="F465" s="3" t="s">
        <v>607</v>
      </c>
      <c r="G465" s="3" t="s">
        <v>537</v>
      </c>
      <c r="H465" s="38" t="s">
        <v>536</v>
      </c>
      <c r="I465" t="str">
        <f t="shared" si="14"/>
        <v>Rajasthan-Jaipur</v>
      </c>
      <c r="J465" t="e">
        <f t="shared" ca="1" si="15"/>
        <v>#NAME?</v>
      </c>
    </row>
    <row r="466" spans="4:10" x14ac:dyDescent="0.3">
      <c r="D466" s="37" t="s">
        <v>61</v>
      </c>
      <c r="E466" s="4">
        <v>43217</v>
      </c>
      <c r="F466" s="3" t="s">
        <v>606</v>
      </c>
      <c r="G466" s="3" t="s">
        <v>534</v>
      </c>
      <c r="H466" s="38" t="s">
        <v>533</v>
      </c>
      <c r="I466" t="str">
        <f t="shared" si="14"/>
        <v>West Bengal-Kolkata</v>
      </c>
      <c r="J466" t="e">
        <f t="shared" ca="1" si="15"/>
        <v>#NAME?</v>
      </c>
    </row>
    <row r="467" spans="4:10" x14ac:dyDescent="0.3">
      <c r="D467" s="37" t="s">
        <v>53</v>
      </c>
      <c r="E467" s="4">
        <v>43216</v>
      </c>
      <c r="F467" s="3" t="s">
        <v>614</v>
      </c>
      <c r="G467" s="3" t="s">
        <v>555</v>
      </c>
      <c r="H467" s="38" t="s">
        <v>554</v>
      </c>
      <c r="I467" t="str">
        <f t="shared" si="14"/>
        <v>Sikkim-Gangtok</v>
      </c>
      <c r="J467" t="e">
        <f t="shared" ca="1" si="15"/>
        <v>#NAME?</v>
      </c>
    </row>
    <row r="468" spans="4:10" x14ac:dyDescent="0.3">
      <c r="D468" s="37" t="s">
        <v>54</v>
      </c>
      <c r="E468" s="4">
        <v>43216</v>
      </c>
      <c r="F468" s="3" t="s">
        <v>613</v>
      </c>
      <c r="G468" s="3" t="s">
        <v>552</v>
      </c>
      <c r="H468" s="38" t="s">
        <v>552</v>
      </c>
      <c r="I468" t="str">
        <f t="shared" si="14"/>
        <v>Goa-Goa</v>
      </c>
      <c r="J468" t="e">
        <f t="shared" ca="1" si="15"/>
        <v>#NAME?</v>
      </c>
    </row>
    <row r="469" spans="4:10" x14ac:dyDescent="0.3">
      <c r="D469" s="37" t="s">
        <v>55</v>
      </c>
      <c r="E469" s="4">
        <v>43216</v>
      </c>
      <c r="F469" s="3" t="s">
        <v>612</v>
      </c>
      <c r="G469" s="3" t="s">
        <v>550</v>
      </c>
      <c r="H469" s="38" t="s">
        <v>549</v>
      </c>
      <c r="I469" t="str">
        <f t="shared" si="14"/>
        <v>Nagaland-Kohima</v>
      </c>
      <c r="J469" t="e">
        <f t="shared" ca="1" si="15"/>
        <v>#NAME?</v>
      </c>
    </row>
    <row r="470" spans="4:10" x14ac:dyDescent="0.3">
      <c r="D470" s="37" t="s">
        <v>56</v>
      </c>
      <c r="E470" s="4">
        <v>43216</v>
      </c>
      <c r="F470" s="3" t="s">
        <v>611</v>
      </c>
      <c r="G470" s="3" t="s">
        <v>525</v>
      </c>
      <c r="H470" s="38" t="s">
        <v>524</v>
      </c>
      <c r="I470" t="str">
        <f t="shared" si="14"/>
        <v>Maharashtra-Mumbai</v>
      </c>
      <c r="J470" t="e">
        <f t="shared" ca="1" si="15"/>
        <v>#NAME?</v>
      </c>
    </row>
    <row r="471" spans="4:10" x14ac:dyDescent="0.3">
      <c r="D471" s="37" t="s">
        <v>57</v>
      </c>
      <c r="E471" s="4">
        <v>43216</v>
      </c>
      <c r="F471" s="3" t="s">
        <v>610</v>
      </c>
      <c r="G471" s="3" t="s">
        <v>522</v>
      </c>
      <c r="H471" s="38" t="s">
        <v>521</v>
      </c>
      <c r="I471" t="str">
        <f t="shared" si="14"/>
        <v>Madhya Pradesh-Indore</v>
      </c>
      <c r="J471" t="e">
        <f t="shared" ca="1" si="15"/>
        <v>#NAME?</v>
      </c>
    </row>
    <row r="472" spans="4:10" x14ac:dyDescent="0.3">
      <c r="D472" s="37" t="s">
        <v>58</v>
      </c>
      <c r="E472" s="4">
        <v>43216</v>
      </c>
      <c r="F472" s="3" t="s">
        <v>609</v>
      </c>
      <c r="G472" s="3" t="s">
        <v>525</v>
      </c>
      <c r="H472" s="38" t="s">
        <v>541</v>
      </c>
      <c r="I472" t="str">
        <f t="shared" si="14"/>
        <v>Maharashtra-Pune</v>
      </c>
      <c r="J472" t="e">
        <f t="shared" ca="1" si="15"/>
        <v>#NAME?</v>
      </c>
    </row>
    <row r="473" spans="4:10" x14ac:dyDescent="0.3">
      <c r="D473" s="37" t="s">
        <v>52</v>
      </c>
      <c r="E473" s="4">
        <v>43215</v>
      </c>
      <c r="F473" s="3" t="s">
        <v>615</v>
      </c>
      <c r="G473" s="3" t="s">
        <v>558</v>
      </c>
      <c r="H473" s="38" t="s">
        <v>557</v>
      </c>
      <c r="I473" t="str">
        <f t="shared" si="14"/>
        <v>Himachal Pradesh-Simla</v>
      </c>
      <c r="J473" t="e">
        <f t="shared" ca="1" si="15"/>
        <v>#NAME?</v>
      </c>
    </row>
    <row r="474" spans="4:10" x14ac:dyDescent="0.3">
      <c r="D474" s="37" t="s">
        <v>47</v>
      </c>
      <c r="E474" s="4">
        <v>43214</v>
      </c>
      <c r="F474" s="3" t="s">
        <v>619</v>
      </c>
      <c r="G474" s="3" t="s">
        <v>569</v>
      </c>
      <c r="H474" s="38" t="s">
        <v>568</v>
      </c>
      <c r="I474" t="str">
        <f t="shared" si="14"/>
        <v>Bihar-Patna</v>
      </c>
      <c r="J474" t="e">
        <f t="shared" ca="1" si="15"/>
        <v>#NAME?</v>
      </c>
    </row>
    <row r="475" spans="4:10" x14ac:dyDescent="0.3">
      <c r="D475" s="37" t="s">
        <v>49</v>
      </c>
      <c r="E475" s="4">
        <v>43214</v>
      </c>
      <c r="F475" s="3" t="s">
        <v>618</v>
      </c>
      <c r="G475" s="3" t="s">
        <v>566</v>
      </c>
      <c r="H475" s="38" t="s">
        <v>565</v>
      </c>
      <c r="I475" t="str">
        <f t="shared" si="14"/>
        <v>Kerala -Thiruvananthapuram</v>
      </c>
      <c r="J475" t="e">
        <f t="shared" ca="1" si="15"/>
        <v>#NAME?</v>
      </c>
    </row>
    <row r="476" spans="4:10" x14ac:dyDescent="0.3">
      <c r="D476" s="37" t="s">
        <v>50</v>
      </c>
      <c r="E476" s="4">
        <v>43214</v>
      </c>
      <c r="F476" s="3" t="s">
        <v>617</v>
      </c>
      <c r="G476" s="3" t="s">
        <v>563</v>
      </c>
      <c r="H476" s="38" t="s">
        <v>560</v>
      </c>
      <c r="I476" t="str">
        <f t="shared" si="14"/>
        <v>Punjab-Chandigarh</v>
      </c>
      <c r="J476" t="e">
        <f t="shared" ca="1" si="15"/>
        <v>#NAME?</v>
      </c>
    </row>
    <row r="477" spans="4:10" x14ac:dyDescent="0.3">
      <c r="D477" s="37" t="s">
        <v>51</v>
      </c>
      <c r="E477" s="4">
        <v>43214</v>
      </c>
      <c r="F477" s="3" t="s">
        <v>616</v>
      </c>
      <c r="G477" s="3" t="s">
        <v>561</v>
      </c>
      <c r="H477" s="38" t="s">
        <v>560</v>
      </c>
      <c r="I477" t="str">
        <f t="shared" si="14"/>
        <v>Haryana-Chandigarh</v>
      </c>
      <c r="J477" t="e">
        <f t="shared" ca="1" si="15"/>
        <v>#NAME?</v>
      </c>
    </row>
    <row r="478" spans="4:10" x14ac:dyDescent="0.3">
      <c r="D478" s="37" t="s">
        <v>44</v>
      </c>
      <c r="E478" s="4">
        <v>43213</v>
      </c>
      <c r="F478" s="3" t="s">
        <v>529</v>
      </c>
      <c r="G478" s="3" t="s">
        <v>528</v>
      </c>
      <c r="H478" s="38" t="s">
        <v>527</v>
      </c>
      <c r="I478" t="str">
        <f t="shared" si="14"/>
        <v>Jammu and Kashmir-Kashmir</v>
      </c>
      <c r="J478" t="e">
        <f t="shared" ca="1" si="15"/>
        <v>#NAME?</v>
      </c>
    </row>
    <row r="479" spans="4:10" x14ac:dyDescent="0.3">
      <c r="D479" s="37" t="s">
        <v>45</v>
      </c>
      <c r="E479" s="4">
        <v>43213</v>
      </c>
      <c r="F479" s="3" t="s">
        <v>526</v>
      </c>
      <c r="G479" s="3" t="s">
        <v>525</v>
      </c>
      <c r="H479" s="38" t="s">
        <v>524</v>
      </c>
      <c r="I479" t="str">
        <f t="shared" si="14"/>
        <v>Maharashtra-Mumbai</v>
      </c>
      <c r="J479" t="e">
        <f t="shared" ca="1" si="15"/>
        <v>#NAME?</v>
      </c>
    </row>
    <row r="480" spans="4:10" x14ac:dyDescent="0.3">
      <c r="D480" s="37" t="s">
        <v>46</v>
      </c>
      <c r="E480" s="4">
        <v>43213</v>
      </c>
      <c r="F480" s="3" t="s">
        <v>523</v>
      </c>
      <c r="G480" s="3" t="s">
        <v>522</v>
      </c>
      <c r="H480" s="38" t="s">
        <v>521</v>
      </c>
      <c r="I480" t="str">
        <f t="shared" si="14"/>
        <v>Madhya Pradesh-Indore</v>
      </c>
      <c r="J480" t="e">
        <f t="shared" ca="1" si="15"/>
        <v>#NAME?</v>
      </c>
    </row>
    <row r="481" spans="4:10" x14ac:dyDescent="0.3">
      <c r="D481" s="37" t="s">
        <v>41</v>
      </c>
      <c r="E481" s="4">
        <v>43212</v>
      </c>
      <c r="F481" s="3" t="s">
        <v>538</v>
      </c>
      <c r="G481" s="3" t="s">
        <v>537</v>
      </c>
      <c r="H481" s="38" t="s">
        <v>536</v>
      </c>
      <c r="I481" t="str">
        <f t="shared" si="14"/>
        <v>Rajasthan-Jaipur</v>
      </c>
      <c r="J481" t="e">
        <f t="shared" ca="1" si="15"/>
        <v>#NAME?</v>
      </c>
    </row>
    <row r="482" spans="4:10" x14ac:dyDescent="0.3">
      <c r="D482" s="37" t="s">
        <v>42</v>
      </c>
      <c r="E482" s="4">
        <v>43212</v>
      </c>
      <c r="F482" s="3" t="s">
        <v>535</v>
      </c>
      <c r="G482" s="3" t="s">
        <v>534</v>
      </c>
      <c r="H482" s="38" t="s">
        <v>533</v>
      </c>
      <c r="I482" t="str">
        <f t="shared" si="14"/>
        <v>West Bengal-Kolkata</v>
      </c>
      <c r="J482" t="e">
        <f t="shared" ca="1" si="15"/>
        <v>#NAME?</v>
      </c>
    </row>
    <row r="483" spans="4:10" x14ac:dyDescent="0.3">
      <c r="D483" s="37" t="s">
        <v>43</v>
      </c>
      <c r="E483" s="4">
        <v>43212</v>
      </c>
      <c r="F483" s="3" t="s">
        <v>532</v>
      </c>
      <c r="G483" s="3" t="s">
        <v>531</v>
      </c>
      <c r="H483" s="38" t="s">
        <v>530</v>
      </c>
      <c r="I483" t="str">
        <f t="shared" si="14"/>
        <v>Karnataka-Bangalore</v>
      </c>
      <c r="J483" t="e">
        <f t="shared" ca="1" si="15"/>
        <v>#NAME?</v>
      </c>
    </row>
    <row r="484" spans="4:10" x14ac:dyDescent="0.3">
      <c r="D484" s="37" t="s">
        <v>39</v>
      </c>
      <c r="E484" s="4">
        <v>43210</v>
      </c>
      <c r="F484" s="3" t="s">
        <v>542</v>
      </c>
      <c r="G484" s="3" t="s">
        <v>525</v>
      </c>
      <c r="H484" s="38" t="s">
        <v>541</v>
      </c>
      <c r="I484" t="str">
        <f t="shared" si="14"/>
        <v>Maharashtra-Pune</v>
      </c>
      <c r="J484" t="e">
        <f t="shared" ca="1" si="15"/>
        <v>#NAME?</v>
      </c>
    </row>
    <row r="485" spans="4:10" x14ac:dyDescent="0.3">
      <c r="D485" s="37" t="s">
        <v>40</v>
      </c>
      <c r="E485" s="4">
        <v>43210</v>
      </c>
      <c r="F485" s="3" t="s">
        <v>540</v>
      </c>
      <c r="G485" s="3" t="s">
        <v>522</v>
      </c>
      <c r="H485" s="38" t="s">
        <v>539</v>
      </c>
      <c r="I485" t="str">
        <f t="shared" si="14"/>
        <v>Madhya Pradesh-Bhopal</v>
      </c>
      <c r="J485" t="e">
        <f t="shared" ca="1" si="15"/>
        <v>#NAME?</v>
      </c>
    </row>
    <row r="486" spans="4:10" x14ac:dyDescent="0.3">
      <c r="D486" s="37" t="s">
        <v>37</v>
      </c>
      <c r="E486" s="4">
        <v>43208</v>
      </c>
      <c r="F486" s="3" t="s">
        <v>548</v>
      </c>
      <c r="G486" s="3" t="s">
        <v>547</v>
      </c>
      <c r="H486" s="38" t="s">
        <v>546</v>
      </c>
      <c r="I486" t="str">
        <f t="shared" si="14"/>
        <v>Andhra Pradesh-Hyderabad</v>
      </c>
      <c r="J486" t="e">
        <f t="shared" ca="1" si="15"/>
        <v>#NAME?</v>
      </c>
    </row>
    <row r="487" spans="4:10" x14ac:dyDescent="0.3">
      <c r="D487" s="37" t="s">
        <v>38</v>
      </c>
      <c r="E487" s="4">
        <v>43208</v>
      </c>
      <c r="F487" s="3" t="s">
        <v>545</v>
      </c>
      <c r="G487" s="3" t="s">
        <v>544</v>
      </c>
      <c r="H487" s="38" t="s">
        <v>543</v>
      </c>
      <c r="I487" t="str">
        <f t="shared" si="14"/>
        <v>Gujarat-Ahmedabad</v>
      </c>
      <c r="J487" t="e">
        <f t="shared" ca="1" si="15"/>
        <v>#NAME?</v>
      </c>
    </row>
    <row r="488" spans="4:10" x14ac:dyDescent="0.3">
      <c r="D488" s="37" t="s">
        <v>36</v>
      </c>
      <c r="E488" s="4">
        <v>43207</v>
      </c>
      <c r="F488" s="3" t="s">
        <v>551</v>
      </c>
      <c r="G488" s="3" t="s">
        <v>550</v>
      </c>
      <c r="H488" s="38" t="s">
        <v>549</v>
      </c>
      <c r="I488" t="str">
        <f t="shared" si="14"/>
        <v>Nagaland-Kohima</v>
      </c>
      <c r="J488" t="e">
        <f t="shared" ca="1" si="15"/>
        <v>#NAME?</v>
      </c>
    </row>
    <row r="489" spans="4:10" x14ac:dyDescent="0.3">
      <c r="D489" s="37" t="s">
        <v>34</v>
      </c>
      <c r="E489" s="4">
        <v>43205</v>
      </c>
      <c r="F489" s="3" t="s">
        <v>556</v>
      </c>
      <c r="G489" s="3" t="s">
        <v>555</v>
      </c>
      <c r="H489" s="38" t="s">
        <v>554</v>
      </c>
      <c r="I489" t="str">
        <f t="shared" si="14"/>
        <v>Sikkim-Gangtok</v>
      </c>
      <c r="J489" t="e">
        <f t="shared" ca="1" si="15"/>
        <v>#NAME?</v>
      </c>
    </row>
    <row r="490" spans="4:10" x14ac:dyDescent="0.3">
      <c r="D490" s="37" t="s">
        <v>35</v>
      </c>
      <c r="E490" s="4">
        <v>43205</v>
      </c>
      <c r="F490" s="3" t="s">
        <v>553</v>
      </c>
      <c r="G490" s="3" t="s">
        <v>552</v>
      </c>
      <c r="H490" s="38" t="s">
        <v>552</v>
      </c>
      <c r="I490" t="str">
        <f t="shared" si="14"/>
        <v>Goa-Goa</v>
      </c>
      <c r="J490" t="e">
        <f t="shared" ca="1" si="15"/>
        <v>#NAME?</v>
      </c>
    </row>
    <row r="491" spans="4:10" x14ac:dyDescent="0.3">
      <c r="D491" s="37" t="s">
        <v>33</v>
      </c>
      <c r="E491" s="4">
        <v>43203</v>
      </c>
      <c r="F491" s="3" t="s">
        <v>559</v>
      </c>
      <c r="G491" s="3" t="s">
        <v>558</v>
      </c>
      <c r="H491" s="38" t="s">
        <v>557</v>
      </c>
      <c r="I491" t="str">
        <f t="shared" si="14"/>
        <v>Himachal Pradesh-Simla</v>
      </c>
      <c r="J491" t="e">
        <f t="shared" ca="1" si="15"/>
        <v>#NAME?</v>
      </c>
    </row>
    <row r="492" spans="4:10" x14ac:dyDescent="0.3">
      <c r="D492" s="37" t="s">
        <v>31</v>
      </c>
      <c r="E492" s="4">
        <v>43202</v>
      </c>
      <c r="F492" s="3" t="s">
        <v>564</v>
      </c>
      <c r="G492" s="3" t="s">
        <v>563</v>
      </c>
      <c r="H492" s="38" t="s">
        <v>560</v>
      </c>
      <c r="I492" t="str">
        <f t="shared" si="14"/>
        <v>Punjab-Chandigarh</v>
      </c>
      <c r="J492" t="e">
        <f t="shared" ca="1" si="15"/>
        <v>#NAME?</v>
      </c>
    </row>
    <row r="493" spans="4:10" x14ac:dyDescent="0.3">
      <c r="D493" s="37" t="s">
        <v>32</v>
      </c>
      <c r="E493" s="4">
        <v>43202</v>
      </c>
      <c r="F493" s="3" t="s">
        <v>562</v>
      </c>
      <c r="G493" s="3" t="s">
        <v>561</v>
      </c>
      <c r="H493" s="38" t="s">
        <v>560</v>
      </c>
      <c r="I493" t="str">
        <f t="shared" si="14"/>
        <v>Haryana-Chandigarh</v>
      </c>
      <c r="J493" t="e">
        <f t="shared" ca="1" si="15"/>
        <v>#NAME?</v>
      </c>
    </row>
    <row r="494" spans="4:10" x14ac:dyDescent="0.3">
      <c r="D494" s="37" t="s">
        <v>30</v>
      </c>
      <c r="E494" s="4">
        <v>43201</v>
      </c>
      <c r="F494" s="3" t="s">
        <v>567</v>
      </c>
      <c r="G494" s="3" t="s">
        <v>566</v>
      </c>
      <c r="H494" s="38" t="s">
        <v>565</v>
      </c>
      <c r="I494" t="str">
        <f t="shared" si="14"/>
        <v>Kerala -Thiruvananthapuram</v>
      </c>
      <c r="J494" t="e">
        <f t="shared" ca="1" si="15"/>
        <v>#NAME?</v>
      </c>
    </row>
    <row r="495" spans="4:10" x14ac:dyDescent="0.3">
      <c r="D495" s="37" t="s">
        <v>26</v>
      </c>
      <c r="E495" s="4">
        <v>43199</v>
      </c>
      <c r="F495" s="3" t="s">
        <v>573</v>
      </c>
      <c r="G495" s="3" t="s">
        <v>572</v>
      </c>
      <c r="H495" s="38" t="s">
        <v>571</v>
      </c>
      <c r="I495" t="str">
        <f t="shared" si="14"/>
        <v>Uttar Pradesh-Lucknow</v>
      </c>
      <c r="J495" t="e">
        <f t="shared" ca="1" si="15"/>
        <v>#NAME?</v>
      </c>
    </row>
    <row r="496" spans="4:10" x14ac:dyDescent="0.3">
      <c r="D496" s="37" t="s">
        <v>27</v>
      </c>
      <c r="E496" s="4">
        <v>43199</v>
      </c>
      <c r="F496" s="3" t="s">
        <v>570</v>
      </c>
      <c r="G496" s="3" t="s">
        <v>569</v>
      </c>
      <c r="H496" s="38" t="s">
        <v>568</v>
      </c>
      <c r="I496" t="str">
        <f t="shared" si="14"/>
        <v>Bihar-Patna</v>
      </c>
      <c r="J496" t="e">
        <f t="shared" ca="1" si="15"/>
        <v>#NAME?</v>
      </c>
    </row>
    <row r="497" spans="4:10" x14ac:dyDescent="0.3">
      <c r="D497" s="37" t="s">
        <v>23</v>
      </c>
      <c r="E497" s="4">
        <v>43198</v>
      </c>
      <c r="F497" s="3" t="s">
        <v>576</v>
      </c>
      <c r="G497" s="3" t="s">
        <v>575</v>
      </c>
      <c r="H497" s="38" t="s">
        <v>574</v>
      </c>
      <c r="I497" t="str">
        <f t="shared" si="14"/>
        <v>Tamil Nadu-Chennai</v>
      </c>
      <c r="J497" t="e">
        <f t="shared" ca="1" si="15"/>
        <v>#NAME?</v>
      </c>
    </row>
    <row r="498" spans="4:10" x14ac:dyDescent="0.3">
      <c r="D498" s="37" t="s">
        <v>19</v>
      </c>
      <c r="E498" s="4">
        <v>43196</v>
      </c>
      <c r="F498" s="3" t="s">
        <v>578</v>
      </c>
      <c r="G498" s="3" t="s">
        <v>531</v>
      </c>
      <c r="H498" s="38" t="s">
        <v>530</v>
      </c>
      <c r="I498" t="str">
        <f t="shared" si="14"/>
        <v>Karnataka-Bangalore</v>
      </c>
      <c r="J498" t="e">
        <f t="shared" ca="1" si="15"/>
        <v>#NAME?</v>
      </c>
    </row>
    <row r="499" spans="4:10" x14ac:dyDescent="0.3">
      <c r="D499" s="37" t="s">
        <v>21</v>
      </c>
      <c r="E499" s="4">
        <v>43196</v>
      </c>
      <c r="F499" s="3" t="s">
        <v>577</v>
      </c>
      <c r="G499" s="3" t="s">
        <v>528</v>
      </c>
      <c r="H499" s="38" t="s">
        <v>527</v>
      </c>
      <c r="I499" t="str">
        <f t="shared" si="14"/>
        <v>Jammu and Kashmir-Kashmir</v>
      </c>
      <c r="J499" t="e">
        <f t="shared" ca="1" si="15"/>
        <v>#NAME?</v>
      </c>
    </row>
    <row r="500" spans="4:10" x14ac:dyDescent="0.3">
      <c r="D500" s="37" t="s">
        <v>18</v>
      </c>
      <c r="E500" s="4">
        <v>43195</v>
      </c>
      <c r="F500" s="3" t="s">
        <v>579</v>
      </c>
      <c r="G500" s="3" t="s">
        <v>534</v>
      </c>
      <c r="H500" s="38" t="s">
        <v>533</v>
      </c>
      <c r="I500" t="str">
        <f t="shared" si="14"/>
        <v>West Bengal-Kolkata</v>
      </c>
      <c r="J500" t="e">
        <f t="shared" ca="1" si="15"/>
        <v>#NAME?</v>
      </c>
    </row>
    <row r="501" spans="4:10" x14ac:dyDescent="0.3">
      <c r="D501" s="37" t="s">
        <v>12</v>
      </c>
      <c r="E501" s="4">
        <v>43193</v>
      </c>
      <c r="F501" s="3" t="s">
        <v>581</v>
      </c>
      <c r="G501" s="3" t="s">
        <v>522</v>
      </c>
      <c r="H501" s="38" t="s">
        <v>539</v>
      </c>
      <c r="I501" t="str">
        <f t="shared" si="14"/>
        <v>Madhya Pradesh-Bhopal</v>
      </c>
      <c r="J501" t="e">
        <f t="shared" ca="1" si="15"/>
        <v>#NAME?</v>
      </c>
    </row>
    <row r="502" spans="4:10" x14ac:dyDescent="0.3">
      <c r="D502" s="37" t="s">
        <v>16</v>
      </c>
      <c r="E502" s="4">
        <v>43193</v>
      </c>
      <c r="F502" s="3" t="s">
        <v>580</v>
      </c>
      <c r="G502" s="3" t="s">
        <v>537</v>
      </c>
      <c r="H502" s="38" t="s">
        <v>536</v>
      </c>
      <c r="I502" t="str">
        <f t="shared" si="14"/>
        <v>Rajasthan-Jaipur</v>
      </c>
      <c r="J502" t="e">
        <f t="shared" ca="1" si="15"/>
        <v>#NAME?</v>
      </c>
    </row>
    <row r="503" spans="4:10" x14ac:dyDescent="0.3">
      <c r="D503" s="37" t="s">
        <v>1</v>
      </c>
      <c r="E503" s="4">
        <v>43191</v>
      </c>
      <c r="F503" s="3" t="s">
        <v>583</v>
      </c>
      <c r="G503" s="3" t="s">
        <v>544</v>
      </c>
      <c r="H503" s="38" t="s">
        <v>543</v>
      </c>
      <c r="I503" t="str">
        <f t="shared" si="14"/>
        <v>Gujarat-Ahmedabad</v>
      </c>
      <c r="J503" t="e">
        <f t="shared" ca="1" si="15"/>
        <v>#NAME?</v>
      </c>
    </row>
    <row r="504" spans="4:10" x14ac:dyDescent="0.3">
      <c r="D504" s="36" t="s">
        <v>9</v>
      </c>
      <c r="E504" s="39">
        <v>43191</v>
      </c>
      <c r="F504" s="14" t="s">
        <v>582</v>
      </c>
      <c r="G504" s="14" t="s">
        <v>525</v>
      </c>
      <c r="H504" s="35" t="s">
        <v>541</v>
      </c>
      <c r="I504" t="str">
        <f t="shared" si="14"/>
        <v>Maharashtra-Pune</v>
      </c>
      <c r="J504" t="e">
        <f t="shared" ca="1" si="15"/>
        <v>#NAME?</v>
      </c>
    </row>
  </sheetData>
  <sortState ref="D4:H504">
    <sortCondition descending="1" ref="E4:E504"/>
  </sortState>
  <mergeCells count="1">
    <mergeCell ref="D3:J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opLeftCell="B49" workbookViewId="0">
      <selection activeCell="H91" sqref="H91"/>
    </sheetView>
  </sheetViews>
  <sheetFormatPr defaultColWidth="11.19921875" defaultRowHeight="15.6" outlineLevelRow="1" x14ac:dyDescent="0.3"/>
  <cols>
    <col min="1" max="1" width="16" customWidth="1"/>
    <col min="2" max="2" width="17.5" bestFit="1" customWidth="1"/>
    <col min="3" max="3" width="18.5" bestFit="1" customWidth="1"/>
    <col min="4" max="4" width="17.5" customWidth="1"/>
    <col min="5" max="5" width="15.69921875" customWidth="1"/>
    <col min="6" max="6" width="18.5" bestFit="1" customWidth="1"/>
    <col min="7" max="7" width="19.19921875" bestFit="1" customWidth="1"/>
    <col min="8" max="8" width="13.19921875" bestFit="1" customWidth="1"/>
    <col min="9" max="9" width="13.296875" bestFit="1" customWidth="1"/>
    <col min="10" max="10" width="13.19921875" customWidth="1"/>
    <col min="12" max="12" width="11.19921875" customWidth="1"/>
    <col min="13" max="13" width="17.5" customWidth="1"/>
    <col min="14" max="14" width="18.5" customWidth="1"/>
    <col min="15" max="15" width="11.5" bestFit="1" customWidth="1"/>
    <col min="16" max="16" width="14" bestFit="1" customWidth="1"/>
    <col min="17" max="17" width="13" bestFit="1" customWidth="1"/>
    <col min="18" max="18" width="14" bestFit="1" customWidth="1"/>
    <col min="19" max="19" width="13" bestFit="1" customWidth="1"/>
    <col min="20" max="20" width="11.5" bestFit="1" customWidth="1"/>
    <col min="21" max="21" width="13" bestFit="1" customWidth="1"/>
    <col min="22" max="23" width="11.5" bestFit="1" customWidth="1"/>
    <col min="24" max="25" width="13" bestFit="1" customWidth="1"/>
  </cols>
  <sheetData>
    <row r="1" spans="1:12" ht="16.2" thickBot="1" x14ac:dyDescent="0.35"/>
    <row r="2" spans="1:12" ht="24" outlineLevel="1" thickBot="1" x14ac:dyDescent="0.5">
      <c r="B2" s="116" t="s">
        <v>1076</v>
      </c>
      <c r="C2" s="117"/>
      <c r="D2" s="117"/>
      <c r="E2" s="117"/>
      <c r="F2" s="118"/>
    </row>
    <row r="3" spans="1:12" ht="15" customHeight="1" outlineLevel="1" x14ac:dyDescent="0.45">
      <c r="B3" s="76"/>
      <c r="C3" s="77"/>
      <c r="D3" s="77"/>
      <c r="E3" s="77"/>
      <c r="F3" s="77"/>
    </row>
    <row r="4" spans="1:12" outlineLevel="1" x14ac:dyDescent="0.3">
      <c r="A4" s="97">
        <v>100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1:12" outlineLevel="1" x14ac:dyDescent="0.3">
      <c r="B5" s="61" t="s">
        <v>929</v>
      </c>
      <c r="C5" s="62" t="s">
        <v>969</v>
      </c>
      <c r="D5" s="62" t="s">
        <v>970</v>
      </c>
      <c r="E5" s="62" t="s">
        <v>971</v>
      </c>
      <c r="F5" s="62" t="s">
        <v>972</v>
      </c>
      <c r="G5" s="62" t="s">
        <v>973</v>
      </c>
      <c r="H5" s="62" t="s">
        <v>974</v>
      </c>
      <c r="I5" s="62" t="s">
        <v>975</v>
      </c>
      <c r="J5" s="62" t="s">
        <v>976</v>
      </c>
      <c r="K5" s="62" t="s">
        <v>977</v>
      </c>
      <c r="L5" s="63" t="s">
        <v>978</v>
      </c>
    </row>
    <row r="6" spans="1:12" outlineLevel="1" x14ac:dyDescent="0.3">
      <c r="A6">
        <v>1</v>
      </c>
      <c r="B6" s="64">
        <v>2014</v>
      </c>
      <c r="C6" s="70">
        <v>10480000</v>
      </c>
      <c r="D6" s="70">
        <v>2040000</v>
      </c>
      <c r="E6" s="70">
        <v>17430000</v>
      </c>
      <c r="F6" s="70">
        <v>890000</v>
      </c>
      <c r="G6" s="70">
        <v>250000</v>
      </c>
      <c r="H6" s="70">
        <v>2460000</v>
      </c>
      <c r="I6" s="70">
        <v>570000</v>
      </c>
      <c r="J6" s="70">
        <v>200000</v>
      </c>
      <c r="K6" s="92">
        <v>2060000</v>
      </c>
      <c r="L6" s="71">
        <v>1310000</v>
      </c>
    </row>
    <row r="7" spans="1:12" outlineLevel="1" x14ac:dyDescent="0.3">
      <c r="A7">
        <v>2</v>
      </c>
      <c r="B7" s="67">
        <v>2015</v>
      </c>
      <c r="C7" s="72">
        <v>11060000</v>
      </c>
      <c r="D7" s="72">
        <v>2100000</v>
      </c>
      <c r="E7" s="72">
        <v>18120000</v>
      </c>
      <c r="F7" s="72">
        <v>860000</v>
      </c>
      <c r="G7" s="72">
        <v>270000</v>
      </c>
      <c r="H7" s="72">
        <v>1800000</v>
      </c>
      <c r="I7" s="72">
        <v>490000</v>
      </c>
      <c r="J7" s="72">
        <v>220000</v>
      </c>
      <c r="K7" s="72">
        <v>1360000</v>
      </c>
      <c r="L7" s="73">
        <v>1150000</v>
      </c>
    </row>
    <row r="8" spans="1:12" outlineLevel="1" x14ac:dyDescent="0.3">
      <c r="A8">
        <v>3</v>
      </c>
      <c r="B8" s="64">
        <v>2016</v>
      </c>
      <c r="C8" s="70">
        <v>11230000</v>
      </c>
      <c r="D8" s="70">
        <v>2290000</v>
      </c>
      <c r="E8" s="70">
        <v>18710000</v>
      </c>
      <c r="F8" s="70">
        <v>930000</v>
      </c>
      <c r="G8" s="70">
        <v>280000</v>
      </c>
      <c r="H8" s="70">
        <v>1800000</v>
      </c>
      <c r="I8" s="70">
        <v>410000</v>
      </c>
      <c r="J8" s="70">
        <v>240000</v>
      </c>
      <c r="K8" s="70">
        <v>1280000</v>
      </c>
      <c r="L8" s="71">
        <v>1100000</v>
      </c>
    </row>
    <row r="9" spans="1:12" outlineLevel="1" x14ac:dyDescent="0.3">
      <c r="A9">
        <v>4</v>
      </c>
      <c r="B9" s="67">
        <v>2017</v>
      </c>
      <c r="C9" s="78">
        <v>12240000</v>
      </c>
      <c r="D9" s="72">
        <v>2650000</v>
      </c>
      <c r="E9" s="72">
        <v>19390000</v>
      </c>
      <c r="F9" s="72">
        <v>1020000</v>
      </c>
      <c r="G9" s="72">
        <v>310000</v>
      </c>
      <c r="H9" s="72">
        <v>2060000</v>
      </c>
      <c r="I9" s="72">
        <v>380000</v>
      </c>
      <c r="J9" s="72">
        <v>250000</v>
      </c>
      <c r="K9" s="72">
        <v>1580000</v>
      </c>
      <c r="L9" s="73">
        <v>1150000</v>
      </c>
    </row>
    <row r="10" spans="1:12" outlineLevel="1" x14ac:dyDescent="0.3">
      <c r="A10">
        <v>5</v>
      </c>
      <c r="B10" s="64">
        <v>2018</v>
      </c>
      <c r="C10" s="70">
        <v>13410000</v>
      </c>
      <c r="D10" s="70">
        <v>2870000</v>
      </c>
      <c r="E10" s="70">
        <v>20540000</v>
      </c>
      <c r="F10" s="70">
        <v>1040000</v>
      </c>
      <c r="G10" s="70">
        <v>310000</v>
      </c>
      <c r="H10" s="70">
        <v>1890000</v>
      </c>
      <c r="I10" s="70">
        <v>400000</v>
      </c>
      <c r="J10" s="70">
        <v>270000</v>
      </c>
      <c r="K10" s="70">
        <v>1640000</v>
      </c>
      <c r="L10" s="71">
        <v>1220000</v>
      </c>
    </row>
    <row r="11" spans="1:12" outlineLevel="1" x14ac:dyDescent="0.3">
      <c r="A11">
        <v>6</v>
      </c>
      <c r="B11" s="67">
        <v>2019</v>
      </c>
      <c r="C11" s="72">
        <v>14340000</v>
      </c>
      <c r="D11" s="72">
        <v>2870000</v>
      </c>
      <c r="E11" s="72">
        <v>21430000</v>
      </c>
      <c r="F11" s="72">
        <v>1110000</v>
      </c>
      <c r="G11" s="72">
        <v>280000</v>
      </c>
      <c r="H11" s="72">
        <v>1840000</v>
      </c>
      <c r="I11" s="72">
        <v>450000</v>
      </c>
      <c r="J11" s="72">
        <v>300000</v>
      </c>
      <c r="K11" s="72">
        <v>1700000</v>
      </c>
      <c r="L11" s="73">
        <v>1270000</v>
      </c>
    </row>
    <row r="12" spans="1:12" outlineLevel="1" x14ac:dyDescent="0.3">
      <c r="A12">
        <v>7</v>
      </c>
      <c r="B12" s="64">
        <v>2020</v>
      </c>
      <c r="C12" s="70">
        <v>14720000</v>
      </c>
      <c r="D12" s="70">
        <v>2660000</v>
      </c>
      <c r="E12" s="70">
        <v>21430000</v>
      </c>
      <c r="F12" s="70">
        <v>1060000</v>
      </c>
      <c r="G12" s="70">
        <v>260000</v>
      </c>
      <c r="H12" s="70">
        <v>1440000</v>
      </c>
      <c r="I12" s="70">
        <v>440000</v>
      </c>
      <c r="J12" s="70">
        <v>310000</v>
      </c>
      <c r="K12" s="70">
        <v>1480000</v>
      </c>
      <c r="L12" s="71">
        <v>1080000</v>
      </c>
    </row>
    <row r="13" spans="1:12" outlineLevel="1" x14ac:dyDescent="0.3">
      <c r="A13">
        <v>8</v>
      </c>
      <c r="B13" s="67">
        <v>2021</v>
      </c>
      <c r="C13" s="72">
        <v>16640000</v>
      </c>
      <c r="D13" s="72">
        <v>2940000</v>
      </c>
      <c r="E13" s="72">
        <v>22990000</v>
      </c>
      <c r="F13" s="72">
        <v>1190000</v>
      </c>
      <c r="G13" s="72">
        <v>290000</v>
      </c>
      <c r="H13" s="72">
        <v>1840000</v>
      </c>
      <c r="I13" s="72">
        <v>510000</v>
      </c>
      <c r="J13" s="72">
        <v>350000</v>
      </c>
      <c r="K13" s="72">
        <v>1710000</v>
      </c>
      <c r="L13" s="73">
        <v>1280000</v>
      </c>
    </row>
    <row r="14" spans="1:12" outlineLevel="1" x14ac:dyDescent="0.3">
      <c r="A14">
        <v>9</v>
      </c>
      <c r="B14" s="64">
        <v>2022</v>
      </c>
      <c r="C14" s="70">
        <v>17460000</v>
      </c>
      <c r="D14" s="70">
        <v>3180000</v>
      </c>
      <c r="E14" s="70">
        <v>25040000</v>
      </c>
      <c r="F14" s="70">
        <v>1290000</v>
      </c>
      <c r="G14" s="70">
        <v>310000</v>
      </c>
      <c r="H14" s="70">
        <v>1970000</v>
      </c>
      <c r="I14" s="70">
        <v>580000</v>
      </c>
      <c r="J14" s="70">
        <v>380000</v>
      </c>
      <c r="K14" s="70">
        <v>1780000</v>
      </c>
      <c r="L14" s="71">
        <v>1400000</v>
      </c>
    </row>
    <row r="15" spans="1:12" outlineLevel="1" x14ac:dyDescent="0.3">
      <c r="A15">
        <v>10</v>
      </c>
      <c r="B15" s="67">
        <v>2023</v>
      </c>
      <c r="C15" s="72">
        <v>18320000</v>
      </c>
      <c r="D15" s="72">
        <v>3420000</v>
      </c>
      <c r="E15" s="72">
        <v>26700000</v>
      </c>
      <c r="F15" s="72">
        <v>1390000</v>
      </c>
      <c r="G15" s="72">
        <v>330000</v>
      </c>
      <c r="H15" s="72">
        <v>2110000</v>
      </c>
      <c r="I15" s="72">
        <v>650000</v>
      </c>
      <c r="J15" s="72">
        <v>420000</v>
      </c>
      <c r="K15" s="72">
        <v>1850000</v>
      </c>
      <c r="L15" s="73">
        <v>1450000</v>
      </c>
    </row>
    <row r="16" spans="1:12" outlineLevel="1" x14ac:dyDescent="0.3">
      <c r="A16">
        <v>11</v>
      </c>
      <c r="B16" s="50">
        <v>2024</v>
      </c>
      <c r="C16" s="74">
        <v>19360000</v>
      </c>
      <c r="D16" s="74">
        <v>3600000</v>
      </c>
      <c r="E16" s="74">
        <v>27960000</v>
      </c>
      <c r="F16" s="74">
        <v>1470000</v>
      </c>
      <c r="G16" s="74">
        <v>350000</v>
      </c>
      <c r="H16" s="74">
        <v>2280000</v>
      </c>
      <c r="I16" s="74">
        <v>700000</v>
      </c>
      <c r="J16" s="74">
        <v>450000</v>
      </c>
      <c r="K16" s="74">
        <v>1920000</v>
      </c>
      <c r="L16" s="75">
        <v>1520000</v>
      </c>
    </row>
    <row r="17" spans="1:24" outlineLevel="1" x14ac:dyDescent="0.3">
      <c r="B17" t="s">
        <v>1075</v>
      </c>
    </row>
    <row r="18" spans="1:24" outlineLevel="1" x14ac:dyDescent="0.3"/>
    <row r="19" spans="1:24" outlineLevel="1" x14ac:dyDescent="0.3">
      <c r="B19" s="59" t="s">
        <v>1073</v>
      </c>
      <c r="C19" s="3" t="s">
        <v>974</v>
      </c>
    </row>
    <row r="20" spans="1:24" outlineLevel="1" x14ac:dyDescent="0.3">
      <c r="B20" s="59" t="s">
        <v>929</v>
      </c>
      <c r="C20" s="3">
        <v>2014</v>
      </c>
    </row>
    <row r="21" spans="1:24" outlineLevel="1" x14ac:dyDescent="0.3">
      <c r="B21" s="60" t="s">
        <v>1077</v>
      </c>
      <c r="C21" s="79">
        <f ca="1">OFFSET(B5,-1,-1)</f>
        <v>100</v>
      </c>
    </row>
    <row r="24" spans="1:24" ht="16.2" thickBot="1" x14ac:dyDescent="0.35"/>
    <row r="25" spans="1:24" ht="24" outlineLevel="1" thickBot="1" x14ac:dyDescent="0.5">
      <c r="B25" s="116" t="s">
        <v>1072</v>
      </c>
      <c r="C25" s="117"/>
      <c r="D25" s="117"/>
      <c r="E25" s="117"/>
      <c r="F25" s="118"/>
    </row>
    <row r="26" spans="1:24" outlineLevel="1" x14ac:dyDescent="0.3"/>
    <row r="27" spans="1:24" outlineLevel="1" x14ac:dyDescent="0.3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</row>
    <row r="28" spans="1:24" outlineLevel="1" x14ac:dyDescent="0.3">
      <c r="A28">
        <v>1</v>
      </c>
      <c r="B28" s="61" t="s">
        <v>929</v>
      </c>
      <c r="C28" s="62" t="s">
        <v>969</v>
      </c>
      <c r="D28" s="62" t="s">
        <v>970</v>
      </c>
      <c r="E28" s="62" t="s">
        <v>971</v>
      </c>
      <c r="F28" s="62" t="s">
        <v>972</v>
      </c>
      <c r="G28" s="62" t="s">
        <v>973</v>
      </c>
      <c r="H28" s="62" t="s">
        <v>974</v>
      </c>
      <c r="I28" s="62" t="s">
        <v>975</v>
      </c>
      <c r="J28" s="62" t="s">
        <v>976</v>
      </c>
      <c r="K28" s="62" t="s">
        <v>977</v>
      </c>
      <c r="L28" s="63" t="s">
        <v>978</v>
      </c>
      <c r="N28" s="61" t="s">
        <v>929</v>
      </c>
      <c r="O28" s="62" t="s">
        <v>969</v>
      </c>
      <c r="P28" s="62" t="s">
        <v>970</v>
      </c>
      <c r="Q28" s="62" t="s">
        <v>971</v>
      </c>
      <c r="R28" s="62" t="s">
        <v>972</v>
      </c>
      <c r="S28" s="62" t="s">
        <v>973</v>
      </c>
      <c r="T28" s="62" t="s">
        <v>974</v>
      </c>
      <c r="U28" s="62" t="s">
        <v>975</v>
      </c>
      <c r="V28" s="62" t="s">
        <v>976</v>
      </c>
      <c r="W28" s="62" t="s">
        <v>977</v>
      </c>
      <c r="X28" s="63" t="s">
        <v>978</v>
      </c>
    </row>
    <row r="29" spans="1:24" outlineLevel="1" x14ac:dyDescent="0.3">
      <c r="A29">
        <v>2</v>
      </c>
      <c r="B29" s="64">
        <v>2014</v>
      </c>
      <c r="C29" s="65" t="s">
        <v>979</v>
      </c>
      <c r="D29" s="65" t="s">
        <v>980</v>
      </c>
      <c r="E29" s="65" t="s">
        <v>981</v>
      </c>
      <c r="F29" s="65" t="s">
        <v>982</v>
      </c>
      <c r="G29" s="65" t="s">
        <v>983</v>
      </c>
      <c r="H29" s="65" t="s">
        <v>984</v>
      </c>
      <c r="I29" s="65" t="s">
        <v>985</v>
      </c>
      <c r="J29" s="65" t="s">
        <v>986</v>
      </c>
      <c r="K29" s="65" t="s">
        <v>987</v>
      </c>
      <c r="L29" s="66" t="s">
        <v>988</v>
      </c>
      <c r="N29" s="64">
        <v>2014</v>
      </c>
      <c r="O29" s="70">
        <v>10480000</v>
      </c>
      <c r="P29" s="70">
        <v>2040000</v>
      </c>
      <c r="Q29" s="70">
        <v>17430000</v>
      </c>
      <c r="R29" s="70">
        <v>890000</v>
      </c>
      <c r="S29" s="70">
        <v>250000</v>
      </c>
      <c r="T29" s="70">
        <v>2460000</v>
      </c>
      <c r="U29" s="70">
        <v>570000</v>
      </c>
      <c r="V29" s="70">
        <v>200000</v>
      </c>
      <c r="W29" s="70">
        <v>2060000</v>
      </c>
      <c r="X29" s="71">
        <v>1310000</v>
      </c>
    </row>
    <row r="30" spans="1:24" outlineLevel="1" x14ac:dyDescent="0.3">
      <c r="A30">
        <v>3</v>
      </c>
      <c r="B30" s="67">
        <v>2015</v>
      </c>
      <c r="C30" s="68" t="s">
        <v>989</v>
      </c>
      <c r="D30" s="68" t="s">
        <v>990</v>
      </c>
      <c r="E30" s="68" t="s">
        <v>991</v>
      </c>
      <c r="F30" s="68" t="s">
        <v>992</v>
      </c>
      <c r="G30" s="68" t="s">
        <v>993</v>
      </c>
      <c r="H30" s="68" t="s">
        <v>994</v>
      </c>
      <c r="I30" s="68" t="s">
        <v>995</v>
      </c>
      <c r="J30" s="68" t="s">
        <v>996</v>
      </c>
      <c r="K30" s="68" t="s">
        <v>987</v>
      </c>
      <c r="L30" s="69" t="s">
        <v>997</v>
      </c>
      <c r="N30" s="67">
        <v>2015</v>
      </c>
      <c r="O30" s="72">
        <v>11060000</v>
      </c>
      <c r="P30" s="72">
        <v>2100000</v>
      </c>
      <c r="Q30" s="72">
        <v>18120000</v>
      </c>
      <c r="R30" s="72">
        <v>860000</v>
      </c>
      <c r="S30" s="72">
        <v>270000</v>
      </c>
      <c r="T30" s="72">
        <v>1800000</v>
      </c>
      <c r="U30" s="72">
        <v>490000</v>
      </c>
      <c r="V30" s="72">
        <v>220000</v>
      </c>
      <c r="W30" s="72">
        <v>1360000</v>
      </c>
      <c r="X30" s="73">
        <v>1150000</v>
      </c>
    </row>
    <row r="31" spans="1:24" outlineLevel="1" x14ac:dyDescent="0.3">
      <c r="A31">
        <v>4</v>
      </c>
      <c r="B31" s="64">
        <v>2016</v>
      </c>
      <c r="C31" s="65" t="s">
        <v>998</v>
      </c>
      <c r="D31" s="65" t="s">
        <v>999</v>
      </c>
      <c r="E31" s="65" t="s">
        <v>1000</v>
      </c>
      <c r="F31" s="65" t="s">
        <v>1001</v>
      </c>
      <c r="G31" s="65" t="s">
        <v>1002</v>
      </c>
      <c r="H31" s="65" t="s">
        <v>1003</v>
      </c>
      <c r="I31" s="65" t="s">
        <v>1004</v>
      </c>
      <c r="J31" s="65" t="s">
        <v>1005</v>
      </c>
      <c r="K31" s="65" t="s">
        <v>987</v>
      </c>
      <c r="L31" s="66" t="s">
        <v>1006</v>
      </c>
      <c r="N31" s="64">
        <v>2016</v>
      </c>
      <c r="O31" s="70">
        <v>11230000</v>
      </c>
      <c r="P31" s="70">
        <v>2290000</v>
      </c>
      <c r="Q31" s="70">
        <v>18710000</v>
      </c>
      <c r="R31" s="70">
        <v>930000</v>
      </c>
      <c r="S31" s="70">
        <v>280000</v>
      </c>
      <c r="T31" s="70">
        <v>1800000</v>
      </c>
      <c r="U31" s="70">
        <v>410000</v>
      </c>
      <c r="V31" s="70">
        <v>240000</v>
      </c>
      <c r="W31" s="70">
        <v>1280000</v>
      </c>
      <c r="X31" s="71">
        <v>1100000</v>
      </c>
    </row>
    <row r="32" spans="1:24" outlineLevel="1" x14ac:dyDescent="0.3">
      <c r="A32">
        <v>5</v>
      </c>
      <c r="B32" s="67">
        <v>2017</v>
      </c>
      <c r="C32" s="68" t="s">
        <v>1007</v>
      </c>
      <c r="D32" s="68" t="s">
        <v>1008</v>
      </c>
      <c r="E32" s="68" t="s">
        <v>1009</v>
      </c>
      <c r="F32" s="68" t="s">
        <v>1010</v>
      </c>
      <c r="G32" s="68" t="s">
        <v>1011</v>
      </c>
      <c r="H32" s="68" t="s">
        <v>1012</v>
      </c>
      <c r="I32" s="68" t="s">
        <v>1013</v>
      </c>
      <c r="J32" s="68" t="s">
        <v>1014</v>
      </c>
      <c r="K32" s="68" t="s">
        <v>987</v>
      </c>
      <c r="L32" s="69" t="s">
        <v>1015</v>
      </c>
      <c r="N32" s="67">
        <v>2017</v>
      </c>
      <c r="O32" s="78">
        <v>12240000</v>
      </c>
      <c r="P32" s="72">
        <v>2650000</v>
      </c>
      <c r="Q32" s="72">
        <v>19390000</v>
      </c>
      <c r="R32" s="72">
        <v>1020000</v>
      </c>
      <c r="S32" s="72">
        <v>310000</v>
      </c>
      <c r="T32" s="72">
        <v>2060000</v>
      </c>
      <c r="U32" s="72">
        <v>380000</v>
      </c>
      <c r="V32" s="72">
        <v>250000</v>
      </c>
      <c r="W32" s="72">
        <v>1580000</v>
      </c>
      <c r="X32" s="73">
        <v>1150000</v>
      </c>
    </row>
    <row r="33" spans="1:24" outlineLevel="1" x14ac:dyDescent="0.3">
      <c r="A33">
        <v>6</v>
      </c>
      <c r="B33" s="64">
        <v>2018</v>
      </c>
      <c r="C33" s="65" t="s">
        <v>1016</v>
      </c>
      <c r="D33" s="65" t="s">
        <v>1017</v>
      </c>
      <c r="E33" s="65" t="s">
        <v>1018</v>
      </c>
      <c r="F33" s="65" t="s">
        <v>1019</v>
      </c>
      <c r="G33" s="65" t="s">
        <v>1020</v>
      </c>
      <c r="H33" s="65" t="s">
        <v>1021</v>
      </c>
      <c r="I33" s="65" t="s">
        <v>1022</v>
      </c>
      <c r="J33" s="65" t="s">
        <v>1023</v>
      </c>
      <c r="K33" s="65" t="s">
        <v>1024</v>
      </c>
      <c r="L33" s="66" t="s">
        <v>1025</v>
      </c>
      <c r="N33" s="64">
        <v>2018</v>
      </c>
      <c r="O33" s="70">
        <v>13410000</v>
      </c>
      <c r="P33" s="70">
        <v>2870000</v>
      </c>
      <c r="Q33" s="70">
        <v>20540000</v>
      </c>
      <c r="R33" s="70">
        <v>1040000</v>
      </c>
      <c r="S33" s="70">
        <v>310000</v>
      </c>
      <c r="T33" s="70">
        <v>1890000</v>
      </c>
      <c r="U33" s="70">
        <v>400000</v>
      </c>
      <c r="V33" s="70">
        <v>270000</v>
      </c>
      <c r="W33" s="70">
        <v>1640000</v>
      </c>
      <c r="X33" s="71">
        <v>1220000</v>
      </c>
    </row>
    <row r="34" spans="1:24" outlineLevel="1" x14ac:dyDescent="0.3">
      <c r="A34">
        <v>7</v>
      </c>
      <c r="B34" s="67">
        <v>2019</v>
      </c>
      <c r="C34" s="68" t="s">
        <v>1026</v>
      </c>
      <c r="D34" s="68" t="s">
        <v>1027</v>
      </c>
      <c r="E34" s="68" t="s">
        <v>1028</v>
      </c>
      <c r="F34" s="68" t="s">
        <v>1029</v>
      </c>
      <c r="G34" s="68" t="s">
        <v>1030</v>
      </c>
      <c r="H34" s="68" t="s">
        <v>1031</v>
      </c>
      <c r="I34" s="68" t="s">
        <v>1020</v>
      </c>
      <c r="J34" s="68" t="s">
        <v>1032</v>
      </c>
      <c r="K34" s="68" t="s">
        <v>1024</v>
      </c>
      <c r="L34" s="69" t="s">
        <v>1033</v>
      </c>
      <c r="N34" s="67">
        <v>2019</v>
      </c>
      <c r="O34" s="72">
        <v>14340000</v>
      </c>
      <c r="P34" s="72">
        <v>2870000</v>
      </c>
      <c r="Q34" s="72">
        <v>21430000</v>
      </c>
      <c r="R34" s="72">
        <v>1110000</v>
      </c>
      <c r="S34" s="72">
        <v>280000</v>
      </c>
      <c r="T34" s="72">
        <v>1840000</v>
      </c>
      <c r="U34" s="72">
        <v>450000</v>
      </c>
      <c r="V34" s="72">
        <v>300000</v>
      </c>
      <c r="W34" s="72">
        <v>1700000</v>
      </c>
      <c r="X34" s="73">
        <v>1270000</v>
      </c>
    </row>
    <row r="35" spans="1:24" outlineLevel="1" x14ac:dyDescent="0.3">
      <c r="A35">
        <v>8</v>
      </c>
      <c r="B35" s="64">
        <v>2020</v>
      </c>
      <c r="C35" s="65" t="s">
        <v>1034</v>
      </c>
      <c r="D35" s="65" t="s">
        <v>1026</v>
      </c>
      <c r="E35" s="65" t="s">
        <v>1035</v>
      </c>
      <c r="F35" s="65" t="s">
        <v>1036</v>
      </c>
      <c r="G35" s="65" t="s">
        <v>994</v>
      </c>
      <c r="H35" s="65" t="s">
        <v>1037</v>
      </c>
      <c r="I35" s="65" t="s">
        <v>994</v>
      </c>
      <c r="J35" s="65" t="s">
        <v>1038</v>
      </c>
      <c r="K35" s="65" t="s">
        <v>1039</v>
      </c>
      <c r="L35" s="66" t="s">
        <v>1040</v>
      </c>
      <c r="N35" s="64">
        <v>2020</v>
      </c>
      <c r="O35" s="70">
        <v>14720000</v>
      </c>
      <c r="P35" s="70">
        <v>2660000</v>
      </c>
      <c r="Q35" s="70">
        <v>21430000</v>
      </c>
      <c r="R35" s="70">
        <v>1060000</v>
      </c>
      <c r="S35" s="70">
        <v>260000</v>
      </c>
      <c r="T35" s="70">
        <v>1440000</v>
      </c>
      <c r="U35" s="70">
        <v>440000</v>
      </c>
      <c r="V35" s="70">
        <v>310000</v>
      </c>
      <c r="W35" s="70">
        <v>1480000</v>
      </c>
      <c r="X35" s="71">
        <v>1080000</v>
      </c>
    </row>
    <row r="36" spans="1:24" outlineLevel="1" x14ac:dyDescent="0.3">
      <c r="A36">
        <v>9</v>
      </c>
      <c r="B36" s="67">
        <v>2021</v>
      </c>
      <c r="C36" s="68" t="s">
        <v>1041</v>
      </c>
      <c r="D36" s="68" t="s">
        <v>1042</v>
      </c>
      <c r="E36" s="68" t="s">
        <v>1043</v>
      </c>
      <c r="F36" s="68" t="s">
        <v>1044</v>
      </c>
      <c r="G36" s="68" t="s">
        <v>1045</v>
      </c>
      <c r="H36" s="68" t="s">
        <v>1046</v>
      </c>
      <c r="I36" s="68" t="s">
        <v>1047</v>
      </c>
      <c r="J36" s="68" t="s">
        <v>985</v>
      </c>
      <c r="K36" s="68" t="s">
        <v>1039</v>
      </c>
      <c r="L36" s="69" t="s">
        <v>1048</v>
      </c>
      <c r="N36" s="67">
        <v>2021</v>
      </c>
      <c r="O36" s="72">
        <v>16640000</v>
      </c>
      <c r="P36" s="72">
        <v>2940000</v>
      </c>
      <c r="Q36" s="72">
        <v>22990000</v>
      </c>
      <c r="R36" s="72">
        <v>1190000</v>
      </c>
      <c r="S36" s="72">
        <v>290000</v>
      </c>
      <c r="T36" s="72">
        <v>1840000</v>
      </c>
      <c r="U36" s="72">
        <v>510000</v>
      </c>
      <c r="V36" s="72">
        <v>350000</v>
      </c>
      <c r="W36" s="72">
        <v>1710000</v>
      </c>
      <c r="X36" s="73">
        <v>1280000</v>
      </c>
    </row>
    <row r="37" spans="1:24" outlineLevel="1" x14ac:dyDescent="0.3">
      <c r="A37">
        <v>10</v>
      </c>
      <c r="B37" s="64">
        <v>2022</v>
      </c>
      <c r="C37" s="65" t="s">
        <v>1049</v>
      </c>
      <c r="D37" s="65" t="s">
        <v>1050</v>
      </c>
      <c r="E37" s="65" t="s">
        <v>1051</v>
      </c>
      <c r="F37" s="65" t="s">
        <v>1052</v>
      </c>
      <c r="G37" s="65" t="s">
        <v>1021</v>
      </c>
      <c r="H37" s="65" t="s">
        <v>1053</v>
      </c>
      <c r="I37" s="65" t="s">
        <v>1054</v>
      </c>
      <c r="J37" s="65" t="s">
        <v>1055</v>
      </c>
      <c r="K37" s="65" t="s">
        <v>1039</v>
      </c>
      <c r="L37" s="66" t="s">
        <v>1056</v>
      </c>
      <c r="N37" s="64">
        <v>2022</v>
      </c>
      <c r="O37" s="70">
        <v>17460000</v>
      </c>
      <c r="P37" s="70">
        <v>3180000</v>
      </c>
      <c r="Q37" s="70">
        <v>25040000</v>
      </c>
      <c r="R37" s="70">
        <v>1290000</v>
      </c>
      <c r="S37" s="70">
        <v>310000</v>
      </c>
      <c r="T37" s="70">
        <v>1970000</v>
      </c>
      <c r="U37" s="70">
        <v>580000</v>
      </c>
      <c r="V37" s="70">
        <v>380000</v>
      </c>
      <c r="W37" s="70">
        <v>1780000</v>
      </c>
      <c r="X37" s="71">
        <v>1400000</v>
      </c>
    </row>
    <row r="38" spans="1:24" outlineLevel="1" x14ac:dyDescent="0.3">
      <c r="A38">
        <v>11</v>
      </c>
      <c r="B38" s="67">
        <v>2023</v>
      </c>
      <c r="C38" s="68" t="s">
        <v>1057</v>
      </c>
      <c r="D38" s="68" t="s">
        <v>1058</v>
      </c>
      <c r="E38" s="68" t="s">
        <v>1059</v>
      </c>
      <c r="F38" s="68" t="s">
        <v>1060</v>
      </c>
      <c r="G38" s="68" t="s">
        <v>1061</v>
      </c>
      <c r="H38" s="68" t="s">
        <v>1062</v>
      </c>
      <c r="I38" s="68" t="s">
        <v>1063</v>
      </c>
      <c r="J38" s="68" t="s">
        <v>1064</v>
      </c>
      <c r="K38" s="68" t="s">
        <v>1039</v>
      </c>
      <c r="L38" s="69" t="s">
        <v>1065</v>
      </c>
      <c r="N38" s="67">
        <v>2023</v>
      </c>
      <c r="O38" s="72">
        <v>18320000</v>
      </c>
      <c r="P38" s="72">
        <v>3420000</v>
      </c>
      <c r="Q38" s="72">
        <v>26700000</v>
      </c>
      <c r="R38" s="72">
        <v>1390000</v>
      </c>
      <c r="S38" s="72">
        <v>330000</v>
      </c>
      <c r="T38" s="72">
        <v>2110000</v>
      </c>
      <c r="U38" s="72">
        <v>650000</v>
      </c>
      <c r="V38" s="72">
        <v>420000</v>
      </c>
      <c r="W38" s="72">
        <v>1850000</v>
      </c>
      <c r="X38" s="73">
        <v>1450000</v>
      </c>
    </row>
    <row r="39" spans="1:24" outlineLevel="1" x14ac:dyDescent="0.3">
      <c r="A39">
        <v>12</v>
      </c>
      <c r="B39" s="50">
        <v>2024</v>
      </c>
      <c r="C39" s="48" t="s">
        <v>1066</v>
      </c>
      <c r="D39" s="48" t="s">
        <v>1067</v>
      </c>
      <c r="E39" s="48" t="s">
        <v>1068</v>
      </c>
      <c r="F39" s="48" t="s">
        <v>1069</v>
      </c>
      <c r="G39" s="48" t="s">
        <v>1046</v>
      </c>
      <c r="H39" s="48" t="s">
        <v>1063</v>
      </c>
      <c r="I39" s="48" t="s">
        <v>1070</v>
      </c>
      <c r="J39" s="48" t="s">
        <v>1071</v>
      </c>
      <c r="K39" s="48" t="s">
        <v>1039</v>
      </c>
      <c r="L39" s="49" t="s">
        <v>1065</v>
      </c>
      <c r="N39" s="50">
        <v>2024</v>
      </c>
      <c r="O39" s="74">
        <v>19360000</v>
      </c>
      <c r="P39" s="74">
        <v>3600000</v>
      </c>
      <c r="Q39" s="74">
        <v>27960000</v>
      </c>
      <c r="R39" s="74">
        <v>1470000</v>
      </c>
      <c r="S39" s="74">
        <v>350000</v>
      </c>
      <c r="T39" s="74">
        <v>2280000</v>
      </c>
      <c r="U39" s="74">
        <v>700000</v>
      </c>
      <c r="V39" s="74">
        <v>450000</v>
      </c>
      <c r="W39" s="74">
        <v>1920000</v>
      </c>
      <c r="X39" s="75">
        <v>1520000</v>
      </c>
    </row>
    <row r="40" spans="1:24" outlineLevel="1" x14ac:dyDescent="0.3"/>
    <row r="41" spans="1:24" outlineLevel="1" x14ac:dyDescent="0.3"/>
    <row r="42" spans="1:24" outlineLevel="1" x14ac:dyDescent="0.3">
      <c r="B42" s="59" t="s">
        <v>1090</v>
      </c>
      <c r="C42" s="3" t="s">
        <v>1077</v>
      </c>
      <c r="D42" s="96"/>
      <c r="G42" s="3" t="s">
        <v>1074</v>
      </c>
      <c r="H42" s="3">
        <v>1</v>
      </c>
    </row>
    <row r="43" spans="1:24" outlineLevel="1" x14ac:dyDescent="0.3">
      <c r="B43" s="59" t="s">
        <v>1073</v>
      </c>
      <c r="C43" s="3" t="s">
        <v>970</v>
      </c>
      <c r="D43" s="96"/>
      <c r="G43" s="3" t="s">
        <v>1077</v>
      </c>
      <c r="H43" s="3">
        <v>2</v>
      </c>
    </row>
    <row r="44" spans="1:24" outlineLevel="1" x14ac:dyDescent="0.3">
      <c r="B44" s="59" t="s">
        <v>929</v>
      </c>
      <c r="C44" s="3">
        <v>2024</v>
      </c>
      <c r="D44" s="96"/>
    </row>
    <row r="45" spans="1:24" outlineLevel="1" x14ac:dyDescent="0.3">
      <c r="B45" s="60" t="s">
        <v>1091</v>
      </c>
      <c r="C45" s="79">
        <f>INDEX((B28:L39,N28:X39),MATCH(C44,B28:B39,0),MATCH(C43,B28:L28,0),VLOOKUP(C42,G42:H43,2,FALSE))</f>
        <v>3600000</v>
      </c>
    </row>
    <row r="47" spans="1:24" ht="16.2" thickBot="1" x14ac:dyDescent="0.35"/>
    <row r="48" spans="1:24" ht="24" outlineLevel="1" thickBot="1" x14ac:dyDescent="0.5">
      <c r="B48" s="116" t="s">
        <v>944</v>
      </c>
      <c r="C48" s="117"/>
      <c r="D48" s="117"/>
      <c r="E48" s="117"/>
      <c r="F48" s="118"/>
    </row>
    <row r="49" spans="2:6" outlineLevel="1" x14ac:dyDescent="0.3"/>
    <row r="50" spans="2:6" outlineLevel="1" x14ac:dyDescent="0.3">
      <c r="B50" s="51" t="s">
        <v>924</v>
      </c>
      <c r="C50" s="52" t="s">
        <v>921</v>
      </c>
      <c r="D50" s="52" t="s">
        <v>935</v>
      </c>
      <c r="E50" s="53" t="s">
        <v>936</v>
      </c>
      <c r="F50" s="52" t="s">
        <v>943</v>
      </c>
    </row>
    <row r="51" spans="2:6" outlineLevel="1" x14ac:dyDescent="0.3">
      <c r="B51" s="3" t="s">
        <v>937</v>
      </c>
      <c r="C51" s="3" t="s">
        <v>922</v>
      </c>
      <c r="D51" s="3">
        <v>101</v>
      </c>
      <c r="E51" s="3">
        <v>50000</v>
      </c>
      <c r="F51" s="3">
        <f>VLOOKUP(Таблица5[[#This Row],[Идентификатор]],Таблица4[#All],2,FALSE)</f>
        <v>15</v>
      </c>
    </row>
    <row r="52" spans="2:6" outlineLevel="1" x14ac:dyDescent="0.3">
      <c r="B52" s="3" t="s">
        <v>938</v>
      </c>
      <c r="C52" s="3" t="s">
        <v>923</v>
      </c>
      <c r="D52" s="3">
        <v>102</v>
      </c>
      <c r="E52" s="3">
        <v>55000</v>
      </c>
      <c r="F52" s="3">
        <f>VLOOKUP(Таблица5[[#This Row],[Идентификатор]],Таблица4[#All],2,FALSE)</f>
        <v>9</v>
      </c>
    </row>
    <row r="53" spans="2:6" outlineLevel="1" x14ac:dyDescent="0.3">
      <c r="B53" s="3" t="s">
        <v>939</v>
      </c>
      <c r="C53" s="3" t="s">
        <v>940</v>
      </c>
      <c r="D53" s="3">
        <v>103</v>
      </c>
      <c r="E53" s="3">
        <v>60000</v>
      </c>
      <c r="F53" s="3">
        <f>VLOOKUP(Таблица5[[#This Row],[Идентификатор]],Таблица4[#All],2,FALSE)</f>
        <v>23</v>
      </c>
    </row>
    <row r="54" spans="2:6" outlineLevel="1" x14ac:dyDescent="0.3">
      <c r="B54" s="3" t="s">
        <v>941</v>
      </c>
      <c r="C54" s="3" t="s">
        <v>922</v>
      </c>
      <c r="D54" s="3">
        <v>104</v>
      </c>
      <c r="E54" s="3">
        <v>52000</v>
      </c>
      <c r="F54" s="3">
        <f>VLOOKUP(Таблица5[[#This Row],[Идентификатор]],Таблица4[#All],2,FALSE)</f>
        <v>7</v>
      </c>
    </row>
    <row r="55" spans="2:6" outlineLevel="1" x14ac:dyDescent="0.3">
      <c r="B55" s="3" t="s">
        <v>942</v>
      </c>
      <c r="C55" s="3" t="s">
        <v>923</v>
      </c>
      <c r="D55" s="3">
        <v>105</v>
      </c>
      <c r="E55" s="3">
        <v>53000</v>
      </c>
      <c r="F55" s="3">
        <f>VLOOKUP(Таблица5[[#This Row],[Идентификатор]],Таблица4[#All],2,FALSE)</f>
        <v>4</v>
      </c>
    </row>
    <row r="56" spans="2:6" outlineLevel="1" x14ac:dyDescent="0.3"/>
    <row r="57" spans="2:6" outlineLevel="1" x14ac:dyDescent="0.3"/>
    <row r="58" spans="2:6" outlineLevel="1" x14ac:dyDescent="0.3">
      <c r="B58" s="55" t="s">
        <v>921</v>
      </c>
      <c r="C58" s="55" t="s">
        <v>936</v>
      </c>
    </row>
    <row r="59" spans="2:6" outlineLevel="1" x14ac:dyDescent="0.3">
      <c r="B59" s="54" t="s">
        <v>922</v>
      </c>
      <c r="C59" s="54">
        <f>VLOOKUP(B59,Таблица5[[#All],[Отдел]:[Стаж сотрудника]],3,FALSE)</f>
        <v>50000</v>
      </c>
    </row>
    <row r="60" spans="2:6" outlineLevel="1" x14ac:dyDescent="0.3">
      <c r="B60" s="3" t="s">
        <v>923</v>
      </c>
      <c r="C60" s="54">
        <f>VLOOKUP(B60,Таблица5[[#All],[Отдел]:[Стаж сотрудника]],3,FALSE)</f>
        <v>55000</v>
      </c>
    </row>
    <row r="61" spans="2:6" outlineLevel="1" x14ac:dyDescent="0.3">
      <c r="B61" s="54" t="s">
        <v>940</v>
      </c>
      <c r="C61" s="54">
        <f>VLOOKUP(B61,Таблица5[[#All],[Отдел]:[Стаж сотрудника]],3,FALSE)</f>
        <v>60000</v>
      </c>
    </row>
    <row r="62" spans="2:6" outlineLevel="1" x14ac:dyDescent="0.3">
      <c r="B62" s="3" t="s">
        <v>922</v>
      </c>
      <c r="C62" s="54">
        <f>VLOOKUP(B62,Таблица5[[#All],[Отдел]:[Стаж сотрудника]],3,FALSE)</f>
        <v>50000</v>
      </c>
    </row>
    <row r="63" spans="2:6" outlineLevel="1" x14ac:dyDescent="0.3">
      <c r="B63" s="54" t="s">
        <v>923</v>
      </c>
      <c r="C63" s="54">
        <f>VLOOKUP(B63,Таблица5[[#All],[Отдел]:[Стаж сотрудника]],3,FALSE)</f>
        <v>55000</v>
      </c>
    </row>
    <row r="64" spans="2:6" outlineLevel="1" x14ac:dyDescent="0.3">
      <c r="C64" t="s">
        <v>945</v>
      </c>
    </row>
    <row r="65" spans="2:12" outlineLevel="1" x14ac:dyDescent="0.3"/>
    <row r="66" spans="2:12" outlineLevel="1" x14ac:dyDescent="0.3">
      <c r="B66" s="56" t="s">
        <v>924</v>
      </c>
      <c r="C66" s="56" t="s">
        <v>947</v>
      </c>
    </row>
    <row r="67" spans="2:12" outlineLevel="1" x14ac:dyDescent="0.3">
      <c r="B67" s="54" t="s">
        <v>937</v>
      </c>
      <c r="C67" t="str">
        <f>VLOOKUP(B67,Таблица5[],1,FALSE)</f>
        <v>Анна</v>
      </c>
    </row>
    <row r="68" spans="2:12" outlineLevel="1" x14ac:dyDescent="0.3">
      <c r="B68" s="3" t="s">
        <v>946</v>
      </c>
      <c r="C68" t="e">
        <f>VLOOKUP(B68,Таблица5[],1,FALSE)</f>
        <v>#N/A</v>
      </c>
    </row>
    <row r="69" spans="2:12" outlineLevel="1" x14ac:dyDescent="0.3">
      <c r="B69" s="54" t="s">
        <v>939</v>
      </c>
      <c r="C69" t="str">
        <f>VLOOKUP(B69,Таблица5[],1,FALSE)</f>
        <v>Вера</v>
      </c>
    </row>
    <row r="70" spans="2:12" outlineLevel="1" x14ac:dyDescent="0.3">
      <c r="B70" s="3" t="s">
        <v>941</v>
      </c>
      <c r="C70" t="str">
        <f>VLOOKUP(B70,Таблица5[],1,FALSE)</f>
        <v>Григорий</v>
      </c>
    </row>
    <row r="71" spans="2:12" outlineLevel="1" x14ac:dyDescent="0.3">
      <c r="B71" s="54" t="s">
        <v>942</v>
      </c>
      <c r="C71" t="str">
        <f>VLOOKUP(B71,Таблица5[],1,FALSE)</f>
        <v>Диана</v>
      </c>
    </row>
    <row r="72" spans="2:12" outlineLevel="1" x14ac:dyDescent="0.3">
      <c r="B72" s="3" t="s">
        <v>938</v>
      </c>
    </row>
    <row r="74" spans="2:12" ht="16.2" thickBot="1" x14ac:dyDescent="0.35"/>
    <row r="75" spans="2:12" ht="24" outlineLevel="1" thickBot="1" x14ac:dyDescent="0.5">
      <c r="B75" s="116" t="s">
        <v>948</v>
      </c>
      <c r="C75" s="117"/>
      <c r="D75" s="117"/>
      <c r="E75" s="117"/>
      <c r="F75" s="118"/>
    </row>
    <row r="76" spans="2:12" outlineLevel="1" x14ac:dyDescent="0.3"/>
    <row r="77" spans="2:12" outlineLevel="1" x14ac:dyDescent="0.3"/>
    <row r="78" spans="2:12" outlineLevel="1" x14ac:dyDescent="0.3">
      <c r="B78" s="58" t="s">
        <v>934</v>
      </c>
      <c r="C78" s="57" t="s">
        <v>949</v>
      </c>
      <c r="D78" s="57" t="s">
        <v>950</v>
      </c>
      <c r="E78" s="57" t="s">
        <v>951</v>
      </c>
      <c r="F78" s="57" t="s">
        <v>952</v>
      </c>
      <c r="G78" s="57" t="s">
        <v>953</v>
      </c>
      <c r="H78" s="57" t="s">
        <v>959</v>
      </c>
      <c r="I78" s="57" t="s">
        <v>960</v>
      </c>
      <c r="J78" s="57" t="s">
        <v>961</v>
      </c>
      <c r="K78" s="57" t="s">
        <v>962</v>
      </c>
      <c r="L78" s="57" t="s">
        <v>963</v>
      </c>
    </row>
    <row r="79" spans="2:12" outlineLevel="1" x14ac:dyDescent="0.3">
      <c r="B79" s="58" t="s">
        <v>958</v>
      </c>
      <c r="C79" s="57" t="s">
        <v>955</v>
      </c>
      <c r="D79" s="57" t="s">
        <v>954</v>
      </c>
      <c r="E79" s="57" t="s">
        <v>955</v>
      </c>
      <c r="F79" s="57" t="s">
        <v>956</v>
      </c>
      <c r="G79" s="57" t="s">
        <v>957</v>
      </c>
      <c r="H79" s="57" t="s">
        <v>964</v>
      </c>
      <c r="I79" s="57" t="s">
        <v>965</v>
      </c>
      <c r="J79" s="57" t="s">
        <v>966</v>
      </c>
      <c r="K79" s="57" t="s">
        <v>967</v>
      </c>
      <c r="L79" s="57" t="s">
        <v>968</v>
      </c>
    </row>
    <row r="80" spans="2:12" outlineLevel="1" x14ac:dyDescent="0.3"/>
    <row r="81" spans="1:9" outlineLevel="1" x14ac:dyDescent="0.3"/>
    <row r="82" spans="1:9" outlineLevel="1" x14ac:dyDescent="0.3">
      <c r="B82" s="3" t="s">
        <v>949</v>
      </c>
    </row>
    <row r="83" spans="1:9" outlineLevel="1" x14ac:dyDescent="0.3">
      <c r="B83" s="3" t="str">
        <f>HLOOKUP(B82,B78:L79,2,0)</f>
        <v>140 т</v>
      </c>
    </row>
    <row r="86" spans="1:9" ht="16.2" thickBot="1" x14ac:dyDescent="0.35"/>
    <row r="87" spans="1:9" ht="24" outlineLevel="1" thickBot="1" x14ac:dyDescent="0.5">
      <c r="B87" s="116" t="s">
        <v>1078</v>
      </c>
      <c r="C87" s="117"/>
      <c r="D87" s="117"/>
      <c r="E87" s="117"/>
      <c r="F87" s="118"/>
    </row>
    <row r="88" spans="1:9" outlineLevel="1" x14ac:dyDescent="0.3"/>
    <row r="89" spans="1:9" outlineLevel="1" x14ac:dyDescent="0.3"/>
    <row r="90" spans="1:9" outlineLevel="1" x14ac:dyDescent="0.3">
      <c r="A90" t="s">
        <v>1092</v>
      </c>
      <c r="B90" s="61" t="s">
        <v>924</v>
      </c>
      <c r="C90" s="62" t="s">
        <v>1079</v>
      </c>
      <c r="D90" s="62" t="s">
        <v>1080</v>
      </c>
      <c r="E90" s="62" t="s">
        <v>1081</v>
      </c>
      <c r="G90" s="3" t="s">
        <v>924</v>
      </c>
      <c r="H90" s="3" t="s">
        <v>1081</v>
      </c>
      <c r="I90" s="3" t="s">
        <v>1092</v>
      </c>
    </row>
    <row r="91" spans="1:9" outlineLevel="1" x14ac:dyDescent="0.3">
      <c r="A91">
        <v>1999</v>
      </c>
      <c r="B91" s="64" t="s">
        <v>937</v>
      </c>
      <c r="C91" s="65" t="s">
        <v>1082</v>
      </c>
      <c r="D91" s="65">
        <v>201</v>
      </c>
      <c r="E91" s="83">
        <v>2.2999999999999998</v>
      </c>
      <c r="G91" s="3" t="s">
        <v>937</v>
      </c>
      <c r="H91" s="3">
        <f>LOOKUP(G91,B91:B100,E91:E100)</f>
        <v>2.2999999999999998</v>
      </c>
      <c r="I91" s="14">
        <f>LOOKUP(G91,B91:B100,Таблица6[Год рождения])</f>
        <v>1999</v>
      </c>
    </row>
    <row r="92" spans="1:9" outlineLevel="1" x14ac:dyDescent="0.3">
      <c r="A92">
        <v>1998</v>
      </c>
      <c r="B92" s="67" t="s">
        <v>938</v>
      </c>
      <c r="C92" s="68" t="s">
        <v>1083</v>
      </c>
      <c r="D92" s="68">
        <v>202</v>
      </c>
      <c r="E92" s="84">
        <v>4.4000000000000004</v>
      </c>
      <c r="I92" s="98"/>
    </row>
    <row r="93" spans="1:9" outlineLevel="1" x14ac:dyDescent="0.3">
      <c r="A93">
        <v>1998</v>
      </c>
      <c r="B93" s="64" t="s">
        <v>939</v>
      </c>
      <c r="C93" s="65" t="s">
        <v>1084</v>
      </c>
      <c r="D93" s="65">
        <v>203</v>
      </c>
      <c r="E93" s="83">
        <v>4.5</v>
      </c>
    </row>
    <row r="94" spans="1:9" outlineLevel="1" x14ac:dyDescent="0.3">
      <c r="A94">
        <v>1998</v>
      </c>
      <c r="B94" s="67" t="s">
        <v>941</v>
      </c>
      <c r="C94" s="68" t="s">
        <v>1082</v>
      </c>
      <c r="D94" s="68">
        <v>204</v>
      </c>
      <c r="E94" s="84">
        <v>2.4</v>
      </c>
    </row>
    <row r="95" spans="1:9" outlineLevel="1" x14ac:dyDescent="0.3">
      <c r="A95">
        <v>1998</v>
      </c>
      <c r="B95" s="64" t="s">
        <v>942</v>
      </c>
      <c r="C95" s="65" t="s">
        <v>1085</v>
      </c>
      <c r="D95" s="65">
        <v>205</v>
      </c>
      <c r="E95" s="83">
        <v>3.9</v>
      </c>
    </row>
    <row r="96" spans="1:9" outlineLevel="1" x14ac:dyDescent="0.3">
      <c r="A96">
        <v>1998</v>
      </c>
      <c r="B96" s="67" t="s">
        <v>933</v>
      </c>
      <c r="C96" s="68" t="s">
        <v>1083</v>
      </c>
      <c r="D96" s="68">
        <v>206</v>
      </c>
      <c r="E96" s="84">
        <v>5</v>
      </c>
    </row>
    <row r="97" spans="1:7" outlineLevel="1" x14ac:dyDescent="0.3">
      <c r="A97">
        <v>1998</v>
      </c>
      <c r="B97" s="64" t="s">
        <v>1086</v>
      </c>
      <c r="C97" s="65" t="s">
        <v>1084</v>
      </c>
      <c r="D97" s="65">
        <v>207</v>
      </c>
      <c r="E97" s="83">
        <v>4.2</v>
      </c>
    </row>
    <row r="98" spans="1:7" outlineLevel="1" x14ac:dyDescent="0.3">
      <c r="A98">
        <v>1998</v>
      </c>
      <c r="B98" s="67" t="s">
        <v>1087</v>
      </c>
      <c r="C98" s="68" t="s">
        <v>1085</v>
      </c>
      <c r="D98" s="68">
        <v>208</v>
      </c>
      <c r="E98" s="84">
        <v>3.5</v>
      </c>
    </row>
    <row r="99" spans="1:7" outlineLevel="1" x14ac:dyDescent="0.3">
      <c r="A99">
        <v>1998</v>
      </c>
      <c r="B99" s="64" t="s">
        <v>1088</v>
      </c>
      <c r="C99" s="65" t="s">
        <v>1082</v>
      </c>
      <c r="D99" s="65">
        <v>209</v>
      </c>
      <c r="E99" s="83">
        <v>3.2</v>
      </c>
    </row>
    <row r="100" spans="1:7" outlineLevel="1" x14ac:dyDescent="0.3">
      <c r="A100">
        <v>1998</v>
      </c>
      <c r="B100" s="82" t="s">
        <v>1089</v>
      </c>
      <c r="C100" s="80" t="s">
        <v>1084</v>
      </c>
      <c r="D100" s="80">
        <v>210</v>
      </c>
      <c r="E100" s="85">
        <v>3.5</v>
      </c>
    </row>
    <row r="104" spans="1:7" outlineLevel="1" x14ac:dyDescent="0.3">
      <c r="B104" s="89" t="s">
        <v>1094</v>
      </c>
      <c r="C104" s="89" t="s">
        <v>899</v>
      </c>
      <c r="F104" s="3" t="s">
        <v>1093</v>
      </c>
      <c r="G104" s="3" t="s">
        <v>899</v>
      </c>
    </row>
    <row r="105" spans="1:7" outlineLevel="1" x14ac:dyDescent="0.3">
      <c r="B105" s="90">
        <v>10</v>
      </c>
      <c r="C105" s="88" t="s">
        <v>1095</v>
      </c>
      <c r="F105" s="5">
        <v>10</v>
      </c>
      <c r="G105" s="3" t="str">
        <f>LOOKUP(F105,$B$105:$B$109,$C$105:$C$109)</f>
        <v>КМС</v>
      </c>
    </row>
    <row r="106" spans="1:7" outlineLevel="1" x14ac:dyDescent="0.3">
      <c r="B106" s="90">
        <v>11</v>
      </c>
      <c r="C106" s="88" t="s">
        <v>1097</v>
      </c>
      <c r="F106" s="5">
        <v>11</v>
      </c>
      <c r="G106" s="3" t="str">
        <f>LOOKUP(F106,$B$105:$B$109,$C$105:$C$109)</f>
        <v>Юниор</v>
      </c>
    </row>
    <row r="107" spans="1:7" outlineLevel="1" x14ac:dyDescent="0.3">
      <c r="B107" s="90">
        <v>12</v>
      </c>
      <c r="C107" s="88" t="s">
        <v>1098</v>
      </c>
      <c r="F107" s="5">
        <v>12</v>
      </c>
      <c r="G107" s="3" t="str">
        <f t="shared" ref="G107" si="0">LOOKUP(F107,$B$105:$B$109,$C$105:$C$109)</f>
        <v>ГТО 1 категории</v>
      </c>
    </row>
    <row r="108" spans="1:7" outlineLevel="1" x14ac:dyDescent="0.3">
      <c r="B108" s="90">
        <v>13</v>
      </c>
      <c r="C108" s="88" t="s">
        <v>1099</v>
      </c>
      <c r="F108" s="5">
        <v>14</v>
      </c>
      <c r="G108" s="3" t="str">
        <f>LOOKUP(F108,$B$105:$B$109,$C$105:$C$109)</f>
        <v>ГТО 2 категории</v>
      </c>
    </row>
    <row r="109" spans="1:7" outlineLevel="1" x14ac:dyDescent="0.3">
      <c r="B109" s="90">
        <v>15</v>
      </c>
      <c r="C109" s="88" t="s">
        <v>1096</v>
      </c>
    </row>
    <row r="110" spans="1:7" outlineLevel="1" x14ac:dyDescent="0.3"/>
    <row r="111" spans="1:7" outlineLevel="1" x14ac:dyDescent="0.3">
      <c r="F111" s="3" t="s">
        <v>1093</v>
      </c>
      <c r="G111" s="3" t="s">
        <v>899</v>
      </c>
    </row>
    <row r="112" spans="1:7" outlineLevel="1" x14ac:dyDescent="0.3">
      <c r="F112" s="91">
        <v>9.1</v>
      </c>
      <c r="G112" s="3" t="e">
        <f>LOOKUP(F112,$B$105:$B$109,$C$105:$C$109)</f>
        <v>#N/A</v>
      </c>
    </row>
    <row r="113" spans="6:7" outlineLevel="1" x14ac:dyDescent="0.3">
      <c r="F113" s="91">
        <v>10.5</v>
      </c>
      <c r="G113" s="3" t="str">
        <f>LOOKUP(F113,$B$105:$B$109,$C$105:$C$109)</f>
        <v>КМС</v>
      </c>
    </row>
    <row r="114" spans="6:7" outlineLevel="1" x14ac:dyDescent="0.3">
      <c r="F114" s="91">
        <v>12.3</v>
      </c>
      <c r="G114" s="3" t="str">
        <f>LOOKUP(F114,$B$105:$B$109,$C$105:$C$109)</f>
        <v>ГТО 1 категории</v>
      </c>
    </row>
    <row r="115" spans="6:7" outlineLevel="1" x14ac:dyDescent="0.3">
      <c r="F115" s="91">
        <v>14.2</v>
      </c>
      <c r="G115" s="3" t="str">
        <f>LOOKUP(F115,$B$105:$B$109,$C$105:$C$109)</f>
        <v>ГТО 2 категории</v>
      </c>
    </row>
  </sheetData>
  <dataConsolidate/>
  <mergeCells count="5">
    <mergeCell ref="B48:F48"/>
    <mergeCell ref="B75:F75"/>
    <mergeCell ref="B25:F25"/>
    <mergeCell ref="B2:F2"/>
    <mergeCell ref="B87:F87"/>
  </mergeCells>
  <phoneticPr fontId="3" type="noConversion"/>
  <dataValidations count="5">
    <dataValidation type="list" allowBlank="1" showInputMessage="1" showErrorMessage="1" sqref="F21 C20 C44">
      <formula1>$B$6:$B$16</formula1>
    </dataValidation>
    <dataValidation type="list" allowBlank="1" showInputMessage="1" showErrorMessage="1" sqref="G91">
      <formula1>$B$91:$B$100</formula1>
    </dataValidation>
    <dataValidation type="list" allowBlank="1" showInputMessage="1" showErrorMessage="1" sqref="C19 C43">
      <formula1>$C$5:$L$5</formula1>
    </dataValidation>
    <dataValidation type="list" allowBlank="1" showInputMessage="1" showErrorMessage="1" sqref="C42">
      <formula1>"Численность,ВВП"</formula1>
    </dataValidation>
    <dataValidation type="list" allowBlank="1" showInputMessage="1" showErrorMessage="1" sqref="B82">
      <formula1>$C$78:$L$78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workbookViewId="0">
      <selection activeCell="C7" sqref="C7"/>
    </sheetView>
  </sheetViews>
  <sheetFormatPr defaultColWidth="11.19921875" defaultRowHeight="15.6" x14ac:dyDescent="0.3"/>
  <cols>
    <col min="2" max="2" width="17.5" bestFit="1" customWidth="1"/>
    <col min="3" max="3" width="18.5" bestFit="1" customWidth="1"/>
  </cols>
  <sheetData>
    <row r="4" spans="2:3" x14ac:dyDescent="0.3">
      <c r="B4" s="51" t="s">
        <v>935</v>
      </c>
      <c r="C4" s="53" t="s">
        <v>943</v>
      </c>
    </row>
    <row r="5" spans="2:3" x14ac:dyDescent="0.3">
      <c r="B5" s="37">
        <v>105</v>
      </c>
      <c r="C5" s="38">
        <v>4</v>
      </c>
    </row>
    <row r="6" spans="2:3" x14ac:dyDescent="0.3">
      <c r="B6" s="37">
        <v>104</v>
      </c>
      <c r="C6" s="38">
        <v>7</v>
      </c>
    </row>
    <row r="7" spans="2:3" x14ac:dyDescent="0.3">
      <c r="B7" s="37">
        <v>103</v>
      </c>
      <c r="C7" s="38">
        <v>23</v>
      </c>
    </row>
    <row r="8" spans="2:3" x14ac:dyDescent="0.3">
      <c r="B8" s="37">
        <v>102</v>
      </c>
      <c r="C8" s="38">
        <v>9</v>
      </c>
    </row>
    <row r="9" spans="2:3" x14ac:dyDescent="0.3">
      <c r="B9" s="36">
        <v>101</v>
      </c>
      <c r="C9" s="35">
        <v>15</v>
      </c>
    </row>
    <row r="10" spans="2:3" x14ac:dyDescent="0.3">
      <c r="B10" s="36">
        <v>104</v>
      </c>
      <c r="C10" s="35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8"/>
  <sheetViews>
    <sheetView workbookViewId="0">
      <selection activeCell="F46" sqref="F46:F48"/>
    </sheetView>
  </sheetViews>
  <sheetFormatPr defaultColWidth="11.19921875" defaultRowHeight="15.6" x14ac:dyDescent="0.3"/>
  <cols>
    <col min="2" max="2" width="21.69921875" customWidth="1"/>
    <col min="10" max="10" width="8.19921875" bestFit="1" customWidth="1"/>
    <col min="11" max="11" width="13.296875" bestFit="1" customWidth="1"/>
  </cols>
  <sheetData>
    <row r="2" spans="1:11" x14ac:dyDescent="0.3">
      <c r="A2">
        <v>1</v>
      </c>
      <c r="B2" s="93" t="s">
        <v>1100</v>
      </c>
      <c r="C2" s="93" t="s">
        <v>1101</v>
      </c>
      <c r="D2" s="93" t="s">
        <v>899</v>
      </c>
      <c r="E2" s="93" t="s">
        <v>1102</v>
      </c>
      <c r="F2" s="93" t="s">
        <v>903</v>
      </c>
      <c r="G2" s="93" t="s">
        <v>923</v>
      </c>
      <c r="H2" s="95" t="s">
        <v>898</v>
      </c>
      <c r="J2" s="93" t="s">
        <v>1100</v>
      </c>
      <c r="K2" s="93" t="s">
        <v>1115</v>
      </c>
    </row>
    <row r="3" spans="1:11" x14ac:dyDescent="0.3">
      <c r="A3">
        <v>2</v>
      </c>
      <c r="B3" s="88">
        <v>1001</v>
      </c>
      <c r="C3" s="88" t="s">
        <v>1103</v>
      </c>
      <c r="D3" s="88" t="s">
        <v>1104</v>
      </c>
      <c r="E3" s="88">
        <v>3.5</v>
      </c>
      <c r="F3" s="88">
        <v>100</v>
      </c>
      <c r="G3" s="88">
        <v>350</v>
      </c>
      <c r="H3" s="94">
        <f>VLOOKUP(B3,J3:K12,2)</f>
        <v>45413</v>
      </c>
      <c r="J3" s="3">
        <v>1001</v>
      </c>
      <c r="K3" s="4">
        <v>45413</v>
      </c>
    </row>
    <row r="4" spans="1:11" x14ac:dyDescent="0.3">
      <c r="A4">
        <v>3</v>
      </c>
      <c r="B4" s="88">
        <v>1002</v>
      </c>
      <c r="C4" s="88" t="s">
        <v>1105</v>
      </c>
      <c r="D4" s="88" t="s">
        <v>1104</v>
      </c>
      <c r="E4" s="88">
        <v>2.8</v>
      </c>
      <c r="F4" s="88">
        <v>120</v>
      </c>
      <c r="G4" s="88">
        <v>336</v>
      </c>
      <c r="J4" s="3">
        <v>1002</v>
      </c>
      <c r="K4" s="4">
        <v>45414</v>
      </c>
    </row>
    <row r="5" spans="1:11" x14ac:dyDescent="0.3">
      <c r="A5">
        <v>4</v>
      </c>
      <c r="B5" s="88">
        <v>1003</v>
      </c>
      <c r="C5" s="88" t="s">
        <v>1106</v>
      </c>
      <c r="D5" s="88" t="s">
        <v>1104</v>
      </c>
      <c r="E5" s="88">
        <v>4.2</v>
      </c>
      <c r="F5" s="88">
        <v>90</v>
      </c>
      <c r="G5" s="88">
        <v>378</v>
      </c>
      <c r="J5" s="3">
        <v>1003</v>
      </c>
      <c r="K5" s="4">
        <v>45415</v>
      </c>
    </row>
    <row r="6" spans="1:11" x14ac:dyDescent="0.3">
      <c r="A6">
        <v>5</v>
      </c>
      <c r="B6" s="88">
        <v>1004</v>
      </c>
      <c r="C6" s="88" t="s">
        <v>1107</v>
      </c>
      <c r="D6" s="88" t="s">
        <v>1108</v>
      </c>
      <c r="E6" s="88">
        <v>1.5</v>
      </c>
      <c r="F6" s="88">
        <v>200</v>
      </c>
      <c r="G6" s="88">
        <v>300</v>
      </c>
      <c r="J6" s="3">
        <v>1004</v>
      </c>
      <c r="K6" s="4">
        <v>45416</v>
      </c>
    </row>
    <row r="7" spans="1:11" x14ac:dyDescent="0.3">
      <c r="A7">
        <v>6</v>
      </c>
      <c r="B7" s="88">
        <v>1005</v>
      </c>
      <c r="C7" s="88" t="s">
        <v>1109</v>
      </c>
      <c r="D7" s="88" t="s">
        <v>1108</v>
      </c>
      <c r="E7" s="88">
        <v>1.8</v>
      </c>
      <c r="F7" s="88">
        <v>180</v>
      </c>
      <c r="G7" s="88">
        <v>324</v>
      </c>
      <c r="J7" s="3">
        <v>1005</v>
      </c>
      <c r="K7" s="4">
        <v>45417</v>
      </c>
    </row>
    <row r="8" spans="1:11" x14ac:dyDescent="0.3">
      <c r="A8">
        <v>7</v>
      </c>
      <c r="B8" s="88">
        <v>1006</v>
      </c>
      <c r="C8" s="88" t="s">
        <v>1110</v>
      </c>
      <c r="D8" s="88" t="s">
        <v>1108</v>
      </c>
      <c r="E8" s="88">
        <v>2.2999999999999998</v>
      </c>
      <c r="F8" s="88">
        <v>150</v>
      </c>
      <c r="G8" s="88">
        <v>345</v>
      </c>
      <c r="J8" s="3">
        <v>1006</v>
      </c>
      <c r="K8" s="4">
        <v>45418</v>
      </c>
    </row>
    <row r="9" spans="1:11" x14ac:dyDescent="0.3">
      <c r="A9">
        <v>8</v>
      </c>
      <c r="B9" s="88">
        <v>1007</v>
      </c>
      <c r="C9" s="88" t="s">
        <v>1111</v>
      </c>
      <c r="D9" s="88" t="s">
        <v>1108</v>
      </c>
      <c r="E9" s="88">
        <v>1.6</v>
      </c>
      <c r="F9" s="88">
        <v>170</v>
      </c>
      <c r="G9" s="88">
        <v>272</v>
      </c>
      <c r="J9" s="3">
        <v>1007</v>
      </c>
      <c r="K9" s="4">
        <v>45419</v>
      </c>
    </row>
    <row r="10" spans="1:11" x14ac:dyDescent="0.3">
      <c r="A10">
        <v>9</v>
      </c>
      <c r="B10" s="88">
        <v>1008</v>
      </c>
      <c r="C10" s="88" t="s">
        <v>1112</v>
      </c>
      <c r="D10" s="88" t="s">
        <v>1108</v>
      </c>
      <c r="E10" s="88">
        <v>2</v>
      </c>
      <c r="F10" s="88">
        <v>140</v>
      </c>
      <c r="G10" s="88">
        <v>280</v>
      </c>
      <c r="J10" s="3">
        <v>1008</v>
      </c>
      <c r="K10" s="4">
        <v>45420</v>
      </c>
    </row>
    <row r="11" spans="1:11" x14ac:dyDescent="0.3">
      <c r="A11">
        <v>10</v>
      </c>
      <c r="B11" s="88">
        <v>1009</v>
      </c>
      <c r="C11" s="88" t="s">
        <v>1113</v>
      </c>
      <c r="D11" s="88" t="s">
        <v>1104</v>
      </c>
      <c r="E11" s="88">
        <v>5</v>
      </c>
      <c r="F11" s="88">
        <v>60</v>
      </c>
      <c r="G11" s="88">
        <v>300</v>
      </c>
      <c r="J11" s="3">
        <v>1009</v>
      </c>
      <c r="K11" s="4">
        <v>45421</v>
      </c>
    </row>
    <row r="12" spans="1:11" x14ac:dyDescent="0.3">
      <c r="A12">
        <v>11</v>
      </c>
      <c r="B12" s="88">
        <v>1010</v>
      </c>
      <c r="C12" s="88" t="s">
        <v>1114</v>
      </c>
      <c r="D12" s="88" t="s">
        <v>1104</v>
      </c>
      <c r="E12" s="88">
        <v>6.5</v>
      </c>
      <c r="F12" s="88">
        <v>50</v>
      </c>
      <c r="G12" s="88">
        <v>325</v>
      </c>
      <c r="J12" s="3">
        <v>1010</v>
      </c>
      <c r="K12" s="4">
        <v>45422</v>
      </c>
    </row>
    <row r="15" spans="1:11" x14ac:dyDescent="0.3">
      <c r="A15">
        <v>1</v>
      </c>
      <c r="B15" t="s">
        <v>1116</v>
      </c>
      <c r="F15">
        <f>VLOOKUP(1003,B3:G12, 6, FALSE)</f>
        <v>378</v>
      </c>
    </row>
    <row r="16" spans="1:11" x14ac:dyDescent="0.3">
      <c r="A16">
        <v>2</v>
      </c>
      <c r="B16" t="s">
        <v>1120</v>
      </c>
      <c r="F16" s="3" t="s">
        <v>1126</v>
      </c>
      <c r="G16" s="3">
        <f>MATCH("Черешня", C2:C12, 0)</f>
        <v>11</v>
      </c>
      <c r="I16" t="str" cm="1">
        <f t="array" ref="I16">INDEX(B2:G12,G16,G17)</f>
        <v>Черешня</v>
      </c>
    </row>
    <row r="17" spans="1:7" x14ac:dyDescent="0.3">
      <c r="F17" s="3" t="s">
        <v>1127</v>
      </c>
      <c r="G17" s="3">
        <f>MATCH("Черешня", B12:G12, 0)</f>
        <v>2</v>
      </c>
    </row>
    <row r="18" spans="1:7" hidden="1" x14ac:dyDescent="0.3">
      <c r="A18">
        <v>1</v>
      </c>
      <c r="B18" t="s">
        <v>1117</v>
      </c>
    </row>
    <row r="19" spans="1:7" hidden="1" x14ac:dyDescent="0.3">
      <c r="A19">
        <v>2</v>
      </c>
      <c r="B19" t="s">
        <v>1119</v>
      </c>
    </row>
    <row r="20" spans="1:7" hidden="1" x14ac:dyDescent="0.3">
      <c r="A20">
        <v>3</v>
      </c>
      <c r="B20" t="s">
        <v>1118</v>
      </c>
    </row>
    <row r="25" spans="1:7" x14ac:dyDescent="0.3">
      <c r="A25">
        <v>3</v>
      </c>
      <c r="B25" t="s">
        <v>1121</v>
      </c>
      <c r="D25" s="94">
        <f>INDEX(K3:K12, MATCH(_xlfn.XLOOKUP("Яблоки",C3:C12,B3:B12), J3:J12, 0))</f>
        <v>45413</v>
      </c>
    </row>
    <row r="34" spans="1:15" x14ac:dyDescent="0.3">
      <c r="B34" s="93" t="s">
        <v>1100</v>
      </c>
      <c r="C34" s="93" t="s">
        <v>1101</v>
      </c>
      <c r="D34" s="93" t="s">
        <v>950</v>
      </c>
      <c r="E34" s="93" t="s">
        <v>951</v>
      </c>
      <c r="F34" s="93" t="s">
        <v>952</v>
      </c>
      <c r="G34" s="93" t="s">
        <v>953</v>
      </c>
      <c r="H34" s="93" t="s">
        <v>959</v>
      </c>
      <c r="I34" s="93" t="s">
        <v>960</v>
      </c>
      <c r="J34" s="93" t="s">
        <v>961</v>
      </c>
      <c r="K34" s="93" t="s">
        <v>962</v>
      </c>
      <c r="L34" s="93" t="s">
        <v>963</v>
      </c>
      <c r="M34" s="93" t="s">
        <v>1122</v>
      </c>
      <c r="N34" s="93" t="s">
        <v>1123</v>
      </c>
      <c r="O34" s="93" t="s">
        <v>949</v>
      </c>
    </row>
    <row r="35" spans="1:15" x14ac:dyDescent="0.3">
      <c r="B35" s="3">
        <v>1001</v>
      </c>
      <c r="C35" s="3" t="s">
        <v>1103</v>
      </c>
      <c r="D35" s="3">
        <v>120</v>
      </c>
      <c r="E35" s="3">
        <v>140</v>
      </c>
      <c r="F35" s="3">
        <v>160</v>
      </c>
      <c r="G35" s="3">
        <v>180</v>
      </c>
      <c r="H35" s="3">
        <v>150</v>
      </c>
      <c r="I35" s="3">
        <v>170</v>
      </c>
      <c r="J35" s="3">
        <v>200</v>
      </c>
      <c r="K35" s="3">
        <v>220</v>
      </c>
      <c r="L35" s="3">
        <v>210</v>
      </c>
      <c r="M35" s="3">
        <v>190</v>
      </c>
      <c r="N35" s="3">
        <v>230</v>
      </c>
      <c r="O35" s="3">
        <v>240</v>
      </c>
    </row>
    <row r="36" spans="1:15" x14ac:dyDescent="0.3">
      <c r="B36" s="3">
        <v>1002</v>
      </c>
      <c r="C36" s="3" t="s">
        <v>1105</v>
      </c>
      <c r="D36" s="3">
        <v>100</v>
      </c>
      <c r="E36" s="3">
        <v>120</v>
      </c>
      <c r="F36" s="3">
        <v>140</v>
      </c>
      <c r="G36" s="3">
        <v>160</v>
      </c>
      <c r="H36" s="3">
        <v>180</v>
      </c>
      <c r="I36" s="3">
        <v>200</v>
      </c>
      <c r="J36" s="3">
        <v>220</v>
      </c>
      <c r="K36" s="3">
        <v>210</v>
      </c>
      <c r="L36" s="3">
        <v>190</v>
      </c>
      <c r="M36" s="3">
        <v>170</v>
      </c>
      <c r="N36" s="3">
        <v>160</v>
      </c>
      <c r="O36" s="3">
        <v>140</v>
      </c>
    </row>
    <row r="37" spans="1:15" x14ac:dyDescent="0.3">
      <c r="B37" s="3">
        <v>1003</v>
      </c>
      <c r="C37" s="3" t="s">
        <v>1106</v>
      </c>
      <c r="D37" s="3">
        <v>90</v>
      </c>
      <c r="E37" s="3">
        <v>100</v>
      </c>
      <c r="F37" s="3">
        <v>110</v>
      </c>
      <c r="G37" s="3">
        <v>130</v>
      </c>
      <c r="H37" s="3">
        <v>140</v>
      </c>
      <c r="I37" s="3">
        <v>160</v>
      </c>
      <c r="J37" s="3">
        <v>180</v>
      </c>
      <c r="K37" s="3">
        <v>190</v>
      </c>
      <c r="L37" s="3">
        <v>170</v>
      </c>
      <c r="M37" s="3">
        <v>160</v>
      </c>
      <c r="N37" s="3">
        <v>150</v>
      </c>
      <c r="O37" s="3">
        <v>140</v>
      </c>
    </row>
    <row r="38" spans="1:15" x14ac:dyDescent="0.3">
      <c r="B38" s="3">
        <v>1004</v>
      </c>
      <c r="C38" s="3" t="s">
        <v>1107</v>
      </c>
      <c r="D38" s="3">
        <v>80</v>
      </c>
      <c r="E38" s="3">
        <v>100</v>
      </c>
      <c r="F38" s="3">
        <v>120</v>
      </c>
      <c r="G38" s="3">
        <v>140</v>
      </c>
      <c r="H38" s="3">
        <v>160</v>
      </c>
      <c r="I38" s="3">
        <v>180</v>
      </c>
      <c r="J38" s="3">
        <v>200</v>
      </c>
      <c r="K38" s="3">
        <v>210</v>
      </c>
      <c r="L38" s="3">
        <v>230</v>
      </c>
      <c r="M38" s="3">
        <v>220</v>
      </c>
      <c r="N38" s="3">
        <v>210</v>
      </c>
      <c r="O38" s="3">
        <v>200</v>
      </c>
    </row>
    <row r="39" spans="1:15" x14ac:dyDescent="0.3">
      <c r="B39" s="3">
        <v>1005</v>
      </c>
      <c r="C39" s="3" t="s">
        <v>1109</v>
      </c>
      <c r="D39" s="3">
        <v>70</v>
      </c>
      <c r="E39" s="3">
        <v>90</v>
      </c>
      <c r="F39" s="3">
        <v>110</v>
      </c>
      <c r="G39" s="3">
        <v>130</v>
      </c>
      <c r="H39" s="3">
        <v>150</v>
      </c>
      <c r="I39" s="3">
        <v>170</v>
      </c>
      <c r="J39" s="3">
        <v>180</v>
      </c>
      <c r="K39" s="3">
        <v>200</v>
      </c>
      <c r="L39" s="3">
        <v>220</v>
      </c>
      <c r="M39" s="3">
        <v>230</v>
      </c>
      <c r="N39" s="3">
        <v>210</v>
      </c>
      <c r="O39" s="3">
        <v>220</v>
      </c>
    </row>
    <row r="40" spans="1:15" x14ac:dyDescent="0.3">
      <c r="B40" s="3">
        <v>1006</v>
      </c>
      <c r="C40" s="3" t="s">
        <v>1110</v>
      </c>
      <c r="D40" s="3">
        <v>50</v>
      </c>
      <c r="E40" s="3">
        <v>70</v>
      </c>
      <c r="F40" s="3">
        <v>90</v>
      </c>
      <c r="G40" s="3">
        <v>110</v>
      </c>
      <c r="H40" s="3">
        <v>130</v>
      </c>
      <c r="I40" s="3">
        <v>150</v>
      </c>
      <c r="J40" s="3">
        <v>170</v>
      </c>
      <c r="K40" s="3">
        <v>160</v>
      </c>
      <c r="L40" s="3">
        <v>150</v>
      </c>
      <c r="M40" s="3">
        <v>140</v>
      </c>
      <c r="N40" s="3">
        <v>130</v>
      </c>
      <c r="O40" s="3">
        <v>120</v>
      </c>
    </row>
    <row r="41" spans="1:15" x14ac:dyDescent="0.3">
      <c r="B41" s="3">
        <v>1007</v>
      </c>
      <c r="C41" s="3" t="s">
        <v>1111</v>
      </c>
      <c r="D41" s="3">
        <v>40</v>
      </c>
      <c r="E41" s="3">
        <v>60</v>
      </c>
      <c r="F41" s="3">
        <v>80</v>
      </c>
      <c r="G41" s="3">
        <v>100</v>
      </c>
      <c r="H41" s="3">
        <v>120</v>
      </c>
      <c r="I41" s="3">
        <v>140</v>
      </c>
      <c r="J41" s="3">
        <v>160</v>
      </c>
      <c r="K41" s="3">
        <v>170</v>
      </c>
      <c r="L41" s="3">
        <v>150</v>
      </c>
      <c r="M41" s="3">
        <v>140</v>
      </c>
      <c r="N41" s="3">
        <v>130</v>
      </c>
      <c r="O41" s="3">
        <v>120</v>
      </c>
    </row>
    <row r="42" spans="1:15" x14ac:dyDescent="0.3">
      <c r="B42" s="3">
        <v>1008</v>
      </c>
      <c r="C42" s="3" t="s">
        <v>1112</v>
      </c>
      <c r="D42" s="3">
        <v>60</v>
      </c>
      <c r="E42" s="3">
        <v>80</v>
      </c>
      <c r="F42" s="3">
        <v>100</v>
      </c>
      <c r="G42" s="3">
        <v>120</v>
      </c>
      <c r="H42" s="3">
        <v>140</v>
      </c>
      <c r="I42" s="3">
        <v>160</v>
      </c>
      <c r="J42" s="3">
        <v>180</v>
      </c>
      <c r="K42" s="3">
        <v>190</v>
      </c>
      <c r="L42" s="3">
        <v>210</v>
      </c>
      <c r="M42" s="3">
        <v>220</v>
      </c>
      <c r="N42" s="3">
        <v>230</v>
      </c>
      <c r="O42" s="3">
        <v>240</v>
      </c>
    </row>
    <row r="43" spans="1:15" x14ac:dyDescent="0.3">
      <c r="B43" s="3">
        <v>1009</v>
      </c>
      <c r="C43" s="3" t="s">
        <v>1113</v>
      </c>
      <c r="D43" s="3">
        <v>30</v>
      </c>
      <c r="E43" s="3">
        <v>50</v>
      </c>
      <c r="F43" s="3">
        <v>70</v>
      </c>
      <c r="G43" s="3">
        <v>90</v>
      </c>
      <c r="H43" s="3">
        <v>110</v>
      </c>
      <c r="I43" s="3">
        <v>130</v>
      </c>
      <c r="J43" s="3">
        <v>150</v>
      </c>
      <c r="K43" s="3">
        <v>140</v>
      </c>
      <c r="L43" s="3">
        <v>130</v>
      </c>
      <c r="M43" s="3">
        <v>120</v>
      </c>
      <c r="N43" s="3">
        <v>110</v>
      </c>
      <c r="O43" s="3">
        <v>100</v>
      </c>
    </row>
    <row r="44" spans="1:15" x14ac:dyDescent="0.3">
      <c r="B44" s="3">
        <v>1010</v>
      </c>
      <c r="C44" s="3" t="s">
        <v>1114</v>
      </c>
      <c r="D44" s="3">
        <v>20</v>
      </c>
      <c r="E44" s="3">
        <v>40</v>
      </c>
      <c r="F44" s="3">
        <v>60</v>
      </c>
      <c r="G44" s="3">
        <v>80</v>
      </c>
      <c r="H44" s="3">
        <v>100</v>
      </c>
      <c r="I44" s="3">
        <v>120</v>
      </c>
      <c r="J44" s="3">
        <v>140</v>
      </c>
      <c r="K44" s="3">
        <v>130</v>
      </c>
      <c r="L44" s="3">
        <v>120</v>
      </c>
      <c r="M44" s="3">
        <v>110</v>
      </c>
      <c r="N44" s="3">
        <v>100</v>
      </c>
      <c r="O44" s="3">
        <v>90</v>
      </c>
    </row>
    <row r="46" spans="1:15" x14ac:dyDescent="0.3">
      <c r="A46">
        <v>4</v>
      </c>
      <c r="B46" t="s">
        <v>1125</v>
      </c>
      <c r="F46">
        <f>VLOOKUP(1005, B34:O44, 11, FALSE)</f>
        <v>220</v>
      </c>
    </row>
    <row r="47" spans="1:15" hidden="1" x14ac:dyDescent="0.3">
      <c r="A47">
        <v>3</v>
      </c>
      <c r="B47" t="s">
        <v>1124</v>
      </c>
    </row>
    <row r="48" spans="1:15" x14ac:dyDescent="0.3">
      <c r="F48">
        <f>HLOOKUP("Сентябрь",B34:O44,6)</f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9" workbookViewId="0">
      <selection activeCell="F18" sqref="F18"/>
    </sheetView>
  </sheetViews>
  <sheetFormatPr defaultColWidth="11.19921875" defaultRowHeight="15.6" x14ac:dyDescent="0.3"/>
  <cols>
    <col min="2" max="2" width="21.69921875" customWidth="1"/>
    <col min="10" max="10" width="9.8984375" bestFit="1" customWidth="1"/>
    <col min="11" max="11" width="13.296875" bestFit="1" customWidth="1"/>
  </cols>
  <sheetData>
    <row r="2" spans="1:11" x14ac:dyDescent="0.3">
      <c r="A2">
        <v>1</v>
      </c>
      <c r="B2" s="93" t="s">
        <v>1100</v>
      </c>
      <c r="C2" s="93" t="s">
        <v>1101</v>
      </c>
      <c r="D2" s="93" t="s">
        <v>899</v>
      </c>
      <c r="E2" s="93" t="s">
        <v>1102</v>
      </c>
      <c r="F2" s="93" t="s">
        <v>903</v>
      </c>
      <c r="G2" s="93" t="s">
        <v>923</v>
      </c>
      <c r="H2" s="93" t="s">
        <v>1115</v>
      </c>
      <c r="J2" s="93" t="s">
        <v>1100</v>
      </c>
      <c r="K2" s="93" t="s">
        <v>1115</v>
      </c>
    </row>
    <row r="3" spans="1:11" x14ac:dyDescent="0.3">
      <c r="A3">
        <v>2</v>
      </c>
      <c r="B3" s="88">
        <v>1001</v>
      </c>
      <c r="C3" s="88" t="s">
        <v>1103</v>
      </c>
      <c r="D3" s="88" t="s">
        <v>1104</v>
      </c>
      <c r="E3" s="88">
        <v>3.5</v>
      </c>
      <c r="F3" s="88">
        <v>100</v>
      </c>
      <c r="G3" s="88">
        <v>350</v>
      </c>
      <c r="H3" s="108">
        <f>VLOOKUP(B3,J3:K12,2,FALSE)</f>
        <v>45413</v>
      </c>
      <c r="J3" s="3">
        <v>1001</v>
      </c>
      <c r="K3" s="4">
        <v>45413</v>
      </c>
    </row>
    <row r="4" spans="1:11" x14ac:dyDescent="0.3">
      <c r="A4">
        <v>3</v>
      </c>
      <c r="B4" s="88">
        <v>1002</v>
      </c>
      <c r="C4" s="88" t="s">
        <v>1105</v>
      </c>
      <c r="D4" s="88" t="s">
        <v>1104</v>
      </c>
      <c r="E4" s="88">
        <v>2.8</v>
      </c>
      <c r="F4" s="88">
        <v>120</v>
      </c>
      <c r="G4" s="88">
        <v>336</v>
      </c>
      <c r="H4" s="108">
        <f t="shared" ref="H4:H12" si="0">VLOOKUP(B4,J4:K13,2,FALSE)</f>
        <v>45414</v>
      </c>
      <c r="J4" s="3">
        <v>1002</v>
      </c>
      <c r="K4" s="4">
        <v>45414</v>
      </c>
    </row>
    <row r="5" spans="1:11" x14ac:dyDescent="0.3">
      <c r="A5">
        <v>4</v>
      </c>
      <c r="B5" s="88">
        <v>1003</v>
      </c>
      <c r="C5" s="88" t="s">
        <v>1106</v>
      </c>
      <c r="D5" s="88" t="s">
        <v>1104</v>
      </c>
      <c r="E5" s="88">
        <v>4.2</v>
      </c>
      <c r="F5" s="88">
        <v>90</v>
      </c>
      <c r="G5" s="88">
        <v>378</v>
      </c>
      <c r="H5" s="108">
        <f t="shared" si="0"/>
        <v>45415</v>
      </c>
      <c r="J5" s="3">
        <v>1003</v>
      </c>
      <c r="K5" s="4">
        <v>45415</v>
      </c>
    </row>
    <row r="6" spans="1:11" x14ac:dyDescent="0.3">
      <c r="A6">
        <v>5</v>
      </c>
      <c r="B6" s="88">
        <v>1004</v>
      </c>
      <c r="C6" s="88" t="s">
        <v>1107</v>
      </c>
      <c r="D6" s="88" t="s">
        <v>1108</v>
      </c>
      <c r="E6" s="88">
        <v>1.5</v>
      </c>
      <c r="F6" s="88">
        <v>200</v>
      </c>
      <c r="G6" s="88">
        <v>300</v>
      </c>
      <c r="H6" s="108">
        <f t="shared" si="0"/>
        <v>45416</v>
      </c>
      <c r="J6" s="3">
        <v>1004</v>
      </c>
      <c r="K6" s="4">
        <v>45416</v>
      </c>
    </row>
    <row r="7" spans="1:11" x14ac:dyDescent="0.3">
      <c r="A7">
        <v>6</v>
      </c>
      <c r="B7" s="88">
        <v>1005</v>
      </c>
      <c r="C7" s="88" t="s">
        <v>1109</v>
      </c>
      <c r="D7" s="88" t="s">
        <v>1108</v>
      </c>
      <c r="E7" s="88">
        <v>1.8</v>
      </c>
      <c r="F7" s="88">
        <v>180</v>
      </c>
      <c r="G7" s="88">
        <v>324</v>
      </c>
      <c r="H7" s="108">
        <f t="shared" si="0"/>
        <v>45417</v>
      </c>
      <c r="J7" s="3">
        <v>1005</v>
      </c>
      <c r="K7" s="4">
        <v>45417</v>
      </c>
    </row>
    <row r="8" spans="1:11" x14ac:dyDescent="0.3">
      <c r="A8">
        <v>7</v>
      </c>
      <c r="B8" s="88">
        <v>1006</v>
      </c>
      <c r="C8" s="88" t="s">
        <v>1110</v>
      </c>
      <c r="D8" s="88" t="s">
        <v>1108</v>
      </c>
      <c r="E8" s="88">
        <v>2.2999999999999998</v>
      </c>
      <c r="F8" s="88">
        <v>150</v>
      </c>
      <c r="G8" s="88">
        <v>345</v>
      </c>
      <c r="H8" s="108">
        <f t="shared" si="0"/>
        <v>45418</v>
      </c>
      <c r="J8" s="3">
        <v>1006</v>
      </c>
      <c r="K8" s="4">
        <v>45418</v>
      </c>
    </row>
    <row r="9" spans="1:11" x14ac:dyDescent="0.3">
      <c r="A9">
        <v>8</v>
      </c>
      <c r="B9" s="109">
        <v>1007</v>
      </c>
      <c r="C9" s="109" t="s">
        <v>1111</v>
      </c>
      <c r="D9" s="88" t="s">
        <v>1108</v>
      </c>
      <c r="E9" s="88">
        <v>1.6</v>
      </c>
      <c r="F9" s="88">
        <v>170</v>
      </c>
      <c r="G9" s="88">
        <v>272</v>
      </c>
      <c r="H9" s="108">
        <f t="shared" si="0"/>
        <v>45419</v>
      </c>
      <c r="J9" s="3">
        <v>1007</v>
      </c>
      <c r="K9" s="4">
        <v>45419</v>
      </c>
    </row>
    <row r="10" spans="1:11" x14ac:dyDescent="0.3">
      <c r="A10">
        <v>9</v>
      </c>
      <c r="B10" s="88">
        <v>1008</v>
      </c>
      <c r="C10" s="88" t="s">
        <v>1112</v>
      </c>
      <c r="D10" s="88" t="s">
        <v>1108</v>
      </c>
      <c r="E10" s="88">
        <v>2</v>
      </c>
      <c r="F10" s="88">
        <v>140</v>
      </c>
      <c r="G10" s="88">
        <v>280</v>
      </c>
      <c r="H10" s="108">
        <f t="shared" si="0"/>
        <v>45420</v>
      </c>
      <c r="J10" s="110">
        <v>1008</v>
      </c>
      <c r="K10" s="108">
        <v>45420</v>
      </c>
    </row>
    <row r="11" spans="1:11" x14ac:dyDescent="0.3">
      <c r="A11">
        <v>10</v>
      </c>
      <c r="B11" s="88">
        <v>1009</v>
      </c>
      <c r="C11" s="88" t="s">
        <v>1113</v>
      </c>
      <c r="D11" s="88" t="s">
        <v>1104</v>
      </c>
      <c r="E11" s="88">
        <v>5</v>
      </c>
      <c r="F11" s="88">
        <v>60</v>
      </c>
      <c r="G11" s="88">
        <v>300</v>
      </c>
      <c r="H11" s="108">
        <f t="shared" si="0"/>
        <v>45421</v>
      </c>
      <c r="J11" s="3">
        <v>1009</v>
      </c>
      <c r="K11" s="4">
        <v>45421</v>
      </c>
    </row>
    <row r="12" spans="1:11" x14ac:dyDescent="0.3">
      <c r="A12">
        <v>11</v>
      </c>
      <c r="B12" s="88">
        <v>1010</v>
      </c>
      <c r="C12" s="88" t="s">
        <v>1114</v>
      </c>
      <c r="D12" s="88" t="s">
        <v>1104</v>
      </c>
      <c r="E12" s="88">
        <v>6.5</v>
      </c>
      <c r="F12" s="88">
        <v>50</v>
      </c>
      <c r="G12" s="88">
        <v>325</v>
      </c>
      <c r="H12" s="108">
        <f t="shared" si="0"/>
        <v>45422</v>
      </c>
      <c r="J12" s="3">
        <v>1010</v>
      </c>
      <c r="K12" s="4">
        <v>45422</v>
      </c>
    </row>
    <row r="13" spans="1:11" x14ac:dyDescent="0.3">
      <c r="B13" s="99"/>
      <c r="C13" s="99"/>
      <c r="D13" s="99"/>
      <c r="E13" s="99"/>
      <c r="F13" s="99"/>
      <c r="G13" s="99"/>
      <c r="K13" s="94"/>
    </row>
    <row r="14" spans="1:11" x14ac:dyDescent="0.3">
      <c r="B14" t="s">
        <v>1128</v>
      </c>
    </row>
    <row r="15" spans="1:11" x14ac:dyDescent="0.3">
      <c r="A15">
        <v>1</v>
      </c>
      <c r="B15" t="s">
        <v>1117</v>
      </c>
      <c r="J15" s="107" t="str">
        <f>VLOOKUP(1007,B3:G12, 2, FALSE)</f>
        <v>Капуста</v>
      </c>
    </row>
    <row r="16" spans="1:11" x14ac:dyDescent="0.3">
      <c r="A16">
        <v>2</v>
      </c>
      <c r="B16" t="s">
        <v>1119</v>
      </c>
      <c r="J16" s="108">
        <f>INDEX(K3:K12,MATCH(1008, B3:B12, 0),1)</f>
        <v>45420</v>
      </c>
    </row>
    <row r="17" spans="1:15" x14ac:dyDescent="0.3">
      <c r="A17">
        <v>3</v>
      </c>
      <c r="B17" t="s">
        <v>1129</v>
      </c>
    </row>
    <row r="20" spans="1:15" x14ac:dyDescent="0.3">
      <c r="B20" s="93" t="s">
        <v>1100</v>
      </c>
      <c r="C20" s="93" t="s">
        <v>1101</v>
      </c>
      <c r="D20" s="93" t="s">
        <v>950</v>
      </c>
      <c r="E20" s="93" t="s">
        <v>951</v>
      </c>
      <c r="F20" s="93" t="s">
        <v>952</v>
      </c>
      <c r="G20" s="93" t="s">
        <v>953</v>
      </c>
      <c r="H20" s="93" t="s">
        <v>959</v>
      </c>
      <c r="I20" s="93" t="s">
        <v>960</v>
      </c>
      <c r="J20" s="93" t="s">
        <v>961</v>
      </c>
      <c r="K20" s="93" t="s">
        <v>962</v>
      </c>
      <c r="L20" s="93" t="s">
        <v>963</v>
      </c>
      <c r="M20" s="93" t="s">
        <v>1122</v>
      </c>
      <c r="N20" s="93" t="s">
        <v>1123</v>
      </c>
      <c r="O20" s="93" t="s">
        <v>949</v>
      </c>
    </row>
    <row r="21" spans="1:15" x14ac:dyDescent="0.3">
      <c r="B21" s="3">
        <v>1001</v>
      </c>
      <c r="C21" s="3" t="s">
        <v>1103</v>
      </c>
      <c r="D21" s="3">
        <v>120</v>
      </c>
      <c r="E21" s="3">
        <v>140</v>
      </c>
      <c r="F21" s="3">
        <v>160</v>
      </c>
      <c r="G21" s="3">
        <v>180</v>
      </c>
      <c r="H21" s="3">
        <v>150</v>
      </c>
      <c r="I21" s="3">
        <v>170</v>
      </c>
      <c r="J21" s="3">
        <v>200</v>
      </c>
      <c r="K21" s="3">
        <v>220</v>
      </c>
      <c r="L21" s="3">
        <v>210</v>
      </c>
      <c r="M21" s="3">
        <v>190</v>
      </c>
      <c r="N21" s="3">
        <v>230</v>
      </c>
      <c r="O21" s="3">
        <v>240</v>
      </c>
    </row>
    <row r="22" spans="1:15" x14ac:dyDescent="0.3">
      <c r="B22" s="3">
        <v>1002</v>
      </c>
      <c r="C22" s="3" t="s">
        <v>1105</v>
      </c>
      <c r="D22" s="3">
        <v>100</v>
      </c>
      <c r="E22" s="3">
        <v>120</v>
      </c>
      <c r="F22" s="3">
        <v>140</v>
      </c>
      <c r="G22" s="3">
        <v>160</v>
      </c>
      <c r="H22" s="3">
        <v>180</v>
      </c>
      <c r="I22" s="3">
        <v>200</v>
      </c>
      <c r="J22" s="3">
        <v>220</v>
      </c>
      <c r="K22" s="3">
        <v>210</v>
      </c>
      <c r="L22" s="3">
        <v>190</v>
      </c>
      <c r="M22" s="3">
        <v>170</v>
      </c>
      <c r="N22" s="3">
        <v>160</v>
      </c>
      <c r="O22" s="3">
        <v>140</v>
      </c>
    </row>
    <row r="23" spans="1:15" x14ac:dyDescent="0.3">
      <c r="B23" s="110">
        <v>1003</v>
      </c>
      <c r="C23" s="110" t="s">
        <v>1106</v>
      </c>
      <c r="D23" s="3">
        <v>90</v>
      </c>
      <c r="E23" s="3">
        <v>100</v>
      </c>
      <c r="F23" s="3">
        <v>110</v>
      </c>
      <c r="G23" s="3">
        <v>130</v>
      </c>
      <c r="H23" s="110">
        <v>140</v>
      </c>
      <c r="I23" s="3">
        <v>160</v>
      </c>
      <c r="J23" s="3">
        <v>180</v>
      </c>
      <c r="K23" s="3">
        <v>190</v>
      </c>
      <c r="L23" s="3">
        <v>170</v>
      </c>
      <c r="M23" s="3">
        <v>160</v>
      </c>
      <c r="N23" s="3">
        <v>150</v>
      </c>
      <c r="O23" s="3">
        <v>140</v>
      </c>
    </row>
    <row r="24" spans="1:15" x14ac:dyDescent="0.3">
      <c r="B24" s="3">
        <v>1004</v>
      </c>
      <c r="C24" s="3" t="s">
        <v>1107</v>
      </c>
      <c r="D24" s="3">
        <v>80</v>
      </c>
      <c r="E24" s="3">
        <v>100</v>
      </c>
      <c r="F24" s="3">
        <v>120</v>
      </c>
      <c r="G24" s="3">
        <v>140</v>
      </c>
      <c r="H24" s="3">
        <v>160</v>
      </c>
      <c r="I24" s="3">
        <v>180</v>
      </c>
      <c r="J24" s="3">
        <v>200</v>
      </c>
      <c r="K24" s="3">
        <v>210</v>
      </c>
      <c r="L24" s="3">
        <v>230</v>
      </c>
      <c r="M24" s="3">
        <v>220</v>
      </c>
      <c r="N24" s="3">
        <v>210</v>
      </c>
      <c r="O24" s="3">
        <v>200</v>
      </c>
    </row>
    <row r="25" spans="1:15" x14ac:dyDescent="0.3">
      <c r="B25" s="3">
        <v>1005</v>
      </c>
      <c r="C25" s="3" t="s">
        <v>1109</v>
      </c>
      <c r="D25" s="3">
        <v>70</v>
      </c>
      <c r="E25" s="3">
        <v>90</v>
      </c>
      <c r="F25" s="3">
        <v>110</v>
      </c>
      <c r="G25" s="3">
        <v>130</v>
      </c>
      <c r="H25" s="3">
        <v>150</v>
      </c>
      <c r="I25" s="3">
        <v>170</v>
      </c>
      <c r="J25" s="3">
        <v>180</v>
      </c>
      <c r="K25" s="3">
        <v>200</v>
      </c>
      <c r="L25" s="3">
        <v>220</v>
      </c>
      <c r="M25" s="3">
        <v>230</v>
      </c>
      <c r="N25" s="3">
        <v>210</v>
      </c>
      <c r="O25" s="3">
        <v>220</v>
      </c>
    </row>
    <row r="26" spans="1:15" x14ac:dyDescent="0.3">
      <c r="B26" s="3">
        <v>1006</v>
      </c>
      <c r="C26" s="3" t="s">
        <v>1110</v>
      </c>
      <c r="D26" s="3">
        <v>50</v>
      </c>
      <c r="E26" s="3">
        <v>70</v>
      </c>
      <c r="F26" s="3">
        <v>90</v>
      </c>
      <c r="G26" s="3">
        <v>110</v>
      </c>
      <c r="H26" s="3">
        <v>130</v>
      </c>
      <c r="I26" s="3">
        <v>150</v>
      </c>
      <c r="J26" s="3">
        <v>170</v>
      </c>
      <c r="K26" s="3">
        <v>160</v>
      </c>
      <c r="L26" s="3">
        <v>150</v>
      </c>
      <c r="M26" s="3">
        <v>140</v>
      </c>
      <c r="N26" s="3">
        <v>130</v>
      </c>
      <c r="O26" s="3">
        <v>120</v>
      </c>
    </row>
    <row r="27" spans="1:15" x14ac:dyDescent="0.3">
      <c r="B27" s="3">
        <v>1007</v>
      </c>
      <c r="C27" s="3" t="s">
        <v>1111</v>
      </c>
      <c r="D27" s="3">
        <v>40</v>
      </c>
      <c r="E27" s="3">
        <v>60</v>
      </c>
      <c r="F27" s="3">
        <v>80</v>
      </c>
      <c r="G27" s="3">
        <v>100</v>
      </c>
      <c r="H27" s="3">
        <v>120</v>
      </c>
      <c r="I27" s="3">
        <v>140</v>
      </c>
      <c r="J27" s="3">
        <v>160</v>
      </c>
      <c r="K27" s="3">
        <v>170</v>
      </c>
      <c r="L27" s="3">
        <v>150</v>
      </c>
      <c r="M27" s="3">
        <v>140</v>
      </c>
      <c r="N27" s="3">
        <v>130</v>
      </c>
      <c r="O27" s="3">
        <v>120</v>
      </c>
    </row>
    <row r="28" spans="1:15" x14ac:dyDescent="0.3">
      <c r="B28" s="3">
        <v>1008</v>
      </c>
      <c r="C28" s="3" t="s">
        <v>1112</v>
      </c>
      <c r="D28" s="3">
        <v>60</v>
      </c>
      <c r="E28" s="3">
        <v>80</v>
      </c>
      <c r="F28" s="3">
        <v>100</v>
      </c>
      <c r="G28" s="3">
        <v>120</v>
      </c>
      <c r="H28" s="3">
        <v>140</v>
      </c>
      <c r="I28" s="3">
        <v>160</v>
      </c>
      <c r="J28" s="3">
        <v>180</v>
      </c>
      <c r="K28" s="3">
        <v>190</v>
      </c>
      <c r="L28" s="3">
        <v>210</v>
      </c>
      <c r="M28" s="3">
        <v>220</v>
      </c>
      <c r="N28" s="3">
        <v>230</v>
      </c>
      <c r="O28" s="3">
        <v>240</v>
      </c>
    </row>
    <row r="29" spans="1:15" x14ac:dyDescent="0.3">
      <c r="B29" s="3">
        <v>1009</v>
      </c>
      <c r="C29" s="3" t="s">
        <v>1113</v>
      </c>
      <c r="D29" s="3">
        <v>30</v>
      </c>
      <c r="E29" s="3">
        <v>50</v>
      </c>
      <c r="F29" s="3">
        <v>70</v>
      </c>
      <c r="G29" s="3">
        <v>90</v>
      </c>
      <c r="H29" s="3">
        <v>110</v>
      </c>
      <c r="I29" s="3">
        <v>130</v>
      </c>
      <c r="J29" s="3">
        <v>150</v>
      </c>
      <c r="K29" s="3">
        <v>140</v>
      </c>
      <c r="L29" s="3">
        <v>130</v>
      </c>
      <c r="M29" s="3">
        <v>120</v>
      </c>
      <c r="N29" s="3">
        <v>110</v>
      </c>
      <c r="O29" s="3">
        <v>100</v>
      </c>
    </row>
    <row r="30" spans="1:15" x14ac:dyDescent="0.3">
      <c r="B30" s="3">
        <v>1010</v>
      </c>
      <c r="C30" s="3" t="s">
        <v>1114</v>
      </c>
      <c r="D30" s="3">
        <v>20</v>
      </c>
      <c r="E30" s="3">
        <v>40</v>
      </c>
      <c r="F30" s="3">
        <v>60</v>
      </c>
      <c r="G30" s="3">
        <v>80</v>
      </c>
      <c r="H30" s="3">
        <v>100</v>
      </c>
      <c r="I30" s="3">
        <v>120</v>
      </c>
      <c r="J30" s="3">
        <v>140</v>
      </c>
      <c r="K30" s="3">
        <v>130</v>
      </c>
      <c r="L30" s="3">
        <v>120</v>
      </c>
      <c r="M30" s="3">
        <v>110</v>
      </c>
      <c r="N30" s="3">
        <v>100</v>
      </c>
      <c r="O30" s="3">
        <v>90</v>
      </c>
    </row>
    <row r="32" spans="1:15" x14ac:dyDescent="0.3">
      <c r="A32">
        <v>4</v>
      </c>
      <c r="B32" t="s">
        <v>1124</v>
      </c>
      <c r="F32">
        <f>VLOOKUP(1003, B20:O30, 7, FALSE)</f>
        <v>140</v>
      </c>
    </row>
    <row r="33" spans="6:6" x14ac:dyDescent="0.3">
      <c r="F33">
        <f>HLOOKUP("Май",B20:O30,4)</f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order details</vt:lpstr>
      <vt:lpstr>sales target</vt:lpstr>
      <vt:lpstr>list of orders</vt:lpstr>
      <vt:lpstr>Функции поиска и извлечения</vt:lpstr>
      <vt:lpstr>Стаж сотрудника</vt:lpstr>
      <vt:lpstr>Поиск1</vt:lpstr>
      <vt:lpstr>Поиск2</vt:lpstr>
      <vt:lpstr>Количество</vt:lpstr>
      <vt:lpstr>Объем_продаж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Dmitriev</dc:creator>
  <cp:lastModifiedBy>Пользователь</cp:lastModifiedBy>
  <dcterms:created xsi:type="dcterms:W3CDTF">2024-04-23T22:50:25Z</dcterms:created>
  <dcterms:modified xsi:type="dcterms:W3CDTF">2024-09-23T11:18:42Z</dcterms:modified>
</cp:coreProperties>
</file>