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eongah\Desktop\working\studying major\time series data\기말고사\내가작업한거\"/>
    </mc:Choice>
  </mc:AlternateContent>
  <xr:revisionPtr revIDLastSave="0" documentId="10_ncr:8100000_{681B9D8B-F075-4F12-83A0-F263D5E1A288}" xr6:coauthVersionLast="32" xr6:coauthVersionMax="32" xr10:uidLastSave="{00000000-0000-0000-0000-000000000000}"/>
  <bookViews>
    <workbookView xWindow="0" yWindow="0" windowWidth="23040" windowHeight="8988" xr2:uid="{A6496000-95B2-45B9-9311-A50F0A66DDE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6" i="1" l="1"/>
  <c r="T2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M25" i="1" l="1"/>
  <c r="R25" i="1" s="1"/>
  <c r="M3" i="1"/>
  <c r="R3" i="1" s="1"/>
  <c r="M4" i="1"/>
  <c r="R4" i="1" s="1"/>
  <c r="M5" i="1"/>
  <c r="R5" i="1" s="1"/>
  <c r="M6" i="1"/>
  <c r="N6" i="1" s="1"/>
  <c r="M7" i="1"/>
  <c r="R7" i="1" s="1"/>
  <c r="M8" i="1"/>
  <c r="R8" i="1" s="1"/>
  <c r="M9" i="1"/>
  <c r="R9" i="1" s="1"/>
  <c r="M10" i="1"/>
  <c r="N10" i="1" s="1"/>
  <c r="M11" i="1"/>
  <c r="R11" i="1" s="1"/>
  <c r="M12" i="1"/>
  <c r="R12" i="1" s="1"/>
  <c r="M13" i="1"/>
  <c r="R13" i="1" s="1"/>
  <c r="M14" i="1"/>
  <c r="N14" i="1" s="1"/>
  <c r="M15" i="1"/>
  <c r="R15" i="1" s="1"/>
  <c r="M16" i="1"/>
  <c r="R16" i="1" s="1"/>
  <c r="M17" i="1"/>
  <c r="R17" i="1" s="1"/>
  <c r="M18" i="1"/>
  <c r="N18" i="1" s="1"/>
  <c r="M19" i="1"/>
  <c r="R19" i="1" s="1"/>
  <c r="M20" i="1"/>
  <c r="R20" i="1" s="1"/>
  <c r="M21" i="1"/>
  <c r="R21" i="1" s="1"/>
  <c r="M22" i="1"/>
  <c r="N22" i="1" s="1"/>
  <c r="M23" i="1"/>
  <c r="R23" i="1" s="1"/>
  <c r="M24" i="1"/>
  <c r="R24" i="1" s="1"/>
  <c r="M2" i="1"/>
  <c r="N2" i="1" s="1"/>
  <c r="O2" i="1" l="1"/>
  <c r="N25" i="1"/>
  <c r="N21" i="1"/>
  <c r="N17" i="1"/>
  <c r="N13" i="1"/>
  <c r="N9" i="1"/>
  <c r="N5" i="1"/>
  <c r="R2" i="1"/>
  <c r="R22" i="1"/>
  <c r="R18" i="1"/>
  <c r="R14" i="1"/>
  <c r="R10" i="1"/>
  <c r="R6" i="1"/>
  <c r="N24" i="1"/>
  <c r="N20" i="1"/>
  <c r="N16" i="1"/>
  <c r="N12" i="1"/>
  <c r="N8" i="1"/>
  <c r="N4" i="1"/>
  <c r="N23" i="1"/>
  <c r="N19" i="1"/>
  <c r="N15" i="1"/>
  <c r="N11" i="1"/>
  <c r="N7" i="1"/>
  <c r="N3" i="1"/>
  <c r="H26" i="1"/>
  <c r="K6" i="1" s="1"/>
  <c r="I3" i="1"/>
  <c r="I4" i="1"/>
  <c r="J4" i="1" s="1"/>
  <c r="I5" i="1"/>
  <c r="I2" i="1"/>
  <c r="I6" i="1" s="1"/>
  <c r="J2" i="1" s="1"/>
  <c r="J3" i="1" l="1"/>
  <c r="J5" i="1"/>
  <c r="K25" i="1"/>
  <c r="K21" i="1"/>
  <c r="K17" i="1"/>
  <c r="K13" i="1"/>
  <c r="K9" i="1"/>
  <c r="K5" i="1"/>
  <c r="K24" i="1"/>
  <c r="K20" i="1"/>
  <c r="K16" i="1"/>
  <c r="K12" i="1"/>
  <c r="K8" i="1"/>
  <c r="K4" i="1"/>
  <c r="L4" i="1" s="1"/>
  <c r="O4" i="1"/>
  <c r="O5" i="1"/>
  <c r="K23" i="1"/>
  <c r="K19" i="1"/>
  <c r="K15" i="1"/>
  <c r="K11" i="1"/>
  <c r="K7" i="1"/>
  <c r="K3" i="1"/>
  <c r="K2" i="1"/>
  <c r="K22" i="1"/>
  <c r="K18" i="1"/>
  <c r="K14" i="1"/>
  <c r="K10" i="1"/>
  <c r="O3" i="1"/>
  <c r="J6" i="1"/>
  <c r="L5" i="1" l="1"/>
  <c r="L2" i="1"/>
  <c r="L6" i="1" s="1"/>
  <c r="P4" i="1"/>
  <c r="L3" i="1"/>
  <c r="O6" i="1"/>
  <c r="P2" i="1" s="1"/>
  <c r="P3" i="1" l="1"/>
  <c r="P6" i="1" s="1"/>
  <c r="P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J1" authorId="0" shapeId="0" xr:uid="{1B7D4AE2-D2AB-4FCB-965F-7C09BEE17278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</t>
        </r>
        <r>
          <rPr>
            <sz val="9"/>
            <color indexed="81"/>
            <rFont val="Tahoma"/>
            <family val="2"/>
          </rPr>
          <t xml:space="preserve">*4
</t>
        </r>
        <r>
          <rPr>
            <sz val="9"/>
            <color indexed="81"/>
            <rFont val="돋움"/>
            <family val="3"/>
            <charset val="129"/>
          </rPr>
          <t>가중치가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가중치가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낮겠지</t>
        </r>
      </text>
    </comment>
    <comment ref="K1" authorId="0" shapeId="0" xr:uid="{C5146CC5-B3FB-40BE-A0DC-ACCD01C68168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계절성을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</text>
    </comment>
    <comment ref="L1" authorId="0" shapeId="0" xr:uid="{711AD14C-3770-4B32-9DA3-62D70CB911E7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분기평균을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계절지수가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M1" authorId="0" shapeId="0" xr:uid="{096E3CCE-C5E2-4B7B-8928-D24B4FA55B05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그림그려보면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계절성을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바람직한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추정치가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생각해볼수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
추정값과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실제값에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괴리가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있으니까</t>
        </r>
        <r>
          <rPr>
            <sz val="9"/>
            <color indexed="81"/>
            <rFont val="Tahoma"/>
            <family val="2"/>
          </rPr>
          <t>..</t>
        </r>
      </text>
    </comment>
    <comment ref="O1" authorId="0" shapeId="0" xr:uid="{60FAAD61-0468-4E45-A533-0EF2AF3CB4F9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추정치라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이꼴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얘를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맞출거야</t>
        </r>
      </text>
    </comment>
    <comment ref="P1" authorId="0" shapeId="0" xr:uid="{FCF7501F-43C8-4C4A-9A53-29B60ADDAA03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평균적으로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분기는
그림을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보면
추정된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분기보다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분기가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훨씬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
</t>
        </r>
        <r>
          <rPr>
            <sz val="9"/>
            <color indexed="81"/>
            <rFont val="Tahoma"/>
            <family val="2"/>
          </rPr>
          <t>-&gt;</t>
        </r>
        <r>
          <rPr>
            <sz val="9"/>
            <color indexed="81"/>
            <rFont val="돋움"/>
            <family val="3"/>
            <charset val="129"/>
          </rPr>
          <t>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훨씬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커짐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분기가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분기보다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훨씬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훨씬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작아
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가중치역할
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가중치를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넣어주면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가중치만큼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해줌</t>
        </r>
        <r>
          <rPr>
            <sz val="9"/>
            <color indexed="81"/>
            <rFont val="Tahoma"/>
            <family val="2"/>
          </rPr>
          <t>!!!!</t>
        </r>
      </text>
    </comment>
    <comment ref="R1" authorId="0" shapeId="0" xr:uid="{D24E99BB-436D-4B4B-8623-C3C5DACDC665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분기로부터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계절지수를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꺼낸거얌</t>
        </r>
      </text>
    </comment>
    <comment ref="U1" authorId="0" shapeId="0" xr:uid="{2694966D-EB43-45D0-8FFB-D27C9F6317F8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time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분기회귀모형보다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계절지수를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I2" authorId="0" shapeId="0" xr:uid="{45F3B64D-A98B-44C6-BC30-CDAC004608A0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 xml:space="preserve">분기평균
</t>
        </r>
      </text>
    </comment>
    <comment ref="L2" authorId="0" shapeId="0" xr:uid="{2E44C601-BBC4-4868-A449-69C9A9EB0109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 xml:space="preserve">분기평균
</t>
        </r>
      </text>
    </comment>
    <comment ref="O2" authorId="0" shapeId="0" xr:uid="{87267053-580F-45D6-A707-5F9A41874874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 xml:space="preserve">분기평균
</t>
        </r>
      </text>
    </comment>
    <comment ref="I3" authorId="0" shapeId="0" xr:uid="{BF011362-C6B6-4E81-B153-737E3575FF9F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분기평균</t>
        </r>
      </text>
    </comment>
    <comment ref="L3" authorId="0" shapeId="0" xr:uid="{56ED1D2C-763D-4A7D-9FB0-7717A6F34B99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분기평균</t>
        </r>
      </text>
    </comment>
    <comment ref="O3" authorId="0" shapeId="0" xr:uid="{09E7C784-214B-466C-9186-AAF686D648E6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분기평균</t>
        </r>
      </text>
    </comment>
    <comment ref="W3" authorId="0" shapeId="0" xr:uid="{8D8CCC20-ADA6-4C93-AF31-C3BEB6F3644B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계절성이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있어보이네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분기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낮고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분기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분기가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높네
</t>
        </r>
        <r>
          <rPr>
            <sz val="9"/>
            <color indexed="81"/>
            <rFont val="Tahoma"/>
            <family val="2"/>
          </rPr>
          <t xml:space="preserve">* </t>
        </r>
        <r>
          <rPr>
            <sz val="9"/>
            <color indexed="81"/>
            <rFont val="돋움"/>
            <family val="3"/>
            <charset val="129"/>
          </rPr>
          <t>분기별로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보임
</t>
        </r>
        <r>
          <rPr>
            <sz val="9"/>
            <color indexed="81"/>
            <rFont val="Tahoma"/>
            <family val="2"/>
          </rPr>
          <t>=&gt;</t>
        </r>
        <r>
          <rPr>
            <sz val="9"/>
            <color indexed="81"/>
            <rFont val="돋움"/>
            <family val="3"/>
            <charset val="129"/>
          </rPr>
          <t xml:space="preserve">특성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높고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분기가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걔내들의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있겠지</t>
        </r>
      </text>
    </comment>
    <comment ref="I4" authorId="0" shapeId="0" xr:uid="{025094B0-66DD-4D4B-A698-E8A8398FD8B0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분기평균</t>
        </r>
      </text>
    </comment>
    <comment ref="L4" authorId="0" shapeId="0" xr:uid="{23BE965A-6AED-474B-AC27-0C47B00BECA8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분기평균</t>
        </r>
      </text>
    </comment>
    <comment ref="O4" authorId="0" shapeId="0" xr:uid="{E228A2ED-A43B-4E4D-965C-EEFC26D811CE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분기평균</t>
        </r>
      </text>
    </comment>
    <comment ref="I5" authorId="0" shapeId="0" xr:uid="{1B3FB47C-AD7A-40CE-998D-51D92040AB26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분기평균</t>
        </r>
      </text>
    </comment>
    <comment ref="J5" authorId="0" shapeId="0" xr:uid="{DC9E34FF-8A8E-42B6-A091-88B248A001E4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분기의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많네</t>
        </r>
      </text>
    </comment>
    <comment ref="L5" authorId="0" shapeId="0" xr:uid="{FEF24172-8EC4-4A43-88E4-10DDFBAD9099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분기평균</t>
        </r>
      </text>
    </comment>
    <comment ref="O5" authorId="0" shapeId="0" xr:uid="{7469694D-0E07-4E54-A3B9-88E636FE08CC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분기평균</t>
        </r>
      </text>
    </comment>
    <comment ref="I6" authorId="0" shapeId="0" xr:uid="{AD89211C-F2A8-4554-BED7-A2329AD401CE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</t>
        </r>
      </text>
    </comment>
    <comment ref="L6" authorId="0" shapeId="0" xr:uid="{683984E6-96C0-41F3-AC47-2B920FB0AD84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</t>
        </r>
      </text>
    </comment>
    <comment ref="O6" authorId="0" shapeId="0" xr:uid="{50C9BB4B-FECA-48EA-A961-7C9CAD144D91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</t>
        </r>
      </text>
    </comment>
    <comment ref="H26" authorId="0" shapeId="0" xr:uid="{174CAE03-BF1A-45CF-9231-E1083B506DB6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이익의평균</t>
        </r>
        <r>
          <rPr>
            <sz val="9"/>
            <color indexed="81"/>
            <rFont val="Tahoma"/>
            <family val="2"/>
          </rPr>
          <t xml:space="preserve"> -&gt;</t>
        </r>
        <r>
          <rPr>
            <sz val="9"/>
            <color indexed="81"/>
            <rFont val="돋움"/>
            <family val="3"/>
            <charset val="129"/>
          </rPr>
          <t>분기평균의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</text>
    </comment>
  </commentList>
</comments>
</file>

<file path=xl/sharedStrings.xml><?xml version="1.0" encoding="utf-8"?>
<sst xmlns="http://schemas.openxmlformats.org/spreadsheetml/2006/main" count="123" uniqueCount="94">
  <si>
    <t>년도</t>
  </si>
  <si>
    <t>분기</t>
  </si>
  <si>
    <t>Time</t>
  </si>
  <si>
    <t>Time</t>
    <phoneticPr fontId="1" type="noConversion"/>
  </si>
  <si>
    <t>이익</t>
    <phoneticPr fontId="1" type="noConversion"/>
  </si>
  <si>
    <t>분기평균</t>
    <phoneticPr fontId="1" type="noConversion"/>
  </si>
  <si>
    <t>계절지수</t>
    <phoneticPr fontId="1" type="noConversion"/>
  </si>
  <si>
    <t>이익/전체평균</t>
    <phoneticPr fontId="1" type="noConversion"/>
  </si>
  <si>
    <t>Time만 이용해서 회귀분석 후 추정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</si>
  <si>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</si>
  <si>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</si>
  <si>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</si>
  <si>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</si>
  <si>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</si>
  <si>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</si>
  <si>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</si>
  <si>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</si>
  <si>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</si>
  <si>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</si>
  <si>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</si>
  <si>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</si>
  <si>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</si>
  <si>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</si>
  <si>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</si>
  <si>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</si>
  <si>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</si>
  <si>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</si>
  <si>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</si>
  <si>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</si>
  <si>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</si>
  <si>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</si>
  <si>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</si>
  <si>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</si>
  <si>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이익/회귀추정치</t>
    <phoneticPr fontId="1" type="noConversion"/>
  </si>
  <si>
    <t>계절지수보정</t>
    <phoneticPr fontId="1" type="noConversion"/>
  </si>
  <si>
    <t>조정된계절지수</t>
    <phoneticPr fontId="1" type="noConversion"/>
  </si>
  <si>
    <t>d1</t>
    <phoneticPr fontId="1" type="noConversion"/>
  </si>
  <si>
    <t>d2</t>
  </si>
  <si>
    <t>d2</t>
    <phoneticPr fontId="1" type="noConversion"/>
  </si>
  <si>
    <t>d3</t>
  </si>
  <si>
    <t>d3</t>
    <phoneticPr fontId="1" type="noConversion"/>
  </si>
  <si>
    <t>Time</t>
    <phoneticPr fontId="1" type="noConversion"/>
  </si>
  <si>
    <t>d1</t>
  </si>
  <si>
    <t>Time+분기 회귀모형(M)</t>
    <phoneticPr fontId="1" type="noConversion"/>
  </si>
  <si>
    <t>M의 절대잔차</t>
    <phoneticPr fontId="1" type="noConversion"/>
  </si>
  <si>
    <t>계절지수를 이용한 추정치(A)</t>
    <phoneticPr fontId="1" type="noConversion"/>
  </si>
  <si>
    <t>A의 절대잔차</t>
    <phoneticPr fontId="1" type="noConversion"/>
  </si>
  <si>
    <t xml:space="preserve"> </t>
    <phoneticPr fontId="1" type="noConversion"/>
  </si>
  <si>
    <t>계절지수를 이용한 추정치</t>
  </si>
  <si>
    <t>Time + 분기 회귀모형</t>
  </si>
  <si>
    <t xml:space="preserve">  </t>
  </si>
  <si>
    <t>=&gt;계절지수를 이용한 건 똑같은데 다른 방법론이라는 것</t>
  </si>
  <si>
    <t>하나는 회귀모형을 쓴거고 하나는 계절에 따른 이익의 평균을 빼서 비교해본 것임</t>
    <phoneticPr fontId="1" type="noConversion"/>
  </si>
  <si>
    <t>반복되는 패턴이 잇는걸 -&gt;그 특성은 전체적으로 4개분기에 묶어서 일어나고 있찌,</t>
    <phoneticPr fontId="1" type="noConversion"/>
  </si>
  <si>
    <t>4분기에서 특히 높고 1분기에서 제일 낮은 패턴이 보여</t>
    <phoneticPr fontId="1" type="noConversion"/>
  </si>
  <si>
    <t>1분기에 가중치를 치면 전체중에 가장 낮은 가중치고 4분기는 높은 가중치를 가질거야</t>
    <phoneticPr fontId="1" type="noConversion"/>
  </si>
  <si>
    <t>가중치를 계산하는 방법론_수치들을 가지고 평균 계산해서 수치를 계산했는데 4개차시로 햇으니까</t>
    <phoneticPr fontId="1" type="noConversion"/>
  </si>
  <si>
    <t>4개차시 가중치 합? 4가 나오게끔.</t>
    <phoneticPr fontId="1" type="noConversion"/>
  </si>
  <si>
    <t>계절지수가 패턴이 12개달마다 일어나? 그럼 그 합이 12가 되야 하는거야</t>
    <phoneticPr fontId="1" type="noConversion"/>
  </si>
  <si>
    <t>만약 3번마다 일어나, 그럼 그 합은 3이되게 만드는거에요.</t>
    <phoneticPr fontId="1" type="noConversion"/>
  </si>
  <si>
    <t>그래서 얘내들의 값을 3이되게 안만들고 1이 되게 만들면 전부다 0.얼마얼마가 되</t>
    <phoneticPr fontId="1" type="noConversion"/>
  </si>
  <si>
    <t>그러니까 그건 자기보다 다 작게 추정이 되는거야</t>
    <phoneticPr fontId="1" type="noConversion"/>
  </si>
  <si>
    <t>기준값보다 큰애도 작은ㅇ도 있는데, 전부다 다 낮아지게 되는 일이 생겨</t>
    <phoneticPr fontId="1" type="noConversion"/>
  </si>
  <si>
    <t>그래서 그렇게 안하고 네개가 항상 오르락 내리락 왓다갔따 하는게 차수만큼의 개수만큼 만들어서 합을 만드는거야</t>
    <phoneticPr fontId="1" type="noConversion"/>
  </si>
  <si>
    <t>얘처럼 만드는게 굉장히 직관적인데(평균의 비율)</t>
    <phoneticPr fontId="1" type="noConversion"/>
  </si>
  <si>
    <t>근데 이건 어떻게 해도 전체이익에서 각각에서 평균 나눠주고 계절지수를 구한거나 동일한 형식이 나옴</t>
    <phoneticPr fontId="1" type="noConversion"/>
  </si>
  <si>
    <t>수학적으로 풀어내면 똑같애</t>
    <phoneticPr fontId="1" type="noConversion"/>
  </si>
  <si>
    <t>그래서 각 값 나누기 평균 값을 이용해서 그걸로 계절지수를 구할 수 있겠구나!</t>
    <phoneticPr fontId="1" type="noConversion"/>
  </si>
  <si>
    <t>똑같은 계절지수를 구하는 방식이란 거에요</t>
    <phoneticPr fontId="1" type="noConversion"/>
  </si>
  <si>
    <t>시간의 흐름만 고려해보자! 추세는 생각했지만 계절성을 생각 안한거야-&gt;Time만 생각하고 회귀분석?</t>
    <phoneticPr fontId="1" type="noConversion"/>
  </si>
  <si>
    <t>그럼 직선형태가 나오는 거죠</t>
    <phoneticPr fontId="1" type="noConversion"/>
  </si>
  <si>
    <t xml:space="preserve">올라가는 듯한 패턴이니까 추정치가 나왔따고 할 수 있지만 분명히 오르락내리락이있으니까 </t>
    <phoneticPr fontId="1" type="noConversion"/>
  </si>
  <si>
    <t>타임과 분기를 고려한 회귀모형이 가자아아아장 좋지</t>
    <phoneticPr fontId="1" type="noConversion"/>
  </si>
  <si>
    <t>계절성을 나타내는 분기의 변수 -&gt;그 계절성 지수를 뽑아내고싶은거야</t>
    <phoneticPr fontId="1" type="noConversion"/>
  </si>
  <si>
    <t>그냥 고려하면 오름세의 추세를 생각 안한거야</t>
    <phoneticPr fontId="1" type="noConversion"/>
  </si>
  <si>
    <t>그냥 평행항 선으로 오르락내리락만 보는거야</t>
    <phoneticPr fontId="1" type="noConversion"/>
  </si>
  <si>
    <t>이미 추정치가 하나있는거야(올라간거) 거기서부터 오르락내리락 하는 지수를 고려해보고자 하는거야</t>
    <phoneticPr fontId="1" type="noConversion"/>
  </si>
  <si>
    <t>그럼 얘가 Time에서의 평균값 같ㅇ느거잖아</t>
    <phoneticPr fontId="1" type="noConversion"/>
  </si>
  <si>
    <t>그럼 2나누기 전체평균한 비율을 구한 방식으로</t>
    <phoneticPr fontId="1" type="noConversion"/>
  </si>
  <si>
    <t>이익에 회귀분석 추정치로 나누면 그 값으롭퉈 계절지수를 계산할 수 있어</t>
    <phoneticPr fontId="1" type="noConversion"/>
  </si>
  <si>
    <t>!!이 계절지수는 추세를 고려하고 계산해낸 계절지수</t>
    <phoneticPr fontId="1" type="noConversion"/>
  </si>
  <si>
    <t>근데 이건 합이 4가 안되니까 보정된 지수를 만들어서 오르락내리락 만들어서 점차 증가하는 패턴으로 만들어지겟지</t>
    <phoneticPr fontId="1" type="noConversion"/>
  </si>
  <si>
    <t>그럼 추세와 계절성 모두 고려한 추정치가 나옴</t>
    <phoneticPr fontId="1" type="noConversion"/>
  </si>
  <si>
    <t>그럼 이 추정치는 계절성 지수를 빼서 구한거고</t>
    <phoneticPr fontId="1" type="noConversion"/>
  </si>
  <si>
    <t>회귀모형은 포함해서 구해본거지</t>
    <phoneticPr fontId="1" type="noConversion"/>
  </si>
  <si>
    <t>그래서 두개를 비교해볼 이유가 좋겠찌???</t>
    <phoneticPr fontId="1" type="noConversion"/>
  </si>
  <si>
    <t>그래서 절대잔차 보니까 계절지수가 더 좋은 모형이 된다는 경우를 보았지</t>
    <phoneticPr fontId="1" type="noConversion"/>
  </si>
  <si>
    <t>그래서 그냥 회귀분석 할 수도 있지만</t>
    <phoneticPr fontId="1" type="noConversion"/>
  </si>
  <si>
    <t>계절지수를 이용한 게 더 좋을수도 잇찌</t>
    <phoneticPr fontId="1" type="noConversion"/>
  </si>
  <si>
    <t>어느분기에 좀 더 높겠구나 더 낮겠구나 이런 얘기를 할 수 있는거지!</t>
    <phoneticPr fontId="1" type="noConversion"/>
  </si>
  <si>
    <t>그래서 모형을 하나 더 만들어서 비교하는데 사용 할 수 있찌</t>
    <phoneticPr fontId="1" type="noConversion"/>
  </si>
  <si>
    <t>즉 계절성을 수치화시킨 모형!!!!!!!!!!</t>
    <phoneticPr fontId="1" type="noConversion"/>
  </si>
  <si>
    <t>1. Time/분기를 고려한 회귀모형</t>
    <phoneticPr fontId="1" type="noConversion"/>
  </si>
  <si>
    <t>2. 계절지수를 이용한 회귀모형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</si>
</sst>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rgb="FF000000"/>
      <name val="바탕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0" fontId="0" fillId="3" borderId="0" xfId="0" applyFon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5" fillId="0" borderId="0" xfId="0" applyFont="1" applyAlignment="1">
      <alignment horizontal="justify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이익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Sheet1!$H$2:$H$25</c:f>
              <c:numCache>
                <c:formatCode>General</c:formatCode>
                <c:ptCount val="24"/>
                <c:pt idx="0">
                  <c:v>27</c:v>
                </c:pt>
                <c:pt idx="1">
                  <c:v>82</c:v>
                </c:pt>
                <c:pt idx="2">
                  <c:v>37</c:v>
                </c:pt>
                <c:pt idx="3">
                  <c:v>142</c:v>
                </c:pt>
                <c:pt idx="4">
                  <c:v>31</c:v>
                </c:pt>
                <c:pt idx="5">
                  <c:v>92</c:v>
                </c:pt>
                <c:pt idx="6">
                  <c:v>40</c:v>
                </c:pt>
                <c:pt idx="7">
                  <c:v>154</c:v>
                </c:pt>
                <c:pt idx="8">
                  <c:v>33</c:v>
                </c:pt>
                <c:pt idx="9">
                  <c:v>108</c:v>
                </c:pt>
                <c:pt idx="10">
                  <c:v>45</c:v>
                </c:pt>
                <c:pt idx="11">
                  <c:v>157</c:v>
                </c:pt>
                <c:pt idx="12">
                  <c:v>36</c:v>
                </c:pt>
                <c:pt idx="13">
                  <c:v>142</c:v>
                </c:pt>
                <c:pt idx="14">
                  <c:v>45</c:v>
                </c:pt>
                <c:pt idx="15">
                  <c:v>157</c:v>
                </c:pt>
                <c:pt idx="16">
                  <c:v>46</c:v>
                </c:pt>
                <c:pt idx="17">
                  <c:v>147</c:v>
                </c:pt>
                <c:pt idx="18">
                  <c:v>42</c:v>
                </c:pt>
                <c:pt idx="19">
                  <c:v>182</c:v>
                </c:pt>
                <c:pt idx="20">
                  <c:v>41</c:v>
                </c:pt>
                <c:pt idx="21">
                  <c:v>167</c:v>
                </c:pt>
                <c:pt idx="22">
                  <c:v>50</c:v>
                </c:pt>
                <c:pt idx="23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3-4533-B7C4-CAD0F39CD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43496"/>
        <c:axId val="536143824"/>
      </c:lineChart>
      <c:catAx>
        <c:axId val="536143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143824"/>
        <c:crosses val="autoZero"/>
        <c:auto val="1"/>
        <c:lblAlgn val="ctr"/>
        <c:lblOffset val="100"/>
        <c:noMultiLvlLbl val="0"/>
      </c:catAx>
      <c:valAx>
        <c:axId val="5361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14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이익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Sheet1!$H$2:$H$25</c:f>
              <c:numCache>
                <c:formatCode>General</c:formatCode>
                <c:ptCount val="24"/>
                <c:pt idx="0">
                  <c:v>27</c:v>
                </c:pt>
                <c:pt idx="1">
                  <c:v>82</c:v>
                </c:pt>
                <c:pt idx="2">
                  <c:v>37</c:v>
                </c:pt>
                <c:pt idx="3">
                  <c:v>142</c:v>
                </c:pt>
                <c:pt idx="4">
                  <c:v>31</c:v>
                </c:pt>
                <c:pt idx="5">
                  <c:v>92</c:v>
                </c:pt>
                <c:pt idx="6">
                  <c:v>40</c:v>
                </c:pt>
                <c:pt idx="7">
                  <c:v>154</c:v>
                </c:pt>
                <c:pt idx="8">
                  <c:v>33</c:v>
                </c:pt>
                <c:pt idx="9">
                  <c:v>108</c:v>
                </c:pt>
                <c:pt idx="10">
                  <c:v>45</c:v>
                </c:pt>
                <c:pt idx="11">
                  <c:v>157</c:v>
                </c:pt>
                <c:pt idx="12">
                  <c:v>36</c:v>
                </c:pt>
                <c:pt idx="13">
                  <c:v>142</c:v>
                </c:pt>
                <c:pt idx="14">
                  <c:v>45</c:v>
                </c:pt>
                <c:pt idx="15">
                  <c:v>157</c:v>
                </c:pt>
                <c:pt idx="16">
                  <c:v>46</c:v>
                </c:pt>
                <c:pt idx="17">
                  <c:v>147</c:v>
                </c:pt>
                <c:pt idx="18">
                  <c:v>42</c:v>
                </c:pt>
                <c:pt idx="19">
                  <c:v>182</c:v>
                </c:pt>
                <c:pt idx="20">
                  <c:v>41</c:v>
                </c:pt>
                <c:pt idx="21">
                  <c:v>167</c:v>
                </c:pt>
                <c:pt idx="22">
                  <c:v>50</c:v>
                </c:pt>
                <c:pt idx="23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D-4F4A-A42B-315D2FA25CA3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Time만 이용해서 회귀분석 후 추정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Sheet1!$M$2:$M$25</c:f>
              <c:numCache>
                <c:formatCode>General</c:formatCode>
                <c:ptCount val="24"/>
                <c:pt idx="0">
                  <c:v>59.51</c:v>
                </c:pt>
                <c:pt idx="1">
                  <c:v>62.280869565217394</c:v>
                </c:pt>
                <c:pt idx="2">
                  <c:v>65.051739130434783</c:v>
                </c:pt>
                <c:pt idx="3">
                  <c:v>67.822608695652178</c:v>
                </c:pt>
                <c:pt idx="4">
                  <c:v>70.593478260869574</c:v>
                </c:pt>
                <c:pt idx="5">
                  <c:v>73.364347826086956</c:v>
                </c:pt>
                <c:pt idx="6">
                  <c:v>76.135217391304352</c:v>
                </c:pt>
                <c:pt idx="7">
                  <c:v>78.906086956521733</c:v>
                </c:pt>
                <c:pt idx="8">
                  <c:v>81.676956521739129</c:v>
                </c:pt>
                <c:pt idx="9">
                  <c:v>84.447826086956525</c:v>
                </c:pt>
                <c:pt idx="10">
                  <c:v>87.218695652173921</c:v>
                </c:pt>
                <c:pt idx="11">
                  <c:v>89.989565217391302</c:v>
                </c:pt>
                <c:pt idx="12">
                  <c:v>92.760434782608698</c:v>
                </c:pt>
                <c:pt idx="13">
                  <c:v>95.531304347826079</c:v>
                </c:pt>
                <c:pt idx="14">
                  <c:v>98.302173913043475</c:v>
                </c:pt>
                <c:pt idx="15">
                  <c:v>101.07304347826087</c:v>
                </c:pt>
                <c:pt idx="16">
                  <c:v>103.84391304347827</c:v>
                </c:pt>
                <c:pt idx="17">
                  <c:v>106.61478260869566</c:v>
                </c:pt>
                <c:pt idx="18">
                  <c:v>109.38565217391304</c:v>
                </c:pt>
                <c:pt idx="19">
                  <c:v>112.15652173913044</c:v>
                </c:pt>
                <c:pt idx="20">
                  <c:v>114.92739130434782</c:v>
                </c:pt>
                <c:pt idx="21">
                  <c:v>117.69826086956522</c:v>
                </c:pt>
                <c:pt idx="22">
                  <c:v>120.46913043478261</c:v>
                </c:pt>
                <c:pt idx="23">
                  <c:v>123.24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D-4F4A-A42B-315D2FA25CA3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계절지수를 이용한 추정치(A)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Sheet1!$R$2:$R$25</c:f>
              <c:numCache>
                <c:formatCode>General</c:formatCode>
                <c:ptCount val="24"/>
                <c:pt idx="0">
                  <c:v>24.651133979069257</c:v>
                </c:pt>
                <c:pt idx="1">
                  <c:v>84.452882251016248</c:v>
                </c:pt>
                <c:pt idx="2">
                  <c:v>31.091682022008939</c:v>
                </c:pt>
                <c:pt idx="3">
                  <c:v>118.81241570572267</c:v>
                </c:pt>
                <c:pt idx="4">
                  <c:v>29.242300296709946</c:v>
                </c:pt>
                <c:pt idx="5">
                  <c:v>99.482082887284662</c:v>
                </c:pt>
                <c:pt idx="6">
                  <c:v>36.389065095716504</c:v>
                </c:pt>
                <c:pt idx="7">
                  <c:v>138.22857872158426</c:v>
                </c:pt>
                <c:pt idx="8">
                  <c:v>33.833466614350627</c:v>
                </c:pt>
                <c:pt idx="9">
                  <c:v>114.51128352355308</c:v>
                </c:pt>
                <c:pt idx="10">
                  <c:v>41.686448169424068</c:v>
                </c:pt>
                <c:pt idx="11">
                  <c:v>157.64474173744586</c:v>
                </c:pt>
                <c:pt idx="12">
                  <c:v>38.424632931991312</c:v>
                </c:pt>
                <c:pt idx="13">
                  <c:v>129.54048415982149</c:v>
                </c:pt>
                <c:pt idx="14">
                  <c:v>46.983831243131633</c:v>
                </c:pt>
                <c:pt idx="15">
                  <c:v>177.06090475330745</c:v>
                </c:pt>
                <c:pt idx="16">
                  <c:v>43.015799249631996</c:v>
                </c:pt>
                <c:pt idx="17">
                  <c:v>144.56968479608994</c:v>
                </c:pt>
                <c:pt idx="18">
                  <c:v>52.281214316839197</c:v>
                </c:pt>
                <c:pt idx="19">
                  <c:v>196.47706776916905</c:v>
                </c:pt>
                <c:pt idx="20">
                  <c:v>47.606965567272681</c:v>
                </c:pt>
                <c:pt idx="21">
                  <c:v>159.59888543235834</c:v>
                </c:pt>
                <c:pt idx="22">
                  <c:v>57.578597390546761</c:v>
                </c:pt>
                <c:pt idx="23">
                  <c:v>215.89323078503062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D-4F4A-A42B-315D2FA25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16712"/>
        <c:axId val="547117040"/>
      </c:lineChart>
      <c:catAx>
        <c:axId val="547116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117040"/>
        <c:crosses val="autoZero"/>
        <c:auto val="1"/>
        <c:lblAlgn val="ctr"/>
        <c:lblOffset val="100"/>
        <c:noMultiLvlLbl val="0"/>
      </c:catAx>
      <c:valAx>
        <c:axId val="5471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11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664633</xdr:colOff>
      <xdr:row>3</xdr:row>
      <xdr:rowOff>8466</xdr:rowOff>
    </xdr:from>
    <xdr:to>
      <xdr:col>32</xdr:col>
      <xdr:colOff>25401</xdr:colOff>
      <xdr:row>14</xdr:row>
      <xdr:rowOff>220132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1AA45C2-8D2D-4E5B-891D-223D6E687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791632</xdr:colOff>
      <xdr:row>28</xdr:row>
      <xdr:rowOff>211667</xdr:rowOff>
    </xdr:from>
    <xdr:to>
      <xdr:col>21</xdr:col>
      <xdr:colOff>495299</xdr:colOff>
      <xdr:row>41</xdr:row>
      <xdr:rowOff>67733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4A0EEBA-3139-4EF3-8D72-C7BA6681C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E9F3-4310-4290-8765-6A71AEEDA437}">
  <dimension ref="A1:AE98"/>
  <sheetViews>
    <sheetView tabSelected="1" topLeftCell="A64" zoomScale="70" zoomScaleNormal="70" workbookViewId="0">
      <selection activeCell="E76" sqref="E76"/>
    </sheetView>
  </sheetViews>
  <sheetFormatPr defaultRowHeight="17.399999999999999" x14ac:dyDescent="0.4"/>
  <cols>
    <col min="1" max="1" width="8.796875" style="2"/>
    <col min="3" max="6" width="8.796875" style="2"/>
    <col min="9" max="9" width="8.796875" style="2"/>
    <col min="11" max="11" width="15.3984375" customWidth="1"/>
    <col min="12" max="12" width="33" customWidth="1"/>
    <col min="13" max="13" width="30.59765625" customWidth="1"/>
    <col min="14" max="14" width="19.8984375" customWidth="1"/>
    <col min="16" max="16" width="11.796875" customWidth="1"/>
    <col min="17" max="17" width="16.796875" customWidth="1"/>
    <col min="18" max="18" width="26.5" customWidth="1"/>
    <col min="19" max="19" width="32.3984375" customWidth="1"/>
    <col min="20" max="21" width="18.09765625" style="2" customWidth="1"/>
  </cols>
  <sheetData>
    <row r="1" spans="1:23" x14ac:dyDescent="0.4">
      <c r="A1" s="2" t="s">
        <v>3</v>
      </c>
      <c r="B1" s="7" t="s">
        <v>0</v>
      </c>
      <c r="C1" s="7" t="s">
        <v>41</v>
      </c>
      <c r="D1" s="7" t="s">
        <v>36</v>
      </c>
      <c r="E1" s="7" t="s">
        <v>38</v>
      </c>
      <c r="F1" s="7" t="s">
        <v>40</v>
      </c>
      <c r="G1" s="7" t="s">
        <v>1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6</v>
      </c>
      <c r="M1" s="7" t="s">
        <v>8</v>
      </c>
      <c r="N1" s="7" t="s">
        <v>33</v>
      </c>
      <c r="O1" s="7" t="s">
        <v>6</v>
      </c>
      <c r="P1" s="7" t="s">
        <v>34</v>
      </c>
      <c r="Q1" s="7" t="s">
        <v>35</v>
      </c>
      <c r="R1" s="7" t="s">
        <v>45</v>
      </c>
      <c r="S1" s="7" t="s">
        <v>43</v>
      </c>
      <c r="T1" s="12" t="s">
        <v>44</v>
      </c>
      <c r="U1" s="12" t="s">
        <v>46</v>
      </c>
    </row>
    <row r="2" spans="1:23" x14ac:dyDescent="0.4">
      <c r="A2" s="2">
        <v>1</v>
      </c>
      <c r="B2" s="8">
        <v>2010</v>
      </c>
      <c r="C2" s="8">
        <v>1</v>
      </c>
      <c r="D2" s="8">
        <v>1</v>
      </c>
      <c r="E2" s="8">
        <v>0</v>
      </c>
      <c r="F2" s="8">
        <v>0</v>
      </c>
      <c r="G2" s="8">
        <v>1</v>
      </c>
      <c r="H2" s="9">
        <v>27</v>
      </c>
      <c r="I2" s="9">
        <f>(H2+H6+H10+H14+H18+H22)/6</f>
        <v>35.666666666666664</v>
      </c>
      <c r="J2">
        <f>I2/$I$6*4</f>
        <v>0.3903328773369813</v>
      </c>
      <c r="K2">
        <f>H2/$H$26</f>
        <v>0.29548563611491108</v>
      </c>
      <c r="L2" s="9">
        <f>(K2+K6+K10+K14+K18+K22)/6</f>
        <v>0.39033287733698135</v>
      </c>
      <c r="M2">
        <f>$X$35+$X$36*A2</f>
        <v>59.51</v>
      </c>
      <c r="N2">
        <f>H2/M2</f>
        <v>0.45370525962023189</v>
      </c>
      <c r="O2" s="9">
        <f>(N2+N6+N10+N14+N18+N22)/6</f>
        <v>0.41411433960049177</v>
      </c>
      <c r="P2">
        <f>O2/$O$6*4</f>
        <v>0.41423515340395323</v>
      </c>
      <c r="Q2">
        <v>0.41423515340395323</v>
      </c>
      <c r="R2">
        <f>M2*Q2</f>
        <v>24.651133979069257</v>
      </c>
      <c r="S2">
        <f>$C$46+$C$47*C2+$C$48*D2+$C$49*E2+$C$50*F2</f>
        <v>15.363095238095241</v>
      </c>
      <c r="T2" s="2">
        <f>ABS(H2-S2)</f>
        <v>11.636904761904759</v>
      </c>
      <c r="U2" s="2">
        <f>ABS(H2-R2)</f>
        <v>2.3488660209307426</v>
      </c>
    </row>
    <row r="3" spans="1:23" x14ac:dyDescent="0.4">
      <c r="A3" s="2">
        <v>2</v>
      </c>
      <c r="B3" s="8"/>
      <c r="C3" s="8">
        <v>2</v>
      </c>
      <c r="D3" s="8">
        <v>0</v>
      </c>
      <c r="E3" s="8">
        <v>1</v>
      </c>
      <c r="F3" s="8">
        <v>0</v>
      </c>
      <c r="G3" s="8">
        <v>2</v>
      </c>
      <c r="H3" s="9">
        <v>82</v>
      </c>
      <c r="I3" s="9">
        <f t="shared" ref="I3:I5" si="0">(H3+H7+H11+H15+H19+H23)/6</f>
        <v>123</v>
      </c>
      <c r="J3" s="2">
        <f t="shared" ref="J3:J5" si="1">I3/$I$6*4</f>
        <v>1.3461012311901506</v>
      </c>
      <c r="K3" s="10">
        <f t="shared" ref="K3:K25" si="2">H3/$H$26</f>
        <v>0.89740082079343364</v>
      </c>
      <c r="L3" s="9">
        <f t="shared" ref="L3:L5" si="3">(K3+K7+K11+K15+K19+K23)/6</f>
        <v>1.3461012311901506</v>
      </c>
      <c r="M3" s="2">
        <f>$X$35+$X$36*A3</f>
        <v>62.280869565217394</v>
      </c>
      <c r="N3" s="2">
        <f t="shared" ref="N3:N25" si="4">H3/M3</f>
        <v>1.3166161707831283</v>
      </c>
      <c r="O3" s="9">
        <f t="shared" ref="O3:O5" si="5">(N3+N7+N11+N15+N19+N23)/6</f>
        <v>1.355604886779594</v>
      </c>
      <c r="P3" s="2">
        <f t="shared" ref="P3:P5" si="6">O3/$O$6*4</f>
        <v>1.356000371230871</v>
      </c>
      <c r="Q3">
        <v>1.356000371230871</v>
      </c>
      <c r="R3" s="2">
        <f t="shared" ref="R3:R25" si="7">M3*Q3</f>
        <v>84.452882251016248</v>
      </c>
      <c r="S3" s="2">
        <f t="shared" ref="S3:S25" si="8">$C$46+$C$47*C3+$C$48*D3+$C$49*E3+$C$50*F3</f>
        <v>102.69642857142858</v>
      </c>
      <c r="T3" s="2">
        <f t="shared" ref="T3:T25" si="9">ABS(H3-S3)</f>
        <v>20.696428571428584</v>
      </c>
      <c r="U3" s="2">
        <f t="shared" ref="U3:U25" si="10">ABS(H3-R3)</f>
        <v>2.4528822510162485</v>
      </c>
    </row>
    <row r="4" spans="1:23" x14ac:dyDescent="0.4">
      <c r="A4" s="2">
        <v>3</v>
      </c>
      <c r="B4" s="8"/>
      <c r="C4" s="8">
        <v>3</v>
      </c>
      <c r="D4" s="8">
        <v>0</v>
      </c>
      <c r="E4" s="8">
        <v>0</v>
      </c>
      <c r="F4" s="8">
        <v>1</v>
      </c>
      <c r="G4" s="8">
        <v>3</v>
      </c>
      <c r="H4" s="9">
        <v>37</v>
      </c>
      <c r="I4" s="9">
        <f t="shared" si="0"/>
        <v>43.166666666666664</v>
      </c>
      <c r="J4" s="2">
        <f t="shared" si="1"/>
        <v>0.47241222070223438</v>
      </c>
      <c r="K4" s="2">
        <f t="shared" si="2"/>
        <v>0.40492476060191518</v>
      </c>
      <c r="L4" s="9">
        <f t="shared" si="3"/>
        <v>0.47241222070223438</v>
      </c>
      <c r="M4" s="2">
        <f>$X$35+$X$36*A4</f>
        <v>65.051739130434783</v>
      </c>
      <c r="N4" s="2">
        <f t="shared" si="4"/>
        <v>0.56877802952833534</v>
      </c>
      <c r="O4" s="9">
        <f t="shared" si="5"/>
        <v>0.47781372779946335</v>
      </c>
      <c r="P4" s="2">
        <f t="shared" si="6"/>
        <v>0.47795312527567063</v>
      </c>
      <c r="Q4">
        <v>0.47795312527567063</v>
      </c>
      <c r="R4" s="2">
        <f t="shared" si="7"/>
        <v>31.091682022008939</v>
      </c>
      <c r="S4" s="2">
        <f t="shared" si="8"/>
        <v>22.863095238095269</v>
      </c>
      <c r="T4" s="2">
        <f t="shared" si="9"/>
        <v>14.136904761904731</v>
      </c>
      <c r="U4" s="2">
        <f t="shared" si="10"/>
        <v>5.9083179779910608</v>
      </c>
    </row>
    <row r="5" spans="1:23" x14ac:dyDescent="0.4">
      <c r="A5" s="2">
        <v>4</v>
      </c>
      <c r="B5" s="8"/>
      <c r="C5" s="8">
        <v>4</v>
      </c>
      <c r="D5" s="8">
        <v>0</v>
      </c>
      <c r="E5" s="8">
        <v>0</v>
      </c>
      <c r="F5" s="8">
        <v>0</v>
      </c>
      <c r="G5" s="8">
        <v>4</v>
      </c>
      <c r="H5" s="9">
        <v>142</v>
      </c>
      <c r="I5" s="9">
        <f t="shared" si="0"/>
        <v>163.66666666666666</v>
      </c>
      <c r="J5" s="2">
        <f t="shared" si="1"/>
        <v>1.7911536707706337</v>
      </c>
      <c r="K5" s="2">
        <f t="shared" si="2"/>
        <v>1.5540355677154583</v>
      </c>
      <c r="L5" s="9">
        <f t="shared" si="3"/>
        <v>1.7911536707706339</v>
      </c>
      <c r="M5" s="2">
        <f>$X$35+$X$36*A5</f>
        <v>67.822608695652178</v>
      </c>
      <c r="N5" s="2">
        <f t="shared" si="4"/>
        <v>2.0936971126724444</v>
      </c>
      <c r="O5" s="9">
        <f t="shared" si="5"/>
        <v>1.7513004253396087</v>
      </c>
      <c r="P5" s="2">
        <f t="shared" si="6"/>
        <v>1.7518113500895054</v>
      </c>
      <c r="Q5">
        <v>1.7518113500895054</v>
      </c>
      <c r="R5" s="2">
        <f t="shared" si="7"/>
        <v>118.81241570572267</v>
      </c>
      <c r="S5" s="2">
        <f t="shared" si="8"/>
        <v>143.36309523809524</v>
      </c>
      <c r="T5" s="2">
        <f t="shared" si="9"/>
        <v>1.3630952380952408</v>
      </c>
      <c r="U5" s="2">
        <f t="shared" si="10"/>
        <v>23.187584294277329</v>
      </c>
    </row>
    <row r="6" spans="1:23" x14ac:dyDescent="0.4">
      <c r="A6" s="2">
        <v>5</v>
      </c>
      <c r="B6" s="8">
        <v>2011</v>
      </c>
      <c r="C6" s="8">
        <v>5</v>
      </c>
      <c r="D6" s="8">
        <v>1</v>
      </c>
      <c r="E6" s="8">
        <v>0</v>
      </c>
      <c r="F6" s="8">
        <v>0</v>
      </c>
      <c r="G6" s="8">
        <v>1</v>
      </c>
      <c r="H6" s="9">
        <v>31</v>
      </c>
      <c r="I6" s="9">
        <f>SUM(I2:I5)</f>
        <v>365.5</v>
      </c>
      <c r="J6" s="9">
        <f>SUM(J2:J5)</f>
        <v>4</v>
      </c>
      <c r="K6" s="2">
        <f t="shared" si="2"/>
        <v>0.33926128590971272</v>
      </c>
      <c r="L6" s="9">
        <f>SUM(L2:L5)</f>
        <v>4</v>
      </c>
      <c r="M6" s="2">
        <f>$X$35+$X$36*A6</f>
        <v>70.593478260869574</v>
      </c>
      <c r="N6" s="2">
        <f t="shared" si="4"/>
        <v>0.43913404982600923</v>
      </c>
      <c r="O6" s="9">
        <f>SUM(O2:O5)</f>
        <v>3.9988333795191577</v>
      </c>
      <c r="P6">
        <f>SUM(P2:P5)</f>
        <v>4</v>
      </c>
      <c r="Q6" s="2">
        <v>0.41423515340395323</v>
      </c>
      <c r="R6" s="2">
        <f t="shared" si="7"/>
        <v>29.242300296709946</v>
      </c>
      <c r="S6" s="2">
        <f t="shared" si="8"/>
        <v>23.484523809523807</v>
      </c>
      <c r="T6" s="2">
        <f t="shared" si="9"/>
        <v>7.5154761904761926</v>
      </c>
      <c r="U6" s="2">
        <f t="shared" si="10"/>
        <v>1.7576997032900543</v>
      </c>
    </row>
    <row r="7" spans="1:23" x14ac:dyDescent="0.4">
      <c r="A7" s="2">
        <v>6</v>
      </c>
      <c r="B7" s="8"/>
      <c r="C7" s="8">
        <v>6</v>
      </c>
      <c r="D7" s="8">
        <v>0</v>
      </c>
      <c r="E7" s="8">
        <v>1</v>
      </c>
      <c r="F7" s="8">
        <v>0</v>
      </c>
      <c r="G7" s="8">
        <v>2</v>
      </c>
      <c r="H7" s="9">
        <v>92</v>
      </c>
      <c r="I7" s="9"/>
      <c r="K7" s="11">
        <f t="shared" si="2"/>
        <v>1.0068399452804377</v>
      </c>
      <c r="M7" s="2">
        <f>$X$35+$X$36*A7</f>
        <v>73.364347826086956</v>
      </c>
      <c r="N7" s="2">
        <f t="shared" si="4"/>
        <v>1.2540151003330606</v>
      </c>
      <c r="Q7" s="2">
        <v>1.356000371230871</v>
      </c>
      <c r="R7" s="2">
        <f t="shared" si="7"/>
        <v>99.482082887284662</v>
      </c>
      <c r="S7" s="2">
        <f t="shared" si="8"/>
        <v>110.81785714285715</v>
      </c>
      <c r="T7" s="2">
        <f t="shared" si="9"/>
        <v>18.81785714285715</v>
      </c>
      <c r="U7" s="2">
        <f t="shared" si="10"/>
        <v>7.4820828872846619</v>
      </c>
    </row>
    <row r="8" spans="1:23" x14ac:dyDescent="0.4">
      <c r="A8" s="2">
        <v>7</v>
      </c>
      <c r="B8" s="8"/>
      <c r="C8" s="8">
        <v>7</v>
      </c>
      <c r="D8" s="8">
        <v>0</v>
      </c>
      <c r="E8" s="8">
        <v>0</v>
      </c>
      <c r="F8" s="8">
        <v>1</v>
      </c>
      <c r="G8" s="8">
        <v>3</v>
      </c>
      <c r="H8" s="9">
        <v>40</v>
      </c>
      <c r="I8" s="9"/>
      <c r="K8" s="2">
        <f t="shared" si="2"/>
        <v>0.43775649794801641</v>
      </c>
      <c r="M8" s="2">
        <f>$X$35+$X$36*A8</f>
        <v>76.135217391304352</v>
      </c>
      <c r="N8" s="2">
        <f t="shared" si="4"/>
        <v>0.52538104402350505</v>
      </c>
      <c r="Q8" s="2">
        <v>0.47795312527567063</v>
      </c>
      <c r="R8" s="2">
        <f t="shared" si="7"/>
        <v>36.389065095716504</v>
      </c>
      <c r="S8" s="2">
        <f t="shared" si="8"/>
        <v>30.984523809523836</v>
      </c>
      <c r="T8" s="2">
        <f t="shared" si="9"/>
        <v>9.0154761904761642</v>
      </c>
      <c r="U8" s="2">
        <f t="shared" si="10"/>
        <v>3.6109349042834964</v>
      </c>
    </row>
    <row r="9" spans="1:23" x14ac:dyDescent="0.4">
      <c r="A9" s="2">
        <v>8</v>
      </c>
      <c r="B9" s="8"/>
      <c r="C9" s="8">
        <v>8</v>
      </c>
      <c r="D9" s="8">
        <v>0</v>
      </c>
      <c r="E9" s="8">
        <v>0</v>
      </c>
      <c r="F9" s="8">
        <v>0</v>
      </c>
      <c r="G9" s="8">
        <v>4</v>
      </c>
      <c r="H9" s="9">
        <v>154</v>
      </c>
      <c r="I9" s="9"/>
      <c r="K9" s="2">
        <f t="shared" si="2"/>
        <v>1.6853625170998632</v>
      </c>
      <c r="M9" s="2">
        <f>$X$35+$X$36*A9</f>
        <v>78.906086956521733</v>
      </c>
      <c r="N9" s="2">
        <f t="shared" si="4"/>
        <v>1.951687201075577</v>
      </c>
      <c r="Q9" s="2">
        <v>1.7518113500895054</v>
      </c>
      <c r="R9" s="2">
        <f t="shared" si="7"/>
        <v>138.22857872158426</v>
      </c>
      <c r="S9" s="2">
        <f t="shared" si="8"/>
        <v>151.48452380952381</v>
      </c>
      <c r="T9" s="2">
        <f t="shared" si="9"/>
        <v>2.5154761904761926</v>
      </c>
      <c r="U9" s="2">
        <f t="shared" si="10"/>
        <v>15.771421278415744</v>
      </c>
    </row>
    <row r="10" spans="1:23" x14ac:dyDescent="0.4">
      <c r="A10" s="2">
        <v>9</v>
      </c>
      <c r="B10" s="8">
        <v>2012</v>
      </c>
      <c r="C10" s="8">
        <v>9</v>
      </c>
      <c r="D10" s="8">
        <v>1</v>
      </c>
      <c r="E10" s="8">
        <v>0</v>
      </c>
      <c r="F10" s="8">
        <v>0</v>
      </c>
      <c r="G10" s="8">
        <v>1</v>
      </c>
      <c r="H10" s="9">
        <v>33</v>
      </c>
      <c r="I10" s="9"/>
      <c r="K10" s="2">
        <f t="shared" si="2"/>
        <v>0.36114911080711354</v>
      </c>
      <c r="M10" s="2">
        <f>$X$35+$X$36*A10</f>
        <v>81.676956521739129</v>
      </c>
      <c r="N10" s="2">
        <f t="shared" si="4"/>
        <v>0.4040307254986506</v>
      </c>
      <c r="Q10" s="2">
        <v>0.41423515340395323</v>
      </c>
      <c r="R10" s="2">
        <f t="shared" si="7"/>
        <v>33.833466614350627</v>
      </c>
      <c r="S10" s="2">
        <f t="shared" si="8"/>
        <v>31.605952380952374</v>
      </c>
      <c r="T10" s="2">
        <f t="shared" si="9"/>
        <v>1.3940476190476261</v>
      </c>
      <c r="U10" s="2">
        <f t="shared" si="10"/>
        <v>0.83346661435062686</v>
      </c>
    </row>
    <row r="11" spans="1:23" x14ac:dyDescent="0.4">
      <c r="A11" s="2">
        <v>10</v>
      </c>
      <c r="B11" s="8"/>
      <c r="C11" s="8">
        <v>10</v>
      </c>
      <c r="D11" s="8">
        <v>0</v>
      </c>
      <c r="E11" s="8">
        <v>1</v>
      </c>
      <c r="F11" s="8">
        <v>0</v>
      </c>
      <c r="G11" s="8">
        <v>2</v>
      </c>
      <c r="H11" s="9">
        <v>108</v>
      </c>
      <c r="I11" s="9"/>
      <c r="K11" s="11">
        <f t="shared" si="2"/>
        <v>1.1819425444596443</v>
      </c>
      <c r="M11" s="2">
        <f>$X$35+$X$36*A11</f>
        <v>84.447826086956525</v>
      </c>
      <c r="N11" s="2">
        <f t="shared" si="4"/>
        <v>1.2788961540441743</v>
      </c>
      <c r="Q11" s="2">
        <v>1.356000371230871</v>
      </c>
      <c r="R11" s="2">
        <f t="shared" si="7"/>
        <v>114.51128352355308</v>
      </c>
      <c r="S11" s="2">
        <f t="shared" si="8"/>
        <v>118.93928571428575</v>
      </c>
      <c r="T11" s="2">
        <f t="shared" si="9"/>
        <v>10.939285714285745</v>
      </c>
      <c r="U11" s="2">
        <f t="shared" si="10"/>
        <v>6.5112835235530753</v>
      </c>
    </row>
    <row r="12" spans="1:23" x14ac:dyDescent="0.4">
      <c r="A12" s="2">
        <v>11</v>
      </c>
      <c r="B12" s="8"/>
      <c r="C12" s="8">
        <v>11</v>
      </c>
      <c r="D12" s="8">
        <v>0</v>
      </c>
      <c r="E12" s="8">
        <v>0</v>
      </c>
      <c r="F12" s="8">
        <v>1</v>
      </c>
      <c r="G12" s="8">
        <v>3</v>
      </c>
      <c r="H12" s="9">
        <v>45</v>
      </c>
      <c r="I12" s="9"/>
      <c r="K12" s="2">
        <f t="shared" si="2"/>
        <v>0.49247606019151846</v>
      </c>
      <c r="M12" s="2">
        <f>$X$35+$X$36*A12</f>
        <v>87.218695652173921</v>
      </c>
      <c r="N12" s="2">
        <f t="shared" si="4"/>
        <v>0.51594442755093384</v>
      </c>
      <c r="Q12" s="2">
        <v>0.47795312527567063</v>
      </c>
      <c r="R12" s="2">
        <f t="shared" si="7"/>
        <v>41.686448169424068</v>
      </c>
      <c r="S12" s="2">
        <f t="shared" si="8"/>
        <v>39.105952380952402</v>
      </c>
      <c r="T12" s="2">
        <f t="shared" si="9"/>
        <v>5.8940476190475977</v>
      </c>
      <c r="U12" s="2">
        <f t="shared" si="10"/>
        <v>3.3135518305759319</v>
      </c>
    </row>
    <row r="13" spans="1:23" x14ac:dyDescent="0.4">
      <c r="A13" s="2">
        <v>12</v>
      </c>
      <c r="B13" s="8"/>
      <c r="C13" s="8">
        <v>12</v>
      </c>
      <c r="D13" s="8">
        <v>0</v>
      </c>
      <c r="E13" s="8">
        <v>0</v>
      </c>
      <c r="F13" s="8">
        <v>0</v>
      </c>
      <c r="G13" s="8">
        <v>4</v>
      </c>
      <c r="H13" s="9">
        <v>157</v>
      </c>
      <c r="I13" s="9"/>
      <c r="K13" s="2">
        <f t="shared" si="2"/>
        <v>1.7181942544459645</v>
      </c>
      <c r="M13" s="2">
        <f>$X$35+$X$36*A13</f>
        <v>89.989565217391302</v>
      </c>
      <c r="N13" s="2">
        <f t="shared" si="4"/>
        <v>1.7446467223252937</v>
      </c>
      <c r="Q13" s="2">
        <v>1.7518113500895054</v>
      </c>
      <c r="R13" s="2">
        <f t="shared" si="7"/>
        <v>157.64474173744586</v>
      </c>
      <c r="S13" s="2">
        <f t="shared" si="8"/>
        <v>159.60595238095237</v>
      </c>
      <c r="T13" s="2">
        <f t="shared" si="9"/>
        <v>2.6059523809523739</v>
      </c>
      <c r="U13" s="2">
        <f t="shared" si="10"/>
        <v>0.64474173744585528</v>
      </c>
    </row>
    <row r="14" spans="1:23" x14ac:dyDescent="0.4">
      <c r="A14" s="2">
        <v>13</v>
      </c>
      <c r="B14" s="8">
        <v>2013</v>
      </c>
      <c r="C14" s="8">
        <v>13</v>
      </c>
      <c r="D14" s="8">
        <v>1</v>
      </c>
      <c r="E14" s="8">
        <v>0</v>
      </c>
      <c r="F14" s="8">
        <v>0</v>
      </c>
      <c r="G14" s="8">
        <v>1</v>
      </c>
      <c r="H14" s="9">
        <v>36</v>
      </c>
      <c r="I14" s="9"/>
      <c r="K14" s="2">
        <f t="shared" si="2"/>
        <v>0.39398084815321477</v>
      </c>
      <c r="M14" s="2">
        <f>$X$35+$X$36*A14</f>
        <v>92.760434782608698</v>
      </c>
      <c r="N14" s="2">
        <f t="shared" si="4"/>
        <v>0.38809649916334266</v>
      </c>
      <c r="Q14" s="2">
        <v>0.41423515340395323</v>
      </c>
      <c r="R14" s="2">
        <f t="shared" si="7"/>
        <v>38.424632931991312</v>
      </c>
      <c r="S14" s="2">
        <f t="shared" si="8"/>
        <v>39.72738095238094</v>
      </c>
      <c r="T14" s="2">
        <f t="shared" si="9"/>
        <v>3.7273809523809405</v>
      </c>
      <c r="U14" s="2">
        <f t="shared" si="10"/>
        <v>2.4246329319913116</v>
      </c>
    </row>
    <row r="15" spans="1:23" x14ac:dyDescent="0.4">
      <c r="A15" s="2">
        <v>14</v>
      </c>
      <c r="B15" s="8"/>
      <c r="C15" s="8">
        <v>14</v>
      </c>
      <c r="D15" s="8">
        <v>0</v>
      </c>
      <c r="E15" s="8">
        <v>1</v>
      </c>
      <c r="F15" s="8">
        <v>0</v>
      </c>
      <c r="G15" s="8">
        <v>2</v>
      </c>
      <c r="H15" s="1">
        <v>142</v>
      </c>
      <c r="I15" s="9"/>
      <c r="K15" s="11">
        <f t="shared" si="2"/>
        <v>1.5540355677154583</v>
      </c>
      <c r="M15" s="2">
        <f>$X$35+$X$36*A15</f>
        <v>95.531304347826079</v>
      </c>
      <c r="N15" s="2">
        <f t="shared" si="4"/>
        <v>1.4864237536523426</v>
      </c>
      <c r="Q15" s="2">
        <v>1.356000371230871</v>
      </c>
      <c r="R15" s="2">
        <f t="shared" si="7"/>
        <v>129.54048415982149</v>
      </c>
      <c r="S15" s="2">
        <f t="shared" si="8"/>
        <v>127.06071428571431</v>
      </c>
      <c r="T15" s="2">
        <f t="shared" si="9"/>
        <v>14.939285714285688</v>
      </c>
      <c r="U15" s="2">
        <f t="shared" si="10"/>
        <v>12.459515840178511</v>
      </c>
    </row>
    <row r="16" spans="1:23" x14ac:dyDescent="0.4">
      <c r="A16" s="2">
        <v>15</v>
      </c>
      <c r="B16" s="8"/>
      <c r="C16" s="8">
        <v>15</v>
      </c>
      <c r="D16" s="8">
        <v>0</v>
      </c>
      <c r="E16" s="8">
        <v>0</v>
      </c>
      <c r="F16" s="8">
        <v>1</v>
      </c>
      <c r="G16" s="8">
        <v>3</v>
      </c>
      <c r="H16" s="9">
        <v>45</v>
      </c>
      <c r="I16" s="9"/>
      <c r="K16" s="2">
        <f t="shared" si="2"/>
        <v>0.49247606019151846</v>
      </c>
      <c r="M16" s="2">
        <f>$X$35+$X$36*A16</f>
        <v>98.302173913043475</v>
      </c>
      <c r="N16" s="2">
        <f t="shared" si="4"/>
        <v>0.45777217541299015</v>
      </c>
      <c r="Q16" s="2">
        <v>0.47795312527567063</v>
      </c>
      <c r="R16" s="2">
        <f t="shared" si="7"/>
        <v>46.983831243131633</v>
      </c>
      <c r="S16" s="2">
        <f t="shared" si="8"/>
        <v>47.227380952380969</v>
      </c>
      <c r="T16" s="2">
        <f t="shared" si="9"/>
        <v>2.2273809523809689</v>
      </c>
      <c r="U16" s="2">
        <f t="shared" si="10"/>
        <v>1.9838312431316325</v>
      </c>
    </row>
    <row r="17" spans="1:28" x14ac:dyDescent="0.4">
      <c r="A17" s="2">
        <v>16</v>
      </c>
      <c r="B17" s="8"/>
      <c r="C17" s="8">
        <v>16</v>
      </c>
      <c r="D17" s="8">
        <v>0</v>
      </c>
      <c r="E17" s="8">
        <v>0</v>
      </c>
      <c r="F17" s="8">
        <v>0</v>
      </c>
      <c r="G17" s="8">
        <v>4</v>
      </c>
      <c r="H17" s="9">
        <v>157</v>
      </c>
      <c r="I17" s="9"/>
      <c r="K17" s="2">
        <f t="shared" si="2"/>
        <v>1.7181942544459645</v>
      </c>
      <c r="M17" s="2">
        <f>$X$35+$X$36*A17</f>
        <v>101.07304347826087</v>
      </c>
      <c r="N17" s="2">
        <f t="shared" si="4"/>
        <v>1.5533320715109176</v>
      </c>
      <c r="Q17" s="2">
        <v>1.7518113500895054</v>
      </c>
      <c r="R17" s="2">
        <f t="shared" si="7"/>
        <v>177.06090475330745</v>
      </c>
      <c r="S17" s="2">
        <f t="shared" si="8"/>
        <v>167.72738095238097</v>
      </c>
      <c r="T17" s="2">
        <f t="shared" si="9"/>
        <v>10.727380952380969</v>
      </c>
      <c r="U17" s="2">
        <f t="shared" si="10"/>
        <v>20.060904753307454</v>
      </c>
    </row>
    <row r="18" spans="1:28" x14ac:dyDescent="0.4">
      <c r="A18" s="2">
        <v>17</v>
      </c>
      <c r="B18" s="8">
        <v>2014</v>
      </c>
      <c r="C18" s="8">
        <v>17</v>
      </c>
      <c r="D18" s="8">
        <v>1</v>
      </c>
      <c r="E18" s="8">
        <v>0</v>
      </c>
      <c r="F18" s="8">
        <v>0</v>
      </c>
      <c r="G18" s="8">
        <v>1</v>
      </c>
      <c r="H18" s="9">
        <v>46</v>
      </c>
      <c r="I18" s="9"/>
      <c r="K18" s="2">
        <f t="shared" si="2"/>
        <v>0.50341997264021887</v>
      </c>
      <c r="M18" s="2">
        <f>$X$35+$X$36*A18</f>
        <v>103.84391304347827</v>
      </c>
      <c r="N18" s="2">
        <f t="shared" si="4"/>
        <v>0.44297252146825711</v>
      </c>
      <c r="Q18" s="2">
        <v>0.41423515340395323</v>
      </c>
      <c r="R18" s="2">
        <f t="shared" si="7"/>
        <v>43.015799249631996</v>
      </c>
      <c r="S18" s="2">
        <f t="shared" si="8"/>
        <v>47.848809523809507</v>
      </c>
      <c r="T18" s="2">
        <f t="shared" si="9"/>
        <v>1.848809523809507</v>
      </c>
      <c r="U18" s="2">
        <f t="shared" si="10"/>
        <v>2.9842007503680037</v>
      </c>
    </row>
    <row r="19" spans="1:28" x14ac:dyDescent="0.4">
      <c r="A19" s="2">
        <v>18</v>
      </c>
      <c r="B19" s="8"/>
      <c r="C19" s="8">
        <v>18</v>
      </c>
      <c r="D19" s="8">
        <v>0</v>
      </c>
      <c r="E19" s="8">
        <v>1</v>
      </c>
      <c r="F19" s="8">
        <v>0</v>
      </c>
      <c r="G19" s="8">
        <v>2</v>
      </c>
      <c r="H19" s="9">
        <v>147</v>
      </c>
      <c r="I19" s="9"/>
      <c r="K19" s="11">
        <f t="shared" si="2"/>
        <v>1.6087551299589604</v>
      </c>
      <c r="M19" s="2">
        <f>$X$35+$X$36*A19</f>
        <v>106.61478260869566</v>
      </c>
      <c r="N19" s="2">
        <f t="shared" si="4"/>
        <v>1.3787956641953558</v>
      </c>
      <c r="Q19" s="2">
        <v>1.356000371230871</v>
      </c>
      <c r="R19" s="2">
        <f t="shared" si="7"/>
        <v>144.56968479608994</v>
      </c>
      <c r="S19" s="2">
        <f t="shared" si="8"/>
        <v>135.18214285714288</v>
      </c>
      <c r="T19" s="2">
        <f t="shared" si="9"/>
        <v>11.817857142857122</v>
      </c>
      <c r="U19" s="2">
        <f t="shared" si="10"/>
        <v>2.4303152039100553</v>
      </c>
      <c r="W19" t="s">
        <v>9</v>
      </c>
    </row>
    <row r="20" spans="1:28" ht="18" thickBot="1" x14ac:dyDescent="0.45">
      <c r="A20" s="2">
        <v>19</v>
      </c>
      <c r="B20" s="8"/>
      <c r="C20" s="8">
        <v>19</v>
      </c>
      <c r="D20" s="8">
        <v>0</v>
      </c>
      <c r="E20" s="8">
        <v>0</v>
      </c>
      <c r="F20" s="8">
        <v>1</v>
      </c>
      <c r="G20" s="8">
        <v>3</v>
      </c>
      <c r="H20" s="9">
        <v>42</v>
      </c>
      <c r="I20" s="9"/>
      <c r="K20" s="2">
        <f t="shared" si="2"/>
        <v>0.45964432284541723</v>
      </c>
      <c r="M20" s="2">
        <f>$X$35+$X$36*A20</f>
        <v>109.38565217391304</v>
      </c>
      <c r="N20" s="2">
        <f t="shared" si="4"/>
        <v>0.38396260538104116</v>
      </c>
      <c r="Q20" s="2">
        <v>0.47795312527567063</v>
      </c>
      <c r="R20" s="2">
        <f t="shared" si="7"/>
        <v>52.281214316839197</v>
      </c>
      <c r="S20" s="2">
        <f t="shared" si="8"/>
        <v>55.348809523809564</v>
      </c>
      <c r="T20" s="2">
        <f t="shared" si="9"/>
        <v>13.348809523809564</v>
      </c>
      <c r="U20" s="2">
        <f t="shared" si="10"/>
        <v>10.281214316839197</v>
      </c>
    </row>
    <row r="21" spans="1:28" x14ac:dyDescent="0.4">
      <c r="A21" s="2">
        <v>20</v>
      </c>
      <c r="B21" s="8"/>
      <c r="C21" s="8">
        <v>20</v>
      </c>
      <c r="D21" s="8">
        <v>0</v>
      </c>
      <c r="E21" s="8">
        <v>0</v>
      </c>
      <c r="F21" s="8">
        <v>0</v>
      </c>
      <c r="G21" s="8">
        <v>4</v>
      </c>
      <c r="H21" s="9">
        <v>182</v>
      </c>
      <c r="I21" s="9"/>
      <c r="K21" s="2">
        <f t="shared" si="2"/>
        <v>1.9917920656634747</v>
      </c>
      <c r="M21" s="2">
        <f>$X$35+$X$36*A21</f>
        <v>112.15652173913044</v>
      </c>
      <c r="N21" s="2">
        <f t="shared" si="4"/>
        <v>1.62273220654365</v>
      </c>
      <c r="Q21" s="2">
        <v>1.7518113500895054</v>
      </c>
      <c r="R21" s="2">
        <f t="shared" si="7"/>
        <v>196.47706776916905</v>
      </c>
      <c r="S21" s="2">
        <f t="shared" si="8"/>
        <v>175.84880952380954</v>
      </c>
      <c r="T21" s="2">
        <f t="shared" si="9"/>
        <v>6.1511904761904646</v>
      </c>
      <c r="U21" s="2">
        <f t="shared" si="10"/>
        <v>14.477067769169054</v>
      </c>
      <c r="W21" s="6" t="s">
        <v>10</v>
      </c>
      <c r="X21" s="6"/>
    </row>
    <row r="22" spans="1:28" x14ac:dyDescent="0.4">
      <c r="A22" s="2">
        <v>21</v>
      </c>
      <c r="B22" s="8">
        <v>2015</v>
      </c>
      <c r="C22" s="8">
        <v>21</v>
      </c>
      <c r="D22" s="8">
        <v>1</v>
      </c>
      <c r="E22" s="8">
        <v>0</v>
      </c>
      <c r="F22" s="8">
        <v>0</v>
      </c>
      <c r="G22" s="8">
        <v>1</v>
      </c>
      <c r="H22" s="9">
        <v>41</v>
      </c>
      <c r="I22" s="9"/>
      <c r="K22" s="2">
        <f t="shared" si="2"/>
        <v>0.44870041039671682</v>
      </c>
      <c r="L22" t="s">
        <v>47</v>
      </c>
      <c r="M22" s="2">
        <f>$X$35+$X$36*A22</f>
        <v>114.92739130434782</v>
      </c>
      <c r="N22" s="2">
        <f t="shared" si="4"/>
        <v>0.35674698202645905</v>
      </c>
      <c r="Q22" s="2">
        <v>0.41423515340395323</v>
      </c>
      <c r="R22" s="2">
        <f t="shared" si="7"/>
        <v>47.606965567272681</v>
      </c>
      <c r="S22" s="2">
        <f t="shared" si="8"/>
        <v>55.970238095238074</v>
      </c>
      <c r="T22" s="2">
        <f t="shared" si="9"/>
        <v>14.970238095238074</v>
      </c>
      <c r="U22" s="2">
        <f t="shared" si="10"/>
        <v>6.606965567272681</v>
      </c>
      <c r="W22" s="3" t="s">
        <v>11</v>
      </c>
      <c r="X22" s="3">
        <v>0.33712788081133405</v>
      </c>
    </row>
    <row r="23" spans="1:28" x14ac:dyDescent="0.4">
      <c r="A23" s="2">
        <v>22</v>
      </c>
      <c r="B23" s="8"/>
      <c r="C23" s="8">
        <v>22</v>
      </c>
      <c r="D23" s="8">
        <v>0</v>
      </c>
      <c r="E23" s="8">
        <v>1</v>
      </c>
      <c r="F23" s="8">
        <v>0</v>
      </c>
      <c r="G23" s="8">
        <v>2</v>
      </c>
      <c r="H23" s="9">
        <v>167</v>
      </c>
      <c r="I23" s="9"/>
      <c r="K23" s="11">
        <f t="shared" si="2"/>
        <v>1.8276333789329686</v>
      </c>
      <c r="M23" s="2">
        <f>$X$35+$X$36*A23</f>
        <v>117.69826086956522</v>
      </c>
      <c r="N23" s="2">
        <f t="shared" si="4"/>
        <v>1.4188824776695013</v>
      </c>
      <c r="Q23" s="2">
        <v>1.356000371230871</v>
      </c>
      <c r="R23" s="2">
        <f t="shared" si="7"/>
        <v>159.59888543235834</v>
      </c>
      <c r="S23" s="2">
        <f t="shared" si="8"/>
        <v>143.30357142857144</v>
      </c>
      <c r="T23" s="2">
        <f t="shared" si="9"/>
        <v>23.696428571428555</v>
      </c>
      <c r="U23" s="2">
        <f t="shared" si="10"/>
        <v>7.4011145676416561</v>
      </c>
      <c r="W23" s="3" t="s">
        <v>12</v>
      </c>
      <c r="X23" s="3">
        <v>0.11365520802034104</v>
      </c>
    </row>
    <row r="24" spans="1:28" x14ac:dyDescent="0.4">
      <c r="A24" s="2">
        <v>23</v>
      </c>
      <c r="B24" s="8"/>
      <c r="C24" s="8">
        <v>23</v>
      </c>
      <c r="D24" s="8">
        <v>0</v>
      </c>
      <c r="E24" s="8">
        <v>0</v>
      </c>
      <c r="F24" s="8">
        <v>1</v>
      </c>
      <c r="G24" s="8">
        <v>3</v>
      </c>
      <c r="H24" s="9">
        <v>50</v>
      </c>
      <c r="I24" s="9"/>
      <c r="K24" s="2">
        <f t="shared" si="2"/>
        <v>0.54719562243502051</v>
      </c>
      <c r="M24" s="2">
        <f>$X$35+$X$36*A24</f>
        <v>120.46913043478261</v>
      </c>
      <c r="N24" s="2">
        <f t="shared" si="4"/>
        <v>0.41504408489997435</v>
      </c>
      <c r="Q24" s="2">
        <v>0.47795312527567063</v>
      </c>
      <c r="R24" s="2">
        <f t="shared" si="7"/>
        <v>57.578597390546761</v>
      </c>
      <c r="S24" s="2">
        <f t="shared" si="8"/>
        <v>63.47023809523813</v>
      </c>
      <c r="T24" s="2">
        <f t="shared" si="9"/>
        <v>13.47023809523813</v>
      </c>
      <c r="U24" s="2">
        <f t="shared" si="10"/>
        <v>7.5785973905467614</v>
      </c>
      <c r="W24" s="3" t="s">
        <v>13</v>
      </c>
      <c r="X24" s="3">
        <v>7.3366808384901991E-2</v>
      </c>
    </row>
    <row r="25" spans="1:28" ht="18" thickBot="1" x14ac:dyDescent="0.45">
      <c r="A25" s="2">
        <v>24</v>
      </c>
      <c r="B25" s="8"/>
      <c r="C25" s="8">
        <v>24</v>
      </c>
      <c r="D25" s="8">
        <v>0</v>
      </c>
      <c r="E25" s="8">
        <v>0</v>
      </c>
      <c r="F25" s="8">
        <v>0</v>
      </c>
      <c r="G25" s="8">
        <v>4</v>
      </c>
      <c r="H25" s="9">
        <v>190</v>
      </c>
      <c r="I25" s="9"/>
      <c r="K25" s="2">
        <f t="shared" si="2"/>
        <v>2.0793433652530782</v>
      </c>
      <c r="M25" s="2">
        <f>$X$35+$X$36*A25</f>
        <v>123.24</v>
      </c>
      <c r="N25" s="2">
        <f t="shared" si="4"/>
        <v>1.5417072379097696</v>
      </c>
      <c r="Q25" s="2">
        <v>1.7518113500895054</v>
      </c>
      <c r="R25" s="2">
        <f t="shared" si="7"/>
        <v>215.89323078503062</v>
      </c>
      <c r="S25" s="2">
        <f t="shared" si="8"/>
        <v>183.9702380952381</v>
      </c>
      <c r="T25" s="2">
        <f t="shared" si="9"/>
        <v>6.029761904761898</v>
      </c>
      <c r="U25" s="2">
        <f t="shared" si="10"/>
        <v>25.893230785030624</v>
      </c>
      <c r="W25" s="3" t="s">
        <v>14</v>
      </c>
      <c r="X25" s="3">
        <v>55.944879175210076</v>
      </c>
    </row>
    <row r="26" spans="1:28" ht="18" thickBot="1" x14ac:dyDescent="0.45">
      <c r="H26">
        <f>AVERAGE(H2:H25)</f>
        <v>91.375</v>
      </c>
      <c r="T26" s="13">
        <f>AVERAGE(T2:T25)</f>
        <v>9.5619047619047599</v>
      </c>
      <c r="U26" s="13">
        <f>AVERAGE(U2:U25)</f>
        <v>7.8501843392834081</v>
      </c>
      <c r="W26" s="4" t="s">
        <v>15</v>
      </c>
      <c r="X26" s="4">
        <v>24</v>
      </c>
    </row>
    <row r="28" spans="1:28" ht="18" thickBot="1" x14ac:dyDescent="0.45">
      <c r="W28" t="s">
        <v>16</v>
      </c>
    </row>
    <row r="29" spans="1:28" x14ac:dyDescent="0.4">
      <c r="W29" s="5"/>
      <c r="X29" s="5" t="s">
        <v>21</v>
      </c>
      <c r="Y29" s="5" t="s">
        <v>22</v>
      </c>
      <c r="Z29" s="5" t="s">
        <v>23</v>
      </c>
      <c r="AA29" s="5" t="s">
        <v>24</v>
      </c>
      <c r="AB29" s="5" t="s">
        <v>25</v>
      </c>
    </row>
    <row r="30" spans="1:28" x14ac:dyDescent="0.4">
      <c r="B30" t="s">
        <v>9</v>
      </c>
      <c r="C30"/>
      <c r="D30"/>
      <c r="E30"/>
      <c r="F30"/>
      <c r="I30"/>
      <c r="W30" s="3" t="s">
        <v>17</v>
      </c>
      <c r="X30" s="3">
        <v>1</v>
      </c>
      <c r="Y30" s="3">
        <v>8829.3758695652068</v>
      </c>
      <c r="Z30" s="3">
        <v>8829.3758695652068</v>
      </c>
      <c r="AA30" s="3">
        <v>2.8210405240412197</v>
      </c>
      <c r="AB30" s="3">
        <v>0.10718350347864745</v>
      </c>
    </row>
    <row r="31" spans="1:28" ht="18" thickBot="1" x14ac:dyDescent="0.45">
      <c r="C31"/>
      <c r="D31"/>
      <c r="E31"/>
      <c r="F31"/>
      <c r="I31"/>
      <c r="W31" s="3" t="s">
        <v>18</v>
      </c>
      <c r="X31" s="3">
        <v>22</v>
      </c>
      <c r="Y31" s="3">
        <v>68856.249130434793</v>
      </c>
      <c r="Z31" s="3">
        <v>3129.8295059288544</v>
      </c>
      <c r="AA31" s="3"/>
      <c r="AB31" s="3"/>
    </row>
    <row r="32" spans="1:28" ht="18" thickBot="1" x14ac:dyDescent="0.45">
      <c r="B32" s="6" t="s">
        <v>10</v>
      </c>
      <c r="C32" s="6"/>
      <c r="D32"/>
      <c r="E32"/>
      <c r="F32"/>
      <c r="I32"/>
      <c r="W32" s="4" t="s">
        <v>19</v>
      </c>
      <c r="X32" s="4">
        <v>23</v>
      </c>
      <c r="Y32" s="4">
        <v>77685.625</v>
      </c>
      <c r="Z32" s="4"/>
      <c r="AA32" s="4"/>
      <c r="AB32" s="4"/>
    </row>
    <row r="33" spans="2:31" ht="18" thickBot="1" x14ac:dyDescent="0.45">
      <c r="B33" s="3" t="s">
        <v>11</v>
      </c>
      <c r="C33" s="3">
        <v>0.97953939428002101</v>
      </c>
      <c r="D33"/>
      <c r="E33"/>
      <c r="F33"/>
      <c r="I33"/>
    </row>
    <row r="34" spans="2:31" x14ac:dyDescent="0.4">
      <c r="B34" s="3" t="s">
        <v>12</v>
      </c>
      <c r="C34" s="3">
        <v>0.95949742494647039</v>
      </c>
      <c r="D34"/>
      <c r="E34"/>
      <c r="F34"/>
      <c r="I34"/>
      <c r="W34" s="5"/>
      <c r="X34" s="5" t="s">
        <v>26</v>
      </c>
      <c r="Y34" s="5" t="s">
        <v>14</v>
      </c>
      <c r="Z34" s="5" t="s">
        <v>27</v>
      </c>
      <c r="AA34" s="5" t="s">
        <v>28</v>
      </c>
      <c r="AB34" s="5" t="s">
        <v>29</v>
      </c>
      <c r="AC34" s="5" t="s">
        <v>30</v>
      </c>
      <c r="AD34" s="5" t="s">
        <v>31</v>
      </c>
      <c r="AE34" s="5" t="s">
        <v>32</v>
      </c>
    </row>
    <row r="35" spans="2:31" x14ac:dyDescent="0.4">
      <c r="B35" s="3" t="s">
        <v>13</v>
      </c>
      <c r="C35" s="3">
        <v>0.95097056704046423</v>
      </c>
      <c r="D35"/>
      <c r="E35"/>
      <c r="F35"/>
      <c r="I35"/>
      <c r="W35" s="3" t="s">
        <v>20</v>
      </c>
      <c r="X35" s="3">
        <v>56.739130434782609</v>
      </c>
      <c r="Y35" s="3">
        <v>23.57240201850782</v>
      </c>
      <c r="Z35" s="3">
        <v>2.4070152201813801</v>
      </c>
      <c r="AA35" s="3">
        <v>2.4917136113870458E-2</v>
      </c>
      <c r="AB35" s="3">
        <v>7.8529607427927459</v>
      </c>
      <c r="AC35" s="3">
        <v>105.62530012677247</v>
      </c>
      <c r="AD35" s="3">
        <v>7.8529607427927459</v>
      </c>
      <c r="AE35" s="3">
        <v>105.62530012677247</v>
      </c>
    </row>
    <row r="36" spans="2:31" ht="18" thickBot="1" x14ac:dyDescent="0.45">
      <c r="B36" s="3" t="s">
        <v>14</v>
      </c>
      <c r="C36" s="3">
        <v>12.868705118564623</v>
      </c>
      <c r="D36"/>
      <c r="E36"/>
      <c r="F36"/>
      <c r="I36"/>
      <c r="W36" s="4" t="s">
        <v>2</v>
      </c>
      <c r="X36" s="4">
        <v>2.7708695652173914</v>
      </c>
      <c r="Y36" s="4">
        <v>1.6497244844884682</v>
      </c>
      <c r="Z36" s="4">
        <v>1.6795953453261365</v>
      </c>
      <c r="AA36" s="4">
        <v>0.10718350347864725</v>
      </c>
      <c r="AB36" s="4">
        <v>-0.6504496126250956</v>
      </c>
      <c r="AC36" s="4">
        <v>6.1921887430598783</v>
      </c>
      <c r="AD36" s="4">
        <v>-0.6504496126250956</v>
      </c>
      <c r="AE36" s="4">
        <v>6.1921887430598783</v>
      </c>
    </row>
    <row r="37" spans="2:31" ht="18" thickBot="1" x14ac:dyDescent="0.45">
      <c r="B37" s="4" t="s">
        <v>15</v>
      </c>
      <c r="C37" s="4">
        <v>24</v>
      </c>
      <c r="D37"/>
      <c r="E37"/>
      <c r="F37"/>
      <c r="I37"/>
    </row>
    <row r="38" spans="2:31" x14ac:dyDescent="0.4">
      <c r="C38"/>
      <c r="D38"/>
      <c r="E38"/>
      <c r="F38"/>
      <c r="I38"/>
    </row>
    <row r="39" spans="2:31" ht="18" thickBot="1" x14ac:dyDescent="0.45">
      <c r="B39" t="s">
        <v>16</v>
      </c>
      <c r="C39"/>
      <c r="D39"/>
      <c r="E39"/>
      <c r="F39"/>
      <c r="I39"/>
    </row>
    <row r="40" spans="2:31" x14ac:dyDescent="0.4">
      <c r="B40" s="5"/>
      <c r="C40" s="5" t="s">
        <v>21</v>
      </c>
      <c r="D40" s="5" t="s">
        <v>22</v>
      </c>
      <c r="E40" s="5" t="s">
        <v>23</v>
      </c>
      <c r="F40" s="5" t="s">
        <v>24</v>
      </c>
      <c r="G40" s="5" t="s">
        <v>25</v>
      </c>
      <c r="I40"/>
    </row>
    <row r="41" spans="2:31" x14ac:dyDescent="0.4">
      <c r="B41" s="3" t="s">
        <v>17</v>
      </c>
      <c r="C41" s="3">
        <v>4</v>
      </c>
      <c r="D41" s="3">
        <v>74539.157142857148</v>
      </c>
      <c r="E41" s="3">
        <v>18634.789285714287</v>
      </c>
      <c r="F41" s="3">
        <v>112.52649399383218</v>
      </c>
      <c r="G41" s="3">
        <v>5.9711861097037572E-13</v>
      </c>
      <c r="I41"/>
    </row>
    <row r="42" spans="2:31" x14ac:dyDescent="0.4">
      <c r="B42" s="3" t="s">
        <v>18</v>
      </c>
      <c r="C42" s="3">
        <v>19</v>
      </c>
      <c r="D42" s="3">
        <v>3146.4678571428549</v>
      </c>
      <c r="E42" s="3">
        <v>165.60357142857131</v>
      </c>
      <c r="F42" s="3"/>
      <c r="G42" s="3"/>
      <c r="I42"/>
    </row>
    <row r="43" spans="2:31" ht="18" thickBot="1" x14ac:dyDescent="0.45">
      <c r="B43" s="4" t="s">
        <v>19</v>
      </c>
      <c r="C43" s="4">
        <v>23</v>
      </c>
      <c r="D43" s="4">
        <v>77685.625</v>
      </c>
      <c r="E43" s="4"/>
      <c r="F43" s="4"/>
      <c r="G43" s="4"/>
      <c r="I43"/>
    </row>
    <row r="44" spans="2:31" ht="18" thickBot="1" x14ac:dyDescent="0.45">
      <c r="C44"/>
      <c r="D44"/>
      <c r="E44"/>
      <c r="F44"/>
      <c r="I44"/>
      <c r="M44" s="14" t="s">
        <v>48</v>
      </c>
    </row>
    <row r="45" spans="2:31" x14ac:dyDescent="0.4">
      <c r="B45" s="5"/>
      <c r="C45" s="5" t="s">
        <v>26</v>
      </c>
      <c r="D45" s="5" t="s">
        <v>14</v>
      </c>
      <c r="E45" s="5" t="s">
        <v>27</v>
      </c>
      <c r="F45" s="5" t="s">
        <v>28</v>
      </c>
      <c r="G45" s="5" t="s">
        <v>29</v>
      </c>
      <c r="H45" s="5" t="s">
        <v>30</v>
      </c>
      <c r="I45" s="5" t="s">
        <v>31</v>
      </c>
      <c r="J45" s="5" t="s">
        <v>32</v>
      </c>
      <c r="M45" s="14" t="s">
        <v>49</v>
      </c>
    </row>
    <row r="46" spans="2:31" x14ac:dyDescent="0.4">
      <c r="B46" s="3" t="s">
        <v>20</v>
      </c>
      <c r="C46" s="3">
        <v>135.24166666666667</v>
      </c>
      <c r="D46" s="3">
        <v>7.5220489388261216</v>
      </c>
      <c r="E46" s="3">
        <v>17.979365431750601</v>
      </c>
      <c r="F46" s="3">
        <v>2.1870093371010512E-13</v>
      </c>
      <c r="G46" s="3">
        <v>119.4978372992671</v>
      </c>
      <c r="H46" s="3">
        <v>150.98549603406624</v>
      </c>
      <c r="I46" s="3">
        <v>119.4978372992671</v>
      </c>
      <c r="J46" s="3">
        <v>150.98549603406624</v>
      </c>
      <c r="M46" s="14" t="s">
        <v>50</v>
      </c>
    </row>
    <row r="47" spans="2:31" ht="26.4" x14ac:dyDescent="0.4">
      <c r="B47" s="3" t="s">
        <v>2</v>
      </c>
      <c r="C47" s="3">
        <v>2.030357142857143</v>
      </c>
      <c r="D47" s="3">
        <v>0.38452611306990964</v>
      </c>
      <c r="E47" s="3">
        <v>5.2801541269786512</v>
      </c>
      <c r="F47" s="3">
        <v>4.2686306370748348E-5</v>
      </c>
      <c r="G47" s="3">
        <v>1.2255347386536926</v>
      </c>
      <c r="H47" s="3">
        <v>2.8351795470605934</v>
      </c>
      <c r="I47" s="3">
        <v>1.2255347386536926</v>
      </c>
      <c r="J47" s="3">
        <v>2.8351795470605934</v>
      </c>
      <c r="M47" s="14" t="s">
        <v>51</v>
      </c>
    </row>
    <row r="48" spans="2:31" x14ac:dyDescent="0.4">
      <c r="B48" s="3" t="s">
        <v>42</v>
      </c>
      <c r="C48" s="3">
        <v>-121.90892857142859</v>
      </c>
      <c r="D48" s="3">
        <v>7.5187720713481072</v>
      </c>
      <c r="E48" s="3">
        <v>-16.213941241281763</v>
      </c>
      <c r="F48" s="3">
        <v>1.389618432080106E-12</v>
      </c>
      <c r="G48" s="3">
        <v>-137.64589937637356</v>
      </c>
      <c r="H48" s="3">
        <v>-106.17195776648362</v>
      </c>
      <c r="I48" s="3">
        <v>-137.64589937637356</v>
      </c>
      <c r="J48" s="3">
        <v>-106.17195776648362</v>
      </c>
    </row>
    <row r="49" spans="2:13" ht="39.6" x14ac:dyDescent="0.4">
      <c r="B49" s="3" t="s">
        <v>37</v>
      </c>
      <c r="C49" s="3">
        <v>-36.605952380952367</v>
      </c>
      <c r="D49" s="3">
        <v>7.4694465526383578</v>
      </c>
      <c r="E49" s="3">
        <v>-4.9007583256650271</v>
      </c>
      <c r="F49" s="3">
        <v>9.9263731975888649E-5</v>
      </c>
      <c r="G49" s="3">
        <v>-52.239683688741671</v>
      </c>
      <c r="H49" s="3">
        <v>-20.972221073163062</v>
      </c>
      <c r="I49" s="3">
        <v>-52.239683688741671</v>
      </c>
      <c r="J49" s="3">
        <v>-20.972221073163062</v>
      </c>
      <c r="M49" s="14" t="s">
        <v>52</v>
      </c>
    </row>
    <row r="50" spans="2:13" ht="18" thickBot="1" x14ac:dyDescent="0.45">
      <c r="B50" s="4" t="s">
        <v>39</v>
      </c>
      <c r="C50" s="4">
        <v>-118.46964285714284</v>
      </c>
      <c r="D50" s="4">
        <v>7.4396942684375853</v>
      </c>
      <c r="E50" s="4">
        <v>-15.923993457599801</v>
      </c>
      <c r="F50" s="4">
        <v>1.9145542759313329E-12</v>
      </c>
      <c r="G50" s="4">
        <v>-134.04110191842634</v>
      </c>
      <c r="H50" s="4">
        <v>-102.89818379585935</v>
      </c>
      <c r="I50" s="4">
        <v>-134.04110191842634</v>
      </c>
      <c r="J50" s="4">
        <v>-102.89818379585935</v>
      </c>
    </row>
    <row r="51" spans="2:13" x14ac:dyDescent="0.4">
      <c r="C51"/>
      <c r="D51"/>
      <c r="E51"/>
      <c r="F51"/>
      <c r="I51"/>
    </row>
    <row r="52" spans="2:13" x14ac:dyDescent="0.4">
      <c r="C52"/>
      <c r="D52"/>
      <c r="E52"/>
      <c r="F52"/>
      <c r="I52"/>
    </row>
    <row r="53" spans="2:13" x14ac:dyDescent="0.4">
      <c r="C53"/>
      <c r="D53"/>
      <c r="E53"/>
      <c r="F53"/>
      <c r="I53"/>
      <c r="M53" t="s">
        <v>53</v>
      </c>
    </row>
    <row r="54" spans="2:13" x14ac:dyDescent="0.4">
      <c r="M54" t="s">
        <v>54</v>
      </c>
    </row>
    <row r="55" spans="2:13" x14ac:dyDescent="0.4">
      <c r="M55" t="s">
        <v>55</v>
      </c>
    </row>
    <row r="56" spans="2:13" x14ac:dyDescent="0.4">
      <c r="M56" t="s">
        <v>56</v>
      </c>
    </row>
    <row r="57" spans="2:13" x14ac:dyDescent="0.4">
      <c r="M57" t="s">
        <v>57</v>
      </c>
    </row>
    <row r="58" spans="2:13" x14ac:dyDescent="0.4">
      <c r="M58" t="s">
        <v>58</v>
      </c>
    </row>
    <row r="59" spans="2:13" x14ac:dyDescent="0.4">
      <c r="M59" t="s">
        <v>59</v>
      </c>
    </row>
    <row r="60" spans="2:13" x14ac:dyDescent="0.4">
      <c r="M60" t="s">
        <v>60</v>
      </c>
    </row>
    <row r="61" spans="2:13" x14ac:dyDescent="0.4">
      <c r="M61" t="s">
        <v>61</v>
      </c>
    </row>
    <row r="62" spans="2:13" x14ac:dyDescent="0.4">
      <c r="M62" t="s">
        <v>62</v>
      </c>
    </row>
    <row r="63" spans="2:13" x14ac:dyDescent="0.4">
      <c r="M63" t="s">
        <v>63</v>
      </c>
    </row>
    <row r="65" spans="12:13" x14ac:dyDescent="0.4">
      <c r="M65" t="s">
        <v>64</v>
      </c>
    </row>
    <row r="66" spans="12:13" x14ac:dyDescent="0.4">
      <c r="M66" t="s">
        <v>65</v>
      </c>
    </row>
    <row r="67" spans="12:13" x14ac:dyDescent="0.4">
      <c r="M67" t="s">
        <v>66</v>
      </c>
    </row>
    <row r="68" spans="12:13" x14ac:dyDescent="0.4">
      <c r="M68" t="s">
        <v>67</v>
      </c>
    </row>
    <row r="69" spans="12:13" x14ac:dyDescent="0.4">
      <c r="M69" t="s">
        <v>68</v>
      </c>
    </row>
    <row r="71" spans="12:13" ht="37.799999999999997" customHeight="1" x14ac:dyDescent="0.4">
      <c r="L71" t="s">
        <v>92</v>
      </c>
      <c r="M71" t="s">
        <v>69</v>
      </c>
    </row>
    <row r="72" spans="12:13" x14ac:dyDescent="0.4">
      <c r="M72" t="s">
        <v>70</v>
      </c>
    </row>
    <row r="73" spans="12:13" x14ac:dyDescent="0.4">
      <c r="M73" t="s">
        <v>71</v>
      </c>
    </row>
    <row r="74" spans="12:13" x14ac:dyDescent="0.4">
      <c r="M74" t="s">
        <v>72</v>
      </c>
    </row>
    <row r="76" spans="12:13" ht="45.6" customHeight="1" x14ac:dyDescent="0.4">
      <c r="L76" t="s">
        <v>93</v>
      </c>
      <c r="M76" t="s">
        <v>73</v>
      </c>
    </row>
    <row r="77" spans="12:13" x14ac:dyDescent="0.4">
      <c r="M77" t="s">
        <v>74</v>
      </c>
    </row>
    <row r="78" spans="12:13" x14ac:dyDescent="0.4">
      <c r="M78" t="s">
        <v>75</v>
      </c>
    </row>
    <row r="79" spans="12:13" x14ac:dyDescent="0.4">
      <c r="M79" t="s">
        <v>76</v>
      </c>
    </row>
    <row r="80" spans="12:13" x14ac:dyDescent="0.4">
      <c r="M80" t="s">
        <v>77</v>
      </c>
    </row>
    <row r="81" spans="13:13" x14ac:dyDescent="0.4">
      <c r="M81" t="s">
        <v>78</v>
      </c>
    </row>
    <row r="82" spans="13:13" x14ac:dyDescent="0.4">
      <c r="M82" t="s">
        <v>79</v>
      </c>
    </row>
    <row r="83" spans="13:13" x14ac:dyDescent="0.4">
      <c r="M83" t="s">
        <v>80</v>
      </c>
    </row>
    <row r="84" spans="13:13" x14ac:dyDescent="0.4">
      <c r="M84" t="s">
        <v>81</v>
      </c>
    </row>
    <row r="85" spans="13:13" x14ac:dyDescent="0.4">
      <c r="M85" t="s">
        <v>82</v>
      </c>
    </row>
    <row r="86" spans="13:13" x14ac:dyDescent="0.4">
      <c r="M86" t="s">
        <v>83</v>
      </c>
    </row>
    <row r="88" spans="13:13" x14ac:dyDescent="0.4">
      <c r="M88" t="s">
        <v>84</v>
      </c>
    </row>
    <row r="90" spans="13:13" x14ac:dyDescent="0.4">
      <c r="M90" t="s">
        <v>85</v>
      </c>
    </row>
    <row r="91" spans="13:13" x14ac:dyDescent="0.4">
      <c r="M91" t="s">
        <v>86</v>
      </c>
    </row>
    <row r="93" spans="13:13" x14ac:dyDescent="0.4">
      <c r="M93" t="s">
        <v>87</v>
      </c>
    </row>
    <row r="94" spans="13:13" x14ac:dyDescent="0.4">
      <c r="M94" t="s">
        <v>88</v>
      </c>
    </row>
    <row r="95" spans="13:13" x14ac:dyDescent="0.4">
      <c r="M95" t="s">
        <v>89</v>
      </c>
    </row>
    <row r="96" spans="13:13" x14ac:dyDescent="0.4">
      <c r="M96" t="s">
        <v>90</v>
      </c>
    </row>
    <row r="98" spans="13:13" x14ac:dyDescent="0.4">
      <c r="M98" t="s">
        <v>91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parkjeongah</dc:creator>
  <cp:lastModifiedBy>parkjeongah</cp:lastModifiedBy>
  <dcterms:created xsi:type="dcterms:W3CDTF">2018-05-04T04:03:30Z</dcterms:created>
  <dcterms:modified xsi:type="dcterms:W3CDTF">2018-05-04T04:50:26Z</dcterms:modified>
</cp:coreProperties>
</file>