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f26\Desktop\"/>
    </mc:Choice>
  </mc:AlternateContent>
  <bookViews>
    <workbookView xWindow="0" yWindow="0" windowWidth="14370" windowHeight="7395" activeTab="7"/>
  </bookViews>
  <sheets>
    <sheet name="AR(1)" sheetId="3" r:id="rId1"/>
    <sheet name="AR(2)" sheetId="4" r:id="rId2"/>
    <sheet name="AR(3)" sheetId="5" r:id="rId3"/>
    <sheet name="DATA" sheetId="1" r:id="rId4"/>
    <sheet name="Sheet1" sheetId="6" r:id="rId5"/>
    <sheet name="Sheet1 (2)" sheetId="7" r:id="rId6"/>
    <sheet name="Sheet3" sheetId="8" r:id="rId7"/>
    <sheet name="Sheet3 (2)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N4" i="1"/>
  <c r="M3" i="1"/>
  <c r="C6" i="9" l="1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5" i="9"/>
  <c r="D27" i="8"/>
  <c r="D2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6" i="8"/>
  <c r="H8" i="7"/>
  <c r="H9" i="7"/>
  <c r="I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7" i="7"/>
  <c r="F25" i="7"/>
  <c r="E25" i="7"/>
  <c r="D25" i="7"/>
  <c r="C25" i="7"/>
  <c r="F24" i="7"/>
  <c r="N24" i="7" s="1"/>
  <c r="E24" i="7"/>
  <c r="M24" i="7" s="1"/>
  <c r="D24" i="7"/>
  <c r="L24" i="7" s="1"/>
  <c r="C24" i="7"/>
  <c r="K24" i="7" s="1"/>
  <c r="F23" i="7"/>
  <c r="N23" i="7" s="1"/>
  <c r="E23" i="7"/>
  <c r="M23" i="7" s="1"/>
  <c r="D23" i="7"/>
  <c r="L23" i="7" s="1"/>
  <c r="C23" i="7"/>
  <c r="K23" i="7" s="1"/>
  <c r="F22" i="7"/>
  <c r="N22" i="7" s="1"/>
  <c r="E22" i="7"/>
  <c r="M22" i="7" s="1"/>
  <c r="D22" i="7"/>
  <c r="L22" i="7" s="1"/>
  <c r="C22" i="7"/>
  <c r="K22" i="7" s="1"/>
  <c r="F21" i="7"/>
  <c r="N21" i="7" s="1"/>
  <c r="E21" i="7"/>
  <c r="M21" i="7" s="1"/>
  <c r="D21" i="7"/>
  <c r="L21" i="7" s="1"/>
  <c r="C21" i="7"/>
  <c r="K21" i="7" s="1"/>
  <c r="F20" i="7"/>
  <c r="N20" i="7" s="1"/>
  <c r="E20" i="7"/>
  <c r="M20" i="7" s="1"/>
  <c r="D20" i="7"/>
  <c r="L20" i="7" s="1"/>
  <c r="C20" i="7"/>
  <c r="K20" i="7" s="1"/>
  <c r="F19" i="7"/>
  <c r="N19" i="7" s="1"/>
  <c r="E19" i="7"/>
  <c r="M19" i="7" s="1"/>
  <c r="D19" i="7"/>
  <c r="L19" i="7" s="1"/>
  <c r="C19" i="7"/>
  <c r="K19" i="7" s="1"/>
  <c r="F18" i="7"/>
  <c r="N18" i="7" s="1"/>
  <c r="E18" i="7"/>
  <c r="M18" i="7" s="1"/>
  <c r="D18" i="7"/>
  <c r="L18" i="7" s="1"/>
  <c r="C18" i="7"/>
  <c r="K18" i="7" s="1"/>
  <c r="F17" i="7"/>
  <c r="N17" i="7" s="1"/>
  <c r="E17" i="7"/>
  <c r="M17" i="7" s="1"/>
  <c r="D17" i="7"/>
  <c r="L17" i="7" s="1"/>
  <c r="C17" i="7"/>
  <c r="K17" i="7" s="1"/>
  <c r="F16" i="7"/>
  <c r="N16" i="7" s="1"/>
  <c r="E16" i="7"/>
  <c r="M16" i="7" s="1"/>
  <c r="D16" i="7"/>
  <c r="L16" i="7" s="1"/>
  <c r="C16" i="7"/>
  <c r="K16" i="7" s="1"/>
  <c r="F15" i="7"/>
  <c r="N15" i="7" s="1"/>
  <c r="E15" i="7"/>
  <c r="M15" i="7" s="1"/>
  <c r="D15" i="7"/>
  <c r="L15" i="7" s="1"/>
  <c r="C15" i="7"/>
  <c r="K15" i="7" s="1"/>
  <c r="F14" i="7"/>
  <c r="N14" i="7" s="1"/>
  <c r="E14" i="7"/>
  <c r="M14" i="7" s="1"/>
  <c r="D14" i="7"/>
  <c r="L14" i="7" s="1"/>
  <c r="C14" i="7"/>
  <c r="K14" i="7" s="1"/>
  <c r="F13" i="7"/>
  <c r="N13" i="7" s="1"/>
  <c r="E13" i="7"/>
  <c r="M13" i="7" s="1"/>
  <c r="D13" i="7"/>
  <c r="L13" i="7" s="1"/>
  <c r="C13" i="7"/>
  <c r="K13" i="7" s="1"/>
  <c r="F12" i="7"/>
  <c r="N12" i="7" s="1"/>
  <c r="E12" i="7"/>
  <c r="M12" i="7" s="1"/>
  <c r="D12" i="7"/>
  <c r="L12" i="7" s="1"/>
  <c r="C12" i="7"/>
  <c r="K12" i="7" s="1"/>
  <c r="F11" i="7"/>
  <c r="N11" i="7" s="1"/>
  <c r="E11" i="7"/>
  <c r="M11" i="7" s="1"/>
  <c r="D11" i="7"/>
  <c r="L11" i="7" s="1"/>
  <c r="C11" i="7"/>
  <c r="K11" i="7" s="1"/>
  <c r="F10" i="7"/>
  <c r="N10" i="7" s="1"/>
  <c r="E10" i="7"/>
  <c r="M10" i="7" s="1"/>
  <c r="D10" i="7"/>
  <c r="L10" i="7" s="1"/>
  <c r="C10" i="7"/>
  <c r="K10" i="7" s="1"/>
  <c r="F9" i="7"/>
  <c r="N9" i="7" s="1"/>
  <c r="E9" i="7"/>
  <c r="M9" i="7" s="1"/>
  <c r="D9" i="7"/>
  <c r="L9" i="7" s="1"/>
  <c r="C9" i="7"/>
  <c r="K9" i="7" s="1"/>
  <c r="M8" i="7"/>
  <c r="K8" i="7"/>
  <c r="E8" i="7"/>
  <c r="D8" i="7"/>
  <c r="L8" i="7" s="1"/>
  <c r="C8" i="7"/>
  <c r="L7" i="7"/>
  <c r="D7" i="7"/>
  <c r="C7" i="7"/>
  <c r="K7" i="7" s="1"/>
  <c r="K6" i="7"/>
  <c r="K27" i="7" s="1"/>
  <c r="C6" i="7"/>
  <c r="H27" i="6"/>
  <c r="I27" i="6"/>
  <c r="J27" i="6"/>
  <c r="G27" i="6"/>
  <c r="H26" i="6"/>
  <c r="I26" i="6"/>
  <c r="J26" i="6"/>
  <c r="G26" i="6"/>
  <c r="H7" i="6"/>
  <c r="F10" i="6"/>
  <c r="J10" i="6" s="1"/>
  <c r="F11" i="6"/>
  <c r="J11" i="6" s="1"/>
  <c r="F12" i="6"/>
  <c r="J12" i="6" s="1"/>
  <c r="F13" i="6"/>
  <c r="J13" i="6" s="1"/>
  <c r="F14" i="6"/>
  <c r="J14" i="6" s="1"/>
  <c r="F15" i="6"/>
  <c r="J15" i="6" s="1"/>
  <c r="F16" i="6"/>
  <c r="J16" i="6" s="1"/>
  <c r="F17" i="6"/>
  <c r="J17" i="6" s="1"/>
  <c r="F18" i="6"/>
  <c r="J18" i="6" s="1"/>
  <c r="F19" i="6"/>
  <c r="J19" i="6" s="1"/>
  <c r="F20" i="6"/>
  <c r="J20" i="6" s="1"/>
  <c r="F21" i="6"/>
  <c r="J21" i="6" s="1"/>
  <c r="F22" i="6"/>
  <c r="J22" i="6" s="1"/>
  <c r="F23" i="6"/>
  <c r="J23" i="6" s="1"/>
  <c r="F24" i="6"/>
  <c r="J24" i="6" s="1"/>
  <c r="F25" i="6"/>
  <c r="F9" i="6"/>
  <c r="J9" i="6" s="1"/>
  <c r="E9" i="6"/>
  <c r="I9" i="6" s="1"/>
  <c r="E10" i="6"/>
  <c r="I10" i="6" s="1"/>
  <c r="E11" i="6"/>
  <c r="I11" i="6" s="1"/>
  <c r="E12" i="6"/>
  <c r="I12" i="6" s="1"/>
  <c r="E13" i="6"/>
  <c r="I13" i="6" s="1"/>
  <c r="E14" i="6"/>
  <c r="I14" i="6" s="1"/>
  <c r="E15" i="6"/>
  <c r="I15" i="6" s="1"/>
  <c r="E16" i="6"/>
  <c r="I16" i="6" s="1"/>
  <c r="E17" i="6"/>
  <c r="I17" i="6" s="1"/>
  <c r="E18" i="6"/>
  <c r="I18" i="6" s="1"/>
  <c r="E19" i="6"/>
  <c r="I19" i="6" s="1"/>
  <c r="E20" i="6"/>
  <c r="I20" i="6" s="1"/>
  <c r="E21" i="6"/>
  <c r="I21" i="6" s="1"/>
  <c r="E22" i="6"/>
  <c r="I22" i="6" s="1"/>
  <c r="E23" i="6"/>
  <c r="I23" i="6" s="1"/>
  <c r="E24" i="6"/>
  <c r="I24" i="6" s="1"/>
  <c r="E25" i="6"/>
  <c r="E8" i="6"/>
  <c r="I8" i="6" s="1"/>
  <c r="D8" i="6"/>
  <c r="H8" i="6" s="1"/>
  <c r="D9" i="6"/>
  <c r="H9" i="6" s="1"/>
  <c r="D10" i="6"/>
  <c r="H10" i="6" s="1"/>
  <c r="D11" i="6"/>
  <c r="H11" i="6" s="1"/>
  <c r="D12" i="6"/>
  <c r="H12" i="6" s="1"/>
  <c r="D13" i="6"/>
  <c r="H13" i="6" s="1"/>
  <c r="D14" i="6"/>
  <c r="H14" i="6" s="1"/>
  <c r="D15" i="6"/>
  <c r="H15" i="6" s="1"/>
  <c r="D16" i="6"/>
  <c r="H16" i="6" s="1"/>
  <c r="D17" i="6"/>
  <c r="H17" i="6" s="1"/>
  <c r="D18" i="6"/>
  <c r="H18" i="6" s="1"/>
  <c r="D19" i="6"/>
  <c r="H19" i="6" s="1"/>
  <c r="D20" i="6"/>
  <c r="H20" i="6" s="1"/>
  <c r="D21" i="6"/>
  <c r="H21" i="6" s="1"/>
  <c r="D22" i="6"/>
  <c r="H22" i="6" s="1"/>
  <c r="D23" i="6"/>
  <c r="H23" i="6" s="1"/>
  <c r="D24" i="6"/>
  <c r="H24" i="6" s="1"/>
  <c r="D25" i="6"/>
  <c r="D7" i="6"/>
  <c r="C25" i="6"/>
  <c r="C7" i="6"/>
  <c r="G7" i="6" s="1"/>
  <c r="C8" i="6"/>
  <c r="G8" i="6" s="1"/>
  <c r="C9" i="6"/>
  <c r="G9" i="6" s="1"/>
  <c r="C10" i="6"/>
  <c r="G10" i="6" s="1"/>
  <c r="C11" i="6"/>
  <c r="G11" i="6" s="1"/>
  <c r="C12" i="6"/>
  <c r="G12" i="6" s="1"/>
  <c r="C13" i="6"/>
  <c r="G13" i="6" s="1"/>
  <c r="C14" i="6"/>
  <c r="G14" i="6" s="1"/>
  <c r="C15" i="6"/>
  <c r="G15" i="6" s="1"/>
  <c r="C16" i="6"/>
  <c r="G16" i="6" s="1"/>
  <c r="C17" i="6"/>
  <c r="G17" i="6" s="1"/>
  <c r="C18" i="6"/>
  <c r="G18" i="6" s="1"/>
  <c r="C19" i="6"/>
  <c r="G19" i="6" s="1"/>
  <c r="C20" i="6"/>
  <c r="G20" i="6" s="1"/>
  <c r="C21" i="6"/>
  <c r="G21" i="6" s="1"/>
  <c r="C22" i="6"/>
  <c r="G22" i="6" s="1"/>
  <c r="C23" i="6"/>
  <c r="G23" i="6" s="1"/>
  <c r="C24" i="6"/>
  <c r="G24" i="6" s="1"/>
  <c r="C6" i="6"/>
  <c r="G6" i="6" s="1"/>
  <c r="L27" i="7" l="1"/>
  <c r="M27" i="7"/>
  <c r="N27" i="7"/>
  <c r="N26" i="7"/>
  <c r="L26" i="7"/>
  <c r="K26" i="7"/>
  <c r="M26" i="7"/>
  <c r="R29" i="1"/>
  <c r="Q29" i="1"/>
  <c r="P29" i="1"/>
  <c r="Q30" i="1"/>
  <c r="R30" i="1"/>
  <c r="P30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R5" i="1"/>
  <c r="Q4" i="1"/>
  <c r="F4" i="1"/>
  <c r="P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3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</calcChain>
</file>

<file path=xl/comments1.xml><?xml version="1.0" encoding="utf-8"?>
<comments xmlns="http://schemas.openxmlformats.org/spreadsheetml/2006/main">
  <authors>
    <author>3f25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밀린거</t>
        </r>
        <r>
          <rPr>
            <sz val="9"/>
            <color indexed="81"/>
            <rFont val="Tahoma"/>
            <family val="2"/>
          </rPr>
          <t xml:space="preserve"> lag</t>
        </r>
        <r>
          <rPr>
            <sz val="9"/>
            <color indexed="81"/>
            <rFont val="돋움"/>
            <family val="3"/>
            <charset val="129"/>
          </rPr>
          <t>함수</t>
        </r>
      </text>
    </comment>
    <comment ref="M79" authorId="0" shapeId="0">
      <text>
        <r>
          <rPr>
            <b/>
            <sz val="9"/>
            <color indexed="81"/>
            <rFont val="Tahoma"/>
            <family val="2"/>
          </rPr>
          <t>3f25: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좋은가</t>
        </r>
        <r>
          <rPr>
            <sz val="9"/>
            <color indexed="81"/>
            <rFont val="Tahoma"/>
            <family val="2"/>
          </rPr>
          <t xml:space="preserve">?
-&gt;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좋지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잔차의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지금은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잔차의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있어용</t>
        </r>
      </text>
    </comment>
  </commentList>
</comments>
</file>

<file path=xl/sharedStrings.xml><?xml version="1.0" encoding="utf-8"?>
<sst xmlns="http://schemas.openxmlformats.org/spreadsheetml/2006/main" count="235" uniqueCount="69">
  <si>
    <t>건설사 순이익</t>
  </si>
  <si>
    <t>년도</t>
    <phoneticPr fontId="2" type="noConversion"/>
  </si>
  <si>
    <t>분기</t>
    <phoneticPr fontId="2" type="noConversion"/>
  </si>
  <si>
    <t>lag1</t>
  </si>
  <si>
    <t>lag1</t>
    <phoneticPr fontId="2" type="noConversion"/>
  </si>
  <si>
    <t>lag2</t>
  </si>
  <si>
    <t>lag2</t>
    <phoneticPr fontId="2" type="noConversion"/>
  </si>
  <si>
    <t>건설사 순이익 i=2부터</t>
    <phoneticPr fontId="2" type="noConversion"/>
  </si>
  <si>
    <t>건설사 순이익 i=3부터</t>
    <phoneticPr fontId="2" type="noConversion"/>
  </si>
  <si>
    <t>건설사 순이익 i=4부터</t>
    <phoneticPr fontId="2" type="noConversion"/>
  </si>
  <si>
    <t>lag3</t>
  </si>
  <si>
    <t>lag3</t>
    <phoneticPr fontId="2" type="noConversion"/>
  </si>
  <si>
    <t>AR(1)</t>
    <phoneticPr fontId="2" type="noConversion"/>
  </si>
  <si>
    <t>AR(2)</t>
    <phoneticPr fontId="2" type="noConversion"/>
  </si>
  <si>
    <t>AR(3)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</si>
  <si>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</si>
  <si>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</si>
  <si>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</si>
  <si>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</si>
  <si>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</si>
  <si>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</si>
  <si>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</si>
  <si>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</si>
  <si>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</si>
  <si>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</si>
  <si>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</si>
  <si>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</si>
  <si>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</si>
  <si>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</si>
  <si>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</si>
  <si>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</si>
  <si>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</si>
  <si>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</si>
  <si>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</si>
  <si>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</si>
  <si>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</si>
  <si>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</si>
  <si>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</si>
  <si>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</si>
  <si>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예측값</t>
    <phoneticPr fontId="2" type="noConversion"/>
  </si>
  <si>
    <t>절대잔차</t>
    <phoneticPr fontId="2" type="noConversion"/>
  </si>
  <si>
    <t>r1</t>
    <phoneticPr fontId="2" type="noConversion"/>
  </si>
  <si>
    <t>r2</t>
    <phoneticPr fontId="2" type="noConversion"/>
  </si>
  <si>
    <t>r3</t>
    <phoneticPr fontId="2" type="noConversion"/>
  </si>
  <si>
    <t>잔차 합</t>
    <phoneticPr fontId="2" type="noConversion"/>
  </si>
  <si>
    <t>잔차 합(공통부분)</t>
  </si>
  <si>
    <t>순이익</t>
    <phoneticPr fontId="2" type="noConversion"/>
  </si>
  <si>
    <t>단순이동평균법</t>
    <phoneticPr fontId="2" type="noConversion"/>
  </si>
  <si>
    <t>MA(2)</t>
    <phoneticPr fontId="2" type="noConversion"/>
  </si>
  <si>
    <t>MA(3)</t>
  </si>
  <si>
    <t>MA(4)</t>
  </si>
  <si>
    <t>MA(5)</t>
  </si>
  <si>
    <t xml:space="preserve">차수가 높아질수록 계수가 많아지므로 점차 선형에 가까워지는 패턴을 보인다 </t>
    <phoneticPr fontId="2" type="noConversion"/>
  </si>
  <si>
    <t>가장 좋은 차수의 모형은 오차를 계산해봐야 알 수 있징 절대 잔차 이용</t>
    <phoneticPr fontId="2" type="noConversion"/>
  </si>
  <si>
    <t>절대잔차1</t>
    <phoneticPr fontId="2" type="noConversion"/>
  </si>
  <si>
    <t>절대잔차2</t>
  </si>
  <si>
    <t>절대잔차3</t>
  </si>
  <si>
    <t>절대잔차4</t>
  </si>
  <si>
    <t>중심화 이동평균</t>
    <phoneticPr fontId="2" type="noConversion"/>
  </si>
  <si>
    <t>중MA(1)</t>
    <phoneticPr fontId="2" type="noConversion"/>
  </si>
  <si>
    <t>중MA(2)</t>
  </si>
  <si>
    <t>중MA(3)</t>
  </si>
  <si>
    <t>중MA(4)</t>
  </si>
  <si>
    <t>가중치</t>
    <phoneticPr fontId="2" type="noConversion"/>
  </si>
  <si>
    <t>MA(3)</t>
    <phoneticPr fontId="2" type="noConversion"/>
  </si>
  <si>
    <t>절대잔차</t>
    <phoneticPr fontId="2" type="noConversion"/>
  </si>
  <si>
    <t xml:space="preserve">합은 1 </t>
    <phoneticPr fontId="2" type="noConversion"/>
  </si>
  <si>
    <t>X 1</t>
  </si>
  <si>
    <t>X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</si>
</sst>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DATA!$M$2</c:f>
              <c:strCache>
                <c:ptCount val="1"/>
                <c:pt idx="0">
                  <c:v>AR(1)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DATA!$M$3:$M$26</c:f>
              <c:numCache>
                <c:formatCode>General</c:formatCode>
                <c:ptCount val="24"/>
                <c:pt idx="0">
                  <c:v>142.45327211376477</c:v>
                </c:pt>
                <c:pt idx="1">
                  <c:v>96.952253621160239</c:v>
                </c:pt>
                <c:pt idx="2">
                  <c:v>134.18035966056397</c:v>
                </c:pt>
                <c:pt idx="3">
                  <c:v>47.314778901955265</c:v>
                </c:pt>
                <c:pt idx="4">
                  <c:v>139.14410713248446</c:v>
                </c:pt>
                <c:pt idx="5">
                  <c:v>88.679341167959407</c:v>
                </c:pt>
                <c:pt idx="6">
                  <c:v>131.69848592460369</c:v>
                </c:pt>
                <c:pt idx="7">
                  <c:v>37.387283958114281</c:v>
                </c:pt>
                <c:pt idx="8">
                  <c:v>137.4895246418443</c:v>
                </c:pt>
                <c:pt idx="9">
                  <c:v>75.442681242838077</c:v>
                </c:pt>
                <c:pt idx="10">
                  <c:v>127.5620296980033</c:v>
                </c:pt>
                <c:pt idx="11">
                  <c:v>34.905410222154018</c:v>
                </c:pt>
                <c:pt idx="12">
                  <c:v>135.00765090588402</c:v>
                </c:pt>
                <c:pt idx="13">
                  <c:v>62.206021317716761</c:v>
                </c:pt>
                <c:pt idx="14">
                  <c:v>127.5620296980033</c:v>
                </c:pt>
                <c:pt idx="15">
                  <c:v>34.905410222154018</c:v>
                </c:pt>
                <c:pt idx="16">
                  <c:v>126.73473845268322</c:v>
                </c:pt>
                <c:pt idx="17">
                  <c:v>43.178322675354863</c:v>
                </c:pt>
                <c:pt idx="18">
                  <c:v>130.04390343396355</c:v>
                </c:pt>
                <c:pt idx="19">
                  <c:v>14.223129089151968</c:v>
                </c:pt>
                <c:pt idx="20">
                  <c:v>130.87119467928363</c:v>
                </c:pt>
                <c:pt idx="21">
                  <c:v>26.632497768953215</c:v>
                </c:pt>
                <c:pt idx="22">
                  <c:v>123.42557347140288</c:v>
                </c:pt>
                <c:pt idx="23">
                  <c:v>7.6047989999999999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A-4ED9-8186-7ADB48315B40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건설사 순이익 i=2부터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DATA!$D$3:$D$25</c:f>
              <c:numCache>
                <c:formatCode>General</c:formatCode>
                <c:ptCount val="23"/>
                <c:pt idx="0">
                  <c:v>82</c:v>
                </c:pt>
                <c:pt idx="1">
                  <c:v>37</c:v>
                </c:pt>
                <c:pt idx="2">
                  <c:v>142</c:v>
                </c:pt>
                <c:pt idx="3">
                  <c:v>31</c:v>
                </c:pt>
                <c:pt idx="4">
                  <c:v>92</c:v>
                </c:pt>
                <c:pt idx="5">
                  <c:v>40</c:v>
                </c:pt>
                <c:pt idx="6">
                  <c:v>154</c:v>
                </c:pt>
                <c:pt idx="7">
                  <c:v>33</c:v>
                </c:pt>
                <c:pt idx="8">
                  <c:v>108</c:v>
                </c:pt>
                <c:pt idx="9">
                  <c:v>45</c:v>
                </c:pt>
                <c:pt idx="10">
                  <c:v>157</c:v>
                </c:pt>
                <c:pt idx="11">
                  <c:v>36</c:v>
                </c:pt>
                <c:pt idx="12">
                  <c:v>124</c:v>
                </c:pt>
                <c:pt idx="13">
                  <c:v>45</c:v>
                </c:pt>
                <c:pt idx="14">
                  <c:v>157</c:v>
                </c:pt>
                <c:pt idx="15">
                  <c:v>46</c:v>
                </c:pt>
                <c:pt idx="16">
                  <c:v>147</c:v>
                </c:pt>
                <c:pt idx="17">
                  <c:v>42</c:v>
                </c:pt>
                <c:pt idx="18">
                  <c:v>182</c:v>
                </c:pt>
                <c:pt idx="19">
                  <c:v>41</c:v>
                </c:pt>
                <c:pt idx="20">
                  <c:v>167</c:v>
                </c:pt>
                <c:pt idx="21">
                  <c:v>50</c:v>
                </c:pt>
                <c:pt idx="2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A-4ED9-8186-7ADB4831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937912"/>
        <c:axId val="234938240"/>
      </c:lineChart>
      <c:catAx>
        <c:axId val="23493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938240"/>
        <c:crosses val="autoZero"/>
        <c:auto val="1"/>
        <c:lblAlgn val="ctr"/>
        <c:lblOffset val="100"/>
        <c:noMultiLvlLbl val="0"/>
      </c:catAx>
      <c:valAx>
        <c:axId val="2349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493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DATA!$F$3</c:f>
              <c:strCache>
                <c:ptCount val="1"/>
                <c:pt idx="0">
                  <c:v>건설사 순이익 i=3부터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DATA!$F$4:$F$25</c:f>
              <c:numCache>
                <c:formatCode>General</c:formatCode>
                <c:ptCount val="22"/>
                <c:pt idx="0">
                  <c:v>23.219540690093851</c:v>
                </c:pt>
                <c:pt idx="1">
                  <c:v>142</c:v>
                </c:pt>
                <c:pt idx="2">
                  <c:v>31</c:v>
                </c:pt>
                <c:pt idx="3">
                  <c:v>92</c:v>
                </c:pt>
                <c:pt idx="4">
                  <c:v>40</c:v>
                </c:pt>
                <c:pt idx="5">
                  <c:v>154</c:v>
                </c:pt>
                <c:pt idx="6">
                  <c:v>33</c:v>
                </c:pt>
                <c:pt idx="7">
                  <c:v>108</c:v>
                </c:pt>
                <c:pt idx="8">
                  <c:v>45</c:v>
                </c:pt>
                <c:pt idx="9">
                  <c:v>157</c:v>
                </c:pt>
                <c:pt idx="10">
                  <c:v>36</c:v>
                </c:pt>
                <c:pt idx="11">
                  <c:v>124</c:v>
                </c:pt>
                <c:pt idx="12">
                  <c:v>45</c:v>
                </c:pt>
                <c:pt idx="13">
                  <c:v>157</c:v>
                </c:pt>
                <c:pt idx="14">
                  <c:v>46</c:v>
                </c:pt>
                <c:pt idx="15">
                  <c:v>147</c:v>
                </c:pt>
                <c:pt idx="16">
                  <c:v>42</c:v>
                </c:pt>
                <c:pt idx="17">
                  <c:v>182</c:v>
                </c:pt>
                <c:pt idx="18">
                  <c:v>41</c:v>
                </c:pt>
                <c:pt idx="19">
                  <c:v>167</c:v>
                </c:pt>
                <c:pt idx="20">
                  <c:v>50</c:v>
                </c:pt>
                <c:pt idx="2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D-4015-9627-DE6E2CE56B7A}"/>
            </c:ext>
          </c:extLst>
        </c:ser>
        <c:ser>
          <c:idx val="1"/>
          <c:order val="1"/>
          <c:tx>
            <c:strRef>
              <c:f>DATA!$N$4</c:f>
              <c:strCache>
                <c:ptCount val="1"/>
                <c:pt idx="0">
                  <c:v>60.21954069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DATA!$N$5:$N$26</c:f>
              <c:numCache>
                <c:formatCode>General</c:formatCode>
                <c:ptCount val="22"/>
                <c:pt idx="0">
                  <c:v>111.0660054905827</c:v>
                </c:pt>
                <c:pt idx="1">
                  <c:v>42.295903271110767</c:v>
                </c:pt>
                <c:pt idx="2">
                  <c:v>149.36441628706251</c:v>
                </c:pt>
                <c:pt idx="3">
                  <c:v>58.628673958416726</c:v>
                </c:pt>
                <c:pt idx="4">
                  <c:v>115.85519160354377</c:v>
                </c:pt>
                <c:pt idx="5">
                  <c:v>39.309635575094163</c:v>
                </c:pt>
                <c:pt idx="6">
                  <c:v>155.74899256386334</c:v>
                </c:pt>
                <c:pt idx="7">
                  <c:v>53.450064121501221</c:v>
                </c:pt>
                <c:pt idx="8">
                  <c:v>123.43819526662556</c:v>
                </c:pt>
                <c:pt idx="9">
                  <c:v>41.106522749155125</c:v>
                </c:pt>
                <c:pt idx="10">
                  <c:v>156.34896016236425</c:v>
                </c:pt>
                <c:pt idx="11">
                  <c:v>48.869914072365731</c:v>
                </c:pt>
                <c:pt idx="12">
                  <c:v>133.01355187110596</c:v>
                </c:pt>
                <c:pt idx="13">
                  <c:v>41.106522749155125</c:v>
                </c:pt>
                <c:pt idx="14">
                  <c:v>152.36425427956704</c:v>
                </c:pt>
                <c:pt idx="15">
                  <c:v>45.68968841973237</c:v>
                </c:pt>
                <c:pt idx="16">
                  <c:v>147.97353875488568</c:v>
                </c:pt>
                <c:pt idx="17">
                  <c:v>29.349378678821999</c:v>
                </c:pt>
                <c:pt idx="18">
                  <c:v>169.31810191546626</c:v>
                </c:pt>
                <c:pt idx="19">
                  <c:v>34.727977715237813</c:v>
                </c:pt>
                <c:pt idx="20">
                  <c:v>156.75496980424839</c:v>
                </c:pt>
                <c:pt idx="21">
                  <c:v>30.949300000000001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D-4015-9627-DE6E2CE5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47056"/>
        <c:axId val="306948696"/>
      </c:lineChart>
      <c:catAx>
        <c:axId val="30694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948696"/>
        <c:crosses val="autoZero"/>
        <c:auto val="1"/>
        <c:lblAlgn val="ctr"/>
        <c:lblOffset val="100"/>
        <c:noMultiLvlLbl val="0"/>
      </c:catAx>
      <c:valAx>
        <c:axId val="30694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69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20930555555555555"/>
          <c:w val="0.89019685039370078"/>
          <c:h val="0.58202136191309417"/>
        </c:manualLayout>
      </c:layout>
      <c:lineChart>
        <c:grouping val="standard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건설사 순이익 i=4부터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DATA!$I$5:$I$25</c:f>
              <c:numCache>
                <c:formatCode>General</c:formatCode>
                <c:ptCount val="21"/>
                <c:pt idx="0">
                  <c:v>142</c:v>
                </c:pt>
                <c:pt idx="1">
                  <c:v>31</c:v>
                </c:pt>
                <c:pt idx="2">
                  <c:v>92</c:v>
                </c:pt>
                <c:pt idx="3">
                  <c:v>40</c:v>
                </c:pt>
                <c:pt idx="4">
                  <c:v>154</c:v>
                </c:pt>
                <c:pt idx="5">
                  <c:v>33</c:v>
                </c:pt>
                <c:pt idx="6">
                  <c:v>108</c:v>
                </c:pt>
                <c:pt idx="7">
                  <c:v>45</c:v>
                </c:pt>
                <c:pt idx="8">
                  <c:v>157</c:v>
                </c:pt>
                <c:pt idx="9">
                  <c:v>36</c:v>
                </c:pt>
                <c:pt idx="10">
                  <c:v>124</c:v>
                </c:pt>
                <c:pt idx="11">
                  <c:v>45</c:v>
                </c:pt>
                <c:pt idx="12">
                  <c:v>157</c:v>
                </c:pt>
                <c:pt idx="13">
                  <c:v>46</c:v>
                </c:pt>
                <c:pt idx="14">
                  <c:v>147</c:v>
                </c:pt>
                <c:pt idx="15">
                  <c:v>42</c:v>
                </c:pt>
                <c:pt idx="16">
                  <c:v>182</c:v>
                </c:pt>
                <c:pt idx="17">
                  <c:v>41</c:v>
                </c:pt>
                <c:pt idx="18">
                  <c:v>167</c:v>
                </c:pt>
                <c:pt idx="19">
                  <c:v>50</c:v>
                </c:pt>
                <c:pt idx="2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A-4B72-88AF-ACE31BDE8118}"/>
            </c:ext>
          </c:extLst>
        </c:ser>
        <c:ser>
          <c:idx val="1"/>
          <c:order val="1"/>
          <c:tx>
            <c:strRef>
              <c:f>DATA!$O$2</c:f>
              <c:strCache>
                <c:ptCount val="1"/>
                <c:pt idx="0">
                  <c:v>AR(3)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DATA!$O$3:$O$25</c:f>
              <c:numCache>
                <c:formatCode>General</c:formatCode>
                <c:ptCount val="23"/>
                <c:pt idx="2">
                  <c:v>123.83253875872157</c:v>
                </c:pt>
                <c:pt idx="3">
                  <c:v>55.234264352288967</c:v>
                </c:pt>
                <c:pt idx="4">
                  <c:v>150.01979192618765</c:v>
                </c:pt>
                <c:pt idx="5">
                  <c:v>56.194231111806509</c:v>
                </c:pt>
                <c:pt idx="6">
                  <c:v>126.2836547526128</c:v>
                </c:pt>
                <c:pt idx="7">
                  <c:v>50.130040700399661</c:v>
                </c:pt>
                <c:pt idx="8">
                  <c:v>153.92399004819191</c:v>
                </c:pt>
                <c:pt idx="9">
                  <c:v>48.812648750922719</c:v>
                </c:pt>
                <c:pt idx="10">
                  <c:v>131.13898768079116</c:v>
                </c:pt>
                <c:pt idx="11">
                  <c:v>47.647253225263142</c:v>
                </c:pt>
                <c:pt idx="12">
                  <c:v>153.06800752600282</c:v>
                </c:pt>
                <c:pt idx="13">
                  <c:v>43.921797580533465</c:v>
                </c:pt>
                <c:pt idx="14">
                  <c:v>137.49360748426716</c:v>
                </c:pt>
                <c:pt idx="15">
                  <c:v>44.001312627229169</c:v>
                </c:pt>
                <c:pt idx="16">
                  <c:v>149.61369120065325</c:v>
                </c:pt>
                <c:pt idx="17">
                  <c:v>40.375766073234118</c:v>
                </c:pt>
                <c:pt idx="18">
                  <c:v>146.36865040241136</c:v>
                </c:pt>
                <c:pt idx="19">
                  <c:v>28.804813391880131</c:v>
                </c:pt>
                <c:pt idx="20">
                  <c:v>163.0217033279709</c:v>
                </c:pt>
                <c:pt idx="21">
                  <c:v>25.570903217604666</c:v>
                </c:pt>
                <c:pt idx="22">
                  <c:v>153.54234586102655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A-4B72-88AF-ACE31BDE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10080"/>
        <c:axId val="304212704"/>
      </c:lineChart>
      <c:catAx>
        <c:axId val="30421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12704"/>
        <c:crosses val="autoZero"/>
        <c:auto val="1"/>
        <c:lblAlgn val="ctr"/>
        <c:lblOffset val="100"/>
        <c:noMultiLvlLbl val="0"/>
      </c:catAx>
      <c:valAx>
        <c:axId val="3042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2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Sheet1!$B$4:$B$24</c:f>
              <c:numCache>
                <c:formatCode>General</c:formatCode>
                <c:ptCount val="21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B-465A-B157-CF79EFBFB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04832"/>
        <c:axId val="227603192"/>
      </c:lineChart>
      <c:catAx>
        <c:axId val="2276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603192"/>
        <c:crosses val="autoZero"/>
        <c:auto val="1"/>
        <c:lblAlgn val="ctr"/>
        <c:lblOffset val="100"/>
        <c:noMultiLvlLbl val="0"/>
      </c:catAx>
      <c:valAx>
        <c:axId val="2276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6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Sheet1!$B$4:$B$25</c:f>
              <c:numCache>
                <c:formatCode>General</c:formatCode>
                <c:ptCount val="22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A-4D1A-B324-6E93C0242FD9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Sheet1!$C$4:$C$25</c:f>
              <c:numCache>
                <c:formatCode>General</c:formatCode>
                <c:ptCount val="22"/>
                <c:pt idx="2">
                  <c:v>320</c:v>
                </c:pt>
                <c:pt idx="3">
                  <c:v>352</c:v>
                </c:pt>
                <c:pt idx="4">
                  <c:v>504</c:v>
                </c:pt>
                <c:pt idx="5">
                  <c:v>536</c:v>
                </c:pt>
                <c:pt idx="6">
                  <c:v>568</c:v>
                </c:pt>
                <c:pt idx="7">
                  <c:v>604</c:v>
                </c:pt>
                <c:pt idx="8">
                  <c:v>648</c:v>
                </c:pt>
                <c:pt idx="9">
                  <c:v>744</c:v>
                </c:pt>
                <c:pt idx="10">
                  <c:v>848</c:v>
                </c:pt>
                <c:pt idx="11">
                  <c:v>932</c:v>
                </c:pt>
                <c:pt idx="12">
                  <c:v>1028</c:v>
                </c:pt>
                <c:pt idx="13">
                  <c:v>1012</c:v>
                </c:pt>
                <c:pt idx="14">
                  <c:v>1000</c:v>
                </c:pt>
                <c:pt idx="15">
                  <c:v>1016</c:v>
                </c:pt>
                <c:pt idx="16">
                  <c:v>1060</c:v>
                </c:pt>
                <c:pt idx="17">
                  <c:v>1492</c:v>
                </c:pt>
                <c:pt idx="18">
                  <c:v>1532</c:v>
                </c:pt>
                <c:pt idx="19">
                  <c:v>1264</c:v>
                </c:pt>
                <c:pt idx="20">
                  <c:v>1348</c:v>
                </c:pt>
                <c:pt idx="2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A-4D1A-B324-6E93C0242FD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Sheet1!$D$4:$D$25</c:f>
              <c:numCache>
                <c:formatCode>General</c:formatCode>
                <c:ptCount val="22"/>
                <c:pt idx="3">
                  <c:v>376</c:v>
                </c:pt>
                <c:pt idx="4">
                  <c:v>408</c:v>
                </c:pt>
                <c:pt idx="5">
                  <c:v>520</c:v>
                </c:pt>
                <c:pt idx="6">
                  <c:v>552</c:v>
                </c:pt>
                <c:pt idx="7">
                  <c:v>586.66666666666663</c:v>
                </c:pt>
                <c:pt idx="8">
                  <c:v>626.66666666666663</c:v>
                </c:pt>
                <c:pt idx="9">
                  <c:v>704</c:v>
                </c:pt>
                <c:pt idx="10">
                  <c:v>789.33333333333337</c:v>
                </c:pt>
                <c:pt idx="11">
                  <c:v>893.33333333333337</c:v>
                </c:pt>
                <c:pt idx="12">
                  <c:v>978.66666666666663</c:v>
                </c:pt>
                <c:pt idx="13">
                  <c:v>1002.6666666666666</c:v>
                </c:pt>
                <c:pt idx="14">
                  <c:v>1024</c:v>
                </c:pt>
                <c:pt idx="15">
                  <c:v>994.66666666666663</c:v>
                </c:pt>
                <c:pt idx="16">
                  <c:v>1056</c:v>
                </c:pt>
                <c:pt idx="17">
                  <c:v>1322.6666666666667</c:v>
                </c:pt>
                <c:pt idx="18">
                  <c:v>1400</c:v>
                </c:pt>
                <c:pt idx="19">
                  <c:v>1458.6666666666667</c:v>
                </c:pt>
                <c:pt idx="20">
                  <c:v>1304</c:v>
                </c:pt>
                <c:pt idx="21">
                  <c:v>1394.6666666666667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A-4D1A-B324-6E93C0242FD9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MA(4)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Sheet1!$E$4:$E$25</c:f>
              <c:numCache>
                <c:formatCode>General</c:formatCode>
                <c:ptCount val="22"/>
                <c:pt idx="4">
                  <c:v>412</c:v>
                </c:pt>
                <c:pt idx="5">
                  <c:v>444</c:v>
                </c:pt>
                <c:pt idx="6">
                  <c:v>536</c:v>
                </c:pt>
                <c:pt idx="7">
                  <c:v>570</c:v>
                </c:pt>
                <c:pt idx="8">
                  <c:v>608</c:v>
                </c:pt>
                <c:pt idx="9">
                  <c:v>674</c:v>
                </c:pt>
                <c:pt idx="10">
                  <c:v>748</c:v>
                </c:pt>
                <c:pt idx="11">
                  <c:v>838</c:v>
                </c:pt>
                <c:pt idx="12">
                  <c:v>938</c:v>
                </c:pt>
                <c:pt idx="13">
                  <c:v>972</c:v>
                </c:pt>
                <c:pt idx="14">
                  <c:v>1014</c:v>
                </c:pt>
                <c:pt idx="15">
                  <c:v>1014</c:v>
                </c:pt>
                <c:pt idx="16">
                  <c:v>1030</c:v>
                </c:pt>
                <c:pt idx="17">
                  <c:v>1254</c:v>
                </c:pt>
                <c:pt idx="18">
                  <c:v>1296</c:v>
                </c:pt>
                <c:pt idx="19">
                  <c:v>1378</c:v>
                </c:pt>
                <c:pt idx="20">
                  <c:v>1440</c:v>
                </c:pt>
                <c:pt idx="21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A-4D1A-B324-6E93C0242FD9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MA(5)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Sheet1!$F$4:$F$25</c:f>
              <c:numCache>
                <c:formatCode>General</c:formatCode>
                <c:ptCount val="22"/>
                <c:pt idx="5">
                  <c:v>440</c:v>
                </c:pt>
                <c:pt idx="6">
                  <c:v>472</c:v>
                </c:pt>
                <c:pt idx="7">
                  <c:v>553.6</c:v>
                </c:pt>
                <c:pt idx="8">
                  <c:v>590.4</c:v>
                </c:pt>
                <c:pt idx="9">
                  <c:v>649.6</c:v>
                </c:pt>
                <c:pt idx="10">
                  <c:v>715.2</c:v>
                </c:pt>
                <c:pt idx="11">
                  <c:v>795.2</c:v>
                </c:pt>
                <c:pt idx="12">
                  <c:v>884.8</c:v>
                </c:pt>
                <c:pt idx="13">
                  <c:v>940.8</c:v>
                </c:pt>
                <c:pt idx="14">
                  <c:v>987.2</c:v>
                </c:pt>
                <c:pt idx="15">
                  <c:v>1008</c:v>
                </c:pt>
                <c:pt idx="16">
                  <c:v>1038.4000000000001</c:v>
                </c:pt>
                <c:pt idx="17">
                  <c:v>1193.5999999999999</c:v>
                </c:pt>
                <c:pt idx="18">
                  <c:v>1246.4000000000001</c:v>
                </c:pt>
                <c:pt idx="19">
                  <c:v>1299.2</c:v>
                </c:pt>
                <c:pt idx="20">
                  <c:v>1379.2</c:v>
                </c:pt>
                <c:pt idx="21">
                  <c:v>1449.6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A-4D1A-B324-6E93C0242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66760"/>
        <c:axId val="297662824"/>
      </c:lineChart>
      <c:catAx>
        <c:axId val="2976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662824"/>
        <c:crosses val="autoZero"/>
        <c:auto val="1"/>
        <c:lblAlgn val="ctr"/>
        <c:lblOffset val="100"/>
        <c:noMultiLvlLbl val="0"/>
      </c:catAx>
      <c:valAx>
        <c:axId val="2976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6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(2)'!$A$4:$A$24</c:f>
              <c:numCache>
                <c:formatCode>General</c:formatCode>
                <c:ptCount val="21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</c:numCache>
            </c:numRef>
          </c:cat>
          <c:val>
            <c:numRef>
              <c:f>'Sheet1 (2)'!$B$4:$B$24</c:f>
              <c:numCache>
                <c:formatCode>General</c:formatCode>
                <c:ptCount val="21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C-4A69-81D1-FF7DA02C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04832"/>
        <c:axId val="227603192"/>
      </c:lineChart>
      <c:catAx>
        <c:axId val="2276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603192"/>
        <c:crosses val="autoZero"/>
        <c:auto val="1"/>
        <c:lblAlgn val="ctr"/>
        <c:lblOffset val="100"/>
        <c:noMultiLvlLbl val="0"/>
      </c:catAx>
      <c:valAx>
        <c:axId val="22760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6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'Sheet1 (2)'!$B$4:$B$25</c:f>
              <c:numCache>
                <c:formatCode>General</c:formatCode>
                <c:ptCount val="22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3-4800-A39E-4398364855A1}"/>
            </c:ext>
          </c:extLst>
        </c:ser>
        <c:ser>
          <c:idx val="1"/>
          <c:order val="1"/>
          <c:tx>
            <c:strRef>
              <c:f>'Sheet1 (2)'!$C$3</c:f>
              <c:strCache>
                <c:ptCount val="1"/>
                <c:pt idx="0">
                  <c:v>MA(2)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'Sheet1 (2)'!$C$4:$C$25</c:f>
              <c:numCache>
                <c:formatCode>General</c:formatCode>
                <c:ptCount val="22"/>
                <c:pt idx="2">
                  <c:v>320</c:v>
                </c:pt>
                <c:pt idx="3">
                  <c:v>352</c:v>
                </c:pt>
                <c:pt idx="4">
                  <c:v>504</c:v>
                </c:pt>
                <c:pt idx="5">
                  <c:v>536</c:v>
                </c:pt>
                <c:pt idx="6">
                  <c:v>568</c:v>
                </c:pt>
                <c:pt idx="7">
                  <c:v>604</c:v>
                </c:pt>
                <c:pt idx="8">
                  <c:v>648</c:v>
                </c:pt>
                <c:pt idx="9">
                  <c:v>744</c:v>
                </c:pt>
                <c:pt idx="10">
                  <c:v>848</c:v>
                </c:pt>
                <c:pt idx="11">
                  <c:v>932</c:v>
                </c:pt>
                <c:pt idx="12">
                  <c:v>1028</c:v>
                </c:pt>
                <c:pt idx="13">
                  <c:v>1012</c:v>
                </c:pt>
                <c:pt idx="14">
                  <c:v>1000</c:v>
                </c:pt>
                <c:pt idx="15">
                  <c:v>1016</c:v>
                </c:pt>
                <c:pt idx="16">
                  <c:v>1060</c:v>
                </c:pt>
                <c:pt idx="17">
                  <c:v>1492</c:v>
                </c:pt>
                <c:pt idx="18">
                  <c:v>1532</c:v>
                </c:pt>
                <c:pt idx="19">
                  <c:v>1264</c:v>
                </c:pt>
                <c:pt idx="20">
                  <c:v>1348</c:v>
                </c:pt>
                <c:pt idx="21">
                  <c:v>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3-4800-A39E-4398364855A1}"/>
            </c:ext>
          </c:extLst>
        </c:ser>
        <c:ser>
          <c:idx val="2"/>
          <c:order val="2"/>
          <c:tx>
            <c:strRef>
              <c:f>'Sheet1 (2)'!$D$3</c:f>
              <c:strCache>
                <c:ptCount val="1"/>
                <c:pt idx="0">
                  <c:v>MA(3)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'Sheet1 (2)'!$D$4:$D$25</c:f>
              <c:numCache>
                <c:formatCode>General</c:formatCode>
                <c:ptCount val="22"/>
                <c:pt idx="3">
                  <c:v>376</c:v>
                </c:pt>
                <c:pt idx="4">
                  <c:v>408</c:v>
                </c:pt>
                <c:pt idx="5">
                  <c:v>520</c:v>
                </c:pt>
                <c:pt idx="6">
                  <c:v>552</c:v>
                </c:pt>
                <c:pt idx="7">
                  <c:v>586.66666666666663</c:v>
                </c:pt>
                <c:pt idx="8">
                  <c:v>626.66666666666663</c:v>
                </c:pt>
                <c:pt idx="9">
                  <c:v>704</c:v>
                </c:pt>
                <c:pt idx="10">
                  <c:v>789.33333333333337</c:v>
                </c:pt>
                <c:pt idx="11">
                  <c:v>893.33333333333337</c:v>
                </c:pt>
                <c:pt idx="12">
                  <c:v>978.66666666666663</c:v>
                </c:pt>
                <c:pt idx="13">
                  <c:v>1002.6666666666666</c:v>
                </c:pt>
                <c:pt idx="14">
                  <c:v>1024</c:v>
                </c:pt>
                <c:pt idx="15">
                  <c:v>994.66666666666663</c:v>
                </c:pt>
                <c:pt idx="16">
                  <c:v>1056</c:v>
                </c:pt>
                <c:pt idx="17">
                  <c:v>1322.6666666666667</c:v>
                </c:pt>
                <c:pt idx="18">
                  <c:v>1400</c:v>
                </c:pt>
                <c:pt idx="19">
                  <c:v>1458.6666666666667</c:v>
                </c:pt>
                <c:pt idx="20">
                  <c:v>1304</c:v>
                </c:pt>
                <c:pt idx="21">
                  <c:v>1394.6666666666667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3-4800-A39E-4398364855A1}"/>
            </c:ext>
          </c:extLst>
        </c:ser>
        <c:ser>
          <c:idx val="3"/>
          <c:order val="3"/>
          <c:tx>
            <c:strRef>
              <c:f>'Sheet1 (2)'!$E$3</c:f>
              <c:strCache>
                <c:ptCount val="1"/>
                <c:pt idx="0">
                  <c:v>MA(4)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'Sheet1 (2)'!$E$4:$E$25</c:f>
              <c:numCache>
                <c:formatCode>General</c:formatCode>
                <c:ptCount val="22"/>
                <c:pt idx="4">
                  <c:v>412</c:v>
                </c:pt>
                <c:pt idx="5">
                  <c:v>444</c:v>
                </c:pt>
                <c:pt idx="6">
                  <c:v>536</c:v>
                </c:pt>
                <c:pt idx="7">
                  <c:v>570</c:v>
                </c:pt>
                <c:pt idx="8">
                  <c:v>608</c:v>
                </c:pt>
                <c:pt idx="9">
                  <c:v>674</c:v>
                </c:pt>
                <c:pt idx="10">
                  <c:v>748</c:v>
                </c:pt>
                <c:pt idx="11">
                  <c:v>838</c:v>
                </c:pt>
                <c:pt idx="12">
                  <c:v>938</c:v>
                </c:pt>
                <c:pt idx="13">
                  <c:v>972</c:v>
                </c:pt>
                <c:pt idx="14">
                  <c:v>1014</c:v>
                </c:pt>
                <c:pt idx="15">
                  <c:v>1014</c:v>
                </c:pt>
                <c:pt idx="16">
                  <c:v>1030</c:v>
                </c:pt>
                <c:pt idx="17">
                  <c:v>1254</c:v>
                </c:pt>
                <c:pt idx="18">
                  <c:v>1296</c:v>
                </c:pt>
                <c:pt idx="19">
                  <c:v>1378</c:v>
                </c:pt>
                <c:pt idx="20">
                  <c:v>1440</c:v>
                </c:pt>
                <c:pt idx="21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63-4800-A39E-4398364855A1}"/>
            </c:ext>
          </c:extLst>
        </c:ser>
        <c:ser>
          <c:idx val="4"/>
          <c:order val="4"/>
          <c:tx>
            <c:strRef>
              <c:f>'Sheet1 (2)'!$F$3</c:f>
              <c:strCache>
                <c:ptCount val="1"/>
                <c:pt idx="0">
                  <c:v>MA(5)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(2)'!$A$4:$A$25</c:f>
              <c:numCache>
                <c:formatCode>General</c:formatCod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numCache>
            </c:numRef>
          </c:cat>
          <c:val>
            <c:numRef>
              <c:f>'Sheet1 (2)'!$F$4:$F$25</c:f>
              <c:numCache>
                <c:formatCode>General</c:formatCode>
                <c:ptCount val="22"/>
                <c:pt idx="5">
                  <c:v>440</c:v>
                </c:pt>
                <c:pt idx="6">
                  <c:v>472</c:v>
                </c:pt>
                <c:pt idx="7">
                  <c:v>553.6</c:v>
                </c:pt>
                <c:pt idx="8">
                  <c:v>590.4</c:v>
                </c:pt>
                <c:pt idx="9">
                  <c:v>649.6</c:v>
                </c:pt>
                <c:pt idx="10">
                  <c:v>715.2</c:v>
                </c:pt>
                <c:pt idx="11">
                  <c:v>795.2</c:v>
                </c:pt>
                <c:pt idx="12">
                  <c:v>884.8</c:v>
                </c:pt>
                <c:pt idx="13">
                  <c:v>940.8</c:v>
                </c:pt>
                <c:pt idx="14">
                  <c:v>987.2</c:v>
                </c:pt>
                <c:pt idx="15">
                  <c:v>1008</c:v>
                </c:pt>
                <c:pt idx="16">
                  <c:v>1038.4000000000001</c:v>
                </c:pt>
                <c:pt idx="17">
                  <c:v>1193.5999999999999</c:v>
                </c:pt>
                <c:pt idx="18">
                  <c:v>1246.4000000000001</c:v>
                </c:pt>
                <c:pt idx="19">
                  <c:v>1299.2</c:v>
                </c:pt>
                <c:pt idx="20">
                  <c:v>1379.2</c:v>
                </c:pt>
                <c:pt idx="21">
                  <c:v>1449.6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63-4800-A39E-43983648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666760"/>
        <c:axId val="297662824"/>
      </c:lineChart>
      <c:catAx>
        <c:axId val="2976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662824"/>
        <c:crosses val="autoZero"/>
        <c:auto val="1"/>
        <c:lblAlgn val="ctr"/>
        <c:lblOffset val="100"/>
        <c:noMultiLvlLbl val="0"/>
      </c:catAx>
      <c:valAx>
        <c:axId val="29766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6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(2)'!$B$3</c:f>
              <c:strCache>
                <c:ptCount val="1"/>
                <c:pt idx="0">
                  <c:v>순이익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(2)'!$B$4:$B$24</c:f>
              <c:numCache>
                <c:formatCode>General</c:formatCode>
                <c:ptCount val="21"/>
                <c:pt idx="0">
                  <c:v>424</c:v>
                </c:pt>
                <c:pt idx="1">
                  <c:v>216</c:v>
                </c:pt>
                <c:pt idx="2">
                  <c:v>488</c:v>
                </c:pt>
                <c:pt idx="3">
                  <c:v>520</c:v>
                </c:pt>
                <c:pt idx="4">
                  <c:v>552</c:v>
                </c:pt>
                <c:pt idx="5">
                  <c:v>584</c:v>
                </c:pt>
                <c:pt idx="6">
                  <c:v>624</c:v>
                </c:pt>
                <c:pt idx="7">
                  <c:v>672</c:v>
                </c:pt>
                <c:pt idx="8">
                  <c:v>816</c:v>
                </c:pt>
                <c:pt idx="9">
                  <c:v>880</c:v>
                </c:pt>
                <c:pt idx="10">
                  <c:v>984</c:v>
                </c:pt>
                <c:pt idx="11">
                  <c:v>1072</c:v>
                </c:pt>
                <c:pt idx="12">
                  <c:v>952</c:v>
                </c:pt>
                <c:pt idx="13">
                  <c:v>1048</c:v>
                </c:pt>
                <c:pt idx="14">
                  <c:v>984</c:v>
                </c:pt>
                <c:pt idx="15">
                  <c:v>1136</c:v>
                </c:pt>
                <c:pt idx="16">
                  <c:v>1848</c:v>
                </c:pt>
                <c:pt idx="17">
                  <c:v>1216</c:v>
                </c:pt>
                <c:pt idx="18">
                  <c:v>1312</c:v>
                </c:pt>
                <c:pt idx="19">
                  <c:v>1384</c:v>
                </c:pt>
                <c:pt idx="20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2-4DF7-99C0-14466418B195}"/>
            </c:ext>
          </c:extLst>
        </c:ser>
        <c:ser>
          <c:idx val="1"/>
          <c:order val="1"/>
          <c:tx>
            <c:strRef>
              <c:f>'Sheet1 (2)'!$G$3</c:f>
              <c:strCache>
                <c:ptCount val="1"/>
                <c:pt idx="0">
                  <c:v>중MA(1)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(2)'!$G$4:$G$24</c:f>
              <c:numCache>
                <c:formatCode>General</c:formatCode>
                <c:ptCount val="21"/>
                <c:pt idx="3">
                  <c:v>336</c:v>
                </c:pt>
                <c:pt idx="4">
                  <c:v>428</c:v>
                </c:pt>
                <c:pt idx="5">
                  <c:v>520</c:v>
                </c:pt>
                <c:pt idx="6">
                  <c:v>552</c:v>
                </c:pt>
                <c:pt idx="7">
                  <c:v>586</c:v>
                </c:pt>
                <c:pt idx="8">
                  <c:v>626</c:v>
                </c:pt>
                <c:pt idx="9">
                  <c:v>696</c:v>
                </c:pt>
                <c:pt idx="10">
                  <c:v>796</c:v>
                </c:pt>
                <c:pt idx="11">
                  <c:v>890</c:v>
                </c:pt>
                <c:pt idx="12">
                  <c:v>980</c:v>
                </c:pt>
                <c:pt idx="13">
                  <c:v>1020</c:v>
                </c:pt>
                <c:pt idx="14">
                  <c:v>1006</c:v>
                </c:pt>
                <c:pt idx="15">
                  <c:v>1008</c:v>
                </c:pt>
                <c:pt idx="16">
                  <c:v>1038</c:v>
                </c:pt>
                <c:pt idx="17">
                  <c:v>1276</c:v>
                </c:pt>
                <c:pt idx="18">
                  <c:v>1512</c:v>
                </c:pt>
                <c:pt idx="19">
                  <c:v>1398</c:v>
                </c:pt>
                <c:pt idx="20">
                  <c:v>1306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2-4DF7-99C0-14466418B195}"/>
            </c:ext>
          </c:extLst>
        </c:ser>
        <c:ser>
          <c:idx val="2"/>
          <c:order val="2"/>
          <c:tx>
            <c:strRef>
              <c:f>'Sheet1 (2)'!$H$3</c:f>
              <c:strCache>
                <c:ptCount val="1"/>
                <c:pt idx="0">
                  <c:v>중MA(2)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'Sheet1 (2)'!$H$4:$H$24</c:f>
              <c:numCache>
                <c:formatCode>General</c:formatCode>
                <c:ptCount val="21"/>
                <c:pt idx="4">
                  <c:v>392</c:v>
                </c:pt>
                <c:pt idx="5">
                  <c:v>464</c:v>
                </c:pt>
                <c:pt idx="6">
                  <c:v>536</c:v>
                </c:pt>
                <c:pt idx="7">
                  <c:v>569.33333333333326</c:v>
                </c:pt>
                <c:pt idx="8">
                  <c:v>606.66666666666663</c:v>
                </c:pt>
                <c:pt idx="9">
                  <c:v>665.33333333333326</c:v>
                </c:pt>
                <c:pt idx="10">
                  <c:v>746.66666666666674</c:v>
                </c:pt>
                <c:pt idx="11">
                  <c:v>841.33333333333337</c:v>
                </c:pt>
                <c:pt idx="12">
                  <c:v>936</c:v>
                </c:pt>
                <c:pt idx="13">
                  <c:v>990.66666666666663</c:v>
                </c:pt>
                <c:pt idx="14">
                  <c:v>1013.3333333333333</c:v>
                </c:pt>
                <c:pt idx="15">
                  <c:v>1009.3333333333333</c:v>
                </c:pt>
                <c:pt idx="16">
                  <c:v>1025.3333333333333</c:v>
                </c:pt>
                <c:pt idx="17">
                  <c:v>1189.3333333333335</c:v>
                </c:pt>
                <c:pt idx="18">
                  <c:v>1361.3333333333335</c:v>
                </c:pt>
                <c:pt idx="19">
                  <c:v>1429.3333333333335</c:v>
                </c:pt>
                <c:pt idx="20">
                  <c:v>1381.3333333333335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2-4DF7-99C0-14466418B195}"/>
            </c:ext>
          </c:extLst>
        </c:ser>
        <c:ser>
          <c:idx val="3"/>
          <c:order val="3"/>
          <c:tx>
            <c:strRef>
              <c:f>'Sheet1 (2)'!$I$3</c:f>
              <c:strCache>
                <c:ptCount val="1"/>
                <c:pt idx="0">
                  <c:v>중MA(3)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'Sheet1 (2)'!$I$4:$I$24</c:f>
              <c:numCache>
                <c:formatCode>General</c:formatCode>
                <c:ptCount val="21"/>
                <c:pt idx="5">
                  <c:v>428</c:v>
                </c:pt>
                <c:pt idx="6">
                  <c:v>490</c:v>
                </c:pt>
                <c:pt idx="7">
                  <c:v>553</c:v>
                </c:pt>
                <c:pt idx="8">
                  <c:v>589</c:v>
                </c:pt>
                <c:pt idx="9">
                  <c:v>641</c:v>
                </c:pt>
                <c:pt idx="10">
                  <c:v>711</c:v>
                </c:pt>
                <c:pt idx="11">
                  <c:v>793</c:v>
                </c:pt>
                <c:pt idx="12">
                  <c:v>888</c:v>
                </c:pt>
                <c:pt idx="13">
                  <c:v>955</c:v>
                </c:pt>
                <c:pt idx="14">
                  <c:v>993</c:v>
                </c:pt>
                <c:pt idx="15">
                  <c:v>1014</c:v>
                </c:pt>
                <c:pt idx="16">
                  <c:v>1022</c:v>
                </c:pt>
                <c:pt idx="17">
                  <c:v>1142</c:v>
                </c:pt>
                <c:pt idx="18">
                  <c:v>1275</c:v>
                </c:pt>
                <c:pt idx="19">
                  <c:v>1337</c:v>
                </c:pt>
                <c:pt idx="20">
                  <c:v>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42-4DF7-99C0-14466418B195}"/>
            </c:ext>
          </c:extLst>
        </c:ser>
        <c:ser>
          <c:idx val="4"/>
          <c:order val="4"/>
          <c:tx>
            <c:strRef>
              <c:f>'Sheet1 (2)'!$J$3</c:f>
              <c:strCache>
                <c:ptCount val="1"/>
                <c:pt idx="0">
                  <c:v>중MA(4)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'Sheet1 (2)'!$J$4:$J$24</c:f>
              <c:numCache>
                <c:formatCode>General</c:formatCode>
                <c:ptCount val="21"/>
                <c:pt idx="6">
                  <c:v>456</c:v>
                </c:pt>
                <c:pt idx="7">
                  <c:v>512.79999999999995</c:v>
                </c:pt>
                <c:pt idx="8">
                  <c:v>572</c:v>
                </c:pt>
                <c:pt idx="9">
                  <c:v>620</c:v>
                </c:pt>
                <c:pt idx="10">
                  <c:v>682.40000000000009</c:v>
                </c:pt>
                <c:pt idx="11">
                  <c:v>755.2</c:v>
                </c:pt>
                <c:pt idx="12">
                  <c:v>840</c:v>
                </c:pt>
                <c:pt idx="13">
                  <c:v>912.8</c:v>
                </c:pt>
                <c:pt idx="14">
                  <c:v>964</c:v>
                </c:pt>
                <c:pt idx="15">
                  <c:v>997.6</c:v>
                </c:pt>
                <c:pt idx="16">
                  <c:v>1023.2</c:v>
                </c:pt>
                <c:pt idx="17">
                  <c:v>1116</c:v>
                </c:pt>
                <c:pt idx="18">
                  <c:v>1220</c:v>
                </c:pt>
                <c:pt idx="19">
                  <c:v>1272.8000000000002</c:v>
                </c:pt>
                <c:pt idx="20">
                  <c:v>1339.2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42-4DF7-99C0-14466418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49976"/>
        <c:axId val="259348336"/>
      </c:lineChart>
      <c:catAx>
        <c:axId val="25934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348336"/>
        <c:crosses val="autoZero"/>
        <c:auto val="1"/>
        <c:lblAlgn val="ctr"/>
        <c:lblOffset val="100"/>
        <c:noMultiLvlLbl val="0"/>
      </c:catAx>
      <c:valAx>
        <c:axId val="259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34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163286</xdr:colOff>
      <xdr:row>32</xdr:row>
      <xdr:rowOff>125185</xdr:rowOff>
    </xdr:from>
    <xdr:to>
      <xdr:col>24</xdr:col>
      <xdr:colOff>13608</xdr:colOff>
      <xdr:row>45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136071</xdr:colOff>
      <xdr:row>46</xdr:row>
      <xdr:rowOff>16327</xdr:rowOff>
    </xdr:from>
    <xdr:to>
      <xdr:col>24</xdr:col>
      <xdr:colOff>13607</xdr:colOff>
      <xdr:row>59</xdr:row>
      <xdr:rowOff>136071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136070</xdr:colOff>
      <xdr:row>60</xdr:row>
      <xdr:rowOff>193221</xdr:rowOff>
    </xdr:from>
    <xdr:to>
      <xdr:col>23</xdr:col>
      <xdr:colOff>680356</xdr:colOff>
      <xdr:row>75</xdr:row>
      <xdr:rowOff>108856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0</xdr:row>
      <xdr:rowOff>57150</xdr:rowOff>
    </xdr:from>
    <xdr:to>
      <xdr:col>21</xdr:col>
      <xdr:colOff>57150</xdr:colOff>
      <xdr:row>13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333375</xdr:colOff>
      <xdr:row>8</xdr:row>
      <xdr:rowOff>180975</xdr:rowOff>
    </xdr:from>
    <xdr:to>
      <xdr:col>21</xdr:col>
      <xdr:colOff>104775</xdr:colOff>
      <xdr:row>29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0</xdr:row>
      <xdr:rowOff>57150</xdr:rowOff>
    </xdr:from>
    <xdr:to>
      <xdr:col>25</xdr:col>
      <xdr:colOff>57150</xdr:colOff>
      <xdr:row>13</xdr:row>
      <xdr:rowOff>76200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371475</xdr:colOff>
      <xdr:row>8</xdr:row>
      <xdr:rowOff>47625</xdr:rowOff>
    </xdr:from>
    <xdr:to>
      <xdr:col>21</xdr:col>
      <xdr:colOff>142875</xdr:colOff>
      <xdr:row>29</xdr:row>
      <xdr:rowOff>47625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33</xdr:row>
      <xdr:rowOff>171450</xdr:rowOff>
    </xdr:from>
    <xdr:to>
      <xdr:col>21</xdr:col>
      <xdr:colOff>466725</xdr:colOff>
      <xdr:row>46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1" sqref="A11:I18"/>
    </sheetView>
  </sheetViews>
  <sheetFormatPr defaultRowHeight="16.5" x14ac:dyDescent="0.3"/>
  <sheetData>
    <row r="1" spans="1:9" x14ac:dyDescent="0.3">
      <c r="A1" t="s">
        <v>15</v>
      </c>
    </row>
    <row r="2" spans="1:9" ht="17.25" thickBot="1" x14ac:dyDescent="0.35"/>
    <row r="3" spans="1:9" x14ac:dyDescent="0.3">
      <c r="A3" s="5" t="s">
        <v>16</v>
      </c>
      <c r="B3" s="5"/>
    </row>
    <row r="4" spans="1:9" x14ac:dyDescent="0.3">
      <c r="A4" s="2" t="s">
        <v>17</v>
      </c>
      <c r="B4" s="2">
        <v>0.7915615843343542</v>
      </c>
    </row>
    <row r="5" spans="1:9" x14ac:dyDescent="0.3">
      <c r="A5" s="2" t="s">
        <v>18</v>
      </c>
      <c r="B5" s="2">
        <v>0.62656974179391289</v>
      </c>
    </row>
    <row r="6" spans="1:9" x14ac:dyDescent="0.3">
      <c r="A6" s="2" t="s">
        <v>19</v>
      </c>
      <c r="B6" s="2">
        <v>0.60878734854600391</v>
      </c>
    </row>
    <row r="7" spans="1:9" x14ac:dyDescent="0.3">
      <c r="A7" s="2" t="s">
        <v>20</v>
      </c>
      <c r="B7" s="2">
        <v>35.769175506525954</v>
      </c>
    </row>
    <row r="8" spans="1:9" ht="17.25" thickBot="1" x14ac:dyDescent="0.35">
      <c r="A8" s="3" t="s">
        <v>21</v>
      </c>
      <c r="B8" s="3">
        <v>23</v>
      </c>
    </row>
    <row r="10" spans="1:9" ht="17.25" thickBot="1" x14ac:dyDescent="0.35">
      <c r="A10" t="s">
        <v>22</v>
      </c>
    </row>
    <row r="11" spans="1:9" x14ac:dyDescent="0.3">
      <c r="A11" s="9" t="s">
        <v>12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">
      <c r="A12" s="2" t="s">
        <v>23</v>
      </c>
      <c r="B12" s="2">
        <v>1</v>
      </c>
      <c r="C12" s="2">
        <v>45081.366016119791</v>
      </c>
      <c r="D12" s="2">
        <v>45081.366016119791</v>
      </c>
      <c r="E12" s="2">
        <v>35.235400154452954</v>
      </c>
      <c r="F12" s="2">
        <v>6.8347215604328587E-6</v>
      </c>
    </row>
    <row r="13" spans="1:9" x14ac:dyDescent="0.3">
      <c r="A13" s="2" t="s">
        <v>24</v>
      </c>
      <c r="B13" s="2">
        <v>21</v>
      </c>
      <c r="C13" s="2">
        <v>26868.112244749776</v>
      </c>
      <c r="D13" s="2">
        <v>1279.4339164166561</v>
      </c>
      <c r="E13" s="2"/>
      <c r="F13" s="2"/>
    </row>
    <row r="14" spans="1:9" ht="17.25" thickBot="1" x14ac:dyDescent="0.35">
      <c r="A14" s="3" t="s">
        <v>25</v>
      </c>
      <c r="B14" s="3">
        <v>22</v>
      </c>
      <c r="C14" s="3">
        <v>71949.478260869568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">
      <c r="A17" s="2" t="s">
        <v>26</v>
      </c>
      <c r="B17" s="2">
        <v>164.79013573740701</v>
      </c>
      <c r="C17" s="2">
        <v>14.152940649763231</v>
      </c>
      <c r="D17" s="2">
        <v>11.643526233550903</v>
      </c>
      <c r="E17" s="2">
        <v>1.2672606675556549E-10</v>
      </c>
      <c r="F17" s="2">
        <v>135.35748441855034</v>
      </c>
      <c r="G17" s="2">
        <v>194.22278705626391</v>
      </c>
      <c r="H17" s="2">
        <v>135.35748441855034</v>
      </c>
      <c r="I17" s="2">
        <v>194.22278705626391</v>
      </c>
    </row>
    <row r="18" spans="1:9" ht="17.25" thickBot="1" x14ac:dyDescent="0.35">
      <c r="A18" s="3" t="s">
        <v>3</v>
      </c>
      <c r="B18" s="3">
        <v>-0.82729124532008269</v>
      </c>
      <c r="C18" s="3">
        <v>0.13936984739748867</v>
      </c>
      <c r="D18" s="3">
        <v>-5.9359413873835507</v>
      </c>
      <c r="E18" s="3">
        <v>6.8347215604328714E-6</v>
      </c>
      <c r="F18" s="3">
        <v>-1.1171267095054842</v>
      </c>
      <c r="G18" s="3">
        <v>-0.53745578113468118</v>
      </c>
      <c r="H18" s="3">
        <v>-1.1171267095054842</v>
      </c>
      <c r="I18" s="3">
        <v>-0.53745578113468118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1" sqref="A11:I19"/>
    </sheetView>
  </sheetViews>
  <sheetFormatPr defaultRowHeight="16.5" x14ac:dyDescent="0.3"/>
  <sheetData>
    <row r="1" spans="1:9" x14ac:dyDescent="0.3">
      <c r="A1" t="s">
        <v>15</v>
      </c>
    </row>
    <row r="2" spans="1:9" ht="17.25" thickBot="1" x14ac:dyDescent="0.35"/>
    <row r="3" spans="1:9" x14ac:dyDescent="0.3">
      <c r="A3" s="5" t="s">
        <v>16</v>
      </c>
      <c r="B3" s="5"/>
    </row>
    <row r="4" spans="1:9" x14ac:dyDescent="0.3">
      <c r="A4" s="2" t="s">
        <v>17</v>
      </c>
      <c r="B4" s="2">
        <v>0.89257441497195489</v>
      </c>
    </row>
    <row r="5" spans="1:9" x14ac:dyDescent="0.3">
      <c r="A5" s="2" t="s">
        <v>18</v>
      </c>
      <c r="B5" s="2">
        <v>0.79668908626252743</v>
      </c>
    </row>
    <row r="6" spans="1:9" x14ac:dyDescent="0.3">
      <c r="A6" s="2" t="s">
        <v>19</v>
      </c>
      <c r="B6" s="2">
        <v>0.77528793744805657</v>
      </c>
    </row>
    <row r="7" spans="1:9" x14ac:dyDescent="0.3">
      <c r="A7" s="2" t="s">
        <v>20</v>
      </c>
      <c r="B7" s="2">
        <v>27.720914575861666</v>
      </c>
    </row>
    <row r="8" spans="1:9" ht="17.25" thickBot="1" x14ac:dyDescent="0.35">
      <c r="A8" s="3" t="s">
        <v>21</v>
      </c>
      <c r="B8" s="3">
        <v>22</v>
      </c>
    </row>
    <row r="10" spans="1:9" ht="17.25" thickBot="1" x14ac:dyDescent="0.35">
      <c r="A10" t="s">
        <v>22</v>
      </c>
    </row>
    <row r="11" spans="1:9" x14ac:dyDescent="0.3">
      <c r="A11" s="9" t="s">
        <v>13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">
      <c r="A12" s="2" t="s">
        <v>23</v>
      </c>
      <c r="B12" s="2">
        <v>2</v>
      </c>
      <c r="C12" s="2">
        <v>57213.285188296002</v>
      </c>
      <c r="D12" s="2">
        <v>28606.642594148001</v>
      </c>
      <c r="E12" s="2">
        <v>37.226463549649765</v>
      </c>
      <c r="F12" s="2">
        <v>2.6762493571010194E-7</v>
      </c>
    </row>
    <row r="13" spans="1:9" x14ac:dyDescent="0.3">
      <c r="A13" s="2" t="s">
        <v>24</v>
      </c>
      <c r="B13" s="2">
        <v>19</v>
      </c>
      <c r="C13" s="2">
        <v>14600.532993522174</v>
      </c>
      <c r="D13" s="2">
        <v>768.4491049222197</v>
      </c>
      <c r="E13" s="2"/>
      <c r="F13" s="2"/>
    </row>
    <row r="14" spans="1:9" ht="17.25" thickBot="1" x14ac:dyDescent="0.35">
      <c r="A14" s="3" t="s">
        <v>25</v>
      </c>
      <c r="B14" s="3">
        <v>21</v>
      </c>
      <c r="C14" s="3">
        <v>71813.818181818177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">
      <c r="A17" s="2" t="s">
        <v>26</v>
      </c>
      <c r="B17" s="2">
        <v>76.735714658970409</v>
      </c>
      <c r="C17" s="2">
        <v>31.579143293079195</v>
      </c>
      <c r="D17" s="2">
        <v>2.4299492214466634</v>
      </c>
      <c r="E17" s="2">
        <v>2.5182990733398532E-2</v>
      </c>
      <c r="F17" s="2">
        <v>10.639808128948815</v>
      </c>
      <c r="G17" s="2">
        <v>142.83162118899202</v>
      </c>
      <c r="H17" s="2">
        <v>10.639808128948815</v>
      </c>
      <c r="I17" s="2">
        <v>142.83162118899202</v>
      </c>
    </row>
    <row r="18" spans="1:9" x14ac:dyDescent="0.3">
      <c r="A18" s="2" t="s">
        <v>3</v>
      </c>
      <c r="B18" s="2">
        <v>-0.3984705882797222</v>
      </c>
      <c r="C18" s="2">
        <v>0.18632148650085117</v>
      </c>
      <c r="D18" s="2">
        <v>-2.138618555288855</v>
      </c>
      <c r="E18" s="2">
        <v>4.5670789714818402E-2</v>
      </c>
      <c r="F18" s="2">
        <v>-0.78844594137911694</v>
      </c>
      <c r="G18" s="2">
        <v>-8.4952351803275206E-3</v>
      </c>
      <c r="H18" s="2">
        <v>-0.78844594137911694</v>
      </c>
      <c r="I18" s="2">
        <v>-8.4952351803275206E-3</v>
      </c>
    </row>
    <row r="19" spans="1:9" ht="17.25" thickBot="1" x14ac:dyDescent="0.35">
      <c r="A19" s="3" t="s">
        <v>5</v>
      </c>
      <c r="B19" s="3">
        <v>0.59845978778002451</v>
      </c>
      <c r="C19" s="3">
        <v>0.18297038399146934</v>
      </c>
      <c r="D19" s="3">
        <v>3.2708013981537394</v>
      </c>
      <c r="E19" s="3">
        <v>4.0211688993580163E-3</v>
      </c>
      <c r="F19" s="3">
        <v>0.2154983728415541</v>
      </c>
      <c r="G19" s="3">
        <v>0.98142120271849498</v>
      </c>
      <c r="H19" s="3">
        <v>0.2154983728415541</v>
      </c>
      <c r="I19" s="3">
        <v>0.98142120271849498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:I20"/>
    </sheetView>
  </sheetViews>
  <sheetFormatPr defaultRowHeight="16.5" x14ac:dyDescent="0.3"/>
  <sheetData>
    <row r="1" spans="1:9" x14ac:dyDescent="0.3">
      <c r="A1" t="s">
        <v>15</v>
      </c>
    </row>
    <row r="2" spans="1:9" ht="17.25" thickBot="1" x14ac:dyDescent="0.35"/>
    <row r="3" spans="1:9" x14ac:dyDescent="0.3">
      <c r="A3" s="5" t="s">
        <v>16</v>
      </c>
      <c r="B3" s="5"/>
    </row>
    <row r="4" spans="1:9" x14ac:dyDescent="0.3">
      <c r="A4" s="2" t="s">
        <v>17</v>
      </c>
      <c r="B4" s="2">
        <v>0.89889734437439883</v>
      </c>
    </row>
    <row r="5" spans="1:9" x14ac:dyDescent="0.3">
      <c r="A5" s="2" t="s">
        <v>18</v>
      </c>
      <c r="B5" s="2">
        <v>0.80801643572334647</v>
      </c>
    </row>
    <row r="6" spans="1:9" x14ac:dyDescent="0.3">
      <c r="A6" s="2" t="s">
        <v>19</v>
      </c>
      <c r="B6" s="2">
        <v>0.77413698320393698</v>
      </c>
    </row>
    <row r="7" spans="1:9" x14ac:dyDescent="0.3">
      <c r="A7" s="2" t="s">
        <v>20</v>
      </c>
      <c r="B7" s="2">
        <v>27.797268496042623</v>
      </c>
    </row>
    <row r="8" spans="1:9" ht="17.25" thickBot="1" x14ac:dyDescent="0.35">
      <c r="A8" s="3" t="s">
        <v>21</v>
      </c>
      <c r="B8" s="3">
        <v>21</v>
      </c>
    </row>
    <row r="10" spans="1:9" ht="17.25" thickBot="1" x14ac:dyDescent="0.35">
      <c r="A10" t="s">
        <v>22</v>
      </c>
    </row>
    <row r="11" spans="1:9" x14ac:dyDescent="0.3">
      <c r="A11" s="9" t="s">
        <v>14</v>
      </c>
      <c r="B11" s="4" t="s">
        <v>27</v>
      </c>
      <c r="C11" s="4" t="s">
        <v>28</v>
      </c>
      <c r="D11" s="4" t="s">
        <v>29</v>
      </c>
      <c r="E11" s="4" t="s">
        <v>30</v>
      </c>
      <c r="F11" s="4" t="s">
        <v>31</v>
      </c>
    </row>
    <row r="12" spans="1:9" x14ac:dyDescent="0.3">
      <c r="A12" s="2" t="s">
        <v>23</v>
      </c>
      <c r="B12" s="2">
        <v>3</v>
      </c>
      <c r="C12" s="2">
        <v>55285.254071653959</v>
      </c>
      <c r="D12" s="2">
        <v>18428.418023884653</v>
      </c>
      <c r="E12" s="2">
        <v>23.849748907850145</v>
      </c>
      <c r="F12" s="2">
        <v>2.5257942937314925E-6</v>
      </c>
    </row>
    <row r="13" spans="1:9" x14ac:dyDescent="0.3">
      <c r="A13" s="2" t="s">
        <v>24</v>
      </c>
      <c r="B13" s="2">
        <v>17</v>
      </c>
      <c r="C13" s="2">
        <v>13135.698309298423</v>
      </c>
      <c r="D13" s="2">
        <v>772.68813584108375</v>
      </c>
      <c r="E13" s="2"/>
      <c r="F13" s="2"/>
    </row>
    <row r="14" spans="1:9" ht="17.25" thickBot="1" x14ac:dyDescent="0.35">
      <c r="A14" s="3" t="s">
        <v>25</v>
      </c>
      <c r="B14" s="3">
        <v>20</v>
      </c>
      <c r="C14" s="3">
        <v>68420.952380952382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32</v>
      </c>
      <c r="C16" s="4" t="s">
        <v>20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spans="1:9" x14ac:dyDescent="0.3">
      <c r="A17" s="2" t="s">
        <v>26</v>
      </c>
      <c r="B17" s="2">
        <v>106.69508638545945</v>
      </c>
      <c r="C17" s="2">
        <v>38.478805096644791</v>
      </c>
      <c r="D17" s="2">
        <v>2.7728274336347014</v>
      </c>
      <c r="E17" s="2">
        <v>1.3028794133131957E-2</v>
      </c>
      <c r="F17" s="2">
        <v>25.511903976146229</v>
      </c>
      <c r="G17" s="2">
        <v>187.87826879477268</v>
      </c>
      <c r="H17" s="2">
        <v>25.511903976146229</v>
      </c>
      <c r="I17" s="2">
        <v>187.87826879477268</v>
      </c>
    </row>
    <row r="18" spans="1:9" x14ac:dyDescent="0.3">
      <c r="A18" s="2" t="s">
        <v>3</v>
      </c>
      <c r="B18" s="2">
        <v>-0.34543163253495374</v>
      </c>
      <c r="C18" s="2">
        <v>0.24126927897864844</v>
      </c>
      <c r="D18" s="2">
        <v>-1.4317265505051031</v>
      </c>
      <c r="E18" s="2">
        <v>0.17035133304692279</v>
      </c>
      <c r="F18" s="2">
        <v>-0.85446531577671858</v>
      </c>
      <c r="G18" s="2">
        <v>0.16360205070681116</v>
      </c>
      <c r="H18" s="2">
        <v>-0.85446531577671858</v>
      </c>
      <c r="I18" s="2">
        <v>0.16360205070681116</v>
      </c>
    </row>
    <row r="19" spans="1:9" x14ac:dyDescent="0.3">
      <c r="A19" s="2" t="s">
        <v>5</v>
      </c>
      <c r="B19" s="2">
        <v>0.43988960410046007</v>
      </c>
      <c r="C19" s="2">
        <v>0.21732011104176016</v>
      </c>
      <c r="D19" s="2">
        <v>2.024155067801944</v>
      </c>
      <c r="E19" s="2">
        <v>5.8961138255482416E-2</v>
      </c>
      <c r="F19" s="2">
        <v>-1.8615751551911752E-2</v>
      </c>
      <c r="G19" s="2">
        <v>0.8983949597528319</v>
      </c>
      <c r="H19" s="2">
        <v>-1.8615751551911752E-2</v>
      </c>
      <c r="I19" s="2">
        <v>0.8983949597528319</v>
      </c>
    </row>
    <row r="20" spans="1:9" ht="17.25" thickBot="1" x14ac:dyDescent="0.35">
      <c r="A20" s="3" t="s">
        <v>10</v>
      </c>
      <c r="B20" s="3">
        <v>-0.22787128737712287</v>
      </c>
      <c r="C20" s="3">
        <v>0.23044778735042179</v>
      </c>
      <c r="D20" s="3">
        <v>-0.98881959335378189</v>
      </c>
      <c r="E20" s="3">
        <v>0.33661751116677641</v>
      </c>
      <c r="F20" s="3">
        <v>-0.71407361900626243</v>
      </c>
      <c r="G20" s="3">
        <v>0.25833104425201664</v>
      </c>
      <c r="H20" s="3">
        <v>-0.71407361900626243</v>
      </c>
      <c r="I20" s="3">
        <v>0.25833104425201664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opLeftCell="F1" zoomScale="85" zoomScaleNormal="85" workbookViewId="0">
      <selection activeCell="N4" sqref="N4"/>
    </sheetView>
  </sheetViews>
  <sheetFormatPr defaultRowHeight="16.5" x14ac:dyDescent="0.3"/>
  <cols>
    <col min="3" max="3" width="14.625" customWidth="1"/>
    <col min="4" max="4" width="22.75" customWidth="1"/>
    <col min="6" max="6" width="23.875" customWidth="1"/>
    <col min="9" max="9" width="24.5" customWidth="1"/>
    <col min="15" max="15" width="15.125" customWidth="1"/>
  </cols>
  <sheetData>
    <row r="1" spans="1:18" x14ac:dyDescent="0.3">
      <c r="A1" s="6" t="s">
        <v>1</v>
      </c>
      <c r="B1" s="6" t="s">
        <v>2</v>
      </c>
      <c r="C1" s="6" t="s">
        <v>0</v>
      </c>
      <c r="D1" s="20" t="s">
        <v>12</v>
      </c>
      <c r="E1" s="21"/>
      <c r="F1" s="20" t="s">
        <v>13</v>
      </c>
      <c r="G1" s="21"/>
      <c r="H1" s="21"/>
      <c r="I1" s="22" t="s">
        <v>14</v>
      </c>
      <c r="J1" s="23"/>
      <c r="K1" s="23"/>
      <c r="L1" s="23"/>
      <c r="M1" s="19" t="s">
        <v>39</v>
      </c>
      <c r="N1" s="19"/>
      <c r="O1" s="19"/>
      <c r="P1" s="19" t="s">
        <v>40</v>
      </c>
      <c r="Q1" s="19"/>
      <c r="R1" s="19"/>
    </row>
    <row r="2" spans="1:18" x14ac:dyDescent="0.3">
      <c r="A2" s="7">
        <v>2010</v>
      </c>
      <c r="B2" s="7">
        <v>1</v>
      </c>
      <c r="C2" s="8">
        <v>27</v>
      </c>
      <c r="D2" s="6" t="s">
        <v>7</v>
      </c>
      <c r="E2" s="6" t="s">
        <v>4</v>
      </c>
      <c r="F2" s="21"/>
      <c r="G2" s="21"/>
      <c r="H2" s="21"/>
      <c r="I2" s="23"/>
      <c r="J2" s="23"/>
      <c r="K2" s="23"/>
      <c r="L2" s="23"/>
      <c r="M2" t="s">
        <v>12</v>
      </c>
      <c r="N2" t="s">
        <v>13</v>
      </c>
      <c r="O2" t="s">
        <v>14</v>
      </c>
      <c r="P2" t="s">
        <v>41</v>
      </c>
      <c r="Q2" t="s">
        <v>42</v>
      </c>
      <c r="R2" t="s">
        <v>43</v>
      </c>
    </row>
    <row r="3" spans="1:18" x14ac:dyDescent="0.3">
      <c r="A3" s="7"/>
      <c r="B3" s="7">
        <v>2</v>
      </c>
      <c r="C3" s="8">
        <v>82</v>
      </c>
      <c r="D3">
        <f>C3</f>
        <v>82</v>
      </c>
      <c r="E3">
        <f>C2</f>
        <v>27</v>
      </c>
      <c r="F3" s="6" t="s">
        <v>8</v>
      </c>
      <c r="G3" s="6" t="s">
        <v>4</v>
      </c>
      <c r="H3" s="6" t="s">
        <v>6</v>
      </c>
      <c r="I3" s="23"/>
      <c r="J3" s="23"/>
      <c r="K3" s="23"/>
      <c r="L3" s="23"/>
      <c r="M3">
        <f>$C$35+$C$36*E3</f>
        <v>142.45327211376477</v>
      </c>
      <c r="P3">
        <f>ABS(D3-M3)</f>
        <v>60.453272113764768</v>
      </c>
    </row>
    <row r="4" spans="1:18" ht="17.25" thickBot="1" x14ac:dyDescent="0.35">
      <c r="A4" s="7"/>
      <c r="B4" s="7">
        <v>3</v>
      </c>
      <c r="C4" s="8">
        <v>37</v>
      </c>
      <c r="D4" s="1">
        <f t="shared" ref="D4:D25" si="0">C4</f>
        <v>37</v>
      </c>
      <c r="E4" s="1">
        <f t="shared" ref="E4:E25" si="1">C3</f>
        <v>82</v>
      </c>
      <c r="F4">
        <f>ABS(D4-N4)</f>
        <v>23.219540690093851</v>
      </c>
      <c r="G4">
        <f>D3</f>
        <v>82</v>
      </c>
      <c r="H4">
        <f>C2</f>
        <v>27</v>
      </c>
      <c r="I4" s="6" t="s">
        <v>9</v>
      </c>
      <c r="J4" s="6" t="s">
        <v>4</v>
      </c>
      <c r="K4" s="6" t="s">
        <v>6</v>
      </c>
      <c r="L4" s="6" t="s">
        <v>11</v>
      </c>
      <c r="M4" s="1">
        <f t="shared" ref="M4:M25" si="2">$C$35+$C$36*E4</f>
        <v>96.952253621160239</v>
      </c>
      <c r="N4">
        <f>$C$44+$C$45*G4+$C$46*H4</f>
        <v>60.219540690093851</v>
      </c>
      <c r="P4" s="1">
        <f t="shared" ref="P4:P25" si="3">ABS(D4-M4)</f>
        <v>59.952253621160239</v>
      </c>
      <c r="Q4">
        <f>ABS(D4-N4)</f>
        <v>23.219540690093851</v>
      </c>
    </row>
    <row r="5" spans="1:18" x14ac:dyDescent="0.3">
      <c r="A5" s="7"/>
      <c r="B5" s="7">
        <v>4</v>
      </c>
      <c r="C5" s="8">
        <v>142</v>
      </c>
      <c r="D5" s="1">
        <f t="shared" si="0"/>
        <v>142</v>
      </c>
      <c r="E5" s="1">
        <f t="shared" si="1"/>
        <v>37</v>
      </c>
      <c r="F5" s="1">
        <f t="shared" ref="F5:F25" si="4">D5</f>
        <v>142</v>
      </c>
      <c r="G5" s="1">
        <f t="shared" ref="G5:G25" si="5">D4</f>
        <v>37</v>
      </c>
      <c r="H5" s="1">
        <f t="shared" ref="H5:H25" si="6">C3</f>
        <v>82</v>
      </c>
      <c r="I5">
        <f>C5</f>
        <v>142</v>
      </c>
      <c r="J5">
        <f>D4</f>
        <v>37</v>
      </c>
      <c r="K5">
        <f>D3</f>
        <v>82</v>
      </c>
      <c r="L5">
        <f>C2</f>
        <v>27</v>
      </c>
      <c r="M5" s="1">
        <f t="shared" si="2"/>
        <v>134.18035966056397</v>
      </c>
      <c r="N5" s="1">
        <f t="shared" ref="N4:N25" si="7">$C$44+$C$45*G5+$C$46*H5</f>
        <v>111.0660054905827</v>
      </c>
      <c r="O5">
        <f t="shared" ref="O5:O25" si="8">$C$54+$C$55*J5+$C$56*K5+$C$57*L5</f>
        <v>123.83253875872157</v>
      </c>
      <c r="P5" s="10">
        <f t="shared" si="3"/>
        <v>7.8196403394360345</v>
      </c>
      <c r="Q5" s="11">
        <f t="shared" ref="Q5:Q25" si="9">ABS(D5-N5)</f>
        <v>30.933994509417303</v>
      </c>
      <c r="R5" s="12">
        <f>ABS(I5-O5)</f>
        <v>18.167461241278431</v>
      </c>
    </row>
    <row r="6" spans="1:18" x14ac:dyDescent="0.3">
      <c r="A6" s="7">
        <v>2011</v>
      </c>
      <c r="B6" s="7">
        <v>1</v>
      </c>
      <c r="C6" s="8">
        <v>31</v>
      </c>
      <c r="D6" s="1">
        <f t="shared" si="0"/>
        <v>31</v>
      </c>
      <c r="E6" s="1">
        <f t="shared" si="1"/>
        <v>142</v>
      </c>
      <c r="F6" s="1">
        <f t="shared" si="4"/>
        <v>31</v>
      </c>
      <c r="G6" s="1">
        <f t="shared" si="5"/>
        <v>142</v>
      </c>
      <c r="H6" s="1">
        <f t="shared" si="6"/>
        <v>37</v>
      </c>
      <c r="I6" s="1">
        <f t="shared" ref="I6:I25" si="10">C6</f>
        <v>31</v>
      </c>
      <c r="J6" s="1">
        <f t="shared" ref="J6:J25" si="11">D5</f>
        <v>142</v>
      </c>
      <c r="K6" s="1">
        <f t="shared" ref="K6:K25" si="12">D4</f>
        <v>37</v>
      </c>
      <c r="L6" s="1">
        <f t="shared" ref="L6:L25" si="13">C3</f>
        <v>82</v>
      </c>
      <c r="M6" s="1">
        <f t="shared" si="2"/>
        <v>47.314778901955265</v>
      </c>
      <c r="N6" s="1">
        <f t="shared" si="7"/>
        <v>42.295903271110767</v>
      </c>
      <c r="O6" s="1">
        <f t="shared" si="8"/>
        <v>55.234264352288967</v>
      </c>
      <c r="P6" s="13">
        <f t="shared" si="3"/>
        <v>16.314778901955265</v>
      </c>
      <c r="Q6" s="14">
        <f t="shared" si="9"/>
        <v>11.295903271110767</v>
      </c>
      <c r="R6" s="15">
        <f t="shared" ref="R6:R25" si="14">ABS(I6-O6)</f>
        <v>24.234264352288967</v>
      </c>
    </row>
    <row r="7" spans="1:18" x14ac:dyDescent="0.3">
      <c r="A7" s="7"/>
      <c r="B7" s="7">
        <v>2</v>
      </c>
      <c r="C7" s="8">
        <v>92</v>
      </c>
      <c r="D7" s="1">
        <f t="shared" si="0"/>
        <v>92</v>
      </c>
      <c r="E7" s="1">
        <f t="shared" si="1"/>
        <v>31</v>
      </c>
      <c r="F7" s="1">
        <f t="shared" si="4"/>
        <v>92</v>
      </c>
      <c r="G7" s="1">
        <f t="shared" si="5"/>
        <v>31</v>
      </c>
      <c r="H7" s="1">
        <f t="shared" si="6"/>
        <v>142</v>
      </c>
      <c r="I7" s="1">
        <f t="shared" si="10"/>
        <v>92</v>
      </c>
      <c r="J7" s="1">
        <f t="shared" si="11"/>
        <v>31</v>
      </c>
      <c r="K7" s="1">
        <f t="shared" si="12"/>
        <v>142</v>
      </c>
      <c r="L7" s="1">
        <f t="shared" si="13"/>
        <v>37</v>
      </c>
      <c r="M7" s="1">
        <f t="shared" si="2"/>
        <v>139.14410713248446</v>
      </c>
      <c r="N7" s="1">
        <f t="shared" si="7"/>
        <v>149.36441628706251</v>
      </c>
      <c r="O7" s="1">
        <f t="shared" si="8"/>
        <v>150.01979192618765</v>
      </c>
      <c r="P7" s="13">
        <f t="shared" si="3"/>
        <v>47.144107132484464</v>
      </c>
      <c r="Q7" s="14">
        <f t="shared" si="9"/>
        <v>57.364416287062511</v>
      </c>
      <c r="R7" s="15">
        <f t="shared" si="14"/>
        <v>58.019791926187651</v>
      </c>
    </row>
    <row r="8" spans="1:18" x14ac:dyDescent="0.3">
      <c r="A8" s="7"/>
      <c r="B8" s="7">
        <v>3</v>
      </c>
      <c r="C8" s="8">
        <v>40</v>
      </c>
      <c r="D8" s="1">
        <f t="shared" si="0"/>
        <v>40</v>
      </c>
      <c r="E8" s="1">
        <f t="shared" si="1"/>
        <v>92</v>
      </c>
      <c r="F8" s="1">
        <f t="shared" si="4"/>
        <v>40</v>
      </c>
      <c r="G8" s="1">
        <f t="shared" si="5"/>
        <v>92</v>
      </c>
      <c r="H8" s="1">
        <f t="shared" si="6"/>
        <v>31</v>
      </c>
      <c r="I8" s="1">
        <f t="shared" si="10"/>
        <v>40</v>
      </c>
      <c r="J8" s="1">
        <f t="shared" si="11"/>
        <v>92</v>
      </c>
      <c r="K8" s="1">
        <f t="shared" si="12"/>
        <v>31</v>
      </c>
      <c r="L8" s="1">
        <f t="shared" si="13"/>
        <v>142</v>
      </c>
      <c r="M8" s="1">
        <f t="shared" si="2"/>
        <v>88.679341167959407</v>
      </c>
      <c r="N8" s="1">
        <f t="shared" si="7"/>
        <v>58.628673958416726</v>
      </c>
      <c r="O8" s="1">
        <f t="shared" si="8"/>
        <v>56.194231111806509</v>
      </c>
      <c r="P8" s="13">
        <f t="shared" si="3"/>
        <v>48.679341167959407</v>
      </c>
      <c r="Q8" s="14">
        <f t="shared" si="9"/>
        <v>18.628673958416726</v>
      </c>
      <c r="R8" s="15">
        <f t="shared" si="14"/>
        <v>16.194231111806509</v>
      </c>
    </row>
    <row r="9" spans="1:18" x14ac:dyDescent="0.3">
      <c r="A9" s="7"/>
      <c r="B9" s="7">
        <v>4</v>
      </c>
      <c r="C9" s="8">
        <v>154</v>
      </c>
      <c r="D9" s="1">
        <f t="shared" si="0"/>
        <v>154</v>
      </c>
      <c r="E9" s="1">
        <f t="shared" si="1"/>
        <v>40</v>
      </c>
      <c r="F9" s="1">
        <f t="shared" si="4"/>
        <v>154</v>
      </c>
      <c r="G9" s="1">
        <f t="shared" si="5"/>
        <v>40</v>
      </c>
      <c r="H9" s="1">
        <f t="shared" si="6"/>
        <v>92</v>
      </c>
      <c r="I9" s="1">
        <f t="shared" si="10"/>
        <v>154</v>
      </c>
      <c r="J9" s="1">
        <f t="shared" si="11"/>
        <v>40</v>
      </c>
      <c r="K9" s="1">
        <f t="shared" si="12"/>
        <v>92</v>
      </c>
      <c r="L9" s="1">
        <f t="shared" si="13"/>
        <v>31</v>
      </c>
      <c r="M9" s="1">
        <f t="shared" si="2"/>
        <v>131.69848592460369</v>
      </c>
      <c r="N9" s="1">
        <f t="shared" si="7"/>
        <v>115.85519160354377</v>
      </c>
      <c r="O9" s="1">
        <f t="shared" si="8"/>
        <v>126.2836547526128</v>
      </c>
      <c r="P9" s="13">
        <f t="shared" si="3"/>
        <v>22.301514075396312</v>
      </c>
      <c r="Q9" s="14">
        <f t="shared" si="9"/>
        <v>38.144808396456227</v>
      </c>
      <c r="R9" s="15">
        <f t="shared" si="14"/>
        <v>27.716345247387196</v>
      </c>
    </row>
    <row r="10" spans="1:18" x14ac:dyDescent="0.3">
      <c r="A10" s="7">
        <v>2012</v>
      </c>
      <c r="B10" s="7">
        <v>1</v>
      </c>
      <c r="C10" s="8">
        <v>33</v>
      </c>
      <c r="D10" s="1">
        <f t="shared" si="0"/>
        <v>33</v>
      </c>
      <c r="E10" s="1">
        <f t="shared" si="1"/>
        <v>154</v>
      </c>
      <c r="F10" s="1">
        <f t="shared" si="4"/>
        <v>33</v>
      </c>
      <c r="G10" s="1">
        <f t="shared" si="5"/>
        <v>154</v>
      </c>
      <c r="H10" s="1">
        <f t="shared" si="6"/>
        <v>40</v>
      </c>
      <c r="I10" s="1">
        <f t="shared" si="10"/>
        <v>33</v>
      </c>
      <c r="J10" s="1">
        <f t="shared" si="11"/>
        <v>154</v>
      </c>
      <c r="K10" s="1">
        <f t="shared" si="12"/>
        <v>40</v>
      </c>
      <c r="L10" s="1">
        <f t="shared" si="13"/>
        <v>92</v>
      </c>
      <c r="M10" s="1">
        <f t="shared" si="2"/>
        <v>37.387283958114281</v>
      </c>
      <c r="N10" s="1">
        <f t="shared" si="7"/>
        <v>39.309635575094163</v>
      </c>
      <c r="O10" s="1">
        <f t="shared" si="8"/>
        <v>50.130040700399661</v>
      </c>
      <c r="P10" s="13">
        <f t="shared" si="3"/>
        <v>4.3872839581142813</v>
      </c>
      <c r="Q10" s="14">
        <f t="shared" si="9"/>
        <v>6.3096355750941626</v>
      </c>
      <c r="R10" s="15">
        <f t="shared" si="14"/>
        <v>17.130040700399661</v>
      </c>
    </row>
    <row r="11" spans="1:18" x14ac:dyDescent="0.3">
      <c r="A11" s="7"/>
      <c r="B11" s="7">
        <v>2</v>
      </c>
      <c r="C11" s="8">
        <v>108</v>
      </c>
      <c r="D11" s="1">
        <f t="shared" si="0"/>
        <v>108</v>
      </c>
      <c r="E11" s="1">
        <f t="shared" si="1"/>
        <v>33</v>
      </c>
      <c r="F11" s="1">
        <f t="shared" si="4"/>
        <v>108</v>
      </c>
      <c r="G11" s="1">
        <f t="shared" si="5"/>
        <v>33</v>
      </c>
      <c r="H11" s="1">
        <f t="shared" si="6"/>
        <v>154</v>
      </c>
      <c r="I11" s="1">
        <f t="shared" si="10"/>
        <v>108</v>
      </c>
      <c r="J11" s="1">
        <f t="shared" si="11"/>
        <v>33</v>
      </c>
      <c r="K11" s="1">
        <f t="shared" si="12"/>
        <v>154</v>
      </c>
      <c r="L11" s="1">
        <f t="shared" si="13"/>
        <v>40</v>
      </c>
      <c r="M11" s="1">
        <f t="shared" si="2"/>
        <v>137.4895246418443</v>
      </c>
      <c r="N11" s="1">
        <f t="shared" si="7"/>
        <v>155.74899256386334</v>
      </c>
      <c r="O11" s="1">
        <f t="shared" si="8"/>
        <v>153.92399004819191</v>
      </c>
      <c r="P11" s="13">
        <f t="shared" si="3"/>
        <v>29.489524641844298</v>
      </c>
      <c r="Q11" s="14">
        <f t="shared" si="9"/>
        <v>47.748992563863339</v>
      </c>
      <c r="R11" s="15">
        <f t="shared" si="14"/>
        <v>45.923990048191911</v>
      </c>
    </row>
    <row r="12" spans="1:18" x14ac:dyDescent="0.3">
      <c r="A12" s="7"/>
      <c r="B12" s="7">
        <v>3</v>
      </c>
      <c r="C12" s="8">
        <v>45</v>
      </c>
      <c r="D12" s="1">
        <f t="shared" si="0"/>
        <v>45</v>
      </c>
      <c r="E12" s="1">
        <f t="shared" si="1"/>
        <v>108</v>
      </c>
      <c r="F12" s="1">
        <f t="shared" si="4"/>
        <v>45</v>
      </c>
      <c r="G12" s="1">
        <f t="shared" si="5"/>
        <v>108</v>
      </c>
      <c r="H12" s="1">
        <f t="shared" si="6"/>
        <v>33</v>
      </c>
      <c r="I12" s="1">
        <f t="shared" si="10"/>
        <v>45</v>
      </c>
      <c r="J12" s="1">
        <f t="shared" si="11"/>
        <v>108</v>
      </c>
      <c r="K12" s="1">
        <f t="shared" si="12"/>
        <v>33</v>
      </c>
      <c r="L12" s="1">
        <f t="shared" si="13"/>
        <v>154</v>
      </c>
      <c r="M12" s="1">
        <f t="shared" si="2"/>
        <v>75.442681242838077</v>
      </c>
      <c r="N12" s="1">
        <f t="shared" si="7"/>
        <v>53.450064121501221</v>
      </c>
      <c r="O12" s="1">
        <f t="shared" si="8"/>
        <v>48.812648750922719</v>
      </c>
      <c r="P12" s="13">
        <f t="shared" si="3"/>
        <v>30.442681242838077</v>
      </c>
      <c r="Q12" s="14">
        <f t="shared" si="9"/>
        <v>8.4500641215012209</v>
      </c>
      <c r="R12" s="15">
        <f t="shared" si="14"/>
        <v>3.8126487509227189</v>
      </c>
    </row>
    <row r="13" spans="1:18" x14ac:dyDescent="0.3">
      <c r="A13" s="7"/>
      <c r="B13" s="7">
        <v>4</v>
      </c>
      <c r="C13" s="8">
        <v>157</v>
      </c>
      <c r="D13" s="1">
        <f t="shared" si="0"/>
        <v>157</v>
      </c>
      <c r="E13" s="1">
        <f t="shared" si="1"/>
        <v>45</v>
      </c>
      <c r="F13" s="1">
        <f t="shared" si="4"/>
        <v>157</v>
      </c>
      <c r="G13" s="1">
        <f t="shared" si="5"/>
        <v>45</v>
      </c>
      <c r="H13" s="1">
        <f t="shared" si="6"/>
        <v>108</v>
      </c>
      <c r="I13" s="1">
        <f t="shared" si="10"/>
        <v>157</v>
      </c>
      <c r="J13" s="1">
        <f t="shared" si="11"/>
        <v>45</v>
      </c>
      <c r="K13" s="1">
        <f t="shared" si="12"/>
        <v>108</v>
      </c>
      <c r="L13" s="1">
        <f t="shared" si="13"/>
        <v>33</v>
      </c>
      <c r="M13" s="1">
        <f t="shared" si="2"/>
        <v>127.5620296980033</v>
      </c>
      <c r="N13" s="1">
        <f t="shared" si="7"/>
        <v>123.43819526662556</v>
      </c>
      <c r="O13" s="1">
        <f t="shared" si="8"/>
        <v>131.13898768079116</v>
      </c>
      <c r="P13" s="13">
        <f t="shared" si="3"/>
        <v>29.4379703019967</v>
      </c>
      <c r="Q13" s="14">
        <f t="shared" si="9"/>
        <v>33.561804733374444</v>
      </c>
      <c r="R13" s="15">
        <f t="shared" si="14"/>
        <v>25.861012319208839</v>
      </c>
    </row>
    <row r="14" spans="1:18" x14ac:dyDescent="0.3">
      <c r="A14" s="7">
        <v>2013</v>
      </c>
      <c r="B14" s="7">
        <v>1</v>
      </c>
      <c r="C14" s="8">
        <v>36</v>
      </c>
      <c r="D14" s="1">
        <f t="shared" si="0"/>
        <v>36</v>
      </c>
      <c r="E14" s="1">
        <f t="shared" si="1"/>
        <v>157</v>
      </c>
      <c r="F14" s="1">
        <f t="shared" si="4"/>
        <v>36</v>
      </c>
      <c r="G14" s="1">
        <f t="shared" si="5"/>
        <v>157</v>
      </c>
      <c r="H14" s="1">
        <f t="shared" si="6"/>
        <v>45</v>
      </c>
      <c r="I14" s="1">
        <f t="shared" si="10"/>
        <v>36</v>
      </c>
      <c r="J14" s="1">
        <f t="shared" si="11"/>
        <v>157</v>
      </c>
      <c r="K14" s="1">
        <f t="shared" si="12"/>
        <v>45</v>
      </c>
      <c r="L14" s="1">
        <f t="shared" si="13"/>
        <v>108</v>
      </c>
      <c r="M14" s="1">
        <f t="shared" si="2"/>
        <v>34.905410222154018</v>
      </c>
      <c r="N14" s="1">
        <f t="shared" si="7"/>
        <v>41.106522749155125</v>
      </c>
      <c r="O14" s="1">
        <f t="shared" si="8"/>
        <v>47.647253225263142</v>
      </c>
      <c r="P14" s="13">
        <f t="shared" si="3"/>
        <v>1.0945897778459823</v>
      </c>
      <c r="Q14" s="14">
        <f t="shared" si="9"/>
        <v>5.1065227491551255</v>
      </c>
      <c r="R14" s="15">
        <f t="shared" si="14"/>
        <v>11.647253225263142</v>
      </c>
    </row>
    <row r="15" spans="1:18" x14ac:dyDescent="0.3">
      <c r="A15" s="7"/>
      <c r="B15" s="7">
        <v>2</v>
      </c>
      <c r="C15" s="8">
        <v>124</v>
      </c>
      <c r="D15" s="1">
        <f t="shared" si="0"/>
        <v>124</v>
      </c>
      <c r="E15" s="1">
        <f t="shared" si="1"/>
        <v>36</v>
      </c>
      <c r="F15" s="1">
        <f t="shared" si="4"/>
        <v>124</v>
      </c>
      <c r="G15" s="1">
        <f t="shared" si="5"/>
        <v>36</v>
      </c>
      <c r="H15" s="1">
        <f t="shared" si="6"/>
        <v>157</v>
      </c>
      <c r="I15" s="1">
        <f t="shared" si="10"/>
        <v>124</v>
      </c>
      <c r="J15" s="1">
        <f t="shared" si="11"/>
        <v>36</v>
      </c>
      <c r="K15" s="1">
        <f t="shared" si="12"/>
        <v>157</v>
      </c>
      <c r="L15" s="1">
        <f t="shared" si="13"/>
        <v>45</v>
      </c>
      <c r="M15" s="1">
        <f t="shared" si="2"/>
        <v>135.00765090588402</v>
      </c>
      <c r="N15" s="1">
        <f t="shared" si="7"/>
        <v>156.34896016236425</v>
      </c>
      <c r="O15" s="1">
        <f t="shared" si="8"/>
        <v>153.06800752600282</v>
      </c>
      <c r="P15" s="13">
        <f t="shared" si="3"/>
        <v>11.00765090588402</v>
      </c>
      <c r="Q15" s="14">
        <f t="shared" si="9"/>
        <v>32.34896016236425</v>
      </c>
      <c r="R15" s="15">
        <f t="shared" si="14"/>
        <v>29.068007526002816</v>
      </c>
    </row>
    <row r="16" spans="1:18" x14ac:dyDescent="0.3">
      <c r="A16" s="7"/>
      <c r="B16" s="7">
        <v>3</v>
      </c>
      <c r="C16" s="8">
        <v>45</v>
      </c>
      <c r="D16" s="1">
        <f t="shared" si="0"/>
        <v>45</v>
      </c>
      <c r="E16" s="1">
        <f t="shared" si="1"/>
        <v>124</v>
      </c>
      <c r="F16" s="1">
        <f t="shared" si="4"/>
        <v>45</v>
      </c>
      <c r="G16" s="1">
        <f t="shared" si="5"/>
        <v>124</v>
      </c>
      <c r="H16" s="1">
        <f t="shared" si="6"/>
        <v>36</v>
      </c>
      <c r="I16" s="1">
        <f t="shared" si="10"/>
        <v>45</v>
      </c>
      <c r="J16" s="1">
        <f t="shared" si="11"/>
        <v>124</v>
      </c>
      <c r="K16" s="1">
        <f t="shared" si="12"/>
        <v>36</v>
      </c>
      <c r="L16" s="1">
        <f t="shared" si="13"/>
        <v>157</v>
      </c>
      <c r="M16" s="1">
        <f t="shared" si="2"/>
        <v>62.206021317716761</v>
      </c>
      <c r="N16" s="1">
        <f t="shared" si="7"/>
        <v>48.869914072365731</v>
      </c>
      <c r="O16" s="1">
        <f t="shared" si="8"/>
        <v>43.921797580533465</v>
      </c>
      <c r="P16" s="13">
        <f t="shared" si="3"/>
        <v>17.206021317716761</v>
      </c>
      <c r="Q16" s="14">
        <f t="shared" si="9"/>
        <v>3.8699140723657308</v>
      </c>
      <c r="R16" s="15">
        <f t="shared" si="14"/>
        <v>1.0782024194665354</v>
      </c>
    </row>
    <row r="17" spans="1:18" x14ac:dyDescent="0.3">
      <c r="A17" s="7"/>
      <c r="B17" s="7">
        <v>4</v>
      </c>
      <c r="C17" s="8">
        <v>157</v>
      </c>
      <c r="D17" s="1">
        <f t="shared" si="0"/>
        <v>157</v>
      </c>
      <c r="E17" s="1">
        <f t="shared" si="1"/>
        <v>45</v>
      </c>
      <c r="F17" s="1">
        <f t="shared" si="4"/>
        <v>157</v>
      </c>
      <c r="G17" s="1">
        <f t="shared" si="5"/>
        <v>45</v>
      </c>
      <c r="H17" s="1">
        <f t="shared" si="6"/>
        <v>124</v>
      </c>
      <c r="I17" s="1">
        <f t="shared" si="10"/>
        <v>157</v>
      </c>
      <c r="J17" s="1">
        <f t="shared" si="11"/>
        <v>45</v>
      </c>
      <c r="K17" s="1">
        <f t="shared" si="12"/>
        <v>124</v>
      </c>
      <c r="L17" s="1">
        <f t="shared" si="13"/>
        <v>36</v>
      </c>
      <c r="M17" s="1">
        <f t="shared" si="2"/>
        <v>127.5620296980033</v>
      </c>
      <c r="N17" s="1">
        <f t="shared" si="7"/>
        <v>133.01355187110596</v>
      </c>
      <c r="O17" s="1">
        <f t="shared" si="8"/>
        <v>137.49360748426716</v>
      </c>
      <c r="P17" s="13">
        <f t="shared" si="3"/>
        <v>29.4379703019967</v>
      </c>
      <c r="Q17" s="14">
        <f t="shared" si="9"/>
        <v>23.98644812889404</v>
      </c>
      <c r="R17" s="15">
        <f t="shared" si="14"/>
        <v>19.506392515732841</v>
      </c>
    </row>
    <row r="18" spans="1:18" x14ac:dyDescent="0.3">
      <c r="A18" s="7">
        <v>2014</v>
      </c>
      <c r="B18" s="7">
        <v>1</v>
      </c>
      <c r="C18" s="8">
        <v>46</v>
      </c>
      <c r="D18" s="1">
        <f t="shared" si="0"/>
        <v>46</v>
      </c>
      <c r="E18" s="1">
        <f t="shared" si="1"/>
        <v>157</v>
      </c>
      <c r="F18" s="1">
        <f t="shared" si="4"/>
        <v>46</v>
      </c>
      <c r="G18" s="1">
        <f t="shared" si="5"/>
        <v>157</v>
      </c>
      <c r="H18" s="1">
        <f t="shared" si="6"/>
        <v>45</v>
      </c>
      <c r="I18" s="1">
        <f t="shared" si="10"/>
        <v>46</v>
      </c>
      <c r="J18" s="1">
        <f t="shared" si="11"/>
        <v>157</v>
      </c>
      <c r="K18" s="1">
        <f t="shared" si="12"/>
        <v>45</v>
      </c>
      <c r="L18" s="1">
        <f t="shared" si="13"/>
        <v>124</v>
      </c>
      <c r="M18" s="1">
        <f t="shared" si="2"/>
        <v>34.905410222154018</v>
      </c>
      <c r="N18" s="1">
        <f t="shared" si="7"/>
        <v>41.106522749155125</v>
      </c>
      <c r="O18" s="1">
        <f t="shared" si="8"/>
        <v>44.001312627229169</v>
      </c>
      <c r="P18" s="13">
        <f t="shared" si="3"/>
        <v>11.094589777845982</v>
      </c>
      <c r="Q18" s="14">
        <f t="shared" si="9"/>
        <v>4.8934772508448745</v>
      </c>
      <c r="R18" s="15">
        <f t="shared" si="14"/>
        <v>1.9986873727708314</v>
      </c>
    </row>
    <row r="19" spans="1:18" x14ac:dyDescent="0.3">
      <c r="A19" s="7"/>
      <c r="B19" s="7">
        <v>2</v>
      </c>
      <c r="C19" s="8">
        <v>147</v>
      </c>
      <c r="D19" s="1">
        <f t="shared" si="0"/>
        <v>147</v>
      </c>
      <c r="E19" s="1">
        <f t="shared" si="1"/>
        <v>46</v>
      </c>
      <c r="F19" s="1">
        <f t="shared" si="4"/>
        <v>147</v>
      </c>
      <c r="G19" s="1">
        <f t="shared" si="5"/>
        <v>46</v>
      </c>
      <c r="H19" s="1">
        <f t="shared" si="6"/>
        <v>157</v>
      </c>
      <c r="I19" s="1">
        <f t="shared" si="10"/>
        <v>147</v>
      </c>
      <c r="J19" s="1">
        <f t="shared" si="11"/>
        <v>46</v>
      </c>
      <c r="K19" s="1">
        <f t="shared" si="12"/>
        <v>157</v>
      </c>
      <c r="L19" s="1">
        <f t="shared" si="13"/>
        <v>45</v>
      </c>
      <c r="M19" s="1">
        <f t="shared" si="2"/>
        <v>126.73473845268322</v>
      </c>
      <c r="N19" s="1">
        <f t="shared" si="7"/>
        <v>152.36425427956704</v>
      </c>
      <c r="O19" s="1">
        <f t="shared" si="8"/>
        <v>149.61369120065325</v>
      </c>
      <c r="P19" s="13">
        <f t="shared" si="3"/>
        <v>20.265261547316783</v>
      </c>
      <c r="Q19" s="14">
        <f t="shared" si="9"/>
        <v>5.3642542795670352</v>
      </c>
      <c r="R19" s="15">
        <f t="shared" si="14"/>
        <v>2.6136912006532498</v>
      </c>
    </row>
    <row r="20" spans="1:18" x14ac:dyDescent="0.3">
      <c r="A20" s="7"/>
      <c r="B20" s="7">
        <v>3</v>
      </c>
      <c r="C20" s="8">
        <v>42</v>
      </c>
      <c r="D20" s="1">
        <f t="shared" si="0"/>
        <v>42</v>
      </c>
      <c r="E20" s="1">
        <f t="shared" si="1"/>
        <v>147</v>
      </c>
      <c r="F20" s="1">
        <f t="shared" si="4"/>
        <v>42</v>
      </c>
      <c r="G20" s="1">
        <f t="shared" si="5"/>
        <v>147</v>
      </c>
      <c r="H20" s="1">
        <f t="shared" si="6"/>
        <v>46</v>
      </c>
      <c r="I20" s="1">
        <f t="shared" si="10"/>
        <v>42</v>
      </c>
      <c r="J20" s="1">
        <f t="shared" si="11"/>
        <v>147</v>
      </c>
      <c r="K20" s="1">
        <f t="shared" si="12"/>
        <v>46</v>
      </c>
      <c r="L20" s="1">
        <f t="shared" si="13"/>
        <v>157</v>
      </c>
      <c r="M20" s="1">
        <f t="shared" si="2"/>
        <v>43.178322675354863</v>
      </c>
      <c r="N20" s="1">
        <f t="shared" si="7"/>
        <v>45.68968841973237</v>
      </c>
      <c r="O20" s="1">
        <f t="shared" si="8"/>
        <v>40.375766073234118</v>
      </c>
      <c r="P20" s="13">
        <f t="shared" si="3"/>
        <v>1.1783226753548632</v>
      </c>
      <c r="Q20" s="14">
        <f t="shared" si="9"/>
        <v>3.6896884197323701</v>
      </c>
      <c r="R20" s="15">
        <f t="shared" si="14"/>
        <v>1.6242339267658821</v>
      </c>
    </row>
    <row r="21" spans="1:18" x14ac:dyDescent="0.3">
      <c r="A21" s="7"/>
      <c r="B21" s="7">
        <v>4</v>
      </c>
      <c r="C21" s="8">
        <v>182</v>
      </c>
      <c r="D21" s="1">
        <f t="shared" si="0"/>
        <v>182</v>
      </c>
      <c r="E21" s="1">
        <f t="shared" si="1"/>
        <v>42</v>
      </c>
      <c r="F21" s="1">
        <f t="shared" si="4"/>
        <v>182</v>
      </c>
      <c r="G21" s="1">
        <f t="shared" si="5"/>
        <v>42</v>
      </c>
      <c r="H21" s="1">
        <f t="shared" si="6"/>
        <v>147</v>
      </c>
      <c r="I21" s="1">
        <f t="shared" si="10"/>
        <v>182</v>
      </c>
      <c r="J21" s="1">
        <f t="shared" si="11"/>
        <v>42</v>
      </c>
      <c r="K21" s="1">
        <f t="shared" si="12"/>
        <v>147</v>
      </c>
      <c r="L21" s="1">
        <f t="shared" si="13"/>
        <v>46</v>
      </c>
      <c r="M21" s="1">
        <f t="shared" si="2"/>
        <v>130.04390343396355</v>
      </c>
      <c r="N21" s="1">
        <f t="shared" si="7"/>
        <v>147.97353875488568</v>
      </c>
      <c r="O21" s="1">
        <f t="shared" si="8"/>
        <v>146.36865040241136</v>
      </c>
      <c r="P21" s="13">
        <f t="shared" si="3"/>
        <v>51.95609656603645</v>
      </c>
      <c r="Q21" s="14">
        <f t="shared" si="9"/>
        <v>34.026461245114319</v>
      </c>
      <c r="R21" s="15">
        <f t="shared" si="14"/>
        <v>35.631349597588638</v>
      </c>
    </row>
    <row r="22" spans="1:18" x14ac:dyDescent="0.3">
      <c r="A22" s="7">
        <v>2015</v>
      </c>
      <c r="B22" s="7">
        <v>1</v>
      </c>
      <c r="C22" s="8">
        <v>41</v>
      </c>
      <c r="D22" s="1">
        <f t="shared" si="0"/>
        <v>41</v>
      </c>
      <c r="E22" s="1">
        <f t="shared" si="1"/>
        <v>182</v>
      </c>
      <c r="F22" s="1">
        <f t="shared" si="4"/>
        <v>41</v>
      </c>
      <c r="G22" s="1">
        <f t="shared" si="5"/>
        <v>182</v>
      </c>
      <c r="H22" s="1">
        <f t="shared" si="6"/>
        <v>42</v>
      </c>
      <c r="I22" s="1">
        <f t="shared" si="10"/>
        <v>41</v>
      </c>
      <c r="J22" s="1">
        <f t="shared" si="11"/>
        <v>182</v>
      </c>
      <c r="K22" s="1">
        <f t="shared" si="12"/>
        <v>42</v>
      </c>
      <c r="L22" s="1">
        <f t="shared" si="13"/>
        <v>147</v>
      </c>
      <c r="M22" s="1">
        <f t="shared" si="2"/>
        <v>14.223129089151968</v>
      </c>
      <c r="N22" s="1">
        <f t="shared" si="7"/>
        <v>29.349378678821999</v>
      </c>
      <c r="O22" s="1">
        <f t="shared" si="8"/>
        <v>28.804813391880131</v>
      </c>
      <c r="P22" s="13">
        <f t="shared" si="3"/>
        <v>26.776870910848032</v>
      </c>
      <c r="Q22" s="14">
        <f t="shared" si="9"/>
        <v>11.650621321178001</v>
      </c>
      <c r="R22" s="15">
        <f t="shared" si="14"/>
        <v>12.195186608119869</v>
      </c>
    </row>
    <row r="23" spans="1:18" x14ac:dyDescent="0.3">
      <c r="A23" s="7"/>
      <c r="B23" s="7">
        <v>2</v>
      </c>
      <c r="C23" s="8">
        <v>167</v>
      </c>
      <c r="D23" s="1">
        <f t="shared" si="0"/>
        <v>167</v>
      </c>
      <c r="E23" s="1">
        <f t="shared" si="1"/>
        <v>41</v>
      </c>
      <c r="F23" s="1">
        <f t="shared" si="4"/>
        <v>167</v>
      </c>
      <c r="G23" s="1">
        <f t="shared" si="5"/>
        <v>41</v>
      </c>
      <c r="H23" s="1">
        <f t="shared" si="6"/>
        <v>182</v>
      </c>
      <c r="I23" s="1">
        <f t="shared" si="10"/>
        <v>167</v>
      </c>
      <c r="J23" s="1">
        <f t="shared" si="11"/>
        <v>41</v>
      </c>
      <c r="K23" s="1">
        <f t="shared" si="12"/>
        <v>182</v>
      </c>
      <c r="L23" s="1">
        <f t="shared" si="13"/>
        <v>42</v>
      </c>
      <c r="M23" s="1">
        <f t="shared" si="2"/>
        <v>130.87119467928363</v>
      </c>
      <c r="N23" s="1">
        <f t="shared" si="7"/>
        <v>169.31810191546626</v>
      </c>
      <c r="O23" s="1">
        <f t="shared" si="8"/>
        <v>163.0217033279709</v>
      </c>
      <c r="P23" s="13">
        <f t="shared" si="3"/>
        <v>36.128805320716367</v>
      </c>
      <c r="Q23" s="14">
        <f t="shared" si="9"/>
        <v>2.3181019154662579</v>
      </c>
      <c r="R23" s="15">
        <f t="shared" si="14"/>
        <v>3.9782966720291029</v>
      </c>
    </row>
    <row r="24" spans="1:18" x14ac:dyDescent="0.3">
      <c r="A24" s="7"/>
      <c r="B24" s="7">
        <v>3</v>
      </c>
      <c r="C24" s="8">
        <v>50</v>
      </c>
      <c r="D24" s="1">
        <f t="shared" si="0"/>
        <v>50</v>
      </c>
      <c r="E24" s="1">
        <f t="shared" si="1"/>
        <v>167</v>
      </c>
      <c r="F24" s="1">
        <f t="shared" si="4"/>
        <v>50</v>
      </c>
      <c r="G24" s="1">
        <f t="shared" si="5"/>
        <v>167</v>
      </c>
      <c r="H24" s="1">
        <f t="shared" si="6"/>
        <v>41</v>
      </c>
      <c r="I24" s="1">
        <f t="shared" si="10"/>
        <v>50</v>
      </c>
      <c r="J24" s="1">
        <f t="shared" si="11"/>
        <v>167</v>
      </c>
      <c r="K24" s="1">
        <f t="shared" si="12"/>
        <v>41</v>
      </c>
      <c r="L24" s="1">
        <f t="shared" si="13"/>
        <v>182</v>
      </c>
      <c r="M24" s="1">
        <f t="shared" si="2"/>
        <v>26.632497768953215</v>
      </c>
      <c r="N24" s="1">
        <f t="shared" si="7"/>
        <v>34.727977715237813</v>
      </c>
      <c r="O24" s="1">
        <f t="shared" si="8"/>
        <v>25.570903217604666</v>
      </c>
      <c r="P24" s="13">
        <f t="shared" si="3"/>
        <v>23.367502231046785</v>
      </c>
      <c r="Q24" s="14">
        <f t="shared" si="9"/>
        <v>15.272022284762187</v>
      </c>
      <c r="R24" s="15">
        <f t="shared" si="14"/>
        <v>24.429096782395334</v>
      </c>
    </row>
    <row r="25" spans="1:18" ht="17.25" thickBot="1" x14ac:dyDescent="0.35">
      <c r="A25" s="7"/>
      <c r="B25" s="7">
        <v>4</v>
      </c>
      <c r="C25" s="8">
        <v>190</v>
      </c>
      <c r="D25" s="1">
        <f t="shared" si="0"/>
        <v>190</v>
      </c>
      <c r="E25" s="1">
        <f t="shared" si="1"/>
        <v>50</v>
      </c>
      <c r="F25" s="1">
        <f t="shared" si="4"/>
        <v>190</v>
      </c>
      <c r="G25" s="1">
        <f t="shared" si="5"/>
        <v>50</v>
      </c>
      <c r="H25" s="1">
        <f t="shared" si="6"/>
        <v>167</v>
      </c>
      <c r="I25" s="1">
        <f t="shared" si="10"/>
        <v>190</v>
      </c>
      <c r="J25" s="1">
        <f t="shared" si="11"/>
        <v>50</v>
      </c>
      <c r="K25" s="1">
        <f t="shared" si="12"/>
        <v>167</v>
      </c>
      <c r="L25" s="1">
        <f t="shared" si="13"/>
        <v>41</v>
      </c>
      <c r="M25" s="1">
        <f t="shared" si="2"/>
        <v>123.42557347140288</v>
      </c>
      <c r="N25" s="1">
        <f t="shared" si="7"/>
        <v>156.75496980424839</v>
      </c>
      <c r="O25" s="1">
        <f t="shared" si="8"/>
        <v>153.54234586102655</v>
      </c>
      <c r="P25" s="16">
        <f t="shared" si="3"/>
        <v>66.574426528597115</v>
      </c>
      <c r="Q25" s="17">
        <f t="shared" si="9"/>
        <v>33.24503019575161</v>
      </c>
      <c r="R25" s="18">
        <f t="shared" si="14"/>
        <v>36.457654138973453</v>
      </c>
    </row>
    <row r="26" spans="1:18" s="1" customFormat="1" x14ac:dyDescent="0.3">
      <c r="A26" s="7"/>
      <c r="B26" s="7"/>
      <c r="C26" s="8"/>
      <c r="E26" s="1">
        <v>190</v>
      </c>
      <c r="G26" s="1">
        <v>190</v>
      </c>
      <c r="H26" s="1">
        <v>50</v>
      </c>
      <c r="J26" s="1">
        <v>190</v>
      </c>
      <c r="K26" s="1">
        <v>50</v>
      </c>
      <c r="L26" s="1">
        <v>167</v>
      </c>
      <c r="M26" s="1">
        <v>7.6047989999999999</v>
      </c>
      <c r="N26" s="1">
        <v>30.949300000000001</v>
      </c>
      <c r="P26" s="14"/>
      <c r="Q26" s="14"/>
      <c r="R26" s="14"/>
    </row>
    <row r="27" spans="1:18" s="1" customFormat="1" x14ac:dyDescent="0.3">
      <c r="A27" s="7"/>
      <c r="B27" s="7"/>
      <c r="C27" s="8"/>
      <c r="P27" s="14"/>
      <c r="Q27" s="14"/>
      <c r="R27" s="14"/>
    </row>
    <row r="28" spans="1:18" ht="17.25" thickBot="1" x14ac:dyDescent="0.35">
      <c r="O28" s="1"/>
    </row>
    <row r="29" spans="1:18" x14ac:dyDescent="0.3">
      <c r="B29" s="9" t="s">
        <v>12</v>
      </c>
      <c r="C29" s="4" t="s">
        <v>27</v>
      </c>
      <c r="D29" s="4" t="s">
        <v>28</v>
      </c>
      <c r="E29" s="4" t="s">
        <v>29</v>
      </c>
      <c r="F29" s="4" t="s">
        <v>30</v>
      </c>
      <c r="G29" s="4" t="s">
        <v>31</v>
      </c>
      <c r="H29" s="1"/>
      <c r="I29" s="1"/>
      <c r="J29" s="1"/>
      <c r="O29" t="s">
        <v>44</v>
      </c>
      <c r="P29">
        <f>SUM(P3:P25)</f>
        <v>652.51047535815565</v>
      </c>
      <c r="Q29">
        <f>SUM(Q4:Q25)</f>
        <v>451.42933613158641</v>
      </c>
      <c r="R29" s="1">
        <f>SUM(R5:R25)</f>
        <v>417.28783768343357</v>
      </c>
    </row>
    <row r="30" spans="1:18" x14ac:dyDescent="0.3">
      <c r="B30" s="2" t="s">
        <v>23</v>
      </c>
      <c r="C30" s="2">
        <v>1</v>
      </c>
      <c r="D30" s="2">
        <v>45081.366016119791</v>
      </c>
      <c r="E30" s="2">
        <v>45081.366016119791</v>
      </c>
      <c r="F30" s="2">
        <v>35.235400154452954</v>
      </c>
      <c r="G30" s="2">
        <v>6.8347215604328587E-6</v>
      </c>
      <c r="H30" s="1"/>
      <c r="I30" s="1"/>
      <c r="J30" s="1"/>
      <c r="O30" s="1" t="s">
        <v>45</v>
      </c>
      <c r="P30">
        <f>SUM(P5:P25)</f>
        <v>532.10494962323071</v>
      </c>
      <c r="Q30" s="1">
        <f>SUM(Q5:Q25)</f>
        <v>428.20979544149259</v>
      </c>
      <c r="R30" s="1">
        <f>SUM(R5:R25)</f>
        <v>417.28783768343357</v>
      </c>
    </row>
    <row r="31" spans="1:18" x14ac:dyDescent="0.3">
      <c r="B31" s="2" t="s">
        <v>24</v>
      </c>
      <c r="C31" s="2">
        <v>21</v>
      </c>
      <c r="D31" s="2">
        <v>26868.112244749776</v>
      </c>
      <c r="E31" s="2">
        <v>1279.4339164166561</v>
      </c>
      <c r="F31" s="2"/>
      <c r="G31" s="2"/>
      <c r="H31" s="1"/>
      <c r="I31" s="1"/>
      <c r="J31" s="1"/>
    </row>
    <row r="32" spans="1:18" ht="17.25" thickBot="1" x14ac:dyDescent="0.35">
      <c r="B32" s="3" t="s">
        <v>25</v>
      </c>
      <c r="C32" s="3">
        <v>22</v>
      </c>
      <c r="D32" s="3">
        <v>71949.478260869568</v>
      </c>
      <c r="E32" s="3"/>
      <c r="F32" s="3"/>
      <c r="G32" s="3"/>
      <c r="H32" s="1"/>
      <c r="I32" s="1"/>
      <c r="J32" s="1"/>
    </row>
    <row r="33" spans="2:10" ht="17.25" thickBot="1" x14ac:dyDescent="0.35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3">
      <c r="B34" s="4"/>
      <c r="C34" s="4" t="s">
        <v>32</v>
      </c>
      <c r="D34" s="4" t="s">
        <v>20</v>
      </c>
      <c r="E34" s="4" t="s">
        <v>33</v>
      </c>
      <c r="F34" s="4" t="s">
        <v>34</v>
      </c>
      <c r="G34" s="4" t="s">
        <v>35</v>
      </c>
      <c r="H34" s="4" t="s">
        <v>36</v>
      </c>
      <c r="I34" s="4" t="s">
        <v>37</v>
      </c>
      <c r="J34" s="4" t="s">
        <v>38</v>
      </c>
    </row>
    <row r="35" spans="2:10" x14ac:dyDescent="0.3">
      <c r="B35" s="2" t="s">
        <v>26</v>
      </c>
      <c r="C35" s="2">
        <v>164.79013573740701</v>
      </c>
      <c r="D35" s="2">
        <v>14.152940649763231</v>
      </c>
      <c r="E35" s="2">
        <v>11.643526233550903</v>
      </c>
      <c r="F35" s="2">
        <v>1.2672606675556549E-10</v>
      </c>
      <c r="G35" s="2">
        <v>135.35748441855034</v>
      </c>
      <c r="H35" s="2">
        <v>194.22278705626391</v>
      </c>
      <c r="I35" s="2">
        <v>135.35748441855034</v>
      </c>
      <c r="J35" s="2">
        <v>194.22278705626391</v>
      </c>
    </row>
    <row r="36" spans="2:10" ht="17.25" thickBot="1" x14ac:dyDescent="0.35">
      <c r="B36" s="3" t="s">
        <v>3</v>
      </c>
      <c r="C36" s="3">
        <v>-0.82729124532008269</v>
      </c>
      <c r="D36" s="3">
        <v>0.13936984739748867</v>
      </c>
      <c r="E36" s="3">
        <v>-5.9359413873835507</v>
      </c>
      <c r="F36" s="3">
        <v>6.8347215604328714E-6</v>
      </c>
      <c r="G36" s="3">
        <v>-1.1171267095054842</v>
      </c>
      <c r="H36" s="3">
        <v>-0.53745578113468118</v>
      </c>
      <c r="I36" s="3">
        <v>-1.1171267095054842</v>
      </c>
      <c r="J36" s="3">
        <v>-0.53745578113468118</v>
      </c>
    </row>
    <row r="37" spans="2:10" ht="17.25" thickBot="1" x14ac:dyDescent="0.35"/>
    <row r="38" spans="2:10" x14ac:dyDescent="0.3">
      <c r="B38" s="9" t="s">
        <v>13</v>
      </c>
      <c r="C38" s="4" t="s">
        <v>27</v>
      </c>
      <c r="D38" s="4" t="s">
        <v>28</v>
      </c>
      <c r="E38" s="4" t="s">
        <v>29</v>
      </c>
      <c r="F38" s="4" t="s">
        <v>30</v>
      </c>
      <c r="G38" s="4" t="s">
        <v>31</v>
      </c>
      <c r="H38" s="1"/>
      <c r="I38" s="1"/>
      <c r="J38" s="1"/>
    </row>
    <row r="39" spans="2:10" x14ac:dyDescent="0.3">
      <c r="B39" s="2" t="s">
        <v>23</v>
      </c>
      <c r="C39" s="2">
        <v>2</v>
      </c>
      <c r="D39" s="2">
        <v>57213.285188296002</v>
      </c>
      <c r="E39" s="2">
        <v>28606.642594148001</v>
      </c>
      <c r="F39" s="2">
        <v>37.226463549649765</v>
      </c>
      <c r="G39" s="2">
        <v>2.6762493571010194E-7</v>
      </c>
      <c r="H39" s="1"/>
      <c r="I39" s="1"/>
      <c r="J39" s="1"/>
    </row>
    <row r="40" spans="2:10" x14ac:dyDescent="0.3">
      <c r="B40" s="2" t="s">
        <v>24</v>
      </c>
      <c r="C40" s="2">
        <v>19</v>
      </c>
      <c r="D40" s="2">
        <v>14600.532993522174</v>
      </c>
      <c r="E40" s="2">
        <v>768.4491049222197</v>
      </c>
      <c r="F40" s="2"/>
      <c r="G40" s="2"/>
      <c r="H40" s="1"/>
      <c r="I40" s="1"/>
      <c r="J40" s="1"/>
    </row>
    <row r="41" spans="2:10" ht="17.25" thickBot="1" x14ac:dyDescent="0.35">
      <c r="B41" s="3" t="s">
        <v>25</v>
      </c>
      <c r="C41" s="3">
        <v>21</v>
      </c>
      <c r="D41" s="3">
        <v>71813.818181818177</v>
      </c>
      <c r="E41" s="3"/>
      <c r="F41" s="3"/>
      <c r="G41" s="3"/>
      <c r="H41" s="1"/>
      <c r="I41" s="1"/>
      <c r="J41" s="1"/>
    </row>
    <row r="42" spans="2:10" ht="17.25" thickBot="1" x14ac:dyDescent="0.35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3">
      <c r="B43" s="4"/>
      <c r="C43" s="4" t="s">
        <v>32</v>
      </c>
      <c r="D43" s="4" t="s">
        <v>20</v>
      </c>
      <c r="E43" s="4" t="s">
        <v>33</v>
      </c>
      <c r="F43" s="4" t="s">
        <v>34</v>
      </c>
      <c r="G43" s="4" t="s">
        <v>35</v>
      </c>
      <c r="H43" s="4" t="s">
        <v>36</v>
      </c>
      <c r="I43" s="4" t="s">
        <v>37</v>
      </c>
      <c r="J43" s="4" t="s">
        <v>38</v>
      </c>
    </row>
    <row r="44" spans="2:10" x14ac:dyDescent="0.3">
      <c r="B44" s="2" t="s">
        <v>26</v>
      </c>
      <c r="C44" s="2">
        <v>76.735714658970409</v>
      </c>
      <c r="D44" s="2">
        <v>31.579143293079195</v>
      </c>
      <c r="E44" s="2">
        <v>2.4299492214466634</v>
      </c>
      <c r="F44" s="2">
        <v>2.5182990733398532E-2</v>
      </c>
      <c r="G44" s="2">
        <v>10.639808128948815</v>
      </c>
      <c r="H44" s="2">
        <v>142.83162118899202</v>
      </c>
      <c r="I44" s="2">
        <v>10.639808128948815</v>
      </c>
      <c r="J44" s="2">
        <v>142.83162118899202</v>
      </c>
    </row>
    <row r="45" spans="2:10" x14ac:dyDescent="0.3">
      <c r="B45" s="2" t="s">
        <v>3</v>
      </c>
      <c r="C45" s="2">
        <v>-0.3984705882797222</v>
      </c>
      <c r="D45" s="2">
        <v>0.18632148650085117</v>
      </c>
      <c r="E45" s="2">
        <v>-2.138618555288855</v>
      </c>
      <c r="F45" s="2">
        <v>4.5670789714818402E-2</v>
      </c>
      <c r="G45" s="2">
        <v>-0.78844594137911694</v>
      </c>
      <c r="H45" s="2">
        <v>-8.4952351803275206E-3</v>
      </c>
      <c r="I45" s="2">
        <v>-0.78844594137911694</v>
      </c>
      <c r="J45" s="2">
        <v>-8.4952351803275206E-3</v>
      </c>
    </row>
    <row r="46" spans="2:10" ht="17.25" thickBot="1" x14ac:dyDescent="0.35">
      <c r="B46" s="3" t="s">
        <v>5</v>
      </c>
      <c r="C46" s="3">
        <v>0.59845978778002451</v>
      </c>
      <c r="D46" s="3">
        <v>0.18297038399146934</v>
      </c>
      <c r="E46" s="3">
        <v>3.2708013981537394</v>
      </c>
      <c r="F46" s="3">
        <v>4.0211688993580163E-3</v>
      </c>
      <c r="G46" s="3">
        <v>0.2154983728415541</v>
      </c>
      <c r="H46" s="3">
        <v>0.98142120271849498</v>
      </c>
      <c r="I46" s="3">
        <v>0.2154983728415541</v>
      </c>
      <c r="J46" s="3">
        <v>0.98142120271849498</v>
      </c>
    </row>
    <row r="47" spans="2:10" ht="17.25" thickBot="1" x14ac:dyDescent="0.35"/>
    <row r="48" spans="2:10" x14ac:dyDescent="0.3">
      <c r="B48" s="9" t="s">
        <v>14</v>
      </c>
      <c r="C48" s="4" t="s">
        <v>27</v>
      </c>
      <c r="D48" s="4" t="s">
        <v>28</v>
      </c>
      <c r="E48" s="4" t="s">
        <v>29</v>
      </c>
      <c r="F48" s="4" t="s">
        <v>30</v>
      </c>
      <c r="G48" s="4" t="s">
        <v>31</v>
      </c>
      <c r="H48" s="1"/>
      <c r="I48" s="1"/>
      <c r="J48" s="1"/>
    </row>
    <row r="49" spans="2:10" x14ac:dyDescent="0.3">
      <c r="B49" s="2" t="s">
        <v>23</v>
      </c>
      <c r="C49" s="2">
        <v>3</v>
      </c>
      <c r="D49" s="2">
        <v>55285.254071653959</v>
      </c>
      <c r="E49" s="2">
        <v>18428.418023884653</v>
      </c>
      <c r="F49" s="2">
        <v>23.849748907850145</v>
      </c>
      <c r="G49" s="2">
        <v>2.5257942937314925E-6</v>
      </c>
      <c r="H49" s="1"/>
      <c r="I49" s="1"/>
      <c r="J49" s="1"/>
    </row>
    <row r="50" spans="2:10" x14ac:dyDescent="0.3">
      <c r="B50" s="2" t="s">
        <v>24</v>
      </c>
      <c r="C50" s="2">
        <v>17</v>
      </c>
      <c r="D50" s="2">
        <v>13135.698309298423</v>
      </c>
      <c r="E50" s="2">
        <v>772.68813584108375</v>
      </c>
      <c r="F50" s="2"/>
      <c r="G50" s="2"/>
      <c r="H50" s="1"/>
      <c r="I50" s="1"/>
      <c r="J50" s="1"/>
    </row>
    <row r="51" spans="2:10" ht="17.25" thickBot="1" x14ac:dyDescent="0.35">
      <c r="B51" s="3" t="s">
        <v>25</v>
      </c>
      <c r="C51" s="3">
        <v>20</v>
      </c>
      <c r="D51" s="3">
        <v>68420.952380952382</v>
      </c>
      <c r="E51" s="3"/>
      <c r="F51" s="3"/>
      <c r="G51" s="3"/>
      <c r="H51" s="1"/>
      <c r="I51" s="1"/>
      <c r="J51" s="1"/>
    </row>
    <row r="52" spans="2:10" ht="17.25" thickBot="1" x14ac:dyDescent="0.35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3">
      <c r="B53" s="4"/>
      <c r="C53" s="4" t="s">
        <v>32</v>
      </c>
      <c r="D53" s="4" t="s">
        <v>20</v>
      </c>
      <c r="E53" s="4" t="s">
        <v>33</v>
      </c>
      <c r="F53" s="4" t="s">
        <v>34</v>
      </c>
      <c r="G53" s="4" t="s">
        <v>35</v>
      </c>
      <c r="H53" s="4" t="s">
        <v>36</v>
      </c>
      <c r="I53" s="4" t="s">
        <v>37</v>
      </c>
      <c r="J53" s="4" t="s">
        <v>38</v>
      </c>
    </row>
    <row r="54" spans="2:10" x14ac:dyDescent="0.3">
      <c r="B54" s="2" t="s">
        <v>26</v>
      </c>
      <c r="C54" s="2">
        <v>106.69508638545945</v>
      </c>
      <c r="D54" s="2">
        <v>38.478805096644791</v>
      </c>
      <c r="E54" s="2">
        <v>2.7728274336347014</v>
      </c>
      <c r="F54" s="2">
        <v>1.3028794133131957E-2</v>
      </c>
      <c r="G54" s="2">
        <v>25.511903976146229</v>
      </c>
      <c r="H54" s="2">
        <v>187.87826879477268</v>
      </c>
      <c r="I54" s="2">
        <v>25.511903976146229</v>
      </c>
      <c r="J54" s="2">
        <v>187.87826879477268</v>
      </c>
    </row>
    <row r="55" spans="2:10" x14ac:dyDescent="0.3">
      <c r="B55" s="2" t="s">
        <v>3</v>
      </c>
      <c r="C55" s="2">
        <v>-0.34543163253495374</v>
      </c>
      <c r="D55" s="2">
        <v>0.24126927897864844</v>
      </c>
      <c r="E55" s="2">
        <v>-1.4317265505051031</v>
      </c>
      <c r="F55" s="2">
        <v>0.17035133304692279</v>
      </c>
      <c r="G55" s="2">
        <v>-0.85446531577671858</v>
      </c>
      <c r="H55" s="2">
        <v>0.16360205070681116</v>
      </c>
      <c r="I55" s="2">
        <v>-0.85446531577671858</v>
      </c>
      <c r="J55" s="2">
        <v>0.16360205070681116</v>
      </c>
    </row>
    <row r="56" spans="2:10" x14ac:dyDescent="0.3">
      <c r="B56" s="2" t="s">
        <v>5</v>
      </c>
      <c r="C56" s="2">
        <v>0.43988960410046007</v>
      </c>
      <c r="D56" s="2">
        <v>0.21732011104176016</v>
      </c>
      <c r="E56" s="2">
        <v>2.024155067801944</v>
      </c>
      <c r="F56" s="2">
        <v>5.8961138255482416E-2</v>
      </c>
      <c r="G56" s="2">
        <v>-1.8615751551911752E-2</v>
      </c>
      <c r="H56" s="2">
        <v>0.8983949597528319</v>
      </c>
      <c r="I56" s="2">
        <v>-1.8615751551911752E-2</v>
      </c>
      <c r="J56" s="2">
        <v>0.8983949597528319</v>
      </c>
    </row>
    <row r="57" spans="2:10" ht="17.25" thickBot="1" x14ac:dyDescent="0.35">
      <c r="B57" s="3" t="s">
        <v>10</v>
      </c>
      <c r="C57" s="3">
        <v>-0.22787128737712287</v>
      </c>
      <c r="D57" s="3">
        <v>0.23044778735042179</v>
      </c>
      <c r="E57" s="3">
        <v>-0.98881959335378189</v>
      </c>
      <c r="F57" s="3">
        <v>0.33661751116677641</v>
      </c>
      <c r="G57" s="3">
        <v>-0.71407361900626243</v>
      </c>
      <c r="H57" s="3">
        <v>0.25833104425201664</v>
      </c>
      <c r="I57" s="3">
        <v>-0.71407361900626243</v>
      </c>
      <c r="J57" s="3">
        <v>0.25833104425201664</v>
      </c>
    </row>
    <row r="79" spans="13:13" x14ac:dyDescent="0.3"/>
  </sheetData>
  <mergeCells count="5">
    <mergeCell ref="M1:O1"/>
    <mergeCell ref="P1:R1"/>
    <mergeCell ref="D1:E1"/>
    <mergeCell ref="F1:H2"/>
    <mergeCell ref="I1:L3"/>
  </mergeCells>
  <phoneticPr fontId="2" type="noConversion"/>
  <pageMargins left="0.7" right="0.7" top="0.75" bottom="0.75" header="0.3" footer="0.3"/>
  <pageSetup paperSize="9" orientation="portrait" horizont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workbookViewId="0">
      <selection activeCell="J32" sqref="J32"/>
    </sheetView>
  </sheetViews>
  <sheetFormatPr defaultRowHeight="16.5" x14ac:dyDescent="0.3"/>
  <sheetData>
    <row r="2" spans="1:10" x14ac:dyDescent="0.3">
      <c r="C2" t="s">
        <v>47</v>
      </c>
    </row>
    <row r="3" spans="1:10" x14ac:dyDescent="0.3">
      <c r="B3" t="s">
        <v>46</v>
      </c>
      <c r="C3" t="s">
        <v>48</v>
      </c>
      <c r="D3" s="24" t="s">
        <v>49</v>
      </c>
      <c r="E3" s="24" t="s">
        <v>50</v>
      </c>
      <c r="F3" s="24" t="s">
        <v>51</v>
      </c>
      <c r="G3" t="s">
        <v>54</v>
      </c>
      <c r="H3" s="24" t="s">
        <v>55</v>
      </c>
      <c r="I3" s="24" t="s">
        <v>56</v>
      </c>
      <c r="J3" s="24" t="s">
        <v>57</v>
      </c>
    </row>
    <row r="4" spans="1:10" x14ac:dyDescent="0.3">
      <c r="A4">
        <v>1996</v>
      </c>
      <c r="B4">
        <v>424</v>
      </c>
    </row>
    <row r="5" spans="1:10" x14ac:dyDescent="0.3">
      <c r="A5">
        <v>1997</v>
      </c>
      <c r="B5">
        <v>216</v>
      </c>
    </row>
    <row r="6" spans="1:10" x14ac:dyDescent="0.3">
      <c r="A6" s="24">
        <v>1998</v>
      </c>
      <c r="B6">
        <v>488</v>
      </c>
      <c r="C6">
        <f>AVERAGE(B4:B5)</f>
        <v>320</v>
      </c>
      <c r="G6">
        <f>ABS($B6-C6)</f>
        <v>168</v>
      </c>
      <c r="H6" s="24"/>
      <c r="I6" s="24"/>
      <c r="J6" s="24"/>
    </row>
    <row r="7" spans="1:10" x14ac:dyDescent="0.3">
      <c r="A7" s="24">
        <v>1999</v>
      </c>
      <c r="B7">
        <v>520</v>
      </c>
      <c r="C7" s="24">
        <f t="shared" ref="C7:C25" si="0">AVERAGE(B5:B6)</f>
        <v>352</v>
      </c>
      <c r="D7">
        <f>AVERAGE(B4:B6)</f>
        <v>376</v>
      </c>
      <c r="G7" s="24">
        <f t="shared" ref="G7:G25" si="1">ABS($B7-C7)</f>
        <v>168</v>
      </c>
      <c r="H7" s="24">
        <f>ABS($B7-D7)</f>
        <v>144</v>
      </c>
      <c r="I7" s="24"/>
      <c r="J7" s="24"/>
    </row>
    <row r="8" spans="1:10" x14ac:dyDescent="0.3">
      <c r="A8" s="24">
        <v>2000</v>
      </c>
      <c r="B8">
        <v>552</v>
      </c>
      <c r="C8" s="24">
        <f t="shared" si="0"/>
        <v>504</v>
      </c>
      <c r="D8" s="24">
        <f t="shared" ref="D8:D25" si="2">AVERAGE(B5:B7)</f>
        <v>408</v>
      </c>
      <c r="E8">
        <f>AVERAGE(B4:B7)</f>
        <v>412</v>
      </c>
      <c r="G8" s="24">
        <f t="shared" si="1"/>
        <v>48</v>
      </c>
      <c r="H8" s="24">
        <f t="shared" ref="H8:H25" si="3">ABS($B8-D8)</f>
        <v>144</v>
      </c>
      <c r="I8" s="29">
        <f>ABS($B8-E8)</f>
        <v>140</v>
      </c>
      <c r="J8" s="24"/>
    </row>
    <row r="9" spans="1:10" x14ac:dyDescent="0.3">
      <c r="A9" s="24">
        <v>2001</v>
      </c>
      <c r="B9">
        <v>584</v>
      </c>
      <c r="C9" s="24">
        <f t="shared" si="0"/>
        <v>536</v>
      </c>
      <c r="D9" s="24">
        <f t="shared" si="2"/>
        <v>520</v>
      </c>
      <c r="E9" s="24">
        <f t="shared" ref="E9:E25" si="4">AVERAGE(B5:B8)</f>
        <v>444</v>
      </c>
      <c r="F9">
        <f>AVERAGE(B4:B8)</f>
        <v>440</v>
      </c>
      <c r="G9" s="24">
        <f t="shared" si="1"/>
        <v>48</v>
      </c>
      <c r="H9" s="24">
        <f t="shared" si="3"/>
        <v>64</v>
      </c>
      <c r="I9" s="29">
        <f t="shared" ref="I9:I25" si="5">ABS($B9-E9)</f>
        <v>140</v>
      </c>
      <c r="J9" s="24">
        <f>ABS($B9-F9)</f>
        <v>144</v>
      </c>
    </row>
    <row r="10" spans="1:10" x14ac:dyDescent="0.3">
      <c r="A10" s="24">
        <v>2002</v>
      </c>
      <c r="B10">
        <v>624</v>
      </c>
      <c r="C10" s="24">
        <f t="shared" si="0"/>
        <v>568</v>
      </c>
      <c r="D10" s="24">
        <f t="shared" si="2"/>
        <v>552</v>
      </c>
      <c r="E10" s="24">
        <f t="shared" si="4"/>
        <v>536</v>
      </c>
      <c r="F10" s="24">
        <f t="shared" ref="F10:F25" si="6">AVERAGE(B5:B9)</f>
        <v>472</v>
      </c>
      <c r="G10" s="24">
        <f t="shared" si="1"/>
        <v>56</v>
      </c>
      <c r="H10" s="24">
        <f t="shared" si="3"/>
        <v>72</v>
      </c>
      <c r="I10" s="29">
        <f t="shared" si="5"/>
        <v>88</v>
      </c>
      <c r="J10" s="24">
        <f t="shared" ref="J10:J25" si="7">ABS($B10-F10)</f>
        <v>152</v>
      </c>
    </row>
    <row r="11" spans="1:10" x14ac:dyDescent="0.3">
      <c r="A11" s="24">
        <v>2003</v>
      </c>
      <c r="B11">
        <v>672</v>
      </c>
      <c r="C11" s="24">
        <f t="shared" si="0"/>
        <v>604</v>
      </c>
      <c r="D11" s="24">
        <f t="shared" si="2"/>
        <v>586.66666666666663</v>
      </c>
      <c r="E11" s="24">
        <f t="shared" si="4"/>
        <v>570</v>
      </c>
      <c r="F11" s="24">
        <f t="shared" si="6"/>
        <v>553.6</v>
      </c>
      <c r="G11" s="24">
        <f t="shared" si="1"/>
        <v>68</v>
      </c>
      <c r="H11" s="24">
        <f t="shared" si="3"/>
        <v>85.333333333333371</v>
      </c>
      <c r="I11" s="29">
        <f t="shared" si="5"/>
        <v>102</v>
      </c>
      <c r="J11" s="24">
        <f t="shared" si="7"/>
        <v>118.39999999999998</v>
      </c>
    </row>
    <row r="12" spans="1:10" x14ac:dyDescent="0.3">
      <c r="A12" s="24">
        <v>2004</v>
      </c>
      <c r="B12">
        <v>816</v>
      </c>
      <c r="C12" s="24">
        <f t="shared" si="0"/>
        <v>648</v>
      </c>
      <c r="D12" s="24">
        <f t="shared" si="2"/>
        <v>626.66666666666663</v>
      </c>
      <c r="E12" s="24">
        <f t="shared" si="4"/>
        <v>608</v>
      </c>
      <c r="F12" s="24">
        <f t="shared" si="6"/>
        <v>590.4</v>
      </c>
      <c r="G12" s="24">
        <f t="shared" si="1"/>
        <v>168</v>
      </c>
      <c r="H12" s="24">
        <f t="shared" si="3"/>
        <v>189.33333333333337</v>
      </c>
      <c r="I12" s="29">
        <f t="shared" si="5"/>
        <v>208</v>
      </c>
      <c r="J12" s="24">
        <f t="shared" si="7"/>
        <v>225.60000000000002</v>
      </c>
    </row>
    <row r="13" spans="1:10" x14ac:dyDescent="0.3">
      <c r="A13" s="24">
        <v>2005</v>
      </c>
      <c r="B13">
        <v>880</v>
      </c>
      <c r="C13" s="24">
        <f t="shared" si="0"/>
        <v>744</v>
      </c>
      <c r="D13" s="24">
        <f t="shared" si="2"/>
        <v>704</v>
      </c>
      <c r="E13" s="24">
        <f t="shared" si="4"/>
        <v>674</v>
      </c>
      <c r="F13" s="24">
        <f t="shared" si="6"/>
        <v>649.6</v>
      </c>
      <c r="G13" s="24">
        <f t="shared" si="1"/>
        <v>136</v>
      </c>
      <c r="H13" s="24">
        <f t="shared" si="3"/>
        <v>176</v>
      </c>
      <c r="I13" s="29">
        <f t="shared" si="5"/>
        <v>206</v>
      </c>
      <c r="J13" s="24">
        <f t="shared" si="7"/>
        <v>230.39999999999998</v>
      </c>
    </row>
    <row r="14" spans="1:10" x14ac:dyDescent="0.3">
      <c r="A14" s="24">
        <v>2006</v>
      </c>
      <c r="B14">
        <v>984</v>
      </c>
      <c r="C14" s="24">
        <f t="shared" si="0"/>
        <v>848</v>
      </c>
      <c r="D14" s="24">
        <f t="shared" si="2"/>
        <v>789.33333333333337</v>
      </c>
      <c r="E14" s="24">
        <f t="shared" si="4"/>
        <v>748</v>
      </c>
      <c r="F14" s="24">
        <f t="shared" si="6"/>
        <v>715.2</v>
      </c>
      <c r="G14" s="24">
        <f t="shared" si="1"/>
        <v>136</v>
      </c>
      <c r="H14" s="24">
        <f t="shared" si="3"/>
        <v>194.66666666666663</v>
      </c>
      <c r="I14" s="29">
        <f t="shared" si="5"/>
        <v>236</v>
      </c>
      <c r="J14" s="24">
        <f t="shared" si="7"/>
        <v>268.79999999999995</v>
      </c>
    </row>
    <row r="15" spans="1:10" x14ac:dyDescent="0.3">
      <c r="A15" s="24">
        <v>2007</v>
      </c>
      <c r="B15">
        <v>1072</v>
      </c>
      <c r="C15" s="24">
        <f t="shared" si="0"/>
        <v>932</v>
      </c>
      <c r="D15" s="24">
        <f t="shared" si="2"/>
        <v>893.33333333333337</v>
      </c>
      <c r="E15" s="24">
        <f t="shared" si="4"/>
        <v>838</v>
      </c>
      <c r="F15" s="24">
        <f t="shared" si="6"/>
        <v>795.2</v>
      </c>
      <c r="G15" s="24">
        <f t="shared" si="1"/>
        <v>140</v>
      </c>
      <c r="H15" s="24">
        <f t="shared" si="3"/>
        <v>178.66666666666663</v>
      </c>
      <c r="I15" s="29">
        <f t="shared" si="5"/>
        <v>234</v>
      </c>
      <c r="J15" s="24">
        <f t="shared" si="7"/>
        <v>276.79999999999995</v>
      </c>
    </row>
    <row r="16" spans="1:10" x14ac:dyDescent="0.3">
      <c r="A16" s="24">
        <v>2008</v>
      </c>
      <c r="B16">
        <v>952</v>
      </c>
      <c r="C16" s="24">
        <f t="shared" si="0"/>
        <v>1028</v>
      </c>
      <c r="D16" s="24">
        <f t="shared" si="2"/>
        <v>978.66666666666663</v>
      </c>
      <c r="E16" s="24">
        <f t="shared" si="4"/>
        <v>938</v>
      </c>
      <c r="F16" s="24">
        <f t="shared" si="6"/>
        <v>884.8</v>
      </c>
      <c r="G16" s="24">
        <f t="shared" si="1"/>
        <v>76</v>
      </c>
      <c r="H16" s="24">
        <f t="shared" si="3"/>
        <v>26.666666666666629</v>
      </c>
      <c r="I16" s="29">
        <f t="shared" si="5"/>
        <v>14</v>
      </c>
      <c r="J16" s="24">
        <f t="shared" si="7"/>
        <v>67.200000000000045</v>
      </c>
    </row>
    <row r="17" spans="1:15" x14ac:dyDescent="0.3">
      <c r="A17" s="24">
        <v>2009</v>
      </c>
      <c r="B17">
        <v>1048</v>
      </c>
      <c r="C17" s="24">
        <f t="shared" si="0"/>
        <v>1012</v>
      </c>
      <c r="D17" s="24">
        <f t="shared" si="2"/>
        <v>1002.6666666666666</v>
      </c>
      <c r="E17" s="24">
        <f t="shared" si="4"/>
        <v>972</v>
      </c>
      <c r="F17" s="24">
        <f t="shared" si="6"/>
        <v>940.8</v>
      </c>
      <c r="G17" s="24">
        <f t="shared" si="1"/>
        <v>36</v>
      </c>
      <c r="H17" s="24">
        <f t="shared" si="3"/>
        <v>45.333333333333371</v>
      </c>
      <c r="I17" s="29">
        <f t="shared" si="5"/>
        <v>76</v>
      </c>
      <c r="J17" s="24">
        <f t="shared" si="7"/>
        <v>107.20000000000005</v>
      </c>
    </row>
    <row r="18" spans="1:15" x14ac:dyDescent="0.3">
      <c r="A18" s="24">
        <v>2010</v>
      </c>
      <c r="B18">
        <v>984</v>
      </c>
      <c r="C18" s="24">
        <f t="shared" si="0"/>
        <v>1000</v>
      </c>
      <c r="D18" s="24">
        <f t="shared" si="2"/>
        <v>1024</v>
      </c>
      <c r="E18" s="24">
        <f t="shared" si="4"/>
        <v>1014</v>
      </c>
      <c r="F18" s="24">
        <f t="shared" si="6"/>
        <v>987.2</v>
      </c>
      <c r="G18" s="24">
        <f t="shared" si="1"/>
        <v>16</v>
      </c>
      <c r="H18" s="24">
        <f t="shared" si="3"/>
        <v>40</v>
      </c>
      <c r="I18" s="29">
        <f t="shared" si="5"/>
        <v>30</v>
      </c>
      <c r="J18" s="24">
        <f t="shared" si="7"/>
        <v>3.2000000000000455</v>
      </c>
    </row>
    <row r="19" spans="1:15" x14ac:dyDescent="0.3">
      <c r="A19" s="24">
        <v>2011</v>
      </c>
      <c r="B19">
        <v>1136</v>
      </c>
      <c r="C19" s="24">
        <f t="shared" si="0"/>
        <v>1016</v>
      </c>
      <c r="D19" s="24">
        <f t="shared" si="2"/>
        <v>994.66666666666663</v>
      </c>
      <c r="E19" s="24">
        <f t="shared" si="4"/>
        <v>1014</v>
      </c>
      <c r="F19" s="24">
        <f t="shared" si="6"/>
        <v>1008</v>
      </c>
      <c r="G19" s="24">
        <f t="shared" si="1"/>
        <v>120</v>
      </c>
      <c r="H19" s="24">
        <f t="shared" si="3"/>
        <v>141.33333333333337</v>
      </c>
      <c r="I19" s="29">
        <f t="shared" si="5"/>
        <v>122</v>
      </c>
      <c r="J19" s="24">
        <f t="shared" si="7"/>
        <v>128</v>
      </c>
    </row>
    <row r="20" spans="1:15" x14ac:dyDescent="0.3">
      <c r="A20" s="24">
        <v>2012</v>
      </c>
      <c r="B20">
        <v>1848</v>
      </c>
      <c r="C20" s="24">
        <f t="shared" si="0"/>
        <v>1060</v>
      </c>
      <c r="D20" s="24">
        <f t="shared" si="2"/>
        <v>1056</v>
      </c>
      <c r="E20" s="24">
        <f t="shared" si="4"/>
        <v>1030</v>
      </c>
      <c r="F20" s="24">
        <f t="shared" si="6"/>
        <v>1038.4000000000001</v>
      </c>
      <c r="G20" s="24">
        <f t="shared" si="1"/>
        <v>788</v>
      </c>
      <c r="H20" s="24">
        <f t="shared" si="3"/>
        <v>792</v>
      </c>
      <c r="I20" s="29">
        <f t="shared" si="5"/>
        <v>818</v>
      </c>
      <c r="J20" s="24">
        <f t="shared" si="7"/>
        <v>809.59999999999991</v>
      </c>
    </row>
    <row r="21" spans="1:15" x14ac:dyDescent="0.3">
      <c r="A21" s="24">
        <v>2013</v>
      </c>
      <c r="B21">
        <v>1216</v>
      </c>
      <c r="C21" s="24">
        <f t="shared" si="0"/>
        <v>1492</v>
      </c>
      <c r="D21" s="24">
        <f t="shared" si="2"/>
        <v>1322.6666666666667</v>
      </c>
      <c r="E21" s="24">
        <f t="shared" si="4"/>
        <v>1254</v>
      </c>
      <c r="F21" s="24">
        <f t="shared" si="6"/>
        <v>1193.5999999999999</v>
      </c>
      <c r="G21" s="24">
        <f t="shared" si="1"/>
        <v>276</v>
      </c>
      <c r="H21" s="24">
        <f t="shared" si="3"/>
        <v>106.66666666666674</v>
      </c>
      <c r="I21" s="29">
        <f t="shared" si="5"/>
        <v>38</v>
      </c>
      <c r="J21" s="24">
        <f t="shared" si="7"/>
        <v>22.400000000000091</v>
      </c>
    </row>
    <row r="22" spans="1:15" x14ac:dyDescent="0.3">
      <c r="A22" s="24">
        <v>2014</v>
      </c>
      <c r="B22">
        <v>1312</v>
      </c>
      <c r="C22" s="24">
        <f t="shared" si="0"/>
        <v>1532</v>
      </c>
      <c r="D22" s="24">
        <f t="shared" si="2"/>
        <v>1400</v>
      </c>
      <c r="E22" s="24">
        <f t="shared" si="4"/>
        <v>1296</v>
      </c>
      <c r="F22" s="24">
        <f t="shared" si="6"/>
        <v>1246.4000000000001</v>
      </c>
      <c r="G22" s="24">
        <f t="shared" si="1"/>
        <v>220</v>
      </c>
      <c r="H22" s="24">
        <f t="shared" si="3"/>
        <v>88</v>
      </c>
      <c r="I22" s="29">
        <f t="shared" si="5"/>
        <v>16</v>
      </c>
      <c r="J22" s="24">
        <f t="shared" si="7"/>
        <v>65.599999999999909</v>
      </c>
    </row>
    <row r="23" spans="1:15" x14ac:dyDescent="0.3">
      <c r="A23" s="24">
        <v>2015</v>
      </c>
      <c r="B23">
        <v>1384</v>
      </c>
      <c r="C23" s="24">
        <f t="shared" si="0"/>
        <v>1264</v>
      </c>
      <c r="D23" s="24">
        <f t="shared" si="2"/>
        <v>1458.6666666666667</v>
      </c>
      <c r="E23" s="24">
        <f t="shared" si="4"/>
        <v>1378</v>
      </c>
      <c r="F23" s="24">
        <f t="shared" si="6"/>
        <v>1299.2</v>
      </c>
      <c r="G23" s="24">
        <f t="shared" si="1"/>
        <v>120</v>
      </c>
      <c r="H23" s="24">
        <f t="shared" si="3"/>
        <v>74.666666666666742</v>
      </c>
      <c r="I23" s="29">
        <f t="shared" si="5"/>
        <v>6</v>
      </c>
      <c r="J23" s="24">
        <f t="shared" si="7"/>
        <v>84.799999999999955</v>
      </c>
    </row>
    <row r="24" spans="1:15" x14ac:dyDescent="0.3">
      <c r="A24" s="24">
        <v>2016</v>
      </c>
      <c r="B24">
        <v>1488</v>
      </c>
      <c r="C24" s="24">
        <f t="shared" si="0"/>
        <v>1348</v>
      </c>
      <c r="D24" s="24">
        <f t="shared" si="2"/>
        <v>1304</v>
      </c>
      <c r="E24" s="24">
        <f t="shared" si="4"/>
        <v>1440</v>
      </c>
      <c r="F24" s="24">
        <f t="shared" si="6"/>
        <v>1379.2</v>
      </c>
      <c r="G24" s="24">
        <f t="shared" si="1"/>
        <v>140</v>
      </c>
      <c r="H24" s="24">
        <f t="shared" si="3"/>
        <v>184</v>
      </c>
      <c r="I24" s="29">
        <f t="shared" si="5"/>
        <v>48</v>
      </c>
      <c r="J24" s="24">
        <f t="shared" si="7"/>
        <v>108.79999999999995</v>
      </c>
    </row>
    <row r="25" spans="1:15" x14ac:dyDescent="0.3">
      <c r="A25">
        <v>2017</v>
      </c>
      <c r="C25" s="24">
        <f t="shared" si="0"/>
        <v>1436</v>
      </c>
      <c r="D25" s="24">
        <f t="shared" si="2"/>
        <v>1394.6666666666667</v>
      </c>
      <c r="E25" s="24">
        <f t="shared" si="4"/>
        <v>1350</v>
      </c>
      <c r="F25" s="24">
        <f t="shared" si="6"/>
        <v>1449.6</v>
      </c>
      <c r="G25" s="24"/>
      <c r="H25" s="24"/>
      <c r="I25" s="29"/>
      <c r="J25" s="24"/>
    </row>
    <row r="26" spans="1:15" x14ac:dyDescent="0.3">
      <c r="G26">
        <f>SUM(G6:G24)</f>
        <v>2928</v>
      </c>
      <c r="H26" s="24">
        <f t="shared" ref="H26:J26" si="8">SUM(H6:H24)</f>
        <v>2746.666666666667</v>
      </c>
      <c r="I26" s="29">
        <f t="shared" si="8"/>
        <v>2522</v>
      </c>
      <c r="J26" s="24">
        <f t="shared" si="8"/>
        <v>2812.8</v>
      </c>
    </row>
    <row r="27" spans="1:15" x14ac:dyDescent="0.3">
      <c r="G27">
        <f>AVERAGE(G6:G24)</f>
        <v>154.10526315789474</v>
      </c>
      <c r="H27" s="24">
        <f t="shared" ref="H27:J27" si="9">AVERAGE(H6:H24)</f>
        <v>152.59259259259261</v>
      </c>
      <c r="I27" s="29">
        <f t="shared" si="9"/>
        <v>148.35294117647058</v>
      </c>
      <c r="J27" s="24">
        <f t="shared" si="9"/>
        <v>175.8</v>
      </c>
    </row>
    <row r="32" spans="1:15" x14ac:dyDescent="0.3">
      <c r="O32" t="s">
        <v>52</v>
      </c>
    </row>
    <row r="33" spans="15:15" x14ac:dyDescent="0.3">
      <c r="O33" t="s">
        <v>53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3"/>
  <sheetViews>
    <sheetView workbookViewId="0">
      <selection activeCell="A2" sqref="A2:B25"/>
    </sheetView>
  </sheetViews>
  <sheetFormatPr defaultRowHeight="16.5" x14ac:dyDescent="0.3"/>
  <cols>
    <col min="1" max="16384" width="9" style="24"/>
  </cols>
  <sheetData>
    <row r="2" spans="1:14" x14ac:dyDescent="0.3">
      <c r="C2" s="24" t="s">
        <v>47</v>
      </c>
      <c r="G2" s="24" t="s">
        <v>58</v>
      </c>
    </row>
    <row r="3" spans="1:14" x14ac:dyDescent="0.3">
      <c r="B3" s="24" t="s">
        <v>46</v>
      </c>
      <c r="C3" s="24" t="s">
        <v>48</v>
      </c>
      <c r="D3" s="24" t="s">
        <v>49</v>
      </c>
      <c r="E3" s="24" t="s">
        <v>50</v>
      </c>
      <c r="F3" s="24" t="s">
        <v>51</v>
      </c>
      <c r="G3" s="24" t="s">
        <v>59</v>
      </c>
      <c r="H3" s="24" t="s">
        <v>60</v>
      </c>
      <c r="I3" s="24" t="s">
        <v>61</v>
      </c>
      <c r="J3" s="24" t="s">
        <v>62</v>
      </c>
      <c r="K3" s="24" t="s">
        <v>54</v>
      </c>
      <c r="L3" s="24" t="s">
        <v>55</v>
      </c>
      <c r="M3" s="24" t="s">
        <v>56</v>
      </c>
      <c r="N3" s="24" t="s">
        <v>57</v>
      </c>
    </row>
    <row r="4" spans="1:14" x14ac:dyDescent="0.3">
      <c r="A4" s="24">
        <v>1996</v>
      </c>
      <c r="B4" s="24">
        <v>424</v>
      </c>
    </row>
    <row r="5" spans="1:14" x14ac:dyDescent="0.3">
      <c r="A5" s="24">
        <v>1997</v>
      </c>
      <c r="B5" s="24">
        <v>216</v>
      </c>
    </row>
    <row r="6" spans="1:14" x14ac:dyDescent="0.3">
      <c r="A6" s="24">
        <v>1998</v>
      </c>
      <c r="B6" s="24">
        <v>488</v>
      </c>
      <c r="C6" s="24">
        <f>AVERAGE(B4:B5)</f>
        <v>320</v>
      </c>
      <c r="K6" s="24">
        <f>ABS($B6-C6)</f>
        <v>168</v>
      </c>
    </row>
    <row r="7" spans="1:14" x14ac:dyDescent="0.3">
      <c r="A7" s="24">
        <v>1999</v>
      </c>
      <c r="B7" s="24">
        <v>520</v>
      </c>
      <c r="C7" s="24">
        <f t="shared" ref="C7:C25" si="0">AVERAGE(B5:B6)</f>
        <v>352</v>
      </c>
      <c r="D7" s="24">
        <f>AVERAGE(B4:B6)</f>
        <v>376</v>
      </c>
      <c r="G7" s="24">
        <f>AVERAGE(C6:C7)</f>
        <v>336</v>
      </c>
      <c r="K7" s="24">
        <f>ABS($B7-C7)</f>
        <v>168</v>
      </c>
      <c r="L7" s="24">
        <f>ABS($B7-D7)</f>
        <v>144</v>
      </c>
    </row>
    <row r="8" spans="1:14" x14ac:dyDescent="0.3">
      <c r="A8" s="24">
        <v>2000</v>
      </c>
      <c r="B8" s="24">
        <v>552</v>
      </c>
      <c r="C8" s="24">
        <f t="shared" si="0"/>
        <v>504</v>
      </c>
      <c r="D8" s="24">
        <f t="shared" ref="D8:D25" si="1">AVERAGE(B5:B7)</f>
        <v>408</v>
      </c>
      <c r="E8" s="24">
        <f>AVERAGE(B4:B7)</f>
        <v>412</v>
      </c>
      <c r="G8" s="24">
        <f t="shared" ref="G8:G24" si="2">AVERAGE(C7:C8)</f>
        <v>428</v>
      </c>
      <c r="H8" s="24">
        <f t="shared" ref="H7:J22" si="3">AVERAGE(D7:D8)</f>
        <v>392</v>
      </c>
      <c r="K8" s="24">
        <f>ABS($B8-C8)</f>
        <v>48</v>
      </c>
      <c r="L8" s="24">
        <f>ABS($B8-D8)</f>
        <v>144</v>
      </c>
      <c r="M8" s="29">
        <f>ABS($B8-E8)</f>
        <v>140</v>
      </c>
    </row>
    <row r="9" spans="1:14" x14ac:dyDescent="0.3">
      <c r="A9" s="24">
        <v>2001</v>
      </c>
      <c r="B9" s="24">
        <v>584</v>
      </c>
      <c r="C9" s="24">
        <f t="shared" si="0"/>
        <v>536</v>
      </c>
      <c r="D9" s="24">
        <f t="shared" si="1"/>
        <v>520</v>
      </c>
      <c r="E9" s="24">
        <f t="shared" ref="E9:E25" si="4">AVERAGE(B5:B8)</f>
        <v>444</v>
      </c>
      <c r="F9" s="24">
        <f>AVERAGE(B4:B8)</f>
        <v>440</v>
      </c>
      <c r="G9" s="24">
        <f t="shared" si="2"/>
        <v>520</v>
      </c>
      <c r="H9" s="24">
        <f t="shared" si="3"/>
        <v>464</v>
      </c>
      <c r="I9" s="24">
        <f t="shared" si="3"/>
        <v>428</v>
      </c>
      <c r="K9" s="24">
        <f>ABS($B9-C9)</f>
        <v>48</v>
      </c>
      <c r="L9" s="24">
        <f>ABS($B9-D9)</f>
        <v>64</v>
      </c>
      <c r="M9" s="29">
        <f>ABS($B9-E9)</f>
        <v>140</v>
      </c>
      <c r="N9" s="24">
        <f>ABS($B9-F9)</f>
        <v>144</v>
      </c>
    </row>
    <row r="10" spans="1:14" x14ac:dyDescent="0.3">
      <c r="A10" s="24">
        <v>2002</v>
      </c>
      <c r="B10" s="24">
        <v>624</v>
      </c>
      <c r="C10" s="24">
        <f t="shared" si="0"/>
        <v>568</v>
      </c>
      <c r="D10" s="24">
        <f t="shared" si="1"/>
        <v>552</v>
      </c>
      <c r="E10" s="24">
        <f t="shared" si="4"/>
        <v>536</v>
      </c>
      <c r="F10" s="24">
        <f t="shared" ref="F10:F25" si="5">AVERAGE(B5:B9)</f>
        <v>472</v>
      </c>
      <c r="G10" s="24">
        <f t="shared" si="2"/>
        <v>552</v>
      </c>
      <c r="H10" s="24">
        <f t="shared" si="3"/>
        <v>536</v>
      </c>
      <c r="I10" s="24">
        <f t="shared" si="3"/>
        <v>490</v>
      </c>
      <c r="J10" s="24">
        <f t="shared" si="3"/>
        <v>456</v>
      </c>
      <c r="K10" s="24">
        <f>ABS($B10-C10)</f>
        <v>56</v>
      </c>
      <c r="L10" s="24">
        <f>ABS($B10-D10)</f>
        <v>72</v>
      </c>
      <c r="M10" s="29">
        <f>ABS($B10-E10)</f>
        <v>88</v>
      </c>
      <c r="N10" s="24">
        <f>ABS($B10-F10)</f>
        <v>152</v>
      </c>
    </row>
    <row r="11" spans="1:14" x14ac:dyDescent="0.3">
      <c r="A11" s="24">
        <v>2003</v>
      </c>
      <c r="B11" s="24">
        <v>672</v>
      </c>
      <c r="C11" s="24">
        <f t="shared" si="0"/>
        <v>604</v>
      </c>
      <c r="D11" s="24">
        <f t="shared" si="1"/>
        <v>586.66666666666663</v>
      </c>
      <c r="E11" s="24">
        <f t="shared" si="4"/>
        <v>570</v>
      </c>
      <c r="F11" s="24">
        <f t="shared" si="5"/>
        <v>553.6</v>
      </c>
      <c r="G11" s="24">
        <f t="shared" si="2"/>
        <v>586</v>
      </c>
      <c r="H11" s="24">
        <f t="shared" si="3"/>
        <v>569.33333333333326</v>
      </c>
      <c r="I11" s="24">
        <f t="shared" si="3"/>
        <v>553</v>
      </c>
      <c r="J11" s="24">
        <f t="shared" si="3"/>
        <v>512.79999999999995</v>
      </c>
      <c r="K11" s="24">
        <f>ABS($B11-C11)</f>
        <v>68</v>
      </c>
      <c r="L11" s="24">
        <f>ABS($B11-D11)</f>
        <v>85.333333333333371</v>
      </c>
      <c r="M11" s="29">
        <f>ABS($B11-E11)</f>
        <v>102</v>
      </c>
      <c r="N11" s="24">
        <f>ABS($B11-F11)</f>
        <v>118.39999999999998</v>
      </c>
    </row>
    <row r="12" spans="1:14" x14ac:dyDescent="0.3">
      <c r="A12" s="24">
        <v>2004</v>
      </c>
      <c r="B12" s="24">
        <v>816</v>
      </c>
      <c r="C12" s="24">
        <f t="shared" si="0"/>
        <v>648</v>
      </c>
      <c r="D12" s="24">
        <f t="shared" si="1"/>
        <v>626.66666666666663</v>
      </c>
      <c r="E12" s="24">
        <f t="shared" si="4"/>
        <v>608</v>
      </c>
      <c r="F12" s="24">
        <f t="shared" si="5"/>
        <v>590.4</v>
      </c>
      <c r="G12" s="24">
        <f t="shared" si="2"/>
        <v>626</v>
      </c>
      <c r="H12" s="24">
        <f t="shared" si="3"/>
        <v>606.66666666666663</v>
      </c>
      <c r="I12" s="24">
        <f t="shared" si="3"/>
        <v>589</v>
      </c>
      <c r="J12" s="24">
        <f t="shared" si="3"/>
        <v>572</v>
      </c>
      <c r="K12" s="24">
        <f>ABS($B12-C12)</f>
        <v>168</v>
      </c>
      <c r="L12" s="24">
        <f>ABS($B12-D12)</f>
        <v>189.33333333333337</v>
      </c>
      <c r="M12" s="29">
        <f>ABS($B12-E12)</f>
        <v>208</v>
      </c>
      <c r="N12" s="24">
        <f>ABS($B12-F12)</f>
        <v>225.60000000000002</v>
      </c>
    </row>
    <row r="13" spans="1:14" x14ac:dyDescent="0.3">
      <c r="A13" s="24">
        <v>2005</v>
      </c>
      <c r="B13" s="24">
        <v>880</v>
      </c>
      <c r="C13" s="24">
        <f t="shared" si="0"/>
        <v>744</v>
      </c>
      <c r="D13" s="24">
        <f t="shared" si="1"/>
        <v>704</v>
      </c>
      <c r="E13" s="24">
        <f t="shared" si="4"/>
        <v>674</v>
      </c>
      <c r="F13" s="24">
        <f t="shared" si="5"/>
        <v>649.6</v>
      </c>
      <c r="G13" s="24">
        <f t="shared" si="2"/>
        <v>696</v>
      </c>
      <c r="H13" s="24">
        <f t="shared" si="3"/>
        <v>665.33333333333326</v>
      </c>
      <c r="I13" s="24">
        <f t="shared" si="3"/>
        <v>641</v>
      </c>
      <c r="J13" s="24">
        <f t="shared" si="3"/>
        <v>620</v>
      </c>
      <c r="K13" s="24">
        <f>ABS($B13-C13)</f>
        <v>136</v>
      </c>
      <c r="L13" s="24">
        <f>ABS($B13-D13)</f>
        <v>176</v>
      </c>
      <c r="M13" s="29">
        <f>ABS($B13-E13)</f>
        <v>206</v>
      </c>
      <c r="N13" s="24">
        <f>ABS($B13-F13)</f>
        <v>230.39999999999998</v>
      </c>
    </row>
    <row r="14" spans="1:14" x14ac:dyDescent="0.3">
      <c r="A14" s="24">
        <v>2006</v>
      </c>
      <c r="B14" s="24">
        <v>984</v>
      </c>
      <c r="C14" s="24">
        <f t="shared" si="0"/>
        <v>848</v>
      </c>
      <c r="D14" s="24">
        <f t="shared" si="1"/>
        <v>789.33333333333337</v>
      </c>
      <c r="E14" s="24">
        <f t="shared" si="4"/>
        <v>748</v>
      </c>
      <c r="F14" s="24">
        <f t="shared" si="5"/>
        <v>715.2</v>
      </c>
      <c r="G14" s="24">
        <f t="shared" si="2"/>
        <v>796</v>
      </c>
      <c r="H14" s="24">
        <f t="shared" si="3"/>
        <v>746.66666666666674</v>
      </c>
      <c r="I14" s="24">
        <f t="shared" si="3"/>
        <v>711</v>
      </c>
      <c r="J14" s="24">
        <f t="shared" si="3"/>
        <v>682.40000000000009</v>
      </c>
      <c r="K14" s="24">
        <f>ABS($B14-C14)</f>
        <v>136</v>
      </c>
      <c r="L14" s="24">
        <f>ABS($B14-D14)</f>
        <v>194.66666666666663</v>
      </c>
      <c r="M14" s="29">
        <f>ABS($B14-E14)</f>
        <v>236</v>
      </c>
      <c r="N14" s="24">
        <f>ABS($B14-F14)</f>
        <v>268.79999999999995</v>
      </c>
    </row>
    <row r="15" spans="1:14" x14ac:dyDescent="0.3">
      <c r="A15" s="24">
        <v>2007</v>
      </c>
      <c r="B15" s="24">
        <v>1072</v>
      </c>
      <c r="C15" s="24">
        <f t="shared" si="0"/>
        <v>932</v>
      </c>
      <c r="D15" s="24">
        <f t="shared" si="1"/>
        <v>893.33333333333337</v>
      </c>
      <c r="E15" s="24">
        <f t="shared" si="4"/>
        <v>838</v>
      </c>
      <c r="F15" s="24">
        <f t="shared" si="5"/>
        <v>795.2</v>
      </c>
      <c r="G15" s="24">
        <f t="shared" si="2"/>
        <v>890</v>
      </c>
      <c r="H15" s="24">
        <f t="shared" si="3"/>
        <v>841.33333333333337</v>
      </c>
      <c r="I15" s="24">
        <f t="shared" si="3"/>
        <v>793</v>
      </c>
      <c r="J15" s="24">
        <f t="shared" si="3"/>
        <v>755.2</v>
      </c>
      <c r="K15" s="24">
        <f>ABS($B15-C15)</f>
        <v>140</v>
      </c>
      <c r="L15" s="24">
        <f>ABS($B15-D15)</f>
        <v>178.66666666666663</v>
      </c>
      <c r="M15" s="29">
        <f>ABS($B15-E15)</f>
        <v>234</v>
      </c>
      <c r="N15" s="24">
        <f>ABS($B15-F15)</f>
        <v>276.79999999999995</v>
      </c>
    </row>
    <row r="16" spans="1:14" x14ac:dyDescent="0.3">
      <c r="A16" s="24">
        <v>2008</v>
      </c>
      <c r="B16" s="24">
        <v>952</v>
      </c>
      <c r="C16" s="24">
        <f t="shared" si="0"/>
        <v>1028</v>
      </c>
      <c r="D16" s="24">
        <f t="shared" si="1"/>
        <v>978.66666666666663</v>
      </c>
      <c r="E16" s="24">
        <f t="shared" si="4"/>
        <v>938</v>
      </c>
      <c r="F16" s="24">
        <f t="shared" si="5"/>
        <v>884.8</v>
      </c>
      <c r="G16" s="24">
        <f t="shared" si="2"/>
        <v>980</v>
      </c>
      <c r="H16" s="24">
        <f t="shared" si="3"/>
        <v>936</v>
      </c>
      <c r="I16" s="24">
        <f t="shared" si="3"/>
        <v>888</v>
      </c>
      <c r="J16" s="24">
        <f t="shared" si="3"/>
        <v>840</v>
      </c>
      <c r="K16" s="24">
        <f>ABS($B16-C16)</f>
        <v>76</v>
      </c>
      <c r="L16" s="24">
        <f>ABS($B16-D16)</f>
        <v>26.666666666666629</v>
      </c>
      <c r="M16" s="29">
        <f>ABS($B16-E16)</f>
        <v>14</v>
      </c>
      <c r="N16" s="24">
        <f>ABS($B16-F16)</f>
        <v>67.200000000000045</v>
      </c>
    </row>
    <row r="17" spans="1:16" x14ac:dyDescent="0.3">
      <c r="A17" s="24">
        <v>2009</v>
      </c>
      <c r="B17" s="24">
        <v>1048</v>
      </c>
      <c r="C17" s="24">
        <f t="shared" si="0"/>
        <v>1012</v>
      </c>
      <c r="D17" s="24">
        <f t="shared" si="1"/>
        <v>1002.6666666666666</v>
      </c>
      <c r="E17" s="24">
        <f t="shared" si="4"/>
        <v>972</v>
      </c>
      <c r="F17" s="24">
        <f t="shared" si="5"/>
        <v>940.8</v>
      </c>
      <c r="G17" s="24">
        <f t="shared" si="2"/>
        <v>1020</v>
      </c>
      <c r="H17" s="24">
        <f t="shared" si="3"/>
        <v>990.66666666666663</v>
      </c>
      <c r="I17" s="24">
        <f t="shared" si="3"/>
        <v>955</v>
      </c>
      <c r="J17" s="24">
        <f t="shared" si="3"/>
        <v>912.8</v>
      </c>
      <c r="K17" s="24">
        <f>ABS($B17-C17)</f>
        <v>36</v>
      </c>
      <c r="L17" s="24">
        <f>ABS($B17-D17)</f>
        <v>45.333333333333371</v>
      </c>
      <c r="M17" s="29">
        <f>ABS($B17-E17)</f>
        <v>76</v>
      </c>
      <c r="N17" s="24">
        <f>ABS($B17-F17)</f>
        <v>107.20000000000005</v>
      </c>
    </row>
    <row r="18" spans="1:16" x14ac:dyDescent="0.3">
      <c r="A18" s="24">
        <v>2010</v>
      </c>
      <c r="B18" s="24">
        <v>984</v>
      </c>
      <c r="C18" s="24">
        <f t="shared" si="0"/>
        <v>1000</v>
      </c>
      <c r="D18" s="24">
        <f t="shared" si="1"/>
        <v>1024</v>
      </c>
      <c r="E18" s="24">
        <f t="shared" si="4"/>
        <v>1014</v>
      </c>
      <c r="F18" s="24">
        <f t="shared" si="5"/>
        <v>987.2</v>
      </c>
      <c r="G18" s="24">
        <f t="shared" si="2"/>
        <v>1006</v>
      </c>
      <c r="H18" s="24">
        <f t="shared" si="3"/>
        <v>1013.3333333333333</v>
      </c>
      <c r="I18" s="24">
        <f t="shared" si="3"/>
        <v>993</v>
      </c>
      <c r="J18" s="24">
        <f t="shared" si="3"/>
        <v>964</v>
      </c>
      <c r="K18" s="24">
        <f>ABS($B18-C18)</f>
        <v>16</v>
      </c>
      <c r="L18" s="24">
        <f>ABS($B18-D18)</f>
        <v>40</v>
      </c>
      <c r="M18" s="29">
        <f>ABS($B18-E18)</f>
        <v>30</v>
      </c>
      <c r="N18" s="24">
        <f>ABS($B18-F18)</f>
        <v>3.2000000000000455</v>
      </c>
    </row>
    <row r="19" spans="1:16" x14ac:dyDescent="0.3">
      <c r="A19" s="24">
        <v>2011</v>
      </c>
      <c r="B19" s="24">
        <v>1136</v>
      </c>
      <c r="C19" s="24">
        <f t="shared" si="0"/>
        <v>1016</v>
      </c>
      <c r="D19" s="24">
        <f t="shared" si="1"/>
        <v>994.66666666666663</v>
      </c>
      <c r="E19" s="24">
        <f t="shared" si="4"/>
        <v>1014</v>
      </c>
      <c r="F19" s="24">
        <f t="shared" si="5"/>
        <v>1008</v>
      </c>
      <c r="G19" s="24">
        <f t="shared" si="2"/>
        <v>1008</v>
      </c>
      <c r="H19" s="24">
        <f t="shared" si="3"/>
        <v>1009.3333333333333</v>
      </c>
      <c r="I19" s="24">
        <f t="shared" si="3"/>
        <v>1014</v>
      </c>
      <c r="J19" s="24">
        <f t="shared" si="3"/>
        <v>997.6</v>
      </c>
      <c r="K19" s="24">
        <f>ABS($B19-C19)</f>
        <v>120</v>
      </c>
      <c r="L19" s="24">
        <f>ABS($B19-D19)</f>
        <v>141.33333333333337</v>
      </c>
      <c r="M19" s="29">
        <f>ABS($B19-E19)</f>
        <v>122</v>
      </c>
      <c r="N19" s="24">
        <f>ABS($B19-F19)</f>
        <v>128</v>
      </c>
    </row>
    <row r="20" spans="1:16" x14ac:dyDescent="0.3">
      <c r="A20" s="24">
        <v>2012</v>
      </c>
      <c r="B20" s="24">
        <v>1848</v>
      </c>
      <c r="C20" s="24">
        <f t="shared" si="0"/>
        <v>1060</v>
      </c>
      <c r="D20" s="24">
        <f t="shared" si="1"/>
        <v>1056</v>
      </c>
      <c r="E20" s="24">
        <f t="shared" si="4"/>
        <v>1030</v>
      </c>
      <c r="F20" s="24">
        <f t="shared" si="5"/>
        <v>1038.4000000000001</v>
      </c>
      <c r="G20" s="24">
        <f t="shared" si="2"/>
        <v>1038</v>
      </c>
      <c r="H20" s="24">
        <f t="shared" si="3"/>
        <v>1025.3333333333333</v>
      </c>
      <c r="I20" s="24">
        <f t="shared" si="3"/>
        <v>1022</v>
      </c>
      <c r="J20" s="24">
        <f t="shared" si="3"/>
        <v>1023.2</v>
      </c>
      <c r="K20" s="24">
        <f>ABS($B20-C20)</f>
        <v>788</v>
      </c>
      <c r="L20" s="24">
        <f>ABS($B20-D20)</f>
        <v>792</v>
      </c>
      <c r="M20" s="29">
        <f>ABS($B20-E20)</f>
        <v>818</v>
      </c>
      <c r="N20" s="24">
        <f>ABS($B20-F20)</f>
        <v>809.59999999999991</v>
      </c>
    </row>
    <row r="21" spans="1:16" x14ac:dyDescent="0.3">
      <c r="A21" s="24">
        <v>2013</v>
      </c>
      <c r="B21" s="24">
        <v>1216</v>
      </c>
      <c r="C21" s="24">
        <f t="shared" si="0"/>
        <v>1492</v>
      </c>
      <c r="D21" s="24">
        <f t="shared" si="1"/>
        <v>1322.6666666666667</v>
      </c>
      <c r="E21" s="24">
        <f t="shared" si="4"/>
        <v>1254</v>
      </c>
      <c r="F21" s="24">
        <f t="shared" si="5"/>
        <v>1193.5999999999999</v>
      </c>
      <c r="G21" s="24">
        <f t="shared" si="2"/>
        <v>1276</v>
      </c>
      <c r="H21" s="24">
        <f t="shared" si="3"/>
        <v>1189.3333333333335</v>
      </c>
      <c r="I21" s="24">
        <f t="shared" si="3"/>
        <v>1142</v>
      </c>
      <c r="J21" s="24">
        <f t="shared" si="3"/>
        <v>1116</v>
      </c>
      <c r="K21" s="24">
        <f>ABS($B21-C21)</f>
        <v>276</v>
      </c>
      <c r="L21" s="24">
        <f>ABS($B21-D21)</f>
        <v>106.66666666666674</v>
      </c>
      <c r="M21" s="29">
        <f>ABS($B21-E21)</f>
        <v>38</v>
      </c>
      <c r="N21" s="24">
        <f>ABS($B21-F21)</f>
        <v>22.400000000000091</v>
      </c>
    </row>
    <row r="22" spans="1:16" x14ac:dyDescent="0.3">
      <c r="A22" s="24">
        <v>2014</v>
      </c>
      <c r="B22" s="24">
        <v>1312</v>
      </c>
      <c r="C22" s="24">
        <f t="shared" si="0"/>
        <v>1532</v>
      </c>
      <c r="D22" s="24">
        <f t="shared" si="1"/>
        <v>1400</v>
      </c>
      <c r="E22" s="24">
        <f t="shared" si="4"/>
        <v>1296</v>
      </c>
      <c r="F22" s="24">
        <f t="shared" si="5"/>
        <v>1246.4000000000001</v>
      </c>
      <c r="G22" s="24">
        <f t="shared" si="2"/>
        <v>1512</v>
      </c>
      <c r="H22" s="24">
        <f t="shared" si="3"/>
        <v>1361.3333333333335</v>
      </c>
      <c r="I22" s="24">
        <f t="shared" si="3"/>
        <v>1275</v>
      </c>
      <c r="J22" s="24">
        <f t="shared" si="3"/>
        <v>1220</v>
      </c>
      <c r="K22" s="24">
        <f>ABS($B22-C22)</f>
        <v>220</v>
      </c>
      <c r="L22" s="24">
        <f>ABS($B22-D22)</f>
        <v>88</v>
      </c>
      <c r="M22" s="29">
        <f>ABS($B22-E22)</f>
        <v>16</v>
      </c>
      <c r="N22" s="24">
        <f>ABS($B22-F22)</f>
        <v>65.599999999999909</v>
      </c>
    </row>
    <row r="23" spans="1:16" x14ac:dyDescent="0.3">
      <c r="A23" s="24">
        <v>2015</v>
      </c>
      <c r="B23" s="24">
        <v>1384</v>
      </c>
      <c r="C23" s="24">
        <f t="shared" si="0"/>
        <v>1264</v>
      </c>
      <c r="D23" s="24">
        <f t="shared" si="1"/>
        <v>1458.6666666666667</v>
      </c>
      <c r="E23" s="24">
        <f t="shared" si="4"/>
        <v>1378</v>
      </c>
      <c r="F23" s="24">
        <f t="shared" si="5"/>
        <v>1299.2</v>
      </c>
      <c r="G23" s="24">
        <f t="shared" si="2"/>
        <v>1398</v>
      </c>
      <c r="H23" s="24">
        <f t="shared" ref="H23:H24" si="6">AVERAGE(D22:D23)</f>
        <v>1429.3333333333335</v>
      </c>
      <c r="I23" s="24">
        <f t="shared" ref="I23:I24" si="7">AVERAGE(E22:E23)</f>
        <v>1337</v>
      </c>
      <c r="J23" s="24">
        <f t="shared" ref="J23:J24" si="8">AVERAGE(F22:F23)</f>
        <v>1272.8000000000002</v>
      </c>
      <c r="K23" s="24">
        <f>ABS($B23-C23)</f>
        <v>120</v>
      </c>
      <c r="L23" s="24">
        <f>ABS($B23-D23)</f>
        <v>74.666666666666742</v>
      </c>
      <c r="M23" s="29">
        <f>ABS($B23-E23)</f>
        <v>6</v>
      </c>
      <c r="N23" s="24">
        <f>ABS($B23-F23)</f>
        <v>84.799999999999955</v>
      </c>
    </row>
    <row r="24" spans="1:16" x14ac:dyDescent="0.3">
      <c r="A24" s="24">
        <v>2016</v>
      </c>
      <c r="B24" s="24">
        <v>1488</v>
      </c>
      <c r="C24" s="24">
        <f t="shared" si="0"/>
        <v>1348</v>
      </c>
      <c r="D24" s="24">
        <f t="shared" si="1"/>
        <v>1304</v>
      </c>
      <c r="E24" s="24">
        <f t="shared" si="4"/>
        <v>1440</v>
      </c>
      <c r="F24" s="24">
        <f t="shared" si="5"/>
        <v>1379.2</v>
      </c>
      <c r="G24" s="24">
        <f t="shared" si="2"/>
        <v>1306</v>
      </c>
      <c r="H24" s="24">
        <f t="shared" si="6"/>
        <v>1381.3333333333335</v>
      </c>
      <c r="I24" s="24">
        <f t="shared" si="7"/>
        <v>1409</v>
      </c>
      <c r="J24" s="24">
        <f t="shared" si="8"/>
        <v>1339.2</v>
      </c>
      <c r="K24" s="24">
        <f>ABS($B24-C24)</f>
        <v>140</v>
      </c>
      <c r="L24" s="24">
        <f>ABS($B24-D24)</f>
        <v>184</v>
      </c>
      <c r="M24" s="29">
        <f>ABS($B24-E24)</f>
        <v>48</v>
      </c>
      <c r="N24" s="24">
        <f>ABS($B24-F24)</f>
        <v>108.79999999999995</v>
      </c>
    </row>
    <row r="25" spans="1:16" x14ac:dyDescent="0.3">
      <c r="A25" s="24">
        <v>2017</v>
      </c>
      <c r="C25" s="24">
        <f t="shared" si="0"/>
        <v>1436</v>
      </c>
      <c r="D25" s="24">
        <f t="shared" si="1"/>
        <v>1394.6666666666667</v>
      </c>
      <c r="E25" s="24">
        <f t="shared" si="4"/>
        <v>1350</v>
      </c>
      <c r="F25" s="24">
        <f t="shared" si="5"/>
        <v>1449.6</v>
      </c>
      <c r="M25" s="29"/>
    </row>
    <row r="26" spans="1:16" x14ac:dyDescent="0.3">
      <c r="K26" s="24">
        <f>SUM(K6:K24)</f>
        <v>2928</v>
      </c>
      <c r="L26" s="24">
        <f t="shared" ref="L26:N26" si="9">SUM(L6:L24)</f>
        <v>2746.666666666667</v>
      </c>
      <c r="M26" s="29">
        <f t="shared" si="9"/>
        <v>2522</v>
      </c>
      <c r="N26" s="24">
        <f t="shared" si="9"/>
        <v>2812.8</v>
      </c>
    </row>
    <row r="27" spans="1:16" x14ac:dyDescent="0.3">
      <c r="K27" s="24">
        <f>AVERAGE(K6:K24)</f>
        <v>154.10526315789474</v>
      </c>
      <c r="L27" s="24">
        <f t="shared" ref="L27:N27" si="10">AVERAGE(L6:L24)</f>
        <v>152.59259259259261</v>
      </c>
      <c r="M27" s="29">
        <f t="shared" si="10"/>
        <v>148.35294117647058</v>
      </c>
      <c r="N27" s="24">
        <f t="shared" si="10"/>
        <v>175.8</v>
      </c>
    </row>
    <row r="32" spans="1:16" x14ac:dyDescent="0.3">
      <c r="P32" s="24" t="s">
        <v>52</v>
      </c>
    </row>
    <row r="33" spans="16:16" x14ac:dyDescent="0.3">
      <c r="P33" s="24" t="s">
        <v>53</v>
      </c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" sqref="H1"/>
    </sheetView>
  </sheetViews>
  <sheetFormatPr defaultRowHeight="16.5" x14ac:dyDescent="0.3"/>
  <sheetData>
    <row r="1" spans="1:8" x14ac:dyDescent="0.3">
      <c r="A1" s="24"/>
      <c r="B1" s="24"/>
      <c r="G1" t="s">
        <v>63</v>
      </c>
      <c r="H1" t="s">
        <v>66</v>
      </c>
    </row>
    <row r="2" spans="1:8" x14ac:dyDescent="0.3">
      <c r="A2" s="24"/>
      <c r="B2" s="24" t="s">
        <v>46</v>
      </c>
      <c r="C2" t="s">
        <v>64</v>
      </c>
      <c r="D2" t="s">
        <v>65</v>
      </c>
      <c r="G2">
        <v>0.2</v>
      </c>
    </row>
    <row r="3" spans="1:8" x14ac:dyDescent="0.3">
      <c r="A3" s="24">
        <v>1996</v>
      </c>
      <c r="B3" s="24">
        <v>424</v>
      </c>
      <c r="G3">
        <v>0.3</v>
      </c>
    </row>
    <row r="4" spans="1:8" x14ac:dyDescent="0.3">
      <c r="A4" s="24">
        <v>1997</v>
      </c>
      <c r="B4" s="24">
        <v>216</v>
      </c>
      <c r="G4">
        <v>0.5</v>
      </c>
    </row>
    <row r="5" spans="1:8" x14ac:dyDescent="0.3">
      <c r="A5" s="24">
        <v>1998</v>
      </c>
      <c r="B5" s="24">
        <v>488</v>
      </c>
    </row>
    <row r="6" spans="1:8" x14ac:dyDescent="0.3">
      <c r="A6" s="24">
        <v>1999</v>
      </c>
      <c r="B6" s="24">
        <v>520</v>
      </c>
      <c r="C6">
        <f>SUMPRODUCT(B3:B5,$G$2:$G$4)</f>
        <v>393.6</v>
      </c>
      <c r="D6">
        <f>ABS(B6-C6)</f>
        <v>126.39999999999998</v>
      </c>
    </row>
    <row r="7" spans="1:8" x14ac:dyDescent="0.3">
      <c r="A7" s="24">
        <v>2000</v>
      </c>
      <c r="B7" s="24">
        <v>552</v>
      </c>
      <c r="C7" s="24">
        <f t="shared" ref="C7:C24" si="0">SUMPRODUCT(B4:B6,$G$2:$G$4)</f>
        <v>449.6</v>
      </c>
      <c r="D7" s="24">
        <f t="shared" ref="D7:D24" si="1">ABS(B7-C7)</f>
        <v>102.39999999999998</v>
      </c>
    </row>
    <row r="8" spans="1:8" x14ac:dyDescent="0.3">
      <c r="A8" s="24">
        <v>2001</v>
      </c>
      <c r="B8" s="24">
        <v>584</v>
      </c>
      <c r="C8" s="24">
        <f t="shared" si="0"/>
        <v>529.6</v>
      </c>
      <c r="D8" s="24">
        <f t="shared" si="1"/>
        <v>54.399999999999977</v>
      </c>
    </row>
    <row r="9" spans="1:8" x14ac:dyDescent="0.3">
      <c r="A9" s="24">
        <v>2002</v>
      </c>
      <c r="B9" s="24">
        <v>624</v>
      </c>
      <c r="C9" s="24">
        <f t="shared" si="0"/>
        <v>561.6</v>
      </c>
      <c r="D9" s="24">
        <f t="shared" si="1"/>
        <v>62.399999999999977</v>
      </c>
    </row>
    <row r="10" spans="1:8" x14ac:dyDescent="0.3">
      <c r="A10" s="24">
        <v>2003</v>
      </c>
      <c r="B10" s="24">
        <v>672</v>
      </c>
      <c r="C10" s="24">
        <f t="shared" si="0"/>
        <v>597.6</v>
      </c>
      <c r="D10" s="24">
        <f t="shared" si="1"/>
        <v>74.399999999999977</v>
      </c>
    </row>
    <row r="11" spans="1:8" x14ac:dyDescent="0.3">
      <c r="A11" s="24">
        <v>2004</v>
      </c>
      <c r="B11" s="24">
        <v>816</v>
      </c>
      <c r="C11" s="24">
        <f t="shared" si="0"/>
        <v>640</v>
      </c>
      <c r="D11" s="24">
        <f t="shared" si="1"/>
        <v>176</v>
      </c>
    </row>
    <row r="12" spans="1:8" x14ac:dyDescent="0.3">
      <c r="A12" s="24">
        <v>2005</v>
      </c>
      <c r="B12" s="24">
        <v>880</v>
      </c>
      <c r="C12" s="24">
        <f t="shared" si="0"/>
        <v>734.4</v>
      </c>
      <c r="D12" s="24">
        <f t="shared" si="1"/>
        <v>145.60000000000002</v>
      </c>
    </row>
    <row r="13" spans="1:8" x14ac:dyDescent="0.3">
      <c r="A13" s="24">
        <v>2006</v>
      </c>
      <c r="B13" s="24">
        <v>984</v>
      </c>
      <c r="C13" s="24">
        <f t="shared" si="0"/>
        <v>819.2</v>
      </c>
      <c r="D13" s="24">
        <f t="shared" si="1"/>
        <v>164.79999999999995</v>
      </c>
    </row>
    <row r="14" spans="1:8" x14ac:dyDescent="0.3">
      <c r="A14" s="24">
        <v>2007</v>
      </c>
      <c r="B14" s="24">
        <v>1072</v>
      </c>
      <c r="C14" s="24">
        <f t="shared" si="0"/>
        <v>919.2</v>
      </c>
      <c r="D14" s="24">
        <f t="shared" si="1"/>
        <v>152.79999999999995</v>
      </c>
    </row>
    <row r="15" spans="1:8" x14ac:dyDescent="0.3">
      <c r="A15" s="24">
        <v>2008</v>
      </c>
      <c r="B15" s="24">
        <v>952</v>
      </c>
      <c r="C15" s="24">
        <f t="shared" si="0"/>
        <v>1007.2</v>
      </c>
      <c r="D15" s="24">
        <f t="shared" si="1"/>
        <v>55.200000000000045</v>
      </c>
    </row>
    <row r="16" spans="1:8" x14ac:dyDescent="0.3">
      <c r="A16" s="24">
        <v>2009</v>
      </c>
      <c r="B16" s="24">
        <v>1048</v>
      </c>
      <c r="C16" s="24">
        <f t="shared" si="0"/>
        <v>994.4</v>
      </c>
      <c r="D16" s="24">
        <f t="shared" si="1"/>
        <v>53.600000000000023</v>
      </c>
    </row>
    <row r="17" spans="1:4" x14ac:dyDescent="0.3">
      <c r="A17" s="24">
        <v>2010</v>
      </c>
      <c r="B17" s="24">
        <v>984</v>
      </c>
      <c r="C17" s="24">
        <f t="shared" si="0"/>
        <v>1024</v>
      </c>
      <c r="D17" s="24">
        <f t="shared" si="1"/>
        <v>40</v>
      </c>
    </row>
    <row r="18" spans="1:4" x14ac:dyDescent="0.3">
      <c r="A18" s="24">
        <v>2011</v>
      </c>
      <c r="B18" s="24">
        <v>1136</v>
      </c>
      <c r="C18" s="24">
        <f t="shared" si="0"/>
        <v>996.8</v>
      </c>
      <c r="D18" s="24">
        <f t="shared" si="1"/>
        <v>139.20000000000005</v>
      </c>
    </row>
    <row r="19" spans="1:4" x14ac:dyDescent="0.3">
      <c r="A19" s="24">
        <v>2012</v>
      </c>
      <c r="B19" s="24">
        <v>1848</v>
      </c>
      <c r="C19" s="24">
        <f t="shared" si="0"/>
        <v>1072.8</v>
      </c>
      <c r="D19" s="24">
        <f t="shared" si="1"/>
        <v>775.2</v>
      </c>
    </row>
    <row r="20" spans="1:4" x14ac:dyDescent="0.3">
      <c r="A20" s="24">
        <v>2013</v>
      </c>
      <c r="B20" s="24">
        <v>1216</v>
      </c>
      <c r="C20" s="24">
        <f t="shared" si="0"/>
        <v>1461.6</v>
      </c>
      <c r="D20" s="24">
        <f t="shared" si="1"/>
        <v>245.59999999999991</v>
      </c>
    </row>
    <row r="21" spans="1:4" x14ac:dyDescent="0.3">
      <c r="A21" s="24">
        <v>2014</v>
      </c>
      <c r="B21" s="24">
        <v>1312</v>
      </c>
      <c r="C21" s="24">
        <f t="shared" si="0"/>
        <v>1389.6</v>
      </c>
      <c r="D21" s="24">
        <f t="shared" si="1"/>
        <v>77.599999999999909</v>
      </c>
    </row>
    <row r="22" spans="1:4" x14ac:dyDescent="0.3">
      <c r="A22" s="24">
        <v>2015</v>
      </c>
      <c r="B22" s="24">
        <v>1384</v>
      </c>
      <c r="C22" s="24">
        <f t="shared" si="0"/>
        <v>1390.4</v>
      </c>
      <c r="D22" s="24">
        <f t="shared" si="1"/>
        <v>6.4000000000000909</v>
      </c>
    </row>
    <row r="23" spans="1:4" x14ac:dyDescent="0.3">
      <c r="A23" s="24">
        <v>2016</v>
      </c>
      <c r="B23" s="24">
        <v>1488</v>
      </c>
      <c r="C23" s="24">
        <f t="shared" si="0"/>
        <v>1328.8</v>
      </c>
      <c r="D23" s="24">
        <f t="shared" si="1"/>
        <v>159.20000000000005</v>
      </c>
    </row>
    <row r="24" spans="1:4" x14ac:dyDescent="0.3">
      <c r="A24" s="24">
        <v>2017</v>
      </c>
      <c r="B24" s="24"/>
      <c r="C24" s="24">
        <f t="shared" si="0"/>
        <v>1421.6</v>
      </c>
      <c r="D24" s="24"/>
    </row>
    <row r="26" spans="1:4" x14ac:dyDescent="0.3">
      <c r="D26">
        <f>SUM(D6:D24)</f>
        <v>2611.1999999999998</v>
      </c>
    </row>
    <row r="27" spans="1:4" x14ac:dyDescent="0.3">
      <c r="D27">
        <f>AVERAGE(D6:D24)</f>
        <v>145.06666666666666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A10" workbookViewId="0">
      <selection activeCell="J35" sqref="J35"/>
    </sheetView>
  </sheetViews>
  <sheetFormatPr defaultRowHeight="16.5" x14ac:dyDescent="0.3"/>
  <cols>
    <col min="1" max="16384" width="9" style="24"/>
  </cols>
  <sheetData>
    <row r="2" spans="1:7" x14ac:dyDescent="0.3">
      <c r="B2" s="24" t="s">
        <v>46</v>
      </c>
      <c r="C2" s="24" t="s">
        <v>48</v>
      </c>
    </row>
    <row r="3" spans="1:7" x14ac:dyDescent="0.3">
      <c r="A3" s="24">
        <v>1996</v>
      </c>
      <c r="B3" s="24">
        <v>424</v>
      </c>
    </row>
    <row r="4" spans="1:7" x14ac:dyDescent="0.3">
      <c r="A4" s="24">
        <v>1997</v>
      </c>
      <c r="B4" s="24">
        <v>216</v>
      </c>
      <c r="E4" s="24" t="s">
        <v>4</v>
      </c>
      <c r="F4" s="24" t="s">
        <v>6</v>
      </c>
      <c r="G4" s="24" t="s">
        <v>13</v>
      </c>
    </row>
    <row r="5" spans="1:7" x14ac:dyDescent="0.3">
      <c r="A5" s="24">
        <v>1998</v>
      </c>
      <c r="B5" s="24">
        <v>488</v>
      </c>
      <c r="C5" s="24">
        <f>AVERAGE(B3:B4)</f>
        <v>320</v>
      </c>
      <c r="D5" s="24">
        <v>488</v>
      </c>
      <c r="E5" s="24">
        <v>216</v>
      </c>
      <c r="F5" s="24">
        <v>424</v>
      </c>
      <c r="G5" s="24">
        <f>$D$41+E5*$D$42+F5*$D$43</f>
        <v>488.61320249611038</v>
      </c>
    </row>
    <row r="6" spans="1:7" x14ac:dyDescent="0.3">
      <c r="A6" s="24">
        <v>1999</v>
      </c>
      <c r="B6" s="24">
        <v>520</v>
      </c>
      <c r="C6" s="24">
        <f t="shared" ref="C6:C23" si="0">AVERAGE(B4:B5)</f>
        <v>352</v>
      </c>
      <c r="D6" s="24">
        <v>520</v>
      </c>
      <c r="E6" s="24">
        <v>488</v>
      </c>
      <c r="F6" s="24">
        <v>216</v>
      </c>
      <c r="G6" s="24">
        <f>$D$41+E6*$D$42+F6*$D$43</f>
        <v>536.46000421825431</v>
      </c>
    </row>
    <row r="7" spans="1:7" x14ac:dyDescent="0.3">
      <c r="A7" s="24">
        <v>2000</v>
      </c>
      <c r="B7" s="24">
        <v>552</v>
      </c>
      <c r="C7" s="24">
        <f t="shared" si="0"/>
        <v>504</v>
      </c>
      <c r="D7" s="24">
        <v>552</v>
      </c>
      <c r="E7" s="24">
        <v>520</v>
      </c>
      <c r="F7" s="24">
        <v>488</v>
      </c>
      <c r="G7" s="24">
        <f>$D$41+E7*$D$42+F7*$D$43</f>
        <v>654.46859749642897</v>
      </c>
    </row>
    <row r="8" spans="1:7" x14ac:dyDescent="0.3">
      <c r="A8" s="24">
        <v>2001</v>
      </c>
      <c r="B8" s="24">
        <v>584</v>
      </c>
      <c r="C8" s="24">
        <f t="shared" si="0"/>
        <v>536</v>
      </c>
      <c r="D8" s="24">
        <v>584</v>
      </c>
      <c r="E8" s="24">
        <v>552</v>
      </c>
      <c r="F8" s="24">
        <v>520</v>
      </c>
      <c r="G8" s="24">
        <f>$D$41+E8*$D$42+F8*$D$43</f>
        <v>681.50326304676173</v>
      </c>
    </row>
    <row r="9" spans="1:7" x14ac:dyDescent="0.3">
      <c r="A9" s="24">
        <v>2002</v>
      </c>
      <c r="B9" s="24">
        <v>624</v>
      </c>
      <c r="C9" s="24">
        <f t="shared" si="0"/>
        <v>568</v>
      </c>
      <c r="D9" s="24">
        <v>624</v>
      </c>
      <c r="E9" s="24">
        <v>584</v>
      </c>
      <c r="F9" s="24">
        <v>552</v>
      </c>
      <c r="G9" s="24">
        <f>$D$41+E9*$D$42+F9*$D$43</f>
        <v>708.53792859709438</v>
      </c>
    </row>
    <row r="10" spans="1:7" x14ac:dyDescent="0.3">
      <c r="A10" s="24">
        <v>2003</v>
      </c>
      <c r="B10" s="24">
        <v>672</v>
      </c>
      <c r="C10" s="24">
        <f t="shared" si="0"/>
        <v>604</v>
      </c>
      <c r="D10" s="24">
        <v>672</v>
      </c>
      <c r="E10" s="24">
        <v>624</v>
      </c>
      <c r="F10" s="24">
        <v>584</v>
      </c>
      <c r="G10" s="24">
        <f>$D$41+E10*$D$42+F10*$D$43</f>
        <v>739.29879627741548</v>
      </c>
    </row>
    <row r="11" spans="1:7" x14ac:dyDescent="0.3">
      <c r="A11" s="24">
        <v>2004</v>
      </c>
      <c r="B11" s="24">
        <v>816</v>
      </c>
      <c r="C11" s="24">
        <f t="shared" si="0"/>
        <v>648</v>
      </c>
      <c r="D11" s="24">
        <v>816</v>
      </c>
      <c r="E11" s="24">
        <v>672</v>
      </c>
      <c r="F11" s="24">
        <v>624</v>
      </c>
      <c r="G11" s="24">
        <f>$D$41+E11*$D$42+F11*$D$43</f>
        <v>776.81833034531985</v>
      </c>
    </row>
    <row r="12" spans="1:7" x14ac:dyDescent="0.3">
      <c r="A12" s="24">
        <v>2005</v>
      </c>
      <c r="B12" s="24">
        <v>880</v>
      </c>
      <c r="C12" s="24">
        <f t="shared" si="0"/>
        <v>744</v>
      </c>
      <c r="D12" s="24">
        <v>880</v>
      </c>
      <c r="E12" s="24">
        <v>816</v>
      </c>
      <c r="F12" s="24">
        <v>672</v>
      </c>
      <c r="G12" s="24">
        <f>$D$41+E12*$D$42+F12*$D$43</f>
        <v>862.08475423068012</v>
      </c>
    </row>
    <row r="13" spans="1:7" x14ac:dyDescent="0.3">
      <c r="A13" s="24">
        <v>2006</v>
      </c>
      <c r="B13" s="24">
        <v>984</v>
      </c>
      <c r="C13" s="24">
        <f t="shared" si="0"/>
        <v>848</v>
      </c>
      <c r="D13" s="24">
        <v>984</v>
      </c>
      <c r="E13" s="24">
        <v>880</v>
      </c>
      <c r="F13" s="24">
        <v>816</v>
      </c>
      <c r="G13" s="24">
        <f>$D$41+E13*$D$42+F13*$D$43</f>
        <v>946.47872790729275</v>
      </c>
    </row>
    <row r="14" spans="1:7" x14ac:dyDescent="0.3">
      <c r="A14" s="24">
        <v>2007</v>
      </c>
      <c r="B14" s="24">
        <v>1072</v>
      </c>
      <c r="C14" s="24">
        <f t="shared" si="0"/>
        <v>932</v>
      </c>
      <c r="D14" s="24">
        <v>1072</v>
      </c>
      <c r="E14" s="24">
        <v>984</v>
      </c>
      <c r="F14" s="24">
        <v>880</v>
      </c>
      <c r="G14" s="24">
        <f>$D$41+E14*$D$42+F14*$D$43</f>
        <v>1019.1790696579004</v>
      </c>
    </row>
    <row r="15" spans="1:7" x14ac:dyDescent="0.3">
      <c r="A15" s="24">
        <v>2008</v>
      </c>
      <c r="B15" s="24">
        <v>952</v>
      </c>
      <c r="C15" s="24">
        <f t="shared" si="0"/>
        <v>1028</v>
      </c>
      <c r="D15" s="24">
        <v>952</v>
      </c>
      <c r="E15" s="24">
        <v>1072</v>
      </c>
      <c r="F15" s="24">
        <v>984</v>
      </c>
      <c r="G15" s="24">
        <f>$D$41+E15*$D$42+F15*$D$43</f>
        <v>1099.5893284365047</v>
      </c>
    </row>
    <row r="16" spans="1:7" x14ac:dyDescent="0.3">
      <c r="A16" s="24">
        <v>2009</v>
      </c>
      <c r="B16" s="24">
        <v>1048</v>
      </c>
      <c r="C16" s="24">
        <f t="shared" si="0"/>
        <v>1012</v>
      </c>
      <c r="D16" s="24">
        <v>1048</v>
      </c>
      <c r="E16" s="24">
        <v>952</v>
      </c>
      <c r="F16" s="24">
        <v>1072</v>
      </c>
      <c r="G16" s="24">
        <f>$D$41+E16*$D$42+F16*$D$43</f>
        <v>1077.0534033202202</v>
      </c>
    </row>
    <row r="17" spans="1:11" x14ac:dyDescent="0.3">
      <c r="A17" s="24">
        <v>2010</v>
      </c>
      <c r="B17" s="24">
        <v>984</v>
      </c>
      <c r="C17" s="24">
        <f t="shared" si="0"/>
        <v>1000</v>
      </c>
      <c r="D17" s="24">
        <v>984</v>
      </c>
      <c r="E17" s="24">
        <v>1048</v>
      </c>
      <c r="F17" s="24">
        <v>952</v>
      </c>
      <c r="G17" s="24">
        <f>$D$41+E17*$D$42+F17*$D$43</f>
        <v>1076.2808650161605</v>
      </c>
    </row>
    <row r="18" spans="1:11" x14ac:dyDescent="0.3">
      <c r="A18" s="24">
        <v>2011</v>
      </c>
      <c r="B18" s="24">
        <v>1136</v>
      </c>
      <c r="C18" s="24">
        <f t="shared" si="0"/>
        <v>1016</v>
      </c>
      <c r="D18" s="24">
        <v>1136</v>
      </c>
      <c r="E18" s="24">
        <v>984</v>
      </c>
      <c r="F18" s="24">
        <v>1048</v>
      </c>
      <c r="G18" s="24">
        <f>$D$41+E18*$D$42+F18*$D$43</f>
        <v>1082.8608190673899</v>
      </c>
    </row>
    <row r="19" spans="1:11" x14ac:dyDescent="0.3">
      <c r="A19" s="24">
        <v>2012</v>
      </c>
      <c r="B19" s="24">
        <v>1848</v>
      </c>
      <c r="C19" s="24">
        <f t="shared" si="0"/>
        <v>1060</v>
      </c>
      <c r="D19" s="24">
        <v>1848</v>
      </c>
      <c r="E19" s="24">
        <v>1136</v>
      </c>
      <c r="F19" s="24">
        <v>984</v>
      </c>
      <c r="G19" s="24">
        <f>$D$41+E19*$D$42+F19*$D$43</f>
        <v>1129.3989454764123</v>
      </c>
    </row>
    <row r="20" spans="1:11" x14ac:dyDescent="0.3">
      <c r="A20" s="24">
        <v>2013</v>
      </c>
      <c r="B20" s="24">
        <v>1216</v>
      </c>
      <c r="C20" s="24">
        <f t="shared" si="0"/>
        <v>1492</v>
      </c>
      <c r="D20" s="24">
        <v>1216</v>
      </c>
      <c r="E20" s="24">
        <v>1848</v>
      </c>
      <c r="F20" s="24">
        <v>1136</v>
      </c>
      <c r="G20" s="24">
        <f>$D$41+E20*$D$42+F20*$D$43</f>
        <v>1518.6477559396835</v>
      </c>
    </row>
    <row r="21" spans="1:11" x14ac:dyDescent="0.3">
      <c r="A21" s="24">
        <v>2014</v>
      </c>
      <c r="B21" s="24">
        <v>1312</v>
      </c>
      <c r="C21" s="24">
        <f t="shared" si="0"/>
        <v>1532</v>
      </c>
      <c r="D21" s="24">
        <v>1312</v>
      </c>
      <c r="E21" s="24">
        <v>1216</v>
      </c>
      <c r="F21" s="24">
        <v>1848</v>
      </c>
      <c r="G21" s="24">
        <f>$D$41+E21*$D$42+F21*$D$43</f>
        <v>1494.1671065965279</v>
      </c>
    </row>
    <row r="22" spans="1:11" x14ac:dyDescent="0.3">
      <c r="A22" s="24">
        <v>2015</v>
      </c>
      <c r="B22" s="24">
        <v>1384</v>
      </c>
      <c r="C22" s="24">
        <f t="shared" si="0"/>
        <v>1264</v>
      </c>
      <c r="D22" s="24">
        <v>1384</v>
      </c>
      <c r="E22" s="24">
        <v>1312</v>
      </c>
      <c r="F22" s="24">
        <v>1216</v>
      </c>
      <c r="G22" s="24">
        <f>$D$41+E22*$D$42+F22*$D$43</f>
        <v>1299.3168558064053</v>
      </c>
    </row>
    <row r="23" spans="1:11" x14ac:dyDescent="0.3">
      <c r="A23" s="24">
        <v>2016</v>
      </c>
      <c r="B23" s="24">
        <v>1488</v>
      </c>
      <c r="C23" s="24">
        <f t="shared" si="0"/>
        <v>1348</v>
      </c>
      <c r="D23" s="24">
        <v>1488</v>
      </c>
      <c r="E23" s="24">
        <v>1384</v>
      </c>
      <c r="F23" s="24">
        <v>1312</v>
      </c>
      <c r="G23" s="24">
        <f>$D$41+E23*$D$42+F23*$D$43</f>
        <v>1369.2422460674381</v>
      </c>
    </row>
    <row r="24" spans="1:11" x14ac:dyDescent="0.3">
      <c r="G24"/>
    </row>
    <row r="25" spans="1:11" x14ac:dyDescent="0.3">
      <c r="C25" t="s">
        <v>15</v>
      </c>
      <c r="D25"/>
      <c r="E25"/>
      <c r="F25"/>
      <c r="G25"/>
      <c r="H25"/>
      <c r="I25"/>
      <c r="J25"/>
      <c r="K25"/>
    </row>
    <row r="26" spans="1:11" ht="17.25" thickBot="1" x14ac:dyDescent="0.35">
      <c r="C26"/>
      <c r="D26"/>
      <c r="E26"/>
      <c r="F26"/>
      <c r="G26"/>
      <c r="H26"/>
      <c r="I26"/>
      <c r="J26"/>
      <c r="K26"/>
    </row>
    <row r="27" spans="1:11" x14ac:dyDescent="0.3">
      <c r="C27" s="28" t="s">
        <v>16</v>
      </c>
      <c r="D27" s="28"/>
      <c r="E27"/>
      <c r="F27"/>
      <c r="G27"/>
      <c r="H27"/>
      <c r="I27"/>
      <c r="J27"/>
      <c r="K27"/>
    </row>
    <row r="28" spans="1:11" x14ac:dyDescent="0.3">
      <c r="C28" s="25" t="s">
        <v>17</v>
      </c>
      <c r="D28" s="25">
        <v>0.83538892267073495</v>
      </c>
      <c r="E28"/>
      <c r="F28"/>
      <c r="G28"/>
      <c r="H28"/>
      <c r="I28"/>
      <c r="J28"/>
      <c r="K28"/>
    </row>
    <row r="29" spans="1:11" x14ac:dyDescent="0.3">
      <c r="C29" s="25" t="s">
        <v>18</v>
      </c>
      <c r="D29" s="25">
        <v>0.69787465212097122</v>
      </c>
      <c r="E29"/>
      <c r="F29"/>
      <c r="G29"/>
      <c r="H29"/>
      <c r="I29"/>
      <c r="J29"/>
      <c r="K29"/>
    </row>
    <row r="30" spans="1:11" x14ac:dyDescent="0.3">
      <c r="C30" s="25" t="s">
        <v>19</v>
      </c>
      <c r="D30" s="25">
        <v>0.66010898363609261</v>
      </c>
      <c r="E30"/>
      <c r="F30"/>
      <c r="G30"/>
      <c r="H30"/>
      <c r="I30"/>
      <c r="J30"/>
      <c r="K30"/>
    </row>
    <row r="31" spans="1:11" x14ac:dyDescent="0.3">
      <c r="C31" s="25" t="s">
        <v>20</v>
      </c>
      <c r="D31" s="25">
        <v>214.24529266991962</v>
      </c>
      <c r="E31"/>
      <c r="F31"/>
      <c r="G31"/>
      <c r="H31"/>
      <c r="I31"/>
      <c r="J31"/>
      <c r="K31"/>
    </row>
    <row r="32" spans="1:11" ht="17.25" thickBot="1" x14ac:dyDescent="0.35">
      <c r="C32" s="26" t="s">
        <v>21</v>
      </c>
      <c r="D32" s="26">
        <v>19</v>
      </c>
      <c r="E32"/>
      <c r="F32"/>
      <c r="G32"/>
      <c r="H32"/>
      <c r="I32"/>
      <c r="J32"/>
      <c r="K32"/>
    </row>
    <row r="33" spans="3:11" x14ac:dyDescent="0.3">
      <c r="C33"/>
      <c r="D33"/>
      <c r="E33"/>
      <c r="F33"/>
      <c r="H33"/>
      <c r="I33"/>
      <c r="J33"/>
      <c r="K33"/>
    </row>
    <row r="34" spans="3:11" ht="17.25" thickBot="1" x14ac:dyDescent="0.35">
      <c r="C34" t="s">
        <v>22</v>
      </c>
      <c r="D34"/>
      <c r="E34"/>
      <c r="F34"/>
      <c r="H34"/>
      <c r="I34"/>
      <c r="J34"/>
      <c r="K34"/>
    </row>
    <row r="35" spans="3:11" x14ac:dyDescent="0.3">
      <c r="C35" s="27"/>
      <c r="D35" s="27" t="s">
        <v>27</v>
      </c>
      <c r="E35" s="27" t="s">
        <v>28</v>
      </c>
      <c r="F35" s="27" t="s">
        <v>29</v>
      </c>
      <c r="G35" s="27" t="s">
        <v>30</v>
      </c>
      <c r="H35" s="27" t="s">
        <v>31</v>
      </c>
      <c r="I35"/>
      <c r="J35"/>
      <c r="K35"/>
    </row>
    <row r="36" spans="3:11" x14ac:dyDescent="0.3">
      <c r="C36" s="25" t="s">
        <v>23</v>
      </c>
      <c r="D36" s="25">
        <v>2</v>
      </c>
      <c r="E36" s="25">
        <v>1696417.799416278</v>
      </c>
      <c r="F36" s="25">
        <v>848208.89970813901</v>
      </c>
      <c r="G36" s="25">
        <v>18.479075841075097</v>
      </c>
      <c r="H36" s="25">
        <v>6.9422029827657285E-5</v>
      </c>
      <c r="I36"/>
      <c r="J36"/>
      <c r="K36"/>
    </row>
    <row r="37" spans="3:11" x14ac:dyDescent="0.3">
      <c r="C37" s="25" t="s">
        <v>24</v>
      </c>
      <c r="D37" s="25">
        <v>16</v>
      </c>
      <c r="E37" s="25">
        <v>734416.72689951223</v>
      </c>
      <c r="F37" s="25">
        <v>45901.045431219514</v>
      </c>
      <c r="G37" s="25"/>
      <c r="H37" s="25"/>
      <c r="I37"/>
      <c r="J37"/>
      <c r="K37"/>
    </row>
    <row r="38" spans="3:11" ht="17.25" thickBot="1" x14ac:dyDescent="0.35">
      <c r="C38" s="26" t="s">
        <v>25</v>
      </c>
      <c r="D38" s="26">
        <v>18</v>
      </c>
      <c r="E38" s="26">
        <v>2430834.5263157901</v>
      </c>
      <c r="F38" s="26"/>
      <c r="G38" s="26"/>
      <c r="H38" s="26"/>
      <c r="I38"/>
      <c r="J38"/>
      <c r="K38"/>
    </row>
    <row r="39" spans="3:11" ht="17.25" thickBot="1" x14ac:dyDescent="0.35">
      <c r="C39"/>
      <c r="D39"/>
      <c r="E39"/>
      <c r="F39"/>
      <c r="G39"/>
      <c r="H39"/>
      <c r="I39"/>
      <c r="J39"/>
      <c r="K39"/>
    </row>
    <row r="40" spans="3:11" x14ac:dyDescent="0.3">
      <c r="C40" s="27"/>
      <c r="D40" s="27" t="s">
        <v>32</v>
      </c>
      <c r="E40" s="27" t="s">
        <v>20</v>
      </c>
      <c r="F40" s="27" t="s">
        <v>33</v>
      </c>
      <c r="G40" s="27" t="s">
        <v>34</v>
      </c>
      <c r="H40" s="27" t="s">
        <v>35</v>
      </c>
      <c r="I40" s="27" t="s">
        <v>36</v>
      </c>
      <c r="J40" s="27" t="s">
        <v>37</v>
      </c>
      <c r="K40" s="27" t="s">
        <v>38</v>
      </c>
    </row>
    <row r="41" spans="3:11" x14ac:dyDescent="0.3">
      <c r="C41" s="25" t="s">
        <v>26</v>
      </c>
      <c r="D41" s="25">
        <v>227.28513933390167</v>
      </c>
      <c r="E41" s="25">
        <v>132.81377539835245</v>
      </c>
      <c r="F41" s="25">
        <v>1.7113069683637736</v>
      </c>
      <c r="G41" s="25">
        <v>0.10633751676548554</v>
      </c>
      <c r="H41" s="25">
        <v>-54.267486942647224</v>
      </c>
      <c r="I41" s="25">
        <v>508.83776561045056</v>
      </c>
      <c r="J41" s="25">
        <v>-54.267486942647224</v>
      </c>
      <c r="K41" s="25">
        <v>508.83776561045056</v>
      </c>
    </row>
    <row r="42" spans="3:11" x14ac:dyDescent="0.3">
      <c r="C42" s="25" t="s">
        <v>67</v>
      </c>
      <c r="D42" s="25">
        <v>0.46577526624855503</v>
      </c>
      <c r="E42" s="25">
        <v>0.21586650433005469</v>
      </c>
      <c r="F42" s="25">
        <v>2.1577005089052439</v>
      </c>
      <c r="G42" s="25">
        <v>4.64974117221406E-2</v>
      </c>
      <c r="H42" s="25">
        <v>8.158719794904068E-3</v>
      </c>
      <c r="I42" s="25">
        <v>0.92339181270220605</v>
      </c>
      <c r="J42" s="25">
        <v>8.158719794904068E-3</v>
      </c>
      <c r="K42" s="25">
        <v>0.92339181270220605</v>
      </c>
    </row>
    <row r="43" spans="3:11" ht="17.25" thickBot="1" x14ac:dyDescent="0.35">
      <c r="C43" s="26" t="s">
        <v>68</v>
      </c>
      <c r="D43" s="26">
        <v>0.37905803219934159</v>
      </c>
      <c r="E43" s="26">
        <v>0.21738954668923374</v>
      </c>
      <c r="F43" s="26">
        <v>1.7436810461784478</v>
      </c>
      <c r="G43" s="26">
        <v>0.10039366269227658</v>
      </c>
      <c r="H43" s="26">
        <v>-8.1787219822471446E-2</v>
      </c>
      <c r="I43" s="26">
        <v>0.83990328422115468</v>
      </c>
      <c r="J43" s="26">
        <v>-8.1787219822471446E-2</v>
      </c>
      <c r="K43" s="26">
        <v>0.83990328422115468</v>
      </c>
    </row>
    <row r="44" spans="3:11" x14ac:dyDescent="0.3">
      <c r="C44"/>
      <c r="D44"/>
      <c r="E44"/>
      <c r="F44"/>
      <c r="G44"/>
      <c r="H44"/>
      <c r="I44"/>
      <c r="J44"/>
      <c r="K44"/>
    </row>
    <row r="45" spans="3:11" x14ac:dyDescent="0.3">
      <c r="C45"/>
      <c r="D45"/>
      <c r="E45"/>
      <c r="F45"/>
      <c r="H45"/>
      <c r="I45"/>
      <c r="J45"/>
      <c r="K45"/>
    </row>
    <row r="46" spans="3:11" x14ac:dyDescent="0.3">
      <c r="C46"/>
      <c r="D46"/>
      <c r="E46"/>
      <c r="F46"/>
      <c r="H46"/>
      <c r="I46"/>
      <c r="J46"/>
      <c r="K4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AR(1)</vt:lpstr>
      <vt:lpstr>AR(2)</vt:lpstr>
      <vt:lpstr>AR(3)</vt:lpstr>
      <vt:lpstr>DATA</vt:lpstr>
      <vt:lpstr>Sheet1</vt:lpstr>
      <vt:lpstr>Sheet1 (2)</vt:lpstr>
      <vt:lpstr>Sheet3</vt:lpstr>
      <vt:lpstr>Sheet3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3f25</dc:creator>
  <cp:lastModifiedBy>3f26</cp:lastModifiedBy>
  <dcterms:created xsi:type="dcterms:W3CDTF">2018-04-06T04:01:32Z</dcterms:created>
  <dcterms:modified xsi:type="dcterms:W3CDTF">2018-04-12T01:50:37Z</dcterms:modified>
</cp:coreProperties>
</file>