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6EF9752E-05F2-4468-87C2-AC2909CF5D9B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B28" i="1"/>
  <c r="B27" i="1"/>
  <c r="C24" i="1"/>
  <c r="D24" i="1"/>
  <c r="E24" i="1"/>
  <c r="F24" i="1"/>
  <c r="G24" i="1"/>
  <c r="H24" i="1"/>
  <c r="I24" i="1"/>
  <c r="J24" i="1"/>
  <c r="K24" i="1"/>
  <c r="B24" i="1"/>
  <c r="C33" i="1"/>
  <c r="D33" i="1"/>
  <c r="E33" i="1"/>
  <c r="F33" i="1"/>
  <c r="G33" i="1"/>
  <c r="H33" i="1"/>
  <c r="I33" i="1"/>
  <c r="J33" i="1"/>
  <c r="K33" i="1"/>
  <c r="B33" i="1"/>
  <c r="C27" i="1"/>
  <c r="D27" i="1"/>
  <c r="E27" i="1"/>
  <c r="F27" i="1"/>
  <c r="G27" i="1"/>
  <c r="H27" i="1"/>
  <c r="I27" i="1"/>
  <c r="J27" i="1"/>
  <c r="K27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B42" i="1"/>
  <c r="B41" i="1"/>
  <c r="B39" i="1"/>
  <c r="B40" i="1"/>
  <c r="C31" i="1"/>
  <c r="D31" i="1"/>
  <c r="E31" i="1"/>
  <c r="F31" i="1"/>
  <c r="G31" i="1"/>
  <c r="H31" i="1"/>
  <c r="I31" i="1"/>
  <c r="J31" i="1"/>
  <c r="K31" i="1"/>
  <c r="B31" i="1"/>
  <c r="C26" i="1" l="1"/>
  <c r="D26" i="1"/>
  <c r="E26" i="1"/>
  <c r="F26" i="1"/>
  <c r="G26" i="1"/>
  <c r="H26" i="1"/>
  <c r="I26" i="1"/>
  <c r="J26" i="1"/>
  <c r="K26" i="1"/>
  <c r="B26" i="1"/>
  <c r="C25" i="1"/>
  <c r="D25" i="1"/>
  <c r="E25" i="1"/>
  <c r="F25" i="1"/>
  <c r="G25" i="1"/>
  <c r="H25" i="1"/>
  <c r="I25" i="1"/>
  <c r="J25" i="1"/>
  <c r="K25" i="1"/>
  <c r="B29" i="1"/>
  <c r="B25" i="1"/>
  <c r="C29" i="1"/>
  <c r="D29" i="1"/>
  <c r="E29" i="1"/>
  <c r="F29" i="1"/>
  <c r="G29" i="1"/>
  <c r="H29" i="1"/>
  <c r="I29" i="1"/>
  <c r="J29" i="1"/>
  <c r="K29" i="1"/>
  <c r="C22" i="1"/>
  <c r="D22" i="1"/>
  <c r="E22" i="1"/>
  <c r="F22" i="1"/>
  <c r="G22" i="1"/>
  <c r="H22" i="1"/>
  <c r="I22" i="1"/>
  <c r="J22" i="1"/>
  <c r="K22" i="1"/>
  <c r="B23" i="1"/>
  <c r="B22" i="1"/>
  <c r="C23" i="1"/>
  <c r="D23" i="1"/>
  <c r="E23" i="1"/>
  <c r="F23" i="1"/>
  <c r="G23" i="1"/>
  <c r="H23" i="1"/>
  <c r="I23" i="1"/>
  <c r="J23" i="1"/>
  <c r="K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A25" authorId="0" shapeId="0" xr:uid="{143B99D3-42F7-4DA3-B32D-94F61F8E80CC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q1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q3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</text>
    </comment>
    <comment ref="A26" authorId="0" shapeId="0" xr:uid="{38CF2632-6EE9-4D8A-AECD-974F11E4685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지난시간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A27" authorId="0" shapeId="0" xr:uid="{90669231-BD6F-4BB5-90BD-C61F300DA90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왼쪽간격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오른쪽간격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꼬리가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
간격분의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전체간격
</t>
        </r>
        <r>
          <rPr>
            <sz val="9"/>
            <color indexed="81"/>
            <rFont val="Tahoma"/>
            <family val="2"/>
          </rPr>
          <t>(3</t>
        </r>
        <r>
          <rPr>
            <sz val="9"/>
            <color indexed="81"/>
            <rFont val="돋움"/>
            <family val="3"/>
            <charset val="129"/>
          </rPr>
          <t>사분위수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중위수</t>
        </r>
        <r>
          <rPr>
            <sz val="9"/>
            <color indexed="81"/>
            <rFont val="Tahoma"/>
            <family val="2"/>
          </rPr>
          <t>)-(</t>
        </r>
        <r>
          <rPr>
            <sz val="9"/>
            <color indexed="81"/>
            <rFont val="돋움"/>
            <family val="3"/>
            <charset val="129"/>
          </rPr>
          <t>중위수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돋움"/>
            <family val="3"/>
            <charset val="129"/>
          </rPr>
          <t>사분위수</t>
        </r>
        <r>
          <rPr>
            <sz val="9"/>
            <color indexed="81"/>
            <rFont val="Tahoma"/>
            <family val="2"/>
          </rPr>
          <t xml:space="preserve">) / </t>
        </r>
        <r>
          <rPr>
            <sz val="9"/>
            <color indexed="81"/>
            <rFont val="돋움"/>
            <family val="3"/>
            <charset val="129"/>
          </rPr>
          <t>사분위범위</t>
        </r>
      </text>
    </comment>
    <comment ref="A29" authorId="0" shapeId="0" xr:uid="{05E2D64F-1259-41AD-88D9-1C477A1766C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분위수와</t>
        </r>
        <r>
          <rPr>
            <sz val="9"/>
            <color indexed="81"/>
            <rFont val="Tahoma"/>
            <family val="2"/>
          </rPr>
          <t xml:space="preserve"> 16</t>
        </r>
        <r>
          <rPr>
            <sz val="9"/>
            <color indexed="81"/>
            <rFont val="돋움"/>
            <family val="3"/>
            <charset val="129"/>
          </rPr>
          <t>분위수까지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구해야함
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따져야해
그니까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퍼센트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퍼센트의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보는거임</t>
        </r>
        <r>
          <rPr>
            <sz val="9"/>
            <color indexed="81"/>
            <rFont val="Tahoma"/>
            <family val="2"/>
          </rPr>
          <t>!
(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간격대비하에서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보는거니까
전체데이터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비교하면됨</t>
        </r>
        <r>
          <rPr>
            <sz val="9"/>
            <color indexed="81"/>
            <rFont val="Tahoma"/>
            <family val="2"/>
          </rPr>
          <t xml:space="preserve">!)
</t>
        </r>
        <r>
          <rPr>
            <sz val="9"/>
            <color indexed="81"/>
            <rFont val="돋움"/>
            <family val="3"/>
            <charset val="129"/>
          </rPr>
          <t>정규분포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계산했었던값이
약</t>
        </r>
        <r>
          <rPr>
            <sz val="9"/>
            <color indexed="81"/>
            <rFont val="Tahoma"/>
            <family val="2"/>
          </rPr>
          <t xml:space="preserve"> 1.7</t>
        </r>
        <r>
          <rPr>
            <sz val="9"/>
            <color indexed="81"/>
            <rFont val="돋움"/>
            <family val="3"/>
            <charset val="129"/>
          </rPr>
          <t>얼마</t>
        </r>
        <r>
          <rPr>
            <sz val="9"/>
            <color indexed="81"/>
            <rFont val="Tahoma"/>
            <family val="2"/>
          </rPr>
          <t>, 2.2</t>
        </r>
        <r>
          <rPr>
            <sz val="9"/>
            <color indexed="81"/>
            <rFont val="돋움"/>
            <family val="3"/>
            <charset val="129"/>
          </rPr>
          <t>얼마가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빼는것임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분위범위</t>
        </r>
        <r>
          <rPr>
            <sz val="9"/>
            <color indexed="81"/>
            <rFont val="Tahoma"/>
            <family val="2"/>
          </rPr>
          <t>/4</t>
        </r>
        <r>
          <rPr>
            <sz val="9"/>
            <color indexed="81"/>
            <rFont val="돋움"/>
            <family val="3"/>
            <charset val="129"/>
          </rPr>
          <t>분위범위</t>
        </r>
        <r>
          <rPr>
            <sz val="9"/>
            <color indexed="81"/>
            <rFont val="Tahoma"/>
            <family val="2"/>
          </rPr>
          <t xml:space="preserve"> -1.704          = (EU - EL) / (HU-HL) - 1.704
16</t>
        </r>
        <r>
          <rPr>
            <sz val="9"/>
            <color indexed="81"/>
            <rFont val="돋움"/>
            <family val="3"/>
            <charset val="129"/>
          </rPr>
          <t>분위범위</t>
        </r>
        <r>
          <rPr>
            <sz val="9"/>
            <color indexed="81"/>
            <rFont val="Tahoma"/>
            <family val="2"/>
          </rPr>
          <t>/4</t>
        </r>
        <r>
          <rPr>
            <sz val="9"/>
            <color indexed="81"/>
            <rFont val="돋움"/>
            <family val="3"/>
            <charset val="129"/>
          </rPr>
          <t>분위범위</t>
        </r>
        <r>
          <rPr>
            <sz val="9"/>
            <color indexed="81"/>
            <rFont val="Tahoma"/>
            <family val="2"/>
          </rPr>
          <t xml:space="preserve"> - 2.274       = (DU - DL) / (HU - HL) - 1.704
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작으면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범위까지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<sst xmlns="http://schemas.openxmlformats.org/spreadsheetml/2006/main" count="82" uniqueCount="72">
  <si>
    <t>연령별</t>
  </si>
  <si>
    <t>0~4세</t>
  </si>
  <si>
    <t/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</si>
  <si>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</si>
  <si>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</si>
  <si>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</si>
  <si>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</si>
  <si>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</si>
  <si>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</si>
  <si>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</si>
  <si>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</si>
  <si>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</si>
  <si>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</si>
  <si>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</si>
  <si>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</si>
  <si>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</si>
  <si>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</si>
  <si>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</si>
  <si>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</si>
  <si>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85세이상</t>
  </si>
  <si>
    <t>○ 통계표ID</t>
  </si>
  <si>
    <t>DT_1IN1503</t>
  </si>
  <si>
    <t>○ 통계표명</t>
  </si>
  <si>
    <t>연령 및 성별 인구 - 읍면동(2015), 시군구(2016~)</t>
  </si>
  <si>
    <t>○ 조회기간</t>
  </si>
  <si>
    <t>[년] 2017~2017</t>
  </si>
  <si>
    <t>○ 출처</t>
  </si>
  <si>
    <t>통계청, 인구총조사</t>
  </si>
  <si>
    <t>○ 자료다운일자</t>
  </si>
  <si>
    <t>2018.10.01 10:13</t>
  </si>
  <si>
    <t>○ 통계표URL</t>
  </si>
  <si>
    <t>http://kosis.kr/statHtml/statHtml.do?orgId=101&amp;tblId=DT_1IN1503&amp;conn_path=I3</t>
  </si>
  <si>
    <t>* KOSIS 개편 시 통계표 URL은 달라질 수 있음</t>
  </si>
  <si>
    <t>○ 주석</t>
  </si>
  <si>
    <t>통계표</t>
  </si>
  <si>
    <t>주1) 내국인(특별 조사구, 집단 가구(집단 시설 가구 포함) 포함)을 대상으로 집계</t>
  </si>
  <si>
    <t>단, 외국인 제외</t>
  </si>
  <si>
    <t>주2) 평균연령: ∑(특정 연령*특정 인구 수)/총인구</t>
  </si>
  <si>
    <t>중위연령: 총인구를 연령순으로 나열할 때 중앙에 있는 사람의 연령</t>
  </si>
  <si>
    <t/>
  </si>
  <si>
    <t>주3) 파주시 진동면(3120021)의 (인구/가구/주택)은 파주시 군내면(3120038)에 포함</t>
  </si>
  <si>
    <t>주4) 개인정보 보호와 자료 노출 위험성을 최소하기 위하여 5미만 자료는 x로 표기함</t>
  </si>
  <si>
    <t>동구_남</t>
    <phoneticPr fontId="1" type="noConversion"/>
  </si>
  <si>
    <t>동구_여</t>
    <phoneticPr fontId="1" type="noConversion"/>
  </si>
  <si>
    <t>중구_남</t>
    <phoneticPr fontId="1" type="noConversion"/>
  </si>
  <si>
    <t>중구_여</t>
    <phoneticPr fontId="1" type="noConversion"/>
  </si>
  <si>
    <t>서구_남</t>
    <phoneticPr fontId="1" type="noConversion"/>
  </si>
  <si>
    <t>서구_여</t>
    <phoneticPr fontId="1" type="noConversion"/>
  </si>
  <si>
    <t>유성구_남</t>
    <phoneticPr fontId="1" type="noConversion"/>
  </si>
  <si>
    <t>유성구_여</t>
    <phoneticPr fontId="1" type="noConversion"/>
  </si>
  <si>
    <t>대덕구_남</t>
    <phoneticPr fontId="1" type="noConversion"/>
  </si>
  <si>
    <t>대덕구_여</t>
    <phoneticPr fontId="1" type="noConversion"/>
  </si>
  <si>
    <t>저항성 있는</t>
    <phoneticPr fontId="1" type="noConversion"/>
  </si>
  <si>
    <t>평균</t>
    <phoneticPr fontId="1" type="noConversion"/>
  </si>
  <si>
    <t>표준편차</t>
    <phoneticPr fontId="1" type="noConversion"/>
  </si>
  <si>
    <t>q1</t>
    <phoneticPr fontId="1" type="noConversion"/>
  </si>
  <si>
    <t>q3</t>
    <phoneticPr fontId="1" type="noConversion"/>
  </si>
  <si>
    <t>첨도</t>
    <phoneticPr fontId="1" type="noConversion"/>
  </si>
  <si>
    <t>중위수</t>
    <phoneticPr fontId="1" type="noConversion"/>
  </si>
  <si>
    <t>9번째와 10번째의 평균</t>
    <phoneticPr fontId="1" type="noConversion"/>
  </si>
  <si>
    <t>H</t>
    <phoneticPr fontId="1" type="noConversion"/>
  </si>
  <si>
    <t>4분위수</t>
    <phoneticPr fontId="1" type="noConversion"/>
  </si>
  <si>
    <t>8분위수</t>
    <phoneticPr fontId="1" type="noConversion"/>
  </si>
  <si>
    <t>16분위수</t>
    <phoneticPr fontId="1" type="noConversion"/>
  </si>
  <si>
    <t>E</t>
    <phoneticPr fontId="1" type="noConversion"/>
  </si>
  <si>
    <t>D</t>
    <phoneticPr fontId="1" type="noConversion"/>
  </si>
  <si>
    <t>El</t>
    <phoneticPr fontId="1" type="noConversion"/>
  </si>
  <si>
    <t>Eu</t>
    <phoneticPr fontId="1" type="noConversion"/>
  </si>
  <si>
    <t>Dl</t>
    <phoneticPr fontId="1" type="noConversion"/>
  </si>
  <si>
    <t>Du</t>
    <phoneticPr fontId="1" type="noConversion"/>
  </si>
  <si>
    <t>첨도</t>
    <phoneticPr fontId="1" type="noConversion"/>
  </si>
  <si>
    <t>왜도값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</si>
</sst>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3" xfId="0" applyFill="1" applyBorder="1" applyAlignment="1"/>
    <xf numFmtId="0" fontId="0" fillId="3" borderId="2" xfId="0" applyFill="1" applyBorder="1" applyAlignment="1"/>
    <xf numFmtId="0" fontId="0" fillId="3" borderId="0" xfId="0" applyFill="1" applyBorder="1" applyAlignment="1"/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3" zoomScale="70" zoomScaleNormal="70" workbookViewId="0">
      <selection activeCell="B28" sqref="B28"/>
    </sheetView>
  </sheetViews>
  <sheetFormatPr defaultRowHeight="17.399999999999999" x14ac:dyDescent="0.4"/>
  <cols>
    <col min="1" max="1" width="12.3984375" customWidth="1"/>
    <col min="2" max="11" width="9.296875" customWidth="1"/>
  </cols>
  <sheetData>
    <row r="1" spans="1:11" ht="19.95" customHeight="1" x14ac:dyDescent="0.4">
      <c r="A1" s="1" t="s">
        <v>0</v>
      </c>
      <c r="B1" s="4" t="s">
        <v>42</v>
      </c>
      <c r="C1" s="5" t="s">
        <v>43</v>
      </c>
      <c r="D1" s="4" t="s">
        <v>44</v>
      </c>
      <c r="E1" s="5" t="s">
        <v>45</v>
      </c>
      <c r="F1" s="4" t="s">
        <v>46</v>
      </c>
      <c r="G1" s="5" t="s">
        <v>47</v>
      </c>
      <c r="H1" s="4" t="s">
        <v>48</v>
      </c>
      <c r="I1" s="5" t="s">
        <v>49</v>
      </c>
      <c r="J1" s="4" t="s">
        <v>50</v>
      </c>
      <c r="K1" s="5" t="s">
        <v>51</v>
      </c>
    </row>
    <row r="2" spans="1:11" ht="19.95" customHeight="1" x14ac:dyDescent="0.4">
      <c r="A2" s="4" t="s">
        <v>1</v>
      </c>
      <c r="B2" s="2">
        <v>4442</v>
      </c>
      <c r="C2" s="2">
        <v>4182</v>
      </c>
      <c r="D2" s="2">
        <v>4541</v>
      </c>
      <c r="E2" s="2">
        <v>4235</v>
      </c>
      <c r="F2" s="2">
        <v>10567</v>
      </c>
      <c r="G2" s="2">
        <v>9883</v>
      </c>
      <c r="H2" s="2">
        <v>10189</v>
      </c>
      <c r="I2" s="2">
        <v>9644</v>
      </c>
      <c r="J2" s="2">
        <v>3330</v>
      </c>
      <c r="K2" s="2">
        <v>3221</v>
      </c>
    </row>
    <row r="3" spans="1:11" ht="19.95" customHeight="1" x14ac:dyDescent="0.4">
      <c r="A3" s="4" t="s">
        <v>3</v>
      </c>
      <c r="B3" s="2">
        <v>5097</v>
      </c>
      <c r="C3" s="2">
        <v>4870</v>
      </c>
      <c r="D3" s="2">
        <v>5353</v>
      </c>
      <c r="E3" s="2">
        <v>5098</v>
      </c>
      <c r="F3" s="2">
        <v>11613</v>
      </c>
      <c r="G3" s="2">
        <v>10935</v>
      </c>
      <c r="H3" s="2">
        <v>10493</v>
      </c>
      <c r="I3" s="2">
        <v>9767</v>
      </c>
      <c r="J3" s="2">
        <v>3991</v>
      </c>
      <c r="K3" s="2">
        <v>3683</v>
      </c>
    </row>
    <row r="4" spans="1:11" ht="19.95" customHeight="1" x14ac:dyDescent="0.4">
      <c r="A4" s="4" t="s">
        <v>4</v>
      </c>
      <c r="B4" s="2">
        <v>5047</v>
      </c>
      <c r="C4" s="2">
        <v>4754</v>
      </c>
      <c r="D4" s="2">
        <v>5639</v>
      </c>
      <c r="E4" s="2">
        <v>5322</v>
      </c>
      <c r="F4" s="2">
        <v>12580</v>
      </c>
      <c r="G4" s="2">
        <v>11957</v>
      </c>
      <c r="H4" s="2">
        <v>9996</v>
      </c>
      <c r="I4" s="2">
        <v>9103</v>
      </c>
      <c r="J4" s="2">
        <v>4440</v>
      </c>
      <c r="K4" s="2">
        <v>4100</v>
      </c>
    </row>
    <row r="5" spans="1:11" ht="19.95" customHeight="1" x14ac:dyDescent="0.4">
      <c r="A5" s="4" t="s">
        <v>5</v>
      </c>
      <c r="B5" s="2">
        <v>8701</v>
      </c>
      <c r="C5" s="2">
        <v>7673</v>
      </c>
      <c r="D5" s="2">
        <v>7568</v>
      </c>
      <c r="E5" s="2">
        <v>6516</v>
      </c>
      <c r="F5" s="2">
        <v>16833</v>
      </c>
      <c r="G5" s="2">
        <v>16089</v>
      </c>
      <c r="H5" s="2">
        <v>13611</v>
      </c>
      <c r="I5" s="2">
        <v>11586</v>
      </c>
      <c r="J5" s="2">
        <v>6406</v>
      </c>
      <c r="K5" s="2">
        <v>5946</v>
      </c>
    </row>
    <row r="6" spans="1:11" ht="19.95" customHeight="1" x14ac:dyDescent="0.4">
      <c r="A6" s="4" t="s">
        <v>6</v>
      </c>
      <c r="B6" s="2">
        <v>12246</v>
      </c>
      <c r="C6" s="2">
        <v>11200</v>
      </c>
      <c r="D6" s="2">
        <v>8393</v>
      </c>
      <c r="E6" s="2">
        <v>7780</v>
      </c>
      <c r="F6" s="2">
        <v>20735</v>
      </c>
      <c r="G6" s="2">
        <v>19853</v>
      </c>
      <c r="H6" s="2">
        <v>18426</v>
      </c>
      <c r="I6" s="2">
        <v>14766</v>
      </c>
      <c r="J6" s="2">
        <v>8472</v>
      </c>
      <c r="K6" s="2">
        <v>7629</v>
      </c>
    </row>
    <row r="7" spans="1:11" ht="19.95" customHeight="1" x14ac:dyDescent="0.4">
      <c r="A7" s="4" t="s">
        <v>7</v>
      </c>
      <c r="B7" s="2">
        <v>8552</v>
      </c>
      <c r="C7" s="2">
        <v>6535</v>
      </c>
      <c r="D7" s="2">
        <v>7725</v>
      </c>
      <c r="E7" s="2">
        <v>7074</v>
      </c>
      <c r="F7" s="2">
        <v>18250</v>
      </c>
      <c r="G7" s="2">
        <v>17298</v>
      </c>
      <c r="H7" s="2">
        <v>17143</v>
      </c>
      <c r="I7" s="2">
        <v>12615</v>
      </c>
      <c r="J7" s="2">
        <v>6905</v>
      </c>
      <c r="K7" s="2">
        <v>5444</v>
      </c>
    </row>
    <row r="8" spans="1:11" ht="19.95" customHeight="1" x14ac:dyDescent="0.4">
      <c r="A8" s="4" t="s">
        <v>8</v>
      </c>
      <c r="B8" s="2">
        <v>7129</v>
      </c>
      <c r="C8" s="2">
        <v>6322</v>
      </c>
      <c r="D8" s="2">
        <v>7020</v>
      </c>
      <c r="E8" s="2">
        <v>6742</v>
      </c>
      <c r="F8" s="2">
        <v>16739</v>
      </c>
      <c r="G8" s="2">
        <v>16395</v>
      </c>
      <c r="H8" s="2">
        <v>15302</v>
      </c>
      <c r="I8" s="2">
        <v>13570</v>
      </c>
      <c r="J8" s="2">
        <v>5760</v>
      </c>
      <c r="K8" s="2">
        <v>4976</v>
      </c>
    </row>
    <row r="9" spans="1:11" ht="19.95" customHeight="1" x14ac:dyDescent="0.4">
      <c r="A9" s="4" t="s">
        <v>9</v>
      </c>
      <c r="B9" s="2">
        <v>8809</v>
      </c>
      <c r="C9" s="2">
        <v>8210</v>
      </c>
      <c r="D9" s="2">
        <v>8867</v>
      </c>
      <c r="E9" s="2">
        <v>8797</v>
      </c>
      <c r="F9" s="2">
        <v>18507</v>
      </c>
      <c r="G9" s="2">
        <v>18930</v>
      </c>
      <c r="H9" s="2">
        <v>16048</v>
      </c>
      <c r="I9" s="2">
        <v>16127</v>
      </c>
      <c r="J9" s="2">
        <v>6744</v>
      </c>
      <c r="K9" s="2">
        <v>6219</v>
      </c>
    </row>
    <row r="10" spans="1:11" ht="19.95" customHeight="1" x14ac:dyDescent="0.4">
      <c r="A10" s="4" t="s">
        <v>10</v>
      </c>
      <c r="B10" s="2">
        <v>9191</v>
      </c>
      <c r="C10" s="2">
        <v>8230</v>
      </c>
      <c r="D10" s="2">
        <v>9445</v>
      </c>
      <c r="E10" s="2">
        <v>9304</v>
      </c>
      <c r="F10" s="2">
        <v>18558</v>
      </c>
      <c r="G10" s="2">
        <v>20274</v>
      </c>
      <c r="H10" s="2">
        <v>15226</v>
      </c>
      <c r="I10" s="2">
        <v>15511</v>
      </c>
      <c r="J10" s="2">
        <v>7233</v>
      </c>
      <c r="K10" s="2">
        <v>6991</v>
      </c>
    </row>
    <row r="11" spans="1:11" ht="19.95" customHeight="1" x14ac:dyDescent="0.4">
      <c r="A11" s="4" t="s">
        <v>11</v>
      </c>
      <c r="B11" s="2">
        <v>9759</v>
      </c>
      <c r="C11" s="2">
        <v>8954</v>
      </c>
      <c r="D11" s="2">
        <v>10850</v>
      </c>
      <c r="E11" s="2">
        <v>10651</v>
      </c>
      <c r="F11" s="2">
        <v>21846</v>
      </c>
      <c r="G11" s="2">
        <v>23430</v>
      </c>
      <c r="H11" s="2">
        <v>16256</v>
      </c>
      <c r="I11" s="2">
        <v>16170</v>
      </c>
      <c r="J11" s="2">
        <v>8999</v>
      </c>
      <c r="K11" s="2">
        <v>8953</v>
      </c>
    </row>
    <row r="12" spans="1:11" ht="19.95" customHeight="1" x14ac:dyDescent="0.4">
      <c r="A12" s="4" t="s">
        <v>12</v>
      </c>
      <c r="B12" s="2">
        <v>8752</v>
      </c>
      <c r="C12" s="2">
        <v>8428</v>
      </c>
      <c r="D12" s="2">
        <v>9497</v>
      </c>
      <c r="E12" s="2">
        <v>9341</v>
      </c>
      <c r="F12" s="2">
        <v>18565</v>
      </c>
      <c r="G12" s="2">
        <v>19556</v>
      </c>
      <c r="H12" s="2">
        <v>13341</v>
      </c>
      <c r="I12" s="2">
        <v>12898</v>
      </c>
      <c r="J12" s="2">
        <v>8268</v>
      </c>
      <c r="K12" s="2">
        <v>7884</v>
      </c>
    </row>
    <row r="13" spans="1:11" ht="19.95" customHeight="1" x14ac:dyDescent="0.4">
      <c r="A13" s="4" t="s">
        <v>13</v>
      </c>
      <c r="B13" s="2">
        <v>9659</v>
      </c>
      <c r="C13" s="2">
        <v>10100</v>
      </c>
      <c r="D13" s="2">
        <v>9939</v>
      </c>
      <c r="E13" s="2">
        <v>10605</v>
      </c>
      <c r="F13" s="2">
        <v>19016</v>
      </c>
      <c r="G13" s="2">
        <v>19780</v>
      </c>
      <c r="H13" s="2">
        <v>12505</v>
      </c>
      <c r="I13" s="2">
        <v>12313</v>
      </c>
      <c r="J13" s="2">
        <v>8585</v>
      </c>
      <c r="K13" s="2">
        <v>8438</v>
      </c>
    </row>
    <row r="14" spans="1:11" ht="19.95" customHeight="1" x14ac:dyDescent="0.4">
      <c r="A14" s="4" t="s">
        <v>14</v>
      </c>
      <c r="B14" s="2">
        <v>7832</v>
      </c>
      <c r="C14" s="2">
        <v>8177</v>
      </c>
      <c r="D14" s="2">
        <v>8147</v>
      </c>
      <c r="E14" s="2">
        <v>8988</v>
      </c>
      <c r="F14" s="2">
        <v>13674</v>
      </c>
      <c r="G14" s="2">
        <v>14134</v>
      </c>
      <c r="H14" s="2">
        <v>8624</v>
      </c>
      <c r="I14" s="2">
        <v>7932</v>
      </c>
      <c r="J14" s="2">
        <v>6041</v>
      </c>
      <c r="K14" s="2">
        <v>6143</v>
      </c>
    </row>
    <row r="15" spans="1:11" ht="19.95" customHeight="1" x14ac:dyDescent="0.4">
      <c r="A15" s="4" t="s">
        <v>15</v>
      </c>
      <c r="B15" s="2">
        <v>5717</v>
      </c>
      <c r="C15" s="2">
        <v>6244</v>
      </c>
      <c r="D15" s="2">
        <v>6206</v>
      </c>
      <c r="E15" s="2">
        <v>6911</v>
      </c>
      <c r="F15" s="2">
        <v>8861</v>
      </c>
      <c r="G15" s="2">
        <v>9230</v>
      </c>
      <c r="H15" s="2">
        <v>4797</v>
      </c>
      <c r="I15" s="2">
        <v>4724</v>
      </c>
      <c r="J15" s="2">
        <v>4036</v>
      </c>
      <c r="K15" s="2">
        <v>4136</v>
      </c>
    </row>
    <row r="16" spans="1:11" ht="19.95" customHeight="1" x14ac:dyDescent="0.4">
      <c r="A16" s="4" t="s">
        <v>16</v>
      </c>
      <c r="B16" s="2">
        <v>4235</v>
      </c>
      <c r="C16" s="2">
        <v>4981</v>
      </c>
      <c r="D16" s="2">
        <v>4562</v>
      </c>
      <c r="E16" s="2">
        <v>5362</v>
      </c>
      <c r="F16" s="2">
        <v>5706</v>
      </c>
      <c r="G16" s="2">
        <v>6599</v>
      </c>
      <c r="H16" s="2">
        <v>2878</v>
      </c>
      <c r="I16" s="2">
        <v>3319</v>
      </c>
      <c r="J16" s="2">
        <v>2679</v>
      </c>
      <c r="K16" s="2">
        <v>3124</v>
      </c>
    </row>
    <row r="17" spans="1:12" ht="19.95" customHeight="1" x14ac:dyDescent="0.4">
      <c r="A17" s="4" t="s">
        <v>17</v>
      </c>
      <c r="B17" s="2">
        <v>3287</v>
      </c>
      <c r="C17" s="2">
        <v>4639</v>
      </c>
      <c r="D17" s="2">
        <v>3722</v>
      </c>
      <c r="E17" s="2">
        <v>4823</v>
      </c>
      <c r="F17" s="2">
        <v>4478</v>
      </c>
      <c r="G17" s="2">
        <v>5931</v>
      </c>
      <c r="H17" s="2">
        <v>2215</v>
      </c>
      <c r="I17" s="2">
        <v>3195</v>
      </c>
      <c r="J17" s="2">
        <v>2091</v>
      </c>
      <c r="K17" s="2">
        <v>2876</v>
      </c>
    </row>
    <row r="18" spans="1:12" ht="19.95" customHeight="1" x14ac:dyDescent="0.4">
      <c r="A18" s="4" t="s">
        <v>18</v>
      </c>
      <c r="B18" s="2">
        <v>1733</v>
      </c>
      <c r="C18" s="2">
        <v>2965</v>
      </c>
      <c r="D18" s="2">
        <v>1930</v>
      </c>
      <c r="E18" s="2">
        <v>3197</v>
      </c>
      <c r="F18" s="2">
        <v>2277</v>
      </c>
      <c r="G18" s="2">
        <v>4039</v>
      </c>
      <c r="H18" s="2">
        <v>1195</v>
      </c>
      <c r="I18" s="2">
        <v>2430</v>
      </c>
      <c r="J18" s="2">
        <v>1039</v>
      </c>
      <c r="K18" s="2">
        <v>1910</v>
      </c>
    </row>
    <row r="19" spans="1:12" ht="19.95" customHeight="1" x14ac:dyDescent="0.4">
      <c r="A19" s="4" t="s">
        <v>19</v>
      </c>
      <c r="B19" s="2">
        <v>829</v>
      </c>
      <c r="C19" s="2">
        <v>2271</v>
      </c>
      <c r="D19" s="2">
        <v>952</v>
      </c>
      <c r="E19" s="2">
        <v>2438</v>
      </c>
      <c r="F19" s="2">
        <v>1123</v>
      </c>
      <c r="G19" s="2">
        <v>3208</v>
      </c>
      <c r="H19" s="2">
        <v>709</v>
      </c>
      <c r="I19" s="2">
        <v>2015</v>
      </c>
      <c r="J19" s="2">
        <v>444</v>
      </c>
      <c r="K19" s="2">
        <v>1333</v>
      </c>
    </row>
    <row r="22" spans="1:12" x14ac:dyDescent="0.4">
      <c r="A22" s="6" t="s">
        <v>55</v>
      </c>
      <c r="B22">
        <f>SMALL(B2:B19,5)</f>
        <v>4442</v>
      </c>
      <c r="C22">
        <f t="shared" ref="C22:K22" si="0">SMALL(C2:C19,5)</f>
        <v>4754</v>
      </c>
      <c r="D22">
        <f t="shared" si="0"/>
        <v>4562</v>
      </c>
      <c r="E22">
        <f t="shared" si="0"/>
        <v>5098</v>
      </c>
      <c r="F22">
        <f t="shared" si="0"/>
        <v>8861</v>
      </c>
      <c r="G22">
        <f t="shared" si="0"/>
        <v>9230</v>
      </c>
      <c r="H22">
        <f t="shared" si="0"/>
        <v>4797</v>
      </c>
      <c r="I22">
        <f t="shared" si="0"/>
        <v>4724</v>
      </c>
      <c r="J22">
        <f t="shared" si="0"/>
        <v>3330</v>
      </c>
      <c r="K22">
        <f t="shared" si="0"/>
        <v>3221</v>
      </c>
    </row>
    <row r="23" spans="1:12" x14ac:dyDescent="0.4">
      <c r="A23" s="6" t="s">
        <v>56</v>
      </c>
      <c r="B23">
        <f>LARGE(B2:B19,5)</f>
        <v>8809</v>
      </c>
      <c r="C23">
        <f t="shared" ref="C23:K23" si="1">LARGE(C2:C19,5)</f>
        <v>8230</v>
      </c>
      <c r="D23">
        <f t="shared" si="1"/>
        <v>8867</v>
      </c>
      <c r="E23">
        <f t="shared" si="1"/>
        <v>8988</v>
      </c>
      <c r="F23">
        <f t="shared" si="1"/>
        <v>18558</v>
      </c>
      <c r="G23">
        <f t="shared" si="1"/>
        <v>19556</v>
      </c>
      <c r="H23">
        <f t="shared" si="1"/>
        <v>15302</v>
      </c>
      <c r="I23">
        <f t="shared" si="1"/>
        <v>13570</v>
      </c>
      <c r="J23">
        <f t="shared" si="1"/>
        <v>7233</v>
      </c>
      <c r="K23">
        <f t="shared" si="1"/>
        <v>6991</v>
      </c>
    </row>
    <row r="24" spans="1:12" x14ac:dyDescent="0.4">
      <c r="A24" s="6" t="s">
        <v>52</v>
      </c>
      <c r="B24">
        <f>B23-B22</f>
        <v>4367</v>
      </c>
      <c r="C24">
        <f t="shared" ref="C24:K24" si="2">C23-C22</f>
        <v>3476</v>
      </c>
      <c r="D24">
        <f t="shared" si="2"/>
        <v>4305</v>
      </c>
      <c r="E24">
        <f t="shared" si="2"/>
        <v>3890</v>
      </c>
      <c r="F24">
        <f t="shared" si="2"/>
        <v>9697</v>
      </c>
      <c r="G24">
        <f t="shared" si="2"/>
        <v>10326</v>
      </c>
      <c r="H24">
        <f t="shared" si="2"/>
        <v>10505</v>
      </c>
      <c r="I24">
        <f t="shared" si="2"/>
        <v>8846</v>
      </c>
      <c r="J24">
        <f t="shared" si="2"/>
        <v>3903</v>
      </c>
      <c r="K24">
        <f t="shared" si="2"/>
        <v>3770</v>
      </c>
    </row>
    <row r="25" spans="1:12" x14ac:dyDescent="0.4">
      <c r="A25" s="6" t="s">
        <v>53</v>
      </c>
      <c r="B25" s="7">
        <f>AVERAGE(B22:B23)</f>
        <v>6625.5</v>
      </c>
      <c r="C25" s="7">
        <f t="shared" ref="C25:K25" si="3">AVERAGE(C22:C23)</f>
        <v>6492</v>
      </c>
      <c r="D25" s="7">
        <f t="shared" si="3"/>
        <v>6714.5</v>
      </c>
      <c r="E25" s="7">
        <f t="shared" si="3"/>
        <v>7043</v>
      </c>
      <c r="F25" s="7">
        <f t="shared" si="3"/>
        <v>13709.5</v>
      </c>
      <c r="G25" s="7">
        <f t="shared" si="3"/>
        <v>14393</v>
      </c>
      <c r="H25" s="7">
        <f t="shared" si="3"/>
        <v>10049.5</v>
      </c>
      <c r="I25" s="7">
        <f t="shared" si="3"/>
        <v>9147</v>
      </c>
      <c r="J25" s="7">
        <f t="shared" si="3"/>
        <v>5281.5</v>
      </c>
      <c r="K25" s="7">
        <f t="shared" si="3"/>
        <v>5106</v>
      </c>
    </row>
    <row r="26" spans="1:12" x14ac:dyDescent="0.4">
      <c r="A26" s="6" t="s">
        <v>54</v>
      </c>
      <c r="B26">
        <f>(B23-B22)/1.35</f>
        <v>3234.8148148148148</v>
      </c>
      <c r="C26">
        <f t="shared" ref="C26:K26" si="4">(C23-C22)/1.35</f>
        <v>2574.8148148148148</v>
      </c>
      <c r="D26">
        <f t="shared" si="4"/>
        <v>3188.8888888888887</v>
      </c>
      <c r="E26">
        <f t="shared" si="4"/>
        <v>2881.4814814814813</v>
      </c>
      <c r="F26">
        <f t="shared" si="4"/>
        <v>7182.9629629629626</v>
      </c>
      <c r="G26">
        <f t="shared" si="4"/>
        <v>7648.8888888888887</v>
      </c>
      <c r="H26">
        <f t="shared" si="4"/>
        <v>7781.4814814814808</v>
      </c>
      <c r="I26">
        <f t="shared" si="4"/>
        <v>6552.5925925925922</v>
      </c>
      <c r="J26">
        <f t="shared" si="4"/>
        <v>2891.1111111111109</v>
      </c>
      <c r="K26">
        <f t="shared" si="4"/>
        <v>2792.5925925925926</v>
      </c>
    </row>
    <row r="27" spans="1:12" x14ac:dyDescent="0.4">
      <c r="A27" s="6"/>
      <c r="B27" s="7">
        <f>((B23-B31)-(B31-B22))</f>
        <v>-1710</v>
      </c>
      <c r="C27" s="7">
        <f t="shared" ref="C27:K27" si="5">(C23-C31)-(C31-C22)/(C23-C22)</f>
        <v>1801.0182681242809</v>
      </c>
      <c r="D27" s="7">
        <f t="shared" si="5"/>
        <v>1572.3653890824623</v>
      </c>
      <c r="E27" s="7">
        <f t="shared" si="5"/>
        <v>2161.0556555269923</v>
      </c>
      <c r="F27" s="7">
        <f t="shared" si="5"/>
        <v>3350.8456223574303</v>
      </c>
      <c r="G27" s="7">
        <f t="shared" si="5"/>
        <v>4443.9304183614177</v>
      </c>
      <c r="H27" s="7">
        <f t="shared" si="5"/>
        <v>3802.3620180866255</v>
      </c>
      <c r="I27" s="7">
        <f t="shared" si="5"/>
        <v>2892.8270969929913</v>
      </c>
      <c r="J27" s="7">
        <f t="shared" si="5"/>
        <v>1331.841404048168</v>
      </c>
      <c r="K27" s="7">
        <f t="shared" si="5"/>
        <v>1780.4724137931034</v>
      </c>
    </row>
    <row r="28" spans="1:12" x14ac:dyDescent="0.4">
      <c r="A28" s="6" t="s">
        <v>71</v>
      </c>
      <c r="B28" s="8">
        <f>B27/B24</f>
        <v>-0.39157316235401879</v>
      </c>
      <c r="C28" s="8">
        <f t="shared" ref="C28:K28" si="6">C27/C24</f>
        <v>0.51812953628431557</v>
      </c>
      <c r="D28" s="8">
        <f t="shared" si="6"/>
        <v>0.36524166993785423</v>
      </c>
      <c r="E28" s="8">
        <f t="shared" si="6"/>
        <v>0.55554129962133481</v>
      </c>
      <c r="F28" s="8">
        <f t="shared" si="6"/>
        <v>0.34555487494662579</v>
      </c>
      <c r="G28" s="8">
        <f t="shared" si="6"/>
        <v>0.43036320146827595</v>
      </c>
      <c r="H28" s="8">
        <f t="shared" si="6"/>
        <v>0.36195735536283918</v>
      </c>
      <c r="I28" s="8">
        <f t="shared" si="6"/>
        <v>0.32702092437180547</v>
      </c>
      <c r="J28" s="8">
        <f t="shared" si="6"/>
        <v>0.34123530721193135</v>
      </c>
      <c r="K28" s="8">
        <f t="shared" si="6"/>
        <v>0.47227384981249426</v>
      </c>
    </row>
    <row r="29" spans="1:12" x14ac:dyDescent="0.4">
      <c r="A29" s="6" t="s">
        <v>57</v>
      </c>
      <c r="B29">
        <f>KURT(B2:B19)</f>
        <v>-0.58061484799987095</v>
      </c>
      <c r="C29">
        <f t="shared" ref="C29:K29" si="7">KURT(C2:C19)</f>
        <v>-0.67422286423667899</v>
      </c>
      <c r="D29">
        <f t="shared" si="7"/>
        <v>-0.41937815460971617</v>
      </c>
      <c r="E29">
        <f t="shared" si="7"/>
        <v>-0.89163086497573651</v>
      </c>
      <c r="F29">
        <f t="shared" si="7"/>
        <v>-0.89416927236547616</v>
      </c>
      <c r="G29">
        <f t="shared" si="7"/>
        <v>-1.1805344535793978</v>
      </c>
      <c r="H29">
        <f t="shared" si="7"/>
        <v>-1.1250488589929124</v>
      </c>
      <c r="I29">
        <f t="shared" si="7"/>
        <v>-1.2292458730430917</v>
      </c>
      <c r="J29">
        <f t="shared" si="7"/>
        <v>-0.99476330028742721</v>
      </c>
      <c r="K29">
        <f t="shared" si="7"/>
        <v>-1.0183621761909789</v>
      </c>
    </row>
    <row r="31" spans="1:12" x14ac:dyDescent="0.4">
      <c r="A31" s="6" t="s">
        <v>58</v>
      </c>
      <c r="B31" s="7">
        <f>(LARGE(B2:B19,9)+LARGE(B2:B19,10))/2</f>
        <v>7480.5</v>
      </c>
      <c r="C31" s="7">
        <f t="shared" ref="C31:K31" si="8">(LARGE(C2:C19,9)+LARGE(C2:C19,10))/2</f>
        <v>6428.5</v>
      </c>
      <c r="D31" s="7">
        <f t="shared" si="8"/>
        <v>7294</v>
      </c>
      <c r="E31" s="7">
        <f t="shared" si="8"/>
        <v>6826.5</v>
      </c>
      <c r="F31" s="7">
        <f t="shared" si="8"/>
        <v>15206.5</v>
      </c>
      <c r="G31" s="7">
        <f t="shared" si="8"/>
        <v>15111.5</v>
      </c>
      <c r="H31" s="7">
        <f t="shared" si="8"/>
        <v>11499</v>
      </c>
      <c r="I31" s="7">
        <f t="shared" si="8"/>
        <v>10676.5</v>
      </c>
      <c r="J31" s="7">
        <f t="shared" si="8"/>
        <v>5900.5</v>
      </c>
      <c r="K31" s="7">
        <f t="shared" si="8"/>
        <v>5210</v>
      </c>
      <c r="L31" t="s">
        <v>59</v>
      </c>
    </row>
    <row r="33" spans="1:11" x14ac:dyDescent="0.4">
      <c r="A33" s="6" t="s">
        <v>70</v>
      </c>
      <c r="B33">
        <f>((B42-B41)/(B23-B22)-2.274) - ((B40-B39)/(B23-B22) - 1.704)</f>
        <v>-0.54710098465765977</v>
      </c>
      <c r="C33">
        <f t="shared" ref="C33:K33" si="9">((C42-C41)/(C23-C22)-2.274) - ((C40-C39)/(C23-C22) - 1.704)</f>
        <v>-0.24031070195627158</v>
      </c>
      <c r="D33">
        <f t="shared" si="9"/>
        <v>-0.46732868757259016</v>
      </c>
      <c r="E33">
        <f t="shared" si="9"/>
        <v>-0.24506426735218501</v>
      </c>
      <c r="F33">
        <f t="shared" si="9"/>
        <v>-0.39272867897287833</v>
      </c>
      <c r="G33">
        <f t="shared" si="9"/>
        <v>-0.5292291303505714</v>
      </c>
      <c r="H33">
        <f t="shared" si="9"/>
        <v>-0.48556401713469777</v>
      </c>
      <c r="I33">
        <f t="shared" si="9"/>
        <v>-0.50036400633054501</v>
      </c>
      <c r="J33">
        <f t="shared" si="9"/>
        <v>-0.54104791186266965</v>
      </c>
      <c r="K33">
        <f t="shared" si="9"/>
        <v>-0.42305039787798426</v>
      </c>
    </row>
    <row r="36" spans="1:11" x14ac:dyDescent="0.4">
      <c r="A36" t="s">
        <v>61</v>
      </c>
      <c r="B36" t="s">
        <v>60</v>
      </c>
    </row>
    <row r="37" spans="1:11" x14ac:dyDescent="0.4">
      <c r="A37" t="s">
        <v>62</v>
      </c>
      <c r="B37" t="s">
        <v>64</v>
      </c>
    </row>
    <row r="38" spans="1:11" x14ac:dyDescent="0.4">
      <c r="A38" t="s">
        <v>63</v>
      </c>
      <c r="B38" t="s">
        <v>65</v>
      </c>
    </row>
    <row r="39" spans="1:11" x14ac:dyDescent="0.4">
      <c r="A39" t="s">
        <v>66</v>
      </c>
      <c r="B39">
        <f>SMALL(B2:B19,3)</f>
        <v>3287</v>
      </c>
      <c r="C39">
        <f t="shared" ref="C39:K39" si="10">SMALL(C2:C19,3)</f>
        <v>4182</v>
      </c>
      <c r="D39">
        <f t="shared" si="10"/>
        <v>3722</v>
      </c>
      <c r="E39">
        <f t="shared" si="10"/>
        <v>4235</v>
      </c>
      <c r="F39">
        <f t="shared" si="10"/>
        <v>4478</v>
      </c>
      <c r="G39">
        <f t="shared" si="10"/>
        <v>5931</v>
      </c>
      <c r="H39">
        <f t="shared" si="10"/>
        <v>2215</v>
      </c>
      <c r="I39">
        <f t="shared" si="10"/>
        <v>3195</v>
      </c>
      <c r="J39">
        <f t="shared" si="10"/>
        <v>2091</v>
      </c>
      <c r="K39">
        <f t="shared" si="10"/>
        <v>2876</v>
      </c>
    </row>
    <row r="40" spans="1:11" x14ac:dyDescent="0.4">
      <c r="A40" t="s">
        <v>67</v>
      </c>
      <c r="B40">
        <f>LARGE(B3:B20,3)</f>
        <v>9659</v>
      </c>
      <c r="C40">
        <f t="shared" ref="C40:K40" si="11">LARGE(C3:C20,3)</f>
        <v>8954</v>
      </c>
      <c r="D40">
        <f t="shared" si="11"/>
        <v>9497</v>
      </c>
      <c r="E40">
        <f t="shared" si="11"/>
        <v>9341</v>
      </c>
      <c r="F40">
        <f t="shared" si="11"/>
        <v>19016</v>
      </c>
      <c r="G40">
        <f t="shared" si="11"/>
        <v>19853</v>
      </c>
      <c r="H40">
        <f t="shared" si="11"/>
        <v>16256</v>
      </c>
      <c r="I40">
        <f t="shared" si="11"/>
        <v>15511</v>
      </c>
      <c r="J40">
        <f t="shared" si="11"/>
        <v>8472</v>
      </c>
      <c r="K40">
        <f t="shared" si="11"/>
        <v>7884</v>
      </c>
    </row>
    <row r="41" spans="1:11" x14ac:dyDescent="0.4">
      <c r="A41" t="s">
        <v>68</v>
      </c>
      <c r="B41">
        <f>SMALL(B2:B19,3)</f>
        <v>3287</v>
      </c>
      <c r="C41">
        <f t="shared" ref="C41:K41" si="12">SMALL(C2:C19,3)</f>
        <v>4182</v>
      </c>
      <c r="D41">
        <f t="shared" si="12"/>
        <v>3722</v>
      </c>
      <c r="E41">
        <f t="shared" si="12"/>
        <v>4235</v>
      </c>
      <c r="F41">
        <f t="shared" si="12"/>
        <v>4478</v>
      </c>
      <c r="G41">
        <f t="shared" si="12"/>
        <v>5931</v>
      </c>
      <c r="H41">
        <f t="shared" si="12"/>
        <v>2215</v>
      </c>
      <c r="I41">
        <f t="shared" si="12"/>
        <v>3195</v>
      </c>
      <c r="J41">
        <f t="shared" si="12"/>
        <v>2091</v>
      </c>
      <c r="K41">
        <f t="shared" si="12"/>
        <v>2876</v>
      </c>
    </row>
    <row r="42" spans="1:11" x14ac:dyDescent="0.4">
      <c r="A42" t="s">
        <v>69</v>
      </c>
      <c r="B42">
        <f>LARGE(B2:B19,2)</f>
        <v>9759</v>
      </c>
      <c r="C42">
        <f t="shared" ref="C42:K42" si="13">LARGE(C2:C19,2)</f>
        <v>10100</v>
      </c>
      <c r="D42">
        <f t="shared" si="13"/>
        <v>9939</v>
      </c>
      <c r="E42">
        <f t="shared" si="13"/>
        <v>10605</v>
      </c>
      <c r="F42">
        <f t="shared" si="13"/>
        <v>20735</v>
      </c>
      <c r="G42">
        <f t="shared" si="13"/>
        <v>20274</v>
      </c>
      <c r="H42">
        <f t="shared" si="13"/>
        <v>17143</v>
      </c>
      <c r="I42">
        <f t="shared" si="13"/>
        <v>16127</v>
      </c>
      <c r="J42">
        <f t="shared" si="13"/>
        <v>8585</v>
      </c>
      <c r="K42">
        <f t="shared" si="13"/>
        <v>8438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7.399999999999999" x14ac:dyDescent="0.4"/>
  <sheetData>
    <row r="1" spans="1:2" x14ac:dyDescent="0.4">
      <c r="A1" s="3" t="s">
        <v>20</v>
      </c>
      <c r="B1" s="3" t="s">
        <v>21</v>
      </c>
    </row>
    <row r="2" spans="1:2" x14ac:dyDescent="0.4">
      <c r="A2" s="3" t="s">
        <v>22</v>
      </c>
      <c r="B2" s="3" t="s">
        <v>23</v>
      </c>
    </row>
    <row r="3" spans="1:2" x14ac:dyDescent="0.4">
      <c r="A3" s="3" t="s">
        <v>24</v>
      </c>
      <c r="B3" s="3" t="s">
        <v>25</v>
      </c>
    </row>
    <row r="4" spans="1:2" x14ac:dyDescent="0.4">
      <c r="A4" s="3" t="s">
        <v>26</v>
      </c>
      <c r="B4" s="3" t="s">
        <v>27</v>
      </c>
    </row>
    <row r="5" spans="1:2" x14ac:dyDescent="0.4">
      <c r="A5" s="3" t="s">
        <v>28</v>
      </c>
      <c r="B5" s="3" t="s">
        <v>29</v>
      </c>
    </row>
    <row r="6" spans="1:2" x14ac:dyDescent="0.4">
      <c r="A6" s="3" t="s">
        <v>30</v>
      </c>
      <c r="B6" s="3" t="s">
        <v>31</v>
      </c>
    </row>
    <row r="7" spans="1:2" x14ac:dyDescent="0.4">
      <c r="A7" s="3" t="s">
        <v>2</v>
      </c>
      <c r="B7" s="3" t="s">
        <v>32</v>
      </c>
    </row>
    <row r="8" spans="1:2" x14ac:dyDescent="0.4">
      <c r="A8" s="3" t="s">
        <v>33</v>
      </c>
    </row>
    <row r="9" spans="1:2" x14ac:dyDescent="0.4">
      <c r="A9" s="3" t="s">
        <v>34</v>
      </c>
      <c r="B9" s="3" t="s">
        <v>35</v>
      </c>
    </row>
    <row r="10" spans="1:2" x14ac:dyDescent="0.4">
      <c r="A10" s="3" t="s">
        <v>2</v>
      </c>
      <c r="B10" s="3" t="s">
        <v>36</v>
      </c>
    </row>
    <row r="11" spans="1:2" x14ac:dyDescent="0.4">
      <c r="A11" s="3" t="s">
        <v>2</v>
      </c>
      <c r="B11" s="3" t="s">
        <v>37</v>
      </c>
    </row>
    <row r="12" spans="1:2" x14ac:dyDescent="0.4">
      <c r="A12" s="3" t="s">
        <v>2</v>
      </c>
      <c r="B12" s="3" t="s">
        <v>38</v>
      </c>
    </row>
    <row r="13" spans="1:2" x14ac:dyDescent="0.4">
      <c r="A13" s="3" t="s">
        <v>2</v>
      </c>
      <c r="B13" s="3" t="s">
        <v>39</v>
      </c>
    </row>
    <row r="14" spans="1:2" x14ac:dyDescent="0.4">
      <c r="A14" s="3" t="s">
        <v>2</v>
      </c>
      <c r="B14" s="3" t="s">
        <v>40</v>
      </c>
    </row>
    <row r="15" spans="1:2" x14ac:dyDescent="0.4">
      <c r="A15" s="3" t="s">
        <v>2</v>
      </c>
      <c r="B15" s="3" t="s">
        <v>39</v>
      </c>
    </row>
    <row r="16" spans="1:2" x14ac:dyDescent="0.4">
      <c r="A16" s="3" t="s">
        <v>2</v>
      </c>
      <c r="B16" s="3" t="s">
        <v>41</v>
      </c>
    </row>
    <row r="17" spans="1:2" x14ac:dyDescent="0.4">
      <c r="A17" s="3" t="s">
        <v>2</v>
      </c>
      <c r="B17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2018-10-01T10:13:19Z</dcterms:created>
  <dcterms:modified xsi:type="dcterms:W3CDTF">2018-10-02T01:42:32Z</dcterms:modified>
</cp:coreProperties>
</file>