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parkjeongah\Desktop\working\studying major\탐사적데이터분석\"/>
    </mc:Choice>
  </mc:AlternateContent>
  <xr:revisionPtr revIDLastSave="0" documentId="13_ncr:1_{25D77737-8A06-454B-8977-0A9B0E64E501}" xr6:coauthVersionLast="40" xr6:coauthVersionMax="40" xr10:uidLastSave="{00000000-0000-0000-0000-000000000000}"/>
  <bookViews>
    <workbookView xWindow="0" yWindow="0" windowWidth="23040" windowHeight="8964" activeTab="3" xr2:uid="{00000000-000D-0000-FFFF-FFFF00000000}"/>
  </bookViews>
  <sheets>
    <sheet name="저항성직선작성" sheetId="1" r:id="rId1"/>
    <sheet name="이원분석" sheetId="2" r:id="rId2"/>
    <sheet name="이게 한세트" sheetId="3" r:id="rId3"/>
    <sheet name="이원분석내용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" i="3" l="1"/>
  <c r="K51" i="3"/>
  <c r="K52" i="3"/>
  <c r="K53" i="3"/>
  <c r="K54" i="3"/>
  <c r="K55" i="3"/>
  <c r="K56" i="3"/>
  <c r="K57" i="3"/>
  <c r="K58" i="3"/>
  <c r="K16" i="4" l="1"/>
  <c r="L16" i="4"/>
  <c r="M16" i="4"/>
  <c r="J16" i="4"/>
  <c r="K15" i="4"/>
  <c r="L15" i="4"/>
  <c r="M15" i="4"/>
  <c r="J15" i="4"/>
  <c r="N15" i="4" s="1"/>
  <c r="N16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J11" i="4"/>
  <c r="J12" i="4"/>
  <c r="J13" i="4"/>
  <c r="J14" i="4"/>
  <c r="J10" i="4"/>
  <c r="J2" i="4"/>
  <c r="K2" i="4"/>
  <c r="L2" i="4"/>
  <c r="M2" i="4"/>
  <c r="N2" i="4" s="1"/>
  <c r="J3" i="4"/>
  <c r="K3" i="4"/>
  <c r="L3" i="4"/>
  <c r="M3" i="4"/>
  <c r="N3" i="4" s="1"/>
  <c r="J4" i="4"/>
  <c r="K4" i="4"/>
  <c r="L4" i="4"/>
  <c r="M4" i="4"/>
  <c r="N4" i="4" s="1"/>
  <c r="J5" i="4"/>
  <c r="K5" i="4"/>
  <c r="L5" i="4"/>
  <c r="M5" i="4"/>
  <c r="J6" i="4"/>
  <c r="K6" i="4"/>
  <c r="L6" i="4"/>
  <c r="M6" i="4"/>
  <c r="N6" i="4" s="1"/>
  <c r="F7" i="4"/>
  <c r="G3" i="4" s="1"/>
  <c r="N5" i="4"/>
  <c r="C16" i="4"/>
  <c r="D16" i="4"/>
  <c r="E16" i="4"/>
  <c r="B16" i="4"/>
  <c r="F15" i="4"/>
  <c r="C15" i="4"/>
  <c r="D15" i="4"/>
  <c r="E15" i="4"/>
  <c r="B15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B11" i="4"/>
  <c r="B12" i="4"/>
  <c r="B13" i="4"/>
  <c r="B14" i="4"/>
  <c r="B10" i="4"/>
  <c r="G6" i="4"/>
  <c r="F3" i="4"/>
  <c r="F4" i="4"/>
  <c r="F5" i="4"/>
  <c r="F6" i="4"/>
  <c r="F2" i="4"/>
  <c r="F90" i="3"/>
  <c r="I91" i="3"/>
  <c r="G93" i="3"/>
  <c r="E95" i="3"/>
  <c r="F96" i="3"/>
  <c r="F97" i="3"/>
  <c r="F98" i="3"/>
  <c r="D93" i="3"/>
  <c r="D98" i="3"/>
  <c r="J86" i="3"/>
  <c r="G90" i="3" s="1"/>
  <c r="L50" i="3"/>
  <c r="L51" i="3"/>
  <c r="L52" i="3"/>
  <c r="L53" i="3"/>
  <c r="L54" i="3"/>
  <c r="L55" i="3"/>
  <c r="L56" i="3"/>
  <c r="L57" i="3"/>
  <c r="L49" i="3"/>
  <c r="E73" i="3"/>
  <c r="F73" i="3"/>
  <c r="G73" i="3"/>
  <c r="H73" i="3"/>
  <c r="I73" i="3"/>
  <c r="D73" i="3"/>
  <c r="D72" i="3"/>
  <c r="J72" i="3"/>
  <c r="E72" i="3"/>
  <c r="F72" i="3"/>
  <c r="G72" i="3"/>
  <c r="H72" i="3"/>
  <c r="I72" i="3"/>
  <c r="K49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D78" i="3"/>
  <c r="D79" i="3"/>
  <c r="D80" i="3"/>
  <c r="D81" i="3"/>
  <c r="D82" i="3"/>
  <c r="D83" i="3"/>
  <c r="D84" i="3"/>
  <c r="D85" i="3"/>
  <c r="D77" i="3"/>
  <c r="E62" i="3"/>
  <c r="E71" i="3" s="1"/>
  <c r="F62" i="3"/>
  <c r="G62" i="3"/>
  <c r="H62" i="3"/>
  <c r="H71" i="3" s="1"/>
  <c r="I62" i="3"/>
  <c r="I71" i="3" s="1"/>
  <c r="E63" i="3"/>
  <c r="F63" i="3"/>
  <c r="G63" i="3"/>
  <c r="G71" i="3" s="1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D63" i="3"/>
  <c r="D64" i="3"/>
  <c r="D65" i="3"/>
  <c r="D66" i="3"/>
  <c r="D67" i="3"/>
  <c r="D68" i="3"/>
  <c r="D69" i="3"/>
  <c r="D70" i="3"/>
  <c r="D62" i="3"/>
  <c r="J58" i="3"/>
  <c r="F71" i="3"/>
  <c r="D71" i="3"/>
  <c r="J50" i="3"/>
  <c r="J51" i="3"/>
  <c r="J52" i="3"/>
  <c r="J53" i="3"/>
  <c r="J54" i="3"/>
  <c r="J55" i="3"/>
  <c r="J56" i="3"/>
  <c r="J57" i="3"/>
  <c r="J49" i="3"/>
  <c r="N41" i="3"/>
  <c r="N40" i="3"/>
  <c r="N39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D37" i="3"/>
  <c r="D38" i="3"/>
  <c r="D39" i="3"/>
  <c r="D40" i="3"/>
  <c r="D41" i="3"/>
  <c r="D42" i="3"/>
  <c r="D43" i="3"/>
  <c r="D44" i="3"/>
  <c r="D36" i="3"/>
  <c r="D97" i="3" l="1"/>
  <c r="D91" i="3"/>
  <c r="E98" i="3"/>
  <c r="E97" i="3"/>
  <c r="I95" i="3"/>
  <c r="I94" i="3"/>
  <c r="F93" i="3"/>
  <c r="H91" i="3"/>
  <c r="E90" i="3"/>
  <c r="D95" i="3"/>
  <c r="I98" i="3"/>
  <c r="I97" i="3"/>
  <c r="H96" i="3"/>
  <c r="H95" i="3"/>
  <c r="F94" i="3"/>
  <c r="H92" i="3"/>
  <c r="E91" i="3"/>
  <c r="D90" i="3"/>
  <c r="D94" i="3"/>
  <c r="H98" i="3"/>
  <c r="G97" i="3"/>
  <c r="G96" i="3"/>
  <c r="G95" i="3"/>
  <c r="E94" i="3"/>
  <c r="G92" i="3"/>
  <c r="I90" i="3"/>
  <c r="H94" i="3"/>
  <c r="I93" i="3"/>
  <c r="E93" i="3"/>
  <c r="F92" i="3"/>
  <c r="G91" i="3"/>
  <c r="H90" i="3"/>
  <c r="D96" i="3"/>
  <c r="D92" i="3"/>
  <c r="G98" i="3"/>
  <c r="H97" i="3"/>
  <c r="I96" i="3"/>
  <c r="E96" i="3"/>
  <c r="F95" i="3"/>
  <c r="G94" i="3"/>
  <c r="H93" i="3"/>
  <c r="I92" i="3"/>
  <c r="E92" i="3"/>
  <c r="F91" i="3"/>
  <c r="O6" i="4"/>
  <c r="G5" i="4"/>
  <c r="O3" i="4"/>
  <c r="G4" i="4"/>
  <c r="O4" i="4" s="1"/>
  <c r="G2" i="4"/>
  <c r="O2" i="4" s="1"/>
  <c r="O5" i="4"/>
  <c r="N7" i="4"/>
  <c r="J71" i="3"/>
  <c r="E30" i="3"/>
  <c r="F30" i="3"/>
  <c r="G30" i="3"/>
  <c r="H30" i="3"/>
  <c r="I30" i="3"/>
  <c r="D30" i="3"/>
  <c r="E29" i="3"/>
  <c r="F29" i="3"/>
  <c r="G29" i="3"/>
  <c r="H29" i="3"/>
  <c r="I29" i="3"/>
  <c r="D29" i="3"/>
  <c r="J28" i="3"/>
  <c r="E28" i="3"/>
  <c r="F28" i="3"/>
  <c r="G28" i="3"/>
  <c r="H28" i="3"/>
  <c r="I28" i="3"/>
  <c r="D2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D20" i="3"/>
  <c r="D21" i="3"/>
  <c r="D22" i="3"/>
  <c r="D23" i="3"/>
  <c r="D24" i="3"/>
  <c r="D25" i="3"/>
  <c r="D26" i="3"/>
  <c r="D27" i="3"/>
  <c r="D19" i="3"/>
  <c r="K6" i="3"/>
  <c r="K7" i="3"/>
  <c r="K8" i="3"/>
  <c r="K9" i="3"/>
  <c r="K10" i="3"/>
  <c r="K11" i="3"/>
  <c r="K12" i="3"/>
  <c r="K13" i="3"/>
  <c r="K5" i="3"/>
  <c r="J14" i="3"/>
  <c r="J6" i="3"/>
  <c r="J7" i="3"/>
  <c r="J8" i="3"/>
  <c r="J9" i="3"/>
  <c r="J10" i="3"/>
  <c r="J11" i="3"/>
  <c r="J12" i="3"/>
  <c r="J13" i="3"/>
  <c r="J5" i="3"/>
  <c r="O7" i="4" l="1"/>
  <c r="AG24" i="1"/>
  <c r="AF24" i="1"/>
  <c r="Z24" i="1"/>
  <c r="AA20" i="1" s="1"/>
  <c r="Y24" i="1"/>
  <c r="S24" i="1"/>
  <c r="L24" i="1"/>
  <c r="R24" i="1"/>
  <c r="K24" i="1"/>
  <c r="AG17" i="1"/>
  <c r="AH7" i="1" s="1"/>
  <c r="AG11" i="1"/>
  <c r="AG5" i="1"/>
  <c r="AA5" i="1"/>
  <c r="Z17" i="1"/>
  <c r="Z11" i="1"/>
  <c r="Z5" i="1"/>
  <c r="T9" i="1"/>
  <c r="S17" i="1"/>
  <c r="S11" i="1"/>
  <c r="S5" i="1"/>
  <c r="M8" i="1"/>
  <c r="L17" i="1"/>
  <c r="L11" i="1"/>
  <c r="L5" i="1"/>
  <c r="K17" i="1"/>
  <c r="K11" i="1"/>
  <c r="K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17" i="1"/>
  <c r="D24" i="1" s="1"/>
  <c r="E11" i="1"/>
  <c r="E5" i="1"/>
  <c r="E24" i="1" s="1"/>
  <c r="D17" i="1"/>
  <c r="D11" i="1"/>
  <c r="D5" i="1"/>
  <c r="AH18" i="1" l="1"/>
  <c r="AH10" i="1"/>
  <c r="AH6" i="1"/>
  <c r="AH21" i="1"/>
  <c r="AH17" i="1"/>
  <c r="AH13" i="1"/>
  <c r="AH9" i="1"/>
  <c r="AH20" i="1"/>
  <c r="AH16" i="1"/>
  <c r="AH12" i="1"/>
  <c r="AH8" i="1"/>
  <c r="AH22" i="1"/>
  <c r="AH14" i="1"/>
  <c r="AH5" i="1"/>
  <c r="AH19" i="1"/>
  <c r="AH15" i="1"/>
  <c r="AH11" i="1"/>
  <c r="AA9" i="1"/>
  <c r="AA13" i="1"/>
  <c r="AA21" i="1"/>
  <c r="AA6" i="1"/>
  <c r="AA10" i="1"/>
  <c r="AA14" i="1"/>
  <c r="AA18" i="1"/>
  <c r="AA22" i="1"/>
  <c r="AA17" i="1"/>
  <c r="AA7" i="1"/>
  <c r="AA11" i="1"/>
  <c r="AA15" i="1"/>
  <c r="AA19" i="1"/>
  <c r="AA8" i="1"/>
  <c r="AA12" i="1"/>
  <c r="AA16" i="1"/>
  <c r="T16" i="1"/>
  <c r="T8" i="1"/>
  <c r="T19" i="1"/>
  <c r="T7" i="1"/>
  <c r="T22" i="1"/>
  <c r="T18" i="1"/>
  <c r="T14" i="1"/>
  <c r="T10" i="1"/>
  <c r="T6" i="1"/>
  <c r="T20" i="1"/>
  <c r="T12" i="1"/>
  <c r="T5" i="1"/>
  <c r="T15" i="1"/>
  <c r="T11" i="1"/>
  <c r="T21" i="1"/>
  <c r="T17" i="1"/>
  <c r="T13" i="1"/>
  <c r="M5" i="1"/>
  <c r="M15" i="1"/>
  <c r="M11" i="1"/>
  <c r="M22" i="1"/>
  <c r="M18" i="1"/>
  <c r="M14" i="1"/>
  <c r="M10" i="1"/>
  <c r="M6" i="1"/>
  <c r="M16" i="1"/>
  <c r="M19" i="1"/>
  <c r="M7" i="1"/>
  <c r="M21" i="1"/>
  <c r="M17" i="1"/>
  <c r="M13" i="1"/>
  <c r="M9" i="1"/>
  <c r="M20" i="1"/>
  <c r="M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L23" authorId="0" shapeId="0" xr:uid="{977B3AFE-7683-4758-B7EF-A726464BC2FE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더해주는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해야함</t>
        </r>
        <r>
          <rPr>
            <sz val="9"/>
            <color indexed="81"/>
            <rFont val="Tahoma"/>
            <family val="2"/>
          </rPr>
          <t>.</t>
        </r>
      </text>
    </comment>
    <comment ref="S23" authorId="0" shapeId="0" xr:uid="{8CFED4EB-9205-4905-B6D9-2B5BE30814C9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더해주는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K4" authorId="0" shapeId="0" xr:uid="{2E0A5A0A-C222-4CA7-9B14-084D873A9ED5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각집단대표</t>
        </r>
        <r>
          <rPr>
            <sz val="9"/>
            <color indexed="81"/>
            <rFont val="Tahoma"/>
            <family val="2"/>
          </rPr>
          <t>-</t>
        </r>
        <r>
          <rPr>
            <sz val="9"/>
            <color indexed="81"/>
            <rFont val="돋움"/>
            <family val="3"/>
            <charset val="129"/>
          </rPr>
          <t>전체대표</t>
        </r>
      </text>
    </comment>
    <comment ref="D5" authorId="0" shapeId="0" xr:uid="{CED64DFD-4602-4132-838E-EC053B6EF2B7}">
      <text>
        <r>
          <rPr>
            <b/>
            <sz val="9"/>
            <color indexed="81"/>
            <rFont val="Tahoma"/>
            <family val="2"/>
          </rPr>
          <t xml:space="preserve">parkjeongah:
y11 = mu + ai + bj + e
</t>
        </r>
        <r>
          <rPr>
            <b/>
            <sz val="9"/>
            <color indexed="81"/>
            <rFont val="돋움"/>
            <family val="3"/>
            <charset val="129"/>
          </rPr>
          <t>여기서</t>
        </r>
        <r>
          <rPr>
            <b/>
            <sz val="9"/>
            <color indexed="81"/>
            <rFont val="Tahoma"/>
            <family val="2"/>
          </rPr>
          <t xml:space="preserve"> ai</t>
        </r>
        <r>
          <rPr>
            <b/>
            <sz val="9"/>
            <color indexed="81"/>
            <rFont val="돋움"/>
            <family val="3"/>
            <charset val="129"/>
          </rPr>
          <t>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상황이거든
</t>
        </r>
        <r>
          <rPr>
            <b/>
            <sz val="9"/>
            <color indexed="81"/>
            <rFont val="Tahoma"/>
            <family val="2"/>
          </rPr>
          <t xml:space="preserve">-9.9 = </t>
        </r>
        <r>
          <rPr>
            <b/>
            <sz val="9"/>
            <color indexed="81"/>
            <rFont val="돋움"/>
            <family val="3"/>
            <charset val="129"/>
          </rPr>
          <t>전체대표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우리집단특성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 xml:space="preserve">오차
</t>
        </r>
        <r>
          <rPr>
            <b/>
            <sz val="9"/>
            <color indexed="81"/>
            <rFont val="Tahoma"/>
            <family val="2"/>
          </rPr>
          <t xml:space="preserve">            mu + ai + e
-9.9 = 4.65(</t>
        </r>
        <r>
          <rPr>
            <b/>
            <sz val="9"/>
            <color indexed="81"/>
            <rFont val="돋움"/>
            <family val="3"/>
            <charset val="129"/>
          </rPr>
          <t>대표중앙값</t>
        </r>
        <r>
          <rPr>
            <b/>
            <sz val="9"/>
            <color indexed="81"/>
            <rFont val="Tahoma"/>
            <family val="2"/>
          </rPr>
          <t>) + 0(</t>
        </r>
        <r>
          <rPr>
            <b/>
            <sz val="9"/>
            <color indexed="81"/>
            <rFont val="돋움"/>
            <family val="3"/>
            <charset val="129"/>
          </rPr>
          <t>지역특성</t>
        </r>
        <r>
          <rPr>
            <b/>
            <sz val="9"/>
            <color indexed="81"/>
            <rFont val="Tahoma"/>
            <family val="2"/>
          </rPr>
          <t xml:space="preserve">) + (-14.55)
</t>
        </r>
        <r>
          <rPr>
            <b/>
            <sz val="9"/>
            <color indexed="81"/>
            <rFont val="돋움"/>
            <family val="3"/>
            <charset val="129"/>
          </rPr>
          <t>그래서</t>
        </r>
        <r>
          <rPr>
            <b/>
            <sz val="9"/>
            <color indexed="81"/>
            <rFont val="Tahoma"/>
            <family val="2"/>
          </rPr>
          <t xml:space="preserve"> 14.55</t>
        </r>
        <r>
          <rPr>
            <b/>
            <sz val="9"/>
            <color indexed="81"/>
            <rFont val="돋움"/>
            <family val="3"/>
            <charset val="129"/>
          </rPr>
          <t>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월특징으로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나눠볼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있지</t>
        </r>
      </text>
    </comment>
    <comment ref="J14" authorId="0" shapeId="0" xr:uid="{76AACE6C-1DF8-4ADD-BDCB-157A5A9724D1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대표중앙값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중앙값의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중앙값</t>
        </r>
        <r>
          <rPr>
            <sz val="9"/>
            <color indexed="81"/>
            <rFont val="Tahoma"/>
            <family val="2"/>
          </rPr>
          <t>)</t>
        </r>
      </text>
    </comment>
    <comment ref="D19" authorId="0" shapeId="0" xr:uid="{B43ED31F-E243-440A-A215-7F9F86633434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-14.55 = </t>
        </r>
        <r>
          <rPr>
            <sz val="9"/>
            <color indexed="81"/>
            <rFont val="돋움"/>
            <family val="3"/>
            <charset val="129"/>
          </rPr>
          <t>전체대표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우리집단</t>
        </r>
        <r>
          <rPr>
            <sz val="9"/>
            <color indexed="81"/>
            <rFont val="Tahoma"/>
            <family val="2"/>
          </rPr>
          <t xml:space="preserve"> + e
          = 0.225 + (-13.625) + (-1.15)
</t>
        </r>
      </text>
    </comment>
    <comment ref="J28" authorId="0" shapeId="0" xr:uid="{722A81E0-CB74-4DAB-A4C6-31891A879720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잔차들을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구해야하는거지
얼만큼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증가감소했냐를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보는거지
대표값으로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보면은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안됨
</t>
        </r>
      </text>
    </comment>
    <comment ref="C29" authorId="0" shapeId="0" xr:uid="{25A232E4-46E5-404F-90DD-0D09BF099F90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집단이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갖는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특성
</t>
        </r>
      </text>
    </comment>
    <comment ref="N39" authorId="0" shapeId="0" xr:uid="{6399CCDB-D82B-4F92-A96B-031301F48761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열효과는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>.</t>
        </r>
      </text>
    </comment>
    <comment ref="K48" authorId="0" shapeId="0" xr:uid="{8E1DB501-ED64-4BEE-899E-F6F30AABC139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최종행효과</t>
        </r>
        <r>
          <rPr>
            <sz val="9"/>
            <color indexed="81"/>
            <rFont val="Tahoma"/>
            <family val="2"/>
          </rPr>
          <t>.</t>
        </r>
      </text>
    </comment>
    <comment ref="K58" authorId="0" shapeId="0" xr:uid="{4483D237-1EF1-4B23-9DFE-26A3E22832F5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효과들의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중앙값</t>
        </r>
      </text>
    </comment>
    <comment ref="J71" authorId="0" shapeId="0" xr:uid="{97FC49F6-EC75-46D0-A97D-C9DA46379ACD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이개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되었잖아요
효과가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중앙값이고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조금전에서꺼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반복해봤짜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중앙값
</t>
        </r>
        <r>
          <rPr>
            <b/>
            <sz val="9"/>
            <color indexed="81"/>
            <rFont val="Tahoma"/>
            <family val="2"/>
          </rPr>
          <t xml:space="preserve">-&gt; </t>
        </r>
        <r>
          <rPr>
            <b/>
            <sz val="9"/>
            <color indexed="81"/>
            <rFont val="돋움"/>
            <family val="3"/>
            <charset val="129"/>
          </rPr>
          <t>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안됨</t>
        </r>
        <r>
          <rPr>
            <b/>
            <sz val="9"/>
            <color indexed="81"/>
            <rFont val="Tahoma"/>
            <family val="2"/>
          </rPr>
          <t>.(</t>
        </r>
        <r>
          <rPr>
            <b/>
            <sz val="9"/>
            <color indexed="81"/>
            <rFont val="돋움"/>
            <family val="3"/>
            <charset val="129"/>
          </rPr>
          <t>끝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C72" authorId="0" shapeId="0" xr:uid="{560E95C8-D177-42AE-A31A-DA7B34B9332B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집단만이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갖는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특성</t>
        </r>
      </text>
    </comment>
    <comment ref="J72" authorId="0" shapeId="0" xr:uid="{FE932A40-2E17-4044-9949-FC8DE1ACB2BE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효과들의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중앙값</t>
        </r>
      </text>
    </comment>
    <comment ref="J86" authorId="0" shapeId="0" xr:uid="{9023CBF7-1025-4431-AF7B-9C28B8DEACCF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전체대표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parkjeongah</author>
  </authors>
  <commentList>
    <comment ref="B1" authorId="0" shapeId="0" xr:uid="{151FC5C8-D073-46EF-BD02-A32C3DDF6F1F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몇개피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피는지</t>
        </r>
      </text>
    </comment>
    <comment ref="J1" authorId="0" shapeId="0" xr:uid="{EC479974-A7CC-454F-84D7-C050E85C8DF1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몇개피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피는지</t>
        </r>
      </text>
    </comment>
    <comment ref="B9" authorId="0" shapeId="0" xr:uid="{4A1960AE-A88D-4277-9605-C8BBB7877CD0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몇개피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피는지</t>
        </r>
      </text>
    </comment>
    <comment ref="J9" authorId="0" shapeId="0" xr:uid="{D317ACE8-14CB-4386-ACC9-E1536F274D7F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몇개피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피는지</t>
        </r>
      </text>
    </comment>
    <comment ref="J19" authorId="0" shapeId="0" xr:uid="{C1929253-25ED-4398-A6D1-ECF61065F20F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몇개피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피는지</t>
        </r>
      </text>
    </comment>
    <comment ref="A24" authorId="0" shapeId="0" xr:uid="{8AC50713-84F2-41B8-A42F-136D77C9698D}">
      <text>
        <r>
          <rPr>
            <b/>
            <sz val="9"/>
            <color indexed="81"/>
            <rFont val="Tahoma"/>
            <family val="2"/>
          </rPr>
          <t>parkjeongah:</t>
        </r>
        <r>
          <rPr>
            <sz val="9"/>
            <color indexed="81"/>
            <rFont val="Tahoma"/>
            <family val="2"/>
          </rPr>
          <t xml:space="preserve">
DRRS,
PP, QQ PLOT</t>
        </r>
      </text>
    </comment>
  </commentList>
</comments>
</file>

<file path=xl/sharedStrings.xml><?xml version="1.0" encoding="utf-8"?>
<sst xmlns="http://schemas.openxmlformats.org/spreadsheetml/2006/main" count="326" uniqueCount="162">
  <si>
    <t>X</t>
    <phoneticPr fontId="1" type="noConversion"/>
  </si>
  <si>
    <t>Y</t>
    <phoneticPr fontId="1" type="noConversion"/>
  </si>
  <si>
    <t>id</t>
    <phoneticPr fontId="1" type="noConversion"/>
  </si>
  <si>
    <t>1월</t>
  </si>
  <si>
    <t>3월</t>
  </si>
  <si>
    <t>5월</t>
  </si>
  <si>
    <t>7월</t>
  </si>
  <si>
    <t>9월</t>
  </si>
  <si>
    <t>11월</t>
  </si>
  <si>
    <t>모스크바</t>
  </si>
  <si>
    <t>페테르부르그</t>
  </si>
  <si>
    <t>키예프</t>
  </si>
  <si>
    <t>오데사</t>
  </si>
  <si>
    <t>무르만스크</t>
  </si>
  <si>
    <t>트빌리시</t>
  </si>
  <si>
    <t>타슈켄트</t>
  </si>
  <si>
    <t>이르구츠크</t>
  </si>
  <si>
    <t>하바로프스크</t>
  </si>
  <si>
    <t>저항성직선작성(반복4회)</t>
    <phoneticPr fontId="1" type="noConversion"/>
  </si>
  <si>
    <t>x중위수</t>
  </si>
  <si>
    <t>x중위수</t>
    <phoneticPr fontId="1" type="noConversion"/>
  </si>
  <si>
    <t>y중위수</t>
  </si>
  <si>
    <t>y중위수</t>
    <phoneticPr fontId="1" type="noConversion"/>
  </si>
  <si>
    <t>기울기</t>
  </si>
  <si>
    <t>기울기</t>
    <phoneticPr fontId="1" type="noConversion"/>
  </si>
  <si>
    <t>절편</t>
  </si>
  <si>
    <t>절편</t>
    <phoneticPr fontId="1" type="noConversion"/>
  </si>
  <si>
    <t>잔차</t>
  </si>
  <si>
    <t>잔차</t>
    <phoneticPr fontId="1" type="noConversion"/>
  </si>
  <si>
    <t>반복1회</t>
    <phoneticPr fontId="1" type="noConversion"/>
  </si>
  <si>
    <t>id</t>
  </si>
  <si>
    <t>X</t>
  </si>
  <si>
    <t>반복2회</t>
    <phoneticPr fontId="1" type="noConversion"/>
  </si>
  <si>
    <t>반복3회</t>
    <phoneticPr fontId="1" type="noConversion"/>
  </si>
  <si>
    <t xml:space="preserve">반복으로 하면 , </t>
    <phoneticPr fontId="1" type="noConversion"/>
  </si>
  <si>
    <t>칠판에서 계산한 모양처럼 나옴.</t>
    <phoneticPr fontId="1" type="noConversion"/>
  </si>
  <si>
    <t>앞에값을 더해준다는 느낌으로 안하면 실수하기 쉽상임.</t>
    <phoneticPr fontId="1" type="noConversion"/>
  </si>
  <si>
    <t>미니탭 들어가서</t>
    <phoneticPr fontId="1" type="noConversion"/>
  </si>
  <si>
    <t>resistant line</t>
    <phoneticPr fontId="1" type="noConversion"/>
  </si>
  <si>
    <t>거기에 반복으 수를 지정할 수 있고</t>
    <phoneticPr fontId="1" type="noConversion"/>
  </si>
  <si>
    <t>result 들어가면 각 반복마다 기울기 생성가능-&gt;in addtion,</t>
    <phoneticPr fontId="1" type="noConversion"/>
  </si>
  <si>
    <t>최대10번이라고 해도</t>
    <phoneticPr fontId="1" type="noConversion"/>
  </si>
  <si>
    <t>기울기차이가 얼마 이하인거까지만 나온거라</t>
    <phoneticPr fontId="1" type="noConversion"/>
  </si>
  <si>
    <t>반복4회</t>
    <phoneticPr fontId="1" type="noConversion"/>
  </si>
  <si>
    <t>minitab 결과</t>
    <phoneticPr fontId="1" type="noConversion"/>
  </si>
  <si>
    <t>계산한거랑 비교해서</t>
    <phoneticPr fontId="1" type="noConversion"/>
  </si>
  <si>
    <t>수치상의 약간 차이가 있을 순</t>
    <phoneticPr fontId="1" type="noConversion"/>
  </si>
  <si>
    <t>있음.</t>
    <phoneticPr fontId="1" type="noConversion"/>
  </si>
  <si>
    <t>지역명</t>
    <phoneticPr fontId="1" type="noConversion"/>
  </si>
  <si>
    <t>월</t>
    <phoneticPr fontId="1" type="noConversion"/>
  </si>
  <si>
    <t>요인 두개</t>
    <phoneticPr fontId="1" type="noConversion"/>
  </si>
  <si>
    <t>안의 수치는 온도</t>
    <phoneticPr fontId="1" type="noConversion"/>
  </si>
  <si>
    <t>`=&gt;온도의 차이가 궁금한 것</t>
    <phoneticPr fontId="1" type="noConversion"/>
  </si>
  <si>
    <t>평균을 전혀 쓰지 않고 저항성있는 이원배치분산분석을 분석해 볼 것임.</t>
    <phoneticPr fontId="1" type="noConversion"/>
  </si>
  <si>
    <t>반복이 없는 이원배치분산분석자료</t>
    <phoneticPr fontId="1" type="noConversion"/>
  </si>
  <si>
    <t>저항성이 있는 아노바를 구해보고 싶으니</t>
    <phoneticPr fontId="1" type="noConversion"/>
  </si>
  <si>
    <t>평균 안쓰고 중앙값을 써서 진행해 볼 것이다.</t>
    <phoneticPr fontId="1" type="noConversion"/>
  </si>
  <si>
    <t>집단을 나눠도 차이를 알 수 없는 오차(집단내부의 차이)</t>
    <phoneticPr fontId="1" type="noConversion"/>
  </si>
  <si>
    <t>SSE</t>
    <phoneticPr fontId="1" type="noConversion"/>
  </si>
  <si>
    <t>SSB</t>
    <phoneticPr fontId="1" type="noConversion"/>
  </si>
  <si>
    <t>중앙값을 사용해서 구해보자.</t>
    <phoneticPr fontId="1" type="noConversion"/>
  </si>
  <si>
    <t>행중앙값</t>
    <phoneticPr fontId="1" type="noConversion"/>
  </si>
  <si>
    <t>집단의 효과. 2^k승.</t>
    <phoneticPr fontId="1" type="noConversion"/>
  </si>
  <si>
    <t>행효과</t>
    <phoneticPr fontId="1" type="noConversion"/>
  </si>
  <si>
    <t>그림에서SSE구하고싶음.(행에대한것만한거임)</t>
    <phoneticPr fontId="1" type="noConversion"/>
  </si>
  <si>
    <t>Type3 에러를 한것임: 집단에 대한 정보빼고 남은 아이들 중, 월에 따른 차이를 보고 싶은 것임.</t>
    <phoneticPr fontId="1" type="noConversion"/>
  </si>
  <si>
    <t>조건부에 대한 내용이 여기에 적용이 되는 것임*</t>
    <phoneticPr fontId="1" type="noConversion"/>
  </si>
  <si>
    <t>열중앙값</t>
    <phoneticPr fontId="1" type="noConversion"/>
  </si>
  <si>
    <t>대표중앙값2</t>
    <phoneticPr fontId="1" type="noConversion"/>
  </si>
  <si>
    <t>중위수분해*</t>
    <phoneticPr fontId="1" type="noConversion"/>
  </si>
  <si>
    <t>이원분석, 중위수분해</t>
    <phoneticPr fontId="1" type="noConversion"/>
  </si>
  <si>
    <t>이게 하나의 루프</t>
    <phoneticPr fontId="1" type="noConversion"/>
  </si>
  <si>
    <t>원자료</t>
    <phoneticPr fontId="1" type="noConversion"/>
  </si>
  <si>
    <t>모스크바정보를 뺀 잔차</t>
    <phoneticPr fontId="1" type="noConversion"/>
  </si>
  <si>
    <t>잔차의 대표값이 됨.</t>
    <phoneticPr fontId="1" type="noConversion"/>
  </si>
  <si>
    <t>나에서 어떤 정보가 빠진 아이들의 대표값이 됨.</t>
    <phoneticPr fontId="1" type="noConversion"/>
  </si>
  <si>
    <t>열중앙값과 열효과의 차이</t>
    <phoneticPr fontId="1" type="noConversion"/>
  </si>
  <si>
    <t>대표중앙값</t>
    <phoneticPr fontId="1" type="noConversion"/>
  </si>
  <si>
    <t>이원배치분산분석 구하는 건데</t>
    <phoneticPr fontId="1" type="noConversion"/>
  </si>
  <si>
    <t>SSA + SSB + SSE = SST</t>
    <phoneticPr fontId="1" type="noConversion"/>
  </si>
  <si>
    <t>SSA : 각평균과 전체평균의 차이 sum (x.bar(i) - x.bar)^2</t>
    <phoneticPr fontId="1" type="noConversion"/>
  </si>
  <si>
    <t>alpha(i) = i번째 집단의 효과,</t>
    <phoneticPr fontId="1" type="noConversion"/>
  </si>
  <si>
    <t>alpha(i)</t>
    <phoneticPr fontId="1" type="noConversion"/>
  </si>
  <si>
    <t>beta(j)</t>
    <phoneticPr fontId="1" type="noConversion"/>
  </si>
  <si>
    <t xml:space="preserve">x(ijk) =mu + alpha(i) +beta(j) + eps </t>
    <phoneticPr fontId="1" type="noConversion"/>
  </si>
  <si>
    <t>mu</t>
    <phoneticPr fontId="1" type="noConversion"/>
  </si>
  <si>
    <t>mu(i)</t>
    <phoneticPr fontId="1" type="noConversion"/>
  </si>
  <si>
    <t>mu(i)=beta(jI+mu 식으로 분해가 가능.</t>
    <phoneticPr fontId="1" type="noConversion"/>
  </si>
  <si>
    <t>eps</t>
  </si>
  <si>
    <t>eps</t>
    <phoneticPr fontId="1" type="noConversion"/>
  </si>
  <si>
    <r>
      <rPr>
        <sz val="11"/>
        <color theme="1"/>
        <rFont val="맑은 고딕"/>
        <family val="2"/>
        <charset val="129"/>
        <scheme val="minor"/>
      </rPr>
      <t>-9.9 = 4.65(행 전체대표)+ 0.225(열의 전체대표) + 0 (행효과) + (-13.625 열효과) + (-1.15 잔차)</t>
    </r>
    <phoneticPr fontId="1" type="noConversion"/>
  </si>
  <si>
    <t>빨간색 숫자 다 합해보면, 아래의 식이 되고, -9.9가 아래와 같이 분해가 됨.</t>
    <phoneticPr fontId="1" type="noConversion"/>
  </si>
  <si>
    <t>-7.6 = 4.65(행 전체대표)+0.225(열의 전체대표) -0.25(행효과)-8.625(열효과)+1.4(잔차)</t>
    <phoneticPr fontId="1" type="noConversion"/>
  </si>
  <si>
    <t>두번째세트</t>
    <phoneticPr fontId="1" type="noConversion"/>
  </si>
  <si>
    <t>행중앙값</t>
    <phoneticPr fontId="1" type="noConversion"/>
  </si>
  <si>
    <t>행효과(2)</t>
    <phoneticPr fontId="1" type="noConversion"/>
  </si>
  <si>
    <t>전체대표 끝난거니 다 잔차밖에 없는 상황이니까, 행중앙값의 중앙값을 안구해도 되고.</t>
    <phoneticPr fontId="1" type="noConversion"/>
  </si>
  <si>
    <t>열중앙값</t>
    <phoneticPr fontId="1" type="noConversion"/>
  </si>
  <si>
    <t>eps - 열중앙값</t>
    <phoneticPr fontId="1" type="noConversion"/>
  </si>
  <si>
    <t>(잔차들의 열중앙값)</t>
    <phoneticPr fontId="1" type="noConversion"/>
  </si>
  <si>
    <t>열중앙값의 열 중앙값</t>
    <phoneticPr fontId="1" type="noConversion"/>
  </si>
  <si>
    <t>&gt; 마지막바퀴</t>
    <phoneticPr fontId="1" type="noConversion"/>
  </si>
  <si>
    <t>최종잔차</t>
    <phoneticPr fontId="1" type="noConversion"/>
  </si>
  <si>
    <t>열효과(1)</t>
    <phoneticPr fontId="1" type="noConversion"/>
  </si>
  <si>
    <t>열효과(2)</t>
    <phoneticPr fontId="1" type="noConversion"/>
  </si>
  <si>
    <t>&gt; 얘는 원래 대표에 합해쳐야하고, 열효과(2)도 저 대표만큼 빠져야 최종적인 잔차가 되겠지.</t>
    <phoneticPr fontId="1" type="noConversion"/>
  </si>
  <si>
    <t>최종열효과</t>
  </si>
  <si>
    <t>최종열효과</t>
    <phoneticPr fontId="1" type="noConversion"/>
  </si>
  <si>
    <t>최종행효과</t>
  </si>
  <si>
    <t>최종행효과</t>
    <phoneticPr fontId="1" type="noConversion"/>
  </si>
  <si>
    <t>최종잔차에서 행효과, 열효과 잔차 다 더해서 계산을 하면 원 데이터와 값이 일치한다.</t>
    <phoneticPr fontId="1" type="noConversion"/>
  </si>
  <si>
    <t>확인</t>
    <phoneticPr fontId="1" type="noConversion"/>
  </si>
  <si>
    <t>행효과 열효과로 달별, 위치별로 어디가 더 높고 낮은지 알 수 있지.</t>
    <phoneticPr fontId="1" type="noConversion"/>
  </si>
  <si>
    <t>지역차이가 얼마나 나냐, 월별 차이가 얼마나 나냐 알수 있음.</t>
    <phoneticPr fontId="1" type="noConversion"/>
  </si>
  <si>
    <t>오르락내리락이 심한 곳이 월별, 지역차이가 심한거잖아요.</t>
    <phoneticPr fontId="1" type="noConversion"/>
  </si>
  <si>
    <t>&gt;그래프 그려보면 어느 지역에서 옷을 다양하게 입어야하는지 격차를 볼 수 있음.</t>
    <phoneticPr fontId="1" type="noConversion"/>
  </si>
  <si>
    <t>월별로 지역간 차이가 심한 곳도 알아 볼 수 있고(잔차를 보며 알 수 있음)</t>
    <phoneticPr fontId="1" type="noConversion"/>
  </si>
  <si>
    <t>오르락 내리락이 심할수록, 지역별 격차가 심하다고 볼 수 있음.</t>
    <phoneticPr fontId="1" type="noConversion"/>
  </si>
  <si>
    <t>(집단내차이, 집단간 차이가 있었는데 - 집단내차이가 크면 옆집단과 크게 차이 없다는 걸수도있거든)</t>
    <phoneticPr fontId="1" type="noConversion"/>
  </si>
  <si>
    <t>그래서 그 부분을 잔차로 보는 것임.</t>
    <phoneticPr fontId="1" type="noConversion"/>
  </si>
  <si>
    <t>SSB + SSW(SSW 이 값은 왼쪽 데이블로 확인 가능함)</t>
    <phoneticPr fontId="1" type="noConversion"/>
  </si>
  <si>
    <t>1회 구한거</t>
    <phoneticPr fontId="1" type="noConversion"/>
  </si>
  <si>
    <t>잔차를 한번 더 분해하는 작업을 하는게 2회차</t>
    <phoneticPr fontId="1" type="noConversion"/>
  </si>
  <si>
    <t>원래 효과들이 0은 아니었던거지, 그래서 효과랑 중앙값이랑 똑같이 본 상황이거든</t>
    <phoneticPr fontId="1" type="noConversion"/>
  </si>
  <si>
    <t>(alpha=0 이 아님)</t>
    <phoneticPr fontId="1" type="noConversion"/>
  </si>
  <si>
    <t>그래서 효과들의 중앙값을 구하기로 함.</t>
    <phoneticPr fontId="1" type="noConversion"/>
  </si>
  <si>
    <t>그래서 폰에 찍은 사진에서 다시 계산해보고 뺀 중앙값을 ㅜ가로 전체대표에 더하고, alpha랑 beta의 값이 변해지는 것임.</t>
    <phoneticPr fontId="1" type="noConversion"/>
  </si>
  <si>
    <t>1번 암</t>
  </si>
  <si>
    <t>1번 암</t>
    <phoneticPr fontId="1" type="noConversion"/>
  </si>
  <si>
    <t>2번 암</t>
  </si>
  <si>
    <t>2번 암</t>
    <phoneticPr fontId="1" type="noConversion"/>
  </si>
  <si>
    <t>3번 암</t>
  </si>
  <si>
    <t>4번 암</t>
  </si>
  <si>
    <t>5번 암</t>
  </si>
  <si>
    <t>1~14</t>
  </si>
  <si>
    <t>1~14</t>
    <phoneticPr fontId="1" type="noConversion"/>
  </si>
  <si>
    <t>15~24</t>
  </si>
  <si>
    <t>15~24</t>
    <phoneticPr fontId="1" type="noConversion"/>
  </si>
  <si>
    <t>25+</t>
  </si>
  <si>
    <t>25+</t>
    <phoneticPr fontId="1" type="noConversion"/>
  </si>
  <si>
    <t>eps</t>
    <phoneticPr fontId="1" type="noConversion"/>
  </si>
  <si>
    <t>행효과(1)</t>
    <phoneticPr fontId="1" type="noConversion"/>
  </si>
  <si>
    <t>열효과(2)</t>
    <phoneticPr fontId="1" type="noConversion"/>
  </si>
  <si>
    <t>행효과(2)</t>
    <phoneticPr fontId="1" type="noConversion"/>
  </si>
  <si>
    <t>시험범위</t>
    <phoneticPr fontId="1" type="noConversion"/>
  </si>
  <si>
    <t>정규성검정(도수분포표에서 작성하기, 원데이터에서 작성)</t>
    <phoneticPr fontId="1" type="noConversion"/>
  </si>
  <si>
    <t>저항성있는 직선 작성하기</t>
    <phoneticPr fontId="1" type="noConversion"/>
  </si>
  <si>
    <t>이원분석</t>
    <phoneticPr fontId="1" type="noConversion"/>
  </si>
  <si>
    <t>1번암은 담배의 영향을 가장 많이 받음을 알 수 있고, 점차 증가함을 알 수 있지</t>
    <phoneticPr fontId="1" type="noConversion"/>
  </si>
  <si>
    <t>잔차를 통해서도 1번암이 가장 많은걸 알 수 있음.</t>
    <phoneticPr fontId="1" type="noConversion"/>
  </si>
  <si>
    <t>최종열효과</t>
    <phoneticPr fontId="1" type="noConversion"/>
  </si>
  <si>
    <t>최종행효과</t>
    <phoneticPr fontId="1" type="noConversion"/>
  </si>
  <si>
    <t>5번암은 안했을때 수치가 커졌다는 것도 알 수 있음(그 특성들을 발견해야해)</t>
    <phoneticPr fontId="1" type="noConversion"/>
  </si>
  <si>
    <t>다른 것이 영향을 받는 다는것을 알 수 있지</t>
    <phoneticPr fontId="1" type="noConversion"/>
  </si>
  <si>
    <t>(잔차를 통해 뭐가 영향받는지 아닌지 알 수 있지)</t>
    <phoneticPr fontId="1" type="noConversion"/>
  </si>
  <si>
    <t>사진참고하기.</t>
    <phoneticPr fontId="1" type="noConversion"/>
  </si>
  <si>
    <t>각 집단별로 누가 많고 적고만 알 수 있는데,</t>
    <phoneticPr fontId="1" type="noConversion"/>
  </si>
  <si>
    <t>잔차를 봐야 어떤지 알 수 있지</t>
    <phoneticPr fontId="1" type="noConversion"/>
  </si>
  <si>
    <t>이원베치 반복없으면 상호작용못보는데</t>
    <phoneticPr fontId="1" type="noConversion"/>
  </si>
  <si>
    <t>상호작용 알고싶으면 반복을 늘려서 보기</t>
    <phoneticPr fontId="1" type="noConversion"/>
  </si>
  <si>
    <t>(그래야 담배개수랑 암의 상호작용을 알 수 있음)</t>
    <phoneticPr fontId="1" type="noConversion"/>
  </si>
  <si>
    <t>(메모 내용)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</si>
</sst>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rgb="FF000000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i/>
      <sz val="9"/>
      <color rgb="FF000000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2" fillId="2" borderId="7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8" fillId="0" borderId="0" xfId="0" quotePrefix="1" applyFont="1">
      <alignment vertical="center"/>
    </xf>
    <xf numFmtId="0" fontId="9" fillId="0" borderId="0" xfId="0" applyFont="1">
      <alignment vertical="center"/>
    </xf>
    <xf numFmtId="0" fontId="10" fillId="3" borderId="8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3" borderId="0" xfId="0" applyFont="1" applyFill="1">
      <alignment vertical="center"/>
    </xf>
    <xf numFmtId="0" fontId="13" fillId="2" borderId="0" xfId="0" applyFont="1" applyFill="1">
      <alignment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5" fillId="4" borderId="0" xfId="0" applyFont="1" applyFill="1">
      <alignment vertical="center"/>
    </xf>
    <xf numFmtId="0" fontId="14" fillId="4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9" xfId="0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388620</xdr:colOff>
      <xdr:row>29</xdr:row>
      <xdr:rowOff>170180</xdr:rowOff>
    </xdr:from>
    <xdr:to>
      <xdr:col>7</xdr:col>
      <xdr:colOff>129540</xdr:colOff>
      <xdr:row>62</xdr:row>
      <xdr:rowOff>152400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1B18724-890D-4FC2-A314-0CFCAD6DB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" y="6639560"/>
          <a:ext cx="5455920" cy="7274560"/>
        </a:xfrm>
        <a:prstGeom prst="rect">
          <a:avLst/>
        </a:prstGeom>
      </xdr:spPr>
    </xdr:pic>
    <xdr:clientData/>
  </xdr:twoCellAnchor>
  <xdr:twoCellAnchor editAs="oneCell">
    <xdr:from>
      <xdr:col>16</xdr:col>
      <xdr:colOff>198120</xdr:colOff>
      <xdr:row>26</xdr:row>
      <xdr:rowOff>198120</xdr:rowOff>
    </xdr:from>
    <xdr:to>
      <xdr:col>24</xdr:col>
      <xdr:colOff>627840</xdr:colOff>
      <xdr:row>41</xdr:row>
      <xdr:rowOff>55245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0883D8E-DF9F-4665-A2A6-9E70CE917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160" y="6004560"/>
          <a:ext cx="5794200" cy="3171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217715</xdr:colOff>
      <xdr:row>117</xdr:row>
      <xdr:rowOff>108857</xdr:rowOff>
    </xdr:from>
    <xdr:to>
      <xdr:col>15</xdr:col>
      <xdr:colOff>488715</xdr:colOff>
      <xdr:row>159</xdr:row>
      <xdr:rowOff>9743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8663F48-EFB8-402A-BA1F-354E2DFCD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0515" y="26582914"/>
          <a:ext cx="9044886" cy="90448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</xdr:colOff>
      <xdr:row>26</xdr:row>
      <xdr:rowOff>113158</xdr:rowOff>
    </xdr:from>
    <xdr:to>
      <xdr:col>27</xdr:col>
      <xdr:colOff>342900</xdr:colOff>
      <xdr:row>58</xdr:row>
      <xdr:rowOff>94108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9F5A11B-623F-4800-B6B9-078D80D30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53800" y="5828158"/>
          <a:ext cx="6991350" cy="6991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4"/>
  <sheetViews>
    <sheetView topLeftCell="K1" workbookViewId="0">
      <selection activeCell="M41" sqref="M41"/>
    </sheetView>
  </sheetViews>
  <sheetFormatPr defaultRowHeight="17.399999999999999" x14ac:dyDescent="0.4"/>
  <cols>
    <col min="1" max="2" width="11.296875" style="1" customWidth="1"/>
    <col min="3" max="3" width="8.796875" style="1"/>
    <col min="4" max="4" width="12.296875" style="1" customWidth="1"/>
    <col min="5" max="5" width="13.69921875" style="1" customWidth="1"/>
    <col min="6" max="16384" width="8.796875" style="1"/>
  </cols>
  <sheetData>
    <row r="1" spans="1:34" x14ac:dyDescent="0.4">
      <c r="A1" s="42" t="s">
        <v>18</v>
      </c>
      <c r="B1" s="42"/>
    </row>
    <row r="3" spans="1:34" x14ac:dyDescent="0.4">
      <c r="H3" s="1" t="s">
        <v>29</v>
      </c>
      <c r="O3" s="1" t="s">
        <v>32</v>
      </c>
      <c r="V3" s="1" t="s">
        <v>33</v>
      </c>
      <c r="AC3" s="1" t="s">
        <v>43</v>
      </c>
    </row>
    <row r="4" spans="1:34" ht="18" thickBot="1" x14ac:dyDescent="0.45">
      <c r="A4" s="7" t="s">
        <v>2</v>
      </c>
      <c r="B4" s="7" t="s">
        <v>0</v>
      </c>
      <c r="C4" s="7" t="s">
        <v>1</v>
      </c>
      <c r="D4" s="1" t="s">
        <v>20</v>
      </c>
      <c r="E4" s="1" t="s">
        <v>22</v>
      </c>
      <c r="F4" s="1" t="s">
        <v>28</v>
      </c>
      <c r="H4" s="7" t="s">
        <v>2</v>
      </c>
      <c r="I4" s="7" t="s">
        <v>0</v>
      </c>
      <c r="J4" s="1" t="s">
        <v>27</v>
      </c>
      <c r="K4" s="1" t="s">
        <v>20</v>
      </c>
      <c r="L4" s="1" t="s">
        <v>22</v>
      </c>
      <c r="M4" s="1" t="s">
        <v>28</v>
      </c>
      <c r="O4" s="7" t="s">
        <v>30</v>
      </c>
      <c r="P4" s="7" t="s">
        <v>31</v>
      </c>
      <c r="Q4" s="7" t="s">
        <v>27</v>
      </c>
      <c r="R4" s="1" t="s">
        <v>19</v>
      </c>
      <c r="S4" s="1" t="s">
        <v>22</v>
      </c>
      <c r="T4" s="1" t="s">
        <v>28</v>
      </c>
      <c r="V4" s="7" t="s">
        <v>30</v>
      </c>
      <c r="W4" s="7" t="s">
        <v>31</v>
      </c>
      <c r="X4" s="1" t="s">
        <v>27</v>
      </c>
      <c r="Y4" s="1" t="s">
        <v>19</v>
      </c>
      <c r="Z4" s="1" t="s">
        <v>22</v>
      </c>
      <c r="AA4" s="1" t="s">
        <v>28</v>
      </c>
      <c r="AC4" s="7" t="s">
        <v>30</v>
      </c>
      <c r="AD4" s="7" t="s">
        <v>31</v>
      </c>
      <c r="AE4" s="1" t="s">
        <v>27</v>
      </c>
      <c r="AF4" s="1" t="s">
        <v>19</v>
      </c>
      <c r="AG4" s="1" t="s">
        <v>21</v>
      </c>
      <c r="AH4" s="1" t="s">
        <v>28</v>
      </c>
    </row>
    <row r="5" spans="1:34" ht="18" thickTop="1" x14ac:dyDescent="0.4">
      <c r="A5" s="6">
        <v>6</v>
      </c>
      <c r="B5" s="6">
        <v>109</v>
      </c>
      <c r="C5" s="6">
        <v>137.6</v>
      </c>
      <c r="D5" s="1">
        <f>MEDIAN(B5:B10)</f>
        <v>115.5</v>
      </c>
      <c r="E5" s="1">
        <f>MEDIAN(C5:C10)</f>
        <v>139.14999999999998</v>
      </c>
      <c r="F5" s="1">
        <f t="shared" ref="F5:F22" si="0">C5-($E$24+$D$24*B5)</f>
        <v>0.71333333333336668</v>
      </c>
      <c r="H5" s="6">
        <v>6</v>
      </c>
      <c r="I5" s="6">
        <v>109</v>
      </c>
      <c r="J5" s="1">
        <v>0.71333333333336668</v>
      </c>
      <c r="K5" s="1">
        <f>MEDIAN(I5:I10)</f>
        <v>115.5</v>
      </c>
      <c r="L5" s="1">
        <f>MEDIAN(J5:J10)</f>
        <v>0.53666666666669016</v>
      </c>
      <c r="M5" s="1">
        <f>J5-($L$24+$K$24*I5)</f>
        <v>-74.672666666666501</v>
      </c>
      <c r="O5" s="8">
        <v>6</v>
      </c>
      <c r="P5" s="8">
        <v>109</v>
      </c>
      <c r="Q5" s="8">
        <v>-0.43933333333332758</v>
      </c>
      <c r="R5" s="1">
        <v>115.5</v>
      </c>
      <c r="S5" s="1">
        <f>MEDIAN(Q5:Q10)</f>
        <v>-0.36918518518518573</v>
      </c>
      <c r="T5" s="1">
        <f>Q5-($S$24+$R$24*P5)</f>
        <v>-22.015022222222061</v>
      </c>
      <c r="V5" s="8">
        <v>6</v>
      </c>
      <c r="W5" s="8">
        <v>109</v>
      </c>
      <c r="X5" s="1">
        <v>-0.32650370370369708</v>
      </c>
      <c r="Y5" s="1">
        <v>115.5</v>
      </c>
      <c r="Z5" s="1">
        <f>MEDIAN(X5:X10)</f>
        <v>-0.27829465020576122</v>
      </c>
      <c r="AA5" s="1">
        <f>X5-($Z$24+$Y$24*W5)</f>
        <v>32.58133530864216</v>
      </c>
      <c r="AC5" s="8">
        <v>6</v>
      </c>
      <c r="AD5" s="8">
        <v>109</v>
      </c>
      <c r="AE5" s="1">
        <v>-0.3365330041152198</v>
      </c>
      <c r="AF5" s="1">
        <v>115.5</v>
      </c>
      <c r="AG5" s="1">
        <f>MEDIAN(AE5:AE10)</f>
        <v>-0.28637380887059893</v>
      </c>
      <c r="AH5" s="1">
        <f>AE5-($AG$24+$AF$24*AD5)</f>
        <v>86.994992417009797</v>
      </c>
    </row>
    <row r="6" spans="1:34" x14ac:dyDescent="0.4">
      <c r="A6" s="6">
        <v>10</v>
      </c>
      <c r="B6" s="6">
        <v>113</v>
      </c>
      <c r="C6" s="6">
        <v>147.80000000000001</v>
      </c>
      <c r="F6" s="1">
        <f t="shared" si="0"/>
        <v>8.9400000000000546</v>
      </c>
      <c r="H6" s="6">
        <v>10</v>
      </c>
      <c r="I6" s="6">
        <v>113</v>
      </c>
      <c r="J6" s="1">
        <v>8.9400000000000546</v>
      </c>
      <c r="M6" s="1">
        <f t="shared" ref="M6:M22" si="1">J6-($L$24+$K$24*I6)</f>
        <v>-68.137259259259068</v>
      </c>
      <c r="O6" s="6">
        <v>10</v>
      </c>
      <c r="P6" s="6">
        <v>113</v>
      </c>
      <c r="Q6" s="6">
        <v>8.0694074074074393</v>
      </c>
      <c r="T6" s="1">
        <f t="shared" ref="T6:T22" si="2">Q6-($S$24+$R$24*P6)</f>
        <v>-15.222613991769364</v>
      </c>
      <c r="V6" s="6">
        <v>10</v>
      </c>
      <c r="W6" s="6">
        <v>113</v>
      </c>
      <c r="X6" s="1">
        <v>8.1571637860082635</v>
      </c>
      <c r="AA6" s="1">
        <f t="shared" ref="AA6:AA22" si="3">X6-($Z$24+$Y$24*W6)</f>
        <v>39.350899021490839</v>
      </c>
      <c r="AC6" s="6">
        <v>10</v>
      </c>
      <c r="AD6" s="6">
        <v>113</v>
      </c>
      <c r="AE6" s="1">
        <v>8.1493632190215237</v>
      </c>
      <c r="AH6" s="1">
        <f t="shared" ref="AH6:AH22" si="4">AE6-($AG$24+$AF$24*AD6)</f>
        <v>93.766586753645498</v>
      </c>
    </row>
    <row r="7" spans="1:34" x14ac:dyDescent="0.4">
      <c r="A7" s="6">
        <v>5</v>
      </c>
      <c r="B7" s="6">
        <v>115</v>
      </c>
      <c r="C7" s="6">
        <v>136.80000000000001</v>
      </c>
      <c r="F7" s="1">
        <f t="shared" si="0"/>
        <v>-3.0466666666666242</v>
      </c>
      <c r="H7" s="6">
        <v>5</v>
      </c>
      <c r="I7" s="6">
        <v>115</v>
      </c>
      <c r="J7" s="1">
        <v>-3.0466666666666242</v>
      </c>
      <c r="M7" s="1">
        <f t="shared" si="1"/>
        <v>-80.969555555555388</v>
      </c>
      <c r="O7" s="6">
        <v>5</v>
      </c>
      <c r="P7" s="6">
        <v>115</v>
      </c>
      <c r="Q7" s="6">
        <v>-3.7762222222222022</v>
      </c>
      <c r="T7" s="1">
        <f t="shared" si="2"/>
        <v>-27.92640987654304</v>
      </c>
      <c r="V7" s="6">
        <v>5</v>
      </c>
      <c r="W7" s="6">
        <v>115</v>
      </c>
      <c r="X7" s="1">
        <v>-3.7010024691357817</v>
      </c>
      <c r="AA7" s="1">
        <f t="shared" si="3"/>
        <v>26.635680877915156</v>
      </c>
      <c r="AC7" s="6">
        <v>5</v>
      </c>
      <c r="AD7" s="6">
        <v>115</v>
      </c>
      <c r="AE7" s="1">
        <v>-3.7076886694101301</v>
      </c>
      <c r="AH7" s="1">
        <f t="shared" si="4"/>
        <v>81.052383921963326</v>
      </c>
    </row>
    <row r="8" spans="1:34" x14ac:dyDescent="0.4">
      <c r="A8" s="6">
        <v>7</v>
      </c>
      <c r="B8" s="6">
        <v>116</v>
      </c>
      <c r="C8" s="6">
        <v>140.69999999999999</v>
      </c>
      <c r="F8" s="1">
        <f t="shared" si="0"/>
        <v>0.36000000000001364</v>
      </c>
      <c r="H8" s="6">
        <v>7</v>
      </c>
      <c r="I8" s="6">
        <v>116</v>
      </c>
      <c r="J8" s="1">
        <v>0.36000000000001364</v>
      </c>
      <c r="M8" s="1">
        <f t="shared" si="1"/>
        <v>-77.985703703703564</v>
      </c>
      <c r="O8" s="6">
        <v>7</v>
      </c>
      <c r="P8" s="6">
        <v>116</v>
      </c>
      <c r="Q8" s="6">
        <v>-0.29903703703704387</v>
      </c>
      <c r="T8" s="1">
        <f t="shared" si="2"/>
        <v>-24.878307818929898</v>
      </c>
      <c r="V8" s="6">
        <v>7</v>
      </c>
      <c r="W8" s="6">
        <v>116</v>
      </c>
      <c r="X8" s="1">
        <v>-0.23008559670782536</v>
      </c>
      <c r="AA8" s="1">
        <f t="shared" si="3"/>
        <v>29.678071806127281</v>
      </c>
      <c r="AC8" s="6">
        <v>7</v>
      </c>
      <c r="AD8" s="6">
        <v>116</v>
      </c>
      <c r="AE8" s="1">
        <v>-0.23621461362597812</v>
      </c>
      <c r="AH8" s="1">
        <f t="shared" si="4"/>
        <v>84.095282506122231</v>
      </c>
    </row>
    <row r="9" spans="1:34" x14ac:dyDescent="0.4">
      <c r="A9" s="6">
        <v>1</v>
      </c>
      <c r="B9" s="6">
        <v>119</v>
      </c>
      <c r="C9" s="6">
        <v>132.9</v>
      </c>
      <c r="F9" s="1">
        <f t="shared" si="0"/>
        <v>-8.9199999999999591</v>
      </c>
      <c r="H9" s="6">
        <v>1</v>
      </c>
      <c r="I9" s="6">
        <v>119</v>
      </c>
      <c r="J9" s="1">
        <v>-8.9199999999999591</v>
      </c>
      <c r="M9" s="1">
        <f t="shared" si="1"/>
        <v>-88.534148148147978</v>
      </c>
      <c r="O9" s="6">
        <v>1</v>
      </c>
      <c r="P9" s="6">
        <v>119</v>
      </c>
      <c r="Q9" s="6">
        <v>-9.3674814814814589</v>
      </c>
      <c r="T9" s="1">
        <f t="shared" si="2"/>
        <v>-35.234001646090363</v>
      </c>
      <c r="V9" s="6">
        <v>1</v>
      </c>
      <c r="W9" s="6">
        <v>119</v>
      </c>
      <c r="X9" s="1">
        <v>-9.3173349794238458</v>
      </c>
      <c r="AA9" s="1">
        <f t="shared" si="3"/>
        <v>19.305244590763799</v>
      </c>
      <c r="AC9" s="6">
        <v>1</v>
      </c>
      <c r="AD9" s="6">
        <v>119</v>
      </c>
      <c r="AE9" s="1">
        <v>-9.3217924462734114</v>
      </c>
      <c r="AH9" s="1">
        <f t="shared" si="4"/>
        <v>73.723978258599004</v>
      </c>
    </row>
    <row r="10" spans="1:34" ht="18" thickBot="1" x14ac:dyDescent="0.45">
      <c r="A10" s="7">
        <v>8</v>
      </c>
      <c r="B10" s="7">
        <v>120</v>
      </c>
      <c r="C10" s="7">
        <v>145.4</v>
      </c>
      <c r="F10" s="1">
        <f t="shared" si="0"/>
        <v>3.0866666666667015</v>
      </c>
      <c r="H10" s="7">
        <v>8</v>
      </c>
      <c r="I10" s="7">
        <v>120</v>
      </c>
      <c r="J10" s="1">
        <v>3.0866666666667015</v>
      </c>
      <c r="M10" s="1">
        <f t="shared" si="1"/>
        <v>-76.950296296296131</v>
      </c>
      <c r="O10" s="7">
        <v>8</v>
      </c>
      <c r="P10" s="7">
        <v>120</v>
      </c>
      <c r="Q10" s="7">
        <v>2.7097037037037204</v>
      </c>
      <c r="T10" s="1">
        <f t="shared" si="2"/>
        <v>-23.585899588477201</v>
      </c>
      <c r="V10" s="7">
        <v>8</v>
      </c>
      <c r="W10" s="7">
        <v>120</v>
      </c>
      <c r="X10" s="1">
        <v>2.753581893004132</v>
      </c>
      <c r="AA10" s="1">
        <f t="shared" si="3"/>
        <v>30.947635518975957</v>
      </c>
      <c r="AC10" s="7">
        <v>8</v>
      </c>
      <c r="AD10" s="7">
        <v>120</v>
      </c>
      <c r="AE10" s="1">
        <v>2.7496816095107621</v>
      </c>
      <c r="AH10" s="1">
        <f t="shared" si="4"/>
        <v>85.366876842757918</v>
      </c>
    </row>
    <row r="11" spans="1:34" ht="18" thickTop="1" x14ac:dyDescent="0.4">
      <c r="A11" s="6">
        <v>4</v>
      </c>
      <c r="B11" s="6">
        <v>121</v>
      </c>
      <c r="C11" s="6">
        <v>135</v>
      </c>
      <c r="D11" s="1">
        <f>MEDIAN(B11:B16)</f>
        <v>127.5</v>
      </c>
      <c r="E11" s="1">
        <f>MEDIAN(C11:C16)</f>
        <v>147.9</v>
      </c>
      <c r="F11" s="1">
        <f t="shared" si="0"/>
        <v>-7.8066666666666436</v>
      </c>
      <c r="H11" s="6">
        <v>4</v>
      </c>
      <c r="I11" s="6">
        <v>121</v>
      </c>
      <c r="J11" s="1">
        <v>-7.8066666666666436</v>
      </c>
      <c r="K11" s="1">
        <f>MEDIAN(I11:I16)</f>
        <v>127.5</v>
      </c>
      <c r="L11" s="1">
        <f>MEDIAN(J11:J16)</f>
        <v>0.1633333333333411</v>
      </c>
      <c r="M11" s="1">
        <f t="shared" si="1"/>
        <v>-88.266444444444289</v>
      </c>
      <c r="O11" s="8">
        <v>4</v>
      </c>
      <c r="P11" s="8">
        <v>121</v>
      </c>
      <c r="Q11" s="8">
        <v>-8.1131111111111043</v>
      </c>
      <c r="R11" s="1">
        <v>127.5</v>
      </c>
      <c r="S11" s="1">
        <f>MEDIAN(Q11:Q16)</f>
        <v>0.59733333333333416</v>
      </c>
      <c r="T11" s="1">
        <f t="shared" si="2"/>
        <v>-34.837797530864037</v>
      </c>
      <c r="V11" s="8">
        <v>4</v>
      </c>
      <c r="W11" s="8">
        <v>121</v>
      </c>
      <c r="X11" s="1">
        <v>-8.0755012345678949</v>
      </c>
      <c r="Y11" s="1">
        <v>127.5</v>
      </c>
      <c r="Z11" s="1">
        <f>MEDIAN(X11:X16)</f>
        <v>0.56912592592592604</v>
      </c>
      <c r="AA11" s="1">
        <f t="shared" si="3"/>
        <v>19.69002644718811</v>
      </c>
      <c r="AC11" s="8">
        <v>4</v>
      </c>
      <c r="AD11" s="8">
        <v>121</v>
      </c>
      <c r="AE11" s="1">
        <v>-8.0788443347050691</v>
      </c>
      <c r="AF11" s="1">
        <v>127.5</v>
      </c>
      <c r="AG11" s="1">
        <f>MEDIAN(AE11:AE16)</f>
        <v>0.57163325102880669</v>
      </c>
      <c r="AH11" s="1">
        <f t="shared" si="4"/>
        <v>74.109775426916826</v>
      </c>
    </row>
    <row r="12" spans="1:34" x14ac:dyDescent="0.4">
      <c r="A12" s="6">
        <v>2</v>
      </c>
      <c r="B12" s="6">
        <v>124</v>
      </c>
      <c r="C12" s="6">
        <v>133</v>
      </c>
      <c r="F12" s="1">
        <f t="shared" si="0"/>
        <v>-11.286666666666633</v>
      </c>
      <c r="H12" s="6">
        <v>2</v>
      </c>
      <c r="I12" s="6">
        <v>124</v>
      </c>
      <c r="J12" s="1">
        <v>-11.286666666666633</v>
      </c>
      <c r="M12" s="1">
        <f t="shared" si="1"/>
        <v>-93.01488888888872</v>
      </c>
      <c r="O12" s="6">
        <v>2</v>
      </c>
      <c r="P12" s="6">
        <v>124</v>
      </c>
      <c r="Q12" s="6">
        <v>-11.381555555555536</v>
      </c>
      <c r="T12" s="1">
        <f t="shared" si="2"/>
        <v>-39.393491358024519</v>
      </c>
      <c r="V12" s="6">
        <v>2</v>
      </c>
      <c r="W12" s="6">
        <v>124</v>
      </c>
      <c r="X12" s="1">
        <v>-11.362750617283931</v>
      </c>
      <c r="AA12" s="1">
        <f t="shared" si="3"/>
        <v>15.117199231824612</v>
      </c>
      <c r="AC12" s="6">
        <v>2</v>
      </c>
      <c r="AD12" s="6">
        <v>124</v>
      </c>
      <c r="AE12" s="1">
        <v>-11.364422167352519</v>
      </c>
      <c r="AH12" s="1">
        <f t="shared" si="4"/>
        <v>69.538471179393596</v>
      </c>
    </row>
    <row r="13" spans="1:34" x14ac:dyDescent="0.4">
      <c r="A13" s="6">
        <v>12</v>
      </c>
      <c r="B13" s="6">
        <v>126</v>
      </c>
      <c r="C13" s="6">
        <v>148.5</v>
      </c>
      <c r="F13" s="1">
        <f t="shared" si="0"/>
        <v>3.2266666666666879</v>
      </c>
      <c r="H13" s="6">
        <v>12</v>
      </c>
      <c r="I13" s="6">
        <v>126</v>
      </c>
      <c r="J13" s="1">
        <v>3.2266666666666879</v>
      </c>
      <c r="M13" s="1">
        <f t="shared" si="1"/>
        <v>-79.347185185185026</v>
      </c>
      <c r="O13" s="6">
        <v>12</v>
      </c>
      <c r="P13" s="6">
        <v>126</v>
      </c>
      <c r="Q13" s="6">
        <v>3.2728148148148239</v>
      </c>
      <c r="T13" s="1">
        <f t="shared" si="2"/>
        <v>-25.597287242798195</v>
      </c>
      <c r="V13" s="6">
        <v>12</v>
      </c>
      <c r="W13" s="6">
        <v>126</v>
      </c>
      <c r="X13" s="1">
        <v>3.2790831275720254</v>
      </c>
      <c r="AA13" s="1">
        <f t="shared" si="3"/>
        <v>28.901981088248927</v>
      </c>
      <c r="AC13" s="6">
        <v>12</v>
      </c>
      <c r="AD13" s="6">
        <v>126</v>
      </c>
      <c r="AE13" s="1">
        <v>3.2785259442158297</v>
      </c>
      <c r="AH13" s="1">
        <f t="shared" si="4"/>
        <v>83.324268347711424</v>
      </c>
    </row>
    <row r="14" spans="1:34" x14ac:dyDescent="0.4">
      <c r="A14" s="6">
        <v>11</v>
      </c>
      <c r="B14" s="6">
        <v>129</v>
      </c>
      <c r="C14" s="6">
        <v>148.30000000000001</v>
      </c>
      <c r="F14" s="1">
        <f t="shared" si="0"/>
        <v>1.5466666666666811</v>
      </c>
      <c r="H14" s="6">
        <v>11</v>
      </c>
      <c r="I14" s="6">
        <v>129</v>
      </c>
      <c r="J14" s="1">
        <v>1.5466666666666811</v>
      </c>
      <c r="M14" s="1">
        <f t="shared" si="1"/>
        <v>-82.295629629629474</v>
      </c>
      <c r="O14" s="6">
        <v>11</v>
      </c>
      <c r="P14" s="6">
        <v>129</v>
      </c>
      <c r="Q14" s="6">
        <v>1.8043703703703748</v>
      </c>
      <c r="T14" s="1">
        <f t="shared" si="2"/>
        <v>-28.352981069958691</v>
      </c>
      <c r="V14" s="6">
        <v>11</v>
      </c>
      <c r="W14" s="6">
        <v>129</v>
      </c>
      <c r="X14" s="1">
        <v>1.7918337448559711</v>
      </c>
      <c r="AA14" s="1">
        <f t="shared" si="3"/>
        <v>26.129153872885411</v>
      </c>
      <c r="AC14" s="6">
        <v>11</v>
      </c>
      <c r="AD14" s="6">
        <v>129</v>
      </c>
      <c r="AE14" s="1">
        <v>1.7929481115683625</v>
      </c>
      <c r="AH14" s="1">
        <f t="shared" si="4"/>
        <v>80.552964100188177</v>
      </c>
    </row>
    <row r="15" spans="1:34" x14ac:dyDescent="0.4">
      <c r="A15" s="6">
        <v>9</v>
      </c>
      <c r="B15" s="6">
        <v>130</v>
      </c>
      <c r="C15" s="6">
        <v>147.5</v>
      </c>
      <c r="F15" s="1">
        <f t="shared" si="0"/>
        <v>0.2533333333333303</v>
      </c>
      <c r="H15" s="6">
        <v>9</v>
      </c>
      <c r="I15" s="6">
        <v>130</v>
      </c>
      <c r="J15" s="1">
        <v>0.2533333333333303</v>
      </c>
      <c r="M15" s="1">
        <f t="shared" si="1"/>
        <v>-84.011777777777638</v>
      </c>
      <c r="O15" s="6">
        <v>9</v>
      </c>
      <c r="P15" s="6">
        <v>130</v>
      </c>
      <c r="Q15" s="6">
        <v>0.5815555555555445</v>
      </c>
      <c r="T15" s="1">
        <f t="shared" si="2"/>
        <v>-30.00487901234554</v>
      </c>
      <c r="V15" s="6">
        <v>9</v>
      </c>
      <c r="W15" s="6">
        <v>130</v>
      </c>
      <c r="X15" s="1">
        <v>0.56275061728393894</v>
      </c>
      <c r="AA15" s="1">
        <f t="shared" si="3"/>
        <v>24.471544801097558</v>
      </c>
      <c r="AC15" s="6">
        <v>9</v>
      </c>
      <c r="AD15" s="6">
        <v>130</v>
      </c>
      <c r="AE15" s="1">
        <v>0.56442216735252604</v>
      </c>
      <c r="AH15" s="1">
        <f t="shared" si="4"/>
        <v>78.89586268434708</v>
      </c>
    </row>
    <row r="16" spans="1:34" ht="18" thickBot="1" x14ac:dyDescent="0.45">
      <c r="A16" s="7">
        <v>14</v>
      </c>
      <c r="B16" s="7">
        <v>133</v>
      </c>
      <c r="C16" s="7">
        <v>148.80000000000001</v>
      </c>
      <c r="F16" s="1">
        <f t="shared" si="0"/>
        <v>7.3333333333351902E-2</v>
      </c>
      <c r="H16" s="7">
        <v>14</v>
      </c>
      <c r="I16" s="7">
        <v>133</v>
      </c>
      <c r="J16" s="1">
        <v>7.3333333333351902E-2</v>
      </c>
      <c r="M16" s="1">
        <f t="shared" si="1"/>
        <v>-85.460222222222072</v>
      </c>
      <c r="O16" s="7">
        <v>14</v>
      </c>
      <c r="P16" s="7">
        <v>133</v>
      </c>
      <c r="Q16" s="7">
        <v>0.61311111111112382</v>
      </c>
      <c r="T16" s="1">
        <f t="shared" si="2"/>
        <v>-31.260572839506011</v>
      </c>
      <c r="V16" s="7">
        <v>14</v>
      </c>
      <c r="W16" s="7">
        <v>133</v>
      </c>
      <c r="X16" s="1">
        <v>0.57550123456791313</v>
      </c>
      <c r="AA16" s="1">
        <f t="shared" si="3"/>
        <v>23.19871758573407</v>
      </c>
      <c r="AC16" s="7">
        <v>14</v>
      </c>
      <c r="AD16" s="7">
        <v>133</v>
      </c>
      <c r="AE16" s="1">
        <v>0.57884433470508734</v>
      </c>
      <c r="AH16" s="1">
        <f t="shared" si="4"/>
        <v>77.624558436823847</v>
      </c>
    </row>
    <row r="17" spans="1:34" ht="18" thickTop="1" x14ac:dyDescent="0.4">
      <c r="A17" s="8">
        <v>3</v>
      </c>
      <c r="B17" s="8">
        <v>134</v>
      </c>
      <c r="C17" s="8">
        <v>133.19999999999999</v>
      </c>
      <c r="D17" s="1">
        <f>MEDIAN(B17:B22)</f>
        <v>138</v>
      </c>
      <c r="E17" s="1">
        <f>MEDIAN(C17:C22)</f>
        <v>150.25</v>
      </c>
      <c r="F17" s="1">
        <f t="shared" si="0"/>
        <v>-16.019999999999982</v>
      </c>
      <c r="H17" s="8">
        <v>3</v>
      </c>
      <c r="I17" s="8">
        <v>134</v>
      </c>
      <c r="J17" s="1">
        <v>-16.019999999999982</v>
      </c>
      <c r="K17" s="1">
        <f>MEDIAN(I17:I22)</f>
        <v>138</v>
      </c>
      <c r="L17" s="1">
        <f>MEDIAN(J17:J22)</f>
        <v>-1.0499999999999972</v>
      </c>
      <c r="M17" s="1">
        <f t="shared" si="1"/>
        <v>-101.97637037037022</v>
      </c>
      <c r="O17" s="8">
        <v>3</v>
      </c>
      <c r="P17" s="8">
        <v>134</v>
      </c>
      <c r="Q17" s="8">
        <v>-15.409703703703689</v>
      </c>
      <c r="R17" s="1">
        <v>138</v>
      </c>
      <c r="S17" s="1">
        <f>MEDIAN(Q17:Q22)</f>
        <v>-0.2281481481481471</v>
      </c>
      <c r="T17" s="1">
        <f t="shared" si="2"/>
        <v>-47.71247078189284</v>
      </c>
      <c r="V17" s="8">
        <v>3</v>
      </c>
      <c r="W17" s="8">
        <v>134</v>
      </c>
      <c r="X17" s="1">
        <v>-15.453581893004102</v>
      </c>
      <c r="Y17" s="1">
        <v>138</v>
      </c>
      <c r="Z17" s="1">
        <f>MEDIAN(X17:X22)</f>
        <v>-0.29083127572016459</v>
      </c>
      <c r="AA17" s="1">
        <f t="shared" si="3"/>
        <v>6.7411085139462337</v>
      </c>
      <c r="AC17" s="8">
        <v>3</v>
      </c>
      <c r="AD17" s="8">
        <v>134</v>
      </c>
      <c r="AE17" s="1">
        <v>-15.449681609510732</v>
      </c>
      <c r="AF17" s="1">
        <v>138</v>
      </c>
      <c r="AG17" s="1">
        <f>MEDIAN(AE17:AE22)</f>
        <v>-0.28525944215820753</v>
      </c>
      <c r="AH17" s="1">
        <f t="shared" si="4"/>
        <v>61.167457020982781</v>
      </c>
    </row>
    <row r="18" spans="1:34" x14ac:dyDescent="0.4">
      <c r="A18" s="6">
        <v>13</v>
      </c>
      <c r="B18" s="6">
        <v>135</v>
      </c>
      <c r="C18" s="6">
        <v>148.69999999999999</v>
      </c>
      <c r="F18" s="1">
        <f t="shared" si="0"/>
        <v>-1.0133333333333212</v>
      </c>
      <c r="H18" s="6">
        <v>13</v>
      </c>
      <c r="I18" s="6">
        <v>135</v>
      </c>
      <c r="J18" s="1">
        <v>-1.0133333333333212</v>
      </c>
      <c r="M18" s="1">
        <f t="shared" si="1"/>
        <v>-87.392518518518372</v>
      </c>
      <c r="O18" s="6">
        <v>13</v>
      </c>
      <c r="P18" s="6">
        <v>135</v>
      </c>
      <c r="Q18" s="6">
        <v>-0.33251851851851022</v>
      </c>
      <c r="T18" s="1">
        <f t="shared" si="2"/>
        <v>-33.064368724279682</v>
      </c>
      <c r="V18" s="6">
        <v>13</v>
      </c>
      <c r="W18" s="6">
        <v>135</v>
      </c>
      <c r="X18" s="1">
        <v>-0.38266502057612428</v>
      </c>
      <c r="AA18" s="1">
        <f t="shared" si="3"/>
        <v>21.383499442158392</v>
      </c>
      <c r="AC18" s="6">
        <v>13</v>
      </c>
      <c r="AD18" s="6">
        <v>135</v>
      </c>
      <c r="AE18" s="1">
        <v>-0.37820755372655862</v>
      </c>
      <c r="AH18" s="1">
        <f t="shared" si="4"/>
        <v>75.810355605141694</v>
      </c>
    </row>
    <row r="19" spans="1:34" x14ac:dyDescent="0.4">
      <c r="A19" s="6">
        <v>17</v>
      </c>
      <c r="B19" s="6">
        <v>137</v>
      </c>
      <c r="C19" s="6">
        <v>152</v>
      </c>
      <c r="F19" s="1">
        <f t="shared" si="0"/>
        <v>1.3000000000000114</v>
      </c>
      <c r="H19" s="6">
        <v>17</v>
      </c>
      <c r="I19" s="6">
        <v>137</v>
      </c>
      <c r="J19" s="1">
        <v>1.3000000000000114</v>
      </c>
      <c r="M19" s="1">
        <f t="shared" si="1"/>
        <v>-85.924814814814681</v>
      </c>
      <c r="O19" s="6">
        <v>17</v>
      </c>
      <c r="P19" s="6">
        <v>137</v>
      </c>
      <c r="Q19" s="6">
        <v>2.1218518518518614</v>
      </c>
      <c r="T19" s="1">
        <f t="shared" si="2"/>
        <v>-31.468164609053343</v>
      </c>
      <c r="V19" s="6">
        <v>17</v>
      </c>
      <c r="W19" s="6">
        <v>137</v>
      </c>
      <c r="X19" s="1">
        <v>2.0591687242798438</v>
      </c>
      <c r="AA19" s="1">
        <f t="shared" si="3"/>
        <v>22.968281298582717</v>
      </c>
      <c r="AC19" s="6">
        <v>17</v>
      </c>
      <c r="AD19" s="6">
        <v>137</v>
      </c>
      <c r="AE19" s="1">
        <v>2.0647405578418008</v>
      </c>
      <c r="AH19" s="1">
        <f t="shared" si="4"/>
        <v>77.396152773459519</v>
      </c>
    </row>
    <row r="20" spans="1:34" x14ac:dyDescent="0.4">
      <c r="A20" s="6">
        <v>16</v>
      </c>
      <c r="B20" s="6">
        <v>139</v>
      </c>
      <c r="C20" s="6">
        <v>150.6</v>
      </c>
      <c r="F20" s="1">
        <f t="shared" si="0"/>
        <v>-1.0866666666666731</v>
      </c>
      <c r="H20" s="6">
        <v>16</v>
      </c>
      <c r="I20" s="6">
        <v>139</v>
      </c>
      <c r="J20" s="1">
        <v>-1.0866666666666731</v>
      </c>
      <c r="M20" s="1">
        <f t="shared" si="1"/>
        <v>-89.157111111110993</v>
      </c>
      <c r="O20" s="6">
        <v>16</v>
      </c>
      <c r="P20" s="6">
        <v>139</v>
      </c>
      <c r="Q20" s="6">
        <v>-0.12377777777778398</v>
      </c>
      <c r="T20" s="1">
        <f t="shared" si="2"/>
        <v>-34.571960493827021</v>
      </c>
      <c r="V20" s="6">
        <v>16</v>
      </c>
      <c r="W20" s="6">
        <v>139</v>
      </c>
      <c r="X20" s="1">
        <v>-0.19899753086420491</v>
      </c>
      <c r="AA20" s="1">
        <f t="shared" si="3"/>
        <v>19.853063155007028</v>
      </c>
      <c r="AC20" s="6">
        <v>16</v>
      </c>
      <c r="AD20" s="6">
        <v>139</v>
      </c>
      <c r="AE20" s="1">
        <v>-0.19231133058985644</v>
      </c>
      <c r="AH20" s="1">
        <f t="shared" si="4"/>
        <v>74.281949941777341</v>
      </c>
    </row>
    <row r="21" spans="1:34" x14ac:dyDescent="0.4">
      <c r="A21" s="6">
        <v>18</v>
      </c>
      <c r="B21" s="6">
        <v>141</v>
      </c>
      <c r="C21" s="6">
        <v>165.3</v>
      </c>
      <c r="F21" s="1">
        <f t="shared" si="0"/>
        <v>12.626666666666665</v>
      </c>
      <c r="H21" s="6">
        <v>18</v>
      </c>
      <c r="I21" s="6">
        <v>141</v>
      </c>
      <c r="J21" s="1">
        <v>12.626666666666665</v>
      </c>
      <c r="M21" s="1">
        <f t="shared" si="1"/>
        <v>-76.289407407407282</v>
      </c>
      <c r="O21" s="6">
        <v>18</v>
      </c>
      <c r="P21" s="6">
        <v>141</v>
      </c>
      <c r="Q21" s="6">
        <v>13.730592592592593</v>
      </c>
      <c r="T21" s="1">
        <f t="shared" si="2"/>
        <v>-21.575756378600673</v>
      </c>
      <c r="V21" s="6">
        <v>18</v>
      </c>
      <c r="W21" s="6">
        <v>141</v>
      </c>
      <c r="X21" s="1">
        <v>13.642836213991769</v>
      </c>
      <c r="AA21" s="1">
        <f t="shared" si="3"/>
        <v>32.837845011431355</v>
      </c>
      <c r="AC21" s="6">
        <v>18</v>
      </c>
      <c r="AD21" s="6">
        <v>141</v>
      </c>
      <c r="AE21" s="1">
        <v>13.650636780978509</v>
      </c>
      <c r="AH21" s="1">
        <f t="shared" si="4"/>
        <v>87.2677471100952</v>
      </c>
    </row>
    <row r="22" spans="1:34" ht="18" thickBot="1" x14ac:dyDescent="0.45">
      <c r="A22" s="7">
        <v>15</v>
      </c>
      <c r="B22" s="7">
        <v>142</v>
      </c>
      <c r="C22" s="7">
        <v>149.9</v>
      </c>
      <c r="F22" s="1">
        <f t="shared" si="0"/>
        <v>-3.2666666666666799</v>
      </c>
      <c r="H22" s="7">
        <v>15</v>
      </c>
      <c r="I22" s="7">
        <v>142</v>
      </c>
      <c r="J22" s="1">
        <v>-3.2666666666666799</v>
      </c>
      <c r="M22" s="1">
        <f t="shared" si="1"/>
        <v>-92.605555555555441</v>
      </c>
      <c r="O22" s="7">
        <v>15</v>
      </c>
      <c r="P22" s="7">
        <v>142</v>
      </c>
      <c r="Q22" s="7">
        <v>-2.0922222222222331</v>
      </c>
      <c r="T22" s="1">
        <f t="shared" si="2"/>
        <v>-37.82765432098752</v>
      </c>
      <c r="V22" s="7">
        <v>15</v>
      </c>
      <c r="W22" s="7">
        <v>142</v>
      </c>
      <c r="X22" s="1">
        <v>-2.1862469135802591</v>
      </c>
      <c r="AA22" s="1">
        <f t="shared" si="3"/>
        <v>16.580235939643504</v>
      </c>
      <c r="AC22" s="7">
        <v>15</v>
      </c>
      <c r="AD22" s="7">
        <v>142</v>
      </c>
      <c r="AE22" s="1">
        <v>-2.1778891632373236</v>
      </c>
      <c r="AH22" s="1">
        <f t="shared" si="4"/>
        <v>71.010645694254094</v>
      </c>
    </row>
    <row r="23" spans="1:34" ht="18" thickTop="1" x14ac:dyDescent="0.4">
      <c r="D23" s="1" t="s">
        <v>24</v>
      </c>
      <c r="E23" s="1" t="s">
        <v>26</v>
      </c>
      <c r="K23" s="1" t="s">
        <v>24</v>
      </c>
      <c r="L23" s="1" t="s">
        <v>26</v>
      </c>
      <c r="R23" s="1" t="s">
        <v>24</v>
      </c>
      <c r="S23" s="1" t="s">
        <v>26</v>
      </c>
      <c r="Y23" s="1" t="s">
        <v>24</v>
      </c>
      <c r="Z23" s="1" t="s">
        <v>26</v>
      </c>
      <c r="AF23" s="1" t="s">
        <v>23</v>
      </c>
      <c r="AG23" s="1" t="s">
        <v>25</v>
      </c>
    </row>
    <row r="24" spans="1:34" x14ac:dyDescent="0.4">
      <c r="D24" s="1">
        <f>(E17-E5)/(D17-D5)</f>
        <v>0.49333333333333435</v>
      </c>
      <c r="E24" s="1">
        <f>((E5+E11+E17)-D24*(D5+D11+D17))/3</f>
        <v>83.113333333333188</v>
      </c>
      <c r="K24" s="1">
        <f>(L17-L5)/(K17-K5)+D24</f>
        <v>0.42281481481481492</v>
      </c>
      <c r="L24" s="1">
        <f>((L5+L11+L17)-K24*(K5+K11+K17))/3+E24</f>
        <v>29.299185185185038</v>
      </c>
      <c r="R24" s="1">
        <f>(S17-S5)/(R17-R5)+K24</f>
        <v>0.42908312757201666</v>
      </c>
      <c r="S24" s="1">
        <f>(SUM(S5:S17)-R24*SUM(R5:R17))/3+L24</f>
        <v>-25.194372016461081</v>
      </c>
      <c r="Y24" s="1">
        <f>(Z17-Z5)/(Y17-Y5)+R24</f>
        <v>0.42852594421582096</v>
      </c>
      <c r="Z24" s="1">
        <f>(SUM(Z5:Z17)-Y24*SUM(Y5:Y17))/3+S24</f>
        <v>-79.617166931870344</v>
      </c>
      <c r="AF24" s="1">
        <f>(AG17-AG5)/(AF17-AF5)+Y24</f>
        <v>0.42857547162526061</v>
      </c>
      <c r="AG24" s="1">
        <f>(SUM(AG5:AG17)-AF24*SUM(AF5:AF17))/3+Z24</f>
        <v>-134.04625182827843</v>
      </c>
    </row>
    <row r="30" spans="1:34" x14ac:dyDescent="0.4">
      <c r="AA30" s="1" t="s">
        <v>44</v>
      </c>
    </row>
    <row r="31" spans="1:34" x14ac:dyDescent="0.4">
      <c r="I31" s="10" t="s">
        <v>34</v>
      </c>
      <c r="L31" s="9"/>
      <c r="M31" s="9"/>
      <c r="AA31" s="1" t="s">
        <v>45</v>
      </c>
    </row>
    <row r="32" spans="1:34" x14ac:dyDescent="0.4">
      <c r="J32" s="1" t="s">
        <v>35</v>
      </c>
      <c r="AA32" s="1" t="s">
        <v>46</v>
      </c>
    </row>
    <row r="33" spans="9:27" x14ac:dyDescent="0.4">
      <c r="I33" s="10"/>
      <c r="AA33" s="1" t="s">
        <v>47</v>
      </c>
    </row>
    <row r="34" spans="9:27" x14ac:dyDescent="0.4">
      <c r="J34" s="41"/>
      <c r="K34" s="41"/>
      <c r="L34" s="41"/>
      <c r="M34" s="41" t="s">
        <v>36</v>
      </c>
      <c r="N34" s="41"/>
      <c r="O34" s="41"/>
    </row>
    <row r="35" spans="9:27" x14ac:dyDescent="0.4">
      <c r="K35" s="1" t="s">
        <v>161</v>
      </c>
    </row>
    <row r="38" spans="9:27" x14ac:dyDescent="0.4">
      <c r="K38" s="1" t="s">
        <v>37</v>
      </c>
    </row>
    <row r="39" spans="9:27" x14ac:dyDescent="0.4">
      <c r="K39" s="1" t="s">
        <v>38</v>
      </c>
    </row>
    <row r="40" spans="9:27" x14ac:dyDescent="0.4">
      <c r="K40" s="1" t="s">
        <v>39</v>
      </c>
    </row>
    <row r="41" spans="9:27" x14ac:dyDescent="0.4">
      <c r="K41" s="1" t="s">
        <v>40</v>
      </c>
    </row>
    <row r="43" spans="9:27" x14ac:dyDescent="0.4">
      <c r="K43" s="1" t="s">
        <v>41</v>
      </c>
    </row>
    <row r="44" spans="9:27" x14ac:dyDescent="0.4">
      <c r="K44" s="1" t="s">
        <v>42</v>
      </c>
    </row>
  </sheetData>
  <sortState ref="A5:C22">
    <sortCondition ref="B5:B22"/>
  </sortState>
  <mergeCells count="1">
    <mergeCell ref="A1:B1"/>
  </mergeCells>
  <phoneticPr fontId="1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12"/>
  <sheetViews>
    <sheetView workbookViewId="0">
      <selection activeCell="N12" sqref="A4:N12"/>
    </sheetView>
  </sheetViews>
  <sheetFormatPr defaultRowHeight="17.399999999999999" x14ac:dyDescent="0.4"/>
  <cols>
    <col min="1" max="1" width="15" customWidth="1"/>
    <col min="14" max="14" width="51.09765625" customWidth="1"/>
  </cols>
  <sheetData>
    <row r="2" spans="1:14" x14ac:dyDescent="0.4">
      <c r="I2" t="s">
        <v>54</v>
      </c>
      <c r="N2" s="12" t="s">
        <v>50</v>
      </c>
    </row>
    <row r="3" spans="1:14" x14ac:dyDescent="0.4">
      <c r="A3" s="2"/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I3" t="s">
        <v>55</v>
      </c>
      <c r="N3" s="11" t="s">
        <v>48</v>
      </c>
    </row>
    <row r="4" spans="1:14" x14ac:dyDescent="0.4">
      <c r="A4" s="4" t="s">
        <v>9</v>
      </c>
      <c r="B4" s="5">
        <v>-9.9</v>
      </c>
      <c r="C4" s="5">
        <v>-4.2</v>
      </c>
      <c r="D4" s="5">
        <v>11.9</v>
      </c>
      <c r="E4" s="5">
        <v>19</v>
      </c>
      <c r="F4" s="5">
        <v>11.2</v>
      </c>
      <c r="G4" s="5">
        <v>-1.9</v>
      </c>
      <c r="I4" t="s">
        <v>56</v>
      </c>
      <c r="N4" s="11" t="s">
        <v>49</v>
      </c>
    </row>
    <row r="5" spans="1:14" x14ac:dyDescent="0.4">
      <c r="A5" s="4" t="s">
        <v>10</v>
      </c>
      <c r="B5" s="5">
        <v>-7.6</v>
      </c>
      <c r="C5" s="5">
        <v>-4.3</v>
      </c>
      <c r="D5" s="5">
        <v>9</v>
      </c>
      <c r="E5" s="5">
        <v>18.399999999999999</v>
      </c>
      <c r="F5" s="5">
        <v>11.2</v>
      </c>
      <c r="G5" s="5">
        <v>-0.2</v>
      </c>
      <c r="N5" s="11" t="s">
        <v>51</v>
      </c>
    </row>
    <row r="6" spans="1:14" x14ac:dyDescent="0.4">
      <c r="A6" s="4" t="s">
        <v>11</v>
      </c>
      <c r="B6" s="5">
        <v>-6.1</v>
      </c>
      <c r="C6" s="5">
        <v>-0.5</v>
      </c>
      <c r="D6" s="5">
        <v>14.7</v>
      </c>
      <c r="E6" s="5">
        <v>20.399999999999999</v>
      </c>
      <c r="F6" s="5">
        <v>14.2</v>
      </c>
      <c r="G6" s="5">
        <v>1.4</v>
      </c>
    </row>
    <row r="7" spans="1:14" ht="12.6" customHeight="1" x14ac:dyDescent="0.4">
      <c r="A7" s="4" t="s">
        <v>12</v>
      </c>
      <c r="B7" s="5">
        <v>-2.2000000000000002</v>
      </c>
      <c r="C7" s="5">
        <v>1.7</v>
      </c>
      <c r="D7" s="5">
        <v>14.9</v>
      </c>
      <c r="E7" s="5">
        <v>22.4</v>
      </c>
      <c r="F7" s="5">
        <v>17</v>
      </c>
      <c r="G7" s="5">
        <v>5.4</v>
      </c>
      <c r="N7" s="11" t="s">
        <v>53</v>
      </c>
    </row>
    <row r="8" spans="1:14" x14ac:dyDescent="0.4">
      <c r="A8" s="4" t="s">
        <v>13</v>
      </c>
      <c r="B8" s="5">
        <v>-10.9</v>
      </c>
      <c r="C8" s="5">
        <v>-8.1</v>
      </c>
      <c r="D8" s="5">
        <v>3.9</v>
      </c>
      <c r="E8" s="5">
        <v>13.4</v>
      </c>
      <c r="F8" s="5">
        <v>6.9</v>
      </c>
      <c r="G8" s="5">
        <v>-3.8</v>
      </c>
      <c r="N8" t="s">
        <v>52</v>
      </c>
    </row>
    <row r="9" spans="1:14" x14ac:dyDescent="0.4">
      <c r="A9" s="4" t="s">
        <v>14</v>
      </c>
      <c r="B9" s="5">
        <v>1.3</v>
      </c>
      <c r="C9" s="5">
        <v>6</v>
      </c>
      <c r="D9" s="5">
        <v>17.5</v>
      </c>
      <c r="E9" s="5">
        <v>24.6</v>
      </c>
      <c r="F9" s="5">
        <v>19.8</v>
      </c>
      <c r="G9" s="5">
        <v>7.8</v>
      </c>
    </row>
    <row r="10" spans="1:14" x14ac:dyDescent="0.4">
      <c r="A10" s="4" t="s">
        <v>15</v>
      </c>
      <c r="B10" s="5">
        <v>-0.2</v>
      </c>
      <c r="C10" s="5">
        <v>7.3</v>
      </c>
      <c r="D10" s="5">
        <v>20.100000000000001</v>
      </c>
      <c r="E10" s="5">
        <v>27.1</v>
      </c>
      <c r="F10" s="5">
        <v>19.100000000000001</v>
      </c>
      <c r="G10" s="5">
        <v>5.4</v>
      </c>
      <c r="I10" t="s">
        <v>58</v>
      </c>
      <c r="J10" t="s">
        <v>57</v>
      </c>
      <c r="N10" t="s">
        <v>62</v>
      </c>
    </row>
    <row r="11" spans="1:14" x14ac:dyDescent="0.4">
      <c r="A11" s="4" t="s">
        <v>16</v>
      </c>
      <c r="B11" s="5">
        <v>-20.8</v>
      </c>
      <c r="C11" s="5">
        <v>-9.3000000000000007</v>
      </c>
      <c r="D11" s="5">
        <v>8.8000000000000007</v>
      </c>
      <c r="E11" s="5">
        <v>18.2</v>
      </c>
      <c r="F11" s="5">
        <v>7.5</v>
      </c>
      <c r="G11" s="5">
        <v>-14.6</v>
      </c>
      <c r="I11" t="s">
        <v>59</v>
      </c>
    </row>
    <row r="12" spans="1:14" x14ac:dyDescent="0.4">
      <c r="A12" s="4" t="s">
        <v>17</v>
      </c>
      <c r="B12" s="5">
        <v>-22</v>
      </c>
      <c r="C12" s="5">
        <v>-8.4</v>
      </c>
      <c r="D12" s="5">
        <v>11.1</v>
      </c>
      <c r="E12" s="5">
        <v>21.3</v>
      </c>
      <c r="F12" s="5">
        <v>13.9</v>
      </c>
      <c r="G12" s="5">
        <v>-8.1999999999999993</v>
      </c>
      <c r="I12" t="s">
        <v>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EA3D-A504-4408-921D-5A68DA037297}">
  <dimension ref="A3:R116"/>
  <sheetViews>
    <sheetView topLeftCell="A148" zoomScale="70" zoomScaleNormal="70" workbookViewId="0">
      <selection activeCell="D73" sqref="D73"/>
    </sheetView>
  </sheetViews>
  <sheetFormatPr defaultRowHeight="17.399999999999999" x14ac:dyDescent="0.4"/>
  <cols>
    <col min="1" max="1" width="35.09765625" customWidth="1"/>
  </cols>
  <sheetData>
    <row r="3" spans="3:18" x14ac:dyDescent="0.4">
      <c r="K3" t="s">
        <v>82</v>
      </c>
      <c r="Q3" t="s">
        <v>78</v>
      </c>
    </row>
    <row r="4" spans="3:18" x14ac:dyDescent="0.4">
      <c r="C4" s="2"/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13" t="s">
        <v>61</v>
      </c>
      <c r="K4" s="13" t="s">
        <v>63</v>
      </c>
      <c r="M4" t="s">
        <v>72</v>
      </c>
      <c r="Q4" t="s">
        <v>79</v>
      </c>
    </row>
    <row r="5" spans="3:18" x14ac:dyDescent="0.4">
      <c r="C5" s="4" t="s">
        <v>9</v>
      </c>
      <c r="D5" s="20">
        <v>-9.9</v>
      </c>
      <c r="E5" s="5">
        <v>-4.2</v>
      </c>
      <c r="F5" s="5">
        <v>11.9</v>
      </c>
      <c r="G5" s="5">
        <v>19</v>
      </c>
      <c r="H5" s="5">
        <v>11.2</v>
      </c>
      <c r="I5" s="5">
        <v>-1.9</v>
      </c>
      <c r="J5" s="14">
        <f>MEDIAN(D5:I5)</f>
        <v>4.6500000000000004</v>
      </c>
      <c r="K5" s="22">
        <f>J5-$J$14</f>
        <v>0</v>
      </c>
      <c r="Q5" t="s">
        <v>80</v>
      </c>
    </row>
    <row r="6" spans="3:18" ht="26.4" x14ac:dyDescent="0.4">
      <c r="C6" s="4" t="s">
        <v>10</v>
      </c>
      <c r="D6" s="5">
        <v>-7.6</v>
      </c>
      <c r="E6" s="5">
        <v>-4.3</v>
      </c>
      <c r="F6" s="5">
        <v>9</v>
      </c>
      <c r="G6" s="5">
        <v>18.399999999999999</v>
      </c>
      <c r="H6" s="5">
        <v>11.2</v>
      </c>
      <c r="I6" s="5">
        <v>-0.2</v>
      </c>
      <c r="J6" s="14">
        <f t="shared" ref="J6:J13" si="0">MEDIAN(D6:I6)</f>
        <v>4.3999999999999995</v>
      </c>
      <c r="K6" s="14">
        <f t="shared" ref="K6:K13" si="1">J6-$J$14</f>
        <v>-0.25000000000000089</v>
      </c>
    </row>
    <row r="7" spans="3:18" x14ac:dyDescent="0.4">
      <c r="C7" s="4" t="s">
        <v>11</v>
      </c>
      <c r="D7" s="5">
        <v>-6.1</v>
      </c>
      <c r="E7" s="5">
        <v>-0.5</v>
      </c>
      <c r="F7" s="5">
        <v>14.7</v>
      </c>
      <c r="G7" s="5">
        <v>20.399999999999999</v>
      </c>
      <c r="H7" s="5">
        <v>14.2</v>
      </c>
      <c r="I7" s="5">
        <v>1.4</v>
      </c>
      <c r="J7" s="14">
        <f t="shared" si="0"/>
        <v>7.7999999999999989</v>
      </c>
      <c r="K7" s="14">
        <f t="shared" si="1"/>
        <v>3.1499999999999986</v>
      </c>
      <c r="R7" t="s">
        <v>84</v>
      </c>
    </row>
    <row r="8" spans="3:18" x14ac:dyDescent="0.4">
      <c r="C8" s="4" t="s">
        <v>12</v>
      </c>
      <c r="D8" s="5">
        <v>-2.2000000000000002</v>
      </c>
      <c r="E8" s="5">
        <v>1.7</v>
      </c>
      <c r="F8" s="5">
        <v>14.9</v>
      </c>
      <c r="G8" s="5">
        <v>22.4</v>
      </c>
      <c r="H8" s="5">
        <v>17</v>
      </c>
      <c r="I8" s="5">
        <v>5.4</v>
      </c>
      <c r="J8" s="14">
        <f t="shared" si="0"/>
        <v>10.15</v>
      </c>
      <c r="K8" s="14">
        <f t="shared" si="1"/>
        <v>5.5</v>
      </c>
      <c r="R8" t="s">
        <v>81</v>
      </c>
    </row>
    <row r="9" spans="3:18" x14ac:dyDescent="0.4">
      <c r="C9" s="4" t="s">
        <v>13</v>
      </c>
      <c r="D9" s="5">
        <v>-10.9</v>
      </c>
      <c r="E9" s="5">
        <v>-8.1</v>
      </c>
      <c r="F9" s="5">
        <v>3.9</v>
      </c>
      <c r="G9" s="5">
        <v>13.4</v>
      </c>
      <c r="H9" s="5">
        <v>6.9</v>
      </c>
      <c r="I9" s="5">
        <v>-3.8</v>
      </c>
      <c r="J9" s="14">
        <f t="shared" si="0"/>
        <v>4.9999999999999822E-2</v>
      </c>
      <c r="K9" s="14">
        <f t="shared" si="1"/>
        <v>-4.6000000000000005</v>
      </c>
    </row>
    <row r="10" spans="3:18" x14ac:dyDescent="0.4">
      <c r="C10" s="4" t="s">
        <v>14</v>
      </c>
      <c r="D10" s="5">
        <v>1.3</v>
      </c>
      <c r="E10" s="5">
        <v>6</v>
      </c>
      <c r="F10" s="5">
        <v>17.5</v>
      </c>
      <c r="G10" s="5">
        <v>24.6</v>
      </c>
      <c r="H10" s="5">
        <v>19.8</v>
      </c>
      <c r="I10" s="5">
        <v>7.8</v>
      </c>
      <c r="J10" s="14">
        <f t="shared" si="0"/>
        <v>12.649999999999999</v>
      </c>
      <c r="K10" s="14">
        <f t="shared" si="1"/>
        <v>7.9999999999999982</v>
      </c>
    </row>
    <row r="11" spans="3:18" x14ac:dyDescent="0.4">
      <c r="C11" s="4" t="s">
        <v>15</v>
      </c>
      <c r="D11" s="5">
        <v>-0.2</v>
      </c>
      <c r="E11" s="5">
        <v>7.3</v>
      </c>
      <c r="F11" s="5">
        <v>20.100000000000001</v>
      </c>
      <c r="G11" s="5">
        <v>27.1</v>
      </c>
      <c r="H11" s="5">
        <v>19.100000000000001</v>
      </c>
      <c r="I11" s="5">
        <v>5.4</v>
      </c>
      <c r="J11" s="14">
        <f t="shared" si="0"/>
        <v>13.2</v>
      </c>
      <c r="K11" s="14">
        <f t="shared" si="1"/>
        <v>8.5499999999999989</v>
      </c>
    </row>
    <row r="12" spans="3:18" x14ac:dyDescent="0.4">
      <c r="C12" s="4" t="s">
        <v>16</v>
      </c>
      <c r="D12" s="5">
        <v>-20.8</v>
      </c>
      <c r="E12" s="5">
        <v>-9.3000000000000007</v>
      </c>
      <c r="F12" s="5">
        <v>8.8000000000000007</v>
      </c>
      <c r="G12" s="5">
        <v>18.2</v>
      </c>
      <c r="H12" s="5">
        <v>7.5</v>
      </c>
      <c r="I12" s="5">
        <v>-14.6</v>
      </c>
      <c r="J12" s="14">
        <f t="shared" si="0"/>
        <v>-0.90000000000000036</v>
      </c>
      <c r="K12" s="14">
        <f t="shared" si="1"/>
        <v>-5.5500000000000007</v>
      </c>
    </row>
    <row r="13" spans="3:18" ht="26.4" x14ac:dyDescent="0.4">
      <c r="C13" s="4" t="s">
        <v>17</v>
      </c>
      <c r="D13" s="5">
        <v>-22</v>
      </c>
      <c r="E13" s="5">
        <v>-8.4</v>
      </c>
      <c r="F13" s="5">
        <v>11.1</v>
      </c>
      <c r="G13" s="5">
        <v>21.3</v>
      </c>
      <c r="H13" s="5">
        <v>13.9</v>
      </c>
      <c r="I13" s="5">
        <v>-8.1999999999999993</v>
      </c>
      <c r="J13" s="14">
        <f t="shared" si="0"/>
        <v>1.4499999999999993</v>
      </c>
      <c r="K13" s="14">
        <f t="shared" si="1"/>
        <v>-3.2000000000000011</v>
      </c>
    </row>
    <row r="14" spans="3:18" x14ac:dyDescent="0.4">
      <c r="I14" t="s">
        <v>77</v>
      </c>
      <c r="J14" s="21">
        <f>MEDIAN(J5:J13)</f>
        <v>4.6500000000000004</v>
      </c>
      <c r="K14" s="14"/>
    </row>
    <row r="16" spans="3:18" x14ac:dyDescent="0.4">
      <c r="C16" t="s">
        <v>65</v>
      </c>
    </row>
    <row r="17" spans="1:13" x14ac:dyDescent="0.4">
      <c r="D17" t="s">
        <v>66</v>
      </c>
    </row>
    <row r="18" spans="1:13" x14ac:dyDescent="0.4">
      <c r="C18" t="s">
        <v>64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8</v>
      </c>
      <c r="M18" t="s">
        <v>74</v>
      </c>
    </row>
    <row r="19" spans="1:13" x14ac:dyDescent="0.4">
      <c r="C19" s="4" t="s">
        <v>9</v>
      </c>
      <c r="D19" s="20">
        <f>D5-$J5</f>
        <v>-14.55</v>
      </c>
      <c r="E19" s="5">
        <f t="shared" ref="E19:I19" si="2">E5-$J5</f>
        <v>-8.8500000000000014</v>
      </c>
      <c r="F19" s="5">
        <f t="shared" si="2"/>
        <v>7.25</v>
      </c>
      <c r="G19" s="5">
        <f t="shared" si="2"/>
        <v>14.35</v>
      </c>
      <c r="H19" s="5">
        <f t="shared" si="2"/>
        <v>6.5499999999999989</v>
      </c>
      <c r="I19" s="5">
        <f t="shared" si="2"/>
        <v>-6.5500000000000007</v>
      </c>
      <c r="M19" t="s">
        <v>73</v>
      </c>
    </row>
    <row r="20" spans="1:13" ht="26.4" x14ac:dyDescent="0.4">
      <c r="C20" s="4" t="s">
        <v>10</v>
      </c>
      <c r="D20" s="5">
        <f t="shared" ref="D20:I27" si="3">D6-$J6</f>
        <v>-12</v>
      </c>
      <c r="E20" s="5">
        <f t="shared" si="3"/>
        <v>-8.6999999999999993</v>
      </c>
      <c r="F20" s="5">
        <f t="shared" si="3"/>
        <v>4.6000000000000005</v>
      </c>
      <c r="G20" s="5">
        <f t="shared" si="3"/>
        <v>14</v>
      </c>
      <c r="H20" s="5">
        <f t="shared" si="3"/>
        <v>6.8</v>
      </c>
      <c r="I20" s="5">
        <f t="shared" si="3"/>
        <v>-4.5999999999999996</v>
      </c>
    </row>
    <row r="21" spans="1:13" x14ac:dyDescent="0.4">
      <c r="C21" s="4" t="s">
        <v>11</v>
      </c>
      <c r="D21" s="5">
        <f t="shared" si="3"/>
        <v>-13.899999999999999</v>
      </c>
      <c r="E21" s="5">
        <f t="shared" si="3"/>
        <v>-8.2999999999999989</v>
      </c>
      <c r="F21" s="5">
        <f t="shared" si="3"/>
        <v>6.9</v>
      </c>
      <c r="G21" s="5">
        <f t="shared" si="3"/>
        <v>12.6</v>
      </c>
      <c r="H21" s="5">
        <f t="shared" si="3"/>
        <v>6.4</v>
      </c>
      <c r="I21" s="5">
        <f t="shared" si="3"/>
        <v>-6.3999999999999986</v>
      </c>
    </row>
    <row r="22" spans="1:13" x14ac:dyDescent="0.4">
      <c r="C22" s="4" t="s">
        <v>12</v>
      </c>
      <c r="D22" s="5">
        <f t="shared" si="3"/>
        <v>-12.350000000000001</v>
      </c>
      <c r="E22" s="5">
        <f t="shared" si="3"/>
        <v>-8.4500000000000011</v>
      </c>
      <c r="F22" s="5">
        <f t="shared" si="3"/>
        <v>4.75</v>
      </c>
      <c r="G22" s="5">
        <f t="shared" si="3"/>
        <v>12.249999999999998</v>
      </c>
      <c r="H22" s="5">
        <f t="shared" si="3"/>
        <v>6.85</v>
      </c>
      <c r="I22" s="5">
        <f t="shared" si="3"/>
        <v>-4.75</v>
      </c>
    </row>
    <row r="23" spans="1:13" x14ac:dyDescent="0.4">
      <c r="C23" s="4" t="s">
        <v>13</v>
      </c>
      <c r="D23" s="5">
        <f t="shared" si="3"/>
        <v>-10.95</v>
      </c>
      <c r="E23" s="5">
        <f t="shared" si="3"/>
        <v>-8.1499999999999986</v>
      </c>
      <c r="F23" s="5">
        <f t="shared" si="3"/>
        <v>3.85</v>
      </c>
      <c r="G23" s="5">
        <f t="shared" si="3"/>
        <v>13.350000000000001</v>
      </c>
      <c r="H23" s="5">
        <f t="shared" si="3"/>
        <v>6.8500000000000005</v>
      </c>
      <c r="I23" s="5">
        <f t="shared" si="3"/>
        <v>-3.8499999999999996</v>
      </c>
    </row>
    <row r="24" spans="1:13" x14ac:dyDescent="0.4">
      <c r="C24" s="4" t="s">
        <v>14</v>
      </c>
      <c r="D24" s="5">
        <f t="shared" si="3"/>
        <v>-11.349999999999998</v>
      </c>
      <c r="E24" s="5">
        <f t="shared" si="3"/>
        <v>-6.6499999999999986</v>
      </c>
      <c r="F24" s="5">
        <f t="shared" si="3"/>
        <v>4.8500000000000014</v>
      </c>
      <c r="G24" s="5">
        <f t="shared" si="3"/>
        <v>11.950000000000003</v>
      </c>
      <c r="H24" s="5">
        <f t="shared" si="3"/>
        <v>7.1500000000000021</v>
      </c>
      <c r="I24" s="5">
        <f t="shared" si="3"/>
        <v>-4.8499999999999988</v>
      </c>
    </row>
    <row r="25" spans="1:13" x14ac:dyDescent="0.4">
      <c r="C25" s="4" t="s">
        <v>15</v>
      </c>
      <c r="D25" s="5">
        <f t="shared" si="3"/>
        <v>-13.399999999999999</v>
      </c>
      <c r="E25" s="5">
        <f t="shared" si="3"/>
        <v>-5.8999999999999995</v>
      </c>
      <c r="F25" s="5">
        <f t="shared" si="3"/>
        <v>6.9000000000000021</v>
      </c>
      <c r="G25" s="5">
        <f t="shared" si="3"/>
        <v>13.900000000000002</v>
      </c>
      <c r="H25" s="5">
        <f t="shared" si="3"/>
        <v>5.9000000000000021</v>
      </c>
      <c r="I25" s="5">
        <f t="shared" si="3"/>
        <v>-7.7999999999999989</v>
      </c>
    </row>
    <row r="26" spans="1:13" x14ac:dyDescent="0.4">
      <c r="C26" s="4" t="s">
        <v>16</v>
      </c>
      <c r="D26" s="5">
        <f t="shared" si="3"/>
        <v>-19.899999999999999</v>
      </c>
      <c r="E26" s="5">
        <f t="shared" si="3"/>
        <v>-8.4</v>
      </c>
      <c r="F26" s="5">
        <f t="shared" si="3"/>
        <v>9.7000000000000011</v>
      </c>
      <c r="G26" s="5">
        <f t="shared" si="3"/>
        <v>19.100000000000001</v>
      </c>
      <c r="H26" s="5">
        <f t="shared" si="3"/>
        <v>8.4</v>
      </c>
      <c r="I26" s="5">
        <f t="shared" si="3"/>
        <v>-13.7</v>
      </c>
    </row>
    <row r="27" spans="1:13" ht="26.4" x14ac:dyDescent="0.4">
      <c r="C27" s="4" t="s">
        <v>17</v>
      </c>
      <c r="D27" s="5">
        <f t="shared" si="3"/>
        <v>-23.45</v>
      </c>
      <c r="E27" s="5">
        <f t="shared" si="3"/>
        <v>-9.85</v>
      </c>
      <c r="F27" s="5">
        <f t="shared" si="3"/>
        <v>9.65</v>
      </c>
      <c r="G27" s="5">
        <f t="shared" si="3"/>
        <v>19.850000000000001</v>
      </c>
      <c r="H27" s="5">
        <f t="shared" si="3"/>
        <v>12.450000000000001</v>
      </c>
      <c r="I27" s="5">
        <f t="shared" si="3"/>
        <v>-9.6499999999999986</v>
      </c>
      <c r="J27" t="s">
        <v>68</v>
      </c>
    </row>
    <row r="28" spans="1:13" x14ac:dyDescent="0.4">
      <c r="B28" t="s">
        <v>86</v>
      </c>
      <c r="C28" s="15" t="s">
        <v>67</v>
      </c>
      <c r="D28" s="13">
        <f>MEDIAN(D19:D27)</f>
        <v>-13.399999999999999</v>
      </c>
      <c r="E28" s="13">
        <f t="shared" ref="E28:I28" si="4">MEDIAN(E19:E27)</f>
        <v>-8.4</v>
      </c>
      <c r="F28" s="13">
        <f t="shared" si="4"/>
        <v>6.9</v>
      </c>
      <c r="G28" s="13">
        <f t="shared" si="4"/>
        <v>13.900000000000002</v>
      </c>
      <c r="H28" s="13">
        <f t="shared" si="4"/>
        <v>6.85</v>
      </c>
      <c r="I28" s="13">
        <f t="shared" si="4"/>
        <v>-6.3999999999999986</v>
      </c>
      <c r="J28" s="19">
        <f>MEDIAN(D28:I28)</f>
        <v>0.22500000000000053</v>
      </c>
      <c r="M28" t="s">
        <v>75</v>
      </c>
    </row>
    <row r="29" spans="1:13" x14ac:dyDescent="0.4">
      <c r="A29" t="s">
        <v>87</v>
      </c>
      <c r="B29" t="s">
        <v>83</v>
      </c>
      <c r="C29" s="15" t="s">
        <v>103</v>
      </c>
      <c r="D29" s="13">
        <f>D28-$J$28</f>
        <v>-13.625</v>
      </c>
      <c r="E29" s="13">
        <f t="shared" ref="E29:I29" si="5">E28-$J$28</f>
        <v>-8.625</v>
      </c>
      <c r="F29" s="13">
        <f t="shared" si="5"/>
        <v>6.6749999999999998</v>
      </c>
      <c r="G29" s="13">
        <f t="shared" si="5"/>
        <v>13.675000000000001</v>
      </c>
      <c r="H29" s="13">
        <f t="shared" si="5"/>
        <v>6.6249999999999991</v>
      </c>
      <c r="I29" s="13">
        <f t="shared" si="5"/>
        <v>-6.6249999999999991</v>
      </c>
      <c r="J29" s="14"/>
    </row>
    <row r="30" spans="1:13" ht="39.6" x14ac:dyDescent="0.4">
      <c r="B30" t="s">
        <v>85</v>
      </c>
      <c r="C30" s="12" t="s">
        <v>76</v>
      </c>
      <c r="D30">
        <f>D28-D29</f>
        <v>0.22500000000000142</v>
      </c>
      <c r="E30">
        <f t="shared" ref="E30:I30" si="6">E28-E29</f>
        <v>0.22499999999999964</v>
      </c>
      <c r="F30">
        <f t="shared" si="6"/>
        <v>0.22500000000000053</v>
      </c>
      <c r="G30">
        <f t="shared" si="6"/>
        <v>0.22500000000000142</v>
      </c>
      <c r="H30">
        <f t="shared" si="6"/>
        <v>0.22500000000000053</v>
      </c>
      <c r="I30">
        <f t="shared" si="6"/>
        <v>0.22500000000000053</v>
      </c>
    </row>
    <row r="32" spans="1:13" x14ac:dyDescent="0.4">
      <c r="C32" t="s">
        <v>71</v>
      </c>
      <c r="D32" t="s">
        <v>69</v>
      </c>
    </row>
    <row r="33" spans="3:14" x14ac:dyDescent="0.4">
      <c r="D33" t="s">
        <v>70</v>
      </c>
    </row>
    <row r="35" spans="3:14" x14ac:dyDescent="0.4">
      <c r="C35" s="2" t="s">
        <v>89</v>
      </c>
      <c r="D35" s="3" t="s">
        <v>3</v>
      </c>
      <c r="E35" s="3" t="s">
        <v>4</v>
      </c>
      <c r="F35" s="3" t="s">
        <v>5</v>
      </c>
      <c r="G35" s="3" t="s">
        <v>6</v>
      </c>
      <c r="H35" s="3" t="s">
        <v>7</v>
      </c>
      <c r="I35" s="3" t="s">
        <v>8</v>
      </c>
      <c r="M35" s="18" t="s">
        <v>91</v>
      </c>
    </row>
    <row r="36" spans="3:14" x14ac:dyDescent="0.4">
      <c r="C36" s="4" t="s">
        <v>9</v>
      </c>
      <c r="D36" s="20">
        <f>D19-D$28</f>
        <v>-1.1500000000000021</v>
      </c>
      <c r="E36" s="5">
        <f t="shared" ref="E36:I36" si="7">E19-E$28</f>
        <v>-0.45000000000000107</v>
      </c>
      <c r="F36" s="5">
        <f t="shared" si="7"/>
        <v>0.34999999999999964</v>
      </c>
      <c r="G36" s="5">
        <f t="shared" si="7"/>
        <v>0.44999999999999751</v>
      </c>
      <c r="H36" s="5">
        <f t="shared" si="7"/>
        <v>-0.30000000000000071</v>
      </c>
      <c r="I36" s="5">
        <f t="shared" si="7"/>
        <v>-0.15000000000000213</v>
      </c>
      <c r="M36" s="17" t="s">
        <v>90</v>
      </c>
    </row>
    <row r="37" spans="3:14" ht="26.4" x14ac:dyDescent="0.4">
      <c r="C37" s="4" t="s">
        <v>10</v>
      </c>
      <c r="D37" s="5">
        <f t="shared" ref="D37:I44" si="8">D20-D$28</f>
        <v>1.3999999999999986</v>
      </c>
      <c r="E37" s="5">
        <f t="shared" si="8"/>
        <v>-0.29999999999999893</v>
      </c>
      <c r="F37" s="5">
        <f t="shared" si="8"/>
        <v>-2.2999999999999998</v>
      </c>
      <c r="G37" s="5">
        <f t="shared" si="8"/>
        <v>9.9999999999997868E-2</v>
      </c>
      <c r="H37" s="5">
        <f t="shared" si="8"/>
        <v>-4.9999999999999822E-2</v>
      </c>
      <c r="I37" s="5">
        <f t="shared" si="8"/>
        <v>1.7999999999999989</v>
      </c>
    </row>
    <row r="38" spans="3:14" x14ac:dyDescent="0.4">
      <c r="C38" s="4" t="s">
        <v>11</v>
      </c>
      <c r="D38" s="5">
        <f t="shared" si="8"/>
        <v>-0.5</v>
      </c>
      <c r="E38" s="5">
        <f t="shared" si="8"/>
        <v>0.10000000000000142</v>
      </c>
      <c r="F38" s="5">
        <f t="shared" si="8"/>
        <v>0</v>
      </c>
      <c r="G38" s="5">
        <f t="shared" si="8"/>
        <v>-1.3000000000000025</v>
      </c>
      <c r="H38" s="5">
        <f t="shared" si="8"/>
        <v>-0.44999999999999929</v>
      </c>
      <c r="I38" s="5">
        <f t="shared" si="8"/>
        <v>0</v>
      </c>
      <c r="M38" s="23" t="s">
        <v>92</v>
      </c>
    </row>
    <row r="39" spans="3:14" x14ac:dyDescent="0.4">
      <c r="C39" s="4" t="s">
        <v>12</v>
      </c>
      <c r="D39" s="5">
        <f t="shared" si="8"/>
        <v>1.0499999999999972</v>
      </c>
      <c r="E39" s="5">
        <f t="shared" si="8"/>
        <v>-5.0000000000000711E-2</v>
      </c>
      <c r="F39" s="5">
        <f t="shared" si="8"/>
        <v>-2.1500000000000004</v>
      </c>
      <c r="G39" s="5">
        <f t="shared" si="8"/>
        <v>-1.6500000000000039</v>
      </c>
      <c r="H39" s="5">
        <f t="shared" si="8"/>
        <v>0</v>
      </c>
      <c r="I39" s="5">
        <f t="shared" si="8"/>
        <v>1.6499999999999986</v>
      </c>
      <c r="M39">
        <v>-7.6</v>
      </c>
      <c r="N39">
        <f>4.65+0.225-0.25-8.625+1.4</f>
        <v>-2.6</v>
      </c>
    </row>
    <row r="40" spans="3:14" x14ac:dyDescent="0.4">
      <c r="C40" s="4" t="s">
        <v>13</v>
      </c>
      <c r="D40" s="5">
        <f t="shared" si="8"/>
        <v>2.4499999999999993</v>
      </c>
      <c r="E40" s="5">
        <f t="shared" si="8"/>
        <v>0.25000000000000178</v>
      </c>
      <c r="F40" s="5">
        <f t="shared" si="8"/>
        <v>-3.0500000000000003</v>
      </c>
      <c r="G40" s="5">
        <f t="shared" si="8"/>
        <v>-0.55000000000000071</v>
      </c>
      <c r="H40" s="5">
        <f t="shared" si="8"/>
        <v>0</v>
      </c>
      <c r="I40" s="5">
        <f t="shared" si="8"/>
        <v>2.5499999999999989</v>
      </c>
      <c r="N40">
        <f>4.65+0.225-0.25-13.625+1.4</f>
        <v>-7.6</v>
      </c>
    </row>
    <row r="41" spans="3:14" x14ac:dyDescent="0.4">
      <c r="C41" s="4" t="s">
        <v>14</v>
      </c>
      <c r="D41" s="5">
        <f t="shared" si="8"/>
        <v>2.0500000000000007</v>
      </c>
      <c r="E41" s="5">
        <f t="shared" si="8"/>
        <v>1.7500000000000018</v>
      </c>
      <c r="F41" s="5">
        <f t="shared" si="8"/>
        <v>-2.0499999999999989</v>
      </c>
      <c r="G41" s="5">
        <f t="shared" si="8"/>
        <v>-1.9499999999999993</v>
      </c>
      <c r="H41" s="5">
        <f t="shared" si="8"/>
        <v>0.30000000000000249</v>
      </c>
      <c r="I41" s="5">
        <f t="shared" si="8"/>
        <v>1.5499999999999998</v>
      </c>
      <c r="M41">
        <v>-8.1999999999999993</v>
      </c>
      <c r="N41">
        <f>J14+J28+K13+I29+I44</f>
        <v>-8.1999999999999993</v>
      </c>
    </row>
    <row r="42" spans="3:14" x14ac:dyDescent="0.4">
      <c r="C42" s="4" t="s">
        <v>15</v>
      </c>
      <c r="D42" s="5">
        <f t="shared" si="8"/>
        <v>0</v>
      </c>
      <c r="E42" s="5">
        <f t="shared" si="8"/>
        <v>2.5000000000000009</v>
      </c>
      <c r="F42" s="5">
        <f t="shared" si="8"/>
        <v>0</v>
      </c>
      <c r="G42" s="5">
        <f t="shared" si="8"/>
        <v>0</v>
      </c>
      <c r="H42" s="5">
        <f t="shared" si="8"/>
        <v>-0.94999999999999751</v>
      </c>
      <c r="I42" s="5">
        <f t="shared" si="8"/>
        <v>-1.4000000000000004</v>
      </c>
    </row>
    <row r="43" spans="3:14" x14ac:dyDescent="0.4">
      <c r="C43" s="4" t="s">
        <v>16</v>
      </c>
      <c r="D43" s="5">
        <f t="shared" si="8"/>
        <v>-6.5</v>
      </c>
      <c r="E43" s="5">
        <f t="shared" si="8"/>
        <v>0</v>
      </c>
      <c r="F43" s="5">
        <f t="shared" si="8"/>
        <v>2.8000000000000007</v>
      </c>
      <c r="G43" s="5">
        <f t="shared" si="8"/>
        <v>5.1999999999999993</v>
      </c>
      <c r="H43" s="5">
        <f t="shared" si="8"/>
        <v>1.5500000000000007</v>
      </c>
      <c r="I43" s="5">
        <f t="shared" si="8"/>
        <v>-7.3000000000000007</v>
      </c>
    </row>
    <row r="44" spans="3:14" ht="26.4" x14ac:dyDescent="0.4">
      <c r="C44" s="4" t="s">
        <v>17</v>
      </c>
      <c r="D44" s="5">
        <f t="shared" si="8"/>
        <v>-10.050000000000001</v>
      </c>
      <c r="E44" s="5">
        <f t="shared" si="8"/>
        <v>-1.4499999999999993</v>
      </c>
      <c r="F44" s="5">
        <f t="shared" si="8"/>
        <v>2.75</v>
      </c>
      <c r="G44" s="5">
        <f t="shared" si="8"/>
        <v>5.9499999999999993</v>
      </c>
      <c r="H44" s="5">
        <f t="shared" si="8"/>
        <v>5.6000000000000014</v>
      </c>
      <c r="I44" s="5">
        <f t="shared" si="8"/>
        <v>-3.25</v>
      </c>
    </row>
    <row r="47" spans="3:14" x14ac:dyDescent="0.4">
      <c r="C47" s="25" t="s">
        <v>93</v>
      </c>
      <c r="D47" s="24" t="s">
        <v>99</v>
      </c>
      <c r="J47" t="s">
        <v>96</v>
      </c>
    </row>
    <row r="48" spans="3:14" x14ac:dyDescent="0.4">
      <c r="C48" t="s">
        <v>88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94</v>
      </c>
      <c r="K48" t="s">
        <v>95</v>
      </c>
      <c r="L48" t="s">
        <v>109</v>
      </c>
    </row>
    <row r="49" spans="1:12" x14ac:dyDescent="0.4">
      <c r="C49" t="s">
        <v>9</v>
      </c>
      <c r="D49">
        <v>-1.1500000000000021</v>
      </c>
      <c r="E49">
        <v>-0.45000000000000107</v>
      </c>
      <c r="F49">
        <v>0.34999999999999964</v>
      </c>
      <c r="G49">
        <v>0.44999999999999751</v>
      </c>
      <c r="H49">
        <v>-0.30000000000000071</v>
      </c>
      <c r="I49">
        <v>-0.15000000000000213</v>
      </c>
      <c r="J49">
        <f>MEDIAN(D49:I49)</f>
        <v>-0.22500000000000142</v>
      </c>
      <c r="K49">
        <f>J49+K5</f>
        <v>-0.22500000000000142</v>
      </c>
      <c r="L49">
        <f>K49-$K$58</f>
        <v>0</v>
      </c>
    </row>
    <row r="50" spans="1:12" x14ac:dyDescent="0.4">
      <c r="C50" t="s">
        <v>10</v>
      </c>
      <c r="D50">
        <v>1.3999999999999986</v>
      </c>
      <c r="E50">
        <v>-0.29999999999999893</v>
      </c>
      <c r="F50">
        <v>-2.2999999999999998</v>
      </c>
      <c r="G50">
        <v>9.9999999999997868E-2</v>
      </c>
      <c r="H50">
        <v>-4.9999999999999822E-2</v>
      </c>
      <c r="I50">
        <v>1.7999999999999989</v>
      </c>
      <c r="J50">
        <f t="shared" ref="J50:J57" si="9">MEDIAN(D50:I50)</f>
        <v>2.4999999999999023E-2</v>
      </c>
      <c r="K50">
        <f t="shared" ref="K50:K57" si="10">J50+K6</f>
        <v>-0.22500000000000187</v>
      </c>
      <c r="L50">
        <f t="shared" ref="L50:L57" si="11">K50-$K$58</f>
        <v>-4.4408920985006262E-16</v>
      </c>
    </row>
    <row r="51" spans="1:12" x14ac:dyDescent="0.4">
      <c r="C51" t="s">
        <v>11</v>
      </c>
      <c r="D51">
        <v>-0.5</v>
      </c>
      <c r="E51">
        <v>0.10000000000000142</v>
      </c>
      <c r="F51">
        <v>0</v>
      </c>
      <c r="G51">
        <v>-1.3000000000000025</v>
      </c>
      <c r="H51">
        <v>-0.44999999999999929</v>
      </c>
      <c r="I51">
        <v>0</v>
      </c>
      <c r="J51">
        <f t="shared" si="9"/>
        <v>-0.22499999999999964</v>
      </c>
      <c r="K51">
        <f t="shared" si="10"/>
        <v>2.9249999999999989</v>
      </c>
      <c r="L51">
        <f t="shared" si="11"/>
        <v>3.1500000000000004</v>
      </c>
    </row>
    <row r="52" spans="1:12" x14ac:dyDescent="0.4">
      <c r="C52" t="s">
        <v>12</v>
      </c>
      <c r="D52">
        <v>1.0499999999999972</v>
      </c>
      <c r="E52">
        <v>-5.0000000000000711E-2</v>
      </c>
      <c r="F52">
        <v>-2.1500000000000004</v>
      </c>
      <c r="G52">
        <v>-1.6500000000000039</v>
      </c>
      <c r="H52">
        <v>0</v>
      </c>
      <c r="I52">
        <v>1.6499999999999986</v>
      </c>
      <c r="J52">
        <f t="shared" si="9"/>
        <v>-2.5000000000000355E-2</v>
      </c>
      <c r="K52">
        <f t="shared" si="10"/>
        <v>5.4749999999999996</v>
      </c>
      <c r="L52">
        <f t="shared" si="11"/>
        <v>5.7000000000000011</v>
      </c>
    </row>
    <row r="53" spans="1:12" x14ac:dyDescent="0.4">
      <c r="C53" t="s">
        <v>13</v>
      </c>
      <c r="D53">
        <v>2.4499999999999993</v>
      </c>
      <c r="E53">
        <v>0.25000000000000178</v>
      </c>
      <c r="F53">
        <v>-3.0500000000000003</v>
      </c>
      <c r="G53">
        <v>-0.55000000000000071</v>
      </c>
      <c r="H53">
        <v>0</v>
      </c>
      <c r="I53">
        <v>2.5499999999999989</v>
      </c>
      <c r="J53">
        <f t="shared" si="9"/>
        <v>0.12500000000000089</v>
      </c>
      <c r="K53">
        <f t="shared" si="10"/>
        <v>-4.4749999999999996</v>
      </c>
      <c r="L53">
        <f t="shared" si="11"/>
        <v>-4.2499999999999982</v>
      </c>
    </row>
    <row r="54" spans="1:12" x14ac:dyDescent="0.4">
      <c r="C54" t="s">
        <v>14</v>
      </c>
      <c r="D54">
        <v>2.0500000000000007</v>
      </c>
      <c r="E54">
        <v>1.7500000000000018</v>
      </c>
      <c r="F54">
        <v>-2.0499999999999989</v>
      </c>
      <c r="G54">
        <v>-1.9499999999999993</v>
      </c>
      <c r="H54">
        <v>0.30000000000000249</v>
      </c>
      <c r="I54">
        <v>1.5499999999999998</v>
      </c>
      <c r="J54">
        <f t="shared" si="9"/>
        <v>0.92500000000000115</v>
      </c>
      <c r="K54">
        <f t="shared" si="10"/>
        <v>8.9249999999999989</v>
      </c>
      <c r="L54">
        <f t="shared" si="11"/>
        <v>9.15</v>
      </c>
    </row>
    <row r="55" spans="1:12" x14ac:dyDescent="0.4">
      <c r="C55" t="s">
        <v>15</v>
      </c>
      <c r="D55">
        <v>0</v>
      </c>
      <c r="E55">
        <v>2.5000000000000009</v>
      </c>
      <c r="F55">
        <v>0</v>
      </c>
      <c r="G55">
        <v>0</v>
      </c>
      <c r="H55">
        <v>-0.94999999999999751</v>
      </c>
      <c r="I55">
        <v>-1.4000000000000004</v>
      </c>
      <c r="J55">
        <f t="shared" si="9"/>
        <v>0</v>
      </c>
      <c r="K55">
        <f t="shared" si="10"/>
        <v>8.5499999999999989</v>
      </c>
      <c r="L55">
        <f t="shared" si="11"/>
        <v>8.7750000000000004</v>
      </c>
    </row>
    <row r="56" spans="1:12" x14ac:dyDescent="0.4">
      <c r="C56" t="s">
        <v>16</v>
      </c>
      <c r="D56">
        <v>-6.5</v>
      </c>
      <c r="E56">
        <v>0</v>
      </c>
      <c r="F56">
        <v>2.8000000000000007</v>
      </c>
      <c r="G56">
        <v>5.1999999999999993</v>
      </c>
      <c r="H56">
        <v>1.5500000000000007</v>
      </c>
      <c r="I56">
        <v>-7.3000000000000007</v>
      </c>
      <c r="J56">
        <f t="shared" si="9"/>
        <v>0.77500000000000036</v>
      </c>
      <c r="K56">
        <f t="shared" si="10"/>
        <v>-4.7750000000000004</v>
      </c>
      <c r="L56">
        <f t="shared" si="11"/>
        <v>-4.5499999999999989</v>
      </c>
    </row>
    <row r="57" spans="1:12" x14ac:dyDescent="0.4">
      <c r="C57" t="s">
        <v>17</v>
      </c>
      <c r="D57">
        <v>-10.050000000000001</v>
      </c>
      <c r="E57">
        <v>-1.4499999999999993</v>
      </c>
      <c r="F57">
        <v>2.75</v>
      </c>
      <c r="G57">
        <v>5.9499999999999993</v>
      </c>
      <c r="H57">
        <v>5.6000000000000014</v>
      </c>
      <c r="I57">
        <v>-3.25</v>
      </c>
      <c r="J57">
        <f t="shared" si="9"/>
        <v>0.65000000000000036</v>
      </c>
      <c r="K57">
        <f t="shared" si="10"/>
        <v>-2.5500000000000007</v>
      </c>
      <c r="L57">
        <f t="shared" si="11"/>
        <v>-2.3249999999999993</v>
      </c>
    </row>
    <row r="58" spans="1:12" x14ac:dyDescent="0.4">
      <c r="J58">
        <f>MEDIAN(J49:J57)</f>
        <v>2.4999999999999023E-2</v>
      </c>
      <c r="K58" s="27">
        <f>MEDIAN(K49:K57)</f>
        <v>-0.22500000000000142</v>
      </c>
    </row>
    <row r="60" spans="1:12" x14ac:dyDescent="0.4">
      <c r="C60" s="24" t="s">
        <v>98</v>
      </c>
    </row>
    <row r="61" spans="1:12" x14ac:dyDescent="0.4">
      <c r="A61" t="s">
        <v>122</v>
      </c>
      <c r="C61" t="s">
        <v>88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</row>
    <row r="62" spans="1:12" x14ac:dyDescent="0.4">
      <c r="C62" t="s">
        <v>9</v>
      </c>
      <c r="D62">
        <f>D49-$J49</f>
        <v>-0.92500000000000071</v>
      </c>
      <c r="E62">
        <f t="shared" ref="E62:I62" si="12">E49-$J49</f>
        <v>-0.22499999999999964</v>
      </c>
      <c r="F62">
        <f t="shared" si="12"/>
        <v>0.57500000000000107</v>
      </c>
      <c r="G62">
        <f t="shared" si="12"/>
        <v>0.67499999999999893</v>
      </c>
      <c r="H62">
        <f t="shared" si="12"/>
        <v>-7.4999999999999289E-2</v>
      </c>
      <c r="I62">
        <f t="shared" si="12"/>
        <v>7.4999999999999289E-2</v>
      </c>
    </row>
    <row r="63" spans="1:12" x14ac:dyDescent="0.4">
      <c r="C63" t="s">
        <v>10</v>
      </c>
      <c r="D63">
        <f t="shared" ref="D63:I70" si="13">D50-$J50</f>
        <v>1.3749999999999996</v>
      </c>
      <c r="E63">
        <f t="shared" si="13"/>
        <v>-0.32499999999999796</v>
      </c>
      <c r="F63">
        <f t="shared" si="13"/>
        <v>-2.3249999999999988</v>
      </c>
      <c r="G63">
        <f t="shared" si="13"/>
        <v>7.4999999999998845E-2</v>
      </c>
      <c r="H63">
        <f t="shared" si="13"/>
        <v>-7.4999999999998845E-2</v>
      </c>
      <c r="I63">
        <f t="shared" si="13"/>
        <v>1.7749999999999999</v>
      </c>
    </row>
    <row r="64" spans="1:12" x14ac:dyDescent="0.4">
      <c r="C64" t="s">
        <v>11</v>
      </c>
      <c r="D64">
        <f t="shared" si="13"/>
        <v>-0.27500000000000036</v>
      </c>
      <c r="E64">
        <f t="shared" si="13"/>
        <v>0.32500000000000107</v>
      </c>
      <c r="F64">
        <f t="shared" si="13"/>
        <v>0.22499999999999964</v>
      </c>
      <c r="G64">
        <f t="shared" si="13"/>
        <v>-1.0750000000000028</v>
      </c>
      <c r="H64">
        <f t="shared" si="13"/>
        <v>-0.22499999999999964</v>
      </c>
      <c r="I64">
        <f t="shared" si="13"/>
        <v>0.22499999999999964</v>
      </c>
    </row>
    <row r="65" spans="3:13" x14ac:dyDescent="0.4">
      <c r="C65" t="s">
        <v>12</v>
      </c>
      <c r="D65">
        <f t="shared" si="13"/>
        <v>1.0749999999999975</v>
      </c>
      <c r="E65">
        <f t="shared" si="13"/>
        <v>-2.5000000000000355E-2</v>
      </c>
      <c r="F65">
        <f t="shared" si="13"/>
        <v>-2.125</v>
      </c>
      <c r="G65">
        <f t="shared" si="13"/>
        <v>-1.6250000000000036</v>
      </c>
      <c r="H65">
        <f t="shared" si="13"/>
        <v>2.5000000000000355E-2</v>
      </c>
      <c r="I65">
        <f t="shared" si="13"/>
        <v>1.6749999999999989</v>
      </c>
    </row>
    <row r="66" spans="3:13" x14ac:dyDescent="0.4">
      <c r="C66" t="s">
        <v>13</v>
      </c>
      <c r="D66">
        <f t="shared" si="13"/>
        <v>2.3249999999999984</v>
      </c>
      <c r="E66">
        <f t="shared" si="13"/>
        <v>0.12500000000000089</v>
      </c>
      <c r="F66">
        <f t="shared" si="13"/>
        <v>-3.1750000000000012</v>
      </c>
      <c r="G66">
        <f t="shared" si="13"/>
        <v>-0.6750000000000016</v>
      </c>
      <c r="H66">
        <f t="shared" si="13"/>
        <v>-0.12500000000000089</v>
      </c>
      <c r="I66">
        <f t="shared" si="13"/>
        <v>2.424999999999998</v>
      </c>
    </row>
    <row r="67" spans="3:13" x14ac:dyDescent="0.4">
      <c r="C67" t="s">
        <v>14</v>
      </c>
      <c r="D67">
        <f t="shared" si="13"/>
        <v>1.1249999999999996</v>
      </c>
      <c r="E67">
        <f t="shared" si="13"/>
        <v>0.82500000000000062</v>
      </c>
      <c r="F67">
        <f t="shared" si="13"/>
        <v>-2.9750000000000001</v>
      </c>
      <c r="G67">
        <f t="shared" si="13"/>
        <v>-2.8750000000000004</v>
      </c>
      <c r="H67">
        <f t="shared" si="13"/>
        <v>-0.62499999999999867</v>
      </c>
      <c r="I67">
        <f t="shared" si="13"/>
        <v>0.62499999999999867</v>
      </c>
    </row>
    <row r="68" spans="3:13" x14ac:dyDescent="0.4">
      <c r="C68" t="s">
        <v>15</v>
      </c>
      <c r="D68">
        <f t="shared" si="13"/>
        <v>0</v>
      </c>
      <c r="E68">
        <f t="shared" si="13"/>
        <v>2.5000000000000009</v>
      </c>
      <c r="F68">
        <f t="shared" si="13"/>
        <v>0</v>
      </c>
      <c r="G68">
        <f t="shared" si="13"/>
        <v>0</v>
      </c>
      <c r="H68">
        <f t="shared" si="13"/>
        <v>-0.94999999999999751</v>
      </c>
      <c r="I68">
        <f t="shared" si="13"/>
        <v>-1.4000000000000004</v>
      </c>
    </row>
    <row r="69" spans="3:13" x14ac:dyDescent="0.4">
      <c r="C69" t="s">
        <v>16</v>
      </c>
      <c r="D69">
        <f t="shared" si="13"/>
        <v>-7.2750000000000004</v>
      </c>
      <c r="E69">
        <f t="shared" si="13"/>
        <v>-0.77500000000000036</v>
      </c>
      <c r="F69">
        <f t="shared" si="13"/>
        <v>2.0250000000000004</v>
      </c>
      <c r="G69">
        <f t="shared" si="13"/>
        <v>4.4249999999999989</v>
      </c>
      <c r="H69">
        <f t="shared" si="13"/>
        <v>0.77500000000000036</v>
      </c>
      <c r="I69">
        <f t="shared" si="13"/>
        <v>-8.0750000000000011</v>
      </c>
    </row>
    <row r="70" spans="3:13" x14ac:dyDescent="0.4">
      <c r="C70" t="s">
        <v>17</v>
      </c>
      <c r="D70">
        <f t="shared" si="13"/>
        <v>-10.700000000000001</v>
      </c>
      <c r="E70">
        <f t="shared" si="13"/>
        <v>-2.0999999999999996</v>
      </c>
      <c r="F70">
        <f t="shared" si="13"/>
        <v>2.0999999999999996</v>
      </c>
      <c r="G70">
        <f t="shared" si="13"/>
        <v>5.2999999999999989</v>
      </c>
      <c r="H70">
        <f t="shared" si="13"/>
        <v>4.9500000000000011</v>
      </c>
      <c r="I70">
        <f t="shared" si="13"/>
        <v>-3.9000000000000004</v>
      </c>
      <c r="J70" s="24" t="s">
        <v>100</v>
      </c>
    </row>
    <row r="71" spans="3:13" x14ac:dyDescent="0.4">
      <c r="C71" t="s">
        <v>97</v>
      </c>
      <c r="D71">
        <f>MEDIAN(D62:D70)</f>
        <v>0</v>
      </c>
      <c r="E71">
        <f t="shared" ref="E71:I71" si="14">MEDIAN(E62:E70)</f>
        <v>-2.5000000000000355E-2</v>
      </c>
      <c r="F71">
        <f t="shared" si="14"/>
        <v>0</v>
      </c>
      <c r="G71">
        <f t="shared" si="14"/>
        <v>0</v>
      </c>
      <c r="H71">
        <f t="shared" si="14"/>
        <v>-7.4999999999999289E-2</v>
      </c>
      <c r="I71">
        <f t="shared" si="14"/>
        <v>0.22499999999999964</v>
      </c>
      <c r="J71" s="18">
        <f>MEDIAN(D71:I71)</f>
        <v>0</v>
      </c>
      <c r="K71" s="24" t="s">
        <v>101</v>
      </c>
    </row>
    <row r="72" spans="3:13" x14ac:dyDescent="0.4">
      <c r="C72" t="s">
        <v>104</v>
      </c>
      <c r="D72">
        <f>D71+D29</f>
        <v>-13.625</v>
      </c>
      <c r="E72">
        <f t="shared" ref="E72:I72" si="15">E71+E29</f>
        <v>-8.65</v>
      </c>
      <c r="F72">
        <f t="shared" si="15"/>
        <v>6.6749999999999998</v>
      </c>
      <c r="G72">
        <f t="shared" si="15"/>
        <v>13.675000000000001</v>
      </c>
      <c r="H72">
        <f t="shared" si="15"/>
        <v>6.55</v>
      </c>
      <c r="I72">
        <f t="shared" si="15"/>
        <v>-6.3999999999999995</v>
      </c>
      <c r="J72" s="26">
        <f>MEDIAN(D72:I72)</f>
        <v>7.5000000000000178E-2</v>
      </c>
      <c r="K72" t="s">
        <v>105</v>
      </c>
    </row>
    <row r="73" spans="3:13" x14ac:dyDescent="0.4">
      <c r="C73" s="29" t="s">
        <v>107</v>
      </c>
      <c r="D73" s="29">
        <f>D72-$J$72</f>
        <v>-13.7</v>
      </c>
      <c r="E73" s="29">
        <f t="shared" ref="E73:I73" si="16">E72-$J$72</f>
        <v>-8.7250000000000014</v>
      </c>
      <c r="F73" s="29">
        <f t="shared" si="16"/>
        <v>6.6</v>
      </c>
      <c r="G73" s="29">
        <f t="shared" si="16"/>
        <v>13.600000000000001</v>
      </c>
      <c r="H73" s="29">
        <f t="shared" si="16"/>
        <v>6.4749999999999996</v>
      </c>
      <c r="I73" s="29">
        <f t="shared" si="16"/>
        <v>-6.4749999999999996</v>
      </c>
    </row>
    <row r="75" spans="3:13" x14ac:dyDescent="0.4">
      <c r="C75" s="24" t="s">
        <v>102</v>
      </c>
    </row>
    <row r="76" spans="3:13" x14ac:dyDescent="0.4">
      <c r="C76" s="28" t="s">
        <v>88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s="29" t="s">
        <v>108</v>
      </c>
    </row>
    <row r="77" spans="3:13" x14ac:dyDescent="0.4">
      <c r="C77" t="s">
        <v>9</v>
      </c>
      <c r="D77">
        <f t="shared" ref="D77:I85" si="17">D62-D$71</f>
        <v>-0.92500000000000071</v>
      </c>
      <c r="E77">
        <f t="shared" si="17"/>
        <v>-0.19999999999999929</v>
      </c>
      <c r="F77">
        <f t="shared" si="17"/>
        <v>0.57500000000000107</v>
      </c>
      <c r="G77">
        <f t="shared" si="17"/>
        <v>0.67499999999999893</v>
      </c>
      <c r="H77">
        <f t="shared" si="17"/>
        <v>0</v>
      </c>
      <c r="I77">
        <f t="shared" si="17"/>
        <v>-0.15000000000000036</v>
      </c>
      <c r="J77" s="29">
        <v>0</v>
      </c>
    </row>
    <row r="78" spans="3:13" x14ac:dyDescent="0.4">
      <c r="C78" t="s">
        <v>10</v>
      </c>
      <c r="D78">
        <f t="shared" si="17"/>
        <v>1.3749999999999996</v>
      </c>
      <c r="E78">
        <f t="shared" si="17"/>
        <v>-0.2999999999999976</v>
      </c>
      <c r="F78">
        <f t="shared" si="17"/>
        <v>-2.3249999999999988</v>
      </c>
      <c r="G78">
        <f t="shared" si="17"/>
        <v>7.4999999999998845E-2</v>
      </c>
      <c r="H78">
        <f t="shared" si="17"/>
        <v>4.4408920985006262E-16</v>
      </c>
      <c r="I78">
        <f t="shared" si="17"/>
        <v>1.5500000000000003</v>
      </c>
      <c r="J78" s="29">
        <v>-4.4408920985006262E-16</v>
      </c>
      <c r="M78" t="s">
        <v>112</v>
      </c>
    </row>
    <row r="79" spans="3:13" x14ac:dyDescent="0.4">
      <c r="C79" t="s">
        <v>11</v>
      </c>
      <c r="D79">
        <f t="shared" si="17"/>
        <v>-0.27500000000000036</v>
      </c>
      <c r="E79">
        <f t="shared" si="17"/>
        <v>0.35000000000000142</v>
      </c>
      <c r="F79">
        <f t="shared" si="17"/>
        <v>0.22499999999999964</v>
      </c>
      <c r="G79">
        <f t="shared" si="17"/>
        <v>-1.0750000000000028</v>
      </c>
      <c r="H79">
        <f t="shared" si="17"/>
        <v>-0.15000000000000036</v>
      </c>
      <c r="I79">
        <f t="shared" si="17"/>
        <v>0</v>
      </c>
      <c r="J79" s="29">
        <v>3.1500000000000004</v>
      </c>
      <c r="M79" t="s">
        <v>113</v>
      </c>
    </row>
    <row r="80" spans="3:13" x14ac:dyDescent="0.4">
      <c r="C80" t="s">
        <v>12</v>
      </c>
      <c r="D80">
        <f t="shared" si="17"/>
        <v>1.0749999999999975</v>
      </c>
      <c r="E80">
        <f t="shared" si="17"/>
        <v>0</v>
      </c>
      <c r="F80">
        <f t="shared" si="17"/>
        <v>-2.125</v>
      </c>
      <c r="G80">
        <f t="shared" si="17"/>
        <v>-1.6250000000000036</v>
      </c>
      <c r="H80">
        <f t="shared" si="17"/>
        <v>9.9999999999999645E-2</v>
      </c>
      <c r="I80">
        <f t="shared" si="17"/>
        <v>1.4499999999999993</v>
      </c>
      <c r="J80" s="29">
        <v>5.7000000000000011</v>
      </c>
    </row>
    <row r="81" spans="3:15" x14ac:dyDescent="0.4">
      <c r="C81" t="s">
        <v>13</v>
      </c>
      <c r="D81">
        <f t="shared" si="17"/>
        <v>2.3249999999999984</v>
      </c>
      <c r="E81">
        <f t="shared" si="17"/>
        <v>0.15000000000000124</v>
      </c>
      <c r="F81">
        <f t="shared" si="17"/>
        <v>-3.1750000000000012</v>
      </c>
      <c r="G81">
        <f t="shared" si="17"/>
        <v>-0.6750000000000016</v>
      </c>
      <c r="H81">
        <f t="shared" si="17"/>
        <v>-5.0000000000001599E-2</v>
      </c>
      <c r="I81">
        <f t="shared" si="17"/>
        <v>2.1999999999999984</v>
      </c>
      <c r="J81" s="29">
        <v>-4.2499999999999982</v>
      </c>
      <c r="M81" t="s">
        <v>114</v>
      </c>
    </row>
    <row r="82" spans="3:15" x14ac:dyDescent="0.4">
      <c r="C82" t="s">
        <v>14</v>
      </c>
      <c r="D82">
        <f t="shared" si="17"/>
        <v>1.1249999999999996</v>
      </c>
      <c r="E82">
        <f t="shared" si="17"/>
        <v>0.85000000000000098</v>
      </c>
      <c r="F82">
        <f t="shared" si="17"/>
        <v>-2.9750000000000001</v>
      </c>
      <c r="G82">
        <f t="shared" si="17"/>
        <v>-2.8750000000000004</v>
      </c>
      <c r="H82">
        <f t="shared" si="17"/>
        <v>-0.54999999999999938</v>
      </c>
      <c r="I82">
        <f t="shared" si="17"/>
        <v>0.39999999999999902</v>
      </c>
      <c r="J82" s="29">
        <v>9.15</v>
      </c>
      <c r="M82" t="s">
        <v>115</v>
      </c>
    </row>
    <row r="83" spans="3:15" x14ac:dyDescent="0.4">
      <c r="C83" t="s">
        <v>15</v>
      </c>
      <c r="D83">
        <f t="shared" si="17"/>
        <v>0</v>
      </c>
      <c r="E83">
        <f t="shared" si="17"/>
        <v>2.5250000000000012</v>
      </c>
      <c r="F83">
        <f t="shared" si="17"/>
        <v>0</v>
      </c>
      <c r="G83">
        <f t="shared" si="17"/>
        <v>0</v>
      </c>
      <c r="H83">
        <f t="shared" si="17"/>
        <v>-0.87499999999999822</v>
      </c>
      <c r="I83">
        <f t="shared" si="17"/>
        <v>-1.625</v>
      </c>
      <c r="J83" s="29">
        <v>8.7750000000000004</v>
      </c>
      <c r="M83" t="s">
        <v>116</v>
      </c>
    </row>
    <row r="84" spans="3:15" x14ac:dyDescent="0.4">
      <c r="C84" t="s">
        <v>16</v>
      </c>
      <c r="D84">
        <f t="shared" si="17"/>
        <v>-7.2750000000000004</v>
      </c>
      <c r="E84">
        <f t="shared" si="17"/>
        <v>-0.75</v>
      </c>
      <c r="F84">
        <f t="shared" si="17"/>
        <v>2.0250000000000004</v>
      </c>
      <c r="G84">
        <f t="shared" si="17"/>
        <v>4.4249999999999989</v>
      </c>
      <c r="H84">
        <f t="shared" si="17"/>
        <v>0.84999999999999964</v>
      </c>
      <c r="I84">
        <f t="shared" si="17"/>
        <v>-8.3000000000000007</v>
      </c>
      <c r="J84" s="29">
        <v>-4.5499999999999989</v>
      </c>
      <c r="M84" t="s">
        <v>117</v>
      </c>
    </row>
    <row r="85" spans="3:15" x14ac:dyDescent="0.4">
      <c r="C85" t="s">
        <v>17</v>
      </c>
      <c r="D85">
        <f t="shared" si="17"/>
        <v>-10.700000000000001</v>
      </c>
      <c r="E85">
        <f t="shared" si="17"/>
        <v>-2.0749999999999993</v>
      </c>
      <c r="F85">
        <f t="shared" si="17"/>
        <v>2.0999999999999996</v>
      </c>
      <c r="G85">
        <f t="shared" si="17"/>
        <v>5.2999999999999989</v>
      </c>
      <c r="H85">
        <f t="shared" si="17"/>
        <v>5.0250000000000004</v>
      </c>
      <c r="I85">
        <f t="shared" si="17"/>
        <v>-4.125</v>
      </c>
      <c r="J85" s="29">
        <v>-2.3249999999999993</v>
      </c>
      <c r="M85" t="s">
        <v>118</v>
      </c>
    </row>
    <row r="86" spans="3:15" x14ac:dyDescent="0.4">
      <c r="C86" s="29" t="s">
        <v>106</v>
      </c>
      <c r="D86" s="29">
        <v>-13.7</v>
      </c>
      <c r="E86" s="29">
        <v>-8.7250000000000014</v>
      </c>
      <c r="F86" s="29">
        <v>6.6</v>
      </c>
      <c r="G86" s="29">
        <v>13.600000000000001</v>
      </c>
      <c r="H86" s="29">
        <v>6.4749999999999996</v>
      </c>
      <c r="I86" s="29">
        <v>-6.4749999999999996</v>
      </c>
      <c r="J86" s="30">
        <f>J14+J28+K58+J72</f>
        <v>4.7249999999999996</v>
      </c>
      <c r="M86" t="s">
        <v>119</v>
      </c>
    </row>
    <row r="87" spans="3:15" x14ac:dyDescent="0.4">
      <c r="M87" t="s">
        <v>120</v>
      </c>
    </row>
    <row r="88" spans="3:15" x14ac:dyDescent="0.4">
      <c r="C88" s="24" t="s">
        <v>110</v>
      </c>
    </row>
    <row r="89" spans="3:15" x14ac:dyDescent="0.4">
      <c r="C89" t="s">
        <v>111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</row>
    <row r="90" spans="3:15" x14ac:dyDescent="0.4">
      <c r="C90" t="s">
        <v>9</v>
      </c>
      <c r="D90">
        <f>$J$86+$J77+D$86+D77</f>
        <v>-9.9</v>
      </c>
      <c r="E90">
        <f t="shared" ref="E90:I90" si="18">$J$86+$J77+E$86+E77</f>
        <v>-4.2000000000000011</v>
      </c>
      <c r="F90">
        <f t="shared" si="18"/>
        <v>11.9</v>
      </c>
      <c r="G90">
        <f t="shared" si="18"/>
        <v>19</v>
      </c>
      <c r="H90">
        <f t="shared" si="18"/>
        <v>11.2</v>
      </c>
      <c r="I90">
        <f t="shared" si="18"/>
        <v>-1.9000000000000004</v>
      </c>
    </row>
    <row r="91" spans="3:15" x14ac:dyDescent="0.4">
      <c r="C91" t="s">
        <v>10</v>
      </c>
      <c r="D91">
        <f t="shared" ref="D91:I98" si="19">$J$86+$J78+D$86+D78</f>
        <v>-7.6</v>
      </c>
      <c r="E91">
        <f t="shared" si="19"/>
        <v>-4.2999999999999989</v>
      </c>
      <c r="F91">
        <f t="shared" si="19"/>
        <v>9</v>
      </c>
      <c r="G91">
        <f t="shared" si="19"/>
        <v>18.400000000000002</v>
      </c>
      <c r="H91">
        <f t="shared" si="19"/>
        <v>11.2</v>
      </c>
      <c r="I91">
        <f t="shared" si="19"/>
        <v>-0.19999999999999973</v>
      </c>
    </row>
    <row r="92" spans="3:15" x14ac:dyDescent="0.4">
      <c r="C92" t="s">
        <v>11</v>
      </c>
      <c r="D92">
        <f t="shared" si="19"/>
        <v>-6.1</v>
      </c>
      <c r="E92">
        <f t="shared" si="19"/>
        <v>-0.5</v>
      </c>
      <c r="F92">
        <f t="shared" si="19"/>
        <v>14.7</v>
      </c>
      <c r="G92">
        <f t="shared" si="19"/>
        <v>20.399999999999999</v>
      </c>
      <c r="H92">
        <f t="shared" si="19"/>
        <v>14.2</v>
      </c>
      <c r="I92">
        <f t="shared" si="19"/>
        <v>1.4000000000000004</v>
      </c>
    </row>
    <row r="93" spans="3:15" x14ac:dyDescent="0.4">
      <c r="C93" t="s">
        <v>12</v>
      </c>
      <c r="D93">
        <f t="shared" si="19"/>
        <v>-2.2000000000000011</v>
      </c>
      <c r="E93">
        <f t="shared" si="19"/>
        <v>1.6999999999999993</v>
      </c>
      <c r="F93">
        <f t="shared" si="19"/>
        <v>14.899999999999999</v>
      </c>
      <c r="G93">
        <f t="shared" si="19"/>
        <v>22.4</v>
      </c>
      <c r="H93">
        <f t="shared" si="19"/>
        <v>17</v>
      </c>
      <c r="I93">
        <f t="shared" si="19"/>
        <v>5.4</v>
      </c>
    </row>
    <row r="94" spans="3:15" x14ac:dyDescent="0.4">
      <c r="C94" t="s">
        <v>13</v>
      </c>
      <c r="D94">
        <f t="shared" si="19"/>
        <v>-10.899999999999999</v>
      </c>
      <c r="E94">
        <f t="shared" si="19"/>
        <v>-8.0999999999999979</v>
      </c>
      <c r="F94">
        <f t="shared" si="19"/>
        <v>3.9</v>
      </c>
      <c r="G94">
        <f t="shared" si="19"/>
        <v>13.400000000000002</v>
      </c>
      <c r="H94">
        <f t="shared" si="19"/>
        <v>6.8999999999999995</v>
      </c>
      <c r="I94">
        <f t="shared" si="19"/>
        <v>-3.8</v>
      </c>
    </row>
    <row r="95" spans="3:15" x14ac:dyDescent="0.4">
      <c r="C95" t="s">
        <v>14</v>
      </c>
      <c r="D95">
        <f t="shared" si="19"/>
        <v>1.3000000000000003</v>
      </c>
      <c r="E95">
        <f t="shared" si="19"/>
        <v>6</v>
      </c>
      <c r="F95">
        <f t="shared" si="19"/>
        <v>17.5</v>
      </c>
      <c r="G95">
        <f t="shared" si="19"/>
        <v>24.6</v>
      </c>
      <c r="H95">
        <f t="shared" si="19"/>
        <v>19.8</v>
      </c>
      <c r="I95">
        <f t="shared" si="19"/>
        <v>7.7999999999999989</v>
      </c>
      <c r="O95" t="s">
        <v>121</v>
      </c>
    </row>
    <row r="96" spans="3:15" x14ac:dyDescent="0.4">
      <c r="C96" t="s">
        <v>15</v>
      </c>
      <c r="D96">
        <f t="shared" si="19"/>
        <v>-0.19999999999999929</v>
      </c>
      <c r="E96">
        <f t="shared" si="19"/>
        <v>7.3</v>
      </c>
      <c r="F96">
        <f t="shared" si="19"/>
        <v>20.100000000000001</v>
      </c>
      <c r="G96">
        <f t="shared" si="19"/>
        <v>27.1</v>
      </c>
      <c r="H96">
        <f t="shared" si="19"/>
        <v>19.100000000000001</v>
      </c>
      <c r="I96">
        <f t="shared" si="19"/>
        <v>5.4</v>
      </c>
    </row>
    <row r="97" spans="3:9" x14ac:dyDescent="0.4">
      <c r="C97" t="s">
        <v>16</v>
      </c>
      <c r="D97">
        <f t="shared" si="19"/>
        <v>-20.799999999999997</v>
      </c>
      <c r="E97">
        <f t="shared" si="19"/>
        <v>-9.3000000000000007</v>
      </c>
      <c r="F97">
        <f t="shared" si="19"/>
        <v>8.8000000000000007</v>
      </c>
      <c r="G97">
        <f t="shared" si="19"/>
        <v>18.200000000000003</v>
      </c>
      <c r="H97">
        <f t="shared" si="19"/>
        <v>7.5</v>
      </c>
      <c r="I97">
        <f t="shared" si="19"/>
        <v>-14.6</v>
      </c>
    </row>
    <row r="98" spans="3:9" x14ac:dyDescent="0.4">
      <c r="C98" t="s">
        <v>17</v>
      </c>
      <c r="D98">
        <f t="shared" si="19"/>
        <v>-22</v>
      </c>
      <c r="E98">
        <f t="shared" si="19"/>
        <v>-8.4</v>
      </c>
      <c r="F98">
        <f t="shared" si="19"/>
        <v>11.1</v>
      </c>
      <c r="G98">
        <f t="shared" si="19"/>
        <v>21.299999999999997</v>
      </c>
      <c r="H98">
        <f t="shared" si="19"/>
        <v>13.9</v>
      </c>
      <c r="I98">
        <f t="shared" si="19"/>
        <v>-8.1999999999999993</v>
      </c>
    </row>
    <row r="112" spans="3:9" x14ac:dyDescent="0.4">
      <c r="D112" t="s">
        <v>123</v>
      </c>
    </row>
    <row r="113" spans="4:4" x14ac:dyDescent="0.4">
      <c r="D113" t="s">
        <v>124</v>
      </c>
    </row>
    <row r="114" spans="4:4" x14ac:dyDescent="0.4">
      <c r="D114" t="s">
        <v>125</v>
      </c>
    </row>
    <row r="116" spans="4:4" x14ac:dyDescent="0.4">
      <c r="D116" t="s">
        <v>126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075B8-2351-4953-993E-6993057C12A0}">
  <dimension ref="A1:Q34"/>
  <sheetViews>
    <sheetView tabSelected="1" topLeftCell="A28" zoomScale="80" zoomScaleNormal="80" workbookViewId="0">
      <selection activeCell="O45" sqref="O45"/>
    </sheetView>
  </sheetViews>
  <sheetFormatPr defaultRowHeight="17.399999999999999" x14ac:dyDescent="0.4"/>
  <sheetData>
    <row r="1" spans="1:17" x14ac:dyDescent="0.4">
      <c r="B1">
        <v>0</v>
      </c>
      <c r="C1" t="s">
        <v>135</v>
      </c>
      <c r="D1" t="s">
        <v>137</v>
      </c>
      <c r="E1" t="s">
        <v>139</v>
      </c>
      <c r="F1" t="s">
        <v>61</v>
      </c>
      <c r="G1" s="31" t="s">
        <v>141</v>
      </c>
      <c r="I1" t="s">
        <v>140</v>
      </c>
      <c r="J1">
        <v>0</v>
      </c>
      <c r="K1" t="s">
        <v>134</v>
      </c>
      <c r="L1" t="s">
        <v>136</v>
      </c>
      <c r="M1" t="s">
        <v>138</v>
      </c>
      <c r="N1" t="s">
        <v>61</v>
      </c>
      <c r="O1" t="s">
        <v>143</v>
      </c>
    </row>
    <row r="2" spans="1:17" x14ac:dyDescent="0.4">
      <c r="A2" t="s">
        <v>128</v>
      </c>
      <c r="B2">
        <v>7</v>
      </c>
      <c r="C2">
        <v>47</v>
      </c>
      <c r="D2">
        <v>86</v>
      </c>
      <c r="E2">
        <v>166</v>
      </c>
      <c r="F2">
        <f>MEDIAN(B2:E2)</f>
        <v>66.5</v>
      </c>
      <c r="G2" s="31">
        <f>F2-$F$7</f>
        <v>33</v>
      </c>
      <c r="I2" t="s">
        <v>127</v>
      </c>
      <c r="J2">
        <f t="shared" ref="J2:M6" si="0">B10-B$15</f>
        <v>-54.5</v>
      </c>
      <c r="K2">
        <f t="shared" si="0"/>
        <v>-21.5</v>
      </c>
      <c r="L2">
        <f t="shared" si="0"/>
        <v>27.5</v>
      </c>
      <c r="M2">
        <f t="shared" si="0"/>
        <v>89.5</v>
      </c>
      <c r="N2">
        <f>MEDIAN(J2:M2)</f>
        <v>3</v>
      </c>
      <c r="O2">
        <f>N2+G2</f>
        <v>36</v>
      </c>
    </row>
    <row r="3" spans="1:17" x14ac:dyDescent="0.4">
      <c r="A3" t="s">
        <v>130</v>
      </c>
      <c r="B3">
        <v>0</v>
      </c>
      <c r="C3">
        <v>13</v>
      </c>
      <c r="D3">
        <v>9</v>
      </c>
      <c r="E3">
        <v>21</v>
      </c>
      <c r="F3">
        <f t="shared" ref="F3:F6" si="1">MEDIAN(B3:E3)</f>
        <v>11</v>
      </c>
      <c r="G3" s="31">
        <f t="shared" ref="G3:G6" si="2">F3-$F$7</f>
        <v>-22.5</v>
      </c>
      <c r="I3" t="s">
        <v>129</v>
      </c>
      <c r="J3">
        <f t="shared" si="0"/>
        <v>-6</v>
      </c>
      <c r="K3">
        <f t="shared" si="0"/>
        <v>0</v>
      </c>
      <c r="L3">
        <f t="shared" si="0"/>
        <v>6</v>
      </c>
      <c r="M3">
        <f t="shared" si="0"/>
        <v>0</v>
      </c>
      <c r="N3">
        <f t="shared" ref="N3:N6" si="3">MEDIAN(J3:M3)</f>
        <v>0</v>
      </c>
      <c r="O3">
        <f>N3+G3</f>
        <v>-22.5</v>
      </c>
    </row>
    <row r="4" spans="1:17" x14ac:dyDescent="0.4">
      <c r="A4" t="s">
        <v>131</v>
      </c>
      <c r="B4">
        <v>41</v>
      </c>
      <c r="C4">
        <v>36</v>
      </c>
      <c r="D4">
        <v>10</v>
      </c>
      <c r="E4">
        <v>31</v>
      </c>
      <c r="F4">
        <f t="shared" si="1"/>
        <v>33.5</v>
      </c>
      <c r="G4" s="31">
        <f t="shared" si="2"/>
        <v>0</v>
      </c>
      <c r="I4" t="s">
        <v>131</v>
      </c>
      <c r="J4">
        <f t="shared" si="0"/>
        <v>12.5</v>
      </c>
      <c r="K4">
        <f t="shared" si="0"/>
        <v>0.5</v>
      </c>
      <c r="L4">
        <f t="shared" si="0"/>
        <v>-15.5</v>
      </c>
      <c r="M4">
        <f t="shared" si="0"/>
        <v>-12.5</v>
      </c>
      <c r="N4">
        <f t="shared" si="3"/>
        <v>-6</v>
      </c>
      <c r="O4">
        <f>N4+G4</f>
        <v>-6</v>
      </c>
    </row>
    <row r="5" spans="1:17" x14ac:dyDescent="0.4">
      <c r="A5" t="s">
        <v>132</v>
      </c>
      <c r="B5">
        <v>44</v>
      </c>
      <c r="C5">
        <v>54</v>
      </c>
      <c r="D5">
        <v>37</v>
      </c>
      <c r="E5">
        <v>74</v>
      </c>
      <c r="F5">
        <f t="shared" si="1"/>
        <v>49</v>
      </c>
      <c r="G5" s="31">
        <f t="shared" si="2"/>
        <v>15.5</v>
      </c>
      <c r="I5" t="s">
        <v>132</v>
      </c>
      <c r="J5">
        <f t="shared" si="0"/>
        <v>0</v>
      </c>
      <c r="K5">
        <f t="shared" si="0"/>
        <v>3</v>
      </c>
      <c r="L5">
        <f t="shared" si="0"/>
        <v>-4</v>
      </c>
      <c r="M5">
        <f t="shared" si="0"/>
        <v>15</v>
      </c>
      <c r="N5">
        <f t="shared" si="3"/>
        <v>1.5</v>
      </c>
      <c r="O5">
        <f>N5+G5</f>
        <v>17</v>
      </c>
    </row>
    <row r="6" spans="1:17" x14ac:dyDescent="0.4">
      <c r="A6" t="s">
        <v>133</v>
      </c>
      <c r="B6">
        <v>55</v>
      </c>
      <c r="C6">
        <v>26</v>
      </c>
      <c r="D6">
        <v>22</v>
      </c>
      <c r="E6">
        <v>34</v>
      </c>
      <c r="F6">
        <f t="shared" si="1"/>
        <v>30</v>
      </c>
      <c r="G6" s="31">
        <f t="shared" si="2"/>
        <v>-3.5</v>
      </c>
      <c r="I6" t="s">
        <v>133</v>
      </c>
      <c r="J6">
        <f t="shared" si="0"/>
        <v>30</v>
      </c>
      <c r="K6">
        <f t="shared" si="0"/>
        <v>-6</v>
      </c>
      <c r="L6">
        <f t="shared" si="0"/>
        <v>0</v>
      </c>
      <c r="M6">
        <f t="shared" si="0"/>
        <v>-6</v>
      </c>
      <c r="N6">
        <f t="shared" si="3"/>
        <v>-3</v>
      </c>
      <c r="O6">
        <f>N6+G6</f>
        <v>-6.5</v>
      </c>
    </row>
    <row r="7" spans="1:17" x14ac:dyDescent="0.4">
      <c r="F7" s="16">
        <f>MEDIAN(F2:F6)</f>
        <v>33.5</v>
      </c>
      <c r="N7">
        <f>MEDIAN(N2:N6)</f>
        <v>0</v>
      </c>
      <c r="O7">
        <f>MEDIAN(O2:O6)</f>
        <v>-6</v>
      </c>
    </row>
    <row r="9" spans="1:17" x14ac:dyDescent="0.4">
      <c r="B9">
        <v>0</v>
      </c>
      <c r="C9" t="s">
        <v>135</v>
      </c>
      <c r="D9" t="s">
        <v>137</v>
      </c>
      <c r="E9" t="s">
        <v>139</v>
      </c>
      <c r="J9">
        <v>0</v>
      </c>
      <c r="K9" t="s">
        <v>134</v>
      </c>
      <c r="L9" t="s">
        <v>136</v>
      </c>
      <c r="M9" t="s">
        <v>138</v>
      </c>
    </row>
    <row r="10" spans="1:17" x14ac:dyDescent="0.4">
      <c r="A10" t="s">
        <v>128</v>
      </c>
      <c r="B10">
        <f>B2-$F2</f>
        <v>-59.5</v>
      </c>
      <c r="C10">
        <f t="shared" ref="C10:E10" si="4">C2-$F2</f>
        <v>-19.5</v>
      </c>
      <c r="D10">
        <f t="shared" si="4"/>
        <v>19.5</v>
      </c>
      <c r="E10">
        <f t="shared" si="4"/>
        <v>99.5</v>
      </c>
      <c r="I10" t="s">
        <v>127</v>
      </c>
      <c r="J10">
        <f>J2-$N2</f>
        <v>-57.5</v>
      </c>
      <c r="K10">
        <f t="shared" ref="K10:M10" si="5">K2-$N2</f>
        <v>-24.5</v>
      </c>
      <c r="L10">
        <f t="shared" si="5"/>
        <v>24.5</v>
      </c>
      <c r="M10">
        <f t="shared" si="5"/>
        <v>86.5</v>
      </c>
      <c r="Q10" t="s">
        <v>155</v>
      </c>
    </row>
    <row r="11" spans="1:17" x14ac:dyDescent="0.4">
      <c r="A11" t="s">
        <v>130</v>
      </c>
      <c r="B11">
        <f t="shared" ref="B11:E14" si="6">B3-$F3</f>
        <v>-11</v>
      </c>
      <c r="C11">
        <f t="shared" si="6"/>
        <v>2</v>
      </c>
      <c r="D11">
        <f t="shared" si="6"/>
        <v>-2</v>
      </c>
      <c r="E11">
        <f t="shared" si="6"/>
        <v>10</v>
      </c>
      <c r="I11" t="s">
        <v>129</v>
      </c>
      <c r="J11">
        <f t="shared" ref="J11:M14" si="7">J3-$N3</f>
        <v>-6</v>
      </c>
      <c r="K11">
        <f t="shared" si="7"/>
        <v>0</v>
      </c>
      <c r="L11">
        <f t="shared" si="7"/>
        <v>6</v>
      </c>
      <c r="M11">
        <f t="shared" si="7"/>
        <v>0</v>
      </c>
      <c r="Q11" t="s">
        <v>156</v>
      </c>
    </row>
    <row r="12" spans="1:17" x14ac:dyDescent="0.4">
      <c r="A12" t="s">
        <v>131</v>
      </c>
      <c r="B12">
        <f t="shared" si="6"/>
        <v>7.5</v>
      </c>
      <c r="C12">
        <f t="shared" si="6"/>
        <v>2.5</v>
      </c>
      <c r="D12">
        <f t="shared" si="6"/>
        <v>-23.5</v>
      </c>
      <c r="E12">
        <f t="shared" si="6"/>
        <v>-2.5</v>
      </c>
      <c r="I12" t="s">
        <v>131</v>
      </c>
      <c r="J12">
        <f t="shared" si="7"/>
        <v>18.5</v>
      </c>
      <c r="K12">
        <f t="shared" si="7"/>
        <v>6.5</v>
      </c>
      <c r="L12">
        <f t="shared" si="7"/>
        <v>-9.5</v>
      </c>
      <c r="M12">
        <f t="shared" si="7"/>
        <v>-6.5</v>
      </c>
      <c r="Q12" t="s">
        <v>157</v>
      </c>
    </row>
    <row r="13" spans="1:17" x14ac:dyDescent="0.4">
      <c r="A13" t="s">
        <v>132</v>
      </c>
      <c r="B13">
        <f t="shared" si="6"/>
        <v>-5</v>
      </c>
      <c r="C13">
        <f t="shared" si="6"/>
        <v>5</v>
      </c>
      <c r="D13">
        <f t="shared" si="6"/>
        <v>-12</v>
      </c>
      <c r="E13">
        <f t="shared" si="6"/>
        <v>25</v>
      </c>
      <c r="I13" t="s">
        <v>132</v>
      </c>
      <c r="J13">
        <f t="shared" si="7"/>
        <v>-1.5</v>
      </c>
      <c r="K13">
        <f t="shared" si="7"/>
        <v>1.5</v>
      </c>
      <c r="L13">
        <f t="shared" si="7"/>
        <v>-5.5</v>
      </c>
      <c r="M13">
        <f t="shared" si="7"/>
        <v>13.5</v>
      </c>
    </row>
    <row r="14" spans="1:17" x14ac:dyDescent="0.4">
      <c r="A14" t="s">
        <v>133</v>
      </c>
      <c r="B14">
        <f t="shared" si="6"/>
        <v>25</v>
      </c>
      <c r="C14">
        <f t="shared" si="6"/>
        <v>-4</v>
      </c>
      <c r="D14">
        <f t="shared" si="6"/>
        <v>-8</v>
      </c>
      <c r="E14">
        <f t="shared" si="6"/>
        <v>4</v>
      </c>
      <c r="I14" t="s">
        <v>133</v>
      </c>
      <c r="J14">
        <f t="shared" si="7"/>
        <v>33</v>
      </c>
      <c r="K14">
        <f t="shared" si="7"/>
        <v>-3</v>
      </c>
      <c r="L14">
        <f t="shared" si="7"/>
        <v>3</v>
      </c>
      <c r="M14">
        <f t="shared" si="7"/>
        <v>-3</v>
      </c>
      <c r="Q14" t="s">
        <v>158</v>
      </c>
    </row>
    <row r="15" spans="1:17" x14ac:dyDescent="0.4">
      <c r="A15" t="s">
        <v>67</v>
      </c>
      <c r="B15">
        <f>MEDIAN(B10:B14)</f>
        <v>-5</v>
      </c>
      <c r="C15">
        <f t="shared" ref="C15:E15" si="8">MEDIAN(C10:C14)</f>
        <v>2</v>
      </c>
      <c r="D15">
        <f t="shared" si="8"/>
        <v>-8</v>
      </c>
      <c r="E15">
        <f t="shared" si="8"/>
        <v>10</v>
      </c>
      <c r="F15">
        <f>MEDIAN(B15:E15)</f>
        <v>-1.5</v>
      </c>
      <c r="I15" t="s">
        <v>67</v>
      </c>
      <c r="J15">
        <f>MEDIAN(J10:J14)</f>
        <v>-1.5</v>
      </c>
      <c r="K15">
        <f t="shared" ref="K15:M15" si="9">MEDIAN(K10:K14)</f>
        <v>0</v>
      </c>
      <c r="L15">
        <f t="shared" si="9"/>
        <v>3</v>
      </c>
      <c r="M15">
        <f t="shared" si="9"/>
        <v>0</v>
      </c>
      <c r="N15">
        <f>MEDIAN(J15:M15)</f>
        <v>0</v>
      </c>
      <c r="Q15" t="s">
        <v>159</v>
      </c>
    </row>
    <row r="16" spans="1:17" x14ac:dyDescent="0.4">
      <c r="A16" s="31" t="s">
        <v>103</v>
      </c>
      <c r="B16" s="31">
        <f>B15-$F$15</f>
        <v>-3.5</v>
      </c>
      <c r="C16" s="31">
        <f t="shared" ref="C16:E16" si="10">C15-$F$15</f>
        <v>3.5</v>
      </c>
      <c r="D16" s="31">
        <f t="shared" si="10"/>
        <v>-6.5</v>
      </c>
      <c r="E16" s="31">
        <f t="shared" si="10"/>
        <v>11.5</v>
      </c>
      <c r="I16" t="s">
        <v>142</v>
      </c>
      <c r="J16">
        <f>B16+J15</f>
        <v>-5</v>
      </c>
      <c r="K16">
        <f t="shared" ref="K16:M16" si="11">C16+K15</f>
        <v>3.5</v>
      </c>
      <c r="L16">
        <f t="shared" si="11"/>
        <v>-3.5</v>
      </c>
      <c r="M16">
        <f t="shared" si="11"/>
        <v>11.5</v>
      </c>
      <c r="N16">
        <f>MEDIAN(J16:M16)</f>
        <v>0</v>
      </c>
      <c r="Q16" t="s">
        <v>160</v>
      </c>
    </row>
    <row r="19" spans="1:14" x14ac:dyDescent="0.4">
      <c r="J19">
        <v>0</v>
      </c>
      <c r="K19" t="s">
        <v>134</v>
      </c>
      <c r="L19" t="s">
        <v>136</v>
      </c>
      <c r="M19" t="s">
        <v>138</v>
      </c>
      <c r="N19" t="s">
        <v>151</v>
      </c>
    </row>
    <row r="20" spans="1:14" x14ac:dyDescent="0.4">
      <c r="I20" t="s">
        <v>127</v>
      </c>
    </row>
    <row r="21" spans="1:14" x14ac:dyDescent="0.4">
      <c r="I21" t="s">
        <v>129</v>
      </c>
    </row>
    <row r="22" spans="1:14" ht="18" thickBot="1" x14ac:dyDescent="0.45">
      <c r="I22" t="s">
        <v>131</v>
      </c>
    </row>
    <row r="23" spans="1:14" x14ac:dyDescent="0.4">
      <c r="A23" s="32" t="s">
        <v>144</v>
      </c>
      <c r="B23" s="33"/>
      <c r="C23" s="33"/>
      <c r="D23" s="33"/>
      <c r="E23" s="34"/>
      <c r="I23" t="s">
        <v>132</v>
      </c>
    </row>
    <row r="24" spans="1:14" x14ac:dyDescent="0.4">
      <c r="A24" s="35" t="s">
        <v>145</v>
      </c>
      <c r="B24" s="36"/>
      <c r="C24" s="36"/>
      <c r="D24" s="36"/>
      <c r="E24" s="37"/>
      <c r="I24" t="s">
        <v>133</v>
      </c>
    </row>
    <row r="25" spans="1:14" x14ac:dyDescent="0.4">
      <c r="A25" s="35" t="s">
        <v>146</v>
      </c>
      <c r="B25" s="36"/>
      <c r="C25" s="36"/>
      <c r="D25" s="36"/>
      <c r="E25" s="37"/>
      <c r="I25" t="s">
        <v>150</v>
      </c>
    </row>
    <row r="26" spans="1:14" ht="18" thickBot="1" x14ac:dyDescent="0.45">
      <c r="A26" s="38" t="s">
        <v>147</v>
      </c>
      <c r="B26" s="39"/>
      <c r="C26" s="39"/>
      <c r="D26" s="39"/>
      <c r="E26" s="40"/>
    </row>
    <row r="29" spans="1:14" x14ac:dyDescent="0.4">
      <c r="I29" t="s">
        <v>148</v>
      </c>
    </row>
    <row r="30" spans="1:14" x14ac:dyDescent="0.4">
      <c r="I30" t="s">
        <v>149</v>
      </c>
    </row>
    <row r="32" spans="1:14" x14ac:dyDescent="0.4">
      <c r="I32" t="s">
        <v>152</v>
      </c>
    </row>
    <row r="33" spans="9:9" x14ac:dyDescent="0.4">
      <c r="I33" t="s">
        <v>153</v>
      </c>
    </row>
    <row r="34" spans="9:9" x14ac:dyDescent="0.4">
      <c r="I34" t="s">
        <v>154</v>
      </c>
    </row>
  </sheetData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저항성직선작성</vt:lpstr>
      <vt:lpstr>이원분석</vt:lpstr>
      <vt:lpstr>이게 한세트</vt:lpstr>
      <vt:lpstr>이원분석내용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jieun shin</dc:creator>
  <cp:lastModifiedBy>parkjeongah</cp:lastModifiedBy>
  <dcterms:created xsi:type="dcterms:W3CDTF">2018-12-02T12:18:16Z</dcterms:created>
  <dcterms:modified xsi:type="dcterms:W3CDTF">2018-12-16T23:56:44Z</dcterms:modified>
</cp:coreProperties>
</file>