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-120" yWindow="-120" windowWidth="29040" windowHeight="1584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Hoja1!$A$3:$X$9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1" l="1"/>
  <c r="G17" i="11"/>
  <c r="W17" i="11" s="1"/>
  <c r="W16" i="11"/>
  <c r="N16" i="11"/>
  <c r="H16" i="11"/>
  <c r="I16" i="11" s="1"/>
  <c r="H15" i="11"/>
  <c r="G15" i="11"/>
  <c r="N15" i="11" s="1"/>
  <c r="H14" i="11"/>
  <c r="G14" i="11"/>
  <c r="N14" i="11" s="1"/>
  <c r="H13" i="11"/>
  <c r="G13" i="11"/>
  <c r="N13" i="11" s="1"/>
  <c r="H12" i="11"/>
  <c r="G12" i="11"/>
  <c r="N12" i="11" s="1"/>
  <c r="H11" i="11"/>
  <c r="G11" i="11"/>
  <c r="W11" i="11" s="1"/>
  <c r="H10" i="11"/>
  <c r="G10" i="11"/>
  <c r="W10" i="11" s="1"/>
  <c r="H5" i="11"/>
  <c r="G5" i="11"/>
  <c r="N5" i="11" s="1"/>
  <c r="I10" i="11" l="1"/>
  <c r="W5" i="11"/>
  <c r="N10" i="11"/>
  <c r="I11" i="11"/>
  <c r="N11" i="11"/>
  <c r="I12" i="11"/>
  <c r="I13" i="11"/>
  <c r="I14" i="11"/>
  <c r="I15" i="11"/>
  <c r="I17" i="11"/>
  <c r="N17" i="11"/>
  <c r="I5" i="11"/>
  <c r="W9" i="11"/>
  <c r="N9" i="11"/>
  <c r="H9" i="11"/>
  <c r="I9" i="11" s="1"/>
  <c r="H8" i="11"/>
  <c r="G8" i="11"/>
  <c r="N8" i="11" s="1"/>
  <c r="H7" i="11"/>
  <c r="G7" i="11"/>
  <c r="N7" i="11" s="1"/>
  <c r="H6" i="11"/>
  <c r="G6" i="11"/>
  <c r="N6" i="11" s="1"/>
  <c r="I6" i="11" l="1"/>
  <c r="I7" i="11"/>
  <c r="I8" i="11"/>
</calcChain>
</file>

<file path=xl/sharedStrings.xml><?xml version="1.0" encoding="utf-8"?>
<sst xmlns="http://schemas.openxmlformats.org/spreadsheetml/2006/main" count="79" uniqueCount="30">
  <si>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</si>
  <si>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</si>
  <si>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</si>
  <si>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</si>
  <si>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</si>
  <si>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</si>
  <si>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</si>
  <si>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</si>
  <si>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</si>
  <si>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</si>
  <si>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PZA</t>
  </si>
  <si>
    <t>PROV</t>
  </si>
  <si>
    <t>PRECIOS DEL 1 AL 5</t>
  </si>
  <si>
    <t>DIVERSOS</t>
  </si>
  <si>
    <t xml:space="preserve">    GEN SUC22-0046</t>
  </si>
  <si>
    <t>LI</t>
  </si>
  <si>
    <t>COLIBRI 1 LT. INVIERNO</t>
  </si>
  <si>
    <t>COLIBRI 1 LT. JARDIN DE ROSAS</t>
  </si>
  <si>
    <t>COLIBRI 1 LT. LILA SILVESTRE</t>
  </si>
  <si>
    <t>COLIBRI 1 LT. LIMON DE COLIMA</t>
  </si>
  <si>
    <t>COLIBRI 1 LT. MUSGO Y MADERA</t>
  </si>
  <si>
    <t>COLIBRI 12/1 LT. SURTIDO</t>
  </si>
  <si>
    <t>CJA</t>
  </si>
  <si>
    <t>00</t>
  </si>
  <si>
    <t>PD</t>
  </si>
  <si>
    <t>ABSORSEC GRANDE ETAPA 4 40 PZAS.</t>
  </si>
  <si>
    <t>AH</t>
  </si>
  <si>
    <t>NEO-MELUBRINA 500 MG 10 TABLETAS</t>
  </si>
  <si>
    <t>TEMPRA GOTAS PEDIATRICO 100 ML. UVA</t>
  </si>
  <si>
    <t>TEMPRA INFANTIL 30 PZAS.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</si>
</sst>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2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  <font>
      <sz val="10"/>
      <color rgb="FF3F4254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E85F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52" fillId="60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1" borderId="21" xfId="0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1" fontId="56" fillId="62" borderId="22" xfId="2110" quotePrefix="1" applyNumberFormat="1" applyFont="1" applyFill="1" applyBorder="1" applyAlignment="1">
      <alignment horizontal="center" vertical="center"/>
    </xf>
    <xf numFmtId="167" fontId="57" fillId="63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4" fontId="58" fillId="64" borderId="22" xfId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4" fontId="58" fillId="64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0" fontId="60" fillId="0" borderId="30" xfId="0" applyFont="1" applyBorder="1" applyAlignment="1">
      <alignment horizontal="center" vertical="center" wrapText="1"/>
    </xf>
    <xf numFmtId="1" fontId="58" fillId="61" borderId="27" xfId="1" applyNumberFormat="1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1" fontId="51" fillId="65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0" fontId="44" fillId="57" borderId="20" xfId="0" applyFont="1" applyFill="1" applyBorder="1" applyAlignment="1">
      <alignment horizontal="center" vertical="center"/>
    </xf>
    <xf numFmtId="0" fontId="46" fillId="58" borderId="19" xfId="0" applyFont="1" applyFill="1" applyBorder="1" applyAlignment="1">
      <alignment horizontal="center" vertical="center"/>
    </xf>
    <xf numFmtId="0" fontId="46" fillId="58" borderId="20" xfId="0" applyFont="1" applyFill="1" applyBorder="1" applyAlignment="1">
      <alignment horizontal="center" vertical="center"/>
    </xf>
    <xf numFmtId="0" fontId="46" fillId="58" borderId="21" xfId="0" applyFont="1" applyFill="1" applyBorder="1" applyAlignment="1">
      <alignment horizontal="center" vertical="center"/>
    </xf>
    <xf numFmtId="1" fontId="51" fillId="66" borderId="22" xfId="2110" quotePrefix="1" applyNumberFormat="1" applyFont="1" applyFill="1" applyBorder="1" applyAlignment="1">
      <alignment horizontal="center" vertical="center"/>
    </xf>
    <xf numFmtId="49" fontId="59" fillId="66" borderId="22" xfId="2110" quotePrefix="1" applyNumberFormat="1" applyFont="1" applyFill="1" applyBorder="1" applyAlignment="1">
      <alignment horizontal="center" vertical="center"/>
    </xf>
    <xf numFmtId="0" fontId="48" fillId="66" borderId="22" xfId="2111" applyFont="1" applyFill="1" applyBorder="1" applyAlignment="1">
      <alignment vertical="center" wrapText="1"/>
    </xf>
    <xf numFmtId="1" fontId="51" fillId="2" borderId="28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0" fontId="48" fillId="2" borderId="22" xfId="2111" applyFont="1" applyFill="1" applyBorder="1" applyAlignment="1">
      <alignment vertical="center" wrapText="1"/>
    </xf>
    <xf numFmtId="0" fontId="60" fillId="2" borderId="22" xfId="3" applyNumberFormat="1" applyFont="1" applyFill="1" applyBorder="1" applyAlignment="1">
      <alignment horizontal="center" vertical="center"/>
    </xf>
    <xf numFmtId="0" fontId="51" fillId="2" borderId="22" xfId="1" applyFont="1" applyFill="1" applyBorder="1" applyAlignment="1">
      <alignment horizontal="center" vertical="center"/>
    </xf>
    <xf numFmtId="43" fontId="51" fillId="2" borderId="22" xfId="2114" applyFont="1" applyFill="1" applyBorder="1" applyAlignment="1">
      <alignment horizontal="center" vertical="center"/>
    </xf>
    <xf numFmtId="1" fontId="51" fillId="67" borderId="22" xfId="2110" quotePrefix="1" applyNumberFormat="1" applyFont="1" applyFill="1" applyBorder="1" applyAlignment="1">
      <alignment horizontal="center" vertical="center"/>
    </xf>
    <xf numFmtId="49" fontId="59" fillId="67" borderId="22" xfId="2110" quotePrefix="1" applyNumberFormat="1" applyFont="1" applyFill="1" applyBorder="1" applyAlignment="1">
      <alignment horizontal="center" vertical="center"/>
    </xf>
    <xf numFmtId="0" fontId="48" fillId="67" borderId="22" xfId="2111" applyFont="1" applyFill="1" applyBorder="1" applyAlignment="1">
      <alignment vertical="center" wrapText="1"/>
    </xf>
    <xf numFmtId="0" fontId="48" fillId="68" borderId="22" xfId="2111" applyFont="1" applyFill="1" applyBorder="1" applyAlignment="1">
      <alignment vertical="center" wrapText="1"/>
    </xf>
    <xf numFmtId="0" fontId="61" fillId="68" borderId="31" xfId="0" applyFont="1" applyFill="1" applyBorder="1" applyAlignment="1">
      <alignment vertical="top" wrapText="1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  <color rgb="FFB8A1F9"/>
      <color rgb="FFFF5050"/>
      <color rgb="FFB4DE86"/>
      <color rgb="FFCCECFF"/>
      <color rgb="FF66FF66"/>
      <color rgb="FFB3E6FF"/>
      <color rgb="FF66FFFF"/>
      <color rgb="FFC6B4FA"/>
      <color rgb="FF48A2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1-ENERO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FAMILIAS-LINEAS 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1"/>
  <sheetViews>
    <sheetView tabSelected="1" zoomScale="39" zoomScaleNormal="39" workbookViewId="0">
      <selection activeCell="A9" sqref="A9:XFD9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39" t="s">
        <v>14</v>
      </c>
      <c r="B3" s="40"/>
      <c r="C3" s="40"/>
      <c r="D3" s="40"/>
      <c r="E3" s="36">
        <v>44567</v>
      </c>
      <c r="F3" s="37"/>
      <c r="G3" s="37"/>
      <c r="H3" s="37"/>
      <c r="I3" s="37"/>
      <c r="J3" s="37"/>
      <c r="K3" s="38"/>
      <c r="L3" s="41" t="s">
        <v>13</v>
      </c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3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9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3" t="s">
        <v>12</v>
      </c>
      <c r="K4" s="34"/>
      <c r="L4" s="34"/>
      <c r="M4" s="34"/>
      <c r="N4" s="35"/>
      <c r="O4" s="9" t="s">
        <v>9</v>
      </c>
      <c r="P4" s="17" t="s">
        <v>2</v>
      </c>
      <c r="Q4" s="17" t="s">
        <v>3</v>
      </c>
      <c r="R4" s="17" t="s">
        <v>4</v>
      </c>
      <c r="S4" s="33" t="s">
        <v>12</v>
      </c>
      <c r="T4" s="34"/>
      <c r="U4" s="34"/>
      <c r="V4" s="34"/>
      <c r="W4" s="35"/>
      <c r="X4" s="18" t="s">
        <v>11</v>
      </c>
    </row>
    <row r="5" spans="1:27" ht="59.1" customHeight="1" thickBot="1">
      <c r="A5" s="47">
        <v>7501026054020</v>
      </c>
      <c r="B5" s="19">
        <v>7501026054020</v>
      </c>
      <c r="C5" s="48" t="s">
        <v>15</v>
      </c>
      <c r="D5" s="49" t="s">
        <v>16</v>
      </c>
      <c r="E5" s="50" t="s">
        <v>10</v>
      </c>
      <c r="F5" s="51">
        <v>1</v>
      </c>
      <c r="G5" s="52">
        <f>261.83/12</f>
        <v>21.819166666666664</v>
      </c>
      <c r="H5" s="20">
        <f>VLOOKUP(C5,'[1]FAMILIAS-LINEAS '!A:C,3,FALSE)</f>
        <v>16</v>
      </c>
      <c r="I5" s="21">
        <f t="shared" ref="I5" si="0">(G5/F5)/(1+(H5/100))</f>
        <v>18.80962643678161</v>
      </c>
      <c r="J5" s="22">
        <v>24.5</v>
      </c>
      <c r="K5" s="23">
        <v>24.5</v>
      </c>
      <c r="L5" s="23">
        <v>24.1</v>
      </c>
      <c r="M5" s="23">
        <v>23</v>
      </c>
      <c r="N5" s="24">
        <f t="shared" ref="N5" si="1">+(G5/F5)+0.01</f>
        <v>21.829166666666666</v>
      </c>
      <c r="O5" s="19">
        <v>1750102605410</v>
      </c>
      <c r="P5" s="25" t="s">
        <v>15</v>
      </c>
      <c r="Q5" s="49" t="s">
        <v>21</v>
      </c>
      <c r="R5" s="26" t="s">
        <v>22</v>
      </c>
      <c r="S5" s="23">
        <v>285.39999999999998</v>
      </c>
      <c r="T5" s="23">
        <v>285.39999999999998</v>
      </c>
      <c r="U5" s="23">
        <v>280.2</v>
      </c>
      <c r="V5" s="23">
        <v>276</v>
      </c>
      <c r="W5" s="27">
        <f t="shared" ref="W5" si="2">G5+0.01</f>
        <v>21.829166666666666</v>
      </c>
      <c r="X5" s="30">
        <v>9999</v>
      </c>
    </row>
    <row r="6" spans="1:27" ht="59.1" customHeight="1" thickBot="1">
      <c r="A6" s="57">
        <v>7501017372751</v>
      </c>
      <c r="B6" s="57">
        <v>7501017372751</v>
      </c>
      <c r="C6" s="57" t="s">
        <v>24</v>
      </c>
      <c r="D6" s="57" t="s">
        <v>25</v>
      </c>
      <c r="E6" s="50" t="s">
        <v>10</v>
      </c>
      <c r="F6" s="51">
        <v>1</v>
      </c>
      <c r="G6" s="52">
        <f>261.83/12</f>
        <v>21.819166666666664</v>
      </c>
      <c r="H6" s="20">
        <f>VLOOKUP(C6,'[1]FAMILIAS-LINEAS '!A:C,3,FALSE)</f>
        <v>16</v>
      </c>
      <c r="I6" s="21">
        <f t="shared" ref="I6:I11" si="3">(G6/F6)/(1+(H6/100))</f>
        <v>18.80962643678161</v>
      </c>
      <c r="J6" s="22">
        <v>24.5</v>
      </c>
      <c r="K6" s="23">
        <v>24.5</v>
      </c>
      <c r="L6" s="23">
        <v>24.1</v>
      </c>
      <c r="M6" s="23">
        <v>23</v>
      </c>
      <c r="N6" s="24">
        <f t="shared" ref="N6:N11" si="4">+(G6/F6)+0.01</f>
        <v>21.829166666666666</v>
      </c>
      <c r="O6" s="44">
        <v>1750102605410</v>
      </c>
      <c r="P6" s="45" t="s">
        <v>15</v>
      </c>
      <c r="Q6" s="46" t="s">
        <v>21</v>
      </c>
      <c r="R6" s="26"/>
      <c r="S6" s="23"/>
      <c r="T6" s="23"/>
      <c r="U6" s="23"/>
      <c r="V6" s="23"/>
      <c r="W6" s="27"/>
      <c r="X6" s="30">
        <v>9999</v>
      </c>
    </row>
    <row r="7" spans="1:27" ht="59.1" customHeight="1" thickBot="1">
      <c r="A7" s="57">
        <v>7501165000230</v>
      </c>
      <c r="B7" s="57">
        <v>7501165000230</v>
      </c>
      <c r="C7" s="57" t="s">
        <v>26</v>
      </c>
      <c r="D7" s="57" t="s">
        <v>27</v>
      </c>
      <c r="E7" s="50" t="s">
        <v>10</v>
      </c>
      <c r="F7" s="51">
        <v>1</v>
      </c>
      <c r="G7" s="52">
        <f t="shared" ref="G7:G8" si="5">261.83/12</f>
        <v>21.819166666666664</v>
      </c>
      <c r="H7" s="20">
        <f>VLOOKUP(C7,'[1]FAMILIAS-LINEAS '!A:C,3,FALSE)</f>
        <v>0</v>
      </c>
      <c r="I7" s="21">
        <f t="shared" si="3"/>
        <v>21.819166666666664</v>
      </c>
      <c r="J7" s="22">
        <v>24.5</v>
      </c>
      <c r="K7" s="23">
        <v>24.5</v>
      </c>
      <c r="L7" s="23">
        <v>24.1</v>
      </c>
      <c r="M7" s="23">
        <v>23</v>
      </c>
      <c r="N7" s="24">
        <f t="shared" si="4"/>
        <v>21.829166666666666</v>
      </c>
      <c r="O7" s="19"/>
      <c r="P7" s="25"/>
      <c r="Q7" s="28"/>
      <c r="R7" s="26"/>
      <c r="S7" s="23"/>
      <c r="T7" s="23"/>
      <c r="U7" s="23"/>
      <c r="V7" s="23"/>
      <c r="W7" s="27"/>
      <c r="X7" s="30">
        <v>9999</v>
      </c>
    </row>
    <row r="8" spans="1:27" ht="59.1" customHeight="1" thickBot="1">
      <c r="A8" s="57">
        <v>7501058714312</v>
      </c>
      <c r="B8" s="57">
        <v>7501058714312</v>
      </c>
      <c r="C8" s="57" t="s">
        <v>26</v>
      </c>
      <c r="D8" s="57" t="s">
        <v>28</v>
      </c>
      <c r="E8" s="50" t="s">
        <v>10</v>
      </c>
      <c r="F8" s="51">
        <v>1</v>
      </c>
      <c r="G8" s="52">
        <f t="shared" si="5"/>
        <v>21.819166666666664</v>
      </c>
      <c r="H8" s="20">
        <f>VLOOKUP(C8,'[1]FAMILIAS-LINEAS '!A:C,3,FALSE)</f>
        <v>0</v>
      </c>
      <c r="I8" s="21">
        <f t="shared" si="3"/>
        <v>21.819166666666664</v>
      </c>
      <c r="J8" s="22">
        <v>24.5</v>
      </c>
      <c r="K8" s="23">
        <v>24.5</v>
      </c>
      <c r="L8" s="23">
        <v>24.1</v>
      </c>
      <c r="M8" s="23">
        <v>23</v>
      </c>
      <c r="N8" s="24">
        <f t="shared" si="4"/>
        <v>21.829166666666666</v>
      </c>
      <c r="O8" s="19"/>
      <c r="P8" s="25"/>
      <c r="Q8" s="28"/>
      <c r="R8" s="26"/>
      <c r="S8" s="23"/>
      <c r="T8" s="23"/>
      <c r="U8" s="23"/>
      <c r="V8" s="23"/>
      <c r="W8" s="27"/>
      <c r="X8" s="30">
        <v>9999</v>
      </c>
    </row>
    <row r="9" spans="1:27" ht="59.1" customHeight="1" thickBot="1">
      <c r="A9" s="57">
        <v>7501095452178</v>
      </c>
      <c r="B9" s="57">
        <v>7501095452178</v>
      </c>
      <c r="C9" s="57" t="s">
        <v>26</v>
      </c>
      <c r="D9" s="57" t="s">
        <v>29</v>
      </c>
      <c r="E9" s="50" t="s">
        <v>10</v>
      </c>
      <c r="F9" s="51">
        <v>12</v>
      </c>
      <c r="G9" s="52">
        <v>261.83</v>
      </c>
      <c r="H9" s="20">
        <f>VLOOKUP(C9,'[1]FAMILIAS-LINEAS '!A:C,3,FALSE)</f>
        <v>0</v>
      </c>
      <c r="I9" s="21">
        <f t="shared" si="3"/>
        <v>21.819166666666664</v>
      </c>
      <c r="J9" s="22">
        <v>24.5</v>
      </c>
      <c r="K9" s="23">
        <v>24.5</v>
      </c>
      <c r="L9" s="23">
        <v>24.1</v>
      </c>
      <c r="M9" s="23">
        <v>23</v>
      </c>
      <c r="N9" s="24">
        <f t="shared" si="4"/>
        <v>21.829166666666666</v>
      </c>
      <c r="O9" s="53">
        <v>1750102605410</v>
      </c>
      <c r="P9" s="54" t="s">
        <v>23</v>
      </c>
      <c r="Q9" s="55" t="s">
        <v>21</v>
      </c>
      <c r="R9" s="26" t="s">
        <v>22</v>
      </c>
      <c r="S9" s="23">
        <v>285.39999999999998</v>
      </c>
      <c r="T9" s="23">
        <v>285.39999999999998</v>
      </c>
      <c r="U9" s="23">
        <v>280.2</v>
      </c>
      <c r="V9" s="23">
        <v>276</v>
      </c>
      <c r="W9" s="27">
        <f t="shared" ref="W9:W11" si="6">G9+0.01</f>
        <v>261.83999999999997</v>
      </c>
      <c r="X9" s="30">
        <v>9999</v>
      </c>
    </row>
    <row r="10" spans="1:27" ht="59.1" customHeight="1">
      <c r="A10" s="47">
        <v>7501026054020</v>
      </c>
      <c r="B10" s="19">
        <v>7501026054020</v>
      </c>
      <c r="C10" s="48" t="s">
        <v>15</v>
      </c>
      <c r="D10" s="49" t="s">
        <v>16</v>
      </c>
      <c r="E10" s="50" t="s">
        <v>10</v>
      </c>
      <c r="F10" s="51">
        <v>1</v>
      </c>
      <c r="G10" s="52">
        <f>261.83/12</f>
        <v>21.819166666666664</v>
      </c>
      <c r="H10" s="20">
        <f>VLOOKUP(C10,'[1]FAMILIAS-LINEAS '!A:C,3,FALSE)</f>
        <v>16</v>
      </c>
      <c r="I10" s="21">
        <f t="shared" si="3"/>
        <v>18.80962643678161</v>
      </c>
      <c r="J10" s="22">
        <v>24.5</v>
      </c>
      <c r="K10" s="23">
        <v>24.5</v>
      </c>
      <c r="L10" s="23">
        <v>24.1</v>
      </c>
      <c r="M10" s="23">
        <v>23</v>
      </c>
      <c r="N10" s="24">
        <f t="shared" si="4"/>
        <v>21.829166666666666</v>
      </c>
      <c r="O10" s="19">
        <v>1750102605410</v>
      </c>
      <c r="P10" s="25" t="s">
        <v>15</v>
      </c>
      <c r="Q10" s="49" t="s">
        <v>21</v>
      </c>
      <c r="R10" s="26" t="s">
        <v>22</v>
      </c>
      <c r="S10" s="23">
        <v>285.39999999999998</v>
      </c>
      <c r="T10" s="23">
        <v>285.39999999999998</v>
      </c>
      <c r="U10" s="23">
        <v>280.2</v>
      </c>
      <c r="V10" s="23">
        <v>276</v>
      </c>
      <c r="W10" s="27">
        <f t="shared" si="6"/>
        <v>21.829166666666666</v>
      </c>
      <c r="X10" s="30">
        <v>9999</v>
      </c>
    </row>
    <row r="11" spans="1:27" ht="59.1" customHeight="1">
      <c r="A11" s="47">
        <v>7501026054020</v>
      </c>
      <c r="B11" s="19">
        <v>7501026054020</v>
      </c>
      <c r="C11" s="48" t="s">
        <v>15</v>
      </c>
      <c r="D11" s="49" t="s">
        <v>16</v>
      </c>
      <c r="E11" s="50" t="s">
        <v>10</v>
      </c>
      <c r="F11" s="51">
        <v>1</v>
      </c>
      <c r="G11" s="52">
        <f>261.83/12</f>
        <v>21.819166666666664</v>
      </c>
      <c r="H11" s="20">
        <f>VLOOKUP(C11,'[1]FAMILIAS-LINEAS '!A:C,3,FALSE)</f>
        <v>16</v>
      </c>
      <c r="I11" s="21">
        <f t="shared" si="3"/>
        <v>18.80962643678161</v>
      </c>
      <c r="J11" s="22">
        <v>24.5</v>
      </c>
      <c r="K11" s="23">
        <v>24.5</v>
      </c>
      <c r="L11" s="23">
        <v>24.1</v>
      </c>
      <c r="M11" s="23">
        <v>23</v>
      </c>
      <c r="N11" s="24">
        <f t="shared" si="4"/>
        <v>21.829166666666666</v>
      </c>
      <c r="O11" s="19">
        <v>1750102605410</v>
      </c>
      <c r="P11" s="25" t="s">
        <v>15</v>
      </c>
      <c r="Q11" s="49" t="s">
        <v>21</v>
      </c>
      <c r="R11" s="26" t="s">
        <v>22</v>
      </c>
      <c r="S11" s="23">
        <v>285.39999999999998</v>
      </c>
      <c r="T11" s="23">
        <v>285.39999999999998</v>
      </c>
      <c r="U11" s="23">
        <v>280.2</v>
      </c>
      <c r="V11" s="23">
        <v>276</v>
      </c>
      <c r="W11" s="27">
        <f t="shared" si="6"/>
        <v>21.829166666666666</v>
      </c>
      <c r="X11" s="30">
        <v>9999</v>
      </c>
    </row>
    <row r="12" spans="1:27" ht="59.1" customHeight="1">
      <c r="A12" s="31">
        <v>7501026054020</v>
      </c>
      <c r="B12" s="19">
        <v>7501026054020</v>
      </c>
      <c r="C12" s="48" t="s">
        <v>15</v>
      </c>
      <c r="D12" s="49" t="s">
        <v>16</v>
      </c>
      <c r="E12" s="50" t="s">
        <v>10</v>
      </c>
      <c r="F12" s="51">
        <v>1</v>
      </c>
      <c r="G12" s="52">
        <f>261.83/12</f>
        <v>21.819166666666664</v>
      </c>
      <c r="H12" s="20">
        <f>VLOOKUP(C12,'[1]FAMILIAS-LINEAS '!A:C,3,FALSE)</f>
        <v>16</v>
      </c>
      <c r="I12" s="21">
        <f t="shared" ref="I12:I17" si="7">(G12/F12)/(1+(H12/100))</f>
        <v>18.80962643678161</v>
      </c>
      <c r="J12" s="22">
        <v>24.5</v>
      </c>
      <c r="K12" s="23">
        <v>24.5</v>
      </c>
      <c r="L12" s="23">
        <v>24.1</v>
      </c>
      <c r="M12" s="23">
        <v>23</v>
      </c>
      <c r="N12" s="24">
        <f t="shared" ref="N12:N17" si="8">+(G12/F12)+0.01</f>
        <v>21.829166666666666</v>
      </c>
      <c r="O12" s="44">
        <v>1750102605410</v>
      </c>
      <c r="P12" s="45" t="s">
        <v>15</v>
      </c>
      <c r="Q12" s="46" t="s">
        <v>21</v>
      </c>
      <c r="R12" s="26"/>
      <c r="S12" s="23"/>
      <c r="T12" s="23"/>
      <c r="U12" s="23"/>
      <c r="V12" s="23"/>
      <c r="W12" s="27"/>
      <c r="X12" s="30">
        <v>9999</v>
      </c>
    </row>
    <row r="13" spans="1:27" ht="59.1" customHeight="1">
      <c r="A13" s="31">
        <v>7501026053009</v>
      </c>
      <c r="B13" s="19">
        <v>7501026053009</v>
      </c>
      <c r="C13" s="48" t="s">
        <v>15</v>
      </c>
      <c r="D13" s="49" t="s">
        <v>17</v>
      </c>
      <c r="E13" s="50" t="s">
        <v>10</v>
      </c>
      <c r="F13" s="51">
        <v>1</v>
      </c>
      <c r="G13" s="52">
        <f t="shared" ref="G13:G15" si="9">261.83/12</f>
        <v>21.819166666666664</v>
      </c>
      <c r="H13" s="20">
        <f>VLOOKUP(C13,'[1]FAMILIAS-LINEAS '!A:C,3,FALSE)</f>
        <v>16</v>
      </c>
      <c r="I13" s="21">
        <f t="shared" si="7"/>
        <v>18.80962643678161</v>
      </c>
      <c r="J13" s="22">
        <v>24.5</v>
      </c>
      <c r="K13" s="23">
        <v>24.5</v>
      </c>
      <c r="L13" s="23">
        <v>24.1</v>
      </c>
      <c r="M13" s="23">
        <v>23</v>
      </c>
      <c r="N13" s="24">
        <f t="shared" si="8"/>
        <v>21.829166666666666</v>
      </c>
      <c r="O13" s="19"/>
      <c r="P13" s="25"/>
      <c r="Q13" s="28"/>
      <c r="R13" s="26"/>
      <c r="S13" s="23"/>
      <c r="T13" s="23"/>
      <c r="U13" s="23"/>
      <c r="V13" s="23"/>
      <c r="W13" s="27"/>
      <c r="X13" s="30">
        <v>9999</v>
      </c>
    </row>
    <row r="14" spans="1:27" ht="59.1" customHeight="1">
      <c r="A14" s="32">
        <v>1750102605410</v>
      </c>
      <c r="B14" s="19">
        <v>7501026054044</v>
      </c>
      <c r="C14" s="48" t="s">
        <v>15</v>
      </c>
      <c r="D14" s="49" t="s">
        <v>18</v>
      </c>
      <c r="E14" s="50" t="s">
        <v>10</v>
      </c>
      <c r="F14" s="51">
        <v>1</v>
      </c>
      <c r="G14" s="52">
        <f t="shared" si="9"/>
        <v>21.819166666666664</v>
      </c>
      <c r="H14" s="20">
        <f>VLOOKUP(C14,'[1]FAMILIAS-LINEAS '!A:C,3,FALSE)</f>
        <v>16</v>
      </c>
      <c r="I14" s="21">
        <f t="shared" si="7"/>
        <v>18.80962643678161</v>
      </c>
      <c r="J14" s="22">
        <v>24.5</v>
      </c>
      <c r="K14" s="23">
        <v>24.5</v>
      </c>
      <c r="L14" s="23">
        <v>24.1</v>
      </c>
      <c r="M14" s="23">
        <v>23</v>
      </c>
      <c r="N14" s="24">
        <f t="shared" si="8"/>
        <v>21.829166666666666</v>
      </c>
      <c r="O14" s="19"/>
      <c r="P14" s="25"/>
      <c r="Q14" s="28"/>
      <c r="R14" s="26"/>
      <c r="S14" s="23"/>
      <c r="T14" s="23"/>
      <c r="U14" s="23"/>
      <c r="V14" s="23"/>
      <c r="W14" s="27"/>
      <c r="X14" s="30">
        <v>9999</v>
      </c>
    </row>
    <row r="15" spans="1:27" ht="59.1" customHeight="1">
      <c r="A15" s="31">
        <v>7501026053054</v>
      </c>
      <c r="B15" s="19">
        <v>7501026053054</v>
      </c>
      <c r="C15" s="48" t="s">
        <v>15</v>
      </c>
      <c r="D15" s="49" t="s">
        <v>19</v>
      </c>
      <c r="E15" s="50" t="s">
        <v>10</v>
      </c>
      <c r="F15" s="51">
        <v>1</v>
      </c>
      <c r="G15" s="52">
        <f t="shared" si="9"/>
        <v>21.819166666666664</v>
      </c>
      <c r="H15" s="20">
        <f>VLOOKUP(C15,'[1]FAMILIAS-LINEAS '!A:C,3,FALSE)</f>
        <v>16</v>
      </c>
      <c r="I15" s="21">
        <f t="shared" si="7"/>
        <v>18.80962643678161</v>
      </c>
      <c r="J15" s="22">
        <v>24.5</v>
      </c>
      <c r="K15" s="23">
        <v>24.5</v>
      </c>
      <c r="L15" s="23">
        <v>24.1</v>
      </c>
      <c r="M15" s="23">
        <v>23</v>
      </c>
      <c r="N15" s="24">
        <f t="shared" si="8"/>
        <v>21.829166666666666</v>
      </c>
      <c r="O15" s="19"/>
      <c r="P15" s="25"/>
      <c r="Q15" s="28"/>
      <c r="R15" s="26"/>
      <c r="S15" s="23"/>
      <c r="T15" s="23"/>
      <c r="U15" s="23"/>
      <c r="V15" s="23"/>
      <c r="W15" s="27"/>
      <c r="X15" s="30">
        <v>9999</v>
      </c>
    </row>
    <row r="16" spans="1:27" ht="59.1" customHeight="1">
      <c r="A16" s="31">
        <v>7501026054013</v>
      </c>
      <c r="B16" s="19">
        <v>7501026054013</v>
      </c>
      <c r="C16" s="48" t="s">
        <v>15</v>
      </c>
      <c r="D16" s="56" t="s">
        <v>20</v>
      </c>
      <c r="E16" s="50" t="s">
        <v>10</v>
      </c>
      <c r="F16" s="51">
        <v>12</v>
      </c>
      <c r="G16" s="52">
        <v>261.83</v>
      </c>
      <c r="H16" s="20">
        <f>VLOOKUP(C16,'[1]FAMILIAS-LINEAS '!A:C,3,FALSE)</f>
        <v>16</v>
      </c>
      <c r="I16" s="21">
        <f t="shared" si="7"/>
        <v>18.80962643678161</v>
      </c>
      <c r="J16" s="22">
        <v>24.5</v>
      </c>
      <c r="K16" s="23">
        <v>24.5</v>
      </c>
      <c r="L16" s="23">
        <v>24.1</v>
      </c>
      <c r="M16" s="23">
        <v>23</v>
      </c>
      <c r="N16" s="24">
        <f t="shared" si="8"/>
        <v>21.829166666666666</v>
      </c>
      <c r="O16" s="53">
        <v>1750102605410</v>
      </c>
      <c r="P16" s="54" t="s">
        <v>23</v>
      </c>
      <c r="Q16" s="55" t="s">
        <v>21</v>
      </c>
      <c r="R16" s="26" t="s">
        <v>22</v>
      </c>
      <c r="S16" s="23">
        <v>285.39999999999998</v>
      </c>
      <c r="T16" s="23">
        <v>285.39999999999998</v>
      </c>
      <c r="U16" s="23">
        <v>280.2</v>
      </c>
      <c r="V16" s="23">
        <v>276</v>
      </c>
      <c r="W16" s="27">
        <f t="shared" ref="W16:W17" si="10">G16+0.01</f>
        <v>261.83999999999997</v>
      </c>
      <c r="X16" s="30">
        <v>9999</v>
      </c>
    </row>
    <row r="17" spans="1:24" ht="59.1" customHeight="1">
      <c r="A17" s="47">
        <v>7501026054020</v>
      </c>
      <c r="B17" s="19">
        <v>7501026054020</v>
      </c>
      <c r="C17" s="48" t="s">
        <v>15</v>
      </c>
      <c r="D17" s="49" t="s">
        <v>16</v>
      </c>
      <c r="E17" s="50" t="s">
        <v>10</v>
      </c>
      <c r="F17" s="51">
        <v>1</v>
      </c>
      <c r="G17" s="52">
        <f>261.83/12</f>
        <v>21.819166666666664</v>
      </c>
      <c r="H17" s="20">
        <f>VLOOKUP(C17,'[1]FAMILIAS-LINEAS '!A:C,3,FALSE)</f>
        <v>16</v>
      </c>
      <c r="I17" s="21">
        <f t="shared" si="7"/>
        <v>18.80962643678161</v>
      </c>
      <c r="J17" s="22">
        <v>24.5</v>
      </c>
      <c r="K17" s="23">
        <v>24.5</v>
      </c>
      <c r="L17" s="23">
        <v>24.1</v>
      </c>
      <c r="M17" s="23">
        <v>23</v>
      </c>
      <c r="N17" s="24">
        <f t="shared" si="8"/>
        <v>21.829166666666666</v>
      </c>
      <c r="O17" s="19">
        <v>1750102605410</v>
      </c>
      <c r="P17" s="25" t="s">
        <v>15</v>
      </c>
      <c r="Q17" s="49" t="s">
        <v>21</v>
      </c>
      <c r="R17" s="26" t="s">
        <v>22</v>
      </c>
      <c r="S17" s="23">
        <v>285.39999999999998</v>
      </c>
      <c r="T17" s="23">
        <v>285.39999999999998</v>
      </c>
      <c r="U17" s="23">
        <v>280.2</v>
      </c>
      <c r="V17" s="23">
        <v>276</v>
      </c>
      <c r="W17" s="27">
        <f t="shared" si="10"/>
        <v>21.829166666666666</v>
      </c>
      <c r="X17" s="30">
        <v>9999</v>
      </c>
    </row>
    <row r="18" spans="1:24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1:24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1:24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1:24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1:24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1:24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1:24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1:24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1:24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1:24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1:24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1:24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1:24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1:24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1:24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A3:D3"/>
    <mergeCell ref="L3:X3"/>
  </mergeCells>
  <conditionalFormatting sqref="J6:J9">
    <cfRule type="containsText" dxfId="27" priority="29" operator="containsText" text="ELIMINAR POR PIEZA">
      <formula>NOT(ISERROR(SEARCH("ELIMINAR POR PIEZA",J6)))</formula>
    </cfRule>
  </conditionalFormatting>
  <conditionalFormatting sqref="S6:S9">
    <cfRule type="containsText" dxfId="26" priority="28" operator="containsText" text="ELIMINAR POR CAJA">
      <formula>NOT(ISERROR(SEARCH("ELIMINAR POR CAJA",S6)))</formula>
    </cfRule>
  </conditionalFormatting>
  <conditionalFormatting sqref="J6:J9 S6:S9 Q7:Q9">
    <cfRule type="containsText" dxfId="25" priority="27" operator="containsText" text="ELIMINAR">
      <formula>NOT(ISERROR(SEARCH("ELIMINAR",J6)))</formula>
    </cfRule>
  </conditionalFormatting>
  <conditionalFormatting sqref="Q6">
    <cfRule type="containsText" dxfId="24" priority="26" operator="containsText" text="ELIMINAR">
      <formula>NOT(ISERROR(SEARCH("ELIMINAR",Q6)))</formula>
    </cfRule>
  </conditionalFormatting>
  <conditionalFormatting sqref="S17">
    <cfRule type="containsText" dxfId="23" priority="1" operator="containsText" text="ELIMINAR">
      <formula>NOT(ISERROR(SEARCH("ELIMINAR",S17)))</formula>
    </cfRule>
  </conditionalFormatting>
  <conditionalFormatting sqref="J5">
    <cfRule type="containsText" dxfId="22" priority="25" operator="containsText" text="ELIMINAR POR PIEZA">
      <formula>NOT(ISERROR(SEARCH("ELIMINAR POR PIEZA",J5)))</formula>
    </cfRule>
  </conditionalFormatting>
  <conditionalFormatting sqref="J5 D5">
    <cfRule type="containsText" dxfId="21" priority="23" operator="containsText" text="ELIMINAR">
      <formula>NOT(ISERROR(SEARCH("ELIMINAR",D5)))</formula>
    </cfRule>
  </conditionalFormatting>
  <conditionalFormatting sqref="Q5">
    <cfRule type="containsText" dxfId="20" priority="22" operator="containsText" text="ELIMINAR">
      <formula>NOT(ISERROR(SEARCH("ELIMINAR",Q5)))</formula>
    </cfRule>
  </conditionalFormatting>
  <conditionalFormatting sqref="S5">
    <cfRule type="containsText" dxfId="19" priority="21" operator="containsText" text="ELIMINAR POR CAJA">
      <formula>NOT(ISERROR(SEARCH("ELIMINAR POR CAJA",S5)))</formula>
    </cfRule>
  </conditionalFormatting>
  <conditionalFormatting sqref="S5">
    <cfRule type="containsText" dxfId="18" priority="20" operator="containsText" text="ELIMINAR">
      <formula>NOT(ISERROR(SEARCH("ELIMINAR",S5)))</formula>
    </cfRule>
  </conditionalFormatting>
  <conditionalFormatting sqref="J10">
    <cfRule type="containsText" dxfId="17" priority="19" operator="containsText" text="ELIMINAR POR PIEZA">
      <formula>NOT(ISERROR(SEARCH("ELIMINAR POR PIEZA",J10)))</formula>
    </cfRule>
  </conditionalFormatting>
  <conditionalFormatting sqref="J10 D10">
    <cfRule type="containsText" dxfId="16" priority="18" operator="containsText" text="ELIMINAR">
      <formula>NOT(ISERROR(SEARCH("ELIMINAR",D10)))</formula>
    </cfRule>
  </conditionalFormatting>
  <conditionalFormatting sqref="Q10">
    <cfRule type="containsText" dxfId="15" priority="17" operator="containsText" text="ELIMINAR">
      <formula>NOT(ISERROR(SEARCH("ELIMINAR",Q10)))</formula>
    </cfRule>
  </conditionalFormatting>
  <conditionalFormatting sqref="S10">
    <cfRule type="containsText" dxfId="14" priority="16" operator="containsText" text="ELIMINAR POR CAJA">
      <formula>NOT(ISERROR(SEARCH("ELIMINAR POR CAJA",S10)))</formula>
    </cfRule>
  </conditionalFormatting>
  <conditionalFormatting sqref="S10">
    <cfRule type="containsText" dxfId="13" priority="15" operator="containsText" text="ELIMINAR">
      <formula>NOT(ISERROR(SEARCH("ELIMINAR",S10)))</formula>
    </cfRule>
  </conditionalFormatting>
  <conditionalFormatting sqref="J12:J16">
    <cfRule type="containsText" dxfId="12" priority="14" operator="containsText" text="ELIMINAR POR PIEZA">
      <formula>NOT(ISERROR(SEARCH("ELIMINAR POR PIEZA",J12)))</formula>
    </cfRule>
  </conditionalFormatting>
  <conditionalFormatting sqref="S12:S16">
    <cfRule type="containsText" dxfId="11" priority="13" operator="containsText" text="ELIMINAR POR CAJA">
      <formula>NOT(ISERROR(SEARCH("ELIMINAR POR CAJA",S12)))</formula>
    </cfRule>
  </conditionalFormatting>
  <conditionalFormatting sqref="J12:J16 S12:S16 D12:D16 Q13:Q16">
    <cfRule type="containsText" dxfId="10" priority="12" operator="containsText" text="ELIMINAR">
      <formula>NOT(ISERROR(SEARCH("ELIMINAR",D12)))</formula>
    </cfRule>
  </conditionalFormatting>
  <conditionalFormatting sqref="Q12">
    <cfRule type="containsText" dxfId="9" priority="11" operator="containsText" text="ELIMINAR">
      <formula>NOT(ISERROR(SEARCH("ELIMINAR",Q12)))</formula>
    </cfRule>
  </conditionalFormatting>
  <conditionalFormatting sqref="J11">
    <cfRule type="containsText" dxfId="8" priority="10" operator="containsText" text="ELIMINAR POR PIEZA">
      <formula>NOT(ISERROR(SEARCH("ELIMINAR POR PIEZA",J11)))</formula>
    </cfRule>
  </conditionalFormatting>
  <conditionalFormatting sqref="J11 D11">
    <cfRule type="containsText" dxfId="7" priority="9" operator="containsText" text="ELIMINAR">
      <formula>NOT(ISERROR(SEARCH("ELIMINAR",D11)))</formula>
    </cfRule>
  </conditionalFormatting>
  <conditionalFormatting sqref="Q11">
    <cfRule type="containsText" dxfId="6" priority="8" operator="containsText" text="ELIMINAR">
      <formula>NOT(ISERROR(SEARCH("ELIMINAR",Q11)))</formula>
    </cfRule>
  </conditionalFormatting>
  <conditionalFormatting sqref="S11">
    <cfRule type="containsText" dxfId="5" priority="7" operator="containsText" text="ELIMINAR POR CAJA">
      <formula>NOT(ISERROR(SEARCH("ELIMINAR POR CAJA",S11)))</formula>
    </cfRule>
  </conditionalFormatting>
  <conditionalFormatting sqref="S11">
    <cfRule type="containsText" dxfId="4" priority="6" operator="containsText" text="ELIMINAR">
      <formula>NOT(ISERROR(SEARCH("ELIMINAR",S11)))</formula>
    </cfRule>
  </conditionalFormatting>
  <conditionalFormatting sqref="J17">
    <cfRule type="containsText" dxfId="3" priority="5" operator="containsText" text="ELIMINAR POR PIEZA">
      <formula>NOT(ISERROR(SEARCH("ELIMINAR POR PIEZA",J17)))</formula>
    </cfRule>
  </conditionalFormatting>
  <conditionalFormatting sqref="J17 D17">
    <cfRule type="containsText" dxfId="2" priority="4" operator="containsText" text="ELIMINAR">
      <formula>NOT(ISERROR(SEARCH("ELIMINAR",D17)))</formula>
    </cfRule>
  </conditionalFormatting>
  <conditionalFormatting sqref="Q17">
    <cfRule type="containsText" dxfId="1" priority="3" operator="containsText" text="ELIMINAR">
      <formula>NOT(ISERROR(SEARCH("ELIMINAR",Q17)))</formula>
    </cfRule>
  </conditionalFormatting>
  <conditionalFormatting sqref="S17">
    <cfRule type="containsText" dxfId="0" priority="2" operator="containsText" text="ELIMINAR POR CAJA">
      <formula>NOT(ISERROR(SEARCH("ELIMINAR POR CAJA",S17)))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2022-01-13T20:34:55Z</dcterms:modified>
</cp:coreProperties>
</file>