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413DB9ED-A356-4A9D-92E0-D0F2DBFC9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Hoja1!$A$3:$W$61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1" i="11" l="1"/>
  <c r="N61" i="11"/>
  <c r="H61" i="11"/>
  <c r="I61" i="11" s="1"/>
  <c r="W60" i="11"/>
  <c r="N60" i="11"/>
  <c r="H60" i="11"/>
  <c r="I60" i="11" s="1"/>
  <c r="W59" i="11"/>
  <c r="N59" i="11"/>
  <c r="H59" i="11"/>
  <c r="I59" i="11" s="1"/>
  <c r="W58" i="11"/>
  <c r="N58" i="11"/>
  <c r="H58" i="11"/>
  <c r="I58" i="11" s="1"/>
  <c r="W57" i="11"/>
  <c r="N57" i="11"/>
  <c r="H57" i="11"/>
  <c r="I57" i="11" s="1"/>
  <c r="W56" i="11"/>
  <c r="N56" i="11"/>
  <c r="H56" i="11"/>
  <c r="I56" i="11" s="1"/>
  <c r="W55" i="11"/>
  <c r="N55" i="11"/>
  <c r="H55" i="11"/>
  <c r="I55" i="11" s="1"/>
  <c r="W54" i="11"/>
  <c r="N54" i="11"/>
  <c r="H54" i="11"/>
  <c r="I54" i="11" s="1"/>
  <c r="W53" i="11"/>
  <c r="N53" i="11"/>
  <c r="H53" i="11"/>
  <c r="I53" i="11" s="1"/>
  <c r="W52" i="11"/>
  <c r="N52" i="11"/>
  <c r="H52" i="11"/>
  <c r="I52" i="11" s="1"/>
  <c r="W51" i="11"/>
  <c r="N51" i="11"/>
  <c r="H51" i="11"/>
  <c r="I51" i="11" s="1"/>
  <c r="W50" i="11"/>
  <c r="N50" i="11"/>
  <c r="H50" i="11"/>
  <c r="I50" i="11" s="1"/>
  <c r="W49" i="11"/>
  <c r="N49" i="11"/>
  <c r="H49" i="11"/>
  <c r="I49" i="11" s="1"/>
  <c r="W48" i="11"/>
  <c r="N48" i="11"/>
  <c r="H48" i="11"/>
  <c r="I48" i="11" s="1"/>
  <c r="W47" i="11"/>
  <c r="N47" i="11"/>
  <c r="H47" i="11"/>
  <c r="I47" i="11" s="1"/>
  <c r="W46" i="11"/>
  <c r="N46" i="11"/>
  <c r="H46" i="11"/>
  <c r="I46" i="11" s="1"/>
  <c r="W45" i="11"/>
  <c r="N45" i="11"/>
  <c r="H45" i="11"/>
  <c r="I45" i="11" s="1"/>
  <c r="W44" i="11"/>
  <c r="N44" i="11"/>
  <c r="H44" i="11"/>
  <c r="I44" i="11" s="1"/>
  <c r="W43" i="11"/>
  <c r="N43" i="11"/>
  <c r="H43" i="11"/>
  <c r="I43" i="11" s="1"/>
  <c r="W42" i="11"/>
  <c r="N42" i="11"/>
  <c r="H42" i="11"/>
  <c r="I42" i="11" s="1"/>
  <c r="W41" i="11"/>
  <c r="N41" i="11"/>
  <c r="H41" i="11"/>
  <c r="I41" i="11" s="1"/>
  <c r="W40" i="11"/>
  <c r="N40" i="11"/>
  <c r="H40" i="11"/>
  <c r="I40" i="11" s="1"/>
  <c r="W39" i="11"/>
  <c r="N39" i="11"/>
  <c r="H39" i="11"/>
  <c r="I39" i="11" s="1"/>
  <c r="W38" i="11"/>
  <c r="N38" i="11"/>
  <c r="H38" i="11"/>
  <c r="I38" i="11" s="1"/>
  <c r="W37" i="11"/>
  <c r="N37" i="11"/>
  <c r="H37" i="11"/>
  <c r="I37" i="11" s="1"/>
  <c r="W36" i="11"/>
  <c r="N36" i="11"/>
  <c r="H36" i="11"/>
  <c r="I36" i="11" s="1"/>
  <c r="W35" i="11"/>
  <c r="N35" i="11"/>
  <c r="H35" i="11"/>
  <c r="I35" i="11" s="1"/>
  <c r="W34" i="11"/>
  <c r="N34" i="11"/>
  <c r="H34" i="11"/>
  <c r="I34" i="11" s="1"/>
  <c r="W33" i="11"/>
  <c r="N33" i="11"/>
  <c r="H33" i="11"/>
  <c r="I33" i="11" s="1"/>
  <c r="W32" i="11"/>
  <c r="N32" i="11"/>
  <c r="H32" i="11"/>
  <c r="I32" i="11" s="1"/>
  <c r="W31" i="11"/>
  <c r="N31" i="11"/>
  <c r="H31" i="11"/>
  <c r="I31" i="11" s="1"/>
  <c r="W30" i="11"/>
  <c r="N30" i="11"/>
  <c r="H30" i="11"/>
  <c r="I30" i="11" s="1"/>
  <c r="W29" i="11"/>
  <c r="N29" i="11"/>
  <c r="H29" i="11"/>
  <c r="I29" i="11" s="1"/>
  <c r="W28" i="11"/>
  <c r="N28" i="11"/>
  <c r="H28" i="11"/>
  <c r="I28" i="11" s="1"/>
  <c r="W27" i="11"/>
  <c r="N27" i="11"/>
  <c r="H27" i="11"/>
  <c r="I27" i="11" s="1"/>
  <c r="W26" i="11"/>
  <c r="N26" i="11"/>
  <c r="H26" i="11"/>
  <c r="I26" i="11" s="1"/>
  <c r="W25" i="11"/>
  <c r="N25" i="11"/>
  <c r="H25" i="11"/>
  <c r="I25" i="11" s="1"/>
  <c r="W24" i="11"/>
  <c r="N24" i="11"/>
  <c r="H24" i="11"/>
  <c r="I24" i="11" s="1"/>
  <c r="W23" i="11"/>
  <c r="N23" i="11"/>
  <c r="H23" i="11"/>
  <c r="I23" i="11" s="1"/>
  <c r="W22" i="11"/>
  <c r="N22" i="11"/>
  <c r="H22" i="11"/>
  <c r="I22" i="11" s="1"/>
  <c r="W21" i="1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N5" i="11"/>
  <c r="H5" i="11"/>
  <c r="G5" i="11"/>
  <c r="W5" i="11" s="1"/>
  <c r="I5" i="11" l="1"/>
</calcChain>
</file>

<file path=xl/sharedStrings.xml><?xml version="1.0" encoding="utf-8"?>
<sst xmlns="http://schemas.openxmlformats.org/spreadsheetml/2006/main" count="356" uniqueCount="152">
  <si>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</si>
  <si>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</si>
  <si>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</si>
  <si>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</si>
  <si>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</si>
  <si>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</si>
  <si>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</si>
  <si>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</si>
  <si>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</si>
  <si>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</si>
  <si>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</si>
  <si>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</si>
  <si>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 xml:space="preserve">AJUSTES </t>
  </si>
  <si>
    <t>PZA</t>
  </si>
  <si>
    <t>CJA</t>
  </si>
  <si>
    <t>EXH</t>
  </si>
  <si>
    <t>LE</t>
  </si>
  <si>
    <t>AH</t>
  </si>
  <si>
    <t>LI</t>
  </si>
  <si>
    <t>POMADA DE LA CAMAPANA 35 G. TEPEZCOHUITE</t>
  </si>
  <si>
    <t xml:space="preserve">    GEN SUCA21-0819</t>
  </si>
  <si>
    <t>AB</t>
  </si>
  <si>
    <t>ACEITE PARA BEBE MENNEN 100 ML.</t>
  </si>
  <si>
    <t>ACEITE PARA BEBE MENNEN 24/100 ML.</t>
  </si>
  <si>
    <t>TALCO BABY MAGIC MENNEN 100 GRS. NI¥A</t>
  </si>
  <si>
    <t>TALCO BABY MAGIC MENNEN NI¥A 24/100 GRS.</t>
  </si>
  <si>
    <t>TALCO BABY MAGIC MENNEN 100 GRS. NI¥O</t>
  </si>
  <si>
    <t>TALCO BABY MAGIC MENNEN NI¥O 24/100 GRS.</t>
  </si>
  <si>
    <t>AC</t>
  </si>
  <si>
    <t>ACEITE MAI-ZANO 1 LT.</t>
  </si>
  <si>
    <t>ACEITE MAI-ZANO 12/1 LT.</t>
  </si>
  <si>
    <t>CD</t>
  </si>
  <si>
    <t>COLGATE MAXIMA PROT. ANTICARIES 50 ML.</t>
  </si>
  <si>
    <t>COLGATE MAXIMA PROT. ANTICARIES 144/50ML</t>
  </si>
  <si>
    <t>COLGATE NAT EXTRACTS 66ML PURIFICANTE</t>
  </si>
  <si>
    <t>COLGATE NAT EXTRACTS 48/66ML PURIFICANTE</t>
  </si>
  <si>
    <t>COLGATE NAT EXTRACTS 66ML COCO-JENGIBRE</t>
  </si>
  <si>
    <t>COLGATE NAT EXTRACTS 48/66ML COCO-JENG.</t>
  </si>
  <si>
    <t>COLGATE TRIPLE ACCION 2X100 ML.</t>
  </si>
  <si>
    <t>COLGATE TRIPLE ACCION 36/2X100 ML.</t>
  </si>
  <si>
    <t>CREMA D. ORAL-B 75 ML. 3D WHITE PERF.</t>
  </si>
  <si>
    <t>CREMA D. ORAL-B 24/75 ML. 3D WHITE PERF</t>
  </si>
  <si>
    <t>CREMA D. ORAL-B 75 ML. PRO-ENCIAS ORIG.</t>
  </si>
  <si>
    <t>CREMA D. ORAL-B 24/75 ML. PRO-ENCIAS O.</t>
  </si>
  <si>
    <t>CREMA D. ORAL-B 750 ML. PRO-ENCIAS SENS</t>
  </si>
  <si>
    <t>CREMA D. ORAL-B 24/75 ML. PRO-ENC. SENS.</t>
  </si>
  <si>
    <t>CREMA D. ORAL-B 120 ML. 3D GLAM WHITE</t>
  </si>
  <si>
    <t>CREMA D. ORAL-B 24/120 ML. 3D GLAM WHITE</t>
  </si>
  <si>
    <t>CREMA D. ORAL-B 75 ML. KIDS FROZEN</t>
  </si>
  <si>
    <t>CREMA D. ORAL-B 12/75 ML. KIDS FROZEN</t>
  </si>
  <si>
    <t>FRESKA-RA 132 GRS. 5 EN 1</t>
  </si>
  <si>
    <t>FRESKA-RA 72/135 GRS. 5 EN 1</t>
  </si>
  <si>
    <t>CP</t>
  </si>
  <si>
    <t>CHOC MORELIA PRESIDENCIAL 357 GRS.</t>
  </si>
  <si>
    <t>CHOC MORELIA PRESIDENCIAL 24/357 GRS.</t>
  </si>
  <si>
    <t>GG</t>
  </si>
  <si>
    <t>BOMBITOS GAMESA 150 GRS.</t>
  </si>
  <si>
    <t>BOMBITOS GAMESA 12/150 GRS.</t>
  </si>
  <si>
    <t>GS</t>
  </si>
  <si>
    <t>BRILLANTINA PALMOLIVE 52 ML.</t>
  </si>
  <si>
    <t>BRILLANTINA PALMOLIVE 12/52 ML.</t>
  </si>
  <si>
    <t>HR</t>
  </si>
  <si>
    <t>HOJAS LORD 10 PZAS.</t>
  </si>
  <si>
    <t>PAQ</t>
  </si>
  <si>
    <t>HOJAS LORD 20/10 PZAS.</t>
  </si>
  <si>
    <t>VV</t>
  </si>
  <si>
    <t>VEL MEXICO CITRONELA PLASTICO 1 PZA.</t>
  </si>
  <si>
    <t>VEL MEXICO CITRONELA PLASTICO 24 PZAS.</t>
  </si>
  <si>
    <t>JT</t>
  </si>
  <si>
    <t>LIRIO 200 GRS. NEUTRO</t>
  </si>
  <si>
    <t>LIRIO 50/200 GRS. NEUTRO</t>
  </si>
  <si>
    <t>EASY-OFF PASTA 238 GRS. GRATIS FIBRA</t>
  </si>
  <si>
    <t>EASY-OFF PASTA 12/238 GRS. GRATIS FIBRA</t>
  </si>
  <si>
    <t>FABULOSO DESINF. 828 ML. FRESC. NATURAL</t>
  </si>
  <si>
    <t>FABULOSO DESINF. 12/828 ML. F. NATURAL</t>
  </si>
  <si>
    <t>PLEDGE SACUDIDOR 442 ML.</t>
  </si>
  <si>
    <t>PLEDGE SACUDIDOR 12/442 ML.</t>
  </si>
  <si>
    <t>PE</t>
  </si>
  <si>
    <t>ALUMINIO ALUMEX NO. 10</t>
  </si>
  <si>
    <t>ALUMINIO ALUMEX NO. 10 24 PZAS.</t>
  </si>
  <si>
    <t>ALUMINIO ALUMEX NO. 7.5</t>
  </si>
  <si>
    <t>ALUMINIO ALUMEX NO. 7.5 24 PZAS.</t>
  </si>
  <si>
    <t>SR</t>
  </si>
  <si>
    <t>SUAVITEL 3 LTS. CUIDADO S. FCO AROMA SOL</t>
  </si>
  <si>
    <t>SUAVITEL 4/3 LTS. CUIDADO SUP. F AROMA S</t>
  </si>
  <si>
    <t>SUAVITEL COMPLETE 2.8 L FCA PRIMAVERA</t>
  </si>
  <si>
    <t>SUAVITEL COMPLETE 4/2.8 L FCA PRIMAVERA</t>
  </si>
  <si>
    <t>SV</t>
  </si>
  <si>
    <t>SERV ADORABLE 450ïS</t>
  </si>
  <si>
    <t>SERV ADORABLE 12/450ïS</t>
  </si>
  <si>
    <t>SERV ADORABLE 220'S</t>
  </si>
  <si>
    <t>SERV ADORABLE 24/220'S</t>
  </si>
  <si>
    <t>SERV DELSEY 220'S +30'S</t>
  </si>
  <si>
    <t>SERV DELSEY 24/220'S + 30'S</t>
  </si>
  <si>
    <t>SERV DELSEY 100'S</t>
  </si>
  <si>
    <t>SERV DELSEY 48/100'S</t>
  </si>
  <si>
    <t>SERV LYS 500 PZA.</t>
  </si>
  <si>
    <t>SERV LYS 12/500 PZA.</t>
  </si>
  <si>
    <t>SERV LYS 125 PZA.</t>
  </si>
  <si>
    <t>SERV LYS 48/125 PZA.</t>
  </si>
  <si>
    <t>SERV TENDER MAXIMA 250'S</t>
  </si>
  <si>
    <t>SERV TENDER MAXIMA 24/250'S</t>
  </si>
  <si>
    <t>SERVITOALLAS IRIS 3 PZAS.</t>
  </si>
  <si>
    <t>SERVITOALLAS IRIS 8/3 PZAS.</t>
  </si>
  <si>
    <t>BTO</t>
  </si>
  <si>
    <t>SERVITOALLAS IRIS SENCILLA</t>
  </si>
  <si>
    <t>SERVITOALLAS IRIS SENCILLA 24 PZAS.</t>
  </si>
  <si>
    <t>TF</t>
  </si>
  <si>
    <t>KOTEX ANAT. C/ALAS FLUJO AB. 10 PZAS.</t>
  </si>
  <si>
    <t>KOTEX ANAT. C/ALAS FLUJO AB. 10/10 PZAS.</t>
  </si>
  <si>
    <t>PANTIPROT. KOTEX NATURALS REG-TAN 44 P.</t>
  </si>
  <si>
    <t>PANTIPROT. KOTEX NATURALS REG-TAN 24/44P</t>
  </si>
  <si>
    <t>SABA CONFORT NOCTURNA C/ALAS 8 PZAS.</t>
  </si>
  <si>
    <t>SABA CONFORT NOCTURNA C/ALAS 10/8 PIEZAS</t>
  </si>
  <si>
    <t>SABA CONFORT REGULAR C/ALAS 10 PZAS.</t>
  </si>
  <si>
    <t>SABA CONFORT REGULAR C/ALAS 10/10 P.</t>
  </si>
  <si>
    <t>SABA TEENS LARGA ULT. C/ALAS 10 PZAS.</t>
  </si>
  <si>
    <t>SABA TEENS LARGA ULT. C/ALAS 12/10 PZAS.</t>
  </si>
  <si>
    <t>VC</t>
  </si>
  <si>
    <t>ELOTE DEL MONTE 400 GRS.</t>
  </si>
  <si>
    <t>ELOTE DEL MONTE 24/400 GRS.</t>
  </si>
  <si>
    <t>DT</t>
  </si>
  <si>
    <t>AXION LIQUIDO 900 ML. LIMON</t>
  </si>
  <si>
    <t>AXION LIQUIDO 12/900 ML. LIMON</t>
  </si>
  <si>
    <t>LECHE NAN 1 800 GRS.</t>
  </si>
  <si>
    <t>LECHE NAN 1 12/800 GRS.</t>
  </si>
  <si>
    <t>LECHE NIDO FORTICRECE BOLSA 480 GRS.</t>
  </si>
  <si>
    <t>LECHE NIDO FORTICRECE BOLSA 24/480 GRS.</t>
  </si>
  <si>
    <t>PURE DE TOMATE DEL MONTE 1 LT.</t>
  </si>
  <si>
    <t>PURE DE TOMATE DEL MONTE 12/1 LT.</t>
  </si>
  <si>
    <t>SI</t>
  </si>
  <si>
    <t>KNORR SOPA 95 GRS. CODITOS</t>
  </si>
  <si>
    <t>KNORR SOPA 12/95 GRS. CODITOS</t>
  </si>
  <si>
    <t>KNORR SOPA 95 GRS. ESTRELLITAS</t>
  </si>
  <si>
    <t>KNORR SOPA 12/95 GRS. ESTRELLITAS</t>
  </si>
  <si>
    <t>KNORR SOPA 95 GRS. FIDEOS</t>
  </si>
  <si>
    <t>KNORR SOPA 12/95 GRS. FIDEOS</t>
  </si>
  <si>
    <t>KNORR SOPA 95 GRS. FIDEOS Y POLLO</t>
  </si>
  <si>
    <t>KNORR SOPA 12/95 GRS. FIDEOS Y POLLO</t>
  </si>
  <si>
    <t>KNORR SOPA 95 GRS. LETRAS</t>
  </si>
  <si>
    <t>KNORR SOPA 12/95 GRS. LETRAS</t>
  </si>
  <si>
    <t>KNORR SOPA 95 GRS. MUNICIONES</t>
  </si>
  <si>
    <t>KNORR SOPA 12/95 GRS. MUNICIONES</t>
  </si>
  <si>
    <t>MT</t>
  </si>
  <si>
    <t>MANTECA VEG. CAMPANA A GRANEL 1 KG.</t>
  </si>
  <si>
    <t>KGM</t>
  </si>
  <si>
    <t>MANTECA VEG. CAMPANA 23 KGS.</t>
  </si>
  <si>
    <t>MANTECA VEG. LA TORRE A GRANEL 1 KG.</t>
  </si>
  <si>
    <t>MANTECA VEG. LA TORRE 24 KGS.</t>
  </si>
  <si>
    <t>MANTECA VEG. SANTA LUCIA A GRANEL 1 KG.</t>
  </si>
  <si>
    <t>MANTECA VEG. SANTA LUCIA 10 KGS.</t>
  </si>
  <si>
    <t>MANTECA VEG. SANTA LUCIA 24 KGS.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</si>
</sst>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9" formatCode="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0" fontId="42" fillId="0" borderId="22" xfId="1" applyFont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9" fontId="42" fillId="2" borderId="28" xfId="2110" quotePrefix="1" applyNumberFormat="1" applyFont="1" applyFill="1" applyBorder="1" applyAlignment="1">
      <alignment horizontal="center" vertical="center"/>
    </xf>
    <xf numFmtId="169" fontId="42" fillId="2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%202021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W61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35" t="s">
        <v>20</v>
      </c>
      <c r="B3" s="36"/>
      <c r="C3" s="36"/>
      <c r="D3" s="36"/>
      <c r="E3" s="37">
        <v>44550</v>
      </c>
      <c r="F3" s="37"/>
      <c r="G3" s="37"/>
      <c r="H3" s="37"/>
      <c r="I3" s="37"/>
      <c r="J3" s="37"/>
      <c r="K3" s="38"/>
      <c r="L3" s="39" t="s">
        <v>12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8" t="s">
        <v>6</v>
      </c>
      <c r="H4" s="20" t="s">
        <v>7</v>
      </c>
      <c r="I4" s="21" t="s">
        <v>8</v>
      </c>
      <c r="J4" s="41" t="s">
        <v>9</v>
      </c>
      <c r="K4" s="42"/>
      <c r="L4" s="42"/>
      <c r="M4" s="42"/>
      <c r="N4" s="43"/>
      <c r="O4" s="14" t="s">
        <v>10</v>
      </c>
      <c r="P4" s="22" t="s">
        <v>2</v>
      </c>
      <c r="Q4" s="14" t="s">
        <v>3</v>
      </c>
      <c r="R4" s="23" t="s">
        <v>4</v>
      </c>
      <c r="S4" s="44" t="s">
        <v>11</v>
      </c>
      <c r="T4" s="45"/>
      <c r="U4" s="45"/>
      <c r="V4" s="45"/>
      <c r="W4" s="45"/>
    </row>
    <row r="5" spans="1:27" ht="59.1" customHeight="1">
      <c r="A5" s="32">
        <v>650240019180</v>
      </c>
      <c r="B5" s="29">
        <v>650240019180</v>
      </c>
      <c r="C5" s="33" t="s">
        <v>17</v>
      </c>
      <c r="D5" s="30" t="s">
        <v>19</v>
      </c>
      <c r="E5" s="11" t="s">
        <v>13</v>
      </c>
      <c r="F5" s="34">
        <v>1</v>
      </c>
      <c r="G5" s="13">
        <f>10.93*2</f>
        <v>21.86</v>
      </c>
      <c r="H5" s="5">
        <f>LOOKUP(C5,'[1]FAMILIAS-LINEAS '!$A$2:$A$101,'[1]FAMILIAS-LINEAS '!$C$2:$C$101)</f>
        <v>0</v>
      </c>
      <c r="I5" s="6">
        <f t="shared" ref="I5:I61" si="0">(G5/F5)/(1+(H5/100))</f>
        <v>21.86</v>
      </c>
      <c r="J5" s="10">
        <v>26.3</v>
      </c>
      <c r="K5" s="7">
        <v>25.8</v>
      </c>
      <c r="L5" s="7">
        <v>25.8</v>
      </c>
      <c r="M5" s="7">
        <v>25.400000000000002</v>
      </c>
      <c r="N5" s="8">
        <f t="shared" ref="N5:N61" si="1">+(G5/F5)+0.01</f>
        <v>21.87</v>
      </c>
      <c r="O5" s="29"/>
      <c r="P5" s="31"/>
      <c r="Q5" s="30"/>
      <c r="R5" s="12"/>
      <c r="S5" s="7">
        <v>0</v>
      </c>
      <c r="T5" s="7">
        <v>0</v>
      </c>
      <c r="U5" s="7">
        <v>0</v>
      </c>
      <c r="V5" s="7">
        <v>0</v>
      </c>
      <c r="W5" s="9">
        <f t="shared" ref="W5:W61" si="2">G5+0.01</f>
        <v>21.87</v>
      </c>
    </row>
    <row r="6" spans="1:27" ht="59.1" customHeight="1">
      <c r="A6" s="32">
        <v>7501035908246</v>
      </c>
      <c r="B6" s="29">
        <v>7501035908246</v>
      </c>
      <c r="C6" s="33" t="s">
        <v>21</v>
      </c>
      <c r="D6" s="30" t="s">
        <v>22</v>
      </c>
      <c r="E6" s="11" t="s">
        <v>13</v>
      </c>
      <c r="F6" s="34">
        <v>24</v>
      </c>
      <c r="G6" s="13">
        <v>654.35</v>
      </c>
      <c r="H6" s="5">
        <f>LOOKUP(C6,'[1]FAMILIAS-LINEAS '!$A$2:$A$101,'[1]FAMILIAS-LINEAS '!$C$2:$C$101)</f>
        <v>16</v>
      </c>
      <c r="I6" s="6">
        <f t="shared" si="0"/>
        <v>23.503951149425291</v>
      </c>
      <c r="J6" s="10">
        <v>31.400000000000002</v>
      </c>
      <c r="K6" s="7">
        <v>31.400000000000002</v>
      </c>
      <c r="L6" s="7">
        <v>30.900000000000002</v>
      </c>
      <c r="M6" s="7">
        <v>30</v>
      </c>
      <c r="N6" s="8">
        <f t="shared" si="1"/>
        <v>27.274583333333336</v>
      </c>
      <c r="O6" s="29">
        <v>7501035908243</v>
      </c>
      <c r="P6" s="31" t="s">
        <v>21</v>
      </c>
      <c r="Q6" s="30" t="s">
        <v>23</v>
      </c>
      <c r="R6" s="12" t="s">
        <v>14</v>
      </c>
      <c r="S6" s="7">
        <v>726.4</v>
      </c>
      <c r="T6" s="7">
        <v>726.4</v>
      </c>
      <c r="U6" s="7">
        <v>713.30000000000007</v>
      </c>
      <c r="V6" s="7">
        <v>693.7</v>
      </c>
      <c r="W6" s="9">
        <f t="shared" si="2"/>
        <v>654.36</v>
      </c>
    </row>
    <row r="7" spans="1:27" ht="59.1" customHeight="1">
      <c r="A7" s="32">
        <v>7501035908123</v>
      </c>
      <c r="B7" s="29">
        <v>7501035908123</v>
      </c>
      <c r="C7" s="33" t="s">
        <v>21</v>
      </c>
      <c r="D7" s="30" t="s">
        <v>24</v>
      </c>
      <c r="E7" s="11" t="s">
        <v>13</v>
      </c>
      <c r="F7" s="34">
        <v>24</v>
      </c>
      <c r="G7" s="13">
        <v>731</v>
      </c>
      <c r="H7" s="5">
        <f>LOOKUP(C7,'[1]FAMILIAS-LINEAS '!$A$2:$A$101,'[1]FAMILIAS-LINEAS '!$C$2:$C$101)</f>
        <v>16</v>
      </c>
      <c r="I7" s="6">
        <f t="shared" si="0"/>
        <v>26.257183908045977</v>
      </c>
      <c r="J7" s="10">
        <v>35.4</v>
      </c>
      <c r="K7" s="7">
        <v>35.4</v>
      </c>
      <c r="L7" s="7">
        <v>34.5</v>
      </c>
      <c r="M7" s="7">
        <v>33.6</v>
      </c>
      <c r="N7" s="8">
        <f t="shared" si="1"/>
        <v>30.468333333333334</v>
      </c>
      <c r="O7" s="29">
        <v>7501035908127</v>
      </c>
      <c r="P7" s="31" t="s">
        <v>21</v>
      </c>
      <c r="Q7" s="30" t="s">
        <v>25</v>
      </c>
      <c r="R7" s="12" t="s">
        <v>14</v>
      </c>
      <c r="S7" s="7">
        <v>796.80000000000007</v>
      </c>
      <c r="T7" s="7">
        <v>796.80000000000007</v>
      </c>
      <c r="U7" s="7">
        <v>782.2</v>
      </c>
      <c r="V7" s="7">
        <v>767.6</v>
      </c>
      <c r="W7" s="9">
        <f t="shared" si="2"/>
        <v>731.01</v>
      </c>
    </row>
    <row r="8" spans="1:27" ht="59.1" customHeight="1">
      <c r="A8" s="32">
        <v>7501035908116</v>
      </c>
      <c r="B8" s="29">
        <v>7501035908116</v>
      </c>
      <c r="C8" s="33" t="s">
        <v>21</v>
      </c>
      <c r="D8" s="30" t="s">
        <v>26</v>
      </c>
      <c r="E8" s="11" t="s">
        <v>13</v>
      </c>
      <c r="F8" s="34">
        <v>24</v>
      </c>
      <c r="G8" s="13">
        <v>731</v>
      </c>
      <c r="H8" s="5">
        <f>LOOKUP(C8,'[1]FAMILIAS-LINEAS '!$A$2:$A$101,'[1]FAMILIAS-LINEAS '!$C$2:$C$101)</f>
        <v>16</v>
      </c>
      <c r="I8" s="6">
        <f t="shared" si="0"/>
        <v>26.257183908045977</v>
      </c>
      <c r="J8" s="10">
        <v>35.4</v>
      </c>
      <c r="K8" s="7">
        <v>35.4</v>
      </c>
      <c r="L8" s="7">
        <v>34.5</v>
      </c>
      <c r="M8" s="7">
        <v>33.6</v>
      </c>
      <c r="N8" s="8">
        <f t="shared" si="1"/>
        <v>30.468333333333334</v>
      </c>
      <c r="O8" s="29">
        <v>7501035908110</v>
      </c>
      <c r="P8" s="31" t="s">
        <v>21</v>
      </c>
      <c r="Q8" s="30" t="s">
        <v>27</v>
      </c>
      <c r="R8" s="12" t="s">
        <v>14</v>
      </c>
      <c r="S8" s="7">
        <v>796.80000000000007</v>
      </c>
      <c r="T8" s="7">
        <v>796.80000000000007</v>
      </c>
      <c r="U8" s="7">
        <v>782.2</v>
      </c>
      <c r="V8" s="7">
        <v>767.6</v>
      </c>
      <c r="W8" s="9">
        <f t="shared" si="2"/>
        <v>731.01</v>
      </c>
    </row>
    <row r="9" spans="1:27" ht="59.1" customHeight="1">
      <c r="A9" s="32">
        <v>7503000438710</v>
      </c>
      <c r="B9" s="29">
        <v>7503000438710</v>
      </c>
      <c r="C9" s="33" t="s">
        <v>28</v>
      </c>
      <c r="D9" s="30" t="s">
        <v>29</v>
      </c>
      <c r="E9" s="11" t="s">
        <v>13</v>
      </c>
      <c r="F9" s="34">
        <v>12</v>
      </c>
      <c r="G9" s="13">
        <v>473.5</v>
      </c>
      <c r="H9" s="5">
        <f>LOOKUP(C9,'[1]FAMILIAS-LINEAS '!$A$2:$A$101,'[1]FAMILIAS-LINEAS '!$C$2:$C$101)</f>
        <v>0</v>
      </c>
      <c r="I9" s="6">
        <f t="shared" si="0"/>
        <v>39.458333333333336</v>
      </c>
      <c r="J9" s="10">
        <v>43.5</v>
      </c>
      <c r="K9" s="7">
        <v>43.5</v>
      </c>
      <c r="L9" s="7">
        <v>42.7</v>
      </c>
      <c r="M9" s="7">
        <v>41.9</v>
      </c>
      <c r="N9" s="8">
        <f t="shared" si="1"/>
        <v>39.468333333333334</v>
      </c>
      <c r="O9" s="29">
        <v>7502263026</v>
      </c>
      <c r="P9" s="31" t="s">
        <v>28</v>
      </c>
      <c r="Q9" s="30" t="s">
        <v>30</v>
      </c>
      <c r="R9" s="12" t="s">
        <v>14</v>
      </c>
      <c r="S9" s="7">
        <v>511.40000000000003</v>
      </c>
      <c r="T9" s="7">
        <v>511.40000000000003</v>
      </c>
      <c r="U9" s="7">
        <v>506.70000000000005</v>
      </c>
      <c r="V9" s="7">
        <v>497.20000000000005</v>
      </c>
      <c r="W9" s="9">
        <f t="shared" si="2"/>
        <v>473.51</v>
      </c>
    </row>
    <row r="10" spans="1:27" ht="59.1" customHeight="1">
      <c r="A10" s="32">
        <v>7501035911567</v>
      </c>
      <c r="B10" s="29">
        <v>7501035911567</v>
      </c>
      <c r="C10" s="33" t="s">
        <v>31</v>
      </c>
      <c r="D10" s="30" t="s">
        <v>32</v>
      </c>
      <c r="E10" s="11" t="s">
        <v>13</v>
      </c>
      <c r="F10" s="34">
        <v>144</v>
      </c>
      <c r="G10" s="13">
        <v>2070</v>
      </c>
      <c r="H10" s="5">
        <f>LOOKUP(C10,'[1]FAMILIAS-LINEAS '!$A$2:$A$101,'[1]FAMILIAS-LINEAS '!$C$2:$C$101)</f>
        <v>16</v>
      </c>
      <c r="I10" s="6">
        <f t="shared" si="0"/>
        <v>12.392241379310345</v>
      </c>
      <c r="J10" s="10">
        <v>16.600000000000001</v>
      </c>
      <c r="K10" s="7">
        <v>16.600000000000001</v>
      </c>
      <c r="L10" s="7">
        <v>16.100000000000001</v>
      </c>
      <c r="M10" s="7">
        <v>15.9</v>
      </c>
      <c r="N10" s="8">
        <f t="shared" si="1"/>
        <v>14.385</v>
      </c>
      <c r="O10" s="29">
        <v>7501035911564</v>
      </c>
      <c r="P10" s="31" t="s">
        <v>31</v>
      </c>
      <c r="Q10" s="30" t="s">
        <v>33</v>
      </c>
      <c r="R10" s="12" t="s">
        <v>14</v>
      </c>
      <c r="S10" s="7">
        <v>2256.3000000000002</v>
      </c>
      <c r="T10" s="7">
        <v>2256.3000000000002</v>
      </c>
      <c r="U10" s="7">
        <v>2214.9</v>
      </c>
      <c r="V10" s="7">
        <v>2173.5</v>
      </c>
      <c r="W10" s="9">
        <f t="shared" si="2"/>
        <v>2070.0100000000002</v>
      </c>
    </row>
    <row r="11" spans="1:27" ht="59.1" customHeight="1">
      <c r="A11" s="32">
        <v>6920354824395</v>
      </c>
      <c r="B11" s="29">
        <v>6920354824395</v>
      </c>
      <c r="C11" s="33" t="s">
        <v>31</v>
      </c>
      <c r="D11" s="30" t="s">
        <v>34</v>
      </c>
      <c r="E11" s="11" t="s">
        <v>13</v>
      </c>
      <c r="F11" s="34">
        <v>48</v>
      </c>
      <c r="G11" s="13">
        <v>1449</v>
      </c>
      <c r="H11" s="5">
        <f>LOOKUP(C11,'[1]FAMILIAS-LINEAS '!$A$2:$A$101,'[1]FAMILIAS-LINEAS '!$C$2:$C$101)</f>
        <v>16</v>
      </c>
      <c r="I11" s="6">
        <f t="shared" si="0"/>
        <v>26.023706896551726</v>
      </c>
      <c r="J11" s="10">
        <v>34.5</v>
      </c>
      <c r="K11" s="7">
        <v>34.5</v>
      </c>
      <c r="L11" s="7">
        <v>33.9</v>
      </c>
      <c r="M11" s="7">
        <v>33</v>
      </c>
      <c r="N11" s="8">
        <f t="shared" si="1"/>
        <v>30.197500000000002</v>
      </c>
      <c r="O11" s="29">
        <v>75010182051</v>
      </c>
      <c r="P11" s="31" t="s">
        <v>31</v>
      </c>
      <c r="Q11" s="30" t="s">
        <v>35</v>
      </c>
      <c r="R11" s="12" t="s">
        <v>14</v>
      </c>
      <c r="S11" s="7">
        <v>1579.5</v>
      </c>
      <c r="T11" s="7">
        <v>1579.5</v>
      </c>
      <c r="U11" s="7">
        <v>1550.5</v>
      </c>
      <c r="V11" s="7">
        <v>1521.5</v>
      </c>
      <c r="W11" s="9">
        <f t="shared" si="2"/>
        <v>1449.01</v>
      </c>
    </row>
    <row r="12" spans="1:27" ht="59.1" customHeight="1">
      <c r="A12" s="32">
        <v>6920354822223</v>
      </c>
      <c r="B12" s="29">
        <v>6920354822223</v>
      </c>
      <c r="C12" s="33" t="s">
        <v>31</v>
      </c>
      <c r="D12" s="30" t="s">
        <v>36</v>
      </c>
      <c r="E12" s="11" t="s">
        <v>13</v>
      </c>
      <c r="F12" s="34">
        <v>48</v>
      </c>
      <c r="G12" s="13">
        <v>1449</v>
      </c>
      <c r="H12" s="5">
        <f>LOOKUP(C12,'[1]FAMILIAS-LINEAS '!$A$2:$A$101,'[1]FAMILIAS-LINEAS '!$C$2:$C$101)</f>
        <v>16</v>
      </c>
      <c r="I12" s="6">
        <f t="shared" si="0"/>
        <v>26.023706896551726</v>
      </c>
      <c r="J12" s="10">
        <v>33.9</v>
      </c>
      <c r="K12" s="7">
        <v>33.9</v>
      </c>
      <c r="L12" s="7">
        <v>33.300000000000004</v>
      </c>
      <c r="M12" s="7">
        <v>32.4</v>
      </c>
      <c r="N12" s="8">
        <f t="shared" si="1"/>
        <v>30.197500000000002</v>
      </c>
      <c r="O12" s="29">
        <v>42602793</v>
      </c>
      <c r="P12" s="31" t="s">
        <v>31</v>
      </c>
      <c r="Q12" s="30" t="s">
        <v>37</v>
      </c>
      <c r="R12" s="12" t="s">
        <v>15</v>
      </c>
      <c r="S12" s="7">
        <v>1579.5</v>
      </c>
      <c r="T12" s="7">
        <v>1579.5</v>
      </c>
      <c r="U12" s="7">
        <v>1550.5</v>
      </c>
      <c r="V12" s="7">
        <v>1521.5</v>
      </c>
      <c r="W12" s="9">
        <f t="shared" si="2"/>
        <v>1449.01</v>
      </c>
    </row>
    <row r="13" spans="1:27" ht="59.1" customHeight="1">
      <c r="A13" s="32">
        <v>7509546047188</v>
      </c>
      <c r="B13" s="29">
        <v>7509546047188</v>
      </c>
      <c r="C13" s="33" t="s">
        <v>31</v>
      </c>
      <c r="D13" s="30" t="s">
        <v>38</v>
      </c>
      <c r="E13" s="11" t="s">
        <v>13</v>
      </c>
      <c r="F13" s="34">
        <v>36</v>
      </c>
      <c r="G13" s="13">
        <v>1369.59</v>
      </c>
      <c r="H13" s="5">
        <f>LOOKUP(C13,'[1]FAMILIAS-LINEAS '!$A$2:$A$101,'[1]FAMILIAS-LINEAS '!$C$2:$C$101)</f>
        <v>16</v>
      </c>
      <c r="I13" s="6">
        <f t="shared" si="0"/>
        <v>32.796695402298852</v>
      </c>
      <c r="J13" s="10">
        <v>43.4</v>
      </c>
      <c r="K13" s="7">
        <v>43.4</v>
      </c>
      <c r="L13" s="7">
        <v>42.7</v>
      </c>
      <c r="M13" s="7">
        <v>41.5</v>
      </c>
      <c r="N13" s="8">
        <f t="shared" si="1"/>
        <v>38.05416666666666</v>
      </c>
      <c r="O13" s="29">
        <v>7225563450</v>
      </c>
      <c r="P13" s="31" t="s">
        <v>31</v>
      </c>
      <c r="Q13" s="30" t="s">
        <v>39</v>
      </c>
      <c r="R13" s="12" t="s">
        <v>14</v>
      </c>
      <c r="S13" s="7">
        <v>1492.8999999999999</v>
      </c>
      <c r="T13" s="7">
        <v>1492.8999999999999</v>
      </c>
      <c r="U13" s="7">
        <v>1465.5</v>
      </c>
      <c r="V13" s="7">
        <v>1438.1</v>
      </c>
      <c r="W13" s="9">
        <f t="shared" si="2"/>
        <v>1369.6</v>
      </c>
    </row>
    <row r="14" spans="1:27" ht="59.1" customHeight="1">
      <c r="A14" s="32">
        <v>7506339396492</v>
      </c>
      <c r="B14" s="29">
        <v>7506339396492</v>
      </c>
      <c r="C14" s="33" t="s">
        <v>31</v>
      </c>
      <c r="D14" s="30" t="s">
        <v>40</v>
      </c>
      <c r="E14" s="11" t="s">
        <v>13</v>
      </c>
      <c r="F14" s="34">
        <v>24</v>
      </c>
      <c r="G14" s="13">
        <v>1134</v>
      </c>
      <c r="H14" s="5">
        <f>LOOKUP(C14,'[1]FAMILIAS-LINEAS '!$A$2:$A$101,'[1]FAMILIAS-LINEAS '!$C$2:$C$101)</f>
        <v>16</v>
      </c>
      <c r="I14" s="6">
        <f t="shared" si="0"/>
        <v>40.732758620689658</v>
      </c>
      <c r="J14" s="10">
        <v>53.9</v>
      </c>
      <c r="K14" s="7">
        <v>53.9</v>
      </c>
      <c r="L14" s="7">
        <v>53</v>
      </c>
      <c r="M14" s="7">
        <v>51.6</v>
      </c>
      <c r="N14" s="8">
        <f t="shared" si="1"/>
        <v>47.26</v>
      </c>
      <c r="O14" s="29">
        <v>42602798</v>
      </c>
      <c r="P14" s="31" t="s">
        <v>31</v>
      </c>
      <c r="Q14" s="30" t="s">
        <v>41</v>
      </c>
      <c r="R14" s="12" t="s">
        <v>14</v>
      </c>
      <c r="S14" s="7">
        <v>1236.0999999999999</v>
      </c>
      <c r="T14" s="7">
        <v>1236.0999999999999</v>
      </c>
      <c r="U14" s="7">
        <v>1213.3999999999999</v>
      </c>
      <c r="V14" s="7">
        <v>1190.7</v>
      </c>
      <c r="W14" s="9">
        <f t="shared" si="2"/>
        <v>1134.01</v>
      </c>
    </row>
    <row r="15" spans="1:27" ht="59.1" customHeight="1">
      <c r="A15" s="32">
        <v>7500435137294</v>
      </c>
      <c r="B15" s="29">
        <v>7500435137294</v>
      </c>
      <c r="C15" s="33" t="s">
        <v>31</v>
      </c>
      <c r="D15" s="30" t="s">
        <v>42</v>
      </c>
      <c r="E15" s="11" t="s">
        <v>13</v>
      </c>
      <c r="F15" s="34">
        <v>24</v>
      </c>
      <c r="G15" s="13">
        <v>1260</v>
      </c>
      <c r="H15" s="5">
        <f>LOOKUP(C15,'[1]FAMILIAS-LINEAS '!$A$2:$A$101,'[1]FAMILIAS-LINEAS '!$C$2:$C$101)</f>
        <v>16</v>
      </c>
      <c r="I15" s="6">
        <f t="shared" si="0"/>
        <v>45.258620689655174</v>
      </c>
      <c r="J15" s="10">
        <v>59.9</v>
      </c>
      <c r="K15" s="7">
        <v>59.9</v>
      </c>
      <c r="L15" s="7">
        <v>58.8</v>
      </c>
      <c r="M15" s="7">
        <v>57.300000000000004</v>
      </c>
      <c r="N15" s="8">
        <f t="shared" si="1"/>
        <v>52.51</v>
      </c>
      <c r="O15" s="29">
        <v>42602797</v>
      </c>
      <c r="P15" s="31" t="s">
        <v>31</v>
      </c>
      <c r="Q15" s="30" t="s">
        <v>43</v>
      </c>
      <c r="R15" s="12" t="s">
        <v>14</v>
      </c>
      <c r="S15" s="7">
        <v>1373.4</v>
      </c>
      <c r="T15" s="7">
        <v>1373.4</v>
      </c>
      <c r="U15" s="7">
        <v>1348.2</v>
      </c>
      <c r="V15" s="7">
        <v>1323</v>
      </c>
      <c r="W15" s="9">
        <f t="shared" si="2"/>
        <v>1260.01</v>
      </c>
    </row>
    <row r="16" spans="1:27" ht="59.1" customHeight="1">
      <c r="A16" s="32">
        <v>7500435137300</v>
      </c>
      <c r="B16" s="29">
        <v>7500435137300</v>
      </c>
      <c r="C16" s="33" t="s">
        <v>31</v>
      </c>
      <c r="D16" s="30" t="s">
        <v>44</v>
      </c>
      <c r="E16" s="11" t="s">
        <v>13</v>
      </c>
      <c r="F16" s="34">
        <v>24</v>
      </c>
      <c r="G16" s="13">
        <v>1260</v>
      </c>
      <c r="H16" s="5">
        <f>LOOKUP(C16,'[1]FAMILIAS-LINEAS '!$A$2:$A$101,'[1]FAMILIAS-LINEAS '!$C$2:$C$101)</f>
        <v>16</v>
      </c>
      <c r="I16" s="6">
        <f t="shared" si="0"/>
        <v>45.258620689655174</v>
      </c>
      <c r="J16" s="10">
        <v>59.9</v>
      </c>
      <c r="K16" s="7">
        <v>59.9</v>
      </c>
      <c r="L16" s="7">
        <v>58.8</v>
      </c>
      <c r="M16" s="7">
        <v>57.300000000000004</v>
      </c>
      <c r="N16" s="8">
        <f t="shared" si="1"/>
        <v>52.51</v>
      </c>
      <c r="O16" s="29">
        <v>42602799</v>
      </c>
      <c r="P16" s="31" t="s">
        <v>31</v>
      </c>
      <c r="Q16" s="30" t="s">
        <v>45</v>
      </c>
      <c r="R16" s="12" t="s">
        <v>14</v>
      </c>
      <c r="S16" s="7">
        <v>1373.4</v>
      </c>
      <c r="T16" s="7">
        <v>1373.4</v>
      </c>
      <c r="U16" s="7">
        <v>1348.2</v>
      </c>
      <c r="V16" s="7">
        <v>1323</v>
      </c>
      <c r="W16" s="9">
        <f t="shared" si="2"/>
        <v>1260.01</v>
      </c>
    </row>
    <row r="17" spans="1:23" ht="59.1" customHeight="1">
      <c r="A17" s="32">
        <v>7500435143134</v>
      </c>
      <c r="B17" s="29">
        <v>7500435143134</v>
      </c>
      <c r="C17" s="33" t="s">
        <v>31</v>
      </c>
      <c r="D17" s="30" t="s">
        <v>46</v>
      </c>
      <c r="E17" s="11" t="s">
        <v>13</v>
      </c>
      <c r="F17" s="34">
        <v>24</v>
      </c>
      <c r="G17" s="13">
        <v>895</v>
      </c>
      <c r="H17" s="5">
        <f>LOOKUP(C17,'[1]FAMILIAS-LINEAS '!$A$2:$A$101,'[1]FAMILIAS-LINEAS '!$C$2:$C$101)</f>
        <v>16</v>
      </c>
      <c r="I17" s="6">
        <f t="shared" si="0"/>
        <v>32.147988505747129</v>
      </c>
      <c r="J17" s="10">
        <v>42.6</v>
      </c>
      <c r="K17" s="7">
        <v>42.6</v>
      </c>
      <c r="L17" s="7">
        <v>41.800000000000004</v>
      </c>
      <c r="M17" s="7">
        <v>40.700000000000003</v>
      </c>
      <c r="N17" s="8">
        <f t="shared" si="1"/>
        <v>37.301666666666662</v>
      </c>
      <c r="O17" s="29">
        <v>42602796</v>
      </c>
      <c r="P17" s="31" t="s">
        <v>31</v>
      </c>
      <c r="Q17" s="30" t="s">
        <v>47</v>
      </c>
      <c r="R17" s="12" t="s">
        <v>14</v>
      </c>
      <c r="S17" s="7">
        <v>975.6</v>
      </c>
      <c r="T17" s="7">
        <v>975.6</v>
      </c>
      <c r="U17" s="7">
        <v>957.7</v>
      </c>
      <c r="V17" s="7">
        <v>939.80000000000007</v>
      </c>
      <c r="W17" s="9">
        <f t="shared" si="2"/>
        <v>895.01</v>
      </c>
    </row>
    <row r="18" spans="1:23" ht="59.1" customHeight="1">
      <c r="A18" s="32">
        <v>7506339398427</v>
      </c>
      <c r="B18" s="29">
        <v>7506339398427</v>
      </c>
      <c r="C18" s="33" t="s">
        <v>31</v>
      </c>
      <c r="D18" s="30" t="s">
        <v>48</v>
      </c>
      <c r="E18" s="11" t="s">
        <v>13</v>
      </c>
      <c r="F18" s="34">
        <v>12</v>
      </c>
      <c r="G18" s="13">
        <v>487</v>
      </c>
      <c r="H18" s="5">
        <f>LOOKUP(C18,'[1]FAMILIAS-LINEAS '!$A$2:$A$101,'[1]FAMILIAS-LINEAS '!$C$2:$C$101)</f>
        <v>16</v>
      </c>
      <c r="I18" s="6">
        <f t="shared" si="0"/>
        <v>34.985632183908052</v>
      </c>
      <c r="J18" s="10">
        <v>46.300000000000004</v>
      </c>
      <c r="K18" s="7">
        <v>46.300000000000004</v>
      </c>
      <c r="L18" s="7">
        <v>45.5</v>
      </c>
      <c r="M18" s="7">
        <v>44.300000000000004</v>
      </c>
      <c r="N18" s="8">
        <f t="shared" si="1"/>
        <v>40.593333333333334</v>
      </c>
      <c r="O18" s="29">
        <v>75010182052</v>
      </c>
      <c r="P18" s="31" t="s">
        <v>31</v>
      </c>
      <c r="Q18" s="30" t="s">
        <v>49</v>
      </c>
      <c r="R18" s="12" t="s">
        <v>14</v>
      </c>
      <c r="S18" s="7">
        <v>530.9</v>
      </c>
      <c r="T18" s="7">
        <v>530.9</v>
      </c>
      <c r="U18" s="7">
        <v>521.1</v>
      </c>
      <c r="V18" s="7">
        <v>511.40000000000003</v>
      </c>
      <c r="W18" s="9">
        <f t="shared" si="2"/>
        <v>487.01</v>
      </c>
    </row>
    <row r="19" spans="1:23" ht="59.1" customHeight="1">
      <c r="A19" s="32">
        <v>7501035911062</v>
      </c>
      <c r="B19" s="29">
        <v>7501035911062</v>
      </c>
      <c r="C19" s="33" t="s">
        <v>31</v>
      </c>
      <c r="D19" s="30" t="s">
        <v>50</v>
      </c>
      <c r="E19" s="11" t="s">
        <v>13</v>
      </c>
      <c r="F19" s="34">
        <v>72</v>
      </c>
      <c r="G19" s="13">
        <v>1409.58</v>
      </c>
      <c r="H19" s="5">
        <f>LOOKUP(C19,'[1]FAMILIAS-LINEAS '!$A$2:$A$101,'[1]FAMILIAS-LINEAS '!$C$2:$C$101)</f>
        <v>16</v>
      </c>
      <c r="I19" s="6">
        <f t="shared" si="0"/>
        <v>16.877155172413794</v>
      </c>
      <c r="J19" s="10">
        <v>22.400000000000002</v>
      </c>
      <c r="K19" s="7">
        <v>22.400000000000002</v>
      </c>
      <c r="L19" s="7">
        <v>22</v>
      </c>
      <c r="M19" s="7">
        <v>21.400000000000002</v>
      </c>
      <c r="N19" s="8">
        <f t="shared" si="1"/>
        <v>19.587500000000002</v>
      </c>
      <c r="O19" s="29">
        <v>2609</v>
      </c>
      <c r="P19" s="31" t="s">
        <v>31</v>
      </c>
      <c r="Q19" s="30" t="s">
        <v>51</v>
      </c>
      <c r="R19" s="12" t="s">
        <v>14</v>
      </c>
      <c r="S19" s="7">
        <v>1536.5</v>
      </c>
      <c r="T19" s="7">
        <v>1536.5</v>
      </c>
      <c r="U19" s="7">
        <v>1508.3</v>
      </c>
      <c r="V19" s="7">
        <v>1480.1</v>
      </c>
      <c r="W19" s="9">
        <f t="shared" si="2"/>
        <v>1409.59</v>
      </c>
    </row>
    <row r="20" spans="1:23" ht="59.1" customHeight="1">
      <c r="A20" s="32">
        <v>7501059296305</v>
      </c>
      <c r="B20" s="29">
        <v>7501058647160</v>
      </c>
      <c r="C20" s="33" t="s">
        <v>52</v>
      </c>
      <c r="D20" s="30" t="s">
        <v>53</v>
      </c>
      <c r="E20" s="11" t="s">
        <v>13</v>
      </c>
      <c r="F20" s="34">
        <v>24</v>
      </c>
      <c r="G20" s="13">
        <v>670.06</v>
      </c>
      <c r="H20" s="5">
        <f>LOOKUP(C20,'[1]FAMILIAS-LINEAS '!$A$2:$A$101,'[1]FAMILIAS-LINEAS '!$C$2:$C$101)</f>
        <v>0</v>
      </c>
      <c r="I20" s="6">
        <f t="shared" si="0"/>
        <v>27.919166666666666</v>
      </c>
      <c r="J20" s="10">
        <v>31.3</v>
      </c>
      <c r="K20" s="7">
        <v>31.3</v>
      </c>
      <c r="L20" s="7">
        <v>30.8</v>
      </c>
      <c r="M20" s="7">
        <v>29.900000000000002</v>
      </c>
      <c r="N20" s="8">
        <f t="shared" si="1"/>
        <v>27.929166666666667</v>
      </c>
      <c r="O20" s="29">
        <v>7501059239637</v>
      </c>
      <c r="P20" s="31" t="s">
        <v>52</v>
      </c>
      <c r="Q20" s="30" t="s">
        <v>54</v>
      </c>
      <c r="R20" s="12" t="s">
        <v>14</v>
      </c>
      <c r="S20" s="7">
        <v>730.4</v>
      </c>
      <c r="T20" s="7">
        <v>730.4</v>
      </c>
      <c r="U20" s="7">
        <v>717</v>
      </c>
      <c r="V20" s="7">
        <v>703.6</v>
      </c>
      <c r="W20" s="9">
        <f t="shared" si="2"/>
        <v>670.06999999999994</v>
      </c>
    </row>
    <row r="21" spans="1:23" ht="59.1" customHeight="1">
      <c r="A21" s="32">
        <v>7500478005833</v>
      </c>
      <c r="B21" s="29">
        <v>7500478005833</v>
      </c>
      <c r="C21" s="33" t="s">
        <v>55</v>
      </c>
      <c r="D21" s="30" t="s">
        <v>56</v>
      </c>
      <c r="E21" s="11" t="s">
        <v>13</v>
      </c>
      <c r="F21" s="34">
        <v>12</v>
      </c>
      <c r="G21" s="13">
        <v>96.36</v>
      </c>
      <c r="H21" s="5">
        <f>LOOKUP(C21,'[1]FAMILIAS-LINEAS '!$A$2:$A$101,'[1]FAMILIAS-LINEAS '!$C$2:$C$101)</f>
        <v>0</v>
      </c>
      <c r="I21" s="6">
        <f t="shared" si="0"/>
        <v>8.0299999999999994</v>
      </c>
      <c r="J21" s="10">
        <v>9.4</v>
      </c>
      <c r="K21" s="7">
        <v>9.4</v>
      </c>
      <c r="L21" s="7">
        <v>9.1</v>
      </c>
      <c r="M21" s="7">
        <v>9</v>
      </c>
      <c r="N21" s="8">
        <f t="shared" si="1"/>
        <v>8.0399999999999991</v>
      </c>
      <c r="O21" s="29">
        <v>75010064202</v>
      </c>
      <c r="P21" s="31" t="s">
        <v>55</v>
      </c>
      <c r="Q21" s="30" t="s">
        <v>57</v>
      </c>
      <c r="R21" s="12" t="s">
        <v>14</v>
      </c>
      <c r="S21" s="7">
        <v>108</v>
      </c>
      <c r="T21" s="7">
        <v>108</v>
      </c>
      <c r="U21" s="7">
        <v>106</v>
      </c>
      <c r="V21" s="7">
        <v>103.19999999999999</v>
      </c>
      <c r="W21" s="9">
        <f t="shared" si="2"/>
        <v>96.37</v>
      </c>
    </row>
    <row r="22" spans="1:23" ht="59.1" customHeight="1">
      <c r="A22" s="32">
        <v>75001872</v>
      </c>
      <c r="B22" s="29">
        <v>75001872</v>
      </c>
      <c r="C22" s="33" t="s">
        <v>58</v>
      </c>
      <c r="D22" s="30" t="s">
        <v>59</v>
      </c>
      <c r="E22" s="11" t="s">
        <v>13</v>
      </c>
      <c r="F22" s="34">
        <v>12</v>
      </c>
      <c r="G22" s="13">
        <v>211.4</v>
      </c>
      <c r="H22" s="5">
        <f>LOOKUP(C22,'[1]FAMILIAS-LINEAS '!$A$2:$A$101,'[1]FAMILIAS-LINEAS '!$C$2:$C$101)</f>
        <v>16</v>
      </c>
      <c r="I22" s="6">
        <f t="shared" si="0"/>
        <v>15.186781609195403</v>
      </c>
      <c r="J22" s="10">
        <v>20.3</v>
      </c>
      <c r="K22" s="7">
        <v>20.3</v>
      </c>
      <c r="L22" s="7">
        <v>20</v>
      </c>
      <c r="M22" s="7">
        <v>19.400000000000002</v>
      </c>
      <c r="N22" s="8">
        <f t="shared" si="1"/>
        <v>17.626666666666669</v>
      </c>
      <c r="O22" s="29">
        <v>3721</v>
      </c>
      <c r="P22" s="31" t="s">
        <v>58</v>
      </c>
      <c r="Q22" s="30" t="s">
        <v>60</v>
      </c>
      <c r="R22" s="12" t="s">
        <v>14</v>
      </c>
      <c r="S22" s="7">
        <v>230.5</v>
      </c>
      <c r="T22" s="7">
        <v>230.5</v>
      </c>
      <c r="U22" s="7">
        <v>226.2</v>
      </c>
      <c r="V22" s="7">
        <v>222</v>
      </c>
      <c r="W22" s="9">
        <f t="shared" si="2"/>
        <v>211.41</v>
      </c>
    </row>
    <row r="23" spans="1:23" ht="59.1" customHeight="1">
      <c r="A23" s="32">
        <v>6222001551624</v>
      </c>
      <c r="B23" s="29">
        <v>6222001560015</v>
      </c>
      <c r="C23" s="33" t="s">
        <v>61</v>
      </c>
      <c r="D23" s="30" t="s">
        <v>62</v>
      </c>
      <c r="E23" s="11" t="s">
        <v>63</v>
      </c>
      <c r="F23" s="34">
        <v>20</v>
      </c>
      <c r="G23" s="13">
        <v>150</v>
      </c>
      <c r="H23" s="5">
        <f>LOOKUP(C23,'[1]FAMILIAS-LINEAS '!$A$2:$A$101,'[1]FAMILIAS-LINEAS '!$C$2:$C$101)</f>
        <v>16</v>
      </c>
      <c r="I23" s="6">
        <f t="shared" si="0"/>
        <v>6.4655172413793105</v>
      </c>
      <c r="J23" s="10">
        <v>9.4</v>
      </c>
      <c r="K23" s="7">
        <v>9.4</v>
      </c>
      <c r="L23" s="7">
        <v>9</v>
      </c>
      <c r="M23" s="7">
        <v>9</v>
      </c>
      <c r="N23" s="8">
        <f t="shared" si="1"/>
        <v>7.51</v>
      </c>
      <c r="O23" s="29">
        <v>6222001551075</v>
      </c>
      <c r="P23" s="31" t="s">
        <v>61</v>
      </c>
      <c r="Q23" s="30" t="s">
        <v>64</v>
      </c>
      <c r="R23" s="12" t="s">
        <v>15</v>
      </c>
      <c r="S23" s="7">
        <v>163.5</v>
      </c>
      <c r="T23" s="7">
        <v>163.5</v>
      </c>
      <c r="U23" s="7">
        <v>160.5</v>
      </c>
      <c r="V23" s="7">
        <v>157.5</v>
      </c>
      <c r="W23" s="9">
        <f t="shared" si="2"/>
        <v>150.01</v>
      </c>
    </row>
    <row r="24" spans="1:23" ht="59.1" customHeight="1">
      <c r="A24" s="32">
        <v>602499162650</v>
      </c>
      <c r="B24" s="29">
        <v>602499162650</v>
      </c>
      <c r="C24" s="33" t="s">
        <v>65</v>
      </c>
      <c r="D24" s="30" t="s">
        <v>66</v>
      </c>
      <c r="E24" s="11" t="s">
        <v>13</v>
      </c>
      <c r="F24" s="34">
        <v>24</v>
      </c>
      <c r="G24" s="13">
        <v>321.89999999999998</v>
      </c>
      <c r="H24" s="5">
        <f>LOOKUP(C24,'[1]FAMILIAS-LINEAS '!$A$2:$A$101,'[1]FAMILIAS-LINEAS '!$C$2:$C$101)</f>
        <v>16</v>
      </c>
      <c r="I24" s="6">
        <f t="shared" si="0"/>
        <v>11.5625</v>
      </c>
      <c r="J24" s="10">
        <v>15.2</v>
      </c>
      <c r="K24" s="7">
        <v>15.2</v>
      </c>
      <c r="L24" s="7">
        <v>15.2</v>
      </c>
      <c r="M24" s="7">
        <v>14.7</v>
      </c>
      <c r="N24" s="8">
        <f t="shared" si="1"/>
        <v>13.422499999999999</v>
      </c>
      <c r="O24" s="29">
        <v>75289</v>
      </c>
      <c r="P24" s="31" t="s">
        <v>65</v>
      </c>
      <c r="Q24" s="30" t="s">
        <v>67</v>
      </c>
      <c r="R24" s="12" t="s">
        <v>14</v>
      </c>
      <c r="S24" s="7">
        <v>350.90000000000003</v>
      </c>
      <c r="T24" s="7">
        <v>350.90000000000003</v>
      </c>
      <c r="U24" s="7">
        <v>344.5</v>
      </c>
      <c r="V24" s="7">
        <v>338</v>
      </c>
      <c r="W24" s="9">
        <f t="shared" si="2"/>
        <v>321.90999999999997</v>
      </c>
    </row>
    <row r="25" spans="1:23" ht="59.1" customHeight="1">
      <c r="A25" s="32">
        <v>12388000978</v>
      </c>
      <c r="B25" s="29">
        <v>12388000978</v>
      </c>
      <c r="C25" s="33" t="s">
        <v>68</v>
      </c>
      <c r="D25" s="30" t="s">
        <v>69</v>
      </c>
      <c r="E25" s="11" t="s">
        <v>13</v>
      </c>
      <c r="F25" s="34">
        <v>50</v>
      </c>
      <c r="G25" s="13">
        <v>620</v>
      </c>
      <c r="H25" s="5">
        <f>LOOKUP(C25,'[1]FAMILIAS-LINEAS '!$A$2:$A$101,'[1]FAMILIAS-LINEAS '!$C$2:$C$101)</f>
        <v>16</v>
      </c>
      <c r="I25" s="6">
        <f t="shared" si="0"/>
        <v>10.689655172413794</v>
      </c>
      <c r="J25" s="10">
        <v>14.2</v>
      </c>
      <c r="K25" s="7">
        <v>14.2</v>
      </c>
      <c r="L25" s="7">
        <v>13.799999999999999</v>
      </c>
      <c r="M25" s="7">
        <v>13.6</v>
      </c>
      <c r="N25" s="8">
        <f t="shared" si="1"/>
        <v>12.41</v>
      </c>
      <c r="O25" s="29">
        <v>7569966204</v>
      </c>
      <c r="P25" s="31" t="s">
        <v>68</v>
      </c>
      <c r="Q25" s="30" t="s">
        <v>70</v>
      </c>
      <c r="R25" s="12" t="s">
        <v>14</v>
      </c>
      <c r="S25" s="7">
        <v>675.8</v>
      </c>
      <c r="T25" s="7">
        <v>675.8</v>
      </c>
      <c r="U25" s="7">
        <v>663.4</v>
      </c>
      <c r="V25" s="7">
        <v>651</v>
      </c>
      <c r="W25" s="9">
        <f t="shared" si="2"/>
        <v>620.01</v>
      </c>
    </row>
    <row r="26" spans="1:23" ht="59.1" customHeight="1">
      <c r="A26" s="32">
        <v>7501058770110</v>
      </c>
      <c r="B26" s="29">
        <v>7501058770110</v>
      </c>
      <c r="C26" s="33" t="s">
        <v>18</v>
      </c>
      <c r="D26" s="30" t="s">
        <v>71</v>
      </c>
      <c r="E26" s="11" t="s">
        <v>13</v>
      </c>
      <c r="F26" s="34">
        <v>12</v>
      </c>
      <c r="G26" s="13">
        <v>458.56799999999998</v>
      </c>
      <c r="H26" s="5">
        <f>LOOKUP(C26,'[1]FAMILIAS-LINEAS '!$A$2:$A$101,'[1]FAMILIAS-LINEAS '!$C$2:$C$101)</f>
        <v>16</v>
      </c>
      <c r="I26" s="6">
        <f t="shared" si="0"/>
        <v>32.943103448275863</v>
      </c>
      <c r="J26" s="10">
        <v>42.800000000000004</v>
      </c>
      <c r="K26" s="7">
        <v>42.800000000000004</v>
      </c>
      <c r="L26" s="7">
        <v>42.1</v>
      </c>
      <c r="M26" s="7">
        <v>40.9</v>
      </c>
      <c r="N26" s="8">
        <f t="shared" si="1"/>
        <v>38.223999999999997</v>
      </c>
      <c r="O26" s="29">
        <v>7501058752441</v>
      </c>
      <c r="P26" s="31" t="s">
        <v>18</v>
      </c>
      <c r="Q26" s="30" t="s">
        <v>72</v>
      </c>
      <c r="R26" s="12" t="s">
        <v>14</v>
      </c>
      <c r="S26" s="7">
        <v>499.90000000000003</v>
      </c>
      <c r="T26" s="7">
        <v>499.90000000000003</v>
      </c>
      <c r="U26" s="7">
        <v>490.70000000000005</v>
      </c>
      <c r="V26" s="7">
        <v>481.5</v>
      </c>
      <c r="W26" s="9">
        <f t="shared" si="2"/>
        <v>458.57799999999997</v>
      </c>
    </row>
    <row r="27" spans="1:23" ht="59.1" customHeight="1">
      <c r="A27" s="32">
        <v>7509546667034</v>
      </c>
      <c r="B27" s="29">
        <v>7509546667034</v>
      </c>
      <c r="C27" s="33" t="s">
        <v>18</v>
      </c>
      <c r="D27" s="30" t="s">
        <v>73</v>
      </c>
      <c r="E27" s="11" t="s">
        <v>13</v>
      </c>
      <c r="F27" s="34">
        <v>12</v>
      </c>
      <c r="G27" s="13">
        <v>278.01</v>
      </c>
      <c r="H27" s="5">
        <f>LOOKUP(C27,'[1]FAMILIAS-LINEAS '!$A$2:$A$101,'[1]FAMILIAS-LINEAS '!$C$2:$C$101)</f>
        <v>16</v>
      </c>
      <c r="I27" s="6">
        <f t="shared" si="0"/>
        <v>19.97198275862069</v>
      </c>
      <c r="J27" s="10">
        <v>26</v>
      </c>
      <c r="K27" s="7">
        <v>26</v>
      </c>
      <c r="L27" s="7">
        <v>25.5</v>
      </c>
      <c r="M27" s="7">
        <v>24.8</v>
      </c>
      <c r="N27" s="8">
        <f t="shared" si="1"/>
        <v>23.177500000000002</v>
      </c>
      <c r="O27" s="29">
        <v>75096002</v>
      </c>
      <c r="P27" s="31" t="s">
        <v>18</v>
      </c>
      <c r="Q27" s="30" t="s">
        <v>74</v>
      </c>
      <c r="R27" s="12" t="s">
        <v>14</v>
      </c>
      <c r="S27" s="7">
        <v>303.10000000000002</v>
      </c>
      <c r="T27" s="7">
        <v>303.10000000000002</v>
      </c>
      <c r="U27" s="7">
        <v>297.5</v>
      </c>
      <c r="V27" s="7">
        <v>292</v>
      </c>
      <c r="W27" s="9">
        <f t="shared" si="2"/>
        <v>278.02</v>
      </c>
    </row>
    <row r="28" spans="1:23" ht="59.1" customHeight="1">
      <c r="A28" s="32">
        <v>7501032915254</v>
      </c>
      <c r="B28" s="29">
        <v>7501032915254</v>
      </c>
      <c r="C28" s="33" t="s">
        <v>18</v>
      </c>
      <c r="D28" s="30" t="s">
        <v>75</v>
      </c>
      <c r="E28" s="11" t="s">
        <v>13</v>
      </c>
      <c r="F28" s="34">
        <v>12</v>
      </c>
      <c r="G28" s="13">
        <v>623.71</v>
      </c>
      <c r="H28" s="5">
        <f>LOOKUP(C28,'[1]FAMILIAS-LINEAS '!$A$2:$A$101,'[1]FAMILIAS-LINEAS '!$C$2:$C$101)</f>
        <v>16</v>
      </c>
      <c r="I28" s="6">
        <f t="shared" si="0"/>
        <v>44.806752873563219</v>
      </c>
      <c r="J28" s="10">
        <v>58.300000000000004</v>
      </c>
      <c r="K28" s="7">
        <v>58.300000000000004</v>
      </c>
      <c r="L28" s="7">
        <v>57.2</v>
      </c>
      <c r="M28" s="7">
        <v>55.7</v>
      </c>
      <c r="N28" s="8">
        <f t="shared" si="1"/>
        <v>51.985833333333332</v>
      </c>
      <c r="O28" s="29">
        <v>15492</v>
      </c>
      <c r="P28" s="31" t="s">
        <v>18</v>
      </c>
      <c r="Q28" s="30" t="s">
        <v>76</v>
      </c>
      <c r="R28" s="12" t="s">
        <v>14</v>
      </c>
      <c r="S28" s="7">
        <v>679.9</v>
      </c>
      <c r="T28" s="7">
        <v>679.9</v>
      </c>
      <c r="U28" s="7">
        <v>667.4</v>
      </c>
      <c r="V28" s="7">
        <v>654.9</v>
      </c>
      <c r="W28" s="9">
        <f t="shared" si="2"/>
        <v>623.72</v>
      </c>
    </row>
    <row r="29" spans="1:23" ht="59.1" customHeight="1">
      <c r="A29" s="32">
        <v>7503010473114</v>
      </c>
      <c r="B29" s="29">
        <v>7503010473114</v>
      </c>
      <c r="C29" s="33" t="s">
        <v>77</v>
      </c>
      <c r="D29" s="30" t="s">
        <v>78</v>
      </c>
      <c r="E29" s="11" t="s">
        <v>13</v>
      </c>
      <c r="F29" s="34">
        <v>24</v>
      </c>
      <c r="G29" s="13">
        <v>203</v>
      </c>
      <c r="H29" s="5">
        <f>LOOKUP(C29,'[1]FAMILIAS-LINEAS '!$A$2:$A$101,'[1]FAMILIAS-LINEAS '!$C$2:$C$101)</f>
        <v>16</v>
      </c>
      <c r="I29" s="6">
        <f t="shared" si="0"/>
        <v>7.2916666666666679</v>
      </c>
      <c r="J29" s="10">
        <v>9.5</v>
      </c>
      <c r="K29" s="7">
        <v>9.5</v>
      </c>
      <c r="L29" s="7">
        <v>9.4</v>
      </c>
      <c r="M29" s="7">
        <v>9.1</v>
      </c>
      <c r="N29" s="8">
        <f t="shared" si="1"/>
        <v>8.4683333333333337</v>
      </c>
      <c r="O29" s="29">
        <v>75063621008</v>
      </c>
      <c r="P29" s="31" t="s">
        <v>77</v>
      </c>
      <c r="Q29" s="30" t="s">
        <v>79</v>
      </c>
      <c r="R29" s="12" t="s">
        <v>14</v>
      </c>
      <c r="S29" s="7">
        <v>221.29999999999998</v>
      </c>
      <c r="T29" s="7">
        <v>221.29999999999998</v>
      </c>
      <c r="U29" s="7">
        <v>217.29999999999998</v>
      </c>
      <c r="V29" s="7">
        <v>213.2</v>
      </c>
      <c r="W29" s="9">
        <f t="shared" si="2"/>
        <v>203.01</v>
      </c>
    </row>
    <row r="30" spans="1:23" ht="59.1" customHeight="1">
      <c r="A30" s="32">
        <v>7503010473107</v>
      </c>
      <c r="B30" s="29">
        <v>7503010473107</v>
      </c>
      <c r="C30" s="33" t="s">
        <v>77</v>
      </c>
      <c r="D30" s="30" t="s">
        <v>80</v>
      </c>
      <c r="E30" s="11" t="s">
        <v>13</v>
      </c>
      <c r="F30" s="34">
        <v>24</v>
      </c>
      <c r="G30" s="13">
        <v>161</v>
      </c>
      <c r="H30" s="5">
        <f>LOOKUP(C30,'[1]FAMILIAS-LINEAS '!$A$2:$A$101,'[1]FAMILIAS-LINEAS '!$C$2:$C$101)</f>
        <v>16</v>
      </c>
      <c r="I30" s="6">
        <f t="shared" si="0"/>
        <v>5.7830459770114944</v>
      </c>
      <c r="J30" s="10">
        <v>7.6</v>
      </c>
      <c r="K30" s="7">
        <v>7.6</v>
      </c>
      <c r="L30" s="7">
        <v>7.5</v>
      </c>
      <c r="M30" s="7">
        <v>7.3</v>
      </c>
      <c r="N30" s="8">
        <f t="shared" si="1"/>
        <v>6.7183333333333328</v>
      </c>
      <c r="O30" s="29">
        <v>75063621007</v>
      </c>
      <c r="P30" s="31" t="s">
        <v>77</v>
      </c>
      <c r="Q30" s="30" t="s">
        <v>81</v>
      </c>
      <c r="R30" s="12" t="s">
        <v>14</v>
      </c>
      <c r="S30" s="7">
        <v>175.5</v>
      </c>
      <c r="T30" s="7">
        <v>175.5</v>
      </c>
      <c r="U30" s="7">
        <v>172.29999999999998</v>
      </c>
      <c r="V30" s="7">
        <v>169.1</v>
      </c>
      <c r="W30" s="9">
        <f t="shared" si="2"/>
        <v>161.01</v>
      </c>
    </row>
    <row r="31" spans="1:23" ht="59.1" customHeight="1">
      <c r="A31" s="32">
        <v>7509546059501</v>
      </c>
      <c r="B31" s="29">
        <v>7509546059501</v>
      </c>
      <c r="C31" s="33" t="s">
        <v>82</v>
      </c>
      <c r="D31" s="30" t="s">
        <v>83</v>
      </c>
      <c r="E31" s="11" t="s">
        <v>13</v>
      </c>
      <c r="F31" s="34">
        <v>4</v>
      </c>
      <c r="G31" s="13">
        <v>318.60000000000002</v>
      </c>
      <c r="H31" s="5">
        <f>LOOKUP(C31,'[1]FAMILIAS-LINEAS '!$A$2:$A$101,'[1]FAMILIAS-LINEAS '!$C$2:$C$101)</f>
        <v>16</v>
      </c>
      <c r="I31" s="6">
        <f t="shared" si="0"/>
        <v>68.663793103448285</v>
      </c>
      <c r="J31" s="10">
        <v>89.3</v>
      </c>
      <c r="K31" s="7">
        <v>89.3</v>
      </c>
      <c r="L31" s="7">
        <v>87.699999999999989</v>
      </c>
      <c r="M31" s="7">
        <v>85.3</v>
      </c>
      <c r="N31" s="8">
        <f t="shared" si="1"/>
        <v>79.660000000000011</v>
      </c>
      <c r="O31" s="29">
        <v>75063201</v>
      </c>
      <c r="P31" s="31" t="s">
        <v>82</v>
      </c>
      <c r="Q31" s="30" t="s">
        <v>84</v>
      </c>
      <c r="R31" s="12" t="s">
        <v>14</v>
      </c>
      <c r="S31" s="7">
        <v>347.3</v>
      </c>
      <c r="T31" s="7">
        <v>347.3</v>
      </c>
      <c r="U31" s="7">
        <v>341</v>
      </c>
      <c r="V31" s="7">
        <v>334.6</v>
      </c>
      <c r="W31" s="9">
        <f t="shared" si="2"/>
        <v>318.61</v>
      </c>
    </row>
    <row r="32" spans="1:23" ht="59.1" customHeight="1">
      <c r="A32" s="32">
        <v>7509546080697</v>
      </c>
      <c r="B32" s="29">
        <v>7509546080697</v>
      </c>
      <c r="C32" s="33" t="s">
        <v>82</v>
      </c>
      <c r="D32" s="30" t="s">
        <v>85</v>
      </c>
      <c r="E32" s="11" t="s">
        <v>13</v>
      </c>
      <c r="F32" s="34">
        <v>4</v>
      </c>
      <c r="G32" s="13">
        <v>334</v>
      </c>
      <c r="H32" s="5">
        <f>LOOKUP(C32,'[1]FAMILIAS-LINEAS '!$A$2:$A$101,'[1]FAMILIAS-LINEAS '!$C$2:$C$101)</f>
        <v>16</v>
      </c>
      <c r="I32" s="6">
        <f t="shared" si="0"/>
        <v>71.982758620689665</v>
      </c>
      <c r="J32" s="10">
        <v>91.899999999999991</v>
      </c>
      <c r="K32" s="7">
        <v>91.899999999999991</v>
      </c>
      <c r="L32" s="7">
        <v>90.199999999999989</v>
      </c>
      <c r="M32" s="7">
        <v>88.6</v>
      </c>
      <c r="N32" s="8">
        <f t="shared" si="1"/>
        <v>83.51</v>
      </c>
      <c r="O32" s="29">
        <v>7508967904</v>
      </c>
      <c r="P32" s="31" t="s">
        <v>82</v>
      </c>
      <c r="Q32" s="30" t="s">
        <v>86</v>
      </c>
      <c r="R32" s="12" t="s">
        <v>14</v>
      </c>
      <c r="S32" s="7">
        <v>364.1</v>
      </c>
      <c r="T32" s="7">
        <v>364.1</v>
      </c>
      <c r="U32" s="7">
        <v>357.40000000000003</v>
      </c>
      <c r="V32" s="7">
        <v>350.7</v>
      </c>
      <c r="W32" s="9">
        <f t="shared" si="2"/>
        <v>334.01</v>
      </c>
    </row>
    <row r="33" spans="1:23" ht="59.1" customHeight="1">
      <c r="A33" s="32">
        <v>7501050420501</v>
      </c>
      <c r="B33" s="29">
        <v>7501050420501</v>
      </c>
      <c r="C33" s="33" t="s">
        <v>87</v>
      </c>
      <c r="D33" s="30" t="s">
        <v>88</v>
      </c>
      <c r="E33" s="11" t="s">
        <v>63</v>
      </c>
      <c r="F33" s="34">
        <v>12</v>
      </c>
      <c r="G33" s="13">
        <v>308</v>
      </c>
      <c r="H33" s="5">
        <f>LOOKUP(C33,'[1]FAMILIAS-LINEAS '!$A$2:$A$101,'[1]FAMILIAS-LINEAS '!$C$2:$C$101)</f>
        <v>16</v>
      </c>
      <c r="I33" s="6">
        <f t="shared" si="0"/>
        <v>22.126436781609197</v>
      </c>
      <c r="J33" s="10">
        <v>28.8</v>
      </c>
      <c r="K33" s="7">
        <v>28.8</v>
      </c>
      <c r="L33" s="7">
        <v>28.3</v>
      </c>
      <c r="M33" s="7">
        <v>27.5</v>
      </c>
      <c r="N33" s="8">
        <f t="shared" si="1"/>
        <v>25.676666666666669</v>
      </c>
      <c r="O33" s="29">
        <v>57999</v>
      </c>
      <c r="P33" s="31" t="s">
        <v>87</v>
      </c>
      <c r="Q33" s="30" t="s">
        <v>89</v>
      </c>
      <c r="R33" s="12" t="s">
        <v>14</v>
      </c>
      <c r="S33" s="7">
        <v>335.8</v>
      </c>
      <c r="T33" s="7">
        <v>335.8</v>
      </c>
      <c r="U33" s="7">
        <v>329.6</v>
      </c>
      <c r="V33" s="7">
        <v>323.39999999999998</v>
      </c>
      <c r="W33" s="9">
        <f t="shared" si="2"/>
        <v>308.01</v>
      </c>
    </row>
    <row r="34" spans="1:23" ht="59.1" customHeight="1">
      <c r="A34" s="32">
        <v>7501050420525</v>
      </c>
      <c r="B34" s="29">
        <v>7501050420525</v>
      </c>
      <c r="C34" s="33" t="s">
        <v>87</v>
      </c>
      <c r="D34" s="30" t="s">
        <v>90</v>
      </c>
      <c r="E34" s="11" t="s">
        <v>13</v>
      </c>
      <c r="F34" s="34">
        <v>24</v>
      </c>
      <c r="G34" s="13">
        <v>316.05</v>
      </c>
      <c r="H34" s="5">
        <f>LOOKUP(C34,'[1]FAMILIAS-LINEAS '!$A$2:$A$101,'[1]FAMILIAS-LINEAS '!$C$2:$C$101)</f>
        <v>16</v>
      </c>
      <c r="I34" s="6">
        <f t="shared" si="0"/>
        <v>11.352370689655174</v>
      </c>
      <c r="J34" s="10">
        <v>14.799999999999999</v>
      </c>
      <c r="K34" s="7">
        <v>14.799999999999999</v>
      </c>
      <c r="L34" s="7">
        <v>14.5</v>
      </c>
      <c r="M34" s="7">
        <v>14.1</v>
      </c>
      <c r="N34" s="8">
        <f t="shared" si="1"/>
        <v>13.178750000000001</v>
      </c>
      <c r="O34" s="29">
        <v>7506341</v>
      </c>
      <c r="P34" s="31" t="s">
        <v>87</v>
      </c>
      <c r="Q34" s="30" t="s">
        <v>91</v>
      </c>
      <c r="R34" s="12" t="s">
        <v>14</v>
      </c>
      <c r="S34" s="7">
        <v>344.5</v>
      </c>
      <c r="T34" s="7">
        <v>344.5</v>
      </c>
      <c r="U34" s="7">
        <v>338.20000000000005</v>
      </c>
      <c r="V34" s="7">
        <v>331.90000000000003</v>
      </c>
      <c r="W34" s="9">
        <f t="shared" si="2"/>
        <v>316.06</v>
      </c>
    </row>
    <row r="35" spans="1:23" ht="59.1" customHeight="1">
      <c r="A35" s="32">
        <v>7506425624393</v>
      </c>
      <c r="B35" s="29">
        <v>7506425624393</v>
      </c>
      <c r="C35" s="33" t="s">
        <v>87</v>
      </c>
      <c r="D35" s="30" t="s">
        <v>92</v>
      </c>
      <c r="E35" s="11" t="s">
        <v>13</v>
      </c>
      <c r="F35" s="34">
        <v>24</v>
      </c>
      <c r="G35" s="13">
        <v>423</v>
      </c>
      <c r="H35" s="5">
        <f>LOOKUP(C35,'[1]FAMILIAS-LINEAS '!$A$2:$A$101,'[1]FAMILIAS-LINEAS '!$C$2:$C$101)</f>
        <v>16</v>
      </c>
      <c r="I35" s="6">
        <f t="shared" si="0"/>
        <v>15.193965517241381</v>
      </c>
      <c r="J35" s="10">
        <v>19.8</v>
      </c>
      <c r="K35" s="7">
        <v>19.8</v>
      </c>
      <c r="L35" s="7">
        <v>19.400000000000002</v>
      </c>
      <c r="M35" s="7">
        <v>19.100000000000001</v>
      </c>
      <c r="N35" s="8">
        <f t="shared" si="1"/>
        <v>17.635000000000002</v>
      </c>
      <c r="O35" s="29">
        <v>75080496</v>
      </c>
      <c r="P35" s="31" t="s">
        <v>87</v>
      </c>
      <c r="Q35" s="30" t="s">
        <v>93</v>
      </c>
      <c r="R35" s="12" t="s">
        <v>14</v>
      </c>
      <c r="S35" s="7">
        <v>461.1</v>
      </c>
      <c r="T35" s="7">
        <v>461.1</v>
      </c>
      <c r="U35" s="7">
        <v>452.70000000000005</v>
      </c>
      <c r="V35" s="7">
        <v>444.20000000000005</v>
      </c>
      <c r="W35" s="9">
        <f t="shared" si="2"/>
        <v>423.01</v>
      </c>
    </row>
    <row r="36" spans="1:23" ht="59.1" customHeight="1">
      <c r="A36" s="32">
        <v>7501017364596</v>
      </c>
      <c r="B36" s="29">
        <v>7506425602759</v>
      </c>
      <c r="C36" s="33" t="s">
        <v>87</v>
      </c>
      <c r="D36" s="30" t="s">
        <v>94</v>
      </c>
      <c r="E36" s="11" t="s">
        <v>13</v>
      </c>
      <c r="F36" s="34">
        <v>48</v>
      </c>
      <c r="G36" s="13">
        <v>397.9</v>
      </c>
      <c r="H36" s="5">
        <f>LOOKUP(C36,'[1]FAMILIAS-LINEAS '!$A$2:$A$101,'[1]FAMILIAS-LINEAS '!$C$2:$C$101)</f>
        <v>16</v>
      </c>
      <c r="I36" s="6">
        <f t="shared" si="0"/>
        <v>7.1461925287356323</v>
      </c>
      <c r="J36" s="10">
        <v>10.199999999999999</v>
      </c>
      <c r="K36" s="7">
        <v>10.199999999999999</v>
      </c>
      <c r="L36" s="7">
        <v>9.7999999999999989</v>
      </c>
      <c r="M36" s="7">
        <v>9.5</v>
      </c>
      <c r="N36" s="8">
        <f t="shared" si="1"/>
        <v>8.2995833333333326</v>
      </c>
      <c r="O36" s="29">
        <v>6378</v>
      </c>
      <c r="P36" s="31" t="s">
        <v>87</v>
      </c>
      <c r="Q36" s="30" t="s">
        <v>95</v>
      </c>
      <c r="R36" s="12" t="s">
        <v>14</v>
      </c>
      <c r="S36" s="7">
        <v>433.8</v>
      </c>
      <c r="T36" s="7">
        <v>433.8</v>
      </c>
      <c r="U36" s="7">
        <v>425.8</v>
      </c>
      <c r="V36" s="7">
        <v>417.8</v>
      </c>
      <c r="W36" s="9">
        <f t="shared" si="2"/>
        <v>397.90999999999997</v>
      </c>
    </row>
    <row r="37" spans="1:23" ht="59.1" customHeight="1">
      <c r="A37" s="32">
        <v>7501017361182</v>
      </c>
      <c r="B37" s="29">
        <v>7501017361182</v>
      </c>
      <c r="C37" s="33" t="s">
        <v>87</v>
      </c>
      <c r="D37" s="30" t="s">
        <v>96</v>
      </c>
      <c r="E37" s="11" t="s">
        <v>13</v>
      </c>
      <c r="F37" s="34">
        <v>12</v>
      </c>
      <c r="G37" s="13">
        <v>408.78</v>
      </c>
      <c r="H37" s="5">
        <f>LOOKUP(C37,'[1]FAMILIAS-LINEAS '!$A$2:$A$101,'[1]FAMILIAS-LINEAS '!$C$2:$C$101)</f>
        <v>16</v>
      </c>
      <c r="I37" s="6">
        <f t="shared" si="0"/>
        <v>29.366379310344829</v>
      </c>
      <c r="J37" s="10">
        <v>38.200000000000003</v>
      </c>
      <c r="K37" s="7">
        <v>38.200000000000003</v>
      </c>
      <c r="L37" s="7">
        <v>37.5</v>
      </c>
      <c r="M37" s="7">
        <v>36.5</v>
      </c>
      <c r="N37" s="8">
        <f t="shared" si="1"/>
        <v>34.074999999999996</v>
      </c>
      <c r="O37" s="29">
        <v>6304</v>
      </c>
      <c r="P37" s="31" t="s">
        <v>87</v>
      </c>
      <c r="Q37" s="30" t="s">
        <v>97</v>
      </c>
      <c r="R37" s="12" t="s">
        <v>14</v>
      </c>
      <c r="S37" s="7">
        <v>445.6</v>
      </c>
      <c r="T37" s="7">
        <v>445.6</v>
      </c>
      <c r="U37" s="7">
        <v>437.40000000000003</v>
      </c>
      <c r="V37" s="7">
        <v>429.3</v>
      </c>
      <c r="W37" s="9">
        <f t="shared" si="2"/>
        <v>408.78999999999996</v>
      </c>
    </row>
    <row r="38" spans="1:23" ht="59.1" customHeight="1">
      <c r="A38" s="32">
        <v>7501017361168</v>
      </c>
      <c r="B38" s="29">
        <v>7501017361168</v>
      </c>
      <c r="C38" s="33" t="s">
        <v>87</v>
      </c>
      <c r="D38" s="30" t="s">
        <v>98</v>
      </c>
      <c r="E38" s="11" t="s">
        <v>13</v>
      </c>
      <c r="F38" s="34">
        <v>48</v>
      </c>
      <c r="G38" s="13">
        <v>445.07</v>
      </c>
      <c r="H38" s="5">
        <f>LOOKUP(C38,'[1]FAMILIAS-LINEAS '!$A$2:$A$101,'[1]FAMILIAS-LINEAS '!$C$2:$C$101)</f>
        <v>16</v>
      </c>
      <c r="I38" s="6">
        <f t="shared" si="0"/>
        <v>7.9933548850574709</v>
      </c>
      <c r="J38" s="10">
        <v>10.5</v>
      </c>
      <c r="K38" s="7">
        <v>10.5</v>
      </c>
      <c r="L38" s="7">
        <v>10.299999999999999</v>
      </c>
      <c r="M38" s="7">
        <v>10</v>
      </c>
      <c r="N38" s="8">
        <f t="shared" si="1"/>
        <v>9.2822916666666657</v>
      </c>
      <c r="O38" s="29">
        <v>6303</v>
      </c>
      <c r="P38" s="31" t="s">
        <v>87</v>
      </c>
      <c r="Q38" s="30" t="s">
        <v>99</v>
      </c>
      <c r="R38" s="12" t="s">
        <v>14</v>
      </c>
      <c r="S38" s="7">
        <v>485.20000000000005</v>
      </c>
      <c r="T38" s="7">
        <v>485.20000000000005</v>
      </c>
      <c r="U38" s="7">
        <v>476.3</v>
      </c>
      <c r="V38" s="7">
        <v>467.40000000000003</v>
      </c>
      <c r="W38" s="9">
        <f t="shared" si="2"/>
        <v>445.08</v>
      </c>
    </row>
    <row r="39" spans="1:23" ht="59.1" customHeight="1">
      <c r="A39" s="32">
        <v>823703160075</v>
      </c>
      <c r="B39" s="29">
        <v>823703160075</v>
      </c>
      <c r="C39" s="33" t="s">
        <v>87</v>
      </c>
      <c r="D39" s="30" t="s">
        <v>100</v>
      </c>
      <c r="E39" s="11" t="s">
        <v>63</v>
      </c>
      <c r="F39" s="34">
        <v>24</v>
      </c>
      <c r="G39" s="13">
        <v>450</v>
      </c>
      <c r="H39" s="5">
        <f>LOOKUP(C39,'[1]FAMILIAS-LINEAS '!$A$2:$A$101,'[1]FAMILIAS-LINEAS '!$C$2:$C$101)</f>
        <v>16</v>
      </c>
      <c r="I39" s="6">
        <f t="shared" si="0"/>
        <v>16.163793103448278</v>
      </c>
      <c r="J39" s="10">
        <v>21.400000000000002</v>
      </c>
      <c r="K39" s="7">
        <v>21.400000000000002</v>
      </c>
      <c r="L39" s="7">
        <v>20.900000000000002</v>
      </c>
      <c r="M39" s="7">
        <v>20.3</v>
      </c>
      <c r="N39" s="8">
        <f t="shared" si="1"/>
        <v>18.760000000000002</v>
      </c>
      <c r="O39" s="29">
        <v>75010283027</v>
      </c>
      <c r="P39" s="31" t="s">
        <v>87</v>
      </c>
      <c r="Q39" s="30" t="s">
        <v>101</v>
      </c>
      <c r="R39" s="12" t="s">
        <v>14</v>
      </c>
      <c r="S39" s="7">
        <v>490.5</v>
      </c>
      <c r="T39" s="7">
        <v>490.5</v>
      </c>
      <c r="U39" s="7">
        <v>481.5</v>
      </c>
      <c r="V39" s="7">
        <v>472.5</v>
      </c>
      <c r="W39" s="9">
        <f t="shared" si="2"/>
        <v>450.01</v>
      </c>
    </row>
    <row r="40" spans="1:23" ht="59.1" customHeight="1">
      <c r="A40" s="32">
        <v>7501050430166</v>
      </c>
      <c r="B40" s="29">
        <v>7501050430166</v>
      </c>
      <c r="C40" s="33" t="s">
        <v>87</v>
      </c>
      <c r="D40" s="30" t="s">
        <v>102</v>
      </c>
      <c r="E40" s="11" t="s">
        <v>63</v>
      </c>
      <c r="F40" s="34">
        <v>8</v>
      </c>
      <c r="G40" s="13">
        <v>222</v>
      </c>
      <c r="H40" s="5">
        <f>LOOKUP(C40,'[1]FAMILIAS-LINEAS '!$A$2:$A$101,'[1]FAMILIAS-LINEAS '!$C$2:$C$101)</f>
        <v>16</v>
      </c>
      <c r="I40" s="6">
        <f t="shared" si="0"/>
        <v>23.922413793103448</v>
      </c>
      <c r="J40" s="10">
        <v>31.1</v>
      </c>
      <c r="K40" s="7">
        <v>31.1</v>
      </c>
      <c r="L40" s="7">
        <v>30.6</v>
      </c>
      <c r="M40" s="7">
        <v>29.700000000000003</v>
      </c>
      <c r="N40" s="8">
        <f t="shared" si="1"/>
        <v>27.76</v>
      </c>
      <c r="O40" s="29">
        <v>124112</v>
      </c>
      <c r="P40" s="31" t="s">
        <v>87</v>
      </c>
      <c r="Q40" s="30" t="s">
        <v>103</v>
      </c>
      <c r="R40" s="12" t="s">
        <v>104</v>
      </c>
      <c r="S40" s="7">
        <v>242</v>
      </c>
      <c r="T40" s="7">
        <v>242</v>
      </c>
      <c r="U40" s="7">
        <v>237.6</v>
      </c>
      <c r="V40" s="7">
        <v>233.1</v>
      </c>
      <c r="W40" s="9">
        <f t="shared" si="2"/>
        <v>222.01</v>
      </c>
    </row>
    <row r="41" spans="1:23" ht="59.1" customHeight="1">
      <c r="A41" s="32">
        <v>7501050430043</v>
      </c>
      <c r="B41" s="29">
        <v>7501050430043</v>
      </c>
      <c r="C41" s="33" t="s">
        <v>87</v>
      </c>
      <c r="D41" s="30" t="s">
        <v>105</v>
      </c>
      <c r="E41" s="11" t="s">
        <v>13</v>
      </c>
      <c r="F41" s="34">
        <v>24</v>
      </c>
      <c r="G41" s="13">
        <v>258</v>
      </c>
      <c r="H41" s="5">
        <f>LOOKUP(C41,'[1]FAMILIAS-LINEAS '!$A$2:$A$101,'[1]FAMILIAS-LINEAS '!$C$2:$C$101)</f>
        <v>16</v>
      </c>
      <c r="I41" s="6">
        <f t="shared" si="0"/>
        <v>9.2672413793103452</v>
      </c>
      <c r="J41" s="10">
        <v>12.1</v>
      </c>
      <c r="K41" s="7">
        <v>12.1</v>
      </c>
      <c r="L41" s="7">
        <v>11.9</v>
      </c>
      <c r="M41" s="7">
        <v>11.7</v>
      </c>
      <c r="N41" s="8">
        <f t="shared" si="1"/>
        <v>10.76</v>
      </c>
      <c r="O41" s="29">
        <v>6301</v>
      </c>
      <c r="P41" s="31" t="s">
        <v>87</v>
      </c>
      <c r="Q41" s="30" t="s">
        <v>106</v>
      </c>
      <c r="R41" s="12" t="s">
        <v>14</v>
      </c>
      <c r="S41" s="7">
        <v>281.3</v>
      </c>
      <c r="T41" s="7">
        <v>281.3</v>
      </c>
      <c r="U41" s="7">
        <v>276.10000000000002</v>
      </c>
      <c r="V41" s="7">
        <v>270.89999999999998</v>
      </c>
      <c r="W41" s="9">
        <f t="shared" si="2"/>
        <v>258.01</v>
      </c>
    </row>
    <row r="42" spans="1:23" ht="59.1" customHeight="1">
      <c r="A42" s="32">
        <v>7501017360789</v>
      </c>
      <c r="B42" s="29">
        <v>7501943424562</v>
      </c>
      <c r="C42" s="33" t="s">
        <v>107</v>
      </c>
      <c r="D42" s="30" t="s">
        <v>108</v>
      </c>
      <c r="E42" s="11" t="s">
        <v>13</v>
      </c>
      <c r="F42" s="34">
        <v>10</v>
      </c>
      <c r="G42" s="13">
        <v>129.94</v>
      </c>
      <c r="H42" s="5">
        <f>LOOKUP(C42,'[1]FAMILIAS-LINEAS '!$A$2:$A$101,'[1]FAMILIAS-LINEAS '!$C$2:$C$101)</f>
        <v>16</v>
      </c>
      <c r="I42" s="6">
        <f t="shared" si="0"/>
        <v>11.201724137931036</v>
      </c>
      <c r="J42" s="10">
        <v>14.9</v>
      </c>
      <c r="K42" s="7">
        <v>14.9</v>
      </c>
      <c r="L42" s="7">
        <v>14.6</v>
      </c>
      <c r="M42" s="7">
        <v>14.5</v>
      </c>
      <c r="N42" s="8">
        <f t="shared" si="1"/>
        <v>13.004</v>
      </c>
      <c r="O42" s="29">
        <v>750125438713</v>
      </c>
      <c r="P42" s="31" t="s">
        <v>107</v>
      </c>
      <c r="Q42" s="30" t="s">
        <v>109</v>
      </c>
      <c r="R42" s="12" t="s">
        <v>14</v>
      </c>
      <c r="S42" s="7">
        <v>141.69999999999999</v>
      </c>
      <c r="T42" s="7">
        <v>141.69999999999999</v>
      </c>
      <c r="U42" s="7">
        <v>139.1</v>
      </c>
      <c r="V42" s="7">
        <v>136.5</v>
      </c>
      <c r="W42" s="9">
        <f t="shared" si="2"/>
        <v>129.94999999999999</v>
      </c>
    </row>
    <row r="43" spans="1:23" ht="59.1" customHeight="1">
      <c r="A43" s="32">
        <v>7501943431102</v>
      </c>
      <c r="B43" s="29">
        <v>7501943431102</v>
      </c>
      <c r="C43" s="33" t="s">
        <v>107</v>
      </c>
      <c r="D43" s="30" t="s">
        <v>110</v>
      </c>
      <c r="E43" s="11" t="s">
        <v>13</v>
      </c>
      <c r="F43" s="34">
        <v>24</v>
      </c>
      <c r="G43" s="13">
        <v>641.5</v>
      </c>
      <c r="H43" s="5">
        <f>LOOKUP(C43,'[1]FAMILIAS-LINEAS '!$A$2:$A$101,'[1]FAMILIAS-LINEAS '!$C$2:$C$101)</f>
        <v>16</v>
      </c>
      <c r="I43" s="6">
        <f t="shared" si="0"/>
        <v>23.042385057471268</v>
      </c>
      <c r="J43" s="10">
        <v>30</v>
      </c>
      <c r="K43" s="7">
        <v>30</v>
      </c>
      <c r="L43" s="7">
        <v>29.5</v>
      </c>
      <c r="M43" s="7">
        <v>28.700000000000003</v>
      </c>
      <c r="N43" s="8">
        <f t="shared" si="1"/>
        <v>26.739166666666669</v>
      </c>
      <c r="O43" s="29">
        <v>7501943432588</v>
      </c>
      <c r="P43" s="31" t="s">
        <v>107</v>
      </c>
      <c r="Q43" s="30" t="s">
        <v>111</v>
      </c>
      <c r="R43" s="12" t="s">
        <v>14</v>
      </c>
      <c r="S43" s="7">
        <v>699.30000000000007</v>
      </c>
      <c r="T43" s="7">
        <v>699.30000000000007</v>
      </c>
      <c r="U43" s="7">
        <v>686.5</v>
      </c>
      <c r="V43" s="7">
        <v>673.6</v>
      </c>
      <c r="W43" s="9">
        <f t="shared" si="2"/>
        <v>641.51</v>
      </c>
    </row>
    <row r="44" spans="1:23" ht="59.1" customHeight="1">
      <c r="A44" s="32">
        <v>7501019007606</v>
      </c>
      <c r="B44" s="29">
        <v>7501019007606</v>
      </c>
      <c r="C44" s="33" t="s">
        <v>107</v>
      </c>
      <c r="D44" s="30" t="s">
        <v>112</v>
      </c>
      <c r="E44" s="11" t="s">
        <v>13</v>
      </c>
      <c r="F44" s="34">
        <v>10</v>
      </c>
      <c r="G44" s="13">
        <v>133.78</v>
      </c>
      <c r="H44" s="5">
        <f>LOOKUP(C44,'[1]FAMILIAS-LINEAS '!$A$2:$A$101,'[1]FAMILIAS-LINEAS '!$C$2:$C$101)</f>
        <v>16</v>
      </c>
      <c r="I44" s="6">
        <f t="shared" si="0"/>
        <v>11.532758620689656</v>
      </c>
      <c r="J44" s="10">
        <v>15.299999999999999</v>
      </c>
      <c r="K44" s="7">
        <v>15.299999999999999</v>
      </c>
      <c r="L44" s="7">
        <v>15</v>
      </c>
      <c r="M44" s="7">
        <v>14.6</v>
      </c>
      <c r="N44" s="8">
        <f t="shared" si="1"/>
        <v>13.388</v>
      </c>
      <c r="O44" s="29">
        <v>6833</v>
      </c>
      <c r="P44" s="31" t="s">
        <v>107</v>
      </c>
      <c r="Q44" s="30" t="s">
        <v>113</v>
      </c>
      <c r="R44" s="12" t="s">
        <v>14</v>
      </c>
      <c r="S44" s="7">
        <v>147.19999999999999</v>
      </c>
      <c r="T44" s="7">
        <v>147.19999999999999</v>
      </c>
      <c r="U44" s="7">
        <v>144.5</v>
      </c>
      <c r="V44" s="7">
        <v>141.9</v>
      </c>
      <c r="W44" s="9">
        <f t="shared" si="2"/>
        <v>133.79</v>
      </c>
    </row>
    <row r="45" spans="1:23" ht="59.1" customHeight="1">
      <c r="A45" s="32">
        <v>7501019030352</v>
      </c>
      <c r="B45" s="29">
        <v>7501019030352</v>
      </c>
      <c r="C45" s="33" t="s">
        <v>107</v>
      </c>
      <c r="D45" s="30" t="s">
        <v>114</v>
      </c>
      <c r="E45" s="11" t="s">
        <v>13</v>
      </c>
      <c r="F45" s="34">
        <v>10</v>
      </c>
      <c r="G45" s="13">
        <v>146.18</v>
      </c>
      <c r="H45" s="5">
        <f>LOOKUP(C45,'[1]FAMILIAS-LINEAS '!$A$2:$A$101,'[1]FAMILIAS-LINEAS '!$C$2:$C$101)</f>
        <v>16</v>
      </c>
      <c r="I45" s="6">
        <f t="shared" si="0"/>
        <v>12.601724137931036</v>
      </c>
      <c r="J45" s="10">
        <v>16.700000000000003</v>
      </c>
      <c r="K45" s="7">
        <v>16.700000000000003</v>
      </c>
      <c r="L45" s="7">
        <v>16.400000000000002</v>
      </c>
      <c r="M45" s="7">
        <v>16</v>
      </c>
      <c r="N45" s="8">
        <f t="shared" si="1"/>
        <v>14.628</v>
      </c>
      <c r="O45" s="29">
        <v>144556</v>
      </c>
      <c r="P45" s="31" t="s">
        <v>107</v>
      </c>
      <c r="Q45" s="30" t="s">
        <v>115</v>
      </c>
      <c r="R45" s="12" t="s">
        <v>14</v>
      </c>
      <c r="S45" s="7">
        <v>160.79999999999998</v>
      </c>
      <c r="T45" s="7">
        <v>160.79999999999998</v>
      </c>
      <c r="U45" s="7">
        <v>157.9</v>
      </c>
      <c r="V45" s="7">
        <v>155</v>
      </c>
      <c r="W45" s="9">
        <f t="shared" si="2"/>
        <v>146.19</v>
      </c>
    </row>
    <row r="46" spans="1:23" ht="59.1" customHeight="1">
      <c r="A46" s="32">
        <v>7501019002014</v>
      </c>
      <c r="B46" s="29">
        <v>7501019002014</v>
      </c>
      <c r="C46" s="33" t="s">
        <v>107</v>
      </c>
      <c r="D46" s="30" t="s">
        <v>116</v>
      </c>
      <c r="E46" s="11" t="s">
        <v>13</v>
      </c>
      <c r="F46" s="34">
        <v>12</v>
      </c>
      <c r="G46" s="13">
        <v>303.69</v>
      </c>
      <c r="H46" s="5">
        <f>LOOKUP(C46,'[1]FAMILIAS-LINEAS '!$A$2:$A$101,'[1]FAMILIAS-LINEAS '!$C$2:$C$101)</f>
        <v>16</v>
      </c>
      <c r="I46" s="6">
        <f t="shared" si="0"/>
        <v>21.816810344827587</v>
      </c>
      <c r="J46" s="10">
        <v>28.900000000000002</v>
      </c>
      <c r="K46" s="7">
        <v>28.900000000000002</v>
      </c>
      <c r="L46" s="7">
        <v>28.400000000000002</v>
      </c>
      <c r="M46" s="7">
        <v>27.6</v>
      </c>
      <c r="N46" s="8">
        <f t="shared" si="1"/>
        <v>25.317500000000003</v>
      </c>
      <c r="O46" s="29">
        <v>1576</v>
      </c>
      <c r="P46" s="31" t="s">
        <v>107</v>
      </c>
      <c r="Q46" s="30" t="s">
        <v>117</v>
      </c>
      <c r="R46" s="12" t="s">
        <v>14</v>
      </c>
      <c r="S46" s="7">
        <v>334.1</v>
      </c>
      <c r="T46" s="7">
        <v>334.1</v>
      </c>
      <c r="U46" s="7">
        <v>328</v>
      </c>
      <c r="V46" s="7">
        <v>322</v>
      </c>
      <c r="W46" s="9">
        <f t="shared" si="2"/>
        <v>303.7</v>
      </c>
    </row>
    <row r="47" spans="1:23" ht="59.1" customHeight="1">
      <c r="A47" s="32">
        <v>7501006535303</v>
      </c>
      <c r="B47" s="29">
        <v>7501006535303</v>
      </c>
      <c r="C47" s="33" t="s">
        <v>118</v>
      </c>
      <c r="D47" s="30" t="s">
        <v>119</v>
      </c>
      <c r="E47" s="11" t="s">
        <v>13</v>
      </c>
      <c r="F47" s="34">
        <v>24</v>
      </c>
      <c r="G47" s="13">
        <v>308.25</v>
      </c>
      <c r="H47" s="5">
        <f>LOOKUP(C47,'[1]FAMILIAS-LINEAS '!$A$2:$A$101,'[1]FAMILIAS-LINEAS '!$C$2:$C$101)</f>
        <v>0</v>
      </c>
      <c r="I47" s="6">
        <f t="shared" si="0"/>
        <v>12.84375</v>
      </c>
      <c r="J47" s="10">
        <v>14.799999999999999</v>
      </c>
      <c r="K47" s="7">
        <v>14.799999999999999</v>
      </c>
      <c r="L47" s="7">
        <v>14.4</v>
      </c>
      <c r="M47" s="7">
        <v>14</v>
      </c>
      <c r="N47" s="8">
        <f t="shared" si="1"/>
        <v>12.85375</v>
      </c>
      <c r="O47" s="29">
        <v>21391</v>
      </c>
      <c r="P47" s="31" t="s">
        <v>118</v>
      </c>
      <c r="Q47" s="30" t="s">
        <v>120</v>
      </c>
      <c r="R47" s="12" t="s">
        <v>14</v>
      </c>
      <c r="S47" s="7">
        <v>336</v>
      </c>
      <c r="T47" s="7">
        <v>336</v>
      </c>
      <c r="U47" s="7">
        <v>329.90000000000003</v>
      </c>
      <c r="V47" s="7">
        <v>323.70000000000005</v>
      </c>
      <c r="W47" s="9">
        <f t="shared" si="2"/>
        <v>308.26</v>
      </c>
    </row>
    <row r="48" spans="1:23" ht="59.1" customHeight="1">
      <c r="A48" s="32">
        <v>7509546052977</v>
      </c>
      <c r="B48" s="29">
        <v>7509546052977</v>
      </c>
      <c r="C48" s="33" t="s">
        <v>121</v>
      </c>
      <c r="D48" s="30" t="s">
        <v>122</v>
      </c>
      <c r="E48" s="11" t="s">
        <v>13</v>
      </c>
      <c r="F48" s="34">
        <v>12</v>
      </c>
      <c r="G48" s="13">
        <v>328.91</v>
      </c>
      <c r="H48" s="5">
        <f>LOOKUP(C48,'[1]FAMILIAS-LINEAS '!$A$2:$A$101,'[1]FAMILIAS-LINEAS '!$C$2:$C$101)</f>
        <v>16</v>
      </c>
      <c r="I48" s="6">
        <f t="shared" si="0"/>
        <v>23.628591954022991</v>
      </c>
      <c r="J48" s="10">
        <v>30.700000000000003</v>
      </c>
      <c r="K48" s="7">
        <v>30.700000000000003</v>
      </c>
      <c r="L48" s="7">
        <v>30.200000000000003</v>
      </c>
      <c r="M48" s="7">
        <v>29.400000000000002</v>
      </c>
      <c r="N48" s="8">
        <f t="shared" si="1"/>
        <v>27.419166666666669</v>
      </c>
      <c r="O48" s="29">
        <v>676416</v>
      </c>
      <c r="P48" s="31" t="s">
        <v>121</v>
      </c>
      <c r="Q48" s="30" t="s">
        <v>123</v>
      </c>
      <c r="R48" s="12" t="s">
        <v>14</v>
      </c>
      <c r="S48" s="7">
        <v>358.6</v>
      </c>
      <c r="T48" s="7">
        <v>358.6</v>
      </c>
      <c r="U48" s="7">
        <v>352</v>
      </c>
      <c r="V48" s="7">
        <v>345.40000000000003</v>
      </c>
      <c r="W48" s="9">
        <f t="shared" si="2"/>
        <v>328.92</v>
      </c>
    </row>
    <row r="49" spans="1:23" ht="59.1" customHeight="1">
      <c r="A49" s="32">
        <v>7501058623317</v>
      </c>
      <c r="B49" s="29">
        <v>7501058623317</v>
      </c>
      <c r="C49" s="33" t="s">
        <v>16</v>
      </c>
      <c r="D49" s="30" t="s">
        <v>124</v>
      </c>
      <c r="E49" s="11" t="s">
        <v>13</v>
      </c>
      <c r="F49" s="34">
        <v>12</v>
      </c>
      <c r="G49" s="13">
        <v>2859.56</v>
      </c>
      <c r="H49" s="5">
        <f>LOOKUP(C49,'[1]FAMILIAS-LINEAS '!$A$2:$A$101,'[1]FAMILIAS-LINEAS '!$C$2:$C$101)</f>
        <v>0</v>
      </c>
      <c r="I49" s="6">
        <f t="shared" si="0"/>
        <v>238.29666666666665</v>
      </c>
      <c r="J49" s="10">
        <v>262.20000000000005</v>
      </c>
      <c r="K49" s="7">
        <v>262.20000000000005</v>
      </c>
      <c r="L49" s="7">
        <v>257.40000000000003</v>
      </c>
      <c r="M49" s="7">
        <v>250.29999999999998</v>
      </c>
      <c r="N49" s="8">
        <f t="shared" si="1"/>
        <v>238.30666666666664</v>
      </c>
      <c r="O49" s="29">
        <v>7502336201</v>
      </c>
      <c r="P49" s="31" t="s">
        <v>16</v>
      </c>
      <c r="Q49" s="30" t="s">
        <v>125</v>
      </c>
      <c r="R49" s="12" t="s">
        <v>14</v>
      </c>
      <c r="S49" s="7">
        <v>3088.4</v>
      </c>
      <c r="T49" s="7">
        <v>3088.4</v>
      </c>
      <c r="U49" s="7">
        <v>3031.2</v>
      </c>
      <c r="V49" s="7">
        <v>2974</v>
      </c>
      <c r="W49" s="9">
        <f t="shared" si="2"/>
        <v>2859.57</v>
      </c>
    </row>
    <row r="50" spans="1:23" ht="59.1" customHeight="1">
      <c r="A50" s="32">
        <v>7506475100557</v>
      </c>
      <c r="B50" s="29">
        <v>7506475100557</v>
      </c>
      <c r="C50" s="33" t="s">
        <v>16</v>
      </c>
      <c r="D50" s="30" t="s">
        <v>126</v>
      </c>
      <c r="E50" s="11" t="s">
        <v>13</v>
      </c>
      <c r="F50" s="34">
        <v>24</v>
      </c>
      <c r="G50" s="13">
        <v>1374.37</v>
      </c>
      <c r="H50" s="5">
        <f>LOOKUP(C50,'[1]FAMILIAS-LINEAS '!$A$2:$A$101,'[1]FAMILIAS-LINEAS '!$C$2:$C$101)</f>
        <v>0</v>
      </c>
      <c r="I50" s="6">
        <f t="shared" si="0"/>
        <v>57.26541666666666</v>
      </c>
      <c r="J50" s="10">
        <v>63</v>
      </c>
      <c r="K50" s="7">
        <v>63</v>
      </c>
      <c r="L50" s="7">
        <v>61.9</v>
      </c>
      <c r="M50" s="7">
        <v>60.800000000000004</v>
      </c>
      <c r="N50" s="8">
        <f t="shared" si="1"/>
        <v>57.275416666666658</v>
      </c>
      <c r="O50" s="29">
        <v>756625</v>
      </c>
      <c r="P50" s="31" t="s">
        <v>16</v>
      </c>
      <c r="Q50" s="30" t="s">
        <v>127</v>
      </c>
      <c r="R50" s="12" t="s">
        <v>14</v>
      </c>
      <c r="S50" s="7">
        <v>1498.1</v>
      </c>
      <c r="T50" s="7">
        <v>1498.1</v>
      </c>
      <c r="U50" s="7">
        <v>1470.6</v>
      </c>
      <c r="V50" s="7">
        <v>1443.1</v>
      </c>
      <c r="W50" s="9">
        <f t="shared" si="2"/>
        <v>1374.3799999999999</v>
      </c>
    </row>
    <row r="51" spans="1:23" ht="59.1" customHeight="1">
      <c r="A51" s="32">
        <v>7501006513769</v>
      </c>
      <c r="B51" s="29">
        <v>7501006513769</v>
      </c>
      <c r="C51" s="33" t="s">
        <v>118</v>
      </c>
      <c r="D51" s="30" t="s">
        <v>128</v>
      </c>
      <c r="E51" s="11" t="s">
        <v>13</v>
      </c>
      <c r="F51" s="34">
        <v>12</v>
      </c>
      <c r="G51" s="13">
        <v>261.06</v>
      </c>
      <c r="H51" s="5">
        <f>LOOKUP(C51,'[1]FAMILIAS-LINEAS '!$A$2:$A$101,'[1]FAMILIAS-LINEAS '!$C$2:$C$101)</f>
        <v>0</v>
      </c>
      <c r="I51" s="6">
        <f t="shared" si="0"/>
        <v>21.754999999999999</v>
      </c>
      <c r="J51" s="10">
        <v>24.400000000000002</v>
      </c>
      <c r="K51" s="7">
        <v>24.400000000000002</v>
      </c>
      <c r="L51" s="7">
        <v>24</v>
      </c>
      <c r="M51" s="7">
        <v>23.3</v>
      </c>
      <c r="N51" s="8">
        <f t="shared" si="1"/>
        <v>21.765000000000001</v>
      </c>
      <c r="O51" s="29">
        <v>7508525014010</v>
      </c>
      <c r="P51" s="31" t="s">
        <v>118</v>
      </c>
      <c r="Q51" s="30" t="s">
        <v>129</v>
      </c>
      <c r="R51" s="12" t="s">
        <v>14</v>
      </c>
      <c r="S51" s="7">
        <v>284.60000000000002</v>
      </c>
      <c r="T51" s="7">
        <v>284.60000000000002</v>
      </c>
      <c r="U51" s="7">
        <v>279.40000000000003</v>
      </c>
      <c r="V51" s="7">
        <v>274.20000000000005</v>
      </c>
      <c r="W51" s="9">
        <f t="shared" si="2"/>
        <v>261.07</v>
      </c>
    </row>
    <row r="52" spans="1:23" ht="59.1" customHeight="1">
      <c r="A52" s="32">
        <v>7501005134712</v>
      </c>
      <c r="B52" s="29">
        <v>7501005134712</v>
      </c>
      <c r="C52" s="33" t="s">
        <v>130</v>
      </c>
      <c r="D52" s="30" t="s">
        <v>131</v>
      </c>
      <c r="E52" s="11" t="s">
        <v>13</v>
      </c>
      <c r="F52" s="34">
        <v>12</v>
      </c>
      <c r="G52" s="13">
        <v>96.9</v>
      </c>
      <c r="H52" s="5">
        <f>LOOKUP(C52,'[1]FAMILIAS-LINEAS '!$A$2:$A$101,'[1]FAMILIAS-LINEAS '!$C$2:$C$101)</f>
        <v>0</v>
      </c>
      <c r="I52" s="6">
        <f>(G52/F52)/(1+(H52/100))</f>
        <v>8.0750000000000011</v>
      </c>
      <c r="J52" s="10">
        <v>9.5</v>
      </c>
      <c r="K52" s="7">
        <v>9.5</v>
      </c>
      <c r="L52" s="7">
        <v>9.2999999999999989</v>
      </c>
      <c r="M52" s="7">
        <v>9.1</v>
      </c>
      <c r="N52" s="8">
        <f>+(G52/F52)+0.01</f>
        <v>8.0850000000000009</v>
      </c>
      <c r="O52" s="29">
        <v>6616</v>
      </c>
      <c r="P52" s="31" t="s">
        <v>130</v>
      </c>
      <c r="Q52" s="30" t="s">
        <v>132</v>
      </c>
      <c r="R52" s="12" t="s">
        <v>14</v>
      </c>
      <c r="S52" s="7">
        <v>108.6</v>
      </c>
      <c r="T52" s="7">
        <v>108.6</v>
      </c>
      <c r="U52" s="7">
        <v>106.6</v>
      </c>
      <c r="V52" s="7">
        <v>103.69999999999999</v>
      </c>
      <c r="W52" s="9">
        <f>G52+0.01</f>
        <v>96.910000000000011</v>
      </c>
    </row>
    <row r="53" spans="1:23" ht="59.1" customHeight="1">
      <c r="A53" s="32">
        <v>7501005129947</v>
      </c>
      <c r="B53" s="29">
        <v>7501005129947</v>
      </c>
      <c r="C53" s="33" t="s">
        <v>130</v>
      </c>
      <c r="D53" s="30" t="s">
        <v>133</v>
      </c>
      <c r="E53" s="11" t="s">
        <v>13</v>
      </c>
      <c r="F53" s="34">
        <v>12</v>
      </c>
      <c r="G53" s="13">
        <v>96.9</v>
      </c>
      <c r="H53" s="5">
        <f>LOOKUP(C53,'[1]FAMILIAS-LINEAS '!$A$2:$A$101,'[1]FAMILIAS-LINEAS '!$C$2:$C$101)</f>
        <v>0</v>
      </c>
      <c r="I53" s="6">
        <f>(G53/F53)/(1+(H53/100))</f>
        <v>8.0750000000000011</v>
      </c>
      <c r="J53" s="10">
        <v>9.5</v>
      </c>
      <c r="K53" s="7">
        <v>9.5</v>
      </c>
      <c r="L53" s="7">
        <v>9.2999999999999989</v>
      </c>
      <c r="M53" s="7">
        <v>9.1</v>
      </c>
      <c r="N53" s="8">
        <f>+(G53/F53)+0.01</f>
        <v>8.0850000000000009</v>
      </c>
      <c r="O53" s="29">
        <v>6609</v>
      </c>
      <c r="P53" s="31" t="s">
        <v>130</v>
      </c>
      <c r="Q53" s="30" t="s">
        <v>134</v>
      </c>
      <c r="R53" s="12" t="s">
        <v>14</v>
      </c>
      <c r="S53" s="7">
        <v>108.6</v>
      </c>
      <c r="T53" s="7">
        <v>108.6</v>
      </c>
      <c r="U53" s="7">
        <v>106.6</v>
      </c>
      <c r="V53" s="7">
        <v>103.69999999999999</v>
      </c>
      <c r="W53" s="9">
        <f>G53+0.01</f>
        <v>96.910000000000011</v>
      </c>
    </row>
    <row r="54" spans="1:23" ht="59.1" customHeight="1">
      <c r="A54" s="32">
        <v>7501005129923</v>
      </c>
      <c r="B54" s="29">
        <v>7501005116985</v>
      </c>
      <c r="C54" s="33" t="s">
        <v>130</v>
      </c>
      <c r="D54" s="30" t="s">
        <v>135</v>
      </c>
      <c r="E54" s="11" t="s">
        <v>13</v>
      </c>
      <c r="F54" s="34">
        <v>12</v>
      </c>
      <c r="G54" s="13">
        <v>96.9</v>
      </c>
      <c r="H54" s="5">
        <f>LOOKUP(C54,'[1]FAMILIAS-LINEAS '!$A$2:$A$101,'[1]FAMILIAS-LINEAS '!$C$2:$C$101)</f>
        <v>0</v>
      </c>
      <c r="I54" s="6">
        <f>(G54/F54)/(1+(H54/100))</f>
        <v>8.0750000000000011</v>
      </c>
      <c r="J54" s="10">
        <v>9.5</v>
      </c>
      <c r="K54" s="7">
        <v>9.5</v>
      </c>
      <c r="L54" s="7">
        <v>9.2999999999999989</v>
      </c>
      <c r="M54" s="7">
        <v>9.1</v>
      </c>
      <c r="N54" s="8">
        <f>+(G54/F54)+0.01</f>
        <v>8.0850000000000009</v>
      </c>
      <c r="O54" s="29">
        <v>6610</v>
      </c>
      <c r="P54" s="31" t="s">
        <v>130</v>
      </c>
      <c r="Q54" s="30" t="s">
        <v>136</v>
      </c>
      <c r="R54" s="12" t="s">
        <v>14</v>
      </c>
      <c r="S54" s="7">
        <v>108.6</v>
      </c>
      <c r="T54" s="7">
        <v>108.6</v>
      </c>
      <c r="U54" s="7">
        <v>106.6</v>
      </c>
      <c r="V54" s="7">
        <v>103.69999999999999</v>
      </c>
      <c r="W54" s="9">
        <f>G54+0.01</f>
        <v>96.910000000000011</v>
      </c>
    </row>
    <row r="55" spans="1:23" ht="59.1" customHeight="1">
      <c r="A55" s="32">
        <v>7501005129930</v>
      </c>
      <c r="B55" s="29">
        <v>7501005129930</v>
      </c>
      <c r="C55" s="33" t="s">
        <v>130</v>
      </c>
      <c r="D55" s="30" t="s">
        <v>137</v>
      </c>
      <c r="E55" s="11" t="s">
        <v>13</v>
      </c>
      <c r="F55" s="34">
        <v>12</v>
      </c>
      <c r="G55" s="13">
        <v>96.9</v>
      </c>
      <c r="H55" s="5">
        <f>LOOKUP(C55,'[1]FAMILIAS-LINEAS '!$A$2:$A$101,'[1]FAMILIAS-LINEAS '!$C$2:$C$101)</f>
        <v>0</v>
      </c>
      <c r="I55" s="6">
        <f>(G55/F55)/(1+(H55/100))</f>
        <v>8.0750000000000011</v>
      </c>
      <c r="J55" s="10">
        <v>9.5</v>
      </c>
      <c r="K55" s="7">
        <v>9.5</v>
      </c>
      <c r="L55" s="7">
        <v>9.2999999999999989</v>
      </c>
      <c r="M55" s="7">
        <v>9.1</v>
      </c>
      <c r="N55" s="8">
        <f>+(G55/F55)+0.01</f>
        <v>8.0850000000000009</v>
      </c>
      <c r="O55" s="29">
        <v>6611</v>
      </c>
      <c r="P55" s="31" t="s">
        <v>130</v>
      </c>
      <c r="Q55" s="30" t="s">
        <v>138</v>
      </c>
      <c r="R55" s="12" t="s">
        <v>14</v>
      </c>
      <c r="S55" s="7">
        <v>108.6</v>
      </c>
      <c r="T55" s="7">
        <v>108.6</v>
      </c>
      <c r="U55" s="7">
        <v>106.6</v>
      </c>
      <c r="V55" s="7">
        <v>103.69999999999999</v>
      </c>
      <c r="W55" s="9">
        <f>G55+0.01</f>
        <v>96.910000000000011</v>
      </c>
    </row>
    <row r="56" spans="1:23" ht="59.1" customHeight="1">
      <c r="A56" s="32">
        <v>7501005129954</v>
      </c>
      <c r="B56" s="29">
        <v>7501005129954</v>
      </c>
      <c r="C56" s="33" t="s">
        <v>130</v>
      </c>
      <c r="D56" s="30" t="s">
        <v>139</v>
      </c>
      <c r="E56" s="11" t="s">
        <v>13</v>
      </c>
      <c r="F56" s="34">
        <v>12</v>
      </c>
      <c r="G56" s="13">
        <v>96.9</v>
      </c>
      <c r="H56" s="5">
        <f>LOOKUP(C56,'[1]FAMILIAS-LINEAS '!$A$2:$A$101,'[1]FAMILIAS-LINEAS '!$C$2:$C$101)</f>
        <v>0</v>
      </c>
      <c r="I56" s="6">
        <f>(G56/F56)/(1+(H56/100))</f>
        <v>8.0750000000000011</v>
      </c>
      <c r="J56" s="10">
        <v>9.5</v>
      </c>
      <c r="K56" s="7">
        <v>9.5</v>
      </c>
      <c r="L56" s="7">
        <v>9.2999999999999989</v>
      </c>
      <c r="M56" s="7">
        <v>9.1</v>
      </c>
      <c r="N56" s="8">
        <f>+(G56/F56)+0.01</f>
        <v>8.0850000000000009</v>
      </c>
      <c r="O56" s="29">
        <v>6612</v>
      </c>
      <c r="P56" s="31" t="s">
        <v>130</v>
      </c>
      <c r="Q56" s="30" t="s">
        <v>140</v>
      </c>
      <c r="R56" s="12" t="s">
        <v>14</v>
      </c>
      <c r="S56" s="7">
        <v>108.6</v>
      </c>
      <c r="T56" s="7">
        <v>108.6</v>
      </c>
      <c r="U56" s="7">
        <v>106.6</v>
      </c>
      <c r="V56" s="7">
        <v>103.69999999999999</v>
      </c>
      <c r="W56" s="9">
        <f>G56+0.01</f>
        <v>96.910000000000011</v>
      </c>
    </row>
    <row r="57" spans="1:23" ht="59.1" customHeight="1">
      <c r="A57" s="32">
        <v>7501005134002</v>
      </c>
      <c r="B57" s="29">
        <v>7501005134002</v>
      </c>
      <c r="C57" s="33" t="s">
        <v>130</v>
      </c>
      <c r="D57" s="30" t="s">
        <v>141</v>
      </c>
      <c r="E57" s="11" t="s">
        <v>13</v>
      </c>
      <c r="F57" s="34">
        <v>12</v>
      </c>
      <c r="G57" s="13">
        <v>96.9</v>
      </c>
      <c r="H57" s="5">
        <f>LOOKUP(C57,'[1]FAMILIAS-LINEAS '!$A$2:$A$101,'[1]FAMILIAS-LINEAS '!$C$2:$C$101)</f>
        <v>0</v>
      </c>
      <c r="I57" s="6">
        <f>(G57/F57)/(1+(H57/100))</f>
        <v>8.0750000000000011</v>
      </c>
      <c r="J57" s="10">
        <v>9.5</v>
      </c>
      <c r="K57" s="7">
        <v>9.5</v>
      </c>
      <c r="L57" s="7">
        <v>9.2999999999999989</v>
      </c>
      <c r="M57" s="7">
        <v>9.1</v>
      </c>
      <c r="N57" s="8">
        <f>+(G57/F57)+0.01</f>
        <v>8.0850000000000009</v>
      </c>
      <c r="O57" s="29">
        <v>752662301</v>
      </c>
      <c r="P57" s="31" t="s">
        <v>130</v>
      </c>
      <c r="Q57" s="30" t="s">
        <v>142</v>
      </c>
      <c r="R57" s="12" t="s">
        <v>14</v>
      </c>
      <c r="S57" s="7">
        <v>108.6</v>
      </c>
      <c r="T57" s="7">
        <v>108.6</v>
      </c>
      <c r="U57" s="7">
        <v>106.6</v>
      </c>
      <c r="V57" s="7">
        <v>103.69999999999999</v>
      </c>
      <c r="W57" s="9">
        <f>G57+0.01</f>
        <v>96.910000000000011</v>
      </c>
    </row>
    <row r="58" spans="1:23" ht="59.1" customHeight="1">
      <c r="A58" s="46">
        <v>60</v>
      </c>
      <c r="B58" s="47">
        <v>60</v>
      </c>
      <c r="C58" s="33" t="s">
        <v>143</v>
      </c>
      <c r="D58" s="30" t="s">
        <v>144</v>
      </c>
      <c r="E58" s="11" t="s">
        <v>145</v>
      </c>
      <c r="F58" s="34">
        <v>23</v>
      </c>
      <c r="G58" s="13">
        <v>801.78</v>
      </c>
      <c r="H58" s="5">
        <f>LOOKUP(C58,'[1]FAMILIAS-LINEAS '!$A$2:$A$101,'[1]FAMILIAS-LINEAS '!$C$2:$C$101)</f>
        <v>0</v>
      </c>
      <c r="I58" s="6">
        <f>(G58/F58)/(1+(H58/100))</f>
        <v>34.86</v>
      </c>
      <c r="J58" s="10">
        <v>48.5</v>
      </c>
      <c r="K58" s="7">
        <v>48.5</v>
      </c>
      <c r="L58" s="7">
        <v>46.6</v>
      </c>
      <c r="M58" s="7">
        <v>36.700000000000003</v>
      </c>
      <c r="N58" s="8">
        <f>+(G58/F58)+0.01</f>
        <v>34.869999999999997</v>
      </c>
      <c r="O58" s="29">
        <v>5113</v>
      </c>
      <c r="P58" s="31" t="s">
        <v>143</v>
      </c>
      <c r="Q58" s="30" t="s">
        <v>146</v>
      </c>
      <c r="R58" s="12" t="s">
        <v>14</v>
      </c>
      <c r="S58" s="7">
        <v>874</v>
      </c>
      <c r="T58" s="7">
        <v>874</v>
      </c>
      <c r="U58" s="7">
        <v>858</v>
      </c>
      <c r="V58" s="7">
        <v>844.1</v>
      </c>
      <c r="W58" s="9">
        <f>G58+0.01</f>
        <v>801.79</v>
      </c>
    </row>
    <row r="59" spans="1:23" ht="59.1" customHeight="1">
      <c r="A59" s="32">
        <v>51504</v>
      </c>
      <c r="B59" s="29">
        <v>51504</v>
      </c>
      <c r="C59" s="33" t="s">
        <v>143</v>
      </c>
      <c r="D59" s="30" t="s">
        <v>147</v>
      </c>
      <c r="E59" s="11" t="s">
        <v>145</v>
      </c>
      <c r="F59" s="34">
        <v>24</v>
      </c>
      <c r="G59" s="13">
        <v>930</v>
      </c>
      <c r="H59" s="5">
        <f>LOOKUP(C59,'[1]FAMILIAS-LINEAS '!$A$2:$A$101,'[1]FAMILIAS-LINEAS '!$C$2:$C$101)</f>
        <v>0</v>
      </c>
      <c r="I59" s="6">
        <f t="shared" si="0"/>
        <v>38.75</v>
      </c>
      <c r="J59" s="10">
        <v>48.5</v>
      </c>
      <c r="K59" s="7">
        <v>48.5</v>
      </c>
      <c r="L59" s="7">
        <v>46.6</v>
      </c>
      <c r="M59" s="7">
        <v>40.800000000000004</v>
      </c>
      <c r="N59" s="8">
        <f t="shared" si="1"/>
        <v>38.76</v>
      </c>
      <c r="O59" s="29">
        <v>7501059001029</v>
      </c>
      <c r="P59" s="31" t="s">
        <v>143</v>
      </c>
      <c r="Q59" s="30" t="s">
        <v>148</v>
      </c>
      <c r="R59" s="12" t="s">
        <v>14</v>
      </c>
      <c r="S59" s="7">
        <v>1013.7</v>
      </c>
      <c r="T59" s="7">
        <v>1013.7</v>
      </c>
      <c r="U59" s="7">
        <v>995.1</v>
      </c>
      <c r="V59" s="7">
        <v>979.2</v>
      </c>
      <c r="W59" s="9">
        <f t="shared" si="2"/>
        <v>930.01</v>
      </c>
    </row>
    <row r="60" spans="1:23" ht="59.1" customHeight="1">
      <c r="A60" s="46">
        <v>61</v>
      </c>
      <c r="B60" s="47">
        <v>61</v>
      </c>
      <c r="C60" s="33" t="s">
        <v>143</v>
      </c>
      <c r="D60" s="30" t="s">
        <v>149</v>
      </c>
      <c r="E60" s="11" t="s">
        <v>145</v>
      </c>
      <c r="F60" s="34">
        <v>10</v>
      </c>
      <c r="G60" s="13">
        <v>388</v>
      </c>
      <c r="H60" s="5">
        <f>LOOKUP(C60,'[1]FAMILIAS-LINEAS '!$A$2:$A$101,'[1]FAMILIAS-LINEAS '!$C$2:$C$101)</f>
        <v>0</v>
      </c>
      <c r="I60" s="6">
        <f t="shared" si="0"/>
        <v>38.799999999999997</v>
      </c>
      <c r="J60" s="10">
        <v>48.5</v>
      </c>
      <c r="K60" s="7">
        <v>48.5</v>
      </c>
      <c r="L60" s="7">
        <v>46.6</v>
      </c>
      <c r="M60" s="7">
        <v>40.800000000000004</v>
      </c>
      <c r="N60" s="8">
        <f t="shared" si="1"/>
        <v>38.809999999999995</v>
      </c>
      <c r="O60" s="29">
        <v>7508635120</v>
      </c>
      <c r="P60" s="31" t="s">
        <v>143</v>
      </c>
      <c r="Q60" s="30" t="s">
        <v>150</v>
      </c>
      <c r="R60" s="12" t="s">
        <v>14</v>
      </c>
      <c r="S60" s="7">
        <v>423</v>
      </c>
      <c r="T60" s="7">
        <v>423</v>
      </c>
      <c r="U60" s="7">
        <v>415.20000000000005</v>
      </c>
      <c r="V60" s="7">
        <v>408</v>
      </c>
      <c r="W60" s="9">
        <f t="shared" si="2"/>
        <v>388.01</v>
      </c>
    </row>
    <row r="61" spans="1:23" ht="59.1" customHeight="1">
      <c r="A61" s="46">
        <v>61</v>
      </c>
      <c r="B61" s="47">
        <v>61</v>
      </c>
      <c r="C61" s="33" t="s">
        <v>143</v>
      </c>
      <c r="D61" s="30" t="s">
        <v>149</v>
      </c>
      <c r="E61" s="11" t="s">
        <v>145</v>
      </c>
      <c r="F61" s="34">
        <v>24</v>
      </c>
      <c r="G61" s="13">
        <v>931.2</v>
      </c>
      <c r="H61" s="5">
        <f>LOOKUP(C61,'[1]FAMILIAS-LINEAS '!$A$2:$A$101,'[1]FAMILIAS-LINEAS '!$C$2:$C$101)</f>
        <v>0</v>
      </c>
      <c r="I61" s="6">
        <f t="shared" si="0"/>
        <v>38.800000000000004</v>
      </c>
      <c r="J61" s="10">
        <v>48.5</v>
      </c>
      <c r="K61" s="7">
        <v>48.5</v>
      </c>
      <c r="L61" s="7">
        <v>46.6</v>
      </c>
      <c r="M61" s="7">
        <v>40.800000000000004</v>
      </c>
      <c r="N61" s="8">
        <f t="shared" si="1"/>
        <v>38.81</v>
      </c>
      <c r="O61" s="29">
        <v>5119</v>
      </c>
      <c r="P61" s="31" t="s">
        <v>143</v>
      </c>
      <c r="Q61" s="30" t="s">
        <v>151</v>
      </c>
      <c r="R61" s="12" t="s">
        <v>14</v>
      </c>
      <c r="S61" s="7">
        <v>1015.1</v>
      </c>
      <c r="T61" s="7">
        <v>1015.1</v>
      </c>
      <c r="U61" s="7">
        <v>996.4</v>
      </c>
      <c r="V61" s="7">
        <v>979.2</v>
      </c>
      <c r="W61" s="9">
        <f t="shared" si="2"/>
        <v>931.21</v>
      </c>
    </row>
    <row r="62" spans="1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1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1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A3:D3"/>
    <mergeCell ref="E3:K3"/>
    <mergeCell ref="L3:W3"/>
    <mergeCell ref="J4:N4"/>
    <mergeCell ref="S4:W4"/>
  </mergeCells>
  <conditionalFormatting sqref="J6:J61">
    <cfRule type="containsText" dxfId="5" priority="6" operator="containsText" text="ELIMINAR POR PIEZA">
      <formula>NOT(ISERROR(SEARCH("ELIMINAR POR PIEZA",J6)))</formula>
    </cfRule>
  </conditionalFormatting>
  <conditionalFormatting sqref="S6:S61">
    <cfRule type="containsText" dxfId="4" priority="5" operator="containsText" text="ELIMINAR POR CAJA">
      <formula>NOT(ISERROR(SEARCH("ELIMINAR POR CAJA",S6)))</formula>
    </cfRule>
  </conditionalFormatting>
  <conditionalFormatting sqref="Q6:Q61 D6:D61 S6:S61 J6:J61">
    <cfRule type="containsText" dxfId="3" priority="4" operator="containsText" text="ELIMINAR">
      <formula>NOT(ISERROR(SEARCH("ELIMINAR",D6)))</formula>
    </cfRule>
  </conditionalFormatting>
  <conditionalFormatting sqref="J5">
    <cfRule type="containsText" dxfId="2" priority="3" operator="containsText" text="ELIMINAR POR PIEZA">
      <formula>NOT(ISERROR(SEARCH("ELIMINAR POR PIEZA",J5)))</formula>
    </cfRule>
  </conditionalFormatting>
  <conditionalFormatting sqref="S5">
    <cfRule type="containsText" dxfId="1" priority="2" operator="containsText" text="ELIMINAR POR CAJA">
      <formula>NOT(ISERROR(SEARCH("ELIMINAR POR CAJA",S5)))</formula>
    </cfRule>
  </conditionalFormatting>
  <conditionalFormatting sqref="Q5 D5 S5 J5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2021-12-11T21:32:41Z</cp:lastPrinted>
  <dcterms:created xsi:type="dcterms:W3CDTF">2010-08-03T22:06:22Z</dcterms:created>
  <dcterms:modified xsi:type="dcterms:W3CDTF">2021-12-20T20:53:22Z</dcterms:modified>
</cp:coreProperties>
</file>