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F50F9D38-718C-452E-9485-02197D607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Hoja1!$A$3:$X$20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1" l="1"/>
  <c r="N20" i="11"/>
  <c r="H20" i="11"/>
  <c r="I20" i="11" s="1"/>
  <c r="N19" i="11"/>
  <c r="H19" i="11"/>
  <c r="I19" i="11" s="1"/>
  <c r="N18" i="11"/>
  <c r="H18" i="11"/>
  <c r="I18" i="11" s="1"/>
  <c r="N17" i="11"/>
  <c r="I17" i="11"/>
  <c r="H17" i="11"/>
  <c r="N16" i="11"/>
  <c r="H16" i="11"/>
  <c r="I16" i="11" s="1"/>
  <c r="N15" i="11"/>
  <c r="H15" i="11"/>
  <c r="I15" i="11" s="1"/>
  <c r="N14" i="11"/>
  <c r="H14" i="11"/>
  <c r="I14" i="11" s="1"/>
  <c r="N13" i="11"/>
  <c r="I13" i="11"/>
  <c r="H13" i="11"/>
  <c r="N12" i="11"/>
  <c r="H12" i="11"/>
  <c r="I12" i="11" s="1"/>
  <c r="H11" i="11"/>
  <c r="I11" i="11" s="1"/>
  <c r="G11" i="11"/>
  <c r="W11" i="11" s="1"/>
  <c r="N10" i="11"/>
  <c r="I10" i="11"/>
  <c r="H10" i="11"/>
  <c r="G10" i="11"/>
  <c r="W10" i="11" s="1"/>
  <c r="W9" i="11"/>
  <c r="N9" i="11"/>
  <c r="H9" i="11"/>
  <c r="I9" i="11" s="1"/>
  <c r="N8" i="11"/>
  <c r="H8" i="11"/>
  <c r="I8" i="11" s="1"/>
  <c r="G8" i="11"/>
  <c r="W8" i="11" s="1"/>
  <c r="W7" i="11"/>
  <c r="N7" i="11"/>
  <c r="H7" i="11"/>
  <c r="I7" i="11" s="1"/>
  <c r="W6" i="11"/>
  <c r="N6" i="11"/>
  <c r="H6" i="11"/>
  <c r="I6" i="11" s="1"/>
  <c r="W5" i="11"/>
  <c r="N5" i="11"/>
  <c r="H5" i="11"/>
  <c r="I5" i="11" s="1"/>
  <c r="N11" i="11" l="1"/>
</calcChain>
</file>

<file path=xl/sharedStrings.xml><?xml version="1.0" encoding="utf-8"?>
<sst xmlns="http://schemas.openxmlformats.org/spreadsheetml/2006/main" count="86" uniqueCount="49">
  <si>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</si>
  <si>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</si>
  <si>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</si>
  <si>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</si>
  <si>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</si>
  <si>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</si>
  <si>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</si>
  <si>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</si>
  <si>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</si>
  <si>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</si>
  <si>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</si>
  <si>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</si>
  <si>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</si>
  <si>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</si>
  <si>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>CJA</t>
  </si>
  <si>
    <t xml:space="preserve">    GEN SUC22-0162</t>
  </si>
  <si>
    <t>AA</t>
  </si>
  <si>
    <t>DOG CHOW ADULTO BOL 100 G. FEST. POLLO</t>
  </si>
  <si>
    <t>DOW CHOW ADULTO BOL 20/100 G. FEST POLLO</t>
  </si>
  <si>
    <t>DOG CHOW ADULTO BOL 100 G. CORDERO</t>
  </si>
  <si>
    <t>DOW CHOW ADULTO BOL 20/100 G. CORDERO</t>
  </si>
  <si>
    <t>PEDIGREE ADULTO RAZAS PEQ. A GRANEL 1KG.</t>
  </si>
  <si>
    <t>KGM</t>
  </si>
  <si>
    <t>PEDIGREE ADULTO RAZAS PEQ. 10 KGS.</t>
  </si>
  <si>
    <t>BTO</t>
  </si>
  <si>
    <t>01</t>
  </si>
  <si>
    <t>FIBRA FREGON 1 PZA.</t>
  </si>
  <si>
    <t>FIBRA FREGON 100 PZAS.</t>
  </si>
  <si>
    <t>77</t>
  </si>
  <si>
    <t>QUESO ASADERO CORONA A GRANEL 1 KG.</t>
  </si>
  <si>
    <t>QUESO ASADERO CORONA PAQ 1 KG</t>
  </si>
  <si>
    <t>PAQ</t>
  </si>
  <si>
    <t>SALCHICHA CON PAVO VALERIO A GRANEL 1KG.</t>
  </si>
  <si>
    <t>SALCHICHA CON PAVO VALERIO 2.78 KGS.</t>
  </si>
  <si>
    <t>SALCHICHA PAVO DELI VALERIO A GRANEL 1KG</t>
  </si>
  <si>
    <t>SALCHICHA PAVO DELI VALERIO 2.93 KGS.</t>
  </si>
  <si>
    <t>DU</t>
  </si>
  <si>
    <t>PALETA VERO ELOTES 40 PZAS.</t>
  </si>
  <si>
    <t>BOL</t>
  </si>
  <si>
    <t>PICA FRESA GIGANTE VERO GOMITAS 720 GRS.</t>
  </si>
  <si>
    <t>PALETA VERO BOMBA CHILE 600 GRS. 40 P.</t>
  </si>
  <si>
    <t>PALETA VERO CUPIDO FRESA-CEREZA 40 PZAS.</t>
  </si>
  <si>
    <t>PALETA VERO MANITA SUERTE 40 P. 640 G.</t>
  </si>
  <si>
    <t>PALETA VERO SEMAFORO 40 PZAS. 640 GRS.</t>
  </si>
  <si>
    <t>PALETA VERO TRABALENGUAS 40 PZAS.</t>
  </si>
  <si>
    <t>RELLERINDOS VERO 715 GRS. 65 PZAS.</t>
  </si>
  <si>
    <t>SS</t>
  </si>
  <si>
    <t>CHILITO ACIDULADO 250 GRS. PINGUIN</t>
  </si>
  <si>
    <t>CHILITO ACIDULADO 24/250 GRS. PINGUIN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</si>
</sst>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9" formatCode="000000000000"/>
    <numFmt numFmtId="170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69" fontId="51" fillId="2" borderId="28" xfId="2110" quotePrefix="1" applyNumberFormat="1" applyFont="1" applyFill="1" applyBorder="1" applyAlignment="1">
      <alignment horizontal="center" vertical="center"/>
    </xf>
    <xf numFmtId="169" fontId="51" fillId="2" borderId="22" xfId="2110" quotePrefix="1" applyNumberFormat="1" applyFont="1" applyFill="1" applyBorder="1" applyAlignment="1">
      <alignment horizontal="center" vertical="center"/>
    </xf>
    <xf numFmtId="170" fontId="51" fillId="2" borderId="28" xfId="2110" quotePrefix="1" applyNumberFormat="1" applyFont="1" applyFill="1" applyBorder="1" applyAlignment="1">
      <alignment horizontal="center" vertical="center"/>
    </xf>
    <xf numFmtId="170" fontId="51" fillId="2" borderId="22" xfId="2110" quotePrefix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3"/>
  <sheetViews>
    <sheetView tabSelected="1" zoomScale="39" zoomScaleNormal="39" workbookViewId="0">
      <selection activeCell="A3" sqref="A3:X2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2" t="s">
        <v>15</v>
      </c>
      <c r="B3" s="43"/>
      <c r="C3" s="43"/>
      <c r="D3" s="43"/>
      <c r="E3" s="39">
        <v>44603</v>
      </c>
      <c r="F3" s="40"/>
      <c r="G3" s="40"/>
      <c r="H3" s="40"/>
      <c r="I3" s="40"/>
      <c r="J3" s="40"/>
      <c r="K3" s="41"/>
      <c r="L3" s="44" t="s">
        <v>12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6" t="s">
        <v>11</v>
      </c>
      <c r="K4" s="37"/>
      <c r="L4" s="37"/>
      <c r="M4" s="37"/>
      <c r="N4" s="38"/>
      <c r="O4" s="9" t="s">
        <v>9</v>
      </c>
      <c r="P4" s="17" t="s">
        <v>2</v>
      </c>
      <c r="Q4" s="17" t="s">
        <v>3</v>
      </c>
      <c r="R4" s="17" t="s">
        <v>4</v>
      </c>
      <c r="S4" s="36" t="s">
        <v>11</v>
      </c>
      <c r="T4" s="37"/>
      <c r="U4" s="37"/>
      <c r="V4" s="37"/>
      <c r="W4" s="38"/>
      <c r="X4" s="18" t="s">
        <v>10</v>
      </c>
    </row>
    <row r="5" spans="1:27" ht="59.1" customHeight="1">
      <c r="A5" s="47">
        <v>17800171267</v>
      </c>
      <c r="B5" s="48">
        <v>17800171267</v>
      </c>
      <c r="C5" s="34" t="s">
        <v>16</v>
      </c>
      <c r="D5" s="32" t="s">
        <v>17</v>
      </c>
      <c r="E5" s="25" t="s">
        <v>13</v>
      </c>
      <c r="F5" s="26">
        <v>20</v>
      </c>
      <c r="G5" s="27">
        <v>183</v>
      </c>
      <c r="H5" s="19">
        <f>VLOOKUP(C5,'[1]FAMILIAS-LINEAS '!A:C,3,FALSE)</f>
        <v>16</v>
      </c>
      <c r="I5" s="20">
        <f>(G5/F5)/(1+(H5/100))</f>
        <v>7.8879310344827598</v>
      </c>
      <c r="J5" s="21">
        <v>10.9</v>
      </c>
      <c r="K5" s="22">
        <v>10.9</v>
      </c>
      <c r="L5" s="22">
        <v>10.8</v>
      </c>
      <c r="M5" s="22">
        <v>10.5</v>
      </c>
      <c r="N5" s="28">
        <f>+(G5/F5)+0.01</f>
        <v>9.16</v>
      </c>
      <c r="O5" s="31">
        <v>7501779</v>
      </c>
      <c r="P5" s="33" t="s">
        <v>16</v>
      </c>
      <c r="Q5" s="32" t="s">
        <v>18</v>
      </c>
      <c r="R5" s="23" t="s">
        <v>14</v>
      </c>
      <c r="S5" s="22">
        <v>192.1</v>
      </c>
      <c r="T5" s="22">
        <v>192.1</v>
      </c>
      <c r="U5" s="22">
        <v>188.7</v>
      </c>
      <c r="V5" s="22">
        <v>183.6</v>
      </c>
      <c r="W5" s="29">
        <f>G5+0.01</f>
        <v>183.01</v>
      </c>
      <c r="X5" s="30">
        <v>9999</v>
      </c>
    </row>
    <row r="6" spans="1:27" ht="59.1" customHeight="1">
      <c r="A6" s="35">
        <v>7501072210272</v>
      </c>
      <c r="B6" s="31">
        <v>7501072210272</v>
      </c>
      <c r="C6" s="34" t="s">
        <v>16</v>
      </c>
      <c r="D6" s="32" t="s">
        <v>19</v>
      </c>
      <c r="E6" s="25" t="s">
        <v>13</v>
      </c>
      <c r="F6" s="26">
        <v>20</v>
      </c>
      <c r="G6" s="27">
        <v>183</v>
      </c>
      <c r="H6" s="19">
        <f>VLOOKUP(C6,'[1]FAMILIAS-LINEAS '!A:C,3,FALSE)</f>
        <v>16</v>
      </c>
      <c r="I6" s="20">
        <f>(G6/F6)/(1+(H6/100))</f>
        <v>7.8879310344827598</v>
      </c>
      <c r="J6" s="21">
        <v>10.9</v>
      </c>
      <c r="K6" s="22">
        <v>10.9</v>
      </c>
      <c r="L6" s="22">
        <v>10.8</v>
      </c>
      <c r="M6" s="22">
        <v>10.5</v>
      </c>
      <c r="N6" s="28">
        <f>+(G6/F6)+0.01</f>
        <v>9.16</v>
      </c>
      <c r="O6" s="31">
        <v>75045201209</v>
      </c>
      <c r="P6" s="33" t="s">
        <v>16</v>
      </c>
      <c r="Q6" s="32" t="s">
        <v>20</v>
      </c>
      <c r="R6" s="23" t="s">
        <v>14</v>
      </c>
      <c r="S6" s="22">
        <v>192.1</v>
      </c>
      <c r="T6" s="22">
        <v>192.1</v>
      </c>
      <c r="U6" s="22">
        <v>188.7</v>
      </c>
      <c r="V6" s="22">
        <v>183.6</v>
      </c>
      <c r="W6" s="29">
        <f>G6+0.01</f>
        <v>183.01</v>
      </c>
      <c r="X6" s="30">
        <v>9999</v>
      </c>
    </row>
    <row r="7" spans="1:27" ht="59.1" customHeight="1">
      <c r="A7" s="49">
        <v>392</v>
      </c>
      <c r="B7" s="50">
        <v>392</v>
      </c>
      <c r="C7" s="34" t="s">
        <v>16</v>
      </c>
      <c r="D7" s="32" t="s">
        <v>21</v>
      </c>
      <c r="E7" s="25" t="s">
        <v>22</v>
      </c>
      <c r="F7" s="26">
        <v>10</v>
      </c>
      <c r="G7" s="27">
        <v>340</v>
      </c>
      <c r="H7" s="19">
        <f>VLOOKUP(C7,'[1]FAMILIAS-LINEAS '!A:C,3,FALSE)</f>
        <v>16</v>
      </c>
      <c r="I7" s="20">
        <f>(G7/F7)/(1+(H7/100))</f>
        <v>29.31034482758621</v>
      </c>
      <c r="J7" s="21">
        <v>39.5</v>
      </c>
      <c r="K7" s="22">
        <v>39.5</v>
      </c>
      <c r="L7" s="22">
        <v>38.799999999999997</v>
      </c>
      <c r="M7" s="22">
        <v>35.700000000000003</v>
      </c>
      <c r="N7" s="28">
        <f>+(G7/F7)+0.01</f>
        <v>34.01</v>
      </c>
      <c r="O7" s="31">
        <v>75085255018</v>
      </c>
      <c r="P7" s="33" t="s">
        <v>16</v>
      </c>
      <c r="Q7" s="32" t="s">
        <v>23</v>
      </c>
      <c r="R7" s="23" t="s">
        <v>24</v>
      </c>
      <c r="S7" s="22">
        <v>372</v>
      </c>
      <c r="T7" s="22">
        <v>372</v>
      </c>
      <c r="U7" s="22">
        <v>367.2</v>
      </c>
      <c r="V7" s="22">
        <v>357</v>
      </c>
      <c r="W7" s="29">
        <f>G7+0.01</f>
        <v>340.01</v>
      </c>
      <c r="X7" s="30">
        <v>9999</v>
      </c>
    </row>
    <row r="8" spans="1:27" ht="59.1" customHeight="1">
      <c r="A8" s="35">
        <v>726866010105</v>
      </c>
      <c r="B8" s="31">
        <v>726866010105</v>
      </c>
      <c r="C8" s="34" t="s">
        <v>25</v>
      </c>
      <c r="D8" s="32" t="s">
        <v>26</v>
      </c>
      <c r="E8" s="25" t="s">
        <v>13</v>
      </c>
      <c r="F8" s="26">
        <v>100</v>
      </c>
      <c r="G8" s="27">
        <f>8.5*100</f>
        <v>850</v>
      </c>
      <c r="H8" s="19">
        <f>VLOOKUP(C8,'[1]FAMILIAS-LINEAS '!A:C,3,FALSE)</f>
        <v>16</v>
      </c>
      <c r="I8" s="20">
        <f t="shared" ref="I8:I20" si="0">(G8/F8)/(1+(H8/100))</f>
        <v>7.3275862068965525</v>
      </c>
      <c r="J8" s="21">
        <v>11.5</v>
      </c>
      <c r="K8" s="22">
        <v>11.5</v>
      </c>
      <c r="L8" s="22">
        <v>11.5</v>
      </c>
      <c r="M8" s="22">
        <v>11.5</v>
      </c>
      <c r="N8" s="28">
        <f t="shared" ref="N8:N20" si="1">+(G8/F8)+0.01</f>
        <v>8.51</v>
      </c>
      <c r="O8" s="31">
        <v>7508269106</v>
      </c>
      <c r="P8" s="33">
        <v>1</v>
      </c>
      <c r="Q8" s="32" t="s">
        <v>27</v>
      </c>
      <c r="R8" s="23" t="s">
        <v>24</v>
      </c>
      <c r="S8" s="22">
        <v>952</v>
      </c>
      <c r="T8" s="22">
        <v>952</v>
      </c>
      <c r="U8" s="22">
        <v>935</v>
      </c>
      <c r="V8" s="22">
        <v>884</v>
      </c>
      <c r="W8" s="29">
        <f t="shared" ref="W8:W20" si="2">G8+0.01</f>
        <v>850.01</v>
      </c>
      <c r="X8" s="30">
        <v>9999</v>
      </c>
    </row>
    <row r="9" spans="1:27" ht="59.1" customHeight="1">
      <c r="A9" s="35">
        <v>775019128</v>
      </c>
      <c r="B9" s="31">
        <v>775019128</v>
      </c>
      <c r="C9" s="34" t="s">
        <v>28</v>
      </c>
      <c r="D9" s="32" t="s">
        <v>29</v>
      </c>
      <c r="E9" s="25" t="s">
        <v>22</v>
      </c>
      <c r="F9" s="26">
        <v>1</v>
      </c>
      <c r="G9" s="27">
        <v>98</v>
      </c>
      <c r="H9" s="19">
        <f>VLOOKUP(C9,'[1]FAMILIAS-LINEAS '!A:C,3,FALSE)</f>
        <v>0</v>
      </c>
      <c r="I9" s="20">
        <f t="shared" si="0"/>
        <v>98</v>
      </c>
      <c r="J9" s="21">
        <v>112.7</v>
      </c>
      <c r="K9" s="22">
        <v>109.8</v>
      </c>
      <c r="L9" s="22">
        <v>104.89999999999999</v>
      </c>
      <c r="M9" s="22">
        <v>102.9</v>
      </c>
      <c r="N9" s="28">
        <f t="shared" si="1"/>
        <v>98.01</v>
      </c>
      <c r="O9" s="31">
        <v>643131484686</v>
      </c>
      <c r="P9" s="33">
        <v>77</v>
      </c>
      <c r="Q9" s="32" t="s">
        <v>30</v>
      </c>
      <c r="R9" s="23" t="s">
        <v>31</v>
      </c>
      <c r="S9" s="22">
        <v>112.7</v>
      </c>
      <c r="T9" s="22">
        <v>112.7</v>
      </c>
      <c r="U9" s="22">
        <v>110.8</v>
      </c>
      <c r="V9" s="22">
        <v>102.9</v>
      </c>
      <c r="W9" s="29">
        <f t="shared" si="2"/>
        <v>98.01</v>
      </c>
      <c r="X9" s="30">
        <v>9999</v>
      </c>
    </row>
    <row r="10" spans="1:27" ht="59.1" customHeight="1">
      <c r="A10" s="35">
        <v>75089652701</v>
      </c>
      <c r="B10" s="31">
        <v>75089652701</v>
      </c>
      <c r="C10" s="34" t="s">
        <v>28</v>
      </c>
      <c r="D10" s="32" t="s">
        <v>32</v>
      </c>
      <c r="E10" s="25" t="s">
        <v>22</v>
      </c>
      <c r="F10" s="26">
        <v>2.78</v>
      </c>
      <c r="G10" s="27">
        <f>27.41*2.78</f>
        <v>76.199799999999996</v>
      </c>
      <c r="H10" s="19">
        <f>VLOOKUP(C10,'[1]FAMILIAS-LINEAS '!A:C,3,FALSE)</f>
        <v>0</v>
      </c>
      <c r="I10" s="20">
        <f t="shared" si="0"/>
        <v>27.41</v>
      </c>
      <c r="J10" s="21">
        <v>32.9</v>
      </c>
      <c r="K10" s="22">
        <v>32.9</v>
      </c>
      <c r="L10" s="22">
        <v>32.4</v>
      </c>
      <c r="M10" s="22">
        <v>31</v>
      </c>
      <c r="N10" s="28">
        <f t="shared" si="1"/>
        <v>27.42</v>
      </c>
      <c r="O10" s="31">
        <v>7501689051190</v>
      </c>
      <c r="P10" s="33">
        <v>77</v>
      </c>
      <c r="Q10" s="32" t="s">
        <v>33</v>
      </c>
      <c r="R10" s="23" t="s">
        <v>31</v>
      </c>
      <c r="S10" s="22">
        <v>87.699999999999989</v>
      </c>
      <c r="T10" s="22">
        <v>87.699999999999989</v>
      </c>
      <c r="U10" s="22">
        <v>86.199999999999989</v>
      </c>
      <c r="V10" s="22">
        <v>83.899999999999991</v>
      </c>
      <c r="W10" s="29">
        <f t="shared" si="2"/>
        <v>76.209800000000001</v>
      </c>
      <c r="X10" s="30">
        <v>9999</v>
      </c>
    </row>
    <row r="11" spans="1:27" ht="59.1" customHeight="1">
      <c r="A11" s="35">
        <v>75089652702</v>
      </c>
      <c r="B11" s="31">
        <v>75089652702</v>
      </c>
      <c r="C11" s="34" t="s">
        <v>28</v>
      </c>
      <c r="D11" s="32" t="s">
        <v>34</v>
      </c>
      <c r="E11" s="25" t="s">
        <v>22</v>
      </c>
      <c r="F11" s="26">
        <v>2.93</v>
      </c>
      <c r="G11" s="27">
        <f>26.23*2.93</f>
        <v>76.85390000000001</v>
      </c>
      <c r="H11" s="19">
        <f>VLOOKUP(C11,'[1]FAMILIAS-LINEAS '!A:C,3,FALSE)</f>
        <v>0</v>
      </c>
      <c r="I11" s="20">
        <f t="shared" si="0"/>
        <v>26.23</v>
      </c>
      <c r="J11" s="21">
        <v>31.5</v>
      </c>
      <c r="K11" s="22">
        <v>31.5</v>
      </c>
      <c r="L11" s="22">
        <v>31</v>
      </c>
      <c r="M11" s="22">
        <v>29.700000000000003</v>
      </c>
      <c r="N11" s="28">
        <f t="shared" si="1"/>
        <v>26.240000000000002</v>
      </c>
      <c r="O11" s="31">
        <v>7501689051206</v>
      </c>
      <c r="P11" s="33">
        <v>77</v>
      </c>
      <c r="Q11" s="32" t="s">
        <v>35</v>
      </c>
      <c r="R11" s="23" t="s">
        <v>31</v>
      </c>
      <c r="S11" s="22">
        <v>88.399999999999991</v>
      </c>
      <c r="T11" s="22">
        <v>88.399999999999991</v>
      </c>
      <c r="U11" s="22">
        <v>86.899999999999991</v>
      </c>
      <c r="V11" s="22">
        <v>84.6</v>
      </c>
      <c r="W11" s="29">
        <f t="shared" si="2"/>
        <v>76.863900000000015</v>
      </c>
      <c r="X11" s="30">
        <v>9999</v>
      </c>
    </row>
    <row r="12" spans="1:27" ht="59.1" customHeight="1">
      <c r="A12" s="35">
        <v>759686641518</v>
      </c>
      <c r="B12" s="31">
        <v>7503030374637</v>
      </c>
      <c r="C12" s="34" t="s">
        <v>36</v>
      </c>
      <c r="D12" s="32" t="s">
        <v>37</v>
      </c>
      <c r="E12" s="25" t="s">
        <v>38</v>
      </c>
      <c r="F12" s="26">
        <v>1</v>
      </c>
      <c r="G12" s="27">
        <v>49.2</v>
      </c>
      <c r="H12" s="19">
        <f>VLOOKUP(C12,'[1]FAMILIAS-LINEAS '!A:C,3,FALSE)</f>
        <v>0</v>
      </c>
      <c r="I12" s="20">
        <f t="shared" si="0"/>
        <v>49.2</v>
      </c>
      <c r="J12" s="21">
        <v>58.6</v>
      </c>
      <c r="K12" s="22">
        <v>58.6</v>
      </c>
      <c r="L12" s="22">
        <v>57.1</v>
      </c>
      <c r="M12" s="22">
        <v>55.6</v>
      </c>
      <c r="N12" s="28">
        <f t="shared" si="1"/>
        <v>49.21</v>
      </c>
      <c r="O12" s="31"/>
      <c r="P12" s="33"/>
      <c r="Q12" s="32"/>
      <c r="R12" s="23"/>
      <c r="S12" s="22"/>
      <c r="T12" s="22"/>
      <c r="U12" s="22"/>
      <c r="V12" s="22"/>
      <c r="W12" s="29"/>
      <c r="X12" s="30">
        <v>9999</v>
      </c>
    </row>
    <row r="13" spans="1:27" ht="59.1" customHeight="1">
      <c r="A13" s="35">
        <v>759686600683</v>
      </c>
      <c r="B13" s="31">
        <v>757528041526</v>
      </c>
      <c r="C13" s="34" t="s">
        <v>36</v>
      </c>
      <c r="D13" s="32" t="s">
        <v>39</v>
      </c>
      <c r="E13" s="25" t="s">
        <v>38</v>
      </c>
      <c r="F13" s="26">
        <v>1</v>
      </c>
      <c r="G13" s="27">
        <v>52.55</v>
      </c>
      <c r="H13" s="19">
        <f>VLOOKUP(C13,'[1]FAMILIAS-LINEAS '!A:C,3,FALSE)</f>
        <v>0</v>
      </c>
      <c r="I13" s="20">
        <f t="shared" si="0"/>
        <v>52.55</v>
      </c>
      <c r="J13" s="21">
        <v>62.6</v>
      </c>
      <c r="K13" s="22">
        <v>62.6</v>
      </c>
      <c r="L13" s="22">
        <v>61</v>
      </c>
      <c r="M13" s="22">
        <v>59.4</v>
      </c>
      <c r="N13" s="28">
        <f t="shared" si="1"/>
        <v>52.559999999999995</v>
      </c>
      <c r="O13" s="31"/>
      <c r="P13" s="33"/>
      <c r="Q13" s="32"/>
      <c r="R13" s="23"/>
      <c r="S13" s="22"/>
      <c r="T13" s="22"/>
      <c r="U13" s="22"/>
      <c r="V13" s="22"/>
      <c r="W13" s="29"/>
      <c r="X13" s="30">
        <v>9999</v>
      </c>
    </row>
    <row r="14" spans="1:27" ht="59.1" customHeight="1">
      <c r="A14" s="35">
        <v>759686864122</v>
      </c>
      <c r="B14" s="31">
        <v>759686864122</v>
      </c>
      <c r="C14" s="34" t="s">
        <v>36</v>
      </c>
      <c r="D14" s="32" t="s">
        <v>40</v>
      </c>
      <c r="E14" s="25" t="s">
        <v>13</v>
      </c>
      <c r="F14" s="26">
        <v>1</v>
      </c>
      <c r="G14" s="27">
        <v>47.93</v>
      </c>
      <c r="H14" s="19">
        <f>VLOOKUP(C14,'[1]FAMILIAS-LINEAS '!A:C,3,FALSE)</f>
        <v>0</v>
      </c>
      <c r="I14" s="20">
        <f t="shared" si="0"/>
        <v>47.93</v>
      </c>
      <c r="J14" s="21">
        <v>57.1</v>
      </c>
      <c r="K14" s="22">
        <v>57.1</v>
      </c>
      <c r="L14" s="22">
        <v>55.6</v>
      </c>
      <c r="M14" s="22">
        <v>54.2</v>
      </c>
      <c r="N14" s="28">
        <f t="shared" si="1"/>
        <v>47.94</v>
      </c>
      <c r="O14" s="31"/>
      <c r="P14" s="33"/>
      <c r="Q14" s="32"/>
      <c r="R14" s="23"/>
      <c r="S14" s="22"/>
      <c r="T14" s="22"/>
      <c r="U14" s="22"/>
      <c r="V14" s="22"/>
      <c r="W14" s="29"/>
      <c r="X14" s="30">
        <v>9999</v>
      </c>
    </row>
    <row r="15" spans="1:27" ht="59.1" customHeight="1">
      <c r="A15" s="35">
        <v>759686560499</v>
      </c>
      <c r="B15" s="31">
        <v>7503030374712</v>
      </c>
      <c r="C15" s="34" t="s">
        <v>36</v>
      </c>
      <c r="D15" s="32" t="s">
        <v>41</v>
      </c>
      <c r="E15" s="25" t="s">
        <v>38</v>
      </c>
      <c r="F15" s="26">
        <v>1</v>
      </c>
      <c r="G15" s="27">
        <v>55.18</v>
      </c>
      <c r="H15" s="19">
        <f>VLOOKUP(C15,'[1]FAMILIAS-LINEAS '!A:C,3,FALSE)</f>
        <v>0</v>
      </c>
      <c r="I15" s="20">
        <f t="shared" si="0"/>
        <v>55.18</v>
      </c>
      <c r="J15" s="21">
        <v>65.699999999999989</v>
      </c>
      <c r="K15" s="22">
        <v>65.699999999999989</v>
      </c>
      <c r="L15" s="22">
        <v>64.099999999999994</v>
      </c>
      <c r="M15" s="22">
        <v>62.4</v>
      </c>
      <c r="N15" s="28">
        <f t="shared" si="1"/>
        <v>55.19</v>
      </c>
      <c r="O15" s="31"/>
      <c r="P15" s="33"/>
      <c r="Q15" s="32"/>
      <c r="R15" s="23"/>
      <c r="S15" s="22"/>
      <c r="T15" s="22"/>
      <c r="U15" s="22"/>
      <c r="V15" s="22"/>
      <c r="W15" s="29"/>
      <c r="X15" s="30">
        <v>9999</v>
      </c>
    </row>
    <row r="16" spans="1:27" ht="59.1" customHeight="1">
      <c r="A16" s="35">
        <v>759686560161</v>
      </c>
      <c r="B16" s="31">
        <v>759686560161</v>
      </c>
      <c r="C16" s="34" t="s">
        <v>36</v>
      </c>
      <c r="D16" s="32" t="s">
        <v>42</v>
      </c>
      <c r="E16" s="25" t="s">
        <v>13</v>
      </c>
      <c r="F16" s="26">
        <v>1</v>
      </c>
      <c r="G16" s="27">
        <v>49.2</v>
      </c>
      <c r="H16" s="19">
        <f>VLOOKUP(C16,'[1]FAMILIAS-LINEAS '!A:C,3,FALSE)</f>
        <v>0</v>
      </c>
      <c r="I16" s="20">
        <f t="shared" si="0"/>
        <v>49.2</v>
      </c>
      <c r="J16" s="21">
        <v>58.6</v>
      </c>
      <c r="K16" s="22">
        <v>58.6</v>
      </c>
      <c r="L16" s="22">
        <v>57.1</v>
      </c>
      <c r="M16" s="22">
        <v>55.6</v>
      </c>
      <c r="N16" s="28">
        <f t="shared" si="1"/>
        <v>49.21</v>
      </c>
      <c r="O16" s="31"/>
      <c r="P16" s="33"/>
      <c r="Q16" s="32"/>
      <c r="R16" s="23"/>
      <c r="S16" s="22"/>
      <c r="T16" s="22"/>
      <c r="U16" s="22"/>
      <c r="V16" s="22"/>
      <c r="W16" s="29"/>
      <c r="X16" s="30">
        <v>9999</v>
      </c>
    </row>
    <row r="17" spans="1:24" ht="59.1" customHeight="1">
      <c r="A17" s="35">
        <v>759686760172</v>
      </c>
      <c r="B17" s="31">
        <v>759686760172</v>
      </c>
      <c r="C17" s="34" t="s">
        <v>36</v>
      </c>
      <c r="D17" s="32" t="s">
        <v>43</v>
      </c>
      <c r="E17" s="25" t="s">
        <v>38</v>
      </c>
      <c r="F17" s="26">
        <v>1</v>
      </c>
      <c r="G17" s="27">
        <v>49.2</v>
      </c>
      <c r="H17" s="19">
        <f>VLOOKUP(C17,'[1]FAMILIAS-LINEAS '!A:C,3,FALSE)</f>
        <v>0</v>
      </c>
      <c r="I17" s="20">
        <f t="shared" si="0"/>
        <v>49.2</v>
      </c>
      <c r="J17" s="21">
        <v>58.6</v>
      </c>
      <c r="K17" s="22">
        <v>58.6</v>
      </c>
      <c r="L17" s="22">
        <v>57.1</v>
      </c>
      <c r="M17" s="22">
        <v>55.6</v>
      </c>
      <c r="N17" s="28">
        <f t="shared" si="1"/>
        <v>49.21</v>
      </c>
      <c r="O17" s="31"/>
      <c r="P17" s="33"/>
      <c r="Q17" s="32"/>
      <c r="R17" s="23"/>
      <c r="S17" s="22"/>
      <c r="T17" s="22"/>
      <c r="U17" s="22"/>
      <c r="V17" s="22"/>
      <c r="W17" s="29"/>
      <c r="X17" s="30">
        <v>9999</v>
      </c>
    </row>
    <row r="18" spans="1:24" ht="59.1" customHeight="1">
      <c r="A18" s="35">
        <v>759686200104</v>
      </c>
      <c r="B18" s="31">
        <v>759686200104</v>
      </c>
      <c r="C18" s="34" t="s">
        <v>36</v>
      </c>
      <c r="D18" s="32" t="s">
        <v>44</v>
      </c>
      <c r="E18" s="25" t="s">
        <v>31</v>
      </c>
      <c r="F18" s="26">
        <v>1</v>
      </c>
      <c r="G18" s="27">
        <v>49.2</v>
      </c>
      <c r="H18" s="19">
        <f>VLOOKUP(C18,'[1]FAMILIAS-LINEAS '!A:C,3,FALSE)</f>
        <v>0</v>
      </c>
      <c r="I18" s="20">
        <f t="shared" si="0"/>
        <v>49.2</v>
      </c>
      <c r="J18" s="21">
        <v>58.6</v>
      </c>
      <c r="K18" s="22">
        <v>58.6</v>
      </c>
      <c r="L18" s="22">
        <v>57.1</v>
      </c>
      <c r="M18" s="22">
        <v>55.6</v>
      </c>
      <c r="N18" s="28">
        <f t="shared" si="1"/>
        <v>49.21</v>
      </c>
      <c r="O18" s="31"/>
      <c r="P18" s="33"/>
      <c r="Q18" s="32"/>
      <c r="R18" s="23"/>
      <c r="S18" s="22"/>
      <c r="T18" s="22"/>
      <c r="U18" s="22"/>
      <c r="V18" s="22"/>
      <c r="W18" s="29"/>
      <c r="X18" s="30">
        <v>9999</v>
      </c>
    </row>
    <row r="19" spans="1:24" ht="59.1" customHeight="1">
      <c r="A19" s="35">
        <v>759686290105</v>
      </c>
      <c r="B19" s="31">
        <v>757528034627</v>
      </c>
      <c r="C19" s="34" t="s">
        <v>36</v>
      </c>
      <c r="D19" s="32" t="s">
        <v>45</v>
      </c>
      <c r="E19" s="25" t="s">
        <v>38</v>
      </c>
      <c r="F19" s="26">
        <v>1</v>
      </c>
      <c r="G19" s="27">
        <v>42.26</v>
      </c>
      <c r="H19" s="19">
        <f>VLOOKUP(C19,'[1]FAMILIAS-LINEAS '!A:C,3,FALSE)</f>
        <v>0</v>
      </c>
      <c r="I19" s="20">
        <f t="shared" si="0"/>
        <v>42.26</v>
      </c>
      <c r="J19" s="21">
        <v>50.300000000000004</v>
      </c>
      <c r="K19" s="22">
        <v>50.300000000000004</v>
      </c>
      <c r="L19" s="22">
        <v>49.1</v>
      </c>
      <c r="M19" s="22">
        <v>47.800000000000004</v>
      </c>
      <c r="N19" s="28">
        <f t="shared" si="1"/>
        <v>42.269999999999996</v>
      </c>
      <c r="O19" s="31"/>
      <c r="P19" s="33"/>
      <c r="Q19" s="32"/>
      <c r="R19" s="23"/>
      <c r="S19" s="22"/>
      <c r="T19" s="22"/>
      <c r="U19" s="22"/>
      <c r="V19" s="22"/>
      <c r="W19" s="29"/>
      <c r="X19" s="30">
        <v>9999</v>
      </c>
    </row>
    <row r="20" spans="1:24" ht="59.1" customHeight="1">
      <c r="A20" s="51">
        <v>7508304554180</v>
      </c>
      <c r="B20" s="51">
        <v>7508304554180</v>
      </c>
      <c r="C20" s="52" t="s">
        <v>46</v>
      </c>
      <c r="D20" s="53" t="s">
        <v>47</v>
      </c>
      <c r="E20" s="25" t="s">
        <v>13</v>
      </c>
      <c r="F20" s="26">
        <v>24</v>
      </c>
      <c r="G20" s="27">
        <v>353.97</v>
      </c>
      <c r="H20" s="19">
        <f>VLOOKUP(C20,'[1]FAMILIAS-LINEAS '!A:C,3,FALSE)</f>
        <v>0</v>
      </c>
      <c r="I20" s="20">
        <f t="shared" si="0"/>
        <v>14.748750000000001</v>
      </c>
      <c r="J20" s="21">
        <v>16.600000000000001</v>
      </c>
      <c r="K20" s="22">
        <v>16.600000000000001</v>
      </c>
      <c r="L20" s="22">
        <v>16.3</v>
      </c>
      <c r="M20" s="22">
        <v>15.799999999999999</v>
      </c>
      <c r="N20" s="28">
        <f t="shared" si="1"/>
        <v>14.758750000000001</v>
      </c>
      <c r="O20" s="54">
        <v>75061745208</v>
      </c>
      <c r="P20" s="55" t="s">
        <v>46</v>
      </c>
      <c r="Q20" s="53" t="s">
        <v>48</v>
      </c>
      <c r="R20" s="23" t="s">
        <v>14</v>
      </c>
      <c r="S20" s="22">
        <v>385.90000000000003</v>
      </c>
      <c r="T20" s="22">
        <v>385.90000000000003</v>
      </c>
      <c r="U20" s="22">
        <v>378.8</v>
      </c>
      <c r="V20" s="22">
        <v>371.70000000000005</v>
      </c>
      <c r="W20" s="29">
        <f t="shared" si="2"/>
        <v>353.98</v>
      </c>
      <c r="X20" s="30">
        <v>9999</v>
      </c>
    </row>
    <row r="21" spans="1:24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4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5:J20">
    <cfRule type="containsText" dxfId="2" priority="3" operator="containsText" text="ELIMINAR POR PIEZA">
      <formula>NOT(ISERROR(SEARCH("ELIMINAR POR PIEZA",J5)))</formula>
    </cfRule>
  </conditionalFormatting>
  <conditionalFormatting sqref="S5:S20">
    <cfRule type="containsText" dxfId="1" priority="2" operator="containsText" text="ELIMINAR POR CAJA">
      <formula>NOT(ISERROR(SEARCH("ELIMINAR POR CAJA",S5)))</formula>
    </cfRule>
  </conditionalFormatting>
  <conditionalFormatting sqref="D5:D20 S5:S20 J5:J20 Q5:Q20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2022-02-11T16:50:35Z</dcterms:modified>
</cp:coreProperties>
</file>