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AJUSTES" sheetId="1" r:id="rId1"/>
    <sheet name="SUC B" sheetId="2" r:id="rId2"/>
  </sheets>
  <calcPr calcId="162913"/>
</workbook>
</file>

<file path=xl/calcChain.xml><?xml version="1.0" encoding="utf-8"?>
<calcChain xmlns="http://schemas.openxmlformats.org/spreadsheetml/2006/main">
  <c r="AA11" i="2" l="1"/>
  <c r="Z11" i="2"/>
  <c r="Y11" i="2"/>
  <c r="X11" i="2"/>
  <c r="W11" i="2"/>
  <c r="U11" i="2"/>
  <c r="T11" i="2"/>
  <c r="S11" i="2"/>
  <c r="O11" i="2"/>
  <c r="N11" i="2"/>
  <c r="M11" i="2"/>
  <c r="G11" i="2"/>
  <c r="F11" i="2"/>
  <c r="E11" i="2"/>
  <c r="D11" i="2"/>
  <c r="C11" i="2"/>
  <c r="B11" i="2"/>
  <c r="A11" i="2"/>
  <c r="AA10" i="2"/>
  <c r="Z10" i="2"/>
  <c r="Y10" i="2"/>
  <c r="X10" i="2"/>
  <c r="W10" i="2"/>
  <c r="U10" i="2"/>
  <c r="T10" i="2"/>
  <c r="S10" i="2"/>
  <c r="O10" i="2"/>
  <c r="N10" i="2"/>
  <c r="M10" i="2"/>
  <c r="G10" i="2"/>
  <c r="F10" i="2"/>
  <c r="E10" i="2"/>
  <c r="D10" i="2"/>
  <c r="C10" i="2"/>
  <c r="B10" i="2"/>
  <c r="A10" i="2"/>
  <c r="AA9" i="2"/>
  <c r="Z9" i="2"/>
  <c r="Y9" i="2"/>
  <c r="X9" i="2"/>
  <c r="W9" i="2"/>
  <c r="U9" i="2"/>
  <c r="T9" i="2"/>
  <c r="S9" i="2"/>
  <c r="O9" i="2"/>
  <c r="N9" i="2"/>
  <c r="M9" i="2"/>
  <c r="G9" i="2"/>
  <c r="F9" i="2"/>
  <c r="E9" i="2"/>
  <c r="D9" i="2"/>
  <c r="C9" i="2"/>
  <c r="B9" i="2"/>
  <c r="A9" i="2"/>
  <c r="AA8" i="2"/>
  <c r="Z8" i="2"/>
  <c r="Y8" i="2"/>
  <c r="X8" i="2"/>
  <c r="W8" i="2"/>
  <c r="U8" i="2"/>
  <c r="T8" i="2"/>
  <c r="S8" i="2"/>
  <c r="O8" i="2"/>
  <c r="N8" i="2"/>
  <c r="M8" i="2"/>
  <c r="G8" i="2"/>
  <c r="F8" i="2"/>
  <c r="E8" i="2"/>
  <c r="D8" i="2"/>
  <c r="C8" i="2"/>
  <c r="B8" i="2"/>
  <c r="A8" i="2"/>
  <c r="AA7" i="2"/>
  <c r="Z7" i="2"/>
  <c r="Y7" i="2"/>
  <c r="X7" i="2"/>
  <c r="W7" i="2"/>
  <c r="U7" i="2"/>
  <c r="T7" i="2"/>
  <c r="S7" i="2"/>
  <c r="O7" i="2"/>
  <c r="N7" i="2"/>
  <c r="M7" i="2"/>
  <c r="G7" i="2"/>
  <c r="F7" i="2"/>
  <c r="E7" i="2"/>
  <c r="D7" i="2"/>
  <c r="C7" i="2"/>
  <c r="B7" i="2"/>
  <c r="A7" i="2"/>
  <c r="AA6" i="2"/>
  <c r="Z6" i="2"/>
  <c r="Y6" i="2"/>
  <c r="X6" i="2"/>
  <c r="W6" i="2"/>
  <c r="U6" i="2"/>
  <c r="T6" i="2"/>
  <c r="S6" i="2"/>
  <c r="O6" i="2"/>
  <c r="N6" i="2"/>
  <c r="M6" i="2"/>
  <c r="G6" i="2"/>
  <c r="F6" i="2"/>
  <c r="E6" i="2"/>
  <c r="D6" i="2"/>
  <c r="C6" i="2"/>
  <c r="B6" i="2"/>
  <c r="A6" i="2"/>
  <c r="AA5" i="2"/>
  <c r="Z5" i="2"/>
  <c r="Y5" i="2"/>
  <c r="X5" i="2"/>
  <c r="W5" i="2"/>
  <c r="U5" i="2"/>
  <c r="T5" i="2"/>
  <c r="S5" i="2"/>
  <c r="O5" i="2"/>
  <c r="N5" i="2"/>
  <c r="M5" i="2"/>
  <c r="G5" i="2"/>
  <c r="F5" i="2"/>
  <c r="E5" i="2"/>
  <c r="D5" i="2"/>
  <c r="C5" i="2"/>
  <c r="B5" i="2"/>
  <c r="A5" i="2"/>
  <c r="AA4" i="2"/>
  <c r="Z4" i="2"/>
  <c r="Y4" i="2"/>
  <c r="X4" i="2"/>
  <c r="W4" i="2"/>
  <c r="U4" i="2"/>
  <c r="T4" i="2"/>
  <c r="S4" i="2"/>
  <c r="O4" i="2"/>
  <c r="N4" i="2"/>
  <c r="M4" i="2"/>
  <c r="G4" i="2"/>
  <c r="F4" i="2"/>
  <c r="E4" i="2"/>
  <c r="D4" i="2"/>
  <c r="C4" i="2"/>
  <c r="B4" i="2"/>
  <c r="A4" i="2"/>
  <c r="W11" i="1"/>
  <c r="V11" i="1"/>
  <c r="H11" i="2" s="1"/>
  <c r="U11" i="1"/>
  <c r="T11" i="1"/>
  <c r="S11" i="1"/>
  <c r="N11" i="1"/>
  <c r="AB11" i="1" s="1"/>
  <c r="M11" i="1"/>
  <c r="L11" i="1"/>
  <c r="K11" i="1"/>
  <c r="J11" i="1"/>
  <c r="I11" i="1"/>
  <c r="W10" i="1"/>
  <c r="V10" i="1"/>
  <c r="H10" i="2" s="1"/>
  <c r="U10" i="1"/>
  <c r="T10" i="1"/>
  <c r="S10" i="1"/>
  <c r="N10" i="1"/>
  <c r="AB10" i="1" s="1"/>
  <c r="M10" i="1"/>
  <c r="L10" i="1"/>
  <c r="K10" i="1"/>
  <c r="J10" i="1"/>
  <c r="I10" i="1"/>
  <c r="N9" i="1"/>
  <c r="AB9" i="1" s="1"/>
  <c r="M9" i="1"/>
  <c r="H9" i="2" s="1"/>
  <c r="L9" i="1"/>
  <c r="K9" i="1"/>
  <c r="J9" i="1"/>
  <c r="I9" i="1"/>
  <c r="N8" i="1"/>
  <c r="AB8" i="1" s="1"/>
  <c r="M8" i="1"/>
  <c r="H8" i="2" s="1"/>
  <c r="L8" i="1"/>
  <c r="K8" i="1"/>
  <c r="J8" i="1"/>
  <c r="I8" i="1"/>
  <c r="N7" i="1"/>
  <c r="AB7" i="1" s="1"/>
  <c r="M7" i="1"/>
  <c r="H7" i="2" s="1"/>
  <c r="L7" i="1"/>
  <c r="K7" i="1"/>
  <c r="J7" i="1"/>
  <c r="I7" i="1"/>
  <c r="N6" i="1"/>
  <c r="AB6" i="1" s="1"/>
  <c r="M6" i="1"/>
  <c r="H6" i="2" s="1"/>
  <c r="L6" i="1"/>
  <c r="K6" i="1"/>
  <c r="J6" i="1"/>
  <c r="I6" i="1"/>
  <c r="AB5" i="1"/>
  <c r="N5" i="1"/>
  <c r="M5" i="1"/>
  <c r="H5" i="2" s="1"/>
  <c r="L5" i="1"/>
  <c r="K5" i="1"/>
  <c r="J5" i="1"/>
  <c r="I5" i="1"/>
  <c r="N4" i="1"/>
  <c r="AB4" i="1" s="1"/>
  <c r="M4" i="1"/>
  <c r="H4" i="2" s="1"/>
  <c r="L4" i="1"/>
  <c r="K4" i="1"/>
  <c r="J4" i="1"/>
  <c r="I4" i="1"/>
  <c r="L5" i="2" l="1"/>
  <c r="V5" i="2" s="1"/>
  <c r="K5" i="2"/>
  <c r="J5" i="2"/>
  <c r="I5" i="2"/>
  <c r="L7" i="2"/>
  <c r="V7" i="2" s="1"/>
  <c r="K7" i="2"/>
  <c r="J7" i="2"/>
  <c r="I7" i="2"/>
  <c r="L4" i="2"/>
  <c r="V4" i="2" s="1"/>
  <c r="K4" i="2"/>
  <c r="J4" i="2"/>
  <c r="I4" i="2"/>
  <c r="Q11" i="2"/>
  <c r="I11" i="2"/>
  <c r="K11" i="2"/>
  <c r="J11" i="2"/>
  <c r="P11" i="2"/>
  <c r="L11" i="2"/>
  <c r="V11" i="2" s="1"/>
  <c r="R11" i="2"/>
  <c r="L9" i="2"/>
  <c r="V9" i="2" s="1"/>
  <c r="K9" i="2"/>
  <c r="J9" i="2"/>
  <c r="I9" i="2"/>
  <c r="L6" i="2"/>
  <c r="V6" i="2" s="1"/>
  <c r="K6" i="2"/>
  <c r="J6" i="2"/>
  <c r="I6" i="2"/>
  <c r="L8" i="2"/>
  <c r="V8" i="2" s="1"/>
  <c r="K8" i="2"/>
  <c r="J8" i="2"/>
  <c r="I8" i="2"/>
  <c r="P10" i="2"/>
  <c r="L10" i="2"/>
  <c r="V10" i="2" s="1"/>
  <c r="R10" i="2"/>
  <c r="J10" i="2"/>
  <c r="I10" i="2"/>
  <c r="K10" i="2"/>
  <c r="Q10" i="2"/>
</calcChain>
</file>

<file path=xl/sharedStrings.xml><?xml version="1.0" encoding="utf-8"?>
<sst xmlns="http://schemas.openxmlformats.org/spreadsheetml/2006/main" count="75" uniqueCount="41">
  <si>
    <t>NUEVOS PRECIOS</t>
  </si>
  <si>
    <t>LUNES 06 DE DICIEMBRE DEL 2021</t>
  </si>
  <si>
    <t>ALTAS Y AJUSTES</t>
  </si>
  <si>
    <t>CÓDIGO PRINCIPAL</t>
  </si>
  <si>
    <t>RENGLON 18</t>
  </si>
  <si>
    <t>LIN</t>
  </si>
  <si>
    <t>DESCRIPCIÓN</t>
  </si>
  <si>
    <t>UM</t>
  </si>
  <si>
    <t>C</t>
  </si>
  <si>
    <t>PAQUETE</t>
  </si>
  <si>
    <t>IVA</t>
  </si>
  <si>
    <t>Renglon 10</t>
  </si>
  <si>
    <t>PRECIOS DEL 1 AL 5</t>
  </si>
  <si>
    <t>MARGENES</t>
  </si>
  <si>
    <t>PZ * CAJA</t>
  </si>
  <si>
    <t>CÓDIGO PRINC CJA</t>
  </si>
  <si>
    <t>01</t>
  </si>
  <si>
    <t xml:space="preserve">ESCOBA LUPITA ABANICO MEDIANO 1 PZA </t>
  </si>
  <si>
    <t>PZA</t>
  </si>
  <si>
    <t xml:space="preserve">CEPSUAVPZ
</t>
  </si>
  <si>
    <t xml:space="preserve">ESCOBA LUPITA CEPILLO SUAVE 1 PZA.  </t>
  </si>
  <si>
    <t xml:space="preserve">00735
</t>
  </si>
  <si>
    <t xml:space="preserve">JALADOR 1 PZA.                      </t>
  </si>
  <si>
    <t xml:space="preserve">7501055801
</t>
  </si>
  <si>
    <t>ED</t>
  </si>
  <si>
    <t xml:space="preserve">PAPEL ENVOLTURA REVOLUCION 1 KG.    </t>
  </si>
  <si>
    <t>KGM</t>
  </si>
  <si>
    <t xml:space="preserve">RAFIAKG
</t>
  </si>
  <si>
    <t>VO</t>
  </si>
  <si>
    <t xml:space="preserve">RAFIA A GRANEL 1 KG.                </t>
  </si>
  <si>
    <t xml:space="preserve">LAMINAPZ
</t>
  </si>
  <si>
    <t xml:space="preserve">RECOGEDOR LAMINA 1 PZA.             </t>
  </si>
  <si>
    <t>JO</t>
  </si>
  <si>
    <t>VOLT PET 400 ML. BLUE ENERGY</t>
  </si>
  <si>
    <t>VOLT PET 400 ML. YELLOW ENERGY</t>
  </si>
  <si>
    <t>SUCURSALES B</t>
  </si>
  <si>
    <t>PAQUETES</t>
  </si>
  <si>
    <t>RENGLON 10</t>
  </si>
  <si>
    <t>PREC 1</t>
  </si>
  <si>
    <t>PREC 2</t>
  </si>
  <si>
    <t>PREC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</si>
</sst>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???/???"/>
    <numFmt numFmtId="165" formatCode="#,##0.0000_-"/>
    <numFmt numFmtId="166" formatCode="_(* #,##0.00_);_(* \(#,##0.00\);_(* &quot;-&quot;??_);_(@_)"/>
    <numFmt numFmtId="167" formatCode="_(* #,##0.0000_);_(* \(#,##0.0000\);_(* &quot;-&quot;??_);_(@_)"/>
  </numFmts>
  <fonts count="13" x14ac:knownFonts="1">
    <font>
      <sz val="11"/>
      <color rgb="FF000000"/>
      <name val="Calibri"/>
    </font>
    <font>
      <sz val="31"/>
      <color rgb="FF000000"/>
      <name val="Arial Narrow"/>
    </font>
    <font>
      <b/>
      <sz val="36"/>
      <color rgb="FF000000"/>
      <name val="Arial Narrow"/>
    </font>
    <font>
      <b/>
      <sz val="24"/>
      <color rgb="FF000000"/>
      <name val="Arial Narrow"/>
    </font>
    <font>
      <sz val="36"/>
      <color rgb="FF000000"/>
      <name val="Arial Narrow"/>
    </font>
    <font>
      <sz val="16"/>
      <color rgb="FF000000"/>
      <name val="Arial Narrow"/>
    </font>
    <font>
      <b/>
      <sz val="16"/>
      <color rgb="FF000000"/>
      <name val="Arial Narrow"/>
    </font>
    <font>
      <sz val="18"/>
      <color rgb="FF000000"/>
      <name val="Arial Narrow"/>
    </font>
    <font>
      <b/>
      <sz val="18"/>
      <color rgb="FF000000"/>
      <name val="Arial Narrow"/>
    </font>
    <font>
      <b/>
      <sz val="24"/>
      <color rgb="FF000000"/>
      <name val="Bahnschrift Light SemiCondensed"/>
    </font>
    <font>
      <sz val="24"/>
      <color rgb="FF000000"/>
      <name val="Bahnschrift Light SemiCondensed"/>
    </font>
    <font>
      <sz val="18"/>
      <color rgb="FF000000"/>
      <name val="Bahnschrift Light SemiCondensed"/>
    </font>
    <font>
      <b/>
      <sz val="18"/>
      <color rgb="FF000000"/>
      <name val="Bahnschrift Light SemiCondensed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26505"/>
        <bgColor rgb="FF000000"/>
      </patternFill>
    </fill>
    <fill>
      <patternFill patternType="solid">
        <fgColor rgb="FFDF9406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FFA887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BBDFB"/>
        <bgColor rgb="FF000000"/>
      </patternFill>
    </fill>
    <fill>
      <patternFill patternType="solid">
        <fgColor rgb="FFD9FF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C6D6B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5" fontId="8" fillId="6" borderId="3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166" fontId="8" fillId="8" borderId="3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right"/>
    </xf>
    <xf numFmtId="166" fontId="7" fillId="2" borderId="3" xfId="0" applyNumberFormat="1" applyFont="1" applyFill="1" applyBorder="1" applyAlignment="1">
      <alignment horizontal="right"/>
    </xf>
    <xf numFmtId="166" fontId="7" fillId="15" borderId="3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64" fontId="7" fillId="2" borderId="3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166" fontId="8" fillId="5" borderId="3" xfId="0" applyNumberFormat="1" applyFont="1" applyFill="1" applyBorder="1" applyAlignment="1">
      <alignment horizontal="center"/>
    </xf>
    <xf numFmtId="167" fontId="8" fillId="13" borderId="3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166" fontId="7" fillId="14" borderId="3" xfId="0" applyNumberFormat="1" applyFont="1" applyFill="1" applyBorder="1" applyAlignment="1">
      <alignment horizontal="center" indent="1"/>
    </xf>
    <xf numFmtId="0" fontId="7" fillId="10" borderId="3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 indent="1"/>
    </xf>
    <xf numFmtId="166" fontId="7" fillId="8" borderId="3" xfId="0" applyNumberFormat="1" applyFont="1" applyFill="1" applyBorder="1" applyAlignment="1">
      <alignment horizontal="center"/>
    </xf>
    <xf numFmtId="164" fontId="5" fillId="16" borderId="3" xfId="0" applyNumberFormat="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left"/>
    </xf>
    <xf numFmtId="164" fontId="7" fillId="16" borderId="3" xfId="0" applyNumberFormat="1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166" fontId="7" fillId="14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selection activeCell="A10" sqref="A10:XFD10"/>
    </sheetView>
  </sheetViews>
  <sheetFormatPr baseColWidth="10" defaultColWidth="9.140625" defaultRowHeight="15" x14ac:dyDescent="0.25"/>
  <cols>
    <col min="1" max="2" width="35" customWidth="1"/>
    <col min="3" max="3" width="8" customWidth="1"/>
    <col min="4" max="4" width="65" customWidth="1"/>
    <col min="5" max="6" width="8" customWidth="1"/>
    <col min="7" max="7" width="15" customWidth="1"/>
    <col min="8" max="8" width="8" customWidth="1"/>
    <col min="9" max="9" width="25" customWidth="1"/>
    <col min="10" max="14" width="15" customWidth="1"/>
    <col min="15" max="18" width="10" customWidth="1"/>
    <col min="19" max="23" width="15" customWidth="1"/>
    <col min="24" max="27" width="10" customWidth="1"/>
    <col min="28" max="28" width="20" customWidth="1"/>
    <col min="29" max="29" width="35" customWidth="1"/>
    <col min="30" max="30" width="8" customWidth="1"/>
    <col min="31" max="31" width="65" customWidth="1"/>
    <col min="32" max="32" width="8" customWidth="1"/>
  </cols>
  <sheetData>
    <row r="1" spans="1:33" ht="60" customHeight="1" x14ac:dyDescent="0.5500000000000000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3" ht="45.75" x14ac:dyDescent="0.65">
      <c r="A2" s="43" t="s">
        <v>0</v>
      </c>
      <c r="B2" s="44"/>
      <c r="C2" s="44"/>
      <c r="D2" s="44"/>
      <c r="E2" s="45" t="s">
        <v>1</v>
      </c>
      <c r="F2" s="45"/>
      <c r="G2" s="45"/>
      <c r="H2" s="45"/>
      <c r="I2" s="45"/>
      <c r="J2" s="45"/>
      <c r="K2" s="45"/>
      <c r="L2" s="46" t="s">
        <v>2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3" ht="23.25" x14ac:dyDescent="0.35">
      <c r="A3" s="3" t="s">
        <v>3</v>
      </c>
      <c r="B3" s="3" t="s">
        <v>4</v>
      </c>
      <c r="C3" s="4" t="s">
        <v>5</v>
      </c>
      <c r="D3" s="3" t="s">
        <v>6</v>
      </c>
      <c r="E3" s="5" t="s">
        <v>7</v>
      </c>
      <c r="F3" s="5" t="s">
        <v>8</v>
      </c>
      <c r="G3" s="5" t="s">
        <v>9</v>
      </c>
      <c r="H3" s="6" t="s">
        <v>10</v>
      </c>
      <c r="I3" s="7" t="s">
        <v>11</v>
      </c>
      <c r="J3" s="47" t="s">
        <v>12</v>
      </c>
      <c r="K3" s="44"/>
      <c r="L3" s="44"/>
      <c r="M3" s="44"/>
      <c r="N3" s="44"/>
      <c r="O3" s="48" t="s">
        <v>13</v>
      </c>
      <c r="P3" s="44"/>
      <c r="Q3" s="44"/>
      <c r="R3" s="44"/>
      <c r="S3" s="47" t="s">
        <v>12</v>
      </c>
      <c r="T3" s="44"/>
      <c r="U3" s="44"/>
      <c r="V3" s="44"/>
      <c r="W3" s="44"/>
      <c r="X3" s="48" t="s">
        <v>13</v>
      </c>
      <c r="Y3" s="44"/>
      <c r="Z3" s="44"/>
      <c r="AA3" s="44"/>
      <c r="AB3" s="8" t="s">
        <v>14</v>
      </c>
      <c r="AC3" s="3" t="s">
        <v>15</v>
      </c>
      <c r="AD3" s="5" t="s">
        <v>5</v>
      </c>
      <c r="AE3" s="3" t="s">
        <v>6</v>
      </c>
      <c r="AF3" s="3" t="s">
        <v>7</v>
      </c>
    </row>
    <row r="4" spans="1:33" ht="23.25" x14ac:dyDescent="0.35">
      <c r="A4" s="15">
        <v>15011</v>
      </c>
      <c r="B4" s="15">
        <v>7502246650344</v>
      </c>
      <c r="C4" s="16" t="s">
        <v>16</v>
      </c>
      <c r="D4" s="27" t="s">
        <v>17</v>
      </c>
      <c r="E4" s="18" t="s">
        <v>18</v>
      </c>
      <c r="F4" s="17">
        <v>1</v>
      </c>
      <c r="G4" s="23">
        <v>25.5</v>
      </c>
      <c r="H4" s="19">
        <v>16</v>
      </c>
      <c r="I4" s="20">
        <f t="shared" ref="I4:I11" si="0">(G4/F4)/(1+(H4/100))</f>
        <v>21.982758620689658</v>
      </c>
      <c r="J4" s="24">
        <f t="shared" ref="J4:J11" si="1">ROUND((G4/F4)+((O4*(G4/F4))/100),1)</f>
        <v>33.200000000000003</v>
      </c>
      <c r="K4" s="24">
        <f t="shared" ref="K4:K11" si="2">ROUND((G4/F4)+((P4*(G4/F4))/100),1)</f>
        <v>31.9</v>
      </c>
      <c r="L4" s="24">
        <f t="shared" ref="L4:L11" si="3">ROUND((G4/F4)+((Q4*(G4/F4))/100),1)</f>
        <v>31.9</v>
      </c>
      <c r="M4" s="24">
        <f t="shared" ref="M4:M11" si="4">ROUND((G4/F4)+((R4*(G4/F4))/100),1)</f>
        <v>30.6</v>
      </c>
      <c r="N4" s="25">
        <f t="shared" ref="N4:N11" si="5">+(G4/F4)+0.01</f>
        <v>25.51</v>
      </c>
      <c r="O4" s="21">
        <v>30</v>
      </c>
      <c r="P4" s="21">
        <v>25</v>
      </c>
      <c r="Q4" s="21">
        <v>25</v>
      </c>
      <c r="R4" s="21">
        <v>20</v>
      </c>
      <c r="S4" s="26"/>
      <c r="T4" s="26"/>
      <c r="U4" s="26"/>
      <c r="V4" s="26"/>
      <c r="W4" s="26"/>
      <c r="X4" s="21"/>
      <c r="Y4" s="21"/>
      <c r="Z4" s="21"/>
      <c r="AA4" s="21"/>
      <c r="AB4" s="22">
        <f t="shared" ref="AB4:AB11" si="6">N4*F4</f>
        <v>25.51</v>
      </c>
      <c r="AC4" s="17"/>
      <c r="AD4" s="17"/>
      <c r="AE4" s="27"/>
      <c r="AF4" s="17"/>
      <c r="AG4">
        <v>26</v>
      </c>
    </row>
    <row r="5" spans="1:33" ht="23.25" x14ac:dyDescent="0.35">
      <c r="A5" s="15">
        <v>15010</v>
      </c>
      <c r="B5" s="15" t="s">
        <v>19</v>
      </c>
      <c r="C5" s="16" t="s">
        <v>16</v>
      </c>
      <c r="D5" s="27" t="s">
        <v>20</v>
      </c>
      <c r="E5" s="18" t="s">
        <v>18</v>
      </c>
      <c r="F5" s="17">
        <v>1</v>
      </c>
      <c r="G5" s="23">
        <v>20.5</v>
      </c>
      <c r="H5" s="19">
        <v>16</v>
      </c>
      <c r="I5" s="20">
        <f t="shared" si="0"/>
        <v>17.672413793103448</v>
      </c>
      <c r="J5" s="24">
        <f t="shared" si="1"/>
        <v>25.8</v>
      </c>
      <c r="K5" s="24">
        <f t="shared" si="2"/>
        <v>25.8</v>
      </c>
      <c r="L5" s="24">
        <f t="shared" si="3"/>
        <v>24.6</v>
      </c>
      <c r="M5" s="24">
        <f t="shared" si="4"/>
        <v>23.6</v>
      </c>
      <c r="N5" s="25">
        <f t="shared" si="5"/>
        <v>20.51</v>
      </c>
      <c r="O5" s="21">
        <v>26</v>
      </c>
      <c r="P5" s="21">
        <v>26</v>
      </c>
      <c r="Q5" s="21">
        <v>20</v>
      </c>
      <c r="R5" s="21">
        <v>15</v>
      </c>
      <c r="S5" s="26"/>
      <c r="T5" s="26"/>
      <c r="U5" s="26"/>
      <c r="V5" s="26"/>
      <c r="W5" s="26"/>
      <c r="X5" s="21"/>
      <c r="Y5" s="21"/>
      <c r="Z5" s="21"/>
      <c r="AA5" s="21"/>
      <c r="AB5" s="22">
        <f t="shared" si="6"/>
        <v>20.51</v>
      </c>
      <c r="AC5" s="17"/>
      <c r="AD5" s="17"/>
      <c r="AE5" s="27"/>
      <c r="AF5" s="17"/>
      <c r="AG5">
        <v>25</v>
      </c>
    </row>
    <row r="6" spans="1:33" ht="23.25" x14ac:dyDescent="0.35">
      <c r="A6" s="15">
        <v>15014</v>
      </c>
      <c r="B6" s="15" t="s">
        <v>21</v>
      </c>
      <c r="C6" s="16" t="s">
        <v>16</v>
      </c>
      <c r="D6" s="27" t="s">
        <v>22</v>
      </c>
      <c r="E6" s="18" t="s">
        <v>18</v>
      </c>
      <c r="F6" s="17">
        <v>1</v>
      </c>
      <c r="G6" s="23">
        <v>21</v>
      </c>
      <c r="H6" s="19">
        <v>16</v>
      </c>
      <c r="I6" s="20">
        <f t="shared" si="0"/>
        <v>18.103448275862071</v>
      </c>
      <c r="J6" s="24">
        <f t="shared" si="1"/>
        <v>27.3</v>
      </c>
      <c r="K6" s="24">
        <f t="shared" si="2"/>
        <v>26.3</v>
      </c>
      <c r="L6" s="24">
        <f t="shared" si="3"/>
        <v>26.3</v>
      </c>
      <c r="M6" s="24">
        <f t="shared" si="4"/>
        <v>25.2</v>
      </c>
      <c r="N6" s="25">
        <f t="shared" si="5"/>
        <v>21.01</v>
      </c>
      <c r="O6" s="21">
        <v>30</v>
      </c>
      <c r="P6" s="21">
        <v>25</v>
      </c>
      <c r="Q6" s="21">
        <v>25</v>
      </c>
      <c r="R6" s="21">
        <v>20</v>
      </c>
      <c r="S6" s="26"/>
      <c r="T6" s="26"/>
      <c r="U6" s="26"/>
      <c r="V6" s="26"/>
      <c r="W6" s="26"/>
      <c r="X6" s="21"/>
      <c r="Y6" s="21"/>
      <c r="Z6" s="21"/>
      <c r="AA6" s="21"/>
      <c r="AB6" s="22">
        <f t="shared" si="6"/>
        <v>21.01</v>
      </c>
      <c r="AC6" s="17"/>
      <c r="AD6" s="17"/>
      <c r="AE6" s="27"/>
      <c r="AF6" s="17"/>
      <c r="AG6">
        <v>27</v>
      </c>
    </row>
    <row r="7" spans="1:33" ht="23.25" x14ac:dyDescent="0.35">
      <c r="A7" s="15">
        <v>7501055801</v>
      </c>
      <c r="B7" s="15" t="s">
        <v>23</v>
      </c>
      <c r="C7" s="16" t="s">
        <v>24</v>
      </c>
      <c r="D7" s="27" t="s">
        <v>25</v>
      </c>
      <c r="E7" s="18" t="s">
        <v>26</v>
      </c>
      <c r="F7" s="17">
        <v>1</v>
      </c>
      <c r="G7" s="23">
        <v>24.2</v>
      </c>
      <c r="H7" s="19">
        <v>16</v>
      </c>
      <c r="I7" s="20">
        <f t="shared" si="0"/>
        <v>20.862068965517242</v>
      </c>
      <c r="J7" s="24">
        <f t="shared" si="1"/>
        <v>31.5</v>
      </c>
      <c r="K7" s="24">
        <f t="shared" si="2"/>
        <v>30.3</v>
      </c>
      <c r="L7" s="24">
        <f t="shared" si="3"/>
        <v>30.3</v>
      </c>
      <c r="M7" s="24">
        <f t="shared" si="4"/>
        <v>29</v>
      </c>
      <c r="N7" s="25">
        <f t="shared" si="5"/>
        <v>24.21</v>
      </c>
      <c r="O7" s="21">
        <v>30</v>
      </c>
      <c r="P7" s="21">
        <v>25</v>
      </c>
      <c r="Q7" s="21">
        <v>25</v>
      </c>
      <c r="R7" s="21">
        <v>20</v>
      </c>
      <c r="S7" s="26"/>
      <c r="T7" s="26"/>
      <c r="U7" s="26"/>
      <c r="V7" s="26"/>
      <c r="W7" s="26"/>
      <c r="X7" s="21"/>
      <c r="Y7" s="21"/>
      <c r="Z7" s="21"/>
      <c r="AA7" s="21"/>
      <c r="AB7" s="22">
        <f t="shared" si="6"/>
        <v>24.21</v>
      </c>
      <c r="AC7" s="17"/>
      <c r="AD7" s="17"/>
      <c r="AE7" s="27"/>
      <c r="AF7" s="17"/>
      <c r="AG7">
        <v>23</v>
      </c>
    </row>
    <row r="8" spans="1:33" ht="23.25" x14ac:dyDescent="0.35">
      <c r="A8" s="15">
        <v>15000</v>
      </c>
      <c r="B8" s="15" t="s">
        <v>27</v>
      </c>
      <c r="C8" s="16" t="s">
        <v>28</v>
      </c>
      <c r="D8" s="27" t="s">
        <v>29</v>
      </c>
      <c r="E8" s="18" t="s">
        <v>26</v>
      </c>
      <c r="F8" s="17">
        <v>1</v>
      </c>
      <c r="G8" s="23">
        <v>68.5</v>
      </c>
      <c r="H8" s="19">
        <v>16</v>
      </c>
      <c r="I8" s="20">
        <f t="shared" si="0"/>
        <v>59.051724137931039</v>
      </c>
      <c r="J8" s="24">
        <f t="shared" si="1"/>
        <v>89.1</v>
      </c>
      <c r="K8" s="24">
        <f t="shared" si="2"/>
        <v>89.1</v>
      </c>
      <c r="L8" s="24">
        <f t="shared" si="3"/>
        <v>85.6</v>
      </c>
      <c r="M8" s="24">
        <f t="shared" si="4"/>
        <v>82.2</v>
      </c>
      <c r="N8" s="25">
        <f t="shared" si="5"/>
        <v>68.510000000000005</v>
      </c>
      <c r="O8" s="21">
        <v>30</v>
      </c>
      <c r="P8" s="21">
        <v>30</v>
      </c>
      <c r="Q8" s="21">
        <v>25</v>
      </c>
      <c r="R8" s="21">
        <v>20</v>
      </c>
      <c r="S8" s="26"/>
      <c r="T8" s="26"/>
      <c r="U8" s="26"/>
      <c r="V8" s="26"/>
      <c r="W8" s="26"/>
      <c r="X8" s="21"/>
      <c r="Y8" s="21"/>
      <c r="Z8" s="21"/>
      <c r="AA8" s="21"/>
      <c r="AB8" s="22">
        <f t="shared" si="6"/>
        <v>68.510000000000005</v>
      </c>
      <c r="AC8" s="17"/>
      <c r="AD8" s="17"/>
      <c r="AE8" s="27"/>
      <c r="AF8" s="17"/>
      <c r="AG8">
        <v>24</v>
      </c>
    </row>
    <row r="9" spans="1:33" ht="23.25" x14ac:dyDescent="0.35">
      <c r="A9" s="15">
        <v>15016</v>
      </c>
      <c r="B9" s="15" t="s">
        <v>30</v>
      </c>
      <c r="C9" s="16" t="s">
        <v>16</v>
      </c>
      <c r="D9" s="27" t="s">
        <v>31</v>
      </c>
      <c r="E9" s="18" t="s">
        <v>18</v>
      </c>
      <c r="F9" s="17">
        <v>1</v>
      </c>
      <c r="G9" s="23">
        <v>22.5</v>
      </c>
      <c r="H9" s="19">
        <v>16</v>
      </c>
      <c r="I9" s="20">
        <f t="shared" si="0"/>
        <v>19.396551724137932</v>
      </c>
      <c r="J9" s="24">
        <f t="shared" si="1"/>
        <v>30.4</v>
      </c>
      <c r="K9" s="24">
        <f t="shared" si="2"/>
        <v>30.4</v>
      </c>
      <c r="L9" s="24">
        <f t="shared" si="3"/>
        <v>30.4</v>
      </c>
      <c r="M9" s="24">
        <f t="shared" si="4"/>
        <v>30.4</v>
      </c>
      <c r="N9" s="25">
        <f t="shared" si="5"/>
        <v>22.51</v>
      </c>
      <c r="O9" s="21">
        <v>35</v>
      </c>
      <c r="P9" s="21">
        <v>35</v>
      </c>
      <c r="Q9" s="21">
        <v>35</v>
      </c>
      <c r="R9" s="21">
        <v>35</v>
      </c>
      <c r="S9" s="26"/>
      <c r="T9" s="26"/>
      <c r="U9" s="26"/>
      <c r="V9" s="26"/>
      <c r="W9" s="26"/>
      <c r="X9" s="21"/>
      <c r="Y9" s="21"/>
      <c r="Z9" s="21"/>
      <c r="AA9" s="21"/>
      <c r="AB9" s="22">
        <f t="shared" si="6"/>
        <v>22.51</v>
      </c>
      <c r="AC9" s="17"/>
      <c r="AD9" s="17"/>
      <c r="AE9" s="27"/>
      <c r="AF9" s="17"/>
      <c r="AG9">
        <v>28</v>
      </c>
    </row>
    <row r="10" spans="1:33" ht="23.25" x14ac:dyDescent="0.35">
      <c r="A10" s="37">
        <v>7503027753667</v>
      </c>
      <c r="B10" s="37">
        <v>7503027753667</v>
      </c>
      <c r="C10" s="38" t="s">
        <v>32</v>
      </c>
      <c r="D10" s="39" t="s">
        <v>33</v>
      </c>
      <c r="E10" s="18"/>
      <c r="F10" s="17">
        <v>12</v>
      </c>
      <c r="G10" s="23">
        <v>60</v>
      </c>
      <c r="H10" s="19">
        <v>16</v>
      </c>
      <c r="I10" s="20">
        <f t="shared" si="0"/>
        <v>4.3103448275862073</v>
      </c>
      <c r="J10" s="24">
        <f t="shared" si="1"/>
        <v>5.9</v>
      </c>
      <c r="K10" s="24">
        <f t="shared" si="2"/>
        <v>5.9</v>
      </c>
      <c r="L10" s="24">
        <f t="shared" si="3"/>
        <v>5.7</v>
      </c>
      <c r="M10" s="24">
        <f t="shared" si="4"/>
        <v>5.3</v>
      </c>
      <c r="N10" s="25">
        <f t="shared" si="5"/>
        <v>5.01</v>
      </c>
      <c r="O10" s="21">
        <v>17</v>
      </c>
      <c r="P10" s="21">
        <v>17</v>
      </c>
      <c r="Q10" s="21">
        <v>13</v>
      </c>
      <c r="R10" s="21">
        <v>6</v>
      </c>
      <c r="S10" s="24">
        <f>ROUND(G10+((X10*G10)/100),1)</f>
        <v>70.2</v>
      </c>
      <c r="T10" s="24">
        <f>ROUND(G10+((Y10*G10)/100),1)</f>
        <v>70.2</v>
      </c>
      <c r="U10" s="24">
        <f>ROUND(G10+((Z10*G10)/100),1)</f>
        <v>67.8</v>
      </c>
      <c r="V10" s="24">
        <f>ROUND(G10+((AA10*G10)/100),1)</f>
        <v>63.6</v>
      </c>
      <c r="W10" s="25">
        <f>G10+0.01</f>
        <v>60.01</v>
      </c>
      <c r="X10" s="21">
        <v>17</v>
      </c>
      <c r="Y10" s="21">
        <v>17</v>
      </c>
      <c r="Z10" s="21">
        <v>13</v>
      </c>
      <c r="AA10" s="21">
        <v>6</v>
      </c>
      <c r="AB10" s="22">
        <f t="shared" si="6"/>
        <v>60.12</v>
      </c>
      <c r="AC10" s="17"/>
      <c r="AD10" s="17" t="s">
        <v>32</v>
      </c>
      <c r="AE10" s="27"/>
      <c r="AF10" s="17"/>
      <c r="AG10">
        <v>1</v>
      </c>
    </row>
    <row r="11" spans="1:33" ht="23.25" x14ac:dyDescent="0.35">
      <c r="A11" s="37">
        <v>7503027753636</v>
      </c>
      <c r="B11" s="37">
        <v>7503027753636</v>
      </c>
      <c r="C11" s="38" t="s">
        <v>32</v>
      </c>
      <c r="D11" s="39" t="s">
        <v>34</v>
      </c>
      <c r="E11" s="18"/>
      <c r="F11" s="17">
        <v>12</v>
      </c>
      <c r="G11" s="23">
        <v>60</v>
      </c>
      <c r="H11" s="19">
        <v>16</v>
      </c>
      <c r="I11" s="20">
        <f t="shared" si="0"/>
        <v>4.3103448275862073</v>
      </c>
      <c r="J11" s="24">
        <f t="shared" si="1"/>
        <v>5.9</v>
      </c>
      <c r="K11" s="24">
        <f t="shared" si="2"/>
        <v>5.9</v>
      </c>
      <c r="L11" s="24">
        <f t="shared" si="3"/>
        <v>5.7</v>
      </c>
      <c r="M11" s="24">
        <f t="shared" si="4"/>
        <v>5.3</v>
      </c>
      <c r="N11" s="25">
        <f t="shared" si="5"/>
        <v>5.01</v>
      </c>
      <c r="O11" s="21">
        <v>17</v>
      </c>
      <c r="P11" s="21">
        <v>17</v>
      </c>
      <c r="Q11" s="21">
        <v>13</v>
      </c>
      <c r="R11" s="21">
        <v>6</v>
      </c>
      <c r="S11" s="24">
        <f>ROUND(G11+((X11*G11)/100),1)</f>
        <v>70.2</v>
      </c>
      <c r="T11" s="24">
        <f>ROUND(G11+((Y11*G11)/100),1)</f>
        <v>70.2</v>
      </c>
      <c r="U11" s="24">
        <f>ROUND(G11+((Z11*G11)/100),1)</f>
        <v>67.8</v>
      </c>
      <c r="V11" s="24">
        <f>ROUND(G11+((AA11*G11)/100),1)</f>
        <v>63.6</v>
      </c>
      <c r="W11" s="25">
        <f>G11+0.01</f>
        <v>60.01</v>
      </c>
      <c r="X11" s="21">
        <v>17</v>
      </c>
      <c r="Y11" s="21">
        <v>17</v>
      </c>
      <c r="Z11" s="21">
        <v>13</v>
      </c>
      <c r="AA11" s="21">
        <v>6</v>
      </c>
      <c r="AB11" s="22">
        <f t="shared" si="6"/>
        <v>60.12</v>
      </c>
      <c r="AC11" s="17"/>
      <c r="AD11" s="17" t="s">
        <v>32</v>
      </c>
      <c r="AE11" s="27"/>
      <c r="AF11" s="17"/>
      <c r="AG11">
        <v>2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E2:K2"/>
    <mergeCell ref="L2:AF2"/>
    <mergeCell ref="J3:N3"/>
    <mergeCell ref="O3:R3"/>
    <mergeCell ref="S3:W3"/>
    <mergeCell ref="X3:A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B10" sqref="B10"/>
    </sheetView>
  </sheetViews>
  <sheetFormatPr baseColWidth="10" defaultColWidth="9.140625" defaultRowHeight="15" x14ac:dyDescent="0.25"/>
  <cols>
    <col min="1" max="2" width="34" customWidth="1"/>
    <col min="3" max="3" width="8" customWidth="1"/>
    <col min="4" max="4" width="65" customWidth="1"/>
    <col min="5" max="7" width="8" customWidth="1"/>
    <col min="8" max="21" width="18" customWidth="1"/>
    <col min="22" max="22" width="20" customWidth="1"/>
    <col min="23" max="23" width="34" customWidth="1"/>
    <col min="24" max="24" width="8" customWidth="1"/>
    <col min="25" max="25" width="65" customWidth="1"/>
    <col min="26" max="26" width="8" customWidth="1"/>
  </cols>
  <sheetData>
    <row r="1" spans="1:27" ht="60" customHeight="1" x14ac:dyDescent="0.4">
      <c r="A1" s="49" t="s">
        <v>35</v>
      </c>
      <c r="B1" s="44"/>
      <c r="C1" s="44"/>
      <c r="D1" s="44"/>
      <c r="E1" s="50" t="s">
        <v>1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7" ht="30" x14ac:dyDescent="0.4">
      <c r="A2" s="51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52" t="s">
        <v>36</v>
      </c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7" ht="23.25" x14ac:dyDescent="0.35">
      <c r="A3" s="9" t="s">
        <v>3</v>
      </c>
      <c r="B3" s="9" t="s">
        <v>4</v>
      </c>
      <c r="C3" s="10" t="s">
        <v>5</v>
      </c>
      <c r="D3" s="9" t="s">
        <v>6</v>
      </c>
      <c r="E3" s="9" t="s">
        <v>7</v>
      </c>
      <c r="F3" s="9" t="s">
        <v>8</v>
      </c>
      <c r="G3" s="11" t="s">
        <v>10</v>
      </c>
      <c r="H3" s="12" t="s">
        <v>9</v>
      </c>
      <c r="I3" s="13" t="s">
        <v>37</v>
      </c>
      <c r="J3" s="14" t="s">
        <v>38</v>
      </c>
      <c r="K3" s="14" t="s">
        <v>39</v>
      </c>
      <c r="L3" s="14" t="s">
        <v>40</v>
      </c>
      <c r="M3" s="53" t="s">
        <v>13</v>
      </c>
      <c r="N3" s="53"/>
      <c r="O3" s="53"/>
      <c r="P3" s="14" t="s">
        <v>38</v>
      </c>
      <c r="Q3" s="14" t="s">
        <v>39</v>
      </c>
      <c r="R3" s="14" t="s">
        <v>40</v>
      </c>
      <c r="S3" s="53" t="s">
        <v>13</v>
      </c>
      <c r="T3" s="53"/>
      <c r="U3" s="53"/>
      <c r="V3" s="8" t="s">
        <v>14</v>
      </c>
      <c r="W3" s="9" t="s">
        <v>15</v>
      </c>
      <c r="X3" s="9" t="s">
        <v>5</v>
      </c>
      <c r="Y3" s="9" t="s">
        <v>6</v>
      </c>
      <c r="Z3" s="9" t="s">
        <v>7</v>
      </c>
    </row>
    <row r="4" spans="1:27" ht="23.25" x14ac:dyDescent="0.35">
      <c r="A4" s="28">
        <f>AJUSTES!A4</f>
        <v>15011</v>
      </c>
      <c r="B4" s="28">
        <f>AJUSTES!B4</f>
        <v>7502246650344</v>
      </c>
      <c r="C4" s="29" t="str">
        <f>AJUSTES!C4</f>
        <v>01</v>
      </c>
      <c r="D4" s="18" t="str">
        <f>AJUSTES!D4</f>
        <v xml:space="preserve">ESCOBA LUPITA ABANICO MEDIANO 1 PZA </v>
      </c>
      <c r="E4" s="18" t="str">
        <f>AJUSTES!E4</f>
        <v>PZA</v>
      </c>
      <c r="F4" s="18">
        <f>AJUSTES!F4</f>
        <v>1</v>
      </c>
      <c r="G4" s="32">
        <f>AJUSTES!H4</f>
        <v>16</v>
      </c>
      <c r="H4" s="30">
        <f>AJUSTES!M4</f>
        <v>30.6</v>
      </c>
      <c r="I4" s="31">
        <f t="shared" ref="I4:I11" si="0">(H4/F4)/(1+(G4/100))</f>
        <v>26.379310344827591</v>
      </c>
      <c r="J4" s="33">
        <f t="shared" ref="J4:J11" si="1">ROUND((H4/F4)+((M4*(H4/F4))/100),1)</f>
        <v>38.299999999999997</v>
      </c>
      <c r="K4" s="33">
        <f t="shared" ref="K4:K11" si="2">ROUND((H4/F4)+((N4*(H4/F4))/100),1)</f>
        <v>38.299999999999997</v>
      </c>
      <c r="L4" s="33">
        <f t="shared" ref="L4:L11" si="3">ROUND((H4/F4)+((O4*(H4/F4))/100),1)</f>
        <v>36.700000000000003</v>
      </c>
      <c r="M4" s="34">
        <f>AJUSTES!P4</f>
        <v>25</v>
      </c>
      <c r="N4" s="34">
        <f>AJUSTES!Q4</f>
        <v>25</v>
      </c>
      <c r="O4" s="34">
        <f>AJUSTES!R4</f>
        <v>20</v>
      </c>
      <c r="P4" s="35"/>
      <c r="Q4" s="35"/>
      <c r="R4" s="35"/>
      <c r="S4" s="34">
        <f>AJUSTES!Y4</f>
        <v>0</v>
      </c>
      <c r="T4" s="34">
        <f>AJUSTES!Z4</f>
        <v>0</v>
      </c>
      <c r="U4" s="34">
        <f>AJUSTES!AA4</f>
        <v>0</v>
      </c>
      <c r="V4" s="36">
        <f t="shared" ref="V4:V11" si="4">L4*H4</f>
        <v>1123.0200000000002</v>
      </c>
      <c r="W4" s="29">
        <f>AJUSTES!AC4</f>
        <v>0</v>
      </c>
      <c r="X4" s="18">
        <f>AJUSTES!AD4</f>
        <v>0</v>
      </c>
      <c r="Y4" s="18">
        <f>AJUSTES!AE4</f>
        <v>0</v>
      </c>
      <c r="Z4" s="18">
        <f>AJUSTES!AF4</f>
        <v>0</v>
      </c>
      <c r="AA4">
        <f>AJUSTES!AG4</f>
        <v>26</v>
      </c>
    </row>
    <row r="5" spans="1:27" ht="23.25" x14ac:dyDescent="0.35">
      <c r="A5" s="28">
        <f>AJUSTES!A5</f>
        <v>15010</v>
      </c>
      <c r="B5" s="28" t="str">
        <f>AJUSTES!B5</f>
        <v xml:space="preserve">CEPSUAVPZ
</v>
      </c>
      <c r="C5" s="29" t="str">
        <f>AJUSTES!C5</f>
        <v>01</v>
      </c>
      <c r="D5" s="18" t="str">
        <f>AJUSTES!D5</f>
        <v xml:space="preserve">ESCOBA LUPITA CEPILLO SUAVE 1 PZA.  </v>
      </c>
      <c r="E5" s="18" t="str">
        <f>AJUSTES!E5</f>
        <v>PZA</v>
      </c>
      <c r="F5" s="18">
        <f>AJUSTES!F5</f>
        <v>1</v>
      </c>
      <c r="G5" s="32">
        <f>AJUSTES!H5</f>
        <v>16</v>
      </c>
      <c r="H5" s="30">
        <f>AJUSTES!M5</f>
        <v>23.6</v>
      </c>
      <c r="I5" s="31">
        <f t="shared" si="0"/>
        <v>20.3448275862069</v>
      </c>
      <c r="J5" s="33">
        <f t="shared" si="1"/>
        <v>29.7</v>
      </c>
      <c r="K5" s="33">
        <f t="shared" si="2"/>
        <v>28.3</v>
      </c>
      <c r="L5" s="33">
        <f t="shared" si="3"/>
        <v>27.1</v>
      </c>
      <c r="M5" s="34">
        <f>AJUSTES!P5</f>
        <v>26</v>
      </c>
      <c r="N5" s="34">
        <f>AJUSTES!Q5</f>
        <v>20</v>
      </c>
      <c r="O5" s="34">
        <f>AJUSTES!R5</f>
        <v>15</v>
      </c>
      <c r="P5" s="35"/>
      <c r="Q5" s="35"/>
      <c r="R5" s="35"/>
      <c r="S5" s="34">
        <f>AJUSTES!Y5</f>
        <v>0</v>
      </c>
      <c r="T5" s="34">
        <f>AJUSTES!Z5</f>
        <v>0</v>
      </c>
      <c r="U5" s="34">
        <f>AJUSTES!AA5</f>
        <v>0</v>
      </c>
      <c r="V5" s="36">
        <f t="shared" si="4"/>
        <v>639.56000000000006</v>
      </c>
      <c r="W5" s="29">
        <f>AJUSTES!AC5</f>
        <v>0</v>
      </c>
      <c r="X5" s="18">
        <f>AJUSTES!AD5</f>
        <v>0</v>
      </c>
      <c r="Y5" s="18">
        <f>AJUSTES!AE5</f>
        <v>0</v>
      </c>
      <c r="Z5" s="18">
        <f>AJUSTES!AF5</f>
        <v>0</v>
      </c>
      <c r="AA5">
        <f>AJUSTES!AG5</f>
        <v>25</v>
      </c>
    </row>
    <row r="6" spans="1:27" ht="23.25" x14ac:dyDescent="0.35">
      <c r="A6" s="28">
        <f>AJUSTES!A6</f>
        <v>15014</v>
      </c>
      <c r="B6" s="28" t="str">
        <f>AJUSTES!B6</f>
        <v xml:space="preserve">00735
</v>
      </c>
      <c r="C6" s="29" t="str">
        <f>AJUSTES!C6</f>
        <v>01</v>
      </c>
      <c r="D6" s="18" t="str">
        <f>AJUSTES!D6</f>
        <v xml:space="preserve">JALADOR 1 PZA.                      </v>
      </c>
      <c r="E6" s="18" t="str">
        <f>AJUSTES!E6</f>
        <v>PZA</v>
      </c>
      <c r="F6" s="18">
        <f>AJUSTES!F6</f>
        <v>1</v>
      </c>
      <c r="G6" s="32">
        <f>AJUSTES!H6</f>
        <v>16</v>
      </c>
      <c r="H6" s="30">
        <f>AJUSTES!M6</f>
        <v>25.2</v>
      </c>
      <c r="I6" s="31">
        <f t="shared" si="0"/>
        <v>21.724137931034484</v>
      </c>
      <c r="J6" s="33">
        <f t="shared" si="1"/>
        <v>31.5</v>
      </c>
      <c r="K6" s="33">
        <f t="shared" si="2"/>
        <v>31.5</v>
      </c>
      <c r="L6" s="33">
        <f t="shared" si="3"/>
        <v>30.2</v>
      </c>
      <c r="M6" s="34">
        <f>AJUSTES!P6</f>
        <v>25</v>
      </c>
      <c r="N6" s="34">
        <f>AJUSTES!Q6</f>
        <v>25</v>
      </c>
      <c r="O6" s="34">
        <f>AJUSTES!R6</f>
        <v>20</v>
      </c>
      <c r="P6" s="35"/>
      <c r="Q6" s="35"/>
      <c r="R6" s="35"/>
      <c r="S6" s="34">
        <f>AJUSTES!Y6</f>
        <v>0</v>
      </c>
      <c r="T6" s="34">
        <f>AJUSTES!Z6</f>
        <v>0</v>
      </c>
      <c r="U6" s="34">
        <f>AJUSTES!AA6</f>
        <v>0</v>
      </c>
      <c r="V6" s="36">
        <f t="shared" si="4"/>
        <v>761.04</v>
      </c>
      <c r="W6" s="29">
        <f>AJUSTES!AC6</f>
        <v>0</v>
      </c>
      <c r="X6" s="18">
        <f>AJUSTES!AD6</f>
        <v>0</v>
      </c>
      <c r="Y6" s="18">
        <f>AJUSTES!AE6</f>
        <v>0</v>
      </c>
      <c r="Z6" s="18">
        <f>AJUSTES!AF6</f>
        <v>0</v>
      </c>
      <c r="AA6">
        <f>AJUSTES!AG6</f>
        <v>27</v>
      </c>
    </row>
    <row r="7" spans="1:27" ht="23.25" x14ac:dyDescent="0.35">
      <c r="A7" s="28">
        <f>AJUSTES!A7</f>
        <v>7501055801</v>
      </c>
      <c r="B7" s="28" t="str">
        <f>AJUSTES!B7</f>
        <v xml:space="preserve">7501055801
</v>
      </c>
      <c r="C7" s="29" t="str">
        <f>AJUSTES!C7</f>
        <v>ED</v>
      </c>
      <c r="D7" s="18" t="str">
        <f>AJUSTES!D7</f>
        <v xml:space="preserve">PAPEL ENVOLTURA REVOLUCION 1 KG.    </v>
      </c>
      <c r="E7" s="18" t="str">
        <f>AJUSTES!E7</f>
        <v>KGM</v>
      </c>
      <c r="F7" s="18">
        <f>AJUSTES!F7</f>
        <v>1</v>
      </c>
      <c r="G7" s="32">
        <f>AJUSTES!H7</f>
        <v>16</v>
      </c>
      <c r="H7" s="30">
        <f>AJUSTES!M7</f>
        <v>29</v>
      </c>
      <c r="I7" s="31">
        <f t="shared" si="0"/>
        <v>25</v>
      </c>
      <c r="J7" s="33">
        <f t="shared" si="1"/>
        <v>36.299999999999997</v>
      </c>
      <c r="K7" s="33">
        <f t="shared" si="2"/>
        <v>36.299999999999997</v>
      </c>
      <c r="L7" s="33">
        <f t="shared" si="3"/>
        <v>34.799999999999997</v>
      </c>
      <c r="M7" s="34">
        <f>AJUSTES!P7</f>
        <v>25</v>
      </c>
      <c r="N7" s="34">
        <f>AJUSTES!Q7</f>
        <v>25</v>
      </c>
      <c r="O7" s="34">
        <f>AJUSTES!R7</f>
        <v>20</v>
      </c>
      <c r="P7" s="35"/>
      <c r="Q7" s="35"/>
      <c r="R7" s="35"/>
      <c r="S7" s="34">
        <f>AJUSTES!Y7</f>
        <v>0</v>
      </c>
      <c r="T7" s="34">
        <f>AJUSTES!Z7</f>
        <v>0</v>
      </c>
      <c r="U7" s="34">
        <f>AJUSTES!AA7</f>
        <v>0</v>
      </c>
      <c r="V7" s="36">
        <f t="shared" si="4"/>
        <v>1009.1999999999999</v>
      </c>
      <c r="W7" s="29">
        <f>AJUSTES!AC7</f>
        <v>0</v>
      </c>
      <c r="X7" s="18">
        <f>AJUSTES!AD7</f>
        <v>0</v>
      </c>
      <c r="Y7" s="18">
        <f>AJUSTES!AE7</f>
        <v>0</v>
      </c>
      <c r="Z7" s="18">
        <f>AJUSTES!AF7</f>
        <v>0</v>
      </c>
      <c r="AA7">
        <f>AJUSTES!AG7</f>
        <v>23</v>
      </c>
    </row>
    <row r="8" spans="1:27" ht="23.25" x14ac:dyDescent="0.35">
      <c r="A8" s="28">
        <f>AJUSTES!A8</f>
        <v>15000</v>
      </c>
      <c r="B8" s="28" t="str">
        <f>AJUSTES!B8</f>
        <v xml:space="preserve">RAFIAKG
</v>
      </c>
      <c r="C8" s="29" t="str">
        <f>AJUSTES!C8</f>
        <v>VO</v>
      </c>
      <c r="D8" s="18" t="str">
        <f>AJUSTES!D8</f>
        <v xml:space="preserve">RAFIA A GRANEL 1 KG.                </v>
      </c>
      <c r="E8" s="18" t="str">
        <f>AJUSTES!E8</f>
        <v>KGM</v>
      </c>
      <c r="F8" s="18">
        <f>AJUSTES!F8</f>
        <v>1</v>
      </c>
      <c r="G8" s="32">
        <f>AJUSTES!H8</f>
        <v>16</v>
      </c>
      <c r="H8" s="30">
        <f>AJUSTES!M8</f>
        <v>82.2</v>
      </c>
      <c r="I8" s="31">
        <f t="shared" si="0"/>
        <v>70.862068965517253</v>
      </c>
      <c r="J8" s="33">
        <f t="shared" si="1"/>
        <v>106.9</v>
      </c>
      <c r="K8" s="33">
        <f t="shared" si="2"/>
        <v>102.8</v>
      </c>
      <c r="L8" s="33">
        <f t="shared" si="3"/>
        <v>98.6</v>
      </c>
      <c r="M8" s="34">
        <f>AJUSTES!P8</f>
        <v>30</v>
      </c>
      <c r="N8" s="34">
        <f>AJUSTES!Q8</f>
        <v>25</v>
      </c>
      <c r="O8" s="34">
        <f>AJUSTES!R8</f>
        <v>20</v>
      </c>
      <c r="P8" s="35"/>
      <c r="Q8" s="35"/>
      <c r="R8" s="35"/>
      <c r="S8" s="34">
        <f>AJUSTES!Y8</f>
        <v>0</v>
      </c>
      <c r="T8" s="34">
        <f>AJUSTES!Z8</f>
        <v>0</v>
      </c>
      <c r="U8" s="34">
        <f>AJUSTES!AA8</f>
        <v>0</v>
      </c>
      <c r="V8" s="36">
        <f t="shared" si="4"/>
        <v>8104.92</v>
      </c>
      <c r="W8" s="29">
        <f>AJUSTES!AC8</f>
        <v>0</v>
      </c>
      <c r="X8" s="18">
        <f>AJUSTES!AD8</f>
        <v>0</v>
      </c>
      <c r="Y8" s="18">
        <f>AJUSTES!AE8</f>
        <v>0</v>
      </c>
      <c r="Z8" s="18">
        <f>AJUSTES!AF8</f>
        <v>0</v>
      </c>
      <c r="AA8">
        <f>AJUSTES!AG8</f>
        <v>24</v>
      </c>
    </row>
    <row r="9" spans="1:27" ht="23.25" x14ac:dyDescent="0.35">
      <c r="A9" s="28">
        <f>AJUSTES!A9</f>
        <v>15016</v>
      </c>
      <c r="B9" s="28" t="str">
        <f>AJUSTES!B9</f>
        <v xml:space="preserve">LAMINAPZ
</v>
      </c>
      <c r="C9" s="29" t="str">
        <f>AJUSTES!C9</f>
        <v>01</v>
      </c>
      <c r="D9" s="18" t="str">
        <f>AJUSTES!D9</f>
        <v xml:space="preserve">RECOGEDOR LAMINA 1 PZA.             </v>
      </c>
      <c r="E9" s="18" t="str">
        <f>AJUSTES!E9</f>
        <v>PZA</v>
      </c>
      <c r="F9" s="18">
        <f>AJUSTES!F9</f>
        <v>1</v>
      </c>
      <c r="G9" s="32">
        <f>AJUSTES!H9</f>
        <v>16</v>
      </c>
      <c r="H9" s="30">
        <f>AJUSTES!M9</f>
        <v>30.4</v>
      </c>
      <c r="I9" s="31">
        <f t="shared" si="0"/>
        <v>26.206896551724139</v>
      </c>
      <c r="J9" s="33">
        <f t="shared" si="1"/>
        <v>41</v>
      </c>
      <c r="K9" s="33">
        <f t="shared" si="2"/>
        <v>41</v>
      </c>
      <c r="L9" s="33">
        <f t="shared" si="3"/>
        <v>41</v>
      </c>
      <c r="M9" s="34">
        <f>AJUSTES!P9</f>
        <v>35</v>
      </c>
      <c r="N9" s="34">
        <f>AJUSTES!Q9</f>
        <v>35</v>
      </c>
      <c r="O9" s="34">
        <f>AJUSTES!R9</f>
        <v>35</v>
      </c>
      <c r="P9" s="35"/>
      <c r="Q9" s="35"/>
      <c r="R9" s="35"/>
      <c r="S9" s="34">
        <f>AJUSTES!Y9</f>
        <v>0</v>
      </c>
      <c r="T9" s="34">
        <f>AJUSTES!Z9</f>
        <v>0</v>
      </c>
      <c r="U9" s="34">
        <f>AJUSTES!AA9</f>
        <v>0</v>
      </c>
      <c r="V9" s="36">
        <f t="shared" si="4"/>
        <v>1246.3999999999999</v>
      </c>
      <c r="W9" s="29">
        <f>AJUSTES!AC9</f>
        <v>0</v>
      </c>
      <c r="X9" s="18">
        <f>AJUSTES!AD9</f>
        <v>0</v>
      </c>
      <c r="Y9" s="18">
        <f>AJUSTES!AE9</f>
        <v>0</v>
      </c>
      <c r="Z9" s="18">
        <f>AJUSTES!AF9</f>
        <v>0</v>
      </c>
      <c r="AA9">
        <f>AJUSTES!AG9</f>
        <v>28</v>
      </c>
    </row>
    <row r="10" spans="1:27" ht="23.25" x14ac:dyDescent="0.35">
      <c r="A10" s="40">
        <f>AJUSTES!A10</f>
        <v>7503027753667</v>
      </c>
      <c r="B10" s="40">
        <f>AJUSTES!B10</f>
        <v>7503027753667</v>
      </c>
      <c r="C10" s="41" t="str">
        <f>AJUSTES!C10</f>
        <v>JO</v>
      </c>
      <c r="D10" s="41" t="str">
        <f>AJUSTES!D10</f>
        <v>VOLT PET 400 ML. BLUE ENERGY</v>
      </c>
      <c r="E10" s="18">
        <f>AJUSTES!E10</f>
        <v>0</v>
      </c>
      <c r="F10" s="18">
        <f>AJUSTES!F10</f>
        <v>12</v>
      </c>
      <c r="G10" s="32">
        <f>AJUSTES!H10</f>
        <v>16</v>
      </c>
      <c r="H10" s="30">
        <f>AJUSTES!V10</f>
        <v>63.6</v>
      </c>
      <c r="I10" s="31">
        <f t="shared" si="0"/>
        <v>4.5689655172413799</v>
      </c>
      <c r="J10" s="33">
        <f t="shared" si="1"/>
        <v>6.2</v>
      </c>
      <c r="K10" s="33">
        <f t="shared" si="2"/>
        <v>6</v>
      </c>
      <c r="L10" s="33">
        <f t="shared" si="3"/>
        <v>5.6</v>
      </c>
      <c r="M10" s="34">
        <f>AJUSTES!P10</f>
        <v>17</v>
      </c>
      <c r="N10" s="34">
        <f>AJUSTES!Q10</f>
        <v>13</v>
      </c>
      <c r="O10" s="34">
        <f>AJUSTES!R10</f>
        <v>6</v>
      </c>
      <c r="P10" s="42">
        <f>ROUND(H10+((S10*H10)/100),1)</f>
        <v>74.400000000000006</v>
      </c>
      <c r="Q10" s="42">
        <f>ROUND(H10+((T10*H10)/100),1)</f>
        <v>71.900000000000006</v>
      </c>
      <c r="R10" s="42">
        <f>ROUND(H10+((U10*H10)/100),1)</f>
        <v>67.400000000000006</v>
      </c>
      <c r="S10" s="34">
        <f>AJUSTES!Y10</f>
        <v>17</v>
      </c>
      <c r="T10" s="34">
        <f>AJUSTES!Z10</f>
        <v>13</v>
      </c>
      <c r="U10" s="34">
        <f>AJUSTES!AA10</f>
        <v>6</v>
      </c>
      <c r="V10" s="36">
        <f t="shared" si="4"/>
        <v>356.15999999999997</v>
      </c>
      <c r="W10" s="29">
        <f>AJUSTES!AC10</f>
        <v>0</v>
      </c>
      <c r="X10" s="18" t="str">
        <f>AJUSTES!AD10</f>
        <v>JO</v>
      </c>
      <c r="Y10" s="18">
        <f>AJUSTES!AE10</f>
        <v>0</v>
      </c>
      <c r="Z10" s="18">
        <f>AJUSTES!AF10</f>
        <v>0</v>
      </c>
      <c r="AA10">
        <f>AJUSTES!AG10</f>
        <v>1</v>
      </c>
    </row>
    <row r="11" spans="1:27" ht="23.25" x14ac:dyDescent="0.35">
      <c r="A11" s="40">
        <f>AJUSTES!A11</f>
        <v>7503027753636</v>
      </c>
      <c r="B11" s="40">
        <f>AJUSTES!B11</f>
        <v>7503027753636</v>
      </c>
      <c r="C11" s="41" t="str">
        <f>AJUSTES!C11</f>
        <v>JO</v>
      </c>
      <c r="D11" s="41" t="str">
        <f>AJUSTES!D11</f>
        <v>VOLT PET 400 ML. YELLOW ENERGY</v>
      </c>
      <c r="E11" s="18">
        <f>AJUSTES!E11</f>
        <v>0</v>
      </c>
      <c r="F11" s="18">
        <f>AJUSTES!F11</f>
        <v>12</v>
      </c>
      <c r="G11" s="32">
        <f>AJUSTES!H11</f>
        <v>16</v>
      </c>
      <c r="H11" s="30">
        <f>AJUSTES!V11</f>
        <v>63.6</v>
      </c>
      <c r="I11" s="31">
        <f t="shared" si="0"/>
        <v>4.5689655172413799</v>
      </c>
      <c r="J11" s="33">
        <f t="shared" si="1"/>
        <v>6.2</v>
      </c>
      <c r="K11" s="33">
        <f t="shared" si="2"/>
        <v>6</v>
      </c>
      <c r="L11" s="33">
        <f t="shared" si="3"/>
        <v>5.6</v>
      </c>
      <c r="M11" s="34">
        <f>AJUSTES!P11</f>
        <v>17</v>
      </c>
      <c r="N11" s="34">
        <f>AJUSTES!Q11</f>
        <v>13</v>
      </c>
      <c r="O11" s="34">
        <f>AJUSTES!R11</f>
        <v>6</v>
      </c>
      <c r="P11" s="42">
        <f>ROUND(H11+((S11*H11)/100),1)</f>
        <v>74.400000000000006</v>
      </c>
      <c r="Q11" s="42">
        <f>ROUND(H11+((T11*H11)/100),1)</f>
        <v>71.900000000000006</v>
      </c>
      <c r="R11" s="42">
        <f>ROUND(H11+((U11*H11)/100),1)</f>
        <v>67.400000000000006</v>
      </c>
      <c r="S11" s="34">
        <f>AJUSTES!Y11</f>
        <v>17</v>
      </c>
      <c r="T11" s="34">
        <f>AJUSTES!Z11</f>
        <v>13</v>
      </c>
      <c r="U11" s="34">
        <f>AJUSTES!AA11</f>
        <v>6</v>
      </c>
      <c r="V11" s="36">
        <f t="shared" si="4"/>
        <v>356.15999999999997</v>
      </c>
      <c r="W11" s="29">
        <f>AJUSTES!AC11</f>
        <v>0</v>
      </c>
      <c r="X11" s="18" t="str">
        <f>AJUSTES!AD11</f>
        <v>JO</v>
      </c>
      <c r="Y11" s="18">
        <f>AJUSTES!AE11</f>
        <v>0</v>
      </c>
      <c r="Z11" s="18">
        <f>AJUSTES!AF11</f>
        <v>0</v>
      </c>
      <c r="AA11">
        <f>AJUSTES!AG11</f>
        <v>2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D1"/>
    <mergeCell ref="E1:Z1"/>
    <mergeCell ref="A2:O2"/>
    <mergeCell ref="P2:Z2"/>
    <mergeCell ref="M3:O3"/>
    <mergeCell ref="S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AJUSTES</vt:lpstr>
      <vt:lpstr>SUC B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EL_JEOVAS</cp:lastModifiedBy>
  <dcterms:created xsi:type="dcterms:W3CDTF">2021-12-06T19:20:08Z</dcterms:created>
  <dcterms:modified xsi:type="dcterms:W3CDTF">2021-12-06T19:21:03Z</dcterms:modified>
  <cp:category/>
</cp:coreProperties>
</file>