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0490" windowHeight="7650" activeTab="1"/>
  </bookViews>
  <sheets>
    <sheet name="AJUSTES" sheetId="1" r:id="rId1"/>
    <sheet name="SUC B" sheetId="2" r:id="rId2"/>
  </sheets>
  <calcPr calcId="162913"/>
</workbook>
</file>

<file path=xl/calcChain.xml><?xml version="1.0" encoding="utf-8"?>
<calcChain xmlns="http://schemas.openxmlformats.org/spreadsheetml/2006/main">
  <c r="AA9" i="2" l="1"/>
  <c r="Z9" i="2"/>
  <c r="Y9" i="2"/>
  <c r="X9" i="2"/>
  <c r="W9" i="2"/>
  <c r="U9" i="2"/>
  <c r="T9" i="2"/>
  <c r="S9" i="2"/>
  <c r="Q9" i="2"/>
  <c r="O9" i="2"/>
  <c r="N9" i="2"/>
  <c r="M9" i="2"/>
  <c r="I9" i="2"/>
  <c r="H9" i="2"/>
  <c r="P9" i="2" s="1"/>
  <c r="G9" i="2"/>
  <c r="F9" i="2"/>
  <c r="E9" i="2"/>
  <c r="D9" i="2"/>
  <c r="C9" i="2"/>
  <c r="B9" i="2"/>
  <c r="A9" i="2"/>
  <c r="AA8" i="2"/>
  <c r="Z8" i="2"/>
  <c r="Y8" i="2"/>
  <c r="X8" i="2"/>
  <c r="W8" i="2"/>
  <c r="U8" i="2"/>
  <c r="T8" i="2"/>
  <c r="S8" i="2"/>
  <c r="O8" i="2"/>
  <c r="N8" i="2"/>
  <c r="M8" i="2"/>
  <c r="H8" i="2"/>
  <c r="K8" i="2" s="1"/>
  <c r="G8" i="2"/>
  <c r="F8" i="2"/>
  <c r="E8" i="2"/>
  <c r="D8" i="2"/>
  <c r="C8" i="2"/>
  <c r="B8" i="2"/>
  <c r="A8" i="2"/>
  <c r="AA7" i="2"/>
  <c r="Z7" i="2"/>
  <c r="Y7" i="2"/>
  <c r="X7" i="2"/>
  <c r="W7" i="2"/>
  <c r="U7" i="2"/>
  <c r="T7" i="2"/>
  <c r="S7" i="2"/>
  <c r="O7" i="2"/>
  <c r="N7" i="2"/>
  <c r="M7" i="2"/>
  <c r="G7" i="2"/>
  <c r="F7" i="2"/>
  <c r="E7" i="2"/>
  <c r="D7" i="2"/>
  <c r="C7" i="2"/>
  <c r="B7" i="2"/>
  <c r="A7" i="2"/>
  <c r="AA6" i="2"/>
  <c r="Z6" i="2"/>
  <c r="Y6" i="2"/>
  <c r="X6" i="2"/>
  <c r="W6" i="2"/>
  <c r="U6" i="2"/>
  <c r="T6" i="2"/>
  <c r="S6" i="2"/>
  <c r="O6" i="2"/>
  <c r="N6" i="2"/>
  <c r="M6" i="2"/>
  <c r="G6" i="2"/>
  <c r="F6" i="2"/>
  <c r="E6" i="2"/>
  <c r="D6" i="2"/>
  <c r="C6" i="2"/>
  <c r="B6" i="2"/>
  <c r="A6" i="2"/>
  <c r="AA5" i="2"/>
  <c r="Z5" i="2"/>
  <c r="Y5" i="2"/>
  <c r="X5" i="2"/>
  <c r="W5" i="2"/>
  <c r="U5" i="2"/>
  <c r="T5" i="2"/>
  <c r="S5" i="2"/>
  <c r="O5" i="2"/>
  <c r="N5" i="2"/>
  <c r="M5" i="2"/>
  <c r="H5" i="2"/>
  <c r="P5" i="2" s="1"/>
  <c r="G5" i="2"/>
  <c r="F5" i="2"/>
  <c r="E5" i="2"/>
  <c r="D5" i="2"/>
  <c r="C5" i="2"/>
  <c r="B5" i="2"/>
  <c r="A5" i="2"/>
  <c r="AA4" i="2"/>
  <c r="Z4" i="2"/>
  <c r="Y4" i="2"/>
  <c r="X4" i="2"/>
  <c r="W4" i="2"/>
  <c r="U4" i="2"/>
  <c r="T4" i="2"/>
  <c r="S4" i="2"/>
  <c r="O4" i="2"/>
  <c r="N4" i="2"/>
  <c r="M4" i="2"/>
  <c r="I4" i="2"/>
  <c r="H4" i="2"/>
  <c r="L4" i="2" s="1"/>
  <c r="V4" i="2" s="1"/>
  <c r="G4" i="2"/>
  <c r="F4" i="2"/>
  <c r="E4" i="2"/>
  <c r="D4" i="2"/>
  <c r="C4" i="2"/>
  <c r="B4" i="2"/>
  <c r="A4" i="2"/>
  <c r="AB11" i="1"/>
  <c r="W11" i="1"/>
  <c r="V11" i="1"/>
  <c r="U11" i="1"/>
  <c r="T11" i="1"/>
  <c r="S11" i="1"/>
  <c r="N11" i="1"/>
  <c r="M11" i="1"/>
  <c r="L11" i="1"/>
  <c r="K11" i="1"/>
  <c r="J11" i="1"/>
  <c r="I11" i="1"/>
  <c r="AB10" i="1"/>
  <c r="W10" i="1"/>
  <c r="V10" i="1"/>
  <c r="U10" i="1"/>
  <c r="T10" i="1"/>
  <c r="S10" i="1"/>
  <c r="N10" i="1"/>
  <c r="M10" i="1"/>
  <c r="L10" i="1"/>
  <c r="K10" i="1"/>
  <c r="J10" i="1"/>
  <c r="I10" i="1"/>
  <c r="AB9" i="1"/>
  <c r="W9" i="1"/>
  <c r="V9" i="1"/>
  <c r="U9" i="1"/>
  <c r="T9" i="1"/>
  <c r="S9" i="1"/>
  <c r="N9" i="1"/>
  <c r="M9" i="1"/>
  <c r="L9" i="1"/>
  <c r="K9" i="1"/>
  <c r="J9" i="1"/>
  <c r="I9" i="1"/>
  <c r="AB8" i="1"/>
  <c r="W8" i="1"/>
  <c r="V8" i="1"/>
  <c r="U8" i="1"/>
  <c r="T8" i="1"/>
  <c r="S8" i="1"/>
  <c r="N8" i="1"/>
  <c r="M8" i="1"/>
  <c r="L8" i="1"/>
  <c r="K8" i="1"/>
  <c r="J8" i="1"/>
  <c r="I8" i="1"/>
  <c r="AB7" i="1"/>
  <c r="W7" i="1"/>
  <c r="V7" i="1"/>
  <c r="H7" i="2" s="1"/>
  <c r="U7" i="1"/>
  <c r="T7" i="1"/>
  <c r="S7" i="1"/>
  <c r="N7" i="1"/>
  <c r="M7" i="1"/>
  <c r="L7" i="1"/>
  <c r="K7" i="1"/>
  <c r="J7" i="1"/>
  <c r="I7" i="1"/>
  <c r="AB6" i="1"/>
  <c r="W6" i="1"/>
  <c r="V6" i="1"/>
  <c r="H6" i="2" s="1"/>
  <c r="U6" i="1"/>
  <c r="T6" i="1"/>
  <c r="S6" i="1"/>
  <c r="N6" i="1"/>
  <c r="M6" i="1"/>
  <c r="L6" i="1"/>
  <c r="K6" i="1"/>
  <c r="J6" i="1"/>
  <c r="I6" i="1"/>
  <c r="AB5" i="1"/>
  <c r="W5" i="1"/>
  <c r="V5" i="1"/>
  <c r="U5" i="1"/>
  <c r="T5" i="1"/>
  <c r="S5" i="1"/>
  <c r="N5" i="1"/>
  <c r="M5" i="1"/>
  <c r="L5" i="1"/>
  <c r="K5" i="1"/>
  <c r="J5" i="1"/>
  <c r="I5" i="1"/>
  <c r="AB4" i="1"/>
  <c r="N4" i="1"/>
  <c r="M4" i="1"/>
  <c r="L4" i="1"/>
  <c r="K4" i="1"/>
  <c r="J4" i="1"/>
  <c r="I4" i="1"/>
  <c r="Q5" i="2" l="1"/>
  <c r="I5" i="2"/>
  <c r="Q6" i="2"/>
  <c r="I6" i="2"/>
  <c r="P6" i="2"/>
  <c r="L6" i="2"/>
  <c r="V6" i="2" s="1"/>
  <c r="R6" i="2"/>
  <c r="J6" i="2"/>
  <c r="K6" i="2"/>
  <c r="R7" i="2"/>
  <c r="J7" i="2"/>
  <c r="Q7" i="2"/>
  <c r="I7" i="2"/>
  <c r="P7" i="2"/>
  <c r="L7" i="2"/>
  <c r="V7" i="2" s="1"/>
  <c r="K7" i="2"/>
  <c r="J4" i="2"/>
  <c r="J5" i="2"/>
  <c r="R5" i="2"/>
  <c r="I8" i="2"/>
  <c r="Q8" i="2"/>
  <c r="J9" i="2"/>
  <c r="R9" i="2"/>
  <c r="L8" i="2"/>
  <c r="V8" i="2" s="1"/>
  <c r="P8" i="2"/>
  <c r="K4" i="2"/>
  <c r="K5" i="2"/>
  <c r="J8" i="2"/>
  <c r="R8" i="2"/>
  <c r="K9" i="2"/>
  <c r="L5" i="2"/>
  <c r="V5" i="2" s="1"/>
  <c r="L9" i="2"/>
  <c r="V9" i="2" s="1"/>
</calcChain>
</file>

<file path=xl/sharedStrings.xml><?xml version="1.0" encoding="utf-8"?>
<sst xmlns="http://schemas.openxmlformats.org/spreadsheetml/2006/main" count="89" uniqueCount="44">
  <si>
    <t>NUEVOS PRECIOS</t>
  </si>
  <si>
    <t>VIERNES 03 DE DICIEMBRE DEL 2021</t>
  </si>
  <si>
    <t>ALTAS Y AJUSTES</t>
  </si>
  <si>
    <t>CÓDIGO PRINCIPAL</t>
  </si>
  <si>
    <t>RENGLON 18</t>
  </si>
  <si>
    <t>LIN</t>
  </si>
  <si>
    <t>DESCRIPCIÓN</t>
  </si>
  <si>
    <t>UM</t>
  </si>
  <si>
    <t>C</t>
  </si>
  <si>
    <t>PAQUETE</t>
  </si>
  <si>
    <t>IVA</t>
  </si>
  <si>
    <t>Renglon 10</t>
  </si>
  <si>
    <t>PRECIOS DEL 1 AL 5</t>
  </si>
  <si>
    <t>MARGENES</t>
  </si>
  <si>
    <t>PZ * CAJA</t>
  </si>
  <si>
    <t>CÓDIGO PRINC CJA</t>
  </si>
  <si>
    <t>DT</t>
  </si>
  <si>
    <t xml:space="preserve">ARIEL AROMA ORIGINAL 850 GRS.       </t>
  </si>
  <si>
    <t>PZA</t>
  </si>
  <si>
    <t>AA</t>
  </si>
  <si>
    <t xml:space="preserve">PEDIGREE ADULTO BOL RP 100 GRS. COR </t>
  </si>
  <si>
    <t>EXH</t>
  </si>
  <si>
    <t xml:space="preserve">PEDIGREE ADULTO BOL RP 10/100G. COR </t>
  </si>
  <si>
    <t xml:space="preserve">706460249477
</t>
  </si>
  <si>
    <t xml:space="preserve">PEDIGREE ADULTO BOL RP 100 GRS. POL </t>
  </si>
  <si>
    <t xml:space="preserve">PEDIGREE ADULTO BOL RP 10/100G. POL </t>
  </si>
  <si>
    <t xml:space="preserve">70646024948
</t>
  </si>
  <si>
    <t xml:space="preserve">PEDIGREE ADULTO BOL RP 100 GRS. RES </t>
  </si>
  <si>
    <t xml:space="preserve">PEDIGREE ADULTO BOL RP 10/100G. RES </t>
  </si>
  <si>
    <t xml:space="preserve">706460249361
</t>
  </si>
  <si>
    <t xml:space="preserve">PEDIGREE CACHORRO BOL 100 G. POLLO  </t>
  </si>
  <si>
    <t xml:space="preserve">PEDIGREE CACHORRO BOL 10/100 G. POL </t>
  </si>
  <si>
    <t xml:space="preserve">706460249316
</t>
  </si>
  <si>
    <t xml:space="preserve">PEDIGREE CACHORRO BOL 100 G. RES    </t>
  </si>
  <si>
    <t xml:space="preserve">PEDIGREE CACHORRO BOL 10/100 GRS. R </t>
  </si>
  <si>
    <t>JO</t>
  </si>
  <si>
    <t>VOLT PET 400 ML. BLUE ENERGY</t>
  </si>
  <si>
    <t>VOLT PET 400 ML. YELLOW ENERGY</t>
  </si>
  <si>
    <t>SUCURSALES B</t>
  </si>
  <si>
    <t>PAQUETES</t>
  </si>
  <si>
    <t>RENGLON 10</t>
  </si>
  <si>
    <t>PREC 1</t>
  </si>
  <si>
    <t>PREC 2</t>
  </si>
  <si>
    <t>PREC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</si>
</sst>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???/???"/>
    <numFmt numFmtId="165" formatCode="#,##0.0000_-"/>
    <numFmt numFmtId="166" formatCode="_(* #,##0.00_);_(* \(#,##0.00\);_(* &quot;-&quot;??_);_(@_)"/>
    <numFmt numFmtId="167" formatCode="_(* #,##0.0000_);_(* \(#,##0.0000\);_(* &quot;-&quot;??_);_(@_)"/>
  </numFmts>
  <fonts count="13" x14ac:knownFonts="1">
    <font>
      <sz val="11"/>
      <color rgb="FF000000"/>
      <name val="Calibri"/>
    </font>
    <font>
      <sz val="31"/>
      <color rgb="FF000000"/>
      <name val="Arial Narrow"/>
    </font>
    <font>
      <b/>
      <sz val="36"/>
      <color rgb="FF000000"/>
      <name val="Arial Narrow"/>
    </font>
    <font>
      <b/>
      <sz val="24"/>
      <color rgb="FF000000"/>
      <name val="Arial Narrow"/>
    </font>
    <font>
      <sz val="36"/>
      <color rgb="FF000000"/>
      <name val="Arial Narrow"/>
    </font>
    <font>
      <sz val="16"/>
      <color rgb="FF000000"/>
      <name val="Arial Narrow"/>
    </font>
    <font>
      <b/>
      <sz val="16"/>
      <color rgb="FF000000"/>
      <name val="Arial Narrow"/>
    </font>
    <font>
      <sz val="18"/>
      <color rgb="FF000000"/>
      <name val="Arial Narrow"/>
    </font>
    <font>
      <b/>
      <sz val="18"/>
      <color rgb="FF000000"/>
      <name val="Arial Narrow"/>
    </font>
    <font>
      <b/>
      <sz val="24"/>
      <color rgb="FF000000"/>
      <name val="Bahnschrift Light SemiCondensed"/>
    </font>
    <font>
      <sz val="24"/>
      <color rgb="FF000000"/>
      <name val="Bahnschrift Light SemiCondensed"/>
    </font>
    <font>
      <sz val="18"/>
      <color rgb="FF000000"/>
      <name val="Bahnschrift Light SemiCondensed"/>
    </font>
    <font>
      <b/>
      <sz val="18"/>
      <color rgb="FF000000"/>
      <name val="Bahnschrift Light SemiCondensed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6505"/>
        <bgColor rgb="FF000000"/>
      </patternFill>
    </fill>
    <fill>
      <patternFill patternType="solid">
        <fgColor rgb="FFDF9406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A887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BBDFB"/>
        <bgColor rgb="FF000000"/>
      </patternFill>
    </fill>
    <fill>
      <patternFill patternType="solid">
        <fgColor rgb="FFD9FF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C6D6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/>
    </xf>
    <xf numFmtId="0" fontId="11" fillId="14" borderId="2" xfId="0" applyFont="1" applyFill="1" applyBorder="1" applyAlignment="1">
      <alignment horizontal="center"/>
    </xf>
    <xf numFmtId="164" fontId="5" fillId="15" borderId="3" xfId="0" applyNumberFormat="1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165" fontId="8" fillId="6" borderId="3" xfId="0" applyNumberFormat="1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166" fontId="8" fillId="8" borderId="3" xfId="0" applyNumberFormat="1" applyFont="1" applyFill="1" applyBorder="1" applyAlignment="1">
      <alignment horizontal="center"/>
    </xf>
    <xf numFmtId="166" fontId="5" fillId="2" borderId="3" xfId="0" applyNumberFormat="1" applyFont="1" applyFill="1" applyBorder="1" applyAlignment="1">
      <alignment horizontal="right"/>
    </xf>
    <xf numFmtId="166" fontId="7" fillId="2" borderId="3" xfId="0" applyNumberFormat="1" applyFont="1" applyFill="1" applyBorder="1" applyAlignment="1">
      <alignment horizontal="right"/>
    </xf>
    <xf numFmtId="166" fontId="7" fillId="16" borderId="3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5" fillId="15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166" fontId="8" fillId="5" borderId="3" xfId="0" applyNumberFormat="1" applyFont="1" applyFill="1" applyBorder="1" applyAlignment="1">
      <alignment horizontal="center"/>
    </xf>
    <xf numFmtId="167" fontId="8" fillId="13" borderId="3" xfId="0" applyNumberFormat="1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166" fontId="7" fillId="14" borderId="3" xfId="0" applyNumberFormat="1" applyFont="1" applyFill="1" applyBorder="1" applyAlignment="1">
      <alignment horizontal="center" indent="1"/>
    </xf>
    <xf numFmtId="0" fontId="7" fillId="10" borderId="3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 indent="1"/>
    </xf>
    <xf numFmtId="166" fontId="7" fillId="8" borderId="3" xfId="0" applyNumberFormat="1" applyFont="1" applyFill="1" applyBorder="1" applyAlignment="1">
      <alignment horizontal="center"/>
    </xf>
    <xf numFmtId="164" fontId="7" fillId="15" borderId="3" xfId="0" applyNumberFormat="1" applyFont="1" applyFill="1" applyBorder="1" applyAlignment="1">
      <alignment horizontal="center"/>
    </xf>
    <xf numFmtId="0" fontId="7" fillId="15" borderId="3" xfId="0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166" fontId="7" fillId="14" borderId="3" xfId="0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164" fontId="5" fillId="17" borderId="3" xfId="0" applyNumberFormat="1" applyFont="1" applyFill="1" applyBorder="1" applyAlignment="1">
      <alignment horizontal="center"/>
    </xf>
    <xf numFmtId="0" fontId="6" fillId="17" borderId="3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10" fillId="12" borderId="2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opLeftCell="F1" zoomScale="70" zoomScaleNormal="70" workbookViewId="0">
      <selection activeCell="T5" sqref="T5"/>
    </sheetView>
  </sheetViews>
  <sheetFormatPr baseColWidth="10" defaultColWidth="9.140625" defaultRowHeight="15" x14ac:dyDescent="0.25"/>
  <cols>
    <col min="1" max="2" width="35" customWidth="1"/>
    <col min="3" max="3" width="8" customWidth="1"/>
    <col min="4" max="4" width="65" customWidth="1"/>
    <col min="5" max="6" width="8" customWidth="1"/>
    <col min="7" max="7" width="15" customWidth="1"/>
    <col min="8" max="8" width="8" customWidth="1"/>
    <col min="9" max="9" width="25" customWidth="1"/>
    <col min="10" max="14" width="15" customWidth="1"/>
    <col min="15" max="18" width="10" customWidth="1"/>
    <col min="19" max="23" width="15" customWidth="1"/>
    <col min="24" max="27" width="10" customWidth="1"/>
    <col min="28" max="28" width="20" customWidth="1"/>
    <col min="29" max="29" width="35" customWidth="1"/>
    <col min="30" max="30" width="8" customWidth="1"/>
    <col min="31" max="31" width="65" customWidth="1"/>
    <col min="32" max="32" width="8" customWidth="1"/>
  </cols>
  <sheetData>
    <row r="1" spans="1:33" ht="60" customHeight="1" x14ac:dyDescent="0.5500000000000000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3" ht="45.75" x14ac:dyDescent="0.65">
      <c r="A2" s="48" t="s">
        <v>0</v>
      </c>
      <c r="B2" s="49"/>
      <c r="C2" s="49"/>
      <c r="D2" s="49"/>
      <c r="E2" s="50" t="s">
        <v>1</v>
      </c>
      <c r="F2" s="50"/>
      <c r="G2" s="50"/>
      <c r="H2" s="50"/>
      <c r="I2" s="50"/>
      <c r="J2" s="50"/>
      <c r="K2" s="50"/>
      <c r="L2" s="51" t="s">
        <v>2</v>
      </c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</row>
    <row r="3" spans="1:33" ht="23.25" x14ac:dyDescent="0.35">
      <c r="A3" s="3" t="s">
        <v>3</v>
      </c>
      <c r="B3" s="3" t="s">
        <v>4</v>
      </c>
      <c r="C3" s="4" t="s">
        <v>5</v>
      </c>
      <c r="D3" s="3" t="s">
        <v>6</v>
      </c>
      <c r="E3" s="5" t="s">
        <v>7</v>
      </c>
      <c r="F3" s="5" t="s">
        <v>8</v>
      </c>
      <c r="G3" s="5" t="s">
        <v>9</v>
      </c>
      <c r="H3" s="6" t="s">
        <v>10</v>
      </c>
      <c r="I3" s="7" t="s">
        <v>11</v>
      </c>
      <c r="J3" s="52" t="s">
        <v>12</v>
      </c>
      <c r="K3" s="49"/>
      <c r="L3" s="49"/>
      <c r="M3" s="49"/>
      <c r="N3" s="49"/>
      <c r="O3" s="53" t="s">
        <v>13</v>
      </c>
      <c r="P3" s="49"/>
      <c r="Q3" s="49"/>
      <c r="R3" s="49"/>
      <c r="S3" s="52" t="s">
        <v>12</v>
      </c>
      <c r="T3" s="49"/>
      <c r="U3" s="49"/>
      <c r="V3" s="49"/>
      <c r="W3" s="49"/>
      <c r="X3" s="53" t="s">
        <v>13</v>
      </c>
      <c r="Y3" s="49"/>
      <c r="Z3" s="49"/>
      <c r="AA3" s="49"/>
      <c r="AB3" s="8" t="s">
        <v>14</v>
      </c>
      <c r="AC3" s="3" t="s">
        <v>15</v>
      </c>
      <c r="AD3" s="5" t="s">
        <v>5</v>
      </c>
      <c r="AE3" s="3" t="s">
        <v>6</v>
      </c>
      <c r="AF3" s="3" t="s">
        <v>7</v>
      </c>
    </row>
    <row r="4" spans="1:33" ht="23.25" x14ac:dyDescent="0.35">
      <c r="A4" s="15">
        <v>7500435120852</v>
      </c>
      <c r="B4" s="15">
        <v>7500435120852</v>
      </c>
      <c r="C4" s="16" t="s">
        <v>16</v>
      </c>
      <c r="D4" s="27" t="s">
        <v>17</v>
      </c>
      <c r="E4" s="17" t="s">
        <v>18</v>
      </c>
      <c r="F4" s="18">
        <v>1</v>
      </c>
      <c r="G4" s="23">
        <v>25</v>
      </c>
      <c r="H4" s="19">
        <v>16</v>
      </c>
      <c r="I4" s="20">
        <f t="shared" ref="I4:I11" si="0">(G4/F4)/(1+(H4/100))</f>
        <v>21.551724137931036</v>
      </c>
      <c r="J4" s="24">
        <f t="shared" ref="J4:J11" si="1">ROUND((G4/F4)+((O4*(G4/F4))/100),1)</f>
        <v>28</v>
      </c>
      <c r="K4" s="24">
        <f t="shared" ref="K4:K11" si="2">ROUND((G4/F4)+((P4*(G4/F4))/100),1)</f>
        <v>28</v>
      </c>
      <c r="L4" s="24">
        <f t="shared" ref="L4:L11" si="3">ROUND((G4/F4)+((Q4*(G4/F4))/100),1)</f>
        <v>27.5</v>
      </c>
      <c r="M4" s="24">
        <f t="shared" ref="M4:M11" si="4">ROUND((G4/F4)+((R4*(G4/F4))/100),1)</f>
        <v>26.8</v>
      </c>
      <c r="N4" s="25">
        <f t="shared" ref="N4:N11" si="5">+(G4/F4)+0.01</f>
        <v>25.01</v>
      </c>
      <c r="O4" s="21">
        <v>12</v>
      </c>
      <c r="P4" s="21">
        <v>12</v>
      </c>
      <c r="Q4" s="21">
        <v>10</v>
      </c>
      <c r="R4" s="21">
        <v>7</v>
      </c>
      <c r="S4" s="26"/>
      <c r="T4" s="26"/>
      <c r="U4" s="26"/>
      <c r="V4" s="26"/>
      <c r="W4" s="26"/>
      <c r="X4" s="21"/>
      <c r="Y4" s="21"/>
      <c r="Z4" s="21"/>
      <c r="AA4" s="21"/>
      <c r="AB4" s="22">
        <f t="shared" ref="AB4:AB11" si="6">N4*F4</f>
        <v>25.01</v>
      </c>
      <c r="AC4" s="18"/>
      <c r="AD4" s="18"/>
      <c r="AE4" s="28"/>
      <c r="AF4" s="18"/>
      <c r="AG4">
        <v>645</v>
      </c>
    </row>
    <row r="5" spans="1:33" ht="23.25" x14ac:dyDescent="0.35">
      <c r="A5" s="39">
        <v>7506174506995</v>
      </c>
      <c r="B5" s="39">
        <v>7506174506995</v>
      </c>
      <c r="C5" s="40" t="s">
        <v>19</v>
      </c>
      <c r="D5" s="28" t="s">
        <v>20</v>
      </c>
      <c r="E5" s="17" t="s">
        <v>21</v>
      </c>
      <c r="F5" s="18">
        <v>10</v>
      </c>
      <c r="G5" s="23">
        <v>76.8</v>
      </c>
      <c r="H5" s="19">
        <v>16</v>
      </c>
      <c r="I5" s="20">
        <f t="shared" si="0"/>
        <v>6.6206896551724137</v>
      </c>
      <c r="J5" s="24">
        <f t="shared" si="1"/>
        <v>9.1</v>
      </c>
      <c r="K5" s="24">
        <f t="shared" si="2"/>
        <v>9.1</v>
      </c>
      <c r="L5" s="24">
        <f t="shared" si="3"/>
        <v>8.8000000000000007</v>
      </c>
      <c r="M5" s="24">
        <f t="shared" si="4"/>
        <v>8.6999999999999993</v>
      </c>
      <c r="N5" s="25">
        <f t="shared" si="5"/>
        <v>7.6899999999999995</v>
      </c>
      <c r="O5" s="21">
        <v>18</v>
      </c>
      <c r="P5" s="21">
        <v>18</v>
      </c>
      <c r="Q5" s="21">
        <v>15</v>
      </c>
      <c r="R5" s="21">
        <v>13</v>
      </c>
      <c r="S5" s="24">
        <f t="shared" ref="S5:S11" si="7">ROUND(G5+((X5*G5)/100),1)</f>
        <v>86</v>
      </c>
      <c r="T5" s="24">
        <f t="shared" ref="T5:T11" si="8">ROUND(G5+((Y5*G5)/100),1)</f>
        <v>86</v>
      </c>
      <c r="U5" s="24">
        <f t="shared" ref="U5:U11" si="9">ROUND(G5+((Z5*G5)/100),1)</f>
        <v>84.5</v>
      </c>
      <c r="V5" s="24">
        <f t="shared" ref="V5:V11" si="10">ROUND(G5+((AA5*G5)/100),1)</f>
        <v>82.9</v>
      </c>
      <c r="W5" s="25">
        <f t="shared" ref="W5:W11" si="11">G5+0.01</f>
        <v>76.81</v>
      </c>
      <c r="X5" s="21">
        <v>12</v>
      </c>
      <c r="Y5" s="21">
        <v>12</v>
      </c>
      <c r="Z5" s="21">
        <v>10</v>
      </c>
      <c r="AA5" s="21">
        <v>8</v>
      </c>
      <c r="AB5" s="22">
        <f t="shared" si="6"/>
        <v>76.899999999999991</v>
      </c>
      <c r="AC5" s="39">
        <v>70646024940</v>
      </c>
      <c r="AD5" s="40" t="s">
        <v>19</v>
      </c>
      <c r="AE5" s="28" t="s">
        <v>22</v>
      </c>
      <c r="AF5" s="18" t="s">
        <v>21</v>
      </c>
      <c r="AG5">
        <v>580</v>
      </c>
    </row>
    <row r="6" spans="1:33" ht="23.25" x14ac:dyDescent="0.35">
      <c r="A6" s="39">
        <v>706460249286</v>
      </c>
      <c r="B6" s="39" t="s">
        <v>23</v>
      </c>
      <c r="C6" s="40" t="s">
        <v>19</v>
      </c>
      <c r="D6" s="28" t="s">
        <v>24</v>
      </c>
      <c r="E6" s="17" t="s">
        <v>21</v>
      </c>
      <c r="F6" s="18">
        <v>10</v>
      </c>
      <c r="G6" s="23">
        <v>76.8</v>
      </c>
      <c r="H6" s="19">
        <v>16</v>
      </c>
      <c r="I6" s="20">
        <f t="shared" si="0"/>
        <v>6.6206896551724137</v>
      </c>
      <c r="J6" s="24">
        <f t="shared" si="1"/>
        <v>9.1</v>
      </c>
      <c r="K6" s="24">
        <f t="shared" si="2"/>
        <v>9.1</v>
      </c>
      <c r="L6" s="24">
        <f t="shared" si="3"/>
        <v>8.8000000000000007</v>
      </c>
      <c r="M6" s="24">
        <f t="shared" si="4"/>
        <v>8.6999999999999993</v>
      </c>
      <c r="N6" s="25">
        <f t="shared" si="5"/>
        <v>7.6899999999999995</v>
      </c>
      <c r="O6" s="21">
        <v>18</v>
      </c>
      <c r="P6" s="21">
        <v>18</v>
      </c>
      <c r="Q6" s="21">
        <v>15</v>
      </c>
      <c r="R6" s="21">
        <v>13</v>
      </c>
      <c r="S6" s="24">
        <f t="shared" si="7"/>
        <v>86</v>
      </c>
      <c r="T6" s="24">
        <f t="shared" si="8"/>
        <v>86</v>
      </c>
      <c r="U6" s="24">
        <f t="shared" si="9"/>
        <v>84.5</v>
      </c>
      <c r="V6" s="24">
        <f t="shared" si="10"/>
        <v>82.9</v>
      </c>
      <c r="W6" s="25">
        <f t="shared" si="11"/>
        <v>76.81</v>
      </c>
      <c r="X6" s="21">
        <v>12</v>
      </c>
      <c r="Y6" s="21">
        <v>12</v>
      </c>
      <c r="Z6" s="21">
        <v>10</v>
      </c>
      <c r="AA6" s="21">
        <v>8</v>
      </c>
      <c r="AB6" s="22">
        <f t="shared" si="6"/>
        <v>76.899999999999991</v>
      </c>
      <c r="AC6" s="39">
        <v>706460249293</v>
      </c>
      <c r="AD6" s="40" t="s">
        <v>19</v>
      </c>
      <c r="AE6" s="28" t="s">
        <v>25</v>
      </c>
      <c r="AF6" s="18" t="s">
        <v>21</v>
      </c>
      <c r="AG6">
        <v>581</v>
      </c>
    </row>
    <row r="7" spans="1:33" ht="23.25" x14ac:dyDescent="0.35">
      <c r="A7" s="39">
        <v>706460249484</v>
      </c>
      <c r="B7" s="39" t="s">
        <v>26</v>
      </c>
      <c r="C7" s="40" t="s">
        <v>19</v>
      </c>
      <c r="D7" s="28" t="s">
        <v>27</v>
      </c>
      <c r="E7" s="17" t="s">
        <v>21</v>
      </c>
      <c r="F7" s="18">
        <v>10</v>
      </c>
      <c r="G7" s="23">
        <v>76.8</v>
      </c>
      <c r="H7" s="19">
        <v>16</v>
      </c>
      <c r="I7" s="20">
        <f t="shared" si="0"/>
        <v>6.6206896551724137</v>
      </c>
      <c r="J7" s="24">
        <f t="shared" si="1"/>
        <v>9.1</v>
      </c>
      <c r="K7" s="24">
        <f t="shared" si="2"/>
        <v>9.1</v>
      </c>
      <c r="L7" s="24">
        <f t="shared" si="3"/>
        <v>8.8000000000000007</v>
      </c>
      <c r="M7" s="24">
        <f t="shared" si="4"/>
        <v>8.6999999999999993</v>
      </c>
      <c r="N7" s="25">
        <f t="shared" si="5"/>
        <v>7.6899999999999995</v>
      </c>
      <c r="O7" s="21">
        <v>18</v>
      </c>
      <c r="P7" s="21">
        <v>18</v>
      </c>
      <c r="Q7" s="21">
        <v>15</v>
      </c>
      <c r="R7" s="21">
        <v>13</v>
      </c>
      <c r="S7" s="24">
        <f t="shared" si="7"/>
        <v>86</v>
      </c>
      <c r="T7" s="24">
        <f t="shared" si="8"/>
        <v>86</v>
      </c>
      <c r="U7" s="24">
        <f t="shared" si="9"/>
        <v>84.5</v>
      </c>
      <c r="V7" s="24">
        <f t="shared" si="10"/>
        <v>82.9</v>
      </c>
      <c r="W7" s="25">
        <f t="shared" si="11"/>
        <v>76.81</v>
      </c>
      <c r="X7" s="21">
        <v>12</v>
      </c>
      <c r="Y7" s="21">
        <v>12</v>
      </c>
      <c r="Z7" s="21">
        <v>10</v>
      </c>
      <c r="AA7" s="21">
        <v>8</v>
      </c>
      <c r="AB7" s="22">
        <f t="shared" si="6"/>
        <v>76.899999999999991</v>
      </c>
      <c r="AC7" s="39">
        <v>706460249255</v>
      </c>
      <c r="AD7" s="40" t="s">
        <v>19</v>
      </c>
      <c r="AE7" s="28" t="s">
        <v>28</v>
      </c>
      <c r="AF7" s="18" t="s">
        <v>21</v>
      </c>
      <c r="AG7">
        <v>582</v>
      </c>
    </row>
    <row r="8" spans="1:33" ht="23.25" x14ac:dyDescent="0.35">
      <c r="A8" s="39">
        <v>706460249361</v>
      </c>
      <c r="B8" s="39" t="s">
        <v>29</v>
      </c>
      <c r="C8" s="40" t="s">
        <v>19</v>
      </c>
      <c r="D8" s="28" t="s">
        <v>30</v>
      </c>
      <c r="E8" s="17" t="s">
        <v>21</v>
      </c>
      <c r="F8" s="18">
        <v>10</v>
      </c>
      <c r="G8" s="23">
        <v>76.8</v>
      </c>
      <c r="H8" s="19">
        <v>16</v>
      </c>
      <c r="I8" s="20">
        <f t="shared" si="0"/>
        <v>6.6206896551724137</v>
      </c>
      <c r="J8" s="24">
        <f t="shared" si="1"/>
        <v>9.1</v>
      </c>
      <c r="K8" s="24">
        <f t="shared" si="2"/>
        <v>9.1</v>
      </c>
      <c r="L8" s="24">
        <f t="shared" si="3"/>
        <v>8.8000000000000007</v>
      </c>
      <c r="M8" s="24">
        <f t="shared" si="4"/>
        <v>8.6999999999999993</v>
      </c>
      <c r="N8" s="25">
        <f t="shared" si="5"/>
        <v>7.6899999999999995</v>
      </c>
      <c r="O8" s="21">
        <v>18</v>
      </c>
      <c r="P8" s="21">
        <v>18</v>
      </c>
      <c r="Q8" s="21">
        <v>15</v>
      </c>
      <c r="R8" s="21">
        <v>13</v>
      </c>
      <c r="S8" s="24">
        <f t="shared" si="7"/>
        <v>86</v>
      </c>
      <c r="T8" s="24">
        <f t="shared" si="8"/>
        <v>86</v>
      </c>
      <c r="U8" s="24">
        <f t="shared" si="9"/>
        <v>84.5</v>
      </c>
      <c r="V8" s="24">
        <f t="shared" si="10"/>
        <v>82.9</v>
      </c>
      <c r="W8" s="25">
        <f t="shared" si="11"/>
        <v>76.81</v>
      </c>
      <c r="X8" s="21">
        <v>12</v>
      </c>
      <c r="Y8" s="21">
        <v>12</v>
      </c>
      <c r="Z8" s="21">
        <v>10</v>
      </c>
      <c r="AA8" s="21">
        <v>8</v>
      </c>
      <c r="AB8" s="22">
        <f t="shared" si="6"/>
        <v>76.899999999999991</v>
      </c>
      <c r="AC8" s="39">
        <v>706460249392</v>
      </c>
      <c r="AD8" s="40" t="s">
        <v>19</v>
      </c>
      <c r="AE8" s="28" t="s">
        <v>31</v>
      </c>
      <c r="AF8" s="18" t="s">
        <v>21</v>
      </c>
      <c r="AG8">
        <v>583</v>
      </c>
    </row>
    <row r="9" spans="1:33" ht="23.25" x14ac:dyDescent="0.35">
      <c r="A9" s="39">
        <v>706460249316</v>
      </c>
      <c r="B9" s="39" t="s">
        <v>32</v>
      </c>
      <c r="C9" s="40" t="s">
        <v>19</v>
      </c>
      <c r="D9" s="28" t="s">
        <v>33</v>
      </c>
      <c r="E9" s="17" t="s">
        <v>21</v>
      </c>
      <c r="F9" s="18">
        <v>10</v>
      </c>
      <c r="G9" s="23">
        <v>76.8</v>
      </c>
      <c r="H9" s="19">
        <v>16</v>
      </c>
      <c r="I9" s="20">
        <f t="shared" si="0"/>
        <v>6.6206896551724137</v>
      </c>
      <c r="J9" s="24">
        <f t="shared" si="1"/>
        <v>9.1</v>
      </c>
      <c r="K9" s="24">
        <f t="shared" si="2"/>
        <v>9.1</v>
      </c>
      <c r="L9" s="24">
        <f t="shared" si="3"/>
        <v>8.8000000000000007</v>
      </c>
      <c r="M9" s="24">
        <f t="shared" si="4"/>
        <v>8.6999999999999993</v>
      </c>
      <c r="N9" s="25">
        <f t="shared" si="5"/>
        <v>7.6899999999999995</v>
      </c>
      <c r="O9" s="21">
        <v>18</v>
      </c>
      <c r="P9" s="21">
        <v>18</v>
      </c>
      <c r="Q9" s="21">
        <v>15</v>
      </c>
      <c r="R9" s="21">
        <v>13</v>
      </c>
      <c r="S9" s="24">
        <f t="shared" si="7"/>
        <v>86</v>
      </c>
      <c r="T9" s="24">
        <f t="shared" si="8"/>
        <v>86</v>
      </c>
      <c r="U9" s="24">
        <f t="shared" si="9"/>
        <v>84.5</v>
      </c>
      <c r="V9" s="24">
        <f t="shared" si="10"/>
        <v>82.9</v>
      </c>
      <c r="W9" s="25">
        <f t="shared" si="11"/>
        <v>76.81</v>
      </c>
      <c r="X9" s="21">
        <v>12</v>
      </c>
      <c r="Y9" s="21">
        <v>12</v>
      </c>
      <c r="Z9" s="21">
        <v>10</v>
      </c>
      <c r="AA9" s="21">
        <v>8</v>
      </c>
      <c r="AB9" s="22">
        <f t="shared" si="6"/>
        <v>76.899999999999991</v>
      </c>
      <c r="AC9" s="39">
        <v>706460249323</v>
      </c>
      <c r="AD9" s="40" t="s">
        <v>19</v>
      </c>
      <c r="AE9" s="28" t="s">
        <v>34</v>
      </c>
      <c r="AF9" s="18" t="s">
        <v>21</v>
      </c>
      <c r="AG9">
        <v>584</v>
      </c>
    </row>
    <row r="10" spans="1:33" ht="23.25" x14ac:dyDescent="0.35">
      <c r="A10" s="45">
        <v>7503027753667</v>
      </c>
      <c r="B10" s="45">
        <v>7503027753667</v>
      </c>
      <c r="C10" s="46" t="s">
        <v>35</v>
      </c>
      <c r="D10" s="47" t="s">
        <v>36</v>
      </c>
      <c r="E10" s="17"/>
      <c r="F10" s="18">
        <v>12</v>
      </c>
      <c r="G10" s="23">
        <v>60</v>
      </c>
      <c r="H10" s="19">
        <v>16</v>
      </c>
      <c r="I10" s="20">
        <f t="shared" si="0"/>
        <v>4.3103448275862073</v>
      </c>
      <c r="J10" s="24">
        <f t="shared" si="1"/>
        <v>5.9</v>
      </c>
      <c r="K10" s="24">
        <f t="shared" si="2"/>
        <v>5.9</v>
      </c>
      <c r="L10" s="24">
        <f t="shared" si="3"/>
        <v>5.7</v>
      </c>
      <c r="M10" s="24">
        <f t="shared" si="4"/>
        <v>5.3</v>
      </c>
      <c r="N10" s="25">
        <f t="shared" si="5"/>
        <v>5.01</v>
      </c>
      <c r="O10" s="21">
        <v>17</v>
      </c>
      <c r="P10" s="21">
        <v>17</v>
      </c>
      <c r="Q10" s="21">
        <v>13</v>
      </c>
      <c r="R10" s="21">
        <v>6</v>
      </c>
      <c r="S10" s="24">
        <f t="shared" si="7"/>
        <v>70.2</v>
      </c>
      <c r="T10" s="24">
        <f t="shared" si="8"/>
        <v>70.2</v>
      </c>
      <c r="U10" s="24">
        <f t="shared" si="9"/>
        <v>67.8</v>
      </c>
      <c r="V10" s="24">
        <f t="shared" si="10"/>
        <v>63.6</v>
      </c>
      <c r="W10" s="25">
        <f t="shared" si="11"/>
        <v>60.01</v>
      </c>
      <c r="X10" s="21">
        <v>17</v>
      </c>
      <c r="Y10" s="21">
        <v>17</v>
      </c>
      <c r="Z10" s="21">
        <v>13</v>
      </c>
      <c r="AA10" s="21">
        <v>6</v>
      </c>
      <c r="AB10" s="22">
        <f t="shared" si="6"/>
        <v>60.12</v>
      </c>
      <c r="AC10" s="18"/>
      <c r="AD10" s="18" t="s">
        <v>35</v>
      </c>
      <c r="AE10" s="28"/>
      <c r="AF10" s="18"/>
      <c r="AG10">
        <v>646</v>
      </c>
    </row>
    <row r="11" spans="1:33" ht="23.25" x14ac:dyDescent="0.35">
      <c r="A11" s="45">
        <v>7503027753636</v>
      </c>
      <c r="B11" s="45">
        <v>7503027753636</v>
      </c>
      <c r="C11" s="46" t="s">
        <v>35</v>
      </c>
      <c r="D11" s="47" t="s">
        <v>37</v>
      </c>
      <c r="E11" s="17"/>
      <c r="F11" s="18">
        <v>12</v>
      </c>
      <c r="G11" s="23">
        <v>60</v>
      </c>
      <c r="H11" s="19">
        <v>16</v>
      </c>
      <c r="I11" s="20">
        <f t="shared" si="0"/>
        <v>4.3103448275862073</v>
      </c>
      <c r="J11" s="24">
        <f t="shared" si="1"/>
        <v>5.9</v>
      </c>
      <c r="K11" s="24">
        <f t="shared" si="2"/>
        <v>5.9</v>
      </c>
      <c r="L11" s="24">
        <f t="shared" si="3"/>
        <v>5.7</v>
      </c>
      <c r="M11" s="24">
        <f t="shared" si="4"/>
        <v>5.3</v>
      </c>
      <c r="N11" s="25">
        <f t="shared" si="5"/>
        <v>5.01</v>
      </c>
      <c r="O11" s="21">
        <v>17</v>
      </c>
      <c r="P11" s="21">
        <v>17</v>
      </c>
      <c r="Q11" s="21">
        <v>13</v>
      </c>
      <c r="R11" s="21">
        <v>6</v>
      </c>
      <c r="S11" s="24">
        <f t="shared" si="7"/>
        <v>70.2</v>
      </c>
      <c r="T11" s="24">
        <f t="shared" si="8"/>
        <v>70.2</v>
      </c>
      <c r="U11" s="24">
        <f t="shared" si="9"/>
        <v>67.8</v>
      </c>
      <c r="V11" s="24">
        <f t="shared" si="10"/>
        <v>63.6</v>
      </c>
      <c r="W11" s="25">
        <f t="shared" si="11"/>
        <v>60.01</v>
      </c>
      <c r="X11" s="21">
        <v>17</v>
      </c>
      <c r="Y11" s="21">
        <v>17</v>
      </c>
      <c r="Z11" s="21">
        <v>13</v>
      </c>
      <c r="AA11" s="21">
        <v>6</v>
      </c>
      <c r="AB11" s="22">
        <f t="shared" si="6"/>
        <v>60.12</v>
      </c>
      <c r="AC11" s="18"/>
      <c r="AD11" s="18" t="s">
        <v>35</v>
      </c>
      <c r="AE11" s="28"/>
      <c r="AF11" s="18"/>
      <c r="AG11">
        <v>647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E2:K2"/>
    <mergeCell ref="L2:AF2"/>
    <mergeCell ref="J3:N3"/>
    <mergeCell ref="O3:R3"/>
    <mergeCell ref="S3:W3"/>
    <mergeCell ref="X3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zoomScale="55" zoomScaleNormal="55" workbookViewId="0">
      <selection activeCell="A10" sqref="A10:XFD11"/>
    </sheetView>
  </sheetViews>
  <sheetFormatPr baseColWidth="10" defaultColWidth="9.140625" defaultRowHeight="15" x14ac:dyDescent="0.25"/>
  <cols>
    <col min="1" max="2" width="34" customWidth="1"/>
    <col min="3" max="3" width="8" customWidth="1"/>
    <col min="4" max="4" width="65" customWidth="1"/>
    <col min="5" max="7" width="8" customWidth="1"/>
    <col min="8" max="21" width="18" customWidth="1"/>
    <col min="22" max="22" width="20" customWidth="1"/>
    <col min="23" max="23" width="34" customWidth="1"/>
    <col min="24" max="24" width="8" customWidth="1"/>
    <col min="25" max="25" width="65" customWidth="1"/>
    <col min="26" max="26" width="8" customWidth="1"/>
  </cols>
  <sheetData>
    <row r="1" spans="1:33" ht="60" customHeight="1" x14ac:dyDescent="0.4">
      <c r="A1" s="54" t="s">
        <v>38</v>
      </c>
      <c r="B1" s="49"/>
      <c r="C1" s="49"/>
      <c r="D1" s="49"/>
      <c r="E1" s="55" t="s">
        <v>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33" ht="30" x14ac:dyDescent="0.4">
      <c r="A2" s="56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7" t="s">
        <v>39</v>
      </c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33" ht="23.25" x14ac:dyDescent="0.35">
      <c r="A3" s="9" t="s">
        <v>3</v>
      </c>
      <c r="B3" s="9" t="s">
        <v>4</v>
      </c>
      <c r="C3" s="10" t="s">
        <v>5</v>
      </c>
      <c r="D3" s="9" t="s">
        <v>6</v>
      </c>
      <c r="E3" s="9" t="s">
        <v>7</v>
      </c>
      <c r="F3" s="9" t="s">
        <v>8</v>
      </c>
      <c r="G3" s="11" t="s">
        <v>10</v>
      </c>
      <c r="H3" s="12" t="s">
        <v>9</v>
      </c>
      <c r="I3" s="13" t="s">
        <v>40</v>
      </c>
      <c r="J3" s="14" t="s">
        <v>41</v>
      </c>
      <c r="K3" s="14" t="s">
        <v>42</v>
      </c>
      <c r="L3" s="14" t="s">
        <v>43</v>
      </c>
      <c r="M3" s="58" t="s">
        <v>13</v>
      </c>
      <c r="N3" s="58"/>
      <c r="O3" s="58"/>
      <c r="P3" s="14" t="s">
        <v>41</v>
      </c>
      <c r="Q3" s="14" t="s">
        <v>42</v>
      </c>
      <c r="R3" s="14" t="s">
        <v>43</v>
      </c>
      <c r="S3" s="58" t="s">
        <v>13</v>
      </c>
      <c r="T3" s="58"/>
      <c r="U3" s="58"/>
      <c r="V3" s="8" t="s">
        <v>14</v>
      </c>
      <c r="W3" s="9" t="s">
        <v>15</v>
      </c>
      <c r="X3" s="9" t="s">
        <v>5</v>
      </c>
      <c r="Y3" s="9" t="s">
        <v>6</v>
      </c>
      <c r="Z3" s="9" t="s">
        <v>7</v>
      </c>
    </row>
    <row r="4" spans="1:33" ht="23.25" x14ac:dyDescent="0.35">
      <c r="A4" s="37">
        <f>AJUSTES!A4</f>
        <v>7500435120852</v>
      </c>
      <c r="B4" s="37">
        <f>AJUSTES!B4</f>
        <v>7500435120852</v>
      </c>
      <c r="C4" s="38" t="str">
        <f>AJUSTES!C4</f>
        <v>DT</v>
      </c>
      <c r="D4" s="38" t="str">
        <f>AJUSTES!D4</f>
        <v xml:space="preserve">ARIEL AROMA ORIGINAL 850 GRS.       </v>
      </c>
      <c r="E4" s="17" t="str">
        <f>AJUSTES!E4</f>
        <v>PZA</v>
      </c>
      <c r="F4" s="17">
        <f>AJUSTES!F4</f>
        <v>1</v>
      </c>
      <c r="G4" s="32">
        <f>AJUSTES!H4</f>
        <v>16</v>
      </c>
      <c r="H4" s="30">
        <f>AJUSTES!M4</f>
        <v>26.8</v>
      </c>
      <c r="I4" s="31">
        <f t="shared" ref="I4:I9" si="0">(H4/F4)/(1+(G4/100))</f>
        <v>23.103448275862071</v>
      </c>
      <c r="J4" s="33">
        <f t="shared" ref="J4:J9" si="1">ROUND((H4/F4)+((M4*(H4/F4))/100),1)</f>
        <v>30</v>
      </c>
      <c r="K4" s="33">
        <f t="shared" ref="K4:K9" si="2">ROUND((H4/F4)+((N4*(H4/F4))/100),1)</f>
        <v>29.5</v>
      </c>
      <c r="L4" s="33">
        <f t="shared" ref="L4:L9" si="3">ROUND((H4/F4)+((O4*(H4/F4))/100),1)</f>
        <v>28.7</v>
      </c>
      <c r="M4" s="34">
        <f>AJUSTES!P4</f>
        <v>12</v>
      </c>
      <c r="N4" s="34">
        <f>AJUSTES!Q4</f>
        <v>10</v>
      </c>
      <c r="O4" s="34">
        <f>AJUSTES!R4</f>
        <v>7</v>
      </c>
      <c r="P4" s="35"/>
      <c r="Q4" s="35"/>
      <c r="R4" s="35"/>
      <c r="S4" s="34">
        <f>AJUSTES!Y4</f>
        <v>0</v>
      </c>
      <c r="T4" s="34">
        <f>AJUSTES!Z4</f>
        <v>0</v>
      </c>
      <c r="U4" s="34">
        <f>AJUSTES!AA4</f>
        <v>0</v>
      </c>
      <c r="V4" s="36">
        <f t="shared" ref="V4:V9" si="4">L4*H4</f>
        <v>769.16</v>
      </c>
      <c r="W4" s="29">
        <f>AJUSTES!AC4</f>
        <v>0</v>
      </c>
      <c r="X4" s="17">
        <f>AJUSTES!AD4</f>
        <v>0</v>
      </c>
      <c r="Y4" s="17">
        <f>AJUSTES!AE4</f>
        <v>0</v>
      </c>
      <c r="Z4" s="17">
        <f>AJUSTES!AF4</f>
        <v>0</v>
      </c>
      <c r="AA4">
        <f>AJUSTES!AG4</f>
        <v>645</v>
      </c>
    </row>
    <row r="5" spans="1:33" ht="23.25" x14ac:dyDescent="0.35">
      <c r="A5" s="41">
        <f>AJUSTES!A5</f>
        <v>7506174506995</v>
      </c>
      <c r="B5" s="41">
        <f>AJUSTES!B5</f>
        <v>7506174506995</v>
      </c>
      <c r="C5" s="29" t="str">
        <f>AJUSTES!C5</f>
        <v>AA</v>
      </c>
      <c r="D5" s="44" t="str">
        <f>AJUSTES!D5</f>
        <v xml:space="preserve">PEDIGREE ADULTO BOL RP 100 GRS. COR </v>
      </c>
      <c r="E5" s="17" t="str">
        <f>AJUSTES!E5</f>
        <v>EXH</v>
      </c>
      <c r="F5" s="17">
        <f>AJUSTES!F5</f>
        <v>10</v>
      </c>
      <c r="G5" s="32">
        <f>AJUSTES!H5</f>
        <v>16</v>
      </c>
      <c r="H5" s="30">
        <f>AJUSTES!V5</f>
        <v>82.9</v>
      </c>
      <c r="I5" s="31">
        <f t="shared" si="0"/>
        <v>7.1465517241379324</v>
      </c>
      <c r="J5" s="43">
        <f t="shared" si="1"/>
        <v>9.8000000000000007</v>
      </c>
      <c r="K5" s="43">
        <f t="shared" si="2"/>
        <v>9.5</v>
      </c>
      <c r="L5" s="43">
        <f t="shared" si="3"/>
        <v>9.4</v>
      </c>
      <c r="M5" s="34">
        <f>AJUSTES!P5</f>
        <v>18</v>
      </c>
      <c r="N5" s="34">
        <f>AJUSTES!Q5</f>
        <v>15</v>
      </c>
      <c r="O5" s="34">
        <f>AJUSTES!R5</f>
        <v>13</v>
      </c>
      <c r="P5" s="43">
        <f t="shared" ref="P5:P9" si="5">ROUND(H5+((S5*H5)/100),1)</f>
        <v>92.8</v>
      </c>
      <c r="Q5" s="43">
        <f t="shared" ref="Q5:Q9" si="6">ROUND(H5+((T5*H5)/100),1)</f>
        <v>91.2</v>
      </c>
      <c r="R5" s="43">
        <f t="shared" ref="R5:R9" si="7">ROUND(H5+((U5*H5)/100),1)</f>
        <v>89.5</v>
      </c>
      <c r="S5" s="34">
        <f>AJUSTES!Y5</f>
        <v>12</v>
      </c>
      <c r="T5" s="34">
        <f>AJUSTES!Z5</f>
        <v>10</v>
      </c>
      <c r="U5" s="34">
        <f>AJUSTES!AA5</f>
        <v>8</v>
      </c>
      <c r="V5" s="36">
        <f t="shared" si="4"/>
        <v>779.2600000000001</v>
      </c>
      <c r="W5" s="42">
        <f>AJUSTES!AC5</f>
        <v>70646024940</v>
      </c>
      <c r="X5" s="29" t="str">
        <f>AJUSTES!AD5</f>
        <v>AA</v>
      </c>
      <c r="Y5" s="44" t="str">
        <f>AJUSTES!AE5</f>
        <v xml:space="preserve">PEDIGREE ADULTO BOL RP 10/100G. COR </v>
      </c>
      <c r="Z5" s="17" t="str">
        <f>AJUSTES!AF5</f>
        <v>EXH</v>
      </c>
      <c r="AA5">
        <f>AJUSTES!AG5</f>
        <v>580</v>
      </c>
      <c r="AG5">
        <v>580</v>
      </c>
    </row>
    <row r="6" spans="1:33" ht="23.25" x14ac:dyDescent="0.35">
      <c r="A6" s="41">
        <f>AJUSTES!A6</f>
        <v>706460249286</v>
      </c>
      <c r="B6" s="41" t="str">
        <f>AJUSTES!B6</f>
        <v xml:space="preserve">706460249477
</v>
      </c>
      <c r="C6" s="29" t="str">
        <f>AJUSTES!C6</f>
        <v>AA</v>
      </c>
      <c r="D6" s="44" t="str">
        <f>AJUSTES!D6</f>
        <v xml:space="preserve">PEDIGREE ADULTO BOL RP 100 GRS. POL </v>
      </c>
      <c r="E6" s="17" t="str">
        <f>AJUSTES!E6</f>
        <v>EXH</v>
      </c>
      <c r="F6" s="17">
        <f>AJUSTES!F6</f>
        <v>10</v>
      </c>
      <c r="G6" s="32">
        <f>AJUSTES!H6</f>
        <v>16</v>
      </c>
      <c r="H6" s="30">
        <f>AJUSTES!V6</f>
        <v>82.9</v>
      </c>
      <c r="I6" s="31">
        <f t="shared" si="0"/>
        <v>7.1465517241379324</v>
      </c>
      <c r="J6" s="43">
        <f t="shared" si="1"/>
        <v>9.8000000000000007</v>
      </c>
      <c r="K6" s="43">
        <f t="shared" si="2"/>
        <v>9.5</v>
      </c>
      <c r="L6" s="43">
        <f t="shared" si="3"/>
        <v>9.4</v>
      </c>
      <c r="M6" s="34">
        <f>AJUSTES!P6</f>
        <v>18</v>
      </c>
      <c r="N6" s="34">
        <f>AJUSTES!Q6</f>
        <v>15</v>
      </c>
      <c r="O6" s="34">
        <f>AJUSTES!R6</f>
        <v>13</v>
      </c>
      <c r="P6" s="43">
        <f t="shared" si="5"/>
        <v>92.8</v>
      </c>
      <c r="Q6" s="43">
        <f t="shared" si="6"/>
        <v>91.2</v>
      </c>
      <c r="R6" s="43">
        <f t="shared" si="7"/>
        <v>89.5</v>
      </c>
      <c r="S6" s="34">
        <f>AJUSTES!Y6</f>
        <v>12</v>
      </c>
      <c r="T6" s="34">
        <f>AJUSTES!Z6</f>
        <v>10</v>
      </c>
      <c r="U6" s="34">
        <f>AJUSTES!AA6</f>
        <v>8</v>
      </c>
      <c r="V6" s="36">
        <f t="shared" si="4"/>
        <v>779.2600000000001</v>
      </c>
      <c r="W6" s="42">
        <f>AJUSTES!AC6</f>
        <v>706460249293</v>
      </c>
      <c r="X6" s="29" t="str">
        <f>AJUSTES!AD6</f>
        <v>AA</v>
      </c>
      <c r="Y6" s="44" t="str">
        <f>AJUSTES!AE6</f>
        <v xml:space="preserve">PEDIGREE ADULTO BOL RP 10/100G. POL </v>
      </c>
      <c r="Z6" s="17" t="str">
        <f>AJUSTES!AF6</f>
        <v>EXH</v>
      </c>
      <c r="AA6">
        <f>AJUSTES!AG6</f>
        <v>581</v>
      </c>
      <c r="AG6">
        <v>581</v>
      </c>
    </row>
    <row r="7" spans="1:33" ht="23.25" x14ac:dyDescent="0.35">
      <c r="A7" s="41">
        <f>AJUSTES!A7</f>
        <v>706460249484</v>
      </c>
      <c r="B7" s="41" t="str">
        <f>AJUSTES!B7</f>
        <v xml:space="preserve">70646024948
</v>
      </c>
      <c r="C7" s="29" t="str">
        <f>AJUSTES!C7</f>
        <v>AA</v>
      </c>
      <c r="D7" s="44" t="str">
        <f>AJUSTES!D7</f>
        <v xml:space="preserve">PEDIGREE ADULTO BOL RP 100 GRS. RES </v>
      </c>
      <c r="E7" s="17" t="str">
        <f>AJUSTES!E7</f>
        <v>EXH</v>
      </c>
      <c r="F7" s="17">
        <f>AJUSTES!F7</f>
        <v>10</v>
      </c>
      <c r="G7" s="32">
        <f>AJUSTES!H7</f>
        <v>16</v>
      </c>
      <c r="H7" s="30">
        <f>AJUSTES!V7</f>
        <v>82.9</v>
      </c>
      <c r="I7" s="31">
        <f t="shared" si="0"/>
        <v>7.1465517241379324</v>
      </c>
      <c r="J7" s="43">
        <f t="shared" si="1"/>
        <v>9.8000000000000007</v>
      </c>
      <c r="K7" s="43">
        <f t="shared" si="2"/>
        <v>9.5</v>
      </c>
      <c r="L7" s="43">
        <f t="shared" si="3"/>
        <v>9.4</v>
      </c>
      <c r="M7" s="34">
        <f>AJUSTES!P7</f>
        <v>18</v>
      </c>
      <c r="N7" s="34">
        <f>AJUSTES!Q7</f>
        <v>15</v>
      </c>
      <c r="O7" s="34">
        <f>AJUSTES!R7</f>
        <v>13</v>
      </c>
      <c r="P7" s="43">
        <f t="shared" si="5"/>
        <v>92.8</v>
      </c>
      <c r="Q7" s="43">
        <f t="shared" si="6"/>
        <v>91.2</v>
      </c>
      <c r="R7" s="43">
        <f t="shared" si="7"/>
        <v>89.5</v>
      </c>
      <c r="S7" s="34">
        <f>AJUSTES!Y7</f>
        <v>12</v>
      </c>
      <c r="T7" s="34">
        <f>AJUSTES!Z7</f>
        <v>10</v>
      </c>
      <c r="U7" s="34">
        <f>AJUSTES!AA7</f>
        <v>8</v>
      </c>
      <c r="V7" s="36">
        <f t="shared" si="4"/>
        <v>779.2600000000001</v>
      </c>
      <c r="W7" s="42">
        <f>AJUSTES!AC7</f>
        <v>706460249255</v>
      </c>
      <c r="X7" s="29" t="str">
        <f>AJUSTES!AD7</f>
        <v>AA</v>
      </c>
      <c r="Y7" s="44" t="str">
        <f>AJUSTES!AE7</f>
        <v xml:space="preserve">PEDIGREE ADULTO BOL RP 10/100G. RES </v>
      </c>
      <c r="Z7" s="17" t="str">
        <f>AJUSTES!AF7</f>
        <v>EXH</v>
      </c>
      <c r="AA7">
        <f>AJUSTES!AG7</f>
        <v>582</v>
      </c>
      <c r="AG7">
        <v>582</v>
      </c>
    </row>
    <row r="8" spans="1:33" ht="23.25" x14ac:dyDescent="0.35">
      <c r="A8" s="41">
        <f>AJUSTES!A8</f>
        <v>706460249361</v>
      </c>
      <c r="B8" s="41" t="str">
        <f>AJUSTES!B8</f>
        <v xml:space="preserve">706460249361
</v>
      </c>
      <c r="C8" s="29" t="str">
        <f>AJUSTES!C8</f>
        <v>AA</v>
      </c>
      <c r="D8" s="44" t="str">
        <f>AJUSTES!D8</f>
        <v xml:space="preserve">PEDIGREE CACHORRO BOL 100 G. POLLO  </v>
      </c>
      <c r="E8" s="17" t="str">
        <f>AJUSTES!E8</f>
        <v>EXH</v>
      </c>
      <c r="F8" s="17">
        <f>AJUSTES!F8</f>
        <v>10</v>
      </c>
      <c r="G8" s="32">
        <f>AJUSTES!H8</f>
        <v>16</v>
      </c>
      <c r="H8" s="30">
        <f>AJUSTES!V8</f>
        <v>82.9</v>
      </c>
      <c r="I8" s="31">
        <f t="shared" si="0"/>
        <v>7.1465517241379324</v>
      </c>
      <c r="J8" s="43">
        <f t="shared" si="1"/>
        <v>9.8000000000000007</v>
      </c>
      <c r="K8" s="43">
        <f t="shared" si="2"/>
        <v>9.5</v>
      </c>
      <c r="L8" s="43">
        <f t="shared" si="3"/>
        <v>9.4</v>
      </c>
      <c r="M8" s="34">
        <f>AJUSTES!P8</f>
        <v>18</v>
      </c>
      <c r="N8" s="34">
        <f>AJUSTES!Q8</f>
        <v>15</v>
      </c>
      <c r="O8" s="34">
        <f>AJUSTES!R8</f>
        <v>13</v>
      </c>
      <c r="P8" s="43">
        <f t="shared" si="5"/>
        <v>92.8</v>
      </c>
      <c r="Q8" s="43">
        <f t="shared" si="6"/>
        <v>91.2</v>
      </c>
      <c r="R8" s="43">
        <f t="shared" si="7"/>
        <v>89.5</v>
      </c>
      <c r="S8" s="34">
        <f>AJUSTES!Y8</f>
        <v>12</v>
      </c>
      <c r="T8" s="34">
        <f>AJUSTES!Z8</f>
        <v>10</v>
      </c>
      <c r="U8" s="34">
        <f>AJUSTES!AA8</f>
        <v>8</v>
      </c>
      <c r="V8" s="36">
        <f t="shared" si="4"/>
        <v>779.2600000000001</v>
      </c>
      <c r="W8" s="42">
        <f>AJUSTES!AC8</f>
        <v>706460249392</v>
      </c>
      <c r="X8" s="29" t="str">
        <f>AJUSTES!AD8</f>
        <v>AA</v>
      </c>
      <c r="Y8" s="44" t="str">
        <f>AJUSTES!AE8</f>
        <v xml:space="preserve">PEDIGREE CACHORRO BOL 10/100 G. POL </v>
      </c>
      <c r="Z8" s="17" t="str">
        <f>AJUSTES!AF8</f>
        <v>EXH</v>
      </c>
      <c r="AA8">
        <f>AJUSTES!AG8</f>
        <v>583</v>
      </c>
      <c r="AG8">
        <v>583</v>
      </c>
    </row>
    <row r="9" spans="1:33" ht="23.25" x14ac:dyDescent="0.35">
      <c r="A9" s="41">
        <f>AJUSTES!A9</f>
        <v>706460249316</v>
      </c>
      <c r="B9" s="41" t="str">
        <f>AJUSTES!B9</f>
        <v xml:space="preserve">706460249316
</v>
      </c>
      <c r="C9" s="29" t="str">
        <f>AJUSTES!C9</f>
        <v>AA</v>
      </c>
      <c r="D9" s="44" t="str">
        <f>AJUSTES!D9</f>
        <v xml:space="preserve">PEDIGREE CACHORRO BOL 100 G. RES    </v>
      </c>
      <c r="E9" s="17" t="str">
        <f>AJUSTES!E9</f>
        <v>EXH</v>
      </c>
      <c r="F9" s="17">
        <f>AJUSTES!F9</f>
        <v>10</v>
      </c>
      <c r="G9" s="32">
        <f>AJUSTES!H9</f>
        <v>16</v>
      </c>
      <c r="H9" s="30">
        <f>AJUSTES!V9</f>
        <v>82.9</v>
      </c>
      <c r="I9" s="31">
        <f t="shared" si="0"/>
        <v>7.1465517241379324</v>
      </c>
      <c r="J9" s="43">
        <f t="shared" si="1"/>
        <v>9.8000000000000007</v>
      </c>
      <c r="K9" s="43">
        <f t="shared" si="2"/>
        <v>9.5</v>
      </c>
      <c r="L9" s="43">
        <f t="shared" si="3"/>
        <v>9.4</v>
      </c>
      <c r="M9" s="34">
        <f>AJUSTES!P9</f>
        <v>18</v>
      </c>
      <c r="N9" s="34">
        <f>AJUSTES!Q9</f>
        <v>15</v>
      </c>
      <c r="O9" s="34">
        <f>AJUSTES!R9</f>
        <v>13</v>
      </c>
      <c r="P9" s="43">
        <f t="shared" si="5"/>
        <v>92.8</v>
      </c>
      <c r="Q9" s="43">
        <f t="shared" si="6"/>
        <v>91.2</v>
      </c>
      <c r="R9" s="43">
        <f t="shared" si="7"/>
        <v>89.5</v>
      </c>
      <c r="S9" s="34">
        <f>AJUSTES!Y9</f>
        <v>12</v>
      </c>
      <c r="T9" s="34">
        <f>AJUSTES!Z9</f>
        <v>10</v>
      </c>
      <c r="U9" s="34">
        <f>AJUSTES!AA9</f>
        <v>8</v>
      </c>
      <c r="V9" s="36">
        <f t="shared" si="4"/>
        <v>779.2600000000001</v>
      </c>
      <c r="W9" s="42">
        <f>AJUSTES!AC9</f>
        <v>706460249323</v>
      </c>
      <c r="X9" s="29" t="str">
        <f>AJUSTES!AD9</f>
        <v>AA</v>
      </c>
      <c r="Y9" s="44" t="str">
        <f>AJUSTES!AE9</f>
        <v xml:space="preserve">PEDIGREE CACHORRO BOL 10/100 GRS. R </v>
      </c>
      <c r="Z9" s="17" t="str">
        <f>AJUSTES!AF9</f>
        <v>EXH</v>
      </c>
      <c r="AA9">
        <f>AJUSTES!AG9</f>
        <v>584</v>
      </c>
      <c r="AG9">
        <v>584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D1"/>
    <mergeCell ref="E1:Z1"/>
    <mergeCell ref="A2:O2"/>
    <mergeCell ref="P2:Z2"/>
    <mergeCell ref="M3:O3"/>
    <mergeCell ref="S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AJUSTES</vt:lpstr>
      <vt:lpstr>SUC 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EL_JEOVAS</cp:lastModifiedBy>
  <dcterms:created xsi:type="dcterms:W3CDTF">2021-12-03T20:26:10Z</dcterms:created>
  <dcterms:modified xsi:type="dcterms:W3CDTF">2021-12-06T19:08:47Z</dcterms:modified>
  <cp:category/>
</cp:coreProperties>
</file>