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3D86FFF6-2825-42E8-BD5C-8EAAE513AD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Hoja1!$A$3:$X$26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1" l="1"/>
  <c r="N26" i="11"/>
  <c r="H26" i="11"/>
  <c r="I26" i="11" s="1"/>
  <c r="W25" i="11"/>
  <c r="N25" i="11"/>
  <c r="H25" i="11"/>
  <c r="I25" i="11" s="1"/>
  <c r="W24" i="11"/>
  <c r="N24" i="11"/>
  <c r="H24" i="11"/>
  <c r="I24" i="11" s="1"/>
  <c r="W23" i="11"/>
  <c r="N23" i="11"/>
  <c r="H23" i="11"/>
  <c r="I23" i="11" s="1"/>
  <c r="W22" i="11"/>
  <c r="N22" i="11"/>
  <c r="H22" i="11"/>
  <c r="I22" i="11" s="1"/>
  <c r="W21" i="11"/>
  <c r="N21" i="11"/>
  <c r="H21" i="11"/>
  <c r="I21" i="11" s="1"/>
  <c r="W20" i="11"/>
  <c r="N20" i="11"/>
  <c r="H20" i="11"/>
  <c r="I20" i="11" s="1"/>
  <c r="W19" i="11"/>
  <c r="N19" i="11"/>
  <c r="H19" i="11"/>
  <c r="I19" i="11" s="1"/>
  <c r="W18" i="11"/>
  <c r="N18" i="11"/>
  <c r="H18" i="11"/>
  <c r="I18" i="11" s="1"/>
  <c r="W17" i="11"/>
  <c r="N17" i="11"/>
  <c r="H17" i="11"/>
  <c r="I17" i="11" s="1"/>
  <c r="W16" i="11"/>
  <c r="N16" i="11"/>
  <c r="H16" i="11"/>
  <c r="I16" i="11" s="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H10" i="11"/>
  <c r="I10" i="11" s="1"/>
  <c r="N9" i="11"/>
  <c r="H9" i="11"/>
  <c r="G9" i="11"/>
  <c r="W9" i="11" s="1"/>
  <c r="N8" i="11"/>
  <c r="H8" i="11"/>
  <c r="I8" i="11" s="1"/>
  <c r="N7" i="11"/>
  <c r="H7" i="11"/>
  <c r="I7" i="11" s="1"/>
  <c r="N6" i="11"/>
  <c r="H6" i="11"/>
  <c r="I6" i="11" s="1"/>
  <c r="W5" i="11"/>
  <c r="N5" i="11"/>
  <c r="H5" i="11"/>
  <c r="I5" i="11" s="1"/>
  <c r="I9" i="11" l="1"/>
</calcChain>
</file>

<file path=xl/sharedStrings.xml><?xml version="1.0" encoding="utf-8"?>
<sst xmlns="http://schemas.openxmlformats.org/spreadsheetml/2006/main" count="141" uniqueCount="63">
  <si>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</si>
  <si>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</si>
  <si>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</si>
  <si>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</si>
  <si>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</si>
  <si>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</si>
  <si>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</si>
  <si>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</si>
  <si>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</si>
  <si>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</si>
  <si>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 xml:space="preserve">AJUSTES </t>
  </si>
  <si>
    <t>PZA</t>
  </si>
  <si>
    <t>PROV</t>
  </si>
  <si>
    <t>PRECIOS DEL 1 AL 5</t>
  </si>
  <si>
    <t>PD</t>
  </si>
  <si>
    <t>ABSORSEC GRANDE ETAPA 4 40 PZAS.</t>
  </si>
  <si>
    <t>PAQ</t>
  </si>
  <si>
    <t>ABSORSEC GRANDE ETAPA 4 6/40 PZAS.</t>
  </si>
  <si>
    <t>CJA</t>
  </si>
  <si>
    <t>AH</t>
  </si>
  <si>
    <t>NEO-MELUBRINA 500 MG 10 TABLETAS</t>
  </si>
  <si>
    <t>EXH</t>
  </si>
  <si>
    <t>TEMPRA GOTAS PEDIATRICO 100 ML. UVA</t>
  </si>
  <si>
    <t>TEMPRA INFANTIL 30 PZAS.</t>
  </si>
  <si>
    <t>ED</t>
  </si>
  <si>
    <t>CONTENEDOR TRANSLUCIDO PAQ. 125 PZAS.</t>
  </si>
  <si>
    <t>CONTENEDOR TRANSLUCIDO 1 PIEZA</t>
  </si>
  <si>
    <t>CONTENEDOR TRANSLUCIDO 2/125 PZAS.</t>
  </si>
  <si>
    <t>VASO TERMICO # 16 DART 20 PZAS.</t>
  </si>
  <si>
    <t>VASO TERMICO # 16 DART 25/20 PZAS.</t>
  </si>
  <si>
    <t>PLATO TERM REYMA RED. C/DIV #8 20 PZAS.</t>
  </si>
  <si>
    <t>PLATO TERM REYMA RED. C/DIV #8 25/20 P.</t>
  </si>
  <si>
    <t>BTO</t>
  </si>
  <si>
    <t>PLATO TERM REYMA RED. LISO # 8 20 PZAS.</t>
  </si>
  <si>
    <t>PLATO TERM REYMA RED. LISO # 8 25/20 P.</t>
  </si>
  <si>
    <t>PL</t>
  </si>
  <si>
    <t>CONTENEDOR HAMBURGUESERO REYMA 50 PZAS.</t>
  </si>
  <si>
    <t>CONTENEDOR HAMBURGUESERO REYMA 10/50 P.</t>
  </si>
  <si>
    <t>CONTENEDORES REYMA 8X8 100 PZAS.</t>
  </si>
  <si>
    <t>CONTENEDORES REYMA 8X8 2/100 PZAS.</t>
  </si>
  <si>
    <t>CONTENEDORES REYMA 9X9 100 PZAS.</t>
  </si>
  <si>
    <t>CONTENEDORES REYMA 9X9 2/100 PZAS.</t>
  </si>
  <si>
    <t>VASO REYMA PLASTICO # 4 CH 50 PZAS</t>
  </si>
  <si>
    <t>VASO REYMA PLASTICO # 4 CH 20/50 PZAS</t>
  </si>
  <si>
    <t>VASO REYMA PLASTICO # 5« PAQUETE</t>
  </si>
  <si>
    <t>VASO REYMA PLASTICO # 5« 20/50 PZAS.</t>
  </si>
  <si>
    <t>VASO REYMA PLASTICO # 6 50 PZAS.</t>
  </si>
  <si>
    <t>VASO REYMA PLASTICO # 6 20/50 PZAS.</t>
  </si>
  <si>
    <t>VASO REYMA PLASTICO # 7 50 PZAS.</t>
  </si>
  <si>
    <t>VASO REYMA PLASTICO # 7 20/50 PZAS.</t>
  </si>
  <si>
    <t>VASO TERMICO # 10 DART 25 PZAS.</t>
  </si>
  <si>
    <t>VASO TERMICO # 10 DART 40/25 PZAS.</t>
  </si>
  <si>
    <t>VASO TERMICO # 8 DART 25 PZAS.</t>
  </si>
  <si>
    <t>VASO TERMICO # 8 DART 40/25 PZAS.</t>
  </si>
  <si>
    <t>ENVASE REYMA P/500 ML. SIN TAPA 25 P.</t>
  </si>
  <si>
    <t>ENVASE REYMA P/500 ML. SIN TAPA 20/25 P.</t>
  </si>
  <si>
    <t>TAPA PLAST. REYMA P/ENVASE 25 PZAS.</t>
  </si>
  <si>
    <t>TAPA PLAST. REYMA P/ENVASE 20/25 PZAS.</t>
  </si>
  <si>
    <t>TAPA TERMICA DART P/VASO #10 100 PZAS.</t>
  </si>
  <si>
    <t>TAPA TERMICA DART P/VASO #10 10/100 P.</t>
  </si>
  <si>
    <t>TAPA TERMICA DART P/VASO #8 100 PZAS.</t>
  </si>
  <si>
    <t>TAPA TERMICA DART P/VASO #8 10/100 PZAS.</t>
  </si>
  <si>
    <t xml:space="preserve">    GEN SUC22-002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</si>
</sst>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9" formatCode="0.000"/>
    <numFmt numFmtId="170" formatCode="0000000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5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1" fontId="58" fillId="61" borderId="27" xfId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0" fontId="51" fillId="56" borderId="22" xfId="1" applyFont="1" applyFill="1" applyBorder="1" applyAlignment="1">
      <alignment horizontal="center" vertical="center"/>
    </xf>
    <xf numFmtId="0" fontId="48" fillId="56" borderId="22" xfId="2111" applyFont="1" applyFill="1" applyBorder="1" applyAlignment="1">
      <alignment vertical="center" wrapText="1"/>
    </xf>
    <xf numFmtId="170" fontId="51" fillId="2" borderId="28" xfId="2110" quotePrefix="1" applyNumberFormat="1" applyFont="1" applyFill="1" applyBorder="1" applyAlignment="1">
      <alignment horizontal="center" vertical="center"/>
    </xf>
    <xf numFmtId="170" fontId="51" fillId="2" borderId="22" xfId="2110" quotePrefix="1" applyNumberFormat="1" applyFont="1" applyFill="1" applyBorder="1" applyAlignment="1">
      <alignment horizontal="center" vertical="center"/>
    </xf>
    <xf numFmtId="169" fontId="60" fillId="0" borderId="22" xfId="1" applyNumberFormat="1" applyFont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4" sqref="A4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39" t="s">
        <v>62</v>
      </c>
      <c r="B3" s="40"/>
      <c r="C3" s="40"/>
      <c r="D3" s="40"/>
      <c r="E3" s="41">
        <v>44564</v>
      </c>
      <c r="F3" s="42"/>
      <c r="G3" s="42"/>
      <c r="H3" s="42"/>
      <c r="I3" s="42"/>
      <c r="J3" s="42"/>
      <c r="K3" s="43"/>
      <c r="L3" s="44" t="s">
        <v>10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13" t="s">
        <v>4</v>
      </c>
      <c r="F4" s="14" t="s">
        <v>5</v>
      </c>
      <c r="G4" s="15" t="s">
        <v>6</v>
      </c>
      <c r="H4" s="16" t="s">
        <v>7</v>
      </c>
      <c r="I4" s="17" t="s">
        <v>8</v>
      </c>
      <c r="J4" s="36" t="s">
        <v>13</v>
      </c>
      <c r="K4" s="37"/>
      <c r="L4" s="37"/>
      <c r="M4" s="37"/>
      <c r="N4" s="38"/>
      <c r="O4" s="9" t="s">
        <v>9</v>
      </c>
      <c r="P4" s="18" t="s">
        <v>2</v>
      </c>
      <c r="Q4" s="18" t="s">
        <v>3</v>
      </c>
      <c r="R4" s="18" t="s">
        <v>4</v>
      </c>
      <c r="S4" s="36" t="s">
        <v>13</v>
      </c>
      <c r="T4" s="37"/>
      <c r="U4" s="37"/>
      <c r="V4" s="37"/>
      <c r="W4" s="38"/>
      <c r="X4" s="19" t="s">
        <v>12</v>
      </c>
    </row>
    <row r="5" spans="1:27" ht="59.1" customHeight="1">
      <c r="A5" s="20">
        <v>7501017372751</v>
      </c>
      <c r="B5" s="21">
        <v>7501017372751</v>
      </c>
      <c r="C5" s="22" t="s">
        <v>14</v>
      </c>
      <c r="D5" s="23" t="s">
        <v>15</v>
      </c>
      <c r="E5" s="24" t="s">
        <v>16</v>
      </c>
      <c r="F5" s="47">
        <v>6</v>
      </c>
      <c r="G5" s="26">
        <v>800</v>
      </c>
      <c r="H5" s="27">
        <f>LOOKUP(C5,'[1]FAMILIAS-LINEAS '!$A$2:$A$101,'[1]FAMILIAS-LINEAS '!$C$2:$C$101)</f>
        <v>16</v>
      </c>
      <c r="I5" s="28">
        <f t="shared" ref="I5:I26" si="0">(G5/F5)/(1+(H5/100))</f>
        <v>114.94252873563219</v>
      </c>
      <c r="J5" s="29">
        <v>145.5</v>
      </c>
      <c r="K5" s="30">
        <v>145.5</v>
      </c>
      <c r="L5" s="30">
        <v>144.19999999999999</v>
      </c>
      <c r="M5" s="30">
        <v>141.5</v>
      </c>
      <c r="N5" s="31">
        <f t="shared" ref="N5:N26" si="1">+(G5/F5)+0.01</f>
        <v>133.34333333333333</v>
      </c>
      <c r="O5" s="21">
        <v>7501943447193</v>
      </c>
      <c r="P5" s="32" t="s">
        <v>14</v>
      </c>
      <c r="Q5" s="48" t="s">
        <v>17</v>
      </c>
      <c r="R5" s="33" t="s">
        <v>18</v>
      </c>
      <c r="S5" s="30">
        <v>856</v>
      </c>
      <c r="T5" s="30">
        <v>856</v>
      </c>
      <c r="U5" s="30">
        <v>848</v>
      </c>
      <c r="V5" s="30">
        <v>832</v>
      </c>
      <c r="W5" s="34">
        <f t="shared" ref="W5:W26" si="2">G5+0.01</f>
        <v>800.01</v>
      </c>
      <c r="X5" s="35">
        <v>9999</v>
      </c>
    </row>
    <row r="6" spans="1:27" ht="59.1" customHeight="1">
      <c r="A6" s="20">
        <v>7501165000230</v>
      </c>
      <c r="B6" s="21">
        <v>7501165000230</v>
      </c>
      <c r="C6" s="22" t="s">
        <v>19</v>
      </c>
      <c r="D6" s="23" t="s">
        <v>20</v>
      </c>
      <c r="E6" s="24" t="s">
        <v>21</v>
      </c>
      <c r="F6" s="25">
        <v>1</v>
      </c>
      <c r="G6" s="26">
        <v>53.06</v>
      </c>
      <c r="H6" s="27">
        <f>LOOKUP(C6,'[1]FAMILIAS-LINEAS '!$A$2:$A$101,'[1]FAMILIAS-LINEAS '!$C$2:$C$101)</f>
        <v>0</v>
      </c>
      <c r="I6" s="28">
        <f t="shared" si="0"/>
        <v>53.06</v>
      </c>
      <c r="J6" s="29">
        <v>63.7</v>
      </c>
      <c r="K6" s="30">
        <v>63.7</v>
      </c>
      <c r="L6" s="30">
        <v>62.7</v>
      </c>
      <c r="M6" s="30">
        <v>61.1</v>
      </c>
      <c r="N6" s="31">
        <f t="shared" si="1"/>
        <v>53.07</v>
      </c>
      <c r="O6" s="21"/>
      <c r="P6" s="32"/>
      <c r="Q6" s="23"/>
      <c r="R6" s="33"/>
      <c r="S6" s="30">
        <v>0</v>
      </c>
      <c r="T6" s="30">
        <v>0</v>
      </c>
      <c r="U6" s="30">
        <v>0</v>
      </c>
      <c r="V6" s="30">
        <v>0</v>
      </c>
      <c r="W6" s="34"/>
      <c r="X6" s="35">
        <v>9999</v>
      </c>
    </row>
    <row r="7" spans="1:27" ht="59.1" customHeight="1">
      <c r="A7" s="20">
        <v>7501058714312</v>
      </c>
      <c r="B7" s="21">
        <v>7501058714312</v>
      </c>
      <c r="C7" s="22" t="s">
        <v>19</v>
      </c>
      <c r="D7" s="23" t="s">
        <v>22</v>
      </c>
      <c r="E7" s="24" t="s">
        <v>21</v>
      </c>
      <c r="F7" s="25">
        <v>1</v>
      </c>
      <c r="G7" s="26">
        <v>88.9</v>
      </c>
      <c r="H7" s="27">
        <f>LOOKUP(C7,'[1]FAMILIAS-LINEAS '!$A$2:$A$101,'[1]FAMILIAS-LINEAS '!$C$2:$C$101)</f>
        <v>0</v>
      </c>
      <c r="I7" s="28">
        <f t="shared" si="0"/>
        <v>88.9</v>
      </c>
      <c r="J7" s="29">
        <v>106.69999999999999</v>
      </c>
      <c r="K7" s="30">
        <v>106.69999999999999</v>
      </c>
      <c r="L7" s="30">
        <v>105</v>
      </c>
      <c r="M7" s="30">
        <v>102.3</v>
      </c>
      <c r="N7" s="31">
        <f t="shared" si="1"/>
        <v>88.910000000000011</v>
      </c>
      <c r="O7" s="21"/>
      <c r="P7" s="32"/>
      <c r="Q7" s="23"/>
      <c r="R7" s="33"/>
      <c r="S7" s="30">
        <v>0</v>
      </c>
      <c r="T7" s="30">
        <v>0</v>
      </c>
      <c r="U7" s="30">
        <v>0</v>
      </c>
      <c r="V7" s="30">
        <v>0</v>
      </c>
      <c r="W7" s="34"/>
      <c r="X7" s="35">
        <v>9999</v>
      </c>
    </row>
    <row r="8" spans="1:27" ht="59.1" customHeight="1">
      <c r="A8" s="20">
        <v>7501095452178</v>
      </c>
      <c r="B8" s="21">
        <v>7501095452178</v>
      </c>
      <c r="C8" s="22" t="s">
        <v>19</v>
      </c>
      <c r="D8" s="23" t="s">
        <v>23</v>
      </c>
      <c r="E8" s="24" t="s">
        <v>11</v>
      </c>
      <c r="F8" s="25">
        <v>1</v>
      </c>
      <c r="G8" s="26">
        <v>69.440447999999989</v>
      </c>
      <c r="H8" s="27">
        <f>LOOKUP(C8,'[1]FAMILIAS-LINEAS '!$A$2:$A$101,'[1]FAMILIAS-LINEAS '!$C$2:$C$101)</f>
        <v>0</v>
      </c>
      <c r="I8" s="28">
        <f t="shared" si="0"/>
        <v>69.440447999999989</v>
      </c>
      <c r="J8" s="29">
        <v>83.399999999999991</v>
      </c>
      <c r="K8" s="30">
        <v>83.399999999999991</v>
      </c>
      <c r="L8" s="30">
        <v>82</v>
      </c>
      <c r="M8" s="30">
        <v>79.899999999999991</v>
      </c>
      <c r="N8" s="31">
        <f t="shared" si="1"/>
        <v>69.450447999999994</v>
      </c>
      <c r="O8" s="21"/>
      <c r="P8" s="32"/>
      <c r="Q8" s="23"/>
      <c r="R8" s="33"/>
      <c r="S8" s="30">
        <v>0</v>
      </c>
      <c r="T8" s="30">
        <v>0</v>
      </c>
      <c r="U8" s="30">
        <v>0</v>
      </c>
      <c r="V8" s="30">
        <v>0</v>
      </c>
      <c r="W8" s="34"/>
      <c r="X8" s="35">
        <v>9999</v>
      </c>
    </row>
    <row r="9" spans="1:27" ht="74.25" customHeight="1">
      <c r="A9" s="20">
        <v>111441112293</v>
      </c>
      <c r="B9" s="21">
        <v>111441112293</v>
      </c>
      <c r="C9" s="22" t="s">
        <v>24</v>
      </c>
      <c r="D9" s="23" t="s">
        <v>25</v>
      </c>
      <c r="E9" s="24" t="s">
        <v>16</v>
      </c>
      <c r="F9" s="51">
        <v>8.0000000000000002E-3</v>
      </c>
      <c r="G9" s="26">
        <f>(422.14/2)*F9</f>
        <v>1.6885600000000001</v>
      </c>
      <c r="H9" s="27">
        <f>LOOKUP(C9,'[1]FAMILIAS-LINEAS '!$A$2:$A$101,'[1]FAMILIAS-LINEAS '!$C$2:$C$101)</f>
        <v>16</v>
      </c>
      <c r="I9" s="28">
        <f t="shared" si="0"/>
        <v>181.95689655172416</v>
      </c>
      <c r="J9" s="29">
        <v>249.1</v>
      </c>
      <c r="K9" s="30">
        <v>249.1</v>
      </c>
      <c r="L9" s="30">
        <v>244.9</v>
      </c>
      <c r="M9" s="30">
        <v>237.5</v>
      </c>
      <c r="N9" s="31">
        <f t="shared" si="1"/>
        <v>211.07999999999998</v>
      </c>
      <c r="O9" s="21">
        <v>1441112293</v>
      </c>
      <c r="P9" s="32" t="s">
        <v>24</v>
      </c>
      <c r="Q9" s="23" t="s">
        <v>26</v>
      </c>
      <c r="R9" s="33" t="s">
        <v>11</v>
      </c>
      <c r="S9" s="30">
        <v>3.5</v>
      </c>
      <c r="T9" s="30">
        <v>3.5</v>
      </c>
      <c r="U9" s="30">
        <v>3.5</v>
      </c>
      <c r="V9" s="30">
        <v>1.9000000000000001</v>
      </c>
      <c r="W9" s="34">
        <f t="shared" si="2"/>
        <v>1.6985600000000001</v>
      </c>
      <c r="X9" s="35">
        <v>9999</v>
      </c>
    </row>
    <row r="10" spans="1:27" ht="75.75" customHeight="1">
      <c r="A10" s="20">
        <v>111441112293</v>
      </c>
      <c r="B10" s="21">
        <v>111441112293</v>
      </c>
      <c r="C10" s="22" t="s">
        <v>24</v>
      </c>
      <c r="D10" s="23" t="s">
        <v>25</v>
      </c>
      <c r="E10" s="24" t="s">
        <v>16</v>
      </c>
      <c r="F10" s="25">
        <v>2</v>
      </c>
      <c r="G10" s="26">
        <v>422.14</v>
      </c>
      <c r="H10" s="27">
        <f>LOOKUP(C10,'[1]FAMILIAS-LINEAS '!$A$2:$A$101,'[1]FAMILIAS-LINEAS '!$C$2:$C$101)</f>
        <v>16</v>
      </c>
      <c r="I10" s="28">
        <f t="shared" si="0"/>
        <v>181.95689655172416</v>
      </c>
      <c r="J10" s="29">
        <v>249.1</v>
      </c>
      <c r="K10" s="30">
        <v>249.1</v>
      </c>
      <c r="L10" s="30">
        <v>244.9</v>
      </c>
      <c r="M10" s="30">
        <v>237.5</v>
      </c>
      <c r="N10" s="31">
        <f t="shared" si="1"/>
        <v>211.07999999999998</v>
      </c>
      <c r="O10" s="21">
        <v>111144442293</v>
      </c>
      <c r="P10" s="32" t="s">
        <v>24</v>
      </c>
      <c r="Q10" s="23" t="s">
        <v>27</v>
      </c>
      <c r="R10" s="33" t="s">
        <v>18</v>
      </c>
      <c r="S10" s="30">
        <v>494</v>
      </c>
      <c r="T10" s="30">
        <v>494</v>
      </c>
      <c r="U10" s="30">
        <v>485.5</v>
      </c>
      <c r="V10" s="30">
        <v>475</v>
      </c>
      <c r="W10" s="34">
        <f t="shared" si="2"/>
        <v>422.15</v>
      </c>
      <c r="X10" s="35">
        <v>9999</v>
      </c>
    </row>
    <row r="11" spans="1:27" ht="59.1" customHeight="1">
      <c r="A11" s="49">
        <v>41594206256</v>
      </c>
      <c r="B11" s="50">
        <v>41594347805</v>
      </c>
      <c r="C11" s="22" t="s">
        <v>24</v>
      </c>
      <c r="D11" s="23" t="s">
        <v>28</v>
      </c>
      <c r="E11" s="24" t="s">
        <v>11</v>
      </c>
      <c r="F11" s="25">
        <v>25</v>
      </c>
      <c r="G11" s="26">
        <v>365.9</v>
      </c>
      <c r="H11" s="27">
        <f>LOOKUP(C11,'[1]FAMILIAS-LINEAS '!$A$2:$A$101,'[1]FAMILIAS-LINEAS '!$C$2:$C$101)</f>
        <v>16</v>
      </c>
      <c r="I11" s="28">
        <f t="shared" si="0"/>
        <v>12.617241379310345</v>
      </c>
      <c r="J11" s="29">
        <v>16.900000000000002</v>
      </c>
      <c r="K11" s="30">
        <v>16.900000000000002</v>
      </c>
      <c r="L11" s="30">
        <v>16.600000000000001</v>
      </c>
      <c r="M11" s="30">
        <v>16.100000000000001</v>
      </c>
      <c r="N11" s="31">
        <f t="shared" si="1"/>
        <v>14.645999999999999</v>
      </c>
      <c r="O11" s="21">
        <v>2663</v>
      </c>
      <c r="P11" s="32" t="s">
        <v>24</v>
      </c>
      <c r="Q11" s="23" t="s">
        <v>29</v>
      </c>
      <c r="R11" s="33" t="s">
        <v>18</v>
      </c>
      <c r="S11" s="30">
        <v>406.20000000000005</v>
      </c>
      <c r="T11" s="30">
        <v>406.20000000000005</v>
      </c>
      <c r="U11" s="30">
        <v>398.90000000000003</v>
      </c>
      <c r="V11" s="30">
        <v>391.6</v>
      </c>
      <c r="W11" s="34">
        <f t="shared" si="2"/>
        <v>365.90999999999997</v>
      </c>
      <c r="X11" s="35">
        <v>9999</v>
      </c>
    </row>
    <row r="12" spans="1:27" ht="64.5" customHeight="1">
      <c r="A12" s="20">
        <v>7502208802262</v>
      </c>
      <c r="B12" s="21">
        <v>7502208802262</v>
      </c>
      <c r="C12" s="22" t="s">
        <v>24</v>
      </c>
      <c r="D12" s="23" t="s">
        <v>30</v>
      </c>
      <c r="E12" s="24" t="s">
        <v>11</v>
      </c>
      <c r="F12" s="25">
        <v>25</v>
      </c>
      <c r="G12" s="26">
        <v>367.2</v>
      </c>
      <c r="H12" s="27">
        <f>LOOKUP(C12,'[1]FAMILIAS-LINEAS '!$A$2:$A$101,'[1]FAMILIAS-LINEAS '!$C$2:$C$101)</f>
        <v>16</v>
      </c>
      <c r="I12" s="28">
        <f t="shared" si="0"/>
        <v>12.662068965517241</v>
      </c>
      <c r="J12" s="29">
        <v>16.900000000000002</v>
      </c>
      <c r="K12" s="30">
        <v>16.900000000000002</v>
      </c>
      <c r="L12" s="30">
        <v>16.600000000000001</v>
      </c>
      <c r="M12" s="30">
        <v>16.200000000000003</v>
      </c>
      <c r="N12" s="31">
        <f t="shared" si="1"/>
        <v>14.697999999999999</v>
      </c>
      <c r="O12" s="21">
        <v>31034</v>
      </c>
      <c r="P12" s="32" t="s">
        <v>24</v>
      </c>
      <c r="Q12" s="23" t="s">
        <v>31</v>
      </c>
      <c r="R12" s="33" t="s">
        <v>32</v>
      </c>
      <c r="S12" s="30">
        <v>407.6</v>
      </c>
      <c r="T12" s="30">
        <v>407.6</v>
      </c>
      <c r="U12" s="30">
        <v>400.3</v>
      </c>
      <c r="V12" s="30">
        <v>393</v>
      </c>
      <c r="W12" s="34">
        <f t="shared" si="2"/>
        <v>367.21</v>
      </c>
      <c r="X12" s="35">
        <v>9999</v>
      </c>
    </row>
    <row r="13" spans="1:27" ht="62.25" customHeight="1">
      <c r="A13" s="20">
        <v>7502208802255</v>
      </c>
      <c r="B13" s="21">
        <v>7502208802255</v>
      </c>
      <c r="C13" s="22" t="s">
        <v>24</v>
      </c>
      <c r="D13" s="23" t="s">
        <v>33</v>
      </c>
      <c r="E13" s="24" t="s">
        <v>11</v>
      </c>
      <c r="F13" s="25">
        <v>25</v>
      </c>
      <c r="G13" s="26">
        <v>367.2</v>
      </c>
      <c r="H13" s="27">
        <f>LOOKUP(C13,'[1]FAMILIAS-LINEAS '!$A$2:$A$101,'[1]FAMILIAS-LINEAS '!$C$2:$C$101)</f>
        <v>16</v>
      </c>
      <c r="I13" s="28">
        <f t="shared" si="0"/>
        <v>12.662068965517241</v>
      </c>
      <c r="J13" s="29">
        <v>16.900000000000002</v>
      </c>
      <c r="K13" s="30">
        <v>16.900000000000002</v>
      </c>
      <c r="L13" s="30">
        <v>16.600000000000001</v>
      </c>
      <c r="M13" s="30">
        <v>16.200000000000003</v>
      </c>
      <c r="N13" s="31">
        <f t="shared" si="1"/>
        <v>14.697999999999999</v>
      </c>
      <c r="O13" s="21">
        <v>31035</v>
      </c>
      <c r="P13" s="32" t="s">
        <v>24</v>
      </c>
      <c r="Q13" s="23" t="s">
        <v>34</v>
      </c>
      <c r="R13" s="33" t="s">
        <v>32</v>
      </c>
      <c r="S13" s="30">
        <v>407.6</v>
      </c>
      <c r="T13" s="30">
        <v>407.6</v>
      </c>
      <c r="U13" s="30">
        <v>400.3</v>
      </c>
      <c r="V13" s="30">
        <v>393</v>
      </c>
      <c r="W13" s="34">
        <f t="shared" si="2"/>
        <v>367.21</v>
      </c>
      <c r="X13" s="35">
        <v>9999</v>
      </c>
    </row>
    <row r="14" spans="1:27" ht="75.75" customHeight="1">
      <c r="A14" s="20">
        <v>7502208804174</v>
      </c>
      <c r="B14" s="21">
        <v>7502208804174</v>
      </c>
      <c r="C14" s="22" t="s">
        <v>35</v>
      </c>
      <c r="D14" s="23" t="s">
        <v>36</v>
      </c>
      <c r="E14" s="24" t="s">
        <v>16</v>
      </c>
      <c r="F14" s="25">
        <v>10</v>
      </c>
      <c r="G14" s="26">
        <v>436.32</v>
      </c>
      <c r="H14" s="27">
        <f>LOOKUP(C14,'[1]FAMILIAS-LINEAS '!$A$2:$A$101,'[1]FAMILIAS-LINEAS '!$C$2:$C$101)</f>
        <v>16</v>
      </c>
      <c r="I14" s="28">
        <f t="shared" si="0"/>
        <v>37.613793103448273</v>
      </c>
      <c r="J14" s="29">
        <v>50.2</v>
      </c>
      <c r="K14" s="30">
        <v>50.2</v>
      </c>
      <c r="L14" s="30">
        <v>49.4</v>
      </c>
      <c r="M14" s="30">
        <v>48</v>
      </c>
      <c r="N14" s="31">
        <f t="shared" si="1"/>
        <v>43.641999999999996</v>
      </c>
      <c r="O14" s="21">
        <v>75070890042</v>
      </c>
      <c r="P14" s="32" t="s">
        <v>24</v>
      </c>
      <c r="Q14" s="23" t="s">
        <v>37</v>
      </c>
      <c r="R14" s="33" t="s">
        <v>18</v>
      </c>
      <c r="S14" s="30">
        <v>484.40000000000003</v>
      </c>
      <c r="T14" s="30">
        <v>484.40000000000003</v>
      </c>
      <c r="U14" s="30">
        <v>475.6</v>
      </c>
      <c r="V14" s="30">
        <v>466.90000000000003</v>
      </c>
      <c r="W14" s="34">
        <f t="shared" si="2"/>
        <v>436.33</v>
      </c>
      <c r="X14" s="35">
        <v>9999</v>
      </c>
    </row>
    <row r="15" spans="1:27" ht="59.1" customHeight="1">
      <c r="A15" s="20">
        <v>21141</v>
      </c>
      <c r="B15" s="21">
        <v>21141</v>
      </c>
      <c r="C15" s="22" t="s">
        <v>24</v>
      </c>
      <c r="D15" s="23" t="s">
        <v>38</v>
      </c>
      <c r="E15" s="24" t="s">
        <v>11</v>
      </c>
      <c r="F15" s="25">
        <v>2</v>
      </c>
      <c r="G15" s="26">
        <v>435.23</v>
      </c>
      <c r="H15" s="27">
        <f>LOOKUP(C15,'[1]FAMILIAS-LINEAS '!$A$2:$A$101,'[1]FAMILIAS-LINEAS '!$C$2:$C$101)</f>
        <v>16</v>
      </c>
      <c r="I15" s="28">
        <f t="shared" si="0"/>
        <v>187.59913793103451</v>
      </c>
      <c r="J15" s="29">
        <v>250.29999999999998</v>
      </c>
      <c r="K15" s="30">
        <v>250.29999999999998</v>
      </c>
      <c r="L15" s="30">
        <v>246</v>
      </c>
      <c r="M15" s="30">
        <v>239.4</v>
      </c>
      <c r="N15" s="31">
        <f t="shared" si="1"/>
        <v>217.625</v>
      </c>
      <c r="O15" s="21">
        <v>7502542309</v>
      </c>
      <c r="P15" s="32" t="s">
        <v>24</v>
      </c>
      <c r="Q15" s="23" t="s">
        <v>39</v>
      </c>
      <c r="R15" s="33" t="s">
        <v>18</v>
      </c>
      <c r="S15" s="30">
        <v>483.20000000000005</v>
      </c>
      <c r="T15" s="30">
        <v>483.20000000000005</v>
      </c>
      <c r="U15" s="30">
        <v>474.5</v>
      </c>
      <c r="V15" s="30">
        <v>465.70000000000005</v>
      </c>
      <c r="W15" s="34">
        <f t="shared" si="2"/>
        <v>435.24</v>
      </c>
      <c r="X15" s="35">
        <v>9999</v>
      </c>
    </row>
    <row r="16" spans="1:27" ht="59.1" customHeight="1">
      <c r="A16" s="20">
        <v>24544</v>
      </c>
      <c r="B16" s="21">
        <v>24544</v>
      </c>
      <c r="C16" s="22" t="s">
        <v>24</v>
      </c>
      <c r="D16" s="23" t="s">
        <v>40</v>
      </c>
      <c r="E16" s="24" t="s">
        <v>11</v>
      </c>
      <c r="F16" s="25">
        <v>2</v>
      </c>
      <c r="G16" s="26">
        <v>464.39</v>
      </c>
      <c r="H16" s="27">
        <f>LOOKUP(C16,'[1]FAMILIAS-LINEAS '!$A$2:$A$101,'[1]FAMILIAS-LINEAS '!$C$2:$C$101)</f>
        <v>16</v>
      </c>
      <c r="I16" s="28">
        <f t="shared" si="0"/>
        <v>200.16810344827587</v>
      </c>
      <c r="J16" s="29">
        <v>267.10000000000002</v>
      </c>
      <c r="K16" s="30">
        <v>267.10000000000002</v>
      </c>
      <c r="L16" s="30">
        <v>262.40000000000003</v>
      </c>
      <c r="M16" s="30">
        <v>255.5</v>
      </c>
      <c r="N16" s="31">
        <f t="shared" si="1"/>
        <v>232.20499999999998</v>
      </c>
      <c r="O16" s="21">
        <v>7502542307</v>
      </c>
      <c r="P16" s="32" t="s">
        <v>24</v>
      </c>
      <c r="Q16" s="23" t="s">
        <v>41</v>
      </c>
      <c r="R16" s="33" t="s">
        <v>18</v>
      </c>
      <c r="S16" s="30">
        <v>515.5</v>
      </c>
      <c r="T16" s="30">
        <v>515.5</v>
      </c>
      <c r="U16" s="30">
        <v>506.20000000000005</v>
      </c>
      <c r="V16" s="30">
        <v>496.90000000000003</v>
      </c>
      <c r="W16" s="34">
        <f t="shared" si="2"/>
        <v>464.4</v>
      </c>
      <c r="X16" s="35">
        <v>9999</v>
      </c>
    </row>
    <row r="17" spans="1:24" ht="59.1" customHeight="1">
      <c r="A17" s="20">
        <v>7502208800022</v>
      </c>
      <c r="B17" s="21">
        <v>7502208800022</v>
      </c>
      <c r="C17" s="22" t="s">
        <v>24</v>
      </c>
      <c r="D17" s="23" t="s">
        <v>42</v>
      </c>
      <c r="E17" s="24" t="s">
        <v>16</v>
      </c>
      <c r="F17" s="25">
        <v>20</v>
      </c>
      <c r="G17" s="26">
        <v>422.27</v>
      </c>
      <c r="H17" s="27">
        <f>LOOKUP(C17,'[1]FAMILIAS-LINEAS '!$A$2:$A$101,'[1]FAMILIAS-LINEAS '!$C$2:$C$101)</f>
        <v>16</v>
      </c>
      <c r="I17" s="28">
        <f t="shared" si="0"/>
        <v>18.201293103448275</v>
      </c>
      <c r="J17" s="29">
        <v>24.3</v>
      </c>
      <c r="K17" s="30">
        <v>24.3</v>
      </c>
      <c r="L17" s="30">
        <v>23.900000000000002</v>
      </c>
      <c r="M17" s="30">
        <v>23.3</v>
      </c>
      <c r="N17" s="31">
        <f t="shared" si="1"/>
        <v>21.1235</v>
      </c>
      <c r="O17" s="21">
        <v>3538</v>
      </c>
      <c r="P17" s="32" t="s">
        <v>24</v>
      </c>
      <c r="Q17" s="23" t="s">
        <v>43</v>
      </c>
      <c r="R17" s="33" t="s">
        <v>18</v>
      </c>
      <c r="S17" s="30">
        <v>468.8</v>
      </c>
      <c r="T17" s="30">
        <v>468.8</v>
      </c>
      <c r="U17" s="30">
        <v>460.3</v>
      </c>
      <c r="V17" s="30">
        <v>451.90000000000003</v>
      </c>
      <c r="W17" s="34">
        <f t="shared" si="2"/>
        <v>422.28</v>
      </c>
      <c r="X17" s="35">
        <v>9999</v>
      </c>
    </row>
    <row r="18" spans="1:24" ht="59.1" customHeight="1">
      <c r="A18" s="20">
        <v>7502208800046</v>
      </c>
      <c r="B18" s="21">
        <v>7502208800046</v>
      </c>
      <c r="C18" s="22" t="s">
        <v>24</v>
      </c>
      <c r="D18" s="23" t="s">
        <v>44</v>
      </c>
      <c r="E18" s="24" t="s">
        <v>11</v>
      </c>
      <c r="F18" s="25">
        <v>20</v>
      </c>
      <c r="G18" s="26">
        <v>410.4</v>
      </c>
      <c r="H18" s="27">
        <f>LOOKUP(C18,'[1]FAMILIAS-LINEAS '!$A$2:$A$101,'[1]FAMILIAS-LINEAS '!$C$2:$C$101)</f>
        <v>16</v>
      </c>
      <c r="I18" s="28">
        <f t="shared" si="0"/>
        <v>17.689655172413794</v>
      </c>
      <c r="J18" s="29">
        <v>23.6</v>
      </c>
      <c r="K18" s="30">
        <v>23.6</v>
      </c>
      <c r="L18" s="30">
        <v>23.200000000000003</v>
      </c>
      <c r="M18" s="30">
        <v>22.6</v>
      </c>
      <c r="N18" s="31">
        <f t="shared" si="1"/>
        <v>20.53</v>
      </c>
      <c r="O18" s="21">
        <v>121105</v>
      </c>
      <c r="P18" s="32" t="s">
        <v>24</v>
      </c>
      <c r="Q18" s="23" t="s">
        <v>45</v>
      </c>
      <c r="R18" s="33" t="s">
        <v>18</v>
      </c>
      <c r="S18" s="30">
        <v>455.6</v>
      </c>
      <c r="T18" s="30">
        <v>455.6</v>
      </c>
      <c r="U18" s="30">
        <v>447.40000000000003</v>
      </c>
      <c r="V18" s="30">
        <v>439.20000000000005</v>
      </c>
      <c r="W18" s="34">
        <f t="shared" si="2"/>
        <v>410.40999999999997</v>
      </c>
      <c r="X18" s="35">
        <v>9999</v>
      </c>
    </row>
    <row r="19" spans="1:24" ht="59.1" customHeight="1">
      <c r="A19" s="20">
        <v>7502208800053</v>
      </c>
      <c r="B19" s="21">
        <v>7502208800053</v>
      </c>
      <c r="C19" s="22" t="s">
        <v>24</v>
      </c>
      <c r="D19" s="23" t="s">
        <v>46</v>
      </c>
      <c r="E19" s="24" t="s">
        <v>11</v>
      </c>
      <c r="F19" s="25">
        <v>20</v>
      </c>
      <c r="G19" s="26">
        <v>491.39</v>
      </c>
      <c r="H19" s="27">
        <f>LOOKUP(C19,'[1]FAMILIAS-LINEAS '!$A$2:$A$101,'[1]FAMILIAS-LINEAS '!$C$2:$C$101)</f>
        <v>16</v>
      </c>
      <c r="I19" s="28">
        <f t="shared" si="0"/>
        <v>21.180603448275861</v>
      </c>
      <c r="J19" s="29">
        <v>28.3</v>
      </c>
      <c r="K19" s="30">
        <v>28.3</v>
      </c>
      <c r="L19" s="30">
        <v>27.8</v>
      </c>
      <c r="M19" s="30">
        <v>27.1</v>
      </c>
      <c r="N19" s="31">
        <f t="shared" si="1"/>
        <v>24.579499999999999</v>
      </c>
      <c r="O19" s="21">
        <v>3533</v>
      </c>
      <c r="P19" s="32" t="s">
        <v>24</v>
      </c>
      <c r="Q19" s="23" t="s">
        <v>47</v>
      </c>
      <c r="R19" s="33" t="s">
        <v>18</v>
      </c>
      <c r="S19" s="30">
        <v>545.5</v>
      </c>
      <c r="T19" s="30">
        <v>545.5</v>
      </c>
      <c r="U19" s="30">
        <v>535.70000000000005</v>
      </c>
      <c r="V19" s="30">
        <v>525.80000000000007</v>
      </c>
      <c r="W19" s="34">
        <f t="shared" si="2"/>
        <v>491.4</v>
      </c>
      <c r="X19" s="35">
        <v>9999</v>
      </c>
    </row>
    <row r="20" spans="1:24" ht="59.1" customHeight="1">
      <c r="A20" s="20">
        <v>7502208800060</v>
      </c>
      <c r="B20" s="21">
        <v>7502208800060</v>
      </c>
      <c r="C20" s="22" t="s">
        <v>24</v>
      </c>
      <c r="D20" s="23" t="s">
        <v>48</v>
      </c>
      <c r="E20" s="24" t="s">
        <v>16</v>
      </c>
      <c r="F20" s="25">
        <v>20</v>
      </c>
      <c r="G20" s="26">
        <v>491.39</v>
      </c>
      <c r="H20" s="27">
        <f>LOOKUP(C20,'[1]FAMILIAS-LINEAS '!$A$2:$A$101,'[1]FAMILIAS-LINEAS '!$C$2:$C$101)</f>
        <v>16</v>
      </c>
      <c r="I20" s="28">
        <f t="shared" si="0"/>
        <v>21.180603448275861</v>
      </c>
      <c r="J20" s="29">
        <v>28.3</v>
      </c>
      <c r="K20" s="30">
        <v>28.3</v>
      </c>
      <c r="L20" s="30">
        <v>27.8</v>
      </c>
      <c r="M20" s="30">
        <v>27.1</v>
      </c>
      <c r="N20" s="31">
        <f t="shared" si="1"/>
        <v>24.579499999999999</v>
      </c>
      <c r="O20" s="21">
        <v>3539</v>
      </c>
      <c r="P20" s="32" t="s">
        <v>24</v>
      </c>
      <c r="Q20" s="23" t="s">
        <v>49</v>
      </c>
      <c r="R20" s="33" t="s">
        <v>18</v>
      </c>
      <c r="S20" s="30">
        <v>545.5</v>
      </c>
      <c r="T20" s="30">
        <v>545.5</v>
      </c>
      <c r="U20" s="30">
        <v>535.70000000000005</v>
      </c>
      <c r="V20" s="30">
        <v>525.80000000000007</v>
      </c>
      <c r="W20" s="34">
        <f t="shared" si="2"/>
        <v>491.4</v>
      </c>
      <c r="X20" s="35">
        <v>9999</v>
      </c>
    </row>
    <row r="21" spans="1:24" ht="59.1" customHeight="1">
      <c r="A21" s="49">
        <v>41594206607</v>
      </c>
      <c r="B21" s="50">
        <v>41594206607</v>
      </c>
      <c r="C21" s="22" t="s">
        <v>24</v>
      </c>
      <c r="D21" s="23" t="s">
        <v>50</v>
      </c>
      <c r="E21" s="24" t="s">
        <v>16</v>
      </c>
      <c r="F21" s="25">
        <v>40</v>
      </c>
      <c r="G21" s="26">
        <v>389.96</v>
      </c>
      <c r="H21" s="27">
        <f>LOOKUP(C21,'[1]FAMILIAS-LINEAS '!$A$2:$A$101,'[1]FAMILIAS-LINEAS '!$C$2:$C$101)</f>
        <v>16</v>
      </c>
      <c r="I21" s="28">
        <f t="shared" si="0"/>
        <v>8.4043103448275858</v>
      </c>
      <c r="J21" s="29">
        <v>11.299999999999999</v>
      </c>
      <c r="K21" s="30">
        <v>11.299999999999999</v>
      </c>
      <c r="L21" s="30">
        <v>11.1</v>
      </c>
      <c r="M21" s="30">
        <v>10.799999999999999</v>
      </c>
      <c r="N21" s="31">
        <f t="shared" si="1"/>
        <v>9.7589999999999986</v>
      </c>
      <c r="O21" s="21">
        <v>3116</v>
      </c>
      <c r="P21" s="32" t="s">
        <v>24</v>
      </c>
      <c r="Q21" s="23" t="s">
        <v>51</v>
      </c>
      <c r="R21" s="33" t="s">
        <v>18</v>
      </c>
      <c r="S21" s="30">
        <v>432.90000000000003</v>
      </c>
      <c r="T21" s="30">
        <v>432.90000000000003</v>
      </c>
      <c r="U21" s="30">
        <v>425.1</v>
      </c>
      <c r="V21" s="30">
        <v>417.3</v>
      </c>
      <c r="W21" s="34">
        <f t="shared" si="2"/>
        <v>389.96999999999997</v>
      </c>
      <c r="X21" s="35">
        <v>9999</v>
      </c>
    </row>
    <row r="22" spans="1:24" ht="59.1" customHeight="1">
      <c r="A22" s="49">
        <v>41594231173</v>
      </c>
      <c r="B22" s="50">
        <v>41594231173</v>
      </c>
      <c r="C22" s="22" t="s">
        <v>24</v>
      </c>
      <c r="D22" s="23" t="s">
        <v>52</v>
      </c>
      <c r="E22" s="24" t="s">
        <v>11</v>
      </c>
      <c r="F22" s="25">
        <v>40</v>
      </c>
      <c r="G22" s="26">
        <v>336.73</v>
      </c>
      <c r="H22" s="27">
        <f>LOOKUP(C22,'[1]FAMILIAS-LINEAS '!$A$2:$A$101,'[1]FAMILIAS-LINEAS '!$C$2:$C$101)</f>
        <v>16</v>
      </c>
      <c r="I22" s="28">
        <f t="shared" si="0"/>
        <v>7.257112068965518</v>
      </c>
      <c r="J22" s="29">
        <v>9.6999999999999993</v>
      </c>
      <c r="K22" s="30">
        <v>9.6999999999999993</v>
      </c>
      <c r="L22" s="30">
        <v>9.6</v>
      </c>
      <c r="M22" s="30">
        <v>9.2999999999999989</v>
      </c>
      <c r="N22" s="31">
        <f t="shared" si="1"/>
        <v>8.4282500000000002</v>
      </c>
      <c r="O22" s="21">
        <v>3115</v>
      </c>
      <c r="P22" s="32" t="s">
        <v>24</v>
      </c>
      <c r="Q22" s="23" t="s">
        <v>53</v>
      </c>
      <c r="R22" s="33" t="s">
        <v>18</v>
      </c>
      <c r="S22" s="30">
        <v>373.8</v>
      </c>
      <c r="T22" s="30">
        <v>373.8</v>
      </c>
      <c r="U22" s="30">
        <v>367.1</v>
      </c>
      <c r="V22" s="30">
        <v>360.40000000000003</v>
      </c>
      <c r="W22" s="34">
        <f t="shared" si="2"/>
        <v>336.74</v>
      </c>
      <c r="X22" s="35">
        <v>9999</v>
      </c>
    </row>
    <row r="23" spans="1:24" ht="59.1" customHeight="1">
      <c r="A23" s="20">
        <v>7502208800152</v>
      </c>
      <c r="B23" s="21">
        <v>7502208800152</v>
      </c>
      <c r="C23" s="22" t="s">
        <v>24</v>
      </c>
      <c r="D23" s="23" t="s">
        <v>54</v>
      </c>
      <c r="E23" s="24" t="s">
        <v>16</v>
      </c>
      <c r="F23" s="25">
        <v>20</v>
      </c>
      <c r="G23" s="26">
        <v>816.47</v>
      </c>
      <c r="H23" s="27">
        <f>LOOKUP(C23,'[1]FAMILIAS-LINEAS '!$A$2:$A$101,'[1]FAMILIAS-LINEAS '!$C$2:$C$101)</f>
        <v>16</v>
      </c>
      <c r="I23" s="28">
        <f t="shared" si="0"/>
        <v>35.192672413793112</v>
      </c>
      <c r="J23" s="29">
        <v>47</v>
      </c>
      <c r="K23" s="30">
        <v>47</v>
      </c>
      <c r="L23" s="30">
        <v>46.2</v>
      </c>
      <c r="M23" s="30">
        <v>45</v>
      </c>
      <c r="N23" s="31">
        <f t="shared" si="1"/>
        <v>40.833500000000001</v>
      </c>
      <c r="O23" s="21">
        <v>55889</v>
      </c>
      <c r="P23" s="32" t="s">
        <v>24</v>
      </c>
      <c r="Q23" s="23" t="s">
        <v>55</v>
      </c>
      <c r="R23" s="33" t="s">
        <v>18</v>
      </c>
      <c r="S23" s="30">
        <v>906.30000000000007</v>
      </c>
      <c r="T23" s="30">
        <v>906.30000000000007</v>
      </c>
      <c r="U23" s="30">
        <v>890</v>
      </c>
      <c r="V23" s="30">
        <v>873.7</v>
      </c>
      <c r="W23" s="34">
        <f t="shared" si="2"/>
        <v>816.48</v>
      </c>
      <c r="X23" s="35">
        <v>9999</v>
      </c>
    </row>
    <row r="24" spans="1:24" ht="59.1" customHeight="1">
      <c r="A24" s="20">
        <v>3117</v>
      </c>
      <c r="B24" s="21">
        <v>7502208802132</v>
      </c>
      <c r="C24" s="22" t="s">
        <v>24</v>
      </c>
      <c r="D24" s="23" t="s">
        <v>56</v>
      </c>
      <c r="E24" s="24" t="s">
        <v>11</v>
      </c>
      <c r="F24" s="25">
        <v>20</v>
      </c>
      <c r="G24" s="26">
        <v>498.96</v>
      </c>
      <c r="H24" s="27">
        <f>LOOKUP(C24,'[1]FAMILIAS-LINEAS '!$A$2:$A$101,'[1]FAMILIAS-LINEAS '!$C$2:$C$101)</f>
        <v>16</v>
      </c>
      <c r="I24" s="28">
        <f t="shared" si="0"/>
        <v>21.506896551724139</v>
      </c>
      <c r="J24" s="29">
        <v>28.700000000000003</v>
      </c>
      <c r="K24" s="30">
        <v>28.700000000000003</v>
      </c>
      <c r="L24" s="30">
        <v>28.200000000000003</v>
      </c>
      <c r="M24" s="30">
        <v>27.5</v>
      </c>
      <c r="N24" s="31">
        <f t="shared" si="1"/>
        <v>24.958000000000002</v>
      </c>
      <c r="O24" s="21">
        <v>3590</v>
      </c>
      <c r="P24" s="32" t="s">
        <v>24</v>
      </c>
      <c r="Q24" s="23" t="s">
        <v>57</v>
      </c>
      <c r="R24" s="33" t="s">
        <v>18</v>
      </c>
      <c r="S24" s="30">
        <v>553.9</v>
      </c>
      <c r="T24" s="30">
        <v>553.9</v>
      </c>
      <c r="U24" s="30">
        <v>543.9</v>
      </c>
      <c r="V24" s="30">
        <v>533.9</v>
      </c>
      <c r="W24" s="34">
        <f t="shared" si="2"/>
        <v>498.96999999999997</v>
      </c>
      <c r="X24" s="35">
        <v>9999</v>
      </c>
    </row>
    <row r="25" spans="1:24" ht="59.1" customHeight="1">
      <c r="A25" s="20">
        <v>1555552</v>
      </c>
      <c r="B25" s="50">
        <v>41594307205</v>
      </c>
      <c r="C25" s="22" t="s">
        <v>24</v>
      </c>
      <c r="D25" s="23" t="s">
        <v>58</v>
      </c>
      <c r="E25" s="24" t="s">
        <v>16</v>
      </c>
      <c r="F25" s="25">
        <v>10</v>
      </c>
      <c r="G25" s="26">
        <v>604.33000000000004</v>
      </c>
      <c r="H25" s="27">
        <f>LOOKUP(C25,'[1]FAMILIAS-LINEAS '!$A$2:$A$101,'[1]FAMILIAS-LINEAS '!$C$2:$C$101)</f>
        <v>16</v>
      </c>
      <c r="I25" s="28">
        <f t="shared" si="0"/>
        <v>52.097413793103456</v>
      </c>
      <c r="J25" s="29">
        <v>69.5</v>
      </c>
      <c r="K25" s="30">
        <v>69.5</v>
      </c>
      <c r="L25" s="30">
        <v>68.3</v>
      </c>
      <c r="M25" s="30">
        <v>66.5</v>
      </c>
      <c r="N25" s="31">
        <f t="shared" si="1"/>
        <v>60.443000000000005</v>
      </c>
      <c r="O25" s="21">
        <v>142482</v>
      </c>
      <c r="P25" s="32" t="s">
        <v>24</v>
      </c>
      <c r="Q25" s="23" t="s">
        <v>59</v>
      </c>
      <c r="R25" s="33" t="s">
        <v>18</v>
      </c>
      <c r="S25" s="30">
        <v>670.9</v>
      </c>
      <c r="T25" s="30">
        <v>670.9</v>
      </c>
      <c r="U25" s="30">
        <v>658.80000000000007</v>
      </c>
      <c r="V25" s="30">
        <v>646.70000000000005</v>
      </c>
      <c r="W25" s="34">
        <f t="shared" si="2"/>
        <v>604.34</v>
      </c>
      <c r="X25" s="35">
        <v>9999</v>
      </c>
    </row>
    <row r="26" spans="1:24" ht="59.1" customHeight="1">
      <c r="A26" s="20">
        <v>14554</v>
      </c>
      <c r="B26" s="21">
        <v>14554</v>
      </c>
      <c r="C26" s="22" t="s">
        <v>24</v>
      </c>
      <c r="D26" s="23" t="s">
        <v>60</v>
      </c>
      <c r="E26" s="24" t="s">
        <v>16</v>
      </c>
      <c r="F26" s="25">
        <v>10</v>
      </c>
      <c r="G26" s="26">
        <v>551.84</v>
      </c>
      <c r="H26" s="27">
        <f>LOOKUP(C26,'[1]FAMILIAS-LINEAS '!$A$2:$A$101,'[1]FAMILIAS-LINEAS '!$C$2:$C$101)</f>
        <v>16</v>
      </c>
      <c r="I26" s="28">
        <f t="shared" si="0"/>
        <v>47.572413793103458</v>
      </c>
      <c r="J26" s="29">
        <v>63.5</v>
      </c>
      <c r="K26" s="30">
        <v>63.5</v>
      </c>
      <c r="L26" s="30">
        <v>62.4</v>
      </c>
      <c r="M26" s="30">
        <v>60.800000000000004</v>
      </c>
      <c r="N26" s="31">
        <f t="shared" si="1"/>
        <v>55.194000000000003</v>
      </c>
      <c r="O26" s="21">
        <v>32454</v>
      </c>
      <c r="P26" s="32" t="s">
        <v>24</v>
      </c>
      <c r="Q26" s="23" t="s">
        <v>61</v>
      </c>
      <c r="R26" s="33" t="s">
        <v>18</v>
      </c>
      <c r="S26" s="30">
        <v>612.6</v>
      </c>
      <c r="T26" s="30">
        <v>612.6</v>
      </c>
      <c r="U26" s="30">
        <v>601.6</v>
      </c>
      <c r="V26" s="30">
        <v>590.5</v>
      </c>
      <c r="W26" s="34">
        <f t="shared" si="2"/>
        <v>551.85</v>
      </c>
      <c r="X26" s="35">
        <v>9999</v>
      </c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5:J26">
    <cfRule type="containsText" dxfId="2" priority="3" operator="containsText" text="ELIMINAR POR PIEZA">
      <formula>NOT(ISERROR(SEARCH("ELIMINAR POR PIEZA",J5)))</formula>
    </cfRule>
  </conditionalFormatting>
  <conditionalFormatting sqref="S5:S26">
    <cfRule type="containsText" dxfId="1" priority="2" operator="containsText" text="ELIMINAR POR CAJA">
      <formula>NOT(ISERROR(SEARCH("ELIMINAR POR CAJA",S5)))</formula>
    </cfRule>
  </conditionalFormatting>
  <conditionalFormatting sqref="D5:D26 Q5:Q26 S5:S26 J5:J26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2022-01-03T19:48:13Z</dcterms:modified>
</cp:coreProperties>
</file>