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5" yWindow="4200" windowWidth="25440" windowHeight="8970" tabRatio="923" activeTab="3"/>
  </bookViews>
  <sheets>
    <sheet name="Para" sheetId="12" r:id="rId1"/>
    <sheet name="Imvol" sheetId="4" r:id="rId2"/>
    <sheet name="rate" sheetId="6" r:id="rId3"/>
    <sheet name="div" sheetId="8" r:id="rId4"/>
    <sheet name="BDiv" sheetId="11" state="hidden" r:id="rId5"/>
    <sheet name="discreteDiv" sheetId="21" r:id="rId6"/>
    <sheet name="BDiv_RAW" sheetId="13" r:id="rId7"/>
    <sheet name="What's new" sheetId="3" r:id="rId8"/>
    <sheet name="KOSPI" sheetId="14" r:id="rId9"/>
    <sheet name="KOSPI_HSCEI" sheetId="19" r:id="rId10"/>
    <sheet name="EuroVanilla" sheetId="16" r:id="rId11"/>
    <sheet name="Asian" sheetId="20" r:id="rId12"/>
    <sheet name="AmeVanilla" sheetId="18" r:id="rId13"/>
    <sheet name="BarrierOption" sheetId="22" r:id="rId14"/>
    <sheet name="test" sheetId="15" r:id="rId15"/>
  </sheets>
  <functionGroups builtInGroupCount="17"/>
  <externalReferences>
    <externalReference r:id="rId16"/>
  </externalReferences>
  <definedNames>
    <definedName name="american_cp">AmeVanilla!$B$3</definedName>
    <definedName name="asian_cp">Asian!$B$3</definedName>
    <definedName name="aut_autocall_coupon">#REF!</definedName>
    <definedName name="aut_autocall_date">#REF!</definedName>
    <definedName name="aut_autocall_strike">#REF!</definedName>
    <definedName name="aut_calc_mode">#REF!</definedName>
    <definedName name="aut_corr">#REF!</definedName>
    <definedName name="aut_corr_x1s1">#REF!</definedName>
    <definedName name="aut_corr_x2s2">#REF!</definedName>
    <definedName name="aut_current_price1">#REF!</definedName>
    <definedName name="aut_current_price2">#REF!</definedName>
    <definedName name="aut_day_divide">#REF!</definedName>
    <definedName name="aut_div1">#REF!</definedName>
    <definedName name="aut_div2">#REF!</definedName>
    <definedName name="aut_dummy_coupon">#REF!</definedName>
    <definedName name="aut_expiry_date">#REF!</definedName>
    <definedName name="aut_ki_barrier">#REF!</definedName>
    <definedName name="aut_kiflag">#REF!</definedName>
    <definedName name="aut_market_date">#REF!</definedName>
    <definedName name="aut_noki">#REF!</definedName>
    <definedName name="aut_notional">#REF!</definedName>
    <definedName name="aut_notional_protection">#REF!</definedName>
    <definedName name="aut_num_asset_node">#REF!</definedName>
    <definedName name="aut_num_mc">#REF!</definedName>
    <definedName name="aut_pv">#REF!</definedName>
    <definedName name="aut_ref_price1">#REF!</definedName>
    <definedName name="aut_ref_price2">#REF!</definedName>
    <definedName name="aut_rfrate">#REF!</definedName>
    <definedName name="aut_rfrate2">#REF!</definedName>
    <definedName name="aut_trade_date">#REF!</definedName>
    <definedName name="aut_value_date">#REF!</definedName>
    <definedName name="aut_vol_date">#REF!</definedName>
    <definedName name="aut_vol_x1">#REF!</definedName>
    <definedName name="aut_vol_x2">#REF!</definedName>
    <definedName name="aut_vol1">#REF!</definedName>
    <definedName name="aut_vol2">#REF!</definedName>
    <definedName name="auto_mode">KOSPI!$B$20</definedName>
    <definedName name="auto_numMC">KOSPI!$B$19</definedName>
    <definedName name="bar_bsdividend">BarrierOption!$B$27</definedName>
    <definedName name="bar_bsrate">BarrierOption!$B$26</definedName>
    <definedName name="bar_bsvol">BarrierOption!$B$25</definedName>
    <definedName name="corr_xs">Para!#REF!</definedName>
    <definedName name="dealName">#REF!</definedName>
    <definedName name="discrete_dividend">discreteDiv!$A$2:$B$1500</definedName>
    <definedName name="discreteBDiv_HSCEI">BDiv!$D$2</definedName>
    <definedName name="discreteBDiv_KP200">BDiv!$A$2</definedName>
    <definedName name="discreteBDiv_SP500">BDiv!$J$2</definedName>
    <definedName name="discreteBDiv_SX5E">BDiv!$G$2</definedName>
    <definedName name="div_hscei">div!$B$9:$AK$9</definedName>
    <definedName name="div_hscei_term">div!$B$7:$AK$7</definedName>
    <definedName name="div_kospi">div!$B$5:$AQ$5</definedName>
    <definedName name="div_kospi_term">div!$B$3:$AQ$3</definedName>
    <definedName name="div_sp500">div!$B$19:$AK$19</definedName>
    <definedName name="div_sp500_term">div!$B$17:$AK$17</definedName>
    <definedName name="div_sx5e">div!$B$14:$AK$14</definedName>
    <definedName name="div_sx5e_term">div!$B$12:$AK$12</definedName>
    <definedName name="divFlag">#REF!</definedName>
    <definedName name="dividend1">div!$B$4</definedName>
    <definedName name="dividend2">div!$B$9</definedName>
    <definedName name="dividend3">div!$B$14</definedName>
    <definedName name="dividend4">div!$B$19</definedName>
    <definedName name="divTenor1">div!$B$2</definedName>
    <definedName name="divTenor2">div!$B$7</definedName>
    <definedName name="divTenor3">div!$B$12</definedName>
    <definedName name="divTenor4">div!$B$17</definedName>
    <definedName name="impliedvol_hscei">Imvol!$F$18:$V$27</definedName>
    <definedName name="impliedvol_kospi">Imvol!$F$5:$V$14</definedName>
    <definedName name="impliedvol_moneyness_hscei">Imvol!$F$17:$V$17</definedName>
    <definedName name="impliedvol_moneyness_kospi">Imvol!$F$4:$V$4</definedName>
    <definedName name="impliedvol_moneyness_sp500">Imvol!$F$43:$V$43</definedName>
    <definedName name="impliedvol_moneyness_sx5e">Imvol!$F$30:$V$30</definedName>
    <definedName name="impliedvol_sp500">Imvol!$F$44:$V$53</definedName>
    <definedName name="impliedvol_strike_hscei">Imvol!$F$16:$V$16</definedName>
    <definedName name="impliedvol_strike_kospi">Imvol!$F$3:$V$3</definedName>
    <definedName name="impliedvol_strike_sp500">Imvol!$F$42:$V$42</definedName>
    <definedName name="impliedvol_strike_sx5e">Imvol!$F$29:$V$29</definedName>
    <definedName name="impliedvol_sx5e">Imvol!$F$31:$V$40</definedName>
    <definedName name="impliedvol_term_hscei">Imvol!$A$18:$A$27</definedName>
    <definedName name="impliedvol_term_kospi">Imvol!$A$5:$A$14</definedName>
    <definedName name="impliedvol_term_sp500">Imvol!$A$44:$A$53</definedName>
    <definedName name="impliedvol_term_sx5e">Imvol!$A$31:$A$40</definedName>
    <definedName name="index_corr">Para!#REF!</definedName>
    <definedName name="index1">#REF!</definedName>
    <definedName name="index2">#REF!</definedName>
    <definedName name="ivArea1">Imvol!$F$5</definedName>
    <definedName name="ivArea2">Imvol!$F$18</definedName>
    <definedName name="ivArea3">Imvol!$F$31</definedName>
    <definedName name="ivArea4">Imvol!$F$44</definedName>
    <definedName name="ivlvFlag">#REF!</definedName>
    <definedName name="ivStrike1">Imvol!$F$3</definedName>
    <definedName name="ivStrike2">Imvol!$F$16</definedName>
    <definedName name="ivStrike3">Imvol!$F$29</definedName>
    <definedName name="ivStrike4">Imvol!$F$42</definedName>
    <definedName name="ivTerm1">Imvol!$A$5</definedName>
    <definedName name="ivTerm2">Imvol!$A$18</definedName>
    <definedName name="ivTerm3">Imvol!$A$31</definedName>
    <definedName name="ivTerm4">Imvol!$A$44</definedName>
    <definedName name="localvol_hscei">#REF!</definedName>
    <definedName name="localvol_kospi">#REF!</definedName>
    <definedName name="localvol_moneyness_hscei">#REF!</definedName>
    <definedName name="localvol_moneyness_kospi">#REF!</definedName>
    <definedName name="localvol_moneyness_sp500">#REF!</definedName>
    <definedName name="localvol_moneyness_sx5e">#REF!</definedName>
    <definedName name="localvol_sp500">#REF!</definedName>
    <definedName name="localvol_strike_hscei">#REF!</definedName>
    <definedName name="localvol_strike_kospi">#REF!</definedName>
    <definedName name="localvol_strike_sp500">#REF!</definedName>
    <definedName name="localvol_strike_sx5e">#REF!</definedName>
    <definedName name="localvol_sx5e">#REF!</definedName>
    <definedName name="localvol_term_hscei">#REF!</definedName>
    <definedName name="localvol_term_kospi">#REF!</definedName>
    <definedName name="localvol_term_sp500">#REF!</definedName>
    <definedName name="localvol_term_sx5e">#REF!</definedName>
    <definedName name="lvArea1">#REF!</definedName>
    <definedName name="lvArea2">#REF!</definedName>
    <definedName name="lvArea3">#REF!</definedName>
    <definedName name="lvArea4">#REF!</definedName>
    <definedName name="rate_eur">rate!$B$11:$P$11</definedName>
    <definedName name="rate_eur_term">rate!$B$9:$P$9</definedName>
    <definedName name="rate_hkd_irs">rate!$B$7:$AR$7</definedName>
    <definedName name="rate_hkd_irs_term">rate!$B$5:$AR$5</definedName>
    <definedName name="rate_krw_gov">rate!$B$3:$P$3</definedName>
    <definedName name="rate_krw_gov_term">rate!$B$1:$P$1</definedName>
    <definedName name="rate_usd">rate!$B$15:$P$15</definedName>
    <definedName name="rate_usd_term">rate!$B$13:$P$13</definedName>
    <definedName name="rfRateTenor1">rate!$B$1</definedName>
    <definedName name="rfRateTenor2">rate!$B$5</definedName>
    <definedName name="rfRateTenor3">rate!$B$9</definedName>
    <definedName name="rfRateTenor4">rate!$B$13</definedName>
    <definedName name="riskFree1">rate!$B$3</definedName>
    <definedName name="riskFree2">rate!$B$7</definedName>
    <definedName name="riskFree3">rate!$B$11</definedName>
    <definedName name="riskFree4">rate!$B$15</definedName>
    <definedName name="rng_hkd_irs_spot">rate!$A$6</definedName>
    <definedName name="rng_ktb_spot">rate!$A$2</definedName>
    <definedName name="spot">Para!$C$30</definedName>
    <definedName name="today_valuedate">Para!$B$3</definedName>
    <definedName name="valuedate">[1]운용!$B$2</definedName>
  </definedNames>
  <calcPr calcId="145621"/>
</workbook>
</file>

<file path=xl/calcChain.xml><?xml version="1.0" encoding="utf-8"?>
<calcChain xmlns="http://schemas.openxmlformats.org/spreadsheetml/2006/main">
  <c r="E53" i="14" l="1"/>
  <c r="M52" i="14"/>
  <c r="M53" i="14"/>
  <c r="M51" i="14"/>
  <c r="L40" i="14"/>
  <c r="L41" i="14"/>
  <c r="L42" i="14"/>
  <c r="L43" i="14"/>
  <c r="L44" i="14"/>
  <c r="L39" i="14"/>
  <c r="B16" i="14" l="1"/>
  <c r="F2" i="14"/>
  <c r="C16" i="14"/>
  <c r="D9" i="14"/>
  <c r="G29" i="14" l="1"/>
  <c r="H13" i="14"/>
  <c r="G13" i="14"/>
  <c r="G12" i="14"/>
  <c r="F23" i="14"/>
  <c r="C10" i="14"/>
  <c r="G18" i="14"/>
  <c r="E18" i="14"/>
  <c r="G44" i="14" l="1"/>
  <c r="D39" i="14"/>
  <c r="E39" i="14" s="1"/>
  <c r="D40" i="14"/>
  <c r="D41" i="14"/>
  <c r="D42" i="14"/>
  <c r="D43" i="14"/>
  <c r="D44" i="14"/>
  <c r="E44" i="14" s="1"/>
  <c r="E43" i="14" l="1"/>
  <c r="E42" i="14" s="1"/>
  <c r="E41" i="14" s="1"/>
  <c r="E40" i="14" s="1"/>
  <c r="D68" i="14"/>
  <c r="E68" i="14"/>
  <c r="C37" i="14"/>
  <c r="D63" i="14"/>
  <c r="E63" i="14"/>
  <c r="F63" i="14" s="1"/>
  <c r="F68" i="14" l="1"/>
  <c r="J2" i="16"/>
  <c r="AQ2" i="8" l="1"/>
  <c r="AP2" i="8"/>
  <c r="AO2" i="8"/>
  <c r="AN2" i="8"/>
  <c r="AM2" i="8"/>
  <c r="AM5" i="8" s="1"/>
  <c r="AL2" i="8"/>
  <c r="AL3" i="8" s="1"/>
  <c r="AK2" i="8"/>
  <c r="AJ2" i="8"/>
  <c r="AI2" i="8"/>
  <c r="AH2" i="8"/>
  <c r="AG2" i="8"/>
  <c r="AF2" i="8"/>
  <c r="AE2" i="8"/>
  <c r="AE5" i="8" s="1"/>
  <c r="AD2" i="8"/>
  <c r="AD3" i="8" s="1"/>
  <c r="AC2" i="8"/>
  <c r="AB2" i="8"/>
  <c r="AA2" i="8"/>
  <c r="Z2" i="8"/>
  <c r="Y2" i="8"/>
  <c r="X2" i="8"/>
  <c r="W2" i="8"/>
  <c r="W5" i="8" s="1"/>
  <c r="V2" i="8"/>
  <c r="V3" i="8" s="1"/>
  <c r="U2" i="8"/>
  <c r="T2" i="8"/>
  <c r="S2" i="8"/>
  <c r="R2" i="8"/>
  <c r="Q2" i="8"/>
  <c r="P2" i="8"/>
  <c r="P3" i="8" s="1"/>
  <c r="P5" i="8" s="1"/>
  <c r="O2" i="8"/>
  <c r="O5" i="8" s="1"/>
  <c r="N2" i="8"/>
  <c r="N3" i="8" s="1"/>
  <c r="M2" i="8"/>
  <c r="L2" i="8"/>
  <c r="K2" i="8"/>
  <c r="J2" i="8"/>
  <c r="I2" i="8"/>
  <c r="H2" i="8"/>
  <c r="G2" i="8"/>
  <c r="F2" i="8"/>
  <c r="F3" i="8" s="1"/>
  <c r="E2" i="8"/>
  <c r="D3" i="21"/>
  <c r="D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" i="21"/>
  <c r="I5" i="8" a="1"/>
  <c r="J5" i="8" a="1"/>
  <c r="K5" i="8" a="1"/>
  <c r="L5" i="8" a="1"/>
  <c r="L5" i="8"/>
  <c r="M5" i="8" a="1"/>
  <c r="N5" i="8" a="1"/>
  <c r="O5" i="8" a="1"/>
  <c r="P5" i="8" a="1"/>
  <c r="Q5" i="8" a="1"/>
  <c r="Q5" i="8"/>
  <c r="R5" i="8" a="1"/>
  <c r="S5" i="8" a="1"/>
  <c r="T5" i="8" a="1"/>
  <c r="T5" i="8"/>
  <c r="U5" i="8" a="1"/>
  <c r="V5" i="8" a="1"/>
  <c r="W5" i="8" a="1"/>
  <c r="X5" i="8" a="1"/>
  <c r="X5" i="8"/>
  <c r="Y5" i="8" a="1"/>
  <c r="Y5" i="8"/>
  <c r="Z5" i="8" a="1"/>
  <c r="AA5" i="8" a="1"/>
  <c r="AB5" i="8" a="1"/>
  <c r="AB5" i="8"/>
  <c r="AC5" i="8" a="1"/>
  <c r="AD5" i="8" a="1"/>
  <c r="AE5" i="8" a="1"/>
  <c r="AF5" i="8" a="1"/>
  <c r="AF5" i="8"/>
  <c r="AG5" i="8" a="1"/>
  <c r="AG5" i="8"/>
  <c r="AH5" i="8" a="1"/>
  <c r="AI5" i="8" a="1"/>
  <c r="AJ5" i="8" a="1"/>
  <c r="AJ5" i="8"/>
  <c r="AK5" i="8" a="1"/>
  <c r="AL5" i="8" a="1"/>
  <c r="AM5" i="8" a="1"/>
  <c r="AN5" i="8" a="1"/>
  <c r="AN5" i="8"/>
  <c r="AO5" i="8" a="1"/>
  <c r="AO5" i="8"/>
  <c r="AP5" i="8" a="1"/>
  <c r="AP5" i="8"/>
  <c r="AQ5" i="8" a="1"/>
  <c r="F5" i="8" a="1"/>
  <c r="G5" i="8" a="1"/>
  <c r="H5" i="8" a="1"/>
  <c r="C5" i="8" a="1"/>
  <c r="C5" i="8" s="1"/>
  <c r="D5" i="8" a="1"/>
  <c r="D5" i="8" s="1"/>
  <c r="E5" i="8" a="1"/>
  <c r="B5" i="8" a="1"/>
  <c r="B5" i="8" s="1"/>
  <c r="I3" i="8"/>
  <c r="I5" i="8" s="1"/>
  <c r="J3" i="8"/>
  <c r="J5" i="8" s="1"/>
  <c r="K3" i="8"/>
  <c r="K5" i="8" s="1"/>
  <c r="L3" i="8"/>
  <c r="M3" i="8"/>
  <c r="M5" i="8" s="1"/>
  <c r="O3" i="8"/>
  <c r="Q3" i="8"/>
  <c r="R3" i="8"/>
  <c r="R5" i="8" s="1"/>
  <c r="S3" i="8"/>
  <c r="S5" i="8" s="1"/>
  <c r="T3" i="8"/>
  <c r="U3" i="8"/>
  <c r="U5" i="8" s="1"/>
  <c r="W3" i="8"/>
  <c r="X3" i="8"/>
  <c r="Y3" i="8"/>
  <c r="Z3" i="8"/>
  <c r="Z5" i="8" s="1"/>
  <c r="AA3" i="8"/>
  <c r="AA5" i="8" s="1"/>
  <c r="AB3" i="8"/>
  <c r="AC3" i="8"/>
  <c r="AC5" i="8" s="1"/>
  <c r="AE3" i="8"/>
  <c r="AF3" i="8"/>
  <c r="AG3" i="8"/>
  <c r="AH3" i="8"/>
  <c r="AH5" i="8" s="1"/>
  <c r="AI3" i="8"/>
  <c r="AI5" i="8" s="1"/>
  <c r="AJ3" i="8"/>
  <c r="AK3" i="8"/>
  <c r="AK5" i="8" s="1"/>
  <c r="AM3" i="8"/>
  <c r="AN3" i="8"/>
  <c r="AO3" i="8"/>
  <c r="AP3" i="8"/>
  <c r="AQ3" i="8"/>
  <c r="AQ5" i="8" s="1"/>
  <c r="H3" i="8"/>
  <c r="G3" i="8"/>
  <c r="E3" i="8"/>
  <c r="D3" i="8"/>
  <c r="C3" i="8"/>
  <c r="B3" i="8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19" i="4"/>
  <c r="V20" i="4"/>
  <c r="V21" i="4"/>
  <c r="V22" i="4"/>
  <c r="V23" i="4"/>
  <c r="V24" i="4"/>
  <c r="V25" i="4"/>
  <c r="V26" i="4"/>
  <c r="V27" i="4"/>
  <c r="V18" i="4"/>
  <c r="A6" i="4"/>
  <c r="A5" i="4"/>
  <c r="N3" i="4"/>
  <c r="H5" i="8" l="1"/>
  <c r="G5" i="8"/>
  <c r="F5" i="8"/>
  <c r="E5" i="8"/>
  <c r="AL5" i="8"/>
  <c r="AD5" i="8"/>
  <c r="V5" i="8"/>
  <c r="N5" i="8"/>
  <c r="B32" i="14"/>
  <c r="B44" i="14" s="1"/>
  <c r="B15" i="14"/>
  <c r="B41" i="14" l="1"/>
  <c r="B33" i="14"/>
  <c r="B42" i="14"/>
  <c r="B39" i="14"/>
  <c r="B43" i="14"/>
  <c r="B40" i="14"/>
  <c r="N12" i="22"/>
  <c r="M12" i="22"/>
  <c r="L12" i="22"/>
  <c r="K12" i="22"/>
  <c r="N39" i="22"/>
  <c r="K36" i="22"/>
  <c r="J36" i="22"/>
  <c r="F20" i="22"/>
  <c r="J31" i="22"/>
  <c r="K31" i="22"/>
  <c r="K32" i="22"/>
  <c r="J32" i="22"/>
  <c r="B32" i="22" l="1"/>
  <c r="B33" i="22" s="1"/>
  <c r="C33" i="22" s="1"/>
  <c r="B15" i="22"/>
  <c r="A13" i="4"/>
  <c r="A11" i="4"/>
  <c r="A9" i="4"/>
  <c r="A8" i="4"/>
  <c r="A7" i="4"/>
  <c r="F3" i="4"/>
  <c r="G3" i="4"/>
  <c r="H3" i="4"/>
  <c r="I3" i="4"/>
  <c r="J3" i="4"/>
  <c r="K3" i="4"/>
  <c r="L3" i="4"/>
  <c r="M3" i="4"/>
  <c r="O3" i="4"/>
  <c r="P3" i="4"/>
  <c r="Q3" i="4"/>
  <c r="R3" i="4"/>
  <c r="S3" i="4"/>
  <c r="T3" i="4"/>
  <c r="U3" i="4"/>
  <c r="V3" i="4"/>
  <c r="B32" i="18"/>
  <c r="B33" i="18" s="1"/>
  <c r="B15" i="18"/>
  <c r="B16" i="18" s="1"/>
  <c r="B34" i="18" s="1"/>
  <c r="B32" i="20"/>
  <c r="B33" i="20" s="1"/>
  <c r="B15" i="20"/>
  <c r="B16" i="20" s="1"/>
  <c r="B34" i="20" s="1"/>
  <c r="B32" i="16"/>
  <c r="B15" i="16"/>
  <c r="B16" i="16" s="1"/>
  <c r="B34" i="16" s="1"/>
  <c r="A4" i="8"/>
  <c r="A5" i="8"/>
  <c r="B33" i="16" l="1"/>
  <c r="C32" i="16"/>
  <c r="B34" i="22"/>
  <c r="C34" i="22" s="1"/>
  <c r="B16" i="22"/>
  <c r="C16" i="22" s="1"/>
  <c r="B35" i="22"/>
  <c r="C35" i="22" s="1"/>
  <c r="B39" i="22"/>
  <c r="B36" i="22"/>
  <c r="D35" i="22"/>
  <c r="D2" i="22"/>
  <c r="D36" i="22"/>
  <c r="B15" i="19"/>
  <c r="B16" i="19" s="1"/>
  <c r="D34" i="22" l="1"/>
  <c r="D16" i="22"/>
  <c r="C34" i="16"/>
  <c r="D2" i="16"/>
  <c r="D2" i="8"/>
  <c r="C2" i="8"/>
  <c r="B2" i="8" l="1"/>
  <c r="C15" i="19" l="1"/>
  <c r="C16" i="19" s="1"/>
  <c r="B45" i="19"/>
  <c r="B44" i="19"/>
  <c r="B43" i="19"/>
  <c r="B42" i="19"/>
  <c r="B41" i="19"/>
  <c r="B40" i="19"/>
  <c r="B34" i="19"/>
  <c r="C33" i="16" l="1"/>
  <c r="B2" i="11" l="1"/>
  <c r="B3" i="11" s="1"/>
  <c r="A2" i="11" l="1"/>
  <c r="B4" i="11"/>
  <c r="A3" i="11"/>
  <c r="B5" i="11" l="1"/>
  <c r="A4" i="11"/>
  <c r="C32" i="14"/>
  <c r="C52" i="14"/>
  <c r="F51" i="14" s="1"/>
  <c r="C53" i="14"/>
  <c r="G51" i="14" s="1"/>
  <c r="C54" i="14"/>
  <c r="H51" i="14" s="1"/>
  <c r="C55" i="14"/>
  <c r="I51" i="14" s="1"/>
  <c r="C56" i="14"/>
  <c r="J51" i="14" s="1"/>
  <c r="C51" i="14"/>
  <c r="E51" i="14" s="1"/>
  <c r="A5" i="11" l="1"/>
  <c r="B6" i="11"/>
  <c r="C40" i="14"/>
  <c r="F39" i="14" s="1"/>
  <c r="C41" i="14"/>
  <c r="G39" i="14" s="1"/>
  <c r="C42" i="14"/>
  <c r="H39" i="14" s="1"/>
  <c r="C43" i="14"/>
  <c r="I39" i="14" s="1"/>
  <c r="C44" i="14"/>
  <c r="J39" i="14" s="1"/>
  <c r="C39" i="14"/>
  <c r="B7" i="11" l="1"/>
  <c r="A6" i="11"/>
  <c r="B8" i="11" l="1"/>
  <c r="A8" i="11" s="1"/>
  <c r="A7" i="11"/>
  <c r="V52" i="4" l="1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K2" i="11" l="1"/>
  <c r="L2" i="11" s="1"/>
  <c r="H2" i="11"/>
  <c r="I2" i="11" s="1"/>
  <c r="E2" i="11"/>
  <c r="F2" i="11" s="1"/>
  <c r="C2" i="11"/>
  <c r="K3" i="11" l="1"/>
  <c r="L3" i="11" s="1"/>
  <c r="J2" i="11"/>
  <c r="E3" i="11"/>
  <c r="F3" i="11" s="1"/>
  <c r="D2" i="11"/>
  <c r="H3" i="11"/>
  <c r="I3" i="11" s="1"/>
  <c r="G2" i="11"/>
  <c r="C3" i="11"/>
  <c r="J3" i="11" l="1"/>
  <c r="K4" i="11"/>
  <c r="L4" i="11" s="1"/>
  <c r="E4" i="11"/>
  <c r="H4" i="11"/>
  <c r="I4" i="11" s="1"/>
  <c r="G3" i="11"/>
  <c r="D3" i="11"/>
  <c r="C4" i="11"/>
  <c r="D4" i="11" l="1"/>
  <c r="F4" i="11"/>
  <c r="K5" i="11"/>
  <c r="L5" i="11" s="1"/>
  <c r="J4" i="11"/>
  <c r="E5" i="11"/>
  <c r="F5" i="11" s="1"/>
  <c r="H5" i="11"/>
  <c r="I5" i="11" s="1"/>
  <c r="G4" i="11"/>
  <c r="C5" i="11"/>
  <c r="K6" i="11" l="1"/>
  <c r="L6" i="11" s="1"/>
  <c r="J5" i="11"/>
  <c r="E6" i="11"/>
  <c r="F6" i="11" s="1"/>
  <c r="D5" i="11"/>
  <c r="H6" i="11"/>
  <c r="I6" i="11" s="1"/>
  <c r="G5" i="11"/>
  <c r="C6" i="11"/>
  <c r="K7" i="11" l="1"/>
  <c r="L7" i="11" s="1"/>
  <c r="J6" i="11"/>
  <c r="E7" i="11"/>
  <c r="F7" i="11" s="1"/>
  <c r="D6" i="11"/>
  <c r="H7" i="11"/>
  <c r="I7" i="11" s="1"/>
  <c r="G6" i="11"/>
  <c r="C7" i="11"/>
  <c r="K8" i="11" l="1"/>
  <c r="L8" i="11" s="1"/>
  <c r="J7" i="11"/>
  <c r="E8" i="11"/>
  <c r="F8" i="11" s="1"/>
  <c r="D7" i="11"/>
  <c r="H8" i="11"/>
  <c r="I8" i="11" s="1"/>
  <c r="G7" i="11"/>
  <c r="C8" i="11"/>
  <c r="K9" i="11" l="1"/>
  <c r="L9" i="11" s="1"/>
  <c r="J8" i="11"/>
  <c r="E9" i="11"/>
  <c r="F9" i="11" s="1"/>
  <c r="D8" i="11"/>
  <c r="H9" i="11"/>
  <c r="I9" i="11" s="1"/>
  <c r="G8" i="11"/>
  <c r="B9" i="11"/>
  <c r="C9" i="11" l="1"/>
  <c r="A9" i="11"/>
  <c r="K10" i="11"/>
  <c r="L10" i="11" s="1"/>
  <c r="J9" i="11"/>
  <c r="E10" i="11"/>
  <c r="F10" i="11" s="1"/>
  <c r="D9" i="11"/>
  <c r="H10" i="11"/>
  <c r="I10" i="11" s="1"/>
  <c r="G9" i="11"/>
  <c r="B10" i="11"/>
  <c r="C10" i="11" s="1"/>
  <c r="J10" i="11" l="1"/>
  <c r="K11" i="11"/>
  <c r="L11" i="11" s="1"/>
  <c r="E11" i="11"/>
  <c r="F11" i="11" s="1"/>
  <c r="D10" i="11"/>
  <c r="H11" i="11"/>
  <c r="I11" i="11" s="1"/>
  <c r="G10" i="11"/>
  <c r="B11" i="11"/>
  <c r="C11" i="11" s="1"/>
  <c r="A10" i="11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F29" i="4"/>
  <c r="F16" i="4"/>
  <c r="A52" i="4"/>
  <c r="A50" i="4"/>
  <c r="A48" i="4"/>
  <c r="A47" i="4"/>
  <c r="A46" i="4"/>
  <c r="A45" i="4"/>
  <c r="A44" i="4"/>
  <c r="A39" i="4"/>
  <c r="A37" i="4"/>
  <c r="A35" i="4"/>
  <c r="A34" i="4"/>
  <c r="A33" i="4"/>
  <c r="A32" i="4"/>
  <c r="A31" i="4"/>
  <c r="A26" i="4"/>
  <c r="A24" i="4"/>
  <c r="A22" i="4"/>
  <c r="A21" i="4"/>
  <c r="A20" i="4"/>
  <c r="A19" i="4"/>
  <c r="A18" i="4"/>
  <c r="K12" i="11" l="1"/>
  <c r="L12" i="11" s="1"/>
  <c r="J11" i="11"/>
  <c r="E12" i="11"/>
  <c r="F12" i="11" s="1"/>
  <c r="D11" i="11"/>
  <c r="H12" i="11"/>
  <c r="I12" i="11" s="1"/>
  <c r="G11" i="11"/>
  <c r="B12" i="11"/>
  <c r="C12" i="11" s="1"/>
  <c r="A11" i="11"/>
  <c r="K13" i="11" l="1"/>
  <c r="L13" i="11" s="1"/>
  <c r="J12" i="11"/>
  <c r="E13" i="11"/>
  <c r="F13" i="11" s="1"/>
  <c r="D12" i="11"/>
  <c r="H13" i="11"/>
  <c r="I13" i="11" s="1"/>
  <c r="G12" i="11"/>
  <c r="B13" i="11"/>
  <c r="C13" i="11" s="1"/>
  <c r="A12" i="11"/>
  <c r="K14" i="11" l="1"/>
  <c r="L14" i="11" s="1"/>
  <c r="J13" i="11"/>
  <c r="E14" i="11"/>
  <c r="F14" i="11" s="1"/>
  <c r="D13" i="11"/>
  <c r="H14" i="11"/>
  <c r="I14" i="11" s="1"/>
  <c r="G13" i="11"/>
  <c r="B14" i="11"/>
  <c r="C14" i="11" s="1"/>
  <c r="A13" i="11"/>
  <c r="K15" i="11" l="1"/>
  <c r="L15" i="11" s="1"/>
  <c r="J14" i="11"/>
  <c r="E15" i="11"/>
  <c r="F15" i="11" s="1"/>
  <c r="D14" i="11"/>
  <c r="H15" i="11"/>
  <c r="I15" i="11" s="1"/>
  <c r="G14" i="11"/>
  <c r="B15" i="11"/>
  <c r="C15" i="11" s="1"/>
  <c r="A14" i="11"/>
  <c r="J15" i="11" l="1"/>
  <c r="K16" i="11"/>
  <c r="L16" i="11" s="1"/>
  <c r="E16" i="11"/>
  <c r="F16" i="11" s="1"/>
  <c r="D15" i="11"/>
  <c r="H16" i="11"/>
  <c r="I16" i="11" s="1"/>
  <c r="G15" i="11"/>
  <c r="B16" i="11"/>
  <c r="C16" i="11" s="1"/>
  <c r="A15" i="11"/>
  <c r="K2" i="4"/>
  <c r="K17" i="11" l="1"/>
  <c r="L17" i="11" s="1"/>
  <c r="J16" i="11"/>
  <c r="E17" i="11"/>
  <c r="F17" i="11" s="1"/>
  <c r="D16" i="11"/>
  <c r="H17" i="11"/>
  <c r="I17" i="11" s="1"/>
  <c r="G16" i="11"/>
  <c r="B17" i="11"/>
  <c r="C17" i="11" s="1"/>
  <c r="A16" i="11"/>
  <c r="K18" i="11" l="1"/>
  <c r="L18" i="11" s="1"/>
  <c r="J17" i="11"/>
  <c r="E18" i="11"/>
  <c r="F18" i="11" s="1"/>
  <c r="D17" i="11"/>
  <c r="H18" i="11"/>
  <c r="I18" i="11" s="1"/>
  <c r="G17" i="11"/>
  <c r="B18" i="11"/>
  <c r="C18" i="11" s="1"/>
  <c r="A17" i="11"/>
  <c r="K19" i="11" l="1"/>
  <c r="L19" i="11" s="1"/>
  <c r="J18" i="11"/>
  <c r="E19" i="11"/>
  <c r="F19" i="11" s="1"/>
  <c r="D18" i="11"/>
  <c r="H19" i="11"/>
  <c r="I19" i="11" s="1"/>
  <c r="G18" i="11"/>
  <c r="B19" i="11"/>
  <c r="C19" i="11" s="1"/>
  <c r="A18" i="11"/>
  <c r="K20" i="11" l="1"/>
  <c r="L20" i="11" s="1"/>
  <c r="J19" i="11"/>
  <c r="E20" i="11"/>
  <c r="F20" i="11" s="1"/>
  <c r="D19" i="11"/>
  <c r="H20" i="11"/>
  <c r="I20" i="11" s="1"/>
  <c r="G19" i="11"/>
  <c r="B20" i="11"/>
  <c r="C20" i="11" s="1"/>
  <c r="A19" i="11"/>
  <c r="K21" i="11" l="1"/>
  <c r="L21" i="11" s="1"/>
  <c r="J20" i="11"/>
  <c r="E21" i="11"/>
  <c r="F21" i="11" s="1"/>
  <c r="D20" i="11"/>
  <c r="H21" i="11"/>
  <c r="I21" i="11" s="1"/>
  <c r="G20" i="11"/>
  <c r="B21" i="11"/>
  <c r="C21" i="11" s="1"/>
  <c r="A20" i="11"/>
  <c r="J21" i="11" l="1"/>
  <c r="K22" i="11"/>
  <c r="L22" i="11" s="1"/>
  <c r="E22" i="11"/>
  <c r="F22" i="11" s="1"/>
  <c r="D21" i="11"/>
  <c r="H22" i="11"/>
  <c r="I22" i="11" s="1"/>
  <c r="G21" i="11"/>
  <c r="B22" i="11"/>
  <c r="C22" i="11" s="1"/>
  <c r="A21" i="11"/>
  <c r="J22" i="11" l="1"/>
  <c r="K23" i="11"/>
  <c r="L23" i="11" s="1"/>
  <c r="E23" i="11"/>
  <c r="F23" i="11" s="1"/>
  <c r="D22" i="11"/>
  <c r="H23" i="11"/>
  <c r="I23" i="11" s="1"/>
  <c r="G22" i="11"/>
  <c r="B23" i="11"/>
  <c r="C23" i="11" s="1"/>
  <c r="A22" i="11"/>
  <c r="J23" i="11" l="1"/>
  <c r="K24" i="11"/>
  <c r="L24" i="11" s="1"/>
  <c r="E24" i="11"/>
  <c r="F24" i="11" s="1"/>
  <c r="D23" i="11"/>
  <c r="H24" i="11"/>
  <c r="I24" i="11" s="1"/>
  <c r="G23" i="11"/>
  <c r="B24" i="11"/>
  <c r="C24" i="11" s="1"/>
  <c r="A23" i="11"/>
  <c r="K25" i="11" l="1"/>
  <c r="L25" i="11" s="1"/>
  <c r="J24" i="11"/>
  <c r="E25" i="11"/>
  <c r="F25" i="11" s="1"/>
  <c r="D24" i="11"/>
  <c r="H25" i="11"/>
  <c r="I25" i="11" s="1"/>
  <c r="G24" i="11"/>
  <c r="B25" i="11"/>
  <c r="C25" i="11" s="1"/>
  <c r="A24" i="11"/>
  <c r="K26" i="11" l="1"/>
  <c r="L26" i="11" s="1"/>
  <c r="J25" i="11"/>
  <c r="E26" i="11"/>
  <c r="F26" i="11" s="1"/>
  <c r="D25" i="11"/>
  <c r="H26" i="11"/>
  <c r="I26" i="11" s="1"/>
  <c r="G25" i="11"/>
  <c r="B26" i="11"/>
  <c r="C26" i="11" s="1"/>
  <c r="A25" i="11"/>
  <c r="K27" i="11" l="1"/>
  <c r="L27" i="11" s="1"/>
  <c r="J26" i="11"/>
  <c r="E27" i="11"/>
  <c r="F27" i="11" s="1"/>
  <c r="D26" i="11"/>
  <c r="H27" i="11"/>
  <c r="I27" i="11" s="1"/>
  <c r="G26" i="11"/>
  <c r="B27" i="11"/>
  <c r="C27" i="11" s="1"/>
  <c r="A26" i="11"/>
  <c r="K28" i="11" l="1"/>
  <c r="L28" i="11" s="1"/>
  <c r="J27" i="11"/>
  <c r="E28" i="11"/>
  <c r="F28" i="11" s="1"/>
  <c r="D27" i="11"/>
  <c r="H28" i="11"/>
  <c r="I28" i="11" s="1"/>
  <c r="G27" i="11"/>
  <c r="B28" i="11"/>
  <c r="C28" i="11" s="1"/>
  <c r="A27" i="11"/>
  <c r="K29" i="11" l="1"/>
  <c r="L29" i="11" s="1"/>
  <c r="J28" i="11"/>
  <c r="E29" i="11"/>
  <c r="F29" i="11" s="1"/>
  <c r="D28" i="11"/>
  <c r="H29" i="11"/>
  <c r="I29" i="11" s="1"/>
  <c r="G28" i="11"/>
  <c r="B29" i="11"/>
  <c r="C29" i="11" s="1"/>
  <c r="A28" i="11"/>
  <c r="J29" i="11" l="1"/>
  <c r="K30" i="11"/>
  <c r="L30" i="11" s="1"/>
  <c r="E30" i="11"/>
  <c r="F30" i="11" s="1"/>
  <c r="D29" i="11"/>
  <c r="H30" i="11"/>
  <c r="I30" i="11" s="1"/>
  <c r="G29" i="11"/>
  <c r="B30" i="11"/>
  <c r="C30" i="11" s="1"/>
  <c r="A29" i="11"/>
  <c r="K31" i="11" l="1"/>
  <c r="L31" i="11" s="1"/>
  <c r="J30" i="11"/>
  <c r="E31" i="11"/>
  <c r="F31" i="11" s="1"/>
  <c r="D30" i="11"/>
  <c r="H31" i="11"/>
  <c r="I31" i="11" s="1"/>
  <c r="G30" i="11"/>
  <c r="B31" i="11"/>
  <c r="C31" i="11" s="1"/>
  <c r="A30" i="11"/>
  <c r="J31" i="11" l="1"/>
  <c r="K32" i="11"/>
  <c r="L32" i="11" s="1"/>
  <c r="E32" i="11"/>
  <c r="F32" i="11" s="1"/>
  <c r="D31" i="11"/>
  <c r="H32" i="11"/>
  <c r="I32" i="11" s="1"/>
  <c r="G31" i="11"/>
  <c r="B32" i="11"/>
  <c r="C32" i="11" s="1"/>
  <c r="A31" i="11"/>
  <c r="K33" i="11" l="1"/>
  <c r="L33" i="11" s="1"/>
  <c r="J32" i="11"/>
  <c r="D32" i="11"/>
  <c r="E33" i="11"/>
  <c r="F33" i="11" s="1"/>
  <c r="H33" i="11"/>
  <c r="I33" i="11" s="1"/>
  <c r="G32" i="11"/>
  <c r="B33" i="11"/>
  <c r="C33" i="11" s="1"/>
  <c r="A32" i="11"/>
  <c r="K34" i="11" l="1"/>
  <c r="L34" i="11" s="1"/>
  <c r="J33" i="11"/>
  <c r="E34" i="11"/>
  <c r="F34" i="11" s="1"/>
  <c r="D33" i="11"/>
  <c r="H34" i="11"/>
  <c r="I34" i="11" s="1"/>
  <c r="G33" i="11"/>
  <c r="B34" i="11"/>
  <c r="C34" i="11" s="1"/>
  <c r="A33" i="11"/>
  <c r="K35" i="11" l="1"/>
  <c r="L35" i="11" s="1"/>
  <c r="J34" i="11"/>
  <c r="E35" i="11"/>
  <c r="F35" i="11" s="1"/>
  <c r="D34" i="11"/>
  <c r="H35" i="11"/>
  <c r="I35" i="11" s="1"/>
  <c r="G34" i="11"/>
  <c r="B35" i="11"/>
  <c r="C35" i="11" s="1"/>
  <c r="A34" i="11"/>
  <c r="J35" i="11" l="1"/>
  <c r="K36" i="11"/>
  <c r="L36" i="11" s="1"/>
  <c r="E36" i="11"/>
  <c r="F36" i="11" s="1"/>
  <c r="D35" i="11"/>
  <c r="H36" i="11"/>
  <c r="I36" i="11" s="1"/>
  <c r="G35" i="11"/>
  <c r="B36" i="11"/>
  <c r="C36" i="11" s="1"/>
  <c r="A35" i="11"/>
  <c r="K37" i="11" l="1"/>
  <c r="L37" i="11" s="1"/>
  <c r="J36" i="11"/>
  <c r="E37" i="11"/>
  <c r="F37" i="11" s="1"/>
  <c r="D36" i="11"/>
  <c r="H37" i="11"/>
  <c r="I37" i="11" s="1"/>
  <c r="G36" i="11"/>
  <c r="B37" i="11"/>
  <c r="C37" i="11" s="1"/>
  <c r="A36" i="11"/>
  <c r="J37" i="11" l="1"/>
  <c r="K38" i="11"/>
  <c r="L38" i="11" s="1"/>
  <c r="D37" i="11"/>
  <c r="E38" i="11"/>
  <c r="F38" i="11" s="1"/>
  <c r="H38" i="11"/>
  <c r="I38" i="11" s="1"/>
  <c r="G37" i="11"/>
  <c r="B38" i="11"/>
  <c r="C38" i="11" s="1"/>
  <c r="A37" i="11"/>
  <c r="K39" i="11" l="1"/>
  <c r="L39" i="11" s="1"/>
  <c r="J38" i="11"/>
  <c r="E39" i="11"/>
  <c r="F39" i="11" s="1"/>
  <c r="D38" i="11"/>
  <c r="H39" i="11"/>
  <c r="I39" i="11" s="1"/>
  <c r="G38" i="11"/>
  <c r="B39" i="11"/>
  <c r="C39" i="11" s="1"/>
  <c r="A38" i="11"/>
  <c r="K40" i="11" l="1"/>
  <c r="L40" i="11" s="1"/>
  <c r="J39" i="11"/>
  <c r="E40" i="11"/>
  <c r="F40" i="11" s="1"/>
  <c r="D39" i="11"/>
  <c r="H40" i="11"/>
  <c r="I40" i="11" s="1"/>
  <c r="G39" i="11"/>
  <c r="B40" i="11"/>
  <c r="C40" i="11" s="1"/>
  <c r="A39" i="11"/>
  <c r="K41" i="11" l="1"/>
  <c r="L41" i="11" s="1"/>
  <c r="J40" i="11"/>
  <c r="E41" i="11"/>
  <c r="F41" i="11" s="1"/>
  <c r="D40" i="11"/>
  <c r="H41" i="11"/>
  <c r="I41" i="11" s="1"/>
  <c r="G40" i="11"/>
  <c r="B41" i="11"/>
  <c r="C41" i="11" s="1"/>
  <c r="A40" i="11"/>
  <c r="K42" i="11" l="1"/>
  <c r="L42" i="11" s="1"/>
  <c r="J41" i="11"/>
  <c r="E42" i="11"/>
  <c r="F42" i="11" s="1"/>
  <c r="D41" i="11"/>
  <c r="H42" i="11"/>
  <c r="I42" i="11" s="1"/>
  <c r="G41" i="11"/>
  <c r="B42" i="11"/>
  <c r="C42" i="11" s="1"/>
  <c r="A41" i="11"/>
  <c r="K43" i="11" l="1"/>
  <c r="L43" i="11" s="1"/>
  <c r="J42" i="11"/>
  <c r="E43" i="11"/>
  <c r="F43" i="11" s="1"/>
  <c r="D42" i="11"/>
  <c r="H43" i="11"/>
  <c r="I43" i="11" s="1"/>
  <c r="G42" i="11"/>
  <c r="B43" i="11"/>
  <c r="C43" i="11" s="1"/>
  <c r="A42" i="11"/>
  <c r="J43" i="11" l="1"/>
  <c r="K44" i="11"/>
  <c r="L44" i="11" s="1"/>
  <c r="E44" i="11"/>
  <c r="F44" i="11" s="1"/>
  <c r="D43" i="11"/>
  <c r="H44" i="11"/>
  <c r="I44" i="11" s="1"/>
  <c r="G43" i="11"/>
  <c r="B44" i="11"/>
  <c r="C44" i="11" s="1"/>
  <c r="A43" i="11"/>
  <c r="J44" i="11" l="1"/>
  <c r="K45" i="11"/>
  <c r="L45" i="11" s="1"/>
  <c r="D44" i="11"/>
  <c r="E45" i="11"/>
  <c r="F45" i="11" s="1"/>
  <c r="H45" i="11"/>
  <c r="I45" i="11" s="1"/>
  <c r="G44" i="11"/>
  <c r="B45" i="11"/>
  <c r="C45" i="11" s="1"/>
  <c r="A44" i="11"/>
  <c r="K46" i="11" l="1"/>
  <c r="L46" i="11" s="1"/>
  <c r="J45" i="11"/>
  <c r="E46" i="11"/>
  <c r="F46" i="11" s="1"/>
  <c r="D45" i="11"/>
  <c r="H46" i="11"/>
  <c r="I46" i="11" s="1"/>
  <c r="G45" i="11"/>
  <c r="B46" i="11"/>
  <c r="C46" i="11" s="1"/>
  <c r="A45" i="11"/>
  <c r="K47" i="11" l="1"/>
  <c r="L47" i="11" s="1"/>
  <c r="J46" i="11"/>
  <c r="E47" i="11"/>
  <c r="F47" i="11" s="1"/>
  <c r="D46" i="11"/>
  <c r="H47" i="11"/>
  <c r="I47" i="11" s="1"/>
  <c r="G46" i="11"/>
  <c r="B47" i="11"/>
  <c r="C47" i="11" s="1"/>
  <c r="A46" i="11"/>
  <c r="K48" i="11" l="1"/>
  <c r="L48" i="11" s="1"/>
  <c r="J47" i="11"/>
  <c r="E48" i="11"/>
  <c r="F48" i="11" s="1"/>
  <c r="D47" i="11"/>
  <c r="H48" i="11"/>
  <c r="I48" i="11" s="1"/>
  <c r="G47" i="11"/>
  <c r="B48" i="11"/>
  <c r="C48" i="11" s="1"/>
  <c r="A47" i="11"/>
  <c r="K49" i="11" l="1"/>
  <c r="L49" i="11" s="1"/>
  <c r="J48" i="11"/>
  <c r="E49" i="11"/>
  <c r="F49" i="11" s="1"/>
  <c r="D48" i="11"/>
  <c r="H49" i="11"/>
  <c r="I49" i="11" s="1"/>
  <c r="G48" i="11"/>
  <c r="B49" i="11"/>
  <c r="C49" i="11" s="1"/>
  <c r="A48" i="11"/>
  <c r="K50" i="11" l="1"/>
  <c r="L50" i="11" s="1"/>
  <c r="J49" i="11"/>
  <c r="D49" i="11"/>
  <c r="E50" i="11"/>
  <c r="F50" i="11" s="1"/>
  <c r="H50" i="11"/>
  <c r="I50" i="11" s="1"/>
  <c r="G49" i="11"/>
  <c r="B50" i="11"/>
  <c r="C50" i="11" s="1"/>
  <c r="A49" i="11"/>
  <c r="K51" i="11" l="1"/>
  <c r="L51" i="11" s="1"/>
  <c r="J50" i="11"/>
  <c r="E51" i="11"/>
  <c r="F51" i="11" s="1"/>
  <c r="D50" i="11"/>
  <c r="H51" i="11"/>
  <c r="I51" i="11" s="1"/>
  <c r="G50" i="11"/>
  <c r="B51" i="11"/>
  <c r="C51" i="11" s="1"/>
  <c r="A50" i="11"/>
  <c r="J51" i="11" l="1"/>
  <c r="K52" i="11"/>
  <c r="L52" i="11" s="1"/>
  <c r="D51" i="11"/>
  <c r="E52" i="11"/>
  <c r="F52" i="11" s="1"/>
  <c r="H52" i="11"/>
  <c r="I52" i="11" s="1"/>
  <c r="G51" i="11"/>
  <c r="B52" i="11"/>
  <c r="C52" i="11" s="1"/>
  <c r="A51" i="11"/>
  <c r="K53" i="11" l="1"/>
  <c r="L53" i="11" s="1"/>
  <c r="J52" i="11"/>
  <c r="E53" i="11"/>
  <c r="F53" i="11" s="1"/>
  <c r="D52" i="11"/>
  <c r="H53" i="11"/>
  <c r="I53" i="11" s="1"/>
  <c r="G52" i="11"/>
  <c r="B53" i="11"/>
  <c r="C53" i="11" s="1"/>
  <c r="A52" i="11"/>
  <c r="K54" i="11" l="1"/>
  <c r="L54" i="11" s="1"/>
  <c r="J53" i="11"/>
  <c r="D53" i="11"/>
  <c r="E54" i="11"/>
  <c r="F54" i="11" s="1"/>
  <c r="H54" i="11"/>
  <c r="I54" i="11" s="1"/>
  <c r="G53" i="11"/>
  <c r="B54" i="11"/>
  <c r="C54" i="11" s="1"/>
  <c r="A53" i="11"/>
  <c r="K55" i="11" l="1"/>
  <c r="L55" i="11" s="1"/>
  <c r="J54" i="11"/>
  <c r="E55" i="11"/>
  <c r="F55" i="11" s="1"/>
  <c r="D54" i="11"/>
  <c r="H55" i="11"/>
  <c r="I55" i="11" s="1"/>
  <c r="G54" i="11"/>
  <c r="B55" i="11"/>
  <c r="C55" i="11" s="1"/>
  <c r="A54" i="11"/>
  <c r="J55" i="11" l="1"/>
  <c r="K56" i="11"/>
  <c r="L56" i="11" s="1"/>
  <c r="D55" i="11"/>
  <c r="E56" i="11"/>
  <c r="F56" i="11" s="1"/>
  <c r="H56" i="11"/>
  <c r="I56" i="11" s="1"/>
  <c r="G55" i="11"/>
  <c r="B56" i="11"/>
  <c r="C56" i="11" s="1"/>
  <c r="A55" i="11"/>
  <c r="K57" i="11" l="1"/>
  <c r="L57" i="11" s="1"/>
  <c r="J56" i="11"/>
  <c r="E57" i="11"/>
  <c r="F57" i="11" s="1"/>
  <c r="D56" i="11"/>
  <c r="H57" i="11"/>
  <c r="I57" i="11" s="1"/>
  <c r="G56" i="11"/>
  <c r="B57" i="11"/>
  <c r="C57" i="11" s="1"/>
  <c r="A56" i="11"/>
  <c r="K58" i="11" l="1"/>
  <c r="L58" i="11" s="1"/>
  <c r="J57" i="11"/>
  <c r="E58" i="11"/>
  <c r="F58" i="11" s="1"/>
  <c r="D57" i="11"/>
  <c r="H58" i="11"/>
  <c r="I58" i="11" s="1"/>
  <c r="G57" i="11"/>
  <c r="B58" i="11"/>
  <c r="C58" i="11" s="1"/>
  <c r="A57" i="11"/>
  <c r="K59" i="11" l="1"/>
  <c r="L59" i="11" s="1"/>
  <c r="J58" i="11"/>
  <c r="E59" i="11"/>
  <c r="F59" i="11" s="1"/>
  <c r="D58" i="11"/>
  <c r="H59" i="11"/>
  <c r="I59" i="11" s="1"/>
  <c r="G58" i="11"/>
  <c r="B59" i="11"/>
  <c r="C59" i="11" s="1"/>
  <c r="A58" i="11"/>
  <c r="J59" i="11" l="1"/>
  <c r="K60" i="11"/>
  <c r="L60" i="11" s="1"/>
  <c r="E60" i="11"/>
  <c r="F60" i="11" s="1"/>
  <c r="D59" i="11"/>
  <c r="H60" i="11"/>
  <c r="I60" i="11" s="1"/>
  <c r="G59" i="11"/>
  <c r="B60" i="11"/>
  <c r="C60" i="11" s="1"/>
  <c r="A59" i="11"/>
  <c r="K61" i="11" l="1"/>
  <c r="L61" i="11" s="1"/>
  <c r="J60" i="11"/>
  <c r="E61" i="11"/>
  <c r="F61" i="11" s="1"/>
  <c r="D60" i="11"/>
  <c r="H61" i="11"/>
  <c r="I61" i="11" s="1"/>
  <c r="G60" i="11"/>
  <c r="B61" i="11"/>
  <c r="C61" i="11" s="1"/>
  <c r="A60" i="11"/>
  <c r="K62" i="11" l="1"/>
  <c r="L62" i="11" s="1"/>
  <c r="J61" i="11"/>
  <c r="E62" i="11"/>
  <c r="F62" i="11" s="1"/>
  <c r="D61" i="11"/>
  <c r="H62" i="11"/>
  <c r="I62" i="11" s="1"/>
  <c r="G61" i="11"/>
  <c r="B62" i="11"/>
  <c r="C62" i="11" s="1"/>
  <c r="A61" i="11"/>
  <c r="K63" i="11" l="1"/>
  <c r="L63" i="11" s="1"/>
  <c r="J62" i="11"/>
  <c r="E63" i="11"/>
  <c r="F63" i="11" s="1"/>
  <c r="D62" i="11"/>
  <c r="H63" i="11"/>
  <c r="I63" i="11" s="1"/>
  <c r="G62" i="11"/>
  <c r="B63" i="11"/>
  <c r="C63" i="11" s="1"/>
  <c r="A62" i="11"/>
  <c r="K64" i="11" l="1"/>
  <c r="L64" i="11" s="1"/>
  <c r="J63" i="11"/>
  <c r="E64" i="11"/>
  <c r="F64" i="11" s="1"/>
  <c r="D63" i="11"/>
  <c r="H64" i="11"/>
  <c r="I64" i="11" s="1"/>
  <c r="G63" i="11"/>
  <c r="B64" i="11"/>
  <c r="C64" i="11" s="1"/>
  <c r="A63" i="11"/>
  <c r="K65" i="11" l="1"/>
  <c r="L65" i="11" s="1"/>
  <c r="J64" i="11"/>
  <c r="E65" i="11"/>
  <c r="F65" i="11" s="1"/>
  <c r="D64" i="11"/>
  <c r="H65" i="11"/>
  <c r="I65" i="11" s="1"/>
  <c r="G64" i="11"/>
  <c r="B65" i="11"/>
  <c r="C65" i="11" s="1"/>
  <c r="A64" i="11"/>
  <c r="K66" i="11" l="1"/>
  <c r="L66" i="11" s="1"/>
  <c r="J65" i="11"/>
  <c r="D65" i="11"/>
  <c r="E66" i="11"/>
  <c r="F66" i="11" s="1"/>
  <c r="H66" i="11"/>
  <c r="I66" i="11" s="1"/>
  <c r="G65" i="11"/>
  <c r="B66" i="11"/>
  <c r="C66" i="11" s="1"/>
  <c r="A65" i="11"/>
  <c r="K67" i="11" l="1"/>
  <c r="L67" i="11" s="1"/>
  <c r="J66" i="11"/>
  <c r="D66" i="11"/>
  <c r="E67" i="11"/>
  <c r="F67" i="11" s="1"/>
  <c r="H67" i="11"/>
  <c r="I67" i="11" s="1"/>
  <c r="G66" i="11"/>
  <c r="B67" i="11"/>
  <c r="C67" i="11" s="1"/>
  <c r="A66" i="11"/>
  <c r="K68" i="11" l="1"/>
  <c r="L68" i="11" s="1"/>
  <c r="J67" i="11"/>
  <c r="E68" i="11"/>
  <c r="F68" i="11" s="1"/>
  <c r="D67" i="11"/>
  <c r="H68" i="11"/>
  <c r="I68" i="11" s="1"/>
  <c r="G67" i="11"/>
  <c r="B68" i="11"/>
  <c r="C68" i="11" s="1"/>
  <c r="A67" i="11"/>
  <c r="K69" i="11" l="1"/>
  <c r="L69" i="11" s="1"/>
  <c r="J68" i="11"/>
  <c r="E69" i="11"/>
  <c r="F69" i="11" s="1"/>
  <c r="D68" i="11"/>
  <c r="H69" i="11"/>
  <c r="I69" i="11" s="1"/>
  <c r="G68" i="11"/>
  <c r="B69" i="11"/>
  <c r="C69" i="11" s="1"/>
  <c r="A68" i="11"/>
  <c r="K70" i="11" l="1"/>
  <c r="L70" i="11" s="1"/>
  <c r="J69" i="11"/>
  <c r="E70" i="11"/>
  <c r="F70" i="11" s="1"/>
  <c r="D69" i="11"/>
  <c r="H70" i="11"/>
  <c r="I70" i="11" s="1"/>
  <c r="G69" i="11"/>
  <c r="B70" i="11"/>
  <c r="C70" i="11" s="1"/>
  <c r="A69" i="11"/>
  <c r="K71" i="11" l="1"/>
  <c r="L71" i="11" s="1"/>
  <c r="J70" i="11"/>
  <c r="E71" i="11"/>
  <c r="F71" i="11" s="1"/>
  <c r="D70" i="11"/>
  <c r="H71" i="11"/>
  <c r="I71" i="11" s="1"/>
  <c r="G70" i="11"/>
  <c r="B71" i="11"/>
  <c r="C71" i="11" s="1"/>
  <c r="A70" i="11"/>
  <c r="K72" i="11" l="1"/>
  <c r="L72" i="11" s="1"/>
  <c r="J71" i="11"/>
  <c r="D71" i="11"/>
  <c r="E72" i="11"/>
  <c r="F72" i="11" s="1"/>
  <c r="H72" i="11"/>
  <c r="I72" i="11" s="1"/>
  <c r="G71" i="11"/>
  <c r="B72" i="11"/>
  <c r="C72" i="11" s="1"/>
  <c r="A71" i="11"/>
  <c r="K73" i="11" l="1"/>
  <c r="L73" i="11" s="1"/>
  <c r="J72" i="11"/>
  <c r="E73" i="11"/>
  <c r="F73" i="11" s="1"/>
  <c r="D72" i="11"/>
  <c r="H73" i="11"/>
  <c r="I73" i="11" s="1"/>
  <c r="G72" i="11"/>
  <c r="B73" i="11"/>
  <c r="C73" i="11" s="1"/>
  <c r="A72" i="11"/>
  <c r="J73" i="11" l="1"/>
  <c r="K74" i="11"/>
  <c r="L74" i="11" s="1"/>
  <c r="E74" i="11"/>
  <c r="F74" i="11" s="1"/>
  <c r="D73" i="11"/>
  <c r="H74" i="11"/>
  <c r="I74" i="11" s="1"/>
  <c r="G73" i="11"/>
  <c r="B74" i="11"/>
  <c r="C74" i="11" s="1"/>
  <c r="A73" i="11"/>
  <c r="K75" i="11" l="1"/>
  <c r="L75" i="11" s="1"/>
  <c r="J74" i="11"/>
  <c r="E75" i="11"/>
  <c r="F75" i="11" s="1"/>
  <c r="D74" i="11"/>
  <c r="H75" i="11"/>
  <c r="I75" i="11" s="1"/>
  <c r="G74" i="11"/>
  <c r="B75" i="11"/>
  <c r="C75" i="11" s="1"/>
  <c r="A74" i="11"/>
  <c r="J75" i="11" l="1"/>
  <c r="K76" i="11"/>
  <c r="L76" i="11" s="1"/>
  <c r="E76" i="11"/>
  <c r="F76" i="11" s="1"/>
  <c r="D75" i="11"/>
  <c r="H76" i="11"/>
  <c r="I76" i="11" s="1"/>
  <c r="G75" i="11"/>
  <c r="B76" i="11"/>
  <c r="C76" i="11" s="1"/>
  <c r="A75" i="11"/>
  <c r="K77" i="11" l="1"/>
  <c r="L77" i="11" s="1"/>
  <c r="J76" i="11"/>
  <c r="D76" i="11"/>
  <c r="E77" i="11"/>
  <c r="F77" i="11" s="1"/>
  <c r="H77" i="11"/>
  <c r="I77" i="11" s="1"/>
  <c r="G76" i="11"/>
  <c r="B77" i="11"/>
  <c r="C77" i="11" s="1"/>
  <c r="A76" i="11"/>
  <c r="K78" i="11" l="1"/>
  <c r="L78" i="11" s="1"/>
  <c r="J77" i="11"/>
  <c r="D77" i="11"/>
  <c r="E78" i="11"/>
  <c r="F78" i="11" s="1"/>
  <c r="H78" i="11"/>
  <c r="I78" i="11" s="1"/>
  <c r="G77" i="11"/>
  <c r="B78" i="11"/>
  <c r="C78" i="11" s="1"/>
  <c r="A77" i="11"/>
  <c r="K79" i="11" l="1"/>
  <c r="L79" i="11" s="1"/>
  <c r="J78" i="11"/>
  <c r="E79" i="11"/>
  <c r="F79" i="11" s="1"/>
  <c r="D78" i="11"/>
  <c r="H79" i="11"/>
  <c r="I79" i="11" s="1"/>
  <c r="G78" i="11"/>
  <c r="B79" i="11"/>
  <c r="C79" i="11" s="1"/>
  <c r="A78" i="11"/>
  <c r="J79" i="11" l="1"/>
  <c r="K80" i="11"/>
  <c r="L80" i="11" s="1"/>
  <c r="E80" i="11"/>
  <c r="F80" i="11" s="1"/>
  <c r="D79" i="11"/>
  <c r="H80" i="11"/>
  <c r="I80" i="11" s="1"/>
  <c r="G79" i="11"/>
  <c r="B80" i="11"/>
  <c r="C80" i="11" s="1"/>
  <c r="A79" i="11"/>
  <c r="K81" i="11" l="1"/>
  <c r="L81" i="11" s="1"/>
  <c r="J80" i="11"/>
  <c r="E81" i="11"/>
  <c r="F81" i="11" s="1"/>
  <c r="D80" i="11"/>
  <c r="H81" i="11"/>
  <c r="I81" i="11" s="1"/>
  <c r="G80" i="11"/>
  <c r="B81" i="11"/>
  <c r="C81" i="11" s="1"/>
  <c r="A80" i="11"/>
  <c r="J81" i="11" l="1"/>
  <c r="K82" i="11"/>
  <c r="L82" i="11" s="1"/>
  <c r="E82" i="11"/>
  <c r="F82" i="11" s="1"/>
  <c r="D81" i="11"/>
  <c r="H82" i="11"/>
  <c r="I82" i="11" s="1"/>
  <c r="G81" i="11"/>
  <c r="B82" i="11"/>
  <c r="C82" i="11" s="1"/>
  <c r="A81" i="11"/>
  <c r="K83" i="11" l="1"/>
  <c r="L83" i="11" s="1"/>
  <c r="J82" i="11"/>
  <c r="E83" i="11"/>
  <c r="F83" i="11" s="1"/>
  <c r="D82" i="11"/>
  <c r="H83" i="11"/>
  <c r="I83" i="11" s="1"/>
  <c r="G82" i="11"/>
  <c r="B83" i="11"/>
  <c r="C83" i="11" s="1"/>
  <c r="A82" i="11"/>
  <c r="J83" i="11" l="1"/>
  <c r="K84" i="11"/>
  <c r="L84" i="11" s="1"/>
  <c r="D83" i="11"/>
  <c r="E84" i="11"/>
  <c r="F84" i="11" s="1"/>
  <c r="H84" i="11"/>
  <c r="I84" i="11" s="1"/>
  <c r="G83" i="11"/>
  <c r="B84" i="11"/>
  <c r="C84" i="11" s="1"/>
  <c r="A83" i="11"/>
  <c r="K85" i="11" l="1"/>
  <c r="L85" i="11" s="1"/>
  <c r="J84" i="11"/>
  <c r="E85" i="11"/>
  <c r="F85" i="11" s="1"/>
  <c r="D84" i="11"/>
  <c r="H85" i="11"/>
  <c r="I85" i="11" s="1"/>
  <c r="G84" i="11"/>
  <c r="B85" i="11"/>
  <c r="C85" i="11" s="1"/>
  <c r="A84" i="11"/>
  <c r="K86" i="11" l="1"/>
  <c r="L86" i="11" s="1"/>
  <c r="J85" i="11"/>
  <c r="D85" i="11"/>
  <c r="E86" i="11"/>
  <c r="F86" i="11" s="1"/>
  <c r="H86" i="11"/>
  <c r="I86" i="11" s="1"/>
  <c r="G85" i="11"/>
  <c r="B86" i="11"/>
  <c r="C86" i="11" s="1"/>
  <c r="A85" i="11"/>
  <c r="K87" i="11" l="1"/>
  <c r="L87" i="11" s="1"/>
  <c r="J86" i="11"/>
  <c r="D86" i="11"/>
  <c r="E87" i="11"/>
  <c r="F87" i="11" s="1"/>
  <c r="H87" i="11"/>
  <c r="I87" i="11" s="1"/>
  <c r="G86" i="11"/>
  <c r="B87" i="11"/>
  <c r="C87" i="11" s="1"/>
  <c r="A86" i="11"/>
  <c r="J87" i="11" l="1"/>
  <c r="K88" i="11"/>
  <c r="L88" i="11" s="1"/>
  <c r="D87" i="11"/>
  <c r="E88" i="11"/>
  <c r="F88" i="11" s="1"/>
  <c r="H88" i="11"/>
  <c r="I88" i="11" s="1"/>
  <c r="G87" i="11"/>
  <c r="B88" i="11"/>
  <c r="C88" i="11" s="1"/>
  <c r="A87" i="11"/>
  <c r="K89" i="11" l="1"/>
  <c r="L89" i="11" s="1"/>
  <c r="J88" i="11"/>
  <c r="D88" i="11"/>
  <c r="E89" i="11"/>
  <c r="F89" i="11" s="1"/>
  <c r="H89" i="11"/>
  <c r="I89" i="11" s="1"/>
  <c r="G88" i="11"/>
  <c r="B89" i="11"/>
  <c r="C89" i="11" s="1"/>
  <c r="A88" i="11"/>
  <c r="K90" i="11" l="1"/>
  <c r="L90" i="11" s="1"/>
  <c r="J89" i="11"/>
  <c r="D89" i="11"/>
  <c r="E90" i="11"/>
  <c r="F90" i="11" s="1"/>
  <c r="H90" i="11"/>
  <c r="I90" i="11" s="1"/>
  <c r="G89" i="11"/>
  <c r="B90" i="11"/>
  <c r="C90" i="11" s="1"/>
  <c r="A89" i="11"/>
  <c r="K91" i="11" l="1"/>
  <c r="L91" i="11" s="1"/>
  <c r="J90" i="11"/>
  <c r="D90" i="11"/>
  <c r="E91" i="11"/>
  <c r="F91" i="11" s="1"/>
  <c r="H91" i="11"/>
  <c r="I91" i="11" s="1"/>
  <c r="G90" i="11"/>
  <c r="B91" i="11"/>
  <c r="C91" i="11" s="1"/>
  <c r="A90" i="11"/>
  <c r="K92" i="11" l="1"/>
  <c r="L92" i="11" s="1"/>
  <c r="J91" i="11"/>
  <c r="E92" i="11"/>
  <c r="F92" i="11" s="1"/>
  <c r="D91" i="11"/>
  <c r="H92" i="11"/>
  <c r="I92" i="11" s="1"/>
  <c r="G91" i="11"/>
  <c r="B92" i="11"/>
  <c r="C92" i="11" s="1"/>
  <c r="A91" i="11"/>
  <c r="N91" i="11"/>
  <c r="K93" i="11" l="1"/>
  <c r="L93" i="11" s="1"/>
  <c r="J92" i="11"/>
  <c r="E93" i="11"/>
  <c r="F93" i="11" s="1"/>
  <c r="D92" i="11"/>
  <c r="H93" i="11"/>
  <c r="I93" i="11" s="1"/>
  <c r="G92" i="11"/>
  <c r="B93" i="11"/>
  <c r="C93" i="11" s="1"/>
  <c r="A92" i="11"/>
  <c r="N92" i="11"/>
  <c r="K94" i="11" l="1"/>
  <c r="L94" i="11" s="1"/>
  <c r="J93" i="11"/>
  <c r="E94" i="11"/>
  <c r="F94" i="11" s="1"/>
  <c r="D93" i="11"/>
  <c r="H94" i="11"/>
  <c r="I94" i="11" s="1"/>
  <c r="G93" i="11"/>
  <c r="B94" i="11"/>
  <c r="C94" i="11" s="1"/>
  <c r="A93" i="11"/>
  <c r="N93" i="11"/>
  <c r="K95" i="11" l="1"/>
  <c r="L95" i="11" s="1"/>
  <c r="J94" i="11"/>
  <c r="E95" i="11"/>
  <c r="F95" i="11" s="1"/>
  <c r="D94" i="11"/>
  <c r="H95" i="11"/>
  <c r="I95" i="11" s="1"/>
  <c r="G94" i="11"/>
  <c r="B95" i="11"/>
  <c r="C95" i="11" s="1"/>
  <c r="A94" i="11"/>
  <c r="K96" i="11" l="1"/>
  <c r="L96" i="11" s="1"/>
  <c r="J95" i="11"/>
  <c r="E96" i="11"/>
  <c r="F96" i="11" s="1"/>
  <c r="D95" i="11"/>
  <c r="H96" i="11"/>
  <c r="I96" i="11" s="1"/>
  <c r="G95" i="11"/>
  <c r="B96" i="11"/>
  <c r="C96" i="11" s="1"/>
  <c r="A95" i="11"/>
  <c r="K97" i="11" l="1"/>
  <c r="L97" i="11" s="1"/>
  <c r="J96" i="11"/>
  <c r="E97" i="11"/>
  <c r="F97" i="11" s="1"/>
  <c r="D96" i="11"/>
  <c r="H97" i="11"/>
  <c r="I97" i="11" s="1"/>
  <c r="G96" i="11"/>
  <c r="B97" i="11"/>
  <c r="C97" i="11" s="1"/>
  <c r="A96" i="11"/>
  <c r="J97" i="11" l="1"/>
  <c r="K98" i="11"/>
  <c r="L98" i="11" s="1"/>
  <c r="E98" i="11"/>
  <c r="F98" i="11" s="1"/>
  <c r="D97" i="11"/>
  <c r="H98" i="11"/>
  <c r="I98" i="11" s="1"/>
  <c r="G97" i="11"/>
  <c r="B98" i="11"/>
  <c r="C98" i="11" s="1"/>
  <c r="A97" i="11"/>
  <c r="K99" i="11" l="1"/>
  <c r="L99" i="11" s="1"/>
  <c r="J98" i="11"/>
  <c r="E99" i="11"/>
  <c r="F99" i="11" s="1"/>
  <c r="D98" i="11"/>
  <c r="H99" i="11"/>
  <c r="I99" i="11" s="1"/>
  <c r="G98" i="11"/>
  <c r="B99" i="11"/>
  <c r="C99" i="11" s="1"/>
  <c r="A98" i="11"/>
  <c r="K100" i="11" l="1"/>
  <c r="L100" i="11" s="1"/>
  <c r="J99" i="11"/>
  <c r="E100" i="11"/>
  <c r="F100" i="11" s="1"/>
  <c r="D99" i="11"/>
  <c r="H100" i="11"/>
  <c r="I100" i="11" s="1"/>
  <c r="G99" i="11"/>
  <c r="B100" i="11"/>
  <c r="C100" i="11" s="1"/>
  <c r="A99" i="11"/>
  <c r="K101" i="11" l="1"/>
  <c r="L101" i="11" s="1"/>
  <c r="J100" i="11"/>
  <c r="E101" i="11"/>
  <c r="F101" i="11" s="1"/>
  <c r="D100" i="11"/>
  <c r="H101" i="11"/>
  <c r="I101" i="11" s="1"/>
  <c r="G100" i="11"/>
  <c r="B101" i="11"/>
  <c r="C101" i="11" s="1"/>
  <c r="A100" i="11"/>
  <c r="K102" i="11" l="1"/>
  <c r="L102" i="11" s="1"/>
  <c r="J101" i="11"/>
  <c r="E102" i="11"/>
  <c r="F102" i="11" s="1"/>
  <c r="D101" i="11"/>
  <c r="H102" i="11"/>
  <c r="I102" i="11" s="1"/>
  <c r="G101" i="11"/>
  <c r="B102" i="11"/>
  <c r="C102" i="11" s="1"/>
  <c r="A101" i="11"/>
  <c r="K103" i="11" l="1"/>
  <c r="L103" i="11" s="1"/>
  <c r="J102" i="11"/>
  <c r="E103" i="11"/>
  <c r="F103" i="11" s="1"/>
  <c r="D102" i="11"/>
  <c r="H103" i="11"/>
  <c r="I103" i="11" s="1"/>
  <c r="G102" i="11"/>
  <c r="B103" i="11"/>
  <c r="C103" i="11" s="1"/>
  <c r="A102" i="11"/>
  <c r="K104" i="11" l="1"/>
  <c r="L104" i="11" s="1"/>
  <c r="J103" i="11"/>
  <c r="E104" i="11"/>
  <c r="F104" i="11" s="1"/>
  <c r="D103" i="11"/>
  <c r="H104" i="11"/>
  <c r="I104" i="11" s="1"/>
  <c r="G103" i="11"/>
  <c r="B104" i="11"/>
  <c r="C104" i="11" s="1"/>
  <c r="A103" i="11"/>
  <c r="J104" i="11" l="1"/>
  <c r="K105" i="11"/>
  <c r="L105" i="11" s="1"/>
  <c r="E105" i="11"/>
  <c r="F105" i="11" s="1"/>
  <c r="D104" i="11"/>
  <c r="H105" i="11"/>
  <c r="I105" i="11" s="1"/>
  <c r="G104" i="11"/>
  <c r="B105" i="11"/>
  <c r="C105" i="11" s="1"/>
  <c r="A104" i="11"/>
  <c r="K106" i="11" l="1"/>
  <c r="L106" i="11" s="1"/>
  <c r="J105" i="11"/>
  <c r="E106" i="11"/>
  <c r="F106" i="11" s="1"/>
  <c r="D105" i="11"/>
  <c r="H106" i="11"/>
  <c r="I106" i="11" s="1"/>
  <c r="G105" i="11"/>
  <c r="B106" i="11"/>
  <c r="C106" i="11" s="1"/>
  <c r="A105" i="11"/>
  <c r="K107" i="11" l="1"/>
  <c r="L107" i="11" s="1"/>
  <c r="J106" i="11"/>
  <c r="E107" i="11"/>
  <c r="F107" i="11" s="1"/>
  <c r="D106" i="11"/>
  <c r="H107" i="11"/>
  <c r="I107" i="11" s="1"/>
  <c r="G106" i="11"/>
  <c r="B107" i="11"/>
  <c r="C107" i="11" s="1"/>
  <c r="A106" i="11"/>
  <c r="K108" i="11" l="1"/>
  <c r="L108" i="11" s="1"/>
  <c r="J107" i="11"/>
  <c r="E108" i="11"/>
  <c r="F108" i="11" s="1"/>
  <c r="D107" i="11"/>
  <c r="H108" i="11"/>
  <c r="I108" i="11" s="1"/>
  <c r="G107" i="11"/>
  <c r="B108" i="11"/>
  <c r="C108" i="11" s="1"/>
  <c r="A107" i="11"/>
  <c r="K109" i="11" l="1"/>
  <c r="L109" i="11" s="1"/>
  <c r="J108" i="11"/>
  <c r="E109" i="11"/>
  <c r="F109" i="11" s="1"/>
  <c r="D108" i="11"/>
  <c r="H109" i="11"/>
  <c r="I109" i="11" s="1"/>
  <c r="G108" i="11"/>
  <c r="B109" i="11"/>
  <c r="C109" i="11" s="1"/>
  <c r="A108" i="11"/>
  <c r="K110" i="11" l="1"/>
  <c r="L110" i="11" s="1"/>
  <c r="J109" i="11"/>
  <c r="E110" i="11"/>
  <c r="F110" i="11" s="1"/>
  <c r="D109" i="11"/>
  <c r="H110" i="11"/>
  <c r="I110" i="11" s="1"/>
  <c r="G109" i="11"/>
  <c r="B110" i="11"/>
  <c r="C110" i="11" s="1"/>
  <c r="A109" i="11"/>
  <c r="K111" i="11" l="1"/>
  <c r="L111" i="11" s="1"/>
  <c r="J110" i="11"/>
  <c r="E111" i="11"/>
  <c r="F111" i="11" s="1"/>
  <c r="D110" i="11"/>
  <c r="H111" i="11"/>
  <c r="I111" i="11" s="1"/>
  <c r="G110" i="11"/>
  <c r="B111" i="11"/>
  <c r="C111" i="11" s="1"/>
  <c r="A110" i="11"/>
  <c r="K112" i="11" l="1"/>
  <c r="L112" i="11" s="1"/>
  <c r="J111" i="11"/>
  <c r="E112" i="11"/>
  <c r="F112" i="11" s="1"/>
  <c r="D111" i="11"/>
  <c r="H112" i="11"/>
  <c r="I112" i="11" s="1"/>
  <c r="G111" i="11"/>
  <c r="B112" i="11"/>
  <c r="C112" i="11" s="1"/>
  <c r="A111" i="11"/>
  <c r="K113" i="11" l="1"/>
  <c r="L113" i="11" s="1"/>
  <c r="J112" i="11"/>
  <c r="E113" i="11"/>
  <c r="F113" i="11" s="1"/>
  <c r="D112" i="11"/>
  <c r="H113" i="11"/>
  <c r="I113" i="11" s="1"/>
  <c r="G112" i="11"/>
  <c r="B113" i="11"/>
  <c r="C113" i="11" s="1"/>
  <c r="A112" i="11"/>
  <c r="K114" i="11" l="1"/>
  <c r="L114" i="11" s="1"/>
  <c r="J113" i="11"/>
  <c r="E114" i="11"/>
  <c r="F114" i="11" s="1"/>
  <c r="D113" i="11"/>
  <c r="H114" i="11"/>
  <c r="I114" i="11" s="1"/>
  <c r="G113" i="11"/>
  <c r="B114" i="11"/>
  <c r="C114" i="11" s="1"/>
  <c r="A113" i="11"/>
  <c r="K115" i="11" l="1"/>
  <c r="L115" i="11" s="1"/>
  <c r="J114" i="11"/>
  <c r="E115" i="11"/>
  <c r="F115" i="11" s="1"/>
  <c r="D114" i="11"/>
  <c r="H115" i="11"/>
  <c r="I115" i="11" s="1"/>
  <c r="G114" i="11"/>
  <c r="B115" i="11"/>
  <c r="C115" i="11" s="1"/>
  <c r="A114" i="11"/>
  <c r="K116" i="11" l="1"/>
  <c r="L116" i="11" s="1"/>
  <c r="J115" i="11"/>
  <c r="E116" i="11"/>
  <c r="F116" i="11" s="1"/>
  <c r="D115" i="11"/>
  <c r="H116" i="11"/>
  <c r="I116" i="11" s="1"/>
  <c r="G115" i="11"/>
  <c r="B116" i="11"/>
  <c r="C116" i="11" s="1"/>
  <c r="A115" i="11"/>
  <c r="K117" i="11" l="1"/>
  <c r="L117" i="11" s="1"/>
  <c r="J116" i="11"/>
  <c r="D116" i="11"/>
  <c r="E117" i="11"/>
  <c r="F117" i="11" s="1"/>
  <c r="H117" i="11"/>
  <c r="I117" i="11" s="1"/>
  <c r="G116" i="11"/>
  <c r="B117" i="11"/>
  <c r="C117" i="11" s="1"/>
  <c r="A116" i="11"/>
  <c r="J117" i="11" l="1"/>
  <c r="K118" i="11"/>
  <c r="L118" i="11" s="1"/>
  <c r="E118" i="11"/>
  <c r="F118" i="11" s="1"/>
  <c r="D117" i="11"/>
  <c r="H118" i="11"/>
  <c r="I118" i="11" s="1"/>
  <c r="G117" i="11"/>
  <c r="B118" i="11"/>
  <c r="C118" i="11" s="1"/>
  <c r="A117" i="11"/>
  <c r="K119" i="11" l="1"/>
  <c r="L119" i="11" s="1"/>
  <c r="J118" i="11"/>
  <c r="E119" i="11"/>
  <c r="F119" i="11" s="1"/>
  <c r="D118" i="11"/>
  <c r="H119" i="11"/>
  <c r="I119" i="11" s="1"/>
  <c r="G118" i="11"/>
  <c r="B119" i="11"/>
  <c r="C119" i="11" s="1"/>
  <c r="A118" i="11"/>
  <c r="K120" i="11" l="1"/>
  <c r="L120" i="11" s="1"/>
  <c r="J119" i="11"/>
  <c r="D119" i="11"/>
  <c r="E120" i="11"/>
  <c r="F120" i="11" s="1"/>
  <c r="H120" i="11"/>
  <c r="I120" i="11" s="1"/>
  <c r="G119" i="11"/>
  <c r="B120" i="11"/>
  <c r="C120" i="11" s="1"/>
  <c r="A119" i="11"/>
  <c r="K121" i="11" l="1"/>
  <c r="L121" i="11" s="1"/>
  <c r="J120" i="11"/>
  <c r="E121" i="11"/>
  <c r="F121" i="11" s="1"/>
  <c r="D120" i="11"/>
  <c r="H121" i="11"/>
  <c r="I121" i="11" s="1"/>
  <c r="G120" i="11"/>
  <c r="B121" i="11"/>
  <c r="C121" i="11" s="1"/>
  <c r="A120" i="11"/>
  <c r="J121" i="11" l="1"/>
  <c r="K122" i="11"/>
  <c r="L122" i="11" s="1"/>
  <c r="E122" i="11"/>
  <c r="F122" i="11" s="1"/>
  <c r="D121" i="11"/>
  <c r="H122" i="11"/>
  <c r="I122" i="11" s="1"/>
  <c r="G121" i="11"/>
  <c r="B122" i="11"/>
  <c r="C122" i="11" s="1"/>
  <c r="A121" i="11"/>
  <c r="K123" i="11" l="1"/>
  <c r="L123" i="11" s="1"/>
  <c r="J122" i="11"/>
  <c r="E123" i="11"/>
  <c r="F123" i="11" s="1"/>
  <c r="D122" i="11"/>
  <c r="H123" i="11"/>
  <c r="I123" i="11" s="1"/>
  <c r="G122" i="11"/>
  <c r="B123" i="11"/>
  <c r="C123" i="11" s="1"/>
  <c r="A122" i="11"/>
  <c r="J123" i="11" l="1"/>
  <c r="K124" i="11"/>
  <c r="L124" i="11" s="1"/>
  <c r="E124" i="11"/>
  <c r="F124" i="11" s="1"/>
  <c r="D123" i="11"/>
  <c r="H124" i="11"/>
  <c r="I124" i="11" s="1"/>
  <c r="G123" i="11"/>
  <c r="B124" i="11"/>
  <c r="C124" i="11" s="1"/>
  <c r="A123" i="11"/>
  <c r="K125" i="11" l="1"/>
  <c r="L125" i="11" s="1"/>
  <c r="J124" i="11"/>
  <c r="D124" i="11"/>
  <c r="E125" i="11"/>
  <c r="F125" i="11" s="1"/>
  <c r="H125" i="11"/>
  <c r="I125" i="11" s="1"/>
  <c r="G124" i="11"/>
  <c r="B125" i="11"/>
  <c r="C125" i="11" s="1"/>
  <c r="A124" i="11"/>
  <c r="J125" i="11" l="1"/>
  <c r="K126" i="11"/>
  <c r="L126" i="11" s="1"/>
  <c r="E126" i="11"/>
  <c r="F126" i="11" s="1"/>
  <c r="D125" i="11"/>
  <c r="H126" i="11"/>
  <c r="I126" i="11" s="1"/>
  <c r="G125" i="11"/>
  <c r="B126" i="11"/>
  <c r="C126" i="11" s="1"/>
  <c r="A125" i="11"/>
  <c r="K127" i="11" l="1"/>
  <c r="L127" i="11" s="1"/>
  <c r="J126" i="11"/>
  <c r="E127" i="11"/>
  <c r="F127" i="11" s="1"/>
  <c r="D126" i="11"/>
  <c r="H127" i="11"/>
  <c r="I127" i="11" s="1"/>
  <c r="G126" i="11"/>
  <c r="B127" i="11"/>
  <c r="C127" i="11" s="1"/>
  <c r="A126" i="11"/>
  <c r="K128" i="11" l="1"/>
  <c r="L128" i="11" s="1"/>
  <c r="J127" i="11"/>
  <c r="E128" i="11"/>
  <c r="F128" i="11" s="1"/>
  <c r="D127" i="11"/>
  <c r="H128" i="11"/>
  <c r="I128" i="11" s="1"/>
  <c r="G127" i="11"/>
  <c r="B128" i="11"/>
  <c r="C128" i="11" s="1"/>
  <c r="A127" i="11"/>
  <c r="K129" i="11" l="1"/>
  <c r="L129" i="11" s="1"/>
  <c r="J128" i="11"/>
  <c r="E129" i="11"/>
  <c r="F129" i="11" s="1"/>
  <c r="D128" i="11"/>
  <c r="H129" i="11"/>
  <c r="I129" i="11" s="1"/>
  <c r="G128" i="11"/>
  <c r="B129" i="11"/>
  <c r="C129" i="11" s="1"/>
  <c r="A128" i="11"/>
  <c r="K130" i="11" l="1"/>
  <c r="L130" i="11" s="1"/>
  <c r="J129" i="11"/>
  <c r="E130" i="11"/>
  <c r="F130" i="11" s="1"/>
  <c r="D129" i="11"/>
  <c r="H130" i="11"/>
  <c r="I130" i="11" s="1"/>
  <c r="G129" i="11"/>
  <c r="B130" i="11"/>
  <c r="C130" i="11" s="1"/>
  <c r="A129" i="11"/>
  <c r="K131" i="11" l="1"/>
  <c r="L131" i="11" s="1"/>
  <c r="J130" i="11"/>
  <c r="E131" i="11"/>
  <c r="F131" i="11" s="1"/>
  <c r="D130" i="11"/>
  <c r="H131" i="11"/>
  <c r="I131" i="11" s="1"/>
  <c r="G130" i="11"/>
  <c r="B131" i="11"/>
  <c r="C131" i="11" s="1"/>
  <c r="A130" i="11"/>
  <c r="J131" i="11" l="1"/>
  <c r="K132" i="11"/>
  <c r="L132" i="11" s="1"/>
  <c r="E132" i="11"/>
  <c r="F132" i="11" s="1"/>
  <c r="D131" i="11"/>
  <c r="H132" i="11"/>
  <c r="I132" i="11" s="1"/>
  <c r="G131" i="11"/>
  <c r="B132" i="11"/>
  <c r="C132" i="11" s="1"/>
  <c r="A131" i="11"/>
  <c r="K133" i="11" l="1"/>
  <c r="L133" i="11" s="1"/>
  <c r="J132" i="11"/>
  <c r="E133" i="11"/>
  <c r="F133" i="11" s="1"/>
  <c r="D132" i="11"/>
  <c r="H133" i="11"/>
  <c r="I133" i="11" s="1"/>
  <c r="G132" i="11"/>
  <c r="B133" i="11"/>
  <c r="C133" i="11" s="1"/>
  <c r="A132" i="11"/>
  <c r="K134" i="11" l="1"/>
  <c r="L134" i="11" s="1"/>
  <c r="J133" i="11"/>
  <c r="E134" i="11"/>
  <c r="F134" i="11" s="1"/>
  <c r="D133" i="11"/>
  <c r="H134" i="11"/>
  <c r="I134" i="11" s="1"/>
  <c r="G133" i="11"/>
  <c r="B134" i="11"/>
  <c r="C134" i="11" s="1"/>
  <c r="A133" i="11"/>
  <c r="K135" i="11" l="1"/>
  <c r="L135" i="11" s="1"/>
  <c r="J134" i="11"/>
  <c r="E135" i="11"/>
  <c r="F135" i="11" s="1"/>
  <c r="D134" i="11"/>
  <c r="H135" i="11"/>
  <c r="I135" i="11" s="1"/>
  <c r="G134" i="11"/>
  <c r="B135" i="11"/>
  <c r="C135" i="11" s="1"/>
  <c r="A134" i="11"/>
  <c r="K136" i="11" l="1"/>
  <c r="L136" i="11" s="1"/>
  <c r="J135" i="11"/>
  <c r="E136" i="11"/>
  <c r="F136" i="11" s="1"/>
  <c r="D135" i="11"/>
  <c r="H136" i="11"/>
  <c r="I136" i="11" s="1"/>
  <c r="G135" i="11"/>
  <c r="B136" i="11"/>
  <c r="C136" i="11" s="1"/>
  <c r="A135" i="11"/>
  <c r="K137" i="11" l="1"/>
  <c r="L137" i="11" s="1"/>
  <c r="J136" i="11"/>
  <c r="E137" i="11"/>
  <c r="F137" i="11" s="1"/>
  <c r="D136" i="11"/>
  <c r="H137" i="11"/>
  <c r="I137" i="11" s="1"/>
  <c r="G136" i="11"/>
  <c r="B137" i="11"/>
  <c r="C137" i="11" s="1"/>
  <c r="A136" i="11"/>
  <c r="K138" i="11" l="1"/>
  <c r="L138" i="11" s="1"/>
  <c r="J137" i="11"/>
  <c r="D137" i="11"/>
  <c r="E138" i="11"/>
  <c r="F138" i="11" s="1"/>
  <c r="H138" i="11"/>
  <c r="I138" i="11" s="1"/>
  <c r="G137" i="11"/>
  <c r="B138" i="11"/>
  <c r="C138" i="11" s="1"/>
  <c r="A137" i="11"/>
  <c r="K139" i="11" l="1"/>
  <c r="L139" i="11" s="1"/>
  <c r="J138" i="11"/>
  <c r="E139" i="11"/>
  <c r="F139" i="11" s="1"/>
  <c r="D138" i="11"/>
  <c r="H139" i="11"/>
  <c r="I139" i="11" s="1"/>
  <c r="G138" i="11"/>
  <c r="B139" i="11"/>
  <c r="C139" i="11" s="1"/>
  <c r="A138" i="11"/>
  <c r="K140" i="11" l="1"/>
  <c r="L140" i="11" s="1"/>
  <c r="J139" i="11"/>
  <c r="E140" i="11"/>
  <c r="F140" i="11" s="1"/>
  <c r="D139" i="11"/>
  <c r="H140" i="11"/>
  <c r="I140" i="11" s="1"/>
  <c r="G139" i="11"/>
  <c r="B140" i="11"/>
  <c r="C140" i="11" s="1"/>
  <c r="A139" i="11"/>
  <c r="K141" i="11" l="1"/>
  <c r="L141" i="11" s="1"/>
  <c r="J140" i="11"/>
  <c r="E141" i="11"/>
  <c r="F141" i="11" s="1"/>
  <c r="D140" i="11"/>
  <c r="H141" i="11"/>
  <c r="I141" i="11" s="1"/>
  <c r="G140" i="11"/>
  <c r="B141" i="11"/>
  <c r="C141" i="11" s="1"/>
  <c r="A140" i="11"/>
  <c r="K142" i="11" l="1"/>
  <c r="L142" i="11" s="1"/>
  <c r="J141" i="11"/>
  <c r="D141" i="11"/>
  <c r="E142" i="11"/>
  <c r="F142" i="11" s="1"/>
  <c r="H142" i="11"/>
  <c r="I142" i="11" s="1"/>
  <c r="G141" i="11"/>
  <c r="B142" i="11"/>
  <c r="C142" i="11" s="1"/>
  <c r="A141" i="11"/>
  <c r="K143" i="11" l="1"/>
  <c r="L143" i="11" s="1"/>
  <c r="J142" i="11"/>
  <c r="D142" i="11"/>
  <c r="E143" i="11"/>
  <c r="F143" i="11" s="1"/>
  <c r="G142" i="11"/>
  <c r="H143" i="11"/>
  <c r="I143" i="11" s="1"/>
  <c r="B143" i="11"/>
  <c r="C143" i="11" s="1"/>
  <c r="A142" i="11"/>
  <c r="K144" i="11" l="1"/>
  <c r="L144" i="11" s="1"/>
  <c r="J143" i="11"/>
  <c r="D143" i="11"/>
  <c r="E144" i="11"/>
  <c r="F144" i="11" s="1"/>
  <c r="H144" i="11"/>
  <c r="I144" i="11" s="1"/>
  <c r="G143" i="11"/>
  <c r="B144" i="11"/>
  <c r="C144" i="11" s="1"/>
  <c r="A143" i="11"/>
  <c r="K145" i="11" l="1"/>
  <c r="L145" i="11" s="1"/>
  <c r="J144" i="11"/>
  <c r="E145" i="11"/>
  <c r="F145" i="11" s="1"/>
  <c r="D144" i="11"/>
  <c r="H145" i="11"/>
  <c r="I145" i="11" s="1"/>
  <c r="G144" i="11"/>
  <c r="B145" i="11"/>
  <c r="C145" i="11" s="1"/>
  <c r="A144" i="11"/>
  <c r="K146" i="11" l="1"/>
  <c r="L146" i="11" s="1"/>
  <c r="J145" i="11"/>
  <c r="D145" i="11"/>
  <c r="E146" i="11"/>
  <c r="F146" i="11" s="1"/>
  <c r="H146" i="11"/>
  <c r="I146" i="11" s="1"/>
  <c r="G145" i="11"/>
  <c r="B146" i="11"/>
  <c r="C146" i="11" s="1"/>
  <c r="A145" i="11"/>
  <c r="K147" i="11" l="1"/>
  <c r="L147" i="11" s="1"/>
  <c r="J146" i="11"/>
  <c r="E147" i="11"/>
  <c r="F147" i="11" s="1"/>
  <c r="D146" i="11"/>
  <c r="G146" i="11"/>
  <c r="H147" i="11"/>
  <c r="I147" i="11" s="1"/>
  <c r="B147" i="11"/>
  <c r="C147" i="11" s="1"/>
  <c r="A146" i="11"/>
  <c r="K148" i="11" l="1"/>
  <c r="L148" i="11" s="1"/>
  <c r="J147" i="11"/>
  <c r="E148" i="11"/>
  <c r="F148" i="11" s="1"/>
  <c r="D147" i="11"/>
  <c r="H148" i="11"/>
  <c r="I148" i="11" s="1"/>
  <c r="G147" i="11"/>
  <c r="B148" i="11"/>
  <c r="C148" i="11" s="1"/>
  <c r="A147" i="11"/>
  <c r="K149" i="11" l="1"/>
  <c r="L149" i="11" s="1"/>
  <c r="J148" i="11"/>
  <c r="D148" i="11"/>
  <c r="E149" i="11"/>
  <c r="F149" i="11" s="1"/>
  <c r="H149" i="11"/>
  <c r="I149" i="11" s="1"/>
  <c r="G148" i="11"/>
  <c r="B149" i="11"/>
  <c r="C149" i="11" s="1"/>
  <c r="A148" i="11"/>
  <c r="K150" i="11" l="1"/>
  <c r="L150" i="11" s="1"/>
  <c r="J149" i="11"/>
  <c r="E150" i="11"/>
  <c r="F150" i="11" s="1"/>
  <c r="D149" i="11"/>
  <c r="H150" i="11"/>
  <c r="I150" i="11" s="1"/>
  <c r="G149" i="11"/>
  <c r="B150" i="11"/>
  <c r="C150" i="11" s="1"/>
  <c r="A149" i="11"/>
  <c r="K151" i="11" l="1"/>
  <c r="L151" i="11" s="1"/>
  <c r="J150" i="11"/>
  <c r="E151" i="11"/>
  <c r="F151" i="11" s="1"/>
  <c r="D150" i="11"/>
  <c r="G150" i="11"/>
  <c r="H151" i="11"/>
  <c r="I151" i="11" s="1"/>
  <c r="B151" i="11"/>
  <c r="C151" i="11" s="1"/>
  <c r="A150" i="11"/>
  <c r="K152" i="11" l="1"/>
  <c r="L152" i="11" s="1"/>
  <c r="J151" i="11"/>
  <c r="E152" i="11"/>
  <c r="F152" i="11" s="1"/>
  <c r="D151" i="11"/>
  <c r="G151" i="11"/>
  <c r="H152" i="11"/>
  <c r="I152" i="11" s="1"/>
  <c r="B152" i="11"/>
  <c r="C152" i="11" s="1"/>
  <c r="A151" i="11"/>
  <c r="K153" i="11" l="1"/>
  <c r="L153" i="11" s="1"/>
  <c r="J152" i="11"/>
  <c r="E153" i="11"/>
  <c r="F153" i="11" s="1"/>
  <c r="D152" i="11"/>
  <c r="H153" i="11"/>
  <c r="I153" i="11" s="1"/>
  <c r="G152" i="11"/>
  <c r="B153" i="11"/>
  <c r="C153" i="11" s="1"/>
  <c r="A152" i="11"/>
  <c r="K154" i="11" l="1"/>
  <c r="L154" i="11" s="1"/>
  <c r="J153" i="11"/>
  <c r="E154" i="11"/>
  <c r="F154" i="11" s="1"/>
  <c r="D153" i="11"/>
  <c r="H154" i="11"/>
  <c r="I154" i="11" s="1"/>
  <c r="G153" i="11"/>
  <c r="B154" i="11"/>
  <c r="C154" i="11" s="1"/>
  <c r="A153" i="11"/>
  <c r="K155" i="11" l="1"/>
  <c r="L155" i="11" s="1"/>
  <c r="J154" i="11"/>
  <c r="D154" i="11"/>
  <c r="E155" i="11"/>
  <c r="F155" i="11" s="1"/>
  <c r="H155" i="11"/>
  <c r="I155" i="11" s="1"/>
  <c r="G154" i="11"/>
  <c r="B155" i="11"/>
  <c r="C155" i="11" s="1"/>
  <c r="A154" i="11"/>
  <c r="K156" i="11" l="1"/>
  <c r="L156" i="11" s="1"/>
  <c r="J155" i="11"/>
  <c r="E156" i="11"/>
  <c r="F156" i="11" s="1"/>
  <c r="D155" i="11"/>
  <c r="H156" i="11"/>
  <c r="I156" i="11" s="1"/>
  <c r="G155" i="11"/>
  <c r="B156" i="11"/>
  <c r="C156" i="11" s="1"/>
  <c r="A155" i="11"/>
  <c r="K157" i="11" l="1"/>
  <c r="L157" i="11" s="1"/>
  <c r="J156" i="11"/>
  <c r="E157" i="11"/>
  <c r="F157" i="11" s="1"/>
  <c r="D156" i="11"/>
  <c r="H157" i="11"/>
  <c r="I157" i="11" s="1"/>
  <c r="G156" i="11"/>
  <c r="B157" i="11"/>
  <c r="C157" i="11" s="1"/>
  <c r="A156" i="11"/>
  <c r="K158" i="11" l="1"/>
  <c r="L158" i="11" s="1"/>
  <c r="J157" i="11"/>
  <c r="E158" i="11"/>
  <c r="F158" i="11" s="1"/>
  <c r="D157" i="11"/>
  <c r="H158" i="11"/>
  <c r="I158" i="11" s="1"/>
  <c r="G157" i="11"/>
  <c r="B158" i="11"/>
  <c r="C158" i="11" s="1"/>
  <c r="A157" i="11"/>
  <c r="K159" i="11" l="1"/>
  <c r="L159" i="11" s="1"/>
  <c r="J158" i="11"/>
  <c r="D158" i="11"/>
  <c r="E159" i="11"/>
  <c r="F159" i="11" s="1"/>
  <c r="H159" i="11"/>
  <c r="I159" i="11" s="1"/>
  <c r="G158" i="11"/>
  <c r="B159" i="11"/>
  <c r="C159" i="11" s="1"/>
  <c r="A158" i="11"/>
  <c r="K160" i="11" l="1"/>
  <c r="L160" i="11" s="1"/>
  <c r="J159" i="11"/>
  <c r="E160" i="11"/>
  <c r="F160" i="11" s="1"/>
  <c r="D159" i="11"/>
  <c r="H160" i="11"/>
  <c r="I160" i="11" s="1"/>
  <c r="G159" i="11"/>
  <c r="B160" i="11"/>
  <c r="C160" i="11" s="1"/>
  <c r="A159" i="11"/>
  <c r="K161" i="11" l="1"/>
  <c r="L161" i="11" s="1"/>
  <c r="J160" i="11"/>
  <c r="D160" i="11"/>
  <c r="E161" i="11"/>
  <c r="F161" i="11" s="1"/>
  <c r="H161" i="11"/>
  <c r="I161" i="11" s="1"/>
  <c r="G160" i="11"/>
  <c r="B161" i="11"/>
  <c r="C161" i="11" s="1"/>
  <c r="A160" i="11"/>
  <c r="K162" i="11" l="1"/>
  <c r="L162" i="11" s="1"/>
  <c r="J161" i="11"/>
  <c r="E162" i="11"/>
  <c r="F162" i="11" s="1"/>
  <c r="D161" i="11"/>
  <c r="G161" i="11"/>
  <c r="H162" i="11"/>
  <c r="I162" i="11" s="1"/>
  <c r="B162" i="11"/>
  <c r="C162" i="11" s="1"/>
  <c r="A161" i="11"/>
  <c r="K163" i="11" l="1"/>
  <c r="L163" i="11" s="1"/>
  <c r="J162" i="11"/>
  <c r="E163" i="11"/>
  <c r="F163" i="11" s="1"/>
  <c r="D162" i="11"/>
  <c r="H163" i="11"/>
  <c r="I163" i="11" s="1"/>
  <c r="G162" i="11"/>
  <c r="B163" i="11"/>
  <c r="C163" i="11" s="1"/>
  <c r="A162" i="11"/>
  <c r="K164" i="11" l="1"/>
  <c r="L164" i="11" s="1"/>
  <c r="J163" i="11"/>
  <c r="E164" i="11"/>
  <c r="F164" i="11" s="1"/>
  <c r="D163" i="11"/>
  <c r="H164" i="11"/>
  <c r="I164" i="11" s="1"/>
  <c r="G163" i="11"/>
  <c r="B164" i="11"/>
  <c r="C164" i="11" s="1"/>
  <c r="A163" i="11"/>
  <c r="K165" i="11" l="1"/>
  <c r="L165" i="11" s="1"/>
  <c r="J164" i="11"/>
  <c r="D164" i="11"/>
  <c r="E165" i="11"/>
  <c r="F165" i="11" s="1"/>
  <c r="H165" i="11"/>
  <c r="I165" i="11" s="1"/>
  <c r="G164" i="11"/>
  <c r="B165" i="11"/>
  <c r="C165" i="11" s="1"/>
  <c r="A164" i="11"/>
  <c r="K166" i="11" l="1"/>
  <c r="L166" i="11" s="1"/>
  <c r="J165" i="11"/>
  <c r="E166" i="11"/>
  <c r="F166" i="11" s="1"/>
  <c r="D165" i="11"/>
  <c r="G165" i="11"/>
  <c r="H166" i="11"/>
  <c r="I166" i="11" s="1"/>
  <c r="B166" i="11"/>
  <c r="C166" i="11" s="1"/>
  <c r="A165" i="11"/>
  <c r="K167" i="11" l="1"/>
  <c r="L167" i="11" s="1"/>
  <c r="J166" i="11"/>
  <c r="E167" i="11"/>
  <c r="F167" i="11" s="1"/>
  <c r="D166" i="11"/>
  <c r="H167" i="11"/>
  <c r="I167" i="11" s="1"/>
  <c r="G166" i="11"/>
  <c r="B167" i="11"/>
  <c r="C167" i="11" s="1"/>
  <c r="A166" i="11"/>
  <c r="K168" i="11" l="1"/>
  <c r="L168" i="11" s="1"/>
  <c r="J167" i="11"/>
  <c r="E168" i="11"/>
  <c r="F168" i="11" s="1"/>
  <c r="D167" i="11"/>
  <c r="H168" i="11"/>
  <c r="I168" i="11" s="1"/>
  <c r="G167" i="11"/>
  <c r="B168" i="11"/>
  <c r="C168" i="11" s="1"/>
  <c r="A167" i="11"/>
  <c r="K169" i="11" l="1"/>
  <c r="L169" i="11" s="1"/>
  <c r="J168" i="11"/>
  <c r="E169" i="11"/>
  <c r="F169" i="11" s="1"/>
  <c r="D168" i="11"/>
  <c r="H169" i="11"/>
  <c r="I169" i="11" s="1"/>
  <c r="G168" i="11"/>
  <c r="B169" i="11"/>
  <c r="C169" i="11" s="1"/>
  <c r="A168" i="11"/>
  <c r="K170" i="11" l="1"/>
  <c r="L170" i="11" s="1"/>
  <c r="J169" i="11"/>
  <c r="E170" i="11"/>
  <c r="F170" i="11" s="1"/>
  <c r="D169" i="11"/>
  <c r="H170" i="11"/>
  <c r="I170" i="11" s="1"/>
  <c r="G169" i="11"/>
  <c r="B170" i="11"/>
  <c r="C170" i="11" s="1"/>
  <c r="A169" i="11"/>
  <c r="K171" i="11" l="1"/>
  <c r="L171" i="11" s="1"/>
  <c r="J170" i="11"/>
  <c r="E171" i="11"/>
  <c r="F171" i="11" s="1"/>
  <c r="D170" i="11"/>
  <c r="H171" i="11"/>
  <c r="I171" i="11" s="1"/>
  <c r="G170" i="11"/>
  <c r="B171" i="11"/>
  <c r="C171" i="11" s="1"/>
  <c r="A170" i="11"/>
  <c r="K172" i="11" l="1"/>
  <c r="L172" i="11" s="1"/>
  <c r="J171" i="11"/>
  <c r="E172" i="11"/>
  <c r="F172" i="11" s="1"/>
  <c r="D171" i="11"/>
  <c r="G171" i="11"/>
  <c r="H172" i="11"/>
  <c r="I172" i="11" s="1"/>
  <c r="B172" i="11"/>
  <c r="C172" i="11" s="1"/>
  <c r="A171" i="11"/>
  <c r="J172" i="11" l="1"/>
  <c r="K173" i="11"/>
  <c r="L173" i="11" s="1"/>
  <c r="E173" i="11"/>
  <c r="F173" i="11" s="1"/>
  <c r="D172" i="11"/>
  <c r="H173" i="11"/>
  <c r="I173" i="11" s="1"/>
  <c r="G172" i="11"/>
  <c r="B173" i="11"/>
  <c r="C173" i="11" s="1"/>
  <c r="A172" i="11"/>
  <c r="K174" i="11" l="1"/>
  <c r="L174" i="11" s="1"/>
  <c r="J173" i="11"/>
  <c r="E174" i="11"/>
  <c r="F174" i="11" s="1"/>
  <c r="D173" i="11"/>
  <c r="G173" i="11"/>
  <c r="H174" i="11"/>
  <c r="I174" i="11" s="1"/>
  <c r="B174" i="11"/>
  <c r="C174" i="11" s="1"/>
  <c r="A173" i="11"/>
  <c r="K175" i="11" l="1"/>
  <c r="L175" i="11" s="1"/>
  <c r="J174" i="11"/>
  <c r="E175" i="11"/>
  <c r="F175" i="11" s="1"/>
  <c r="D174" i="11"/>
  <c r="H175" i="11"/>
  <c r="I175" i="11" s="1"/>
  <c r="G174" i="11"/>
  <c r="B175" i="11"/>
  <c r="C175" i="11" s="1"/>
  <c r="A174" i="11"/>
  <c r="K176" i="11" l="1"/>
  <c r="L176" i="11" s="1"/>
  <c r="J175" i="11"/>
  <c r="E176" i="11"/>
  <c r="F176" i="11" s="1"/>
  <c r="D175" i="11"/>
  <c r="G175" i="11"/>
  <c r="H176" i="11"/>
  <c r="I176" i="11" s="1"/>
  <c r="B176" i="11"/>
  <c r="C176" i="11" s="1"/>
  <c r="A175" i="11"/>
  <c r="K177" i="11" l="1"/>
  <c r="L177" i="11" s="1"/>
  <c r="J176" i="11"/>
  <c r="D176" i="11"/>
  <c r="E177" i="11"/>
  <c r="F177" i="11" s="1"/>
  <c r="H177" i="11"/>
  <c r="I177" i="11" s="1"/>
  <c r="G176" i="11"/>
  <c r="B177" i="11"/>
  <c r="C177" i="11" s="1"/>
  <c r="A176" i="11"/>
  <c r="K178" i="11" l="1"/>
  <c r="L178" i="11" s="1"/>
  <c r="J177" i="11"/>
  <c r="E178" i="11"/>
  <c r="F178" i="11" s="1"/>
  <c r="D177" i="11"/>
  <c r="H178" i="11"/>
  <c r="I178" i="11" s="1"/>
  <c r="G177" i="11"/>
  <c r="B178" i="11"/>
  <c r="C178" i="11" s="1"/>
  <c r="A177" i="11"/>
  <c r="J178" i="11" l="1"/>
  <c r="K179" i="11"/>
  <c r="L179" i="11" s="1"/>
  <c r="D178" i="11"/>
  <c r="E179" i="11"/>
  <c r="F179" i="11" s="1"/>
  <c r="H179" i="11"/>
  <c r="I179" i="11" s="1"/>
  <c r="G178" i="11"/>
  <c r="B179" i="11"/>
  <c r="C179" i="11" s="1"/>
  <c r="A178" i="11"/>
  <c r="K180" i="11" l="1"/>
  <c r="L180" i="11" s="1"/>
  <c r="J179" i="11"/>
  <c r="E180" i="11"/>
  <c r="F180" i="11" s="1"/>
  <c r="D179" i="11"/>
  <c r="G179" i="11"/>
  <c r="H180" i="11"/>
  <c r="I180" i="11" s="1"/>
  <c r="B180" i="11"/>
  <c r="C180" i="11" s="1"/>
  <c r="A179" i="11"/>
  <c r="K181" i="11" l="1"/>
  <c r="L181" i="11" s="1"/>
  <c r="J180" i="11"/>
  <c r="D180" i="11"/>
  <c r="E181" i="11"/>
  <c r="F181" i="11" s="1"/>
  <c r="H181" i="11"/>
  <c r="I181" i="11" s="1"/>
  <c r="G180" i="11"/>
  <c r="B181" i="11"/>
  <c r="C181" i="11" s="1"/>
  <c r="A180" i="11"/>
  <c r="K182" i="11" l="1"/>
  <c r="L182" i="11" s="1"/>
  <c r="J181" i="11"/>
  <c r="D181" i="11"/>
  <c r="E182" i="11"/>
  <c r="F182" i="11" s="1"/>
  <c r="G181" i="11"/>
  <c r="H182" i="11"/>
  <c r="I182" i="11" s="1"/>
  <c r="B182" i="11"/>
  <c r="C182" i="11" s="1"/>
  <c r="A181" i="11"/>
  <c r="K183" i="11" l="1"/>
  <c r="L183" i="11" s="1"/>
  <c r="J182" i="11"/>
  <c r="D182" i="11"/>
  <c r="E183" i="11"/>
  <c r="F183" i="11" s="1"/>
  <c r="H183" i="11"/>
  <c r="I183" i="11" s="1"/>
  <c r="G182" i="11"/>
  <c r="B183" i="11"/>
  <c r="C183" i="11" s="1"/>
  <c r="A182" i="11"/>
  <c r="K184" i="11" l="1"/>
  <c r="L184" i="11" s="1"/>
  <c r="J183" i="11"/>
  <c r="E184" i="11"/>
  <c r="F184" i="11" s="1"/>
  <c r="D183" i="11"/>
  <c r="H184" i="11"/>
  <c r="I184" i="11" s="1"/>
  <c r="G183" i="11"/>
  <c r="B184" i="11"/>
  <c r="C184" i="11" s="1"/>
  <c r="A183" i="11"/>
  <c r="K185" i="11" l="1"/>
  <c r="L185" i="11" s="1"/>
  <c r="J184" i="11"/>
  <c r="E185" i="11"/>
  <c r="F185" i="11" s="1"/>
  <c r="D184" i="11"/>
  <c r="H185" i="11"/>
  <c r="I185" i="11" s="1"/>
  <c r="G184" i="11"/>
  <c r="B185" i="11"/>
  <c r="C185" i="11" s="1"/>
  <c r="A184" i="11"/>
  <c r="K186" i="11" l="1"/>
  <c r="L186" i="11" s="1"/>
  <c r="J185" i="11"/>
  <c r="E186" i="11"/>
  <c r="F186" i="11" s="1"/>
  <c r="D185" i="11"/>
  <c r="G185" i="11"/>
  <c r="H186" i="11"/>
  <c r="I186" i="11" s="1"/>
  <c r="B186" i="11"/>
  <c r="C186" i="11" s="1"/>
  <c r="A185" i="11"/>
  <c r="K187" i="11" l="1"/>
  <c r="L187" i="11" s="1"/>
  <c r="J186" i="11"/>
  <c r="E187" i="11"/>
  <c r="F187" i="11" s="1"/>
  <c r="D186" i="11"/>
  <c r="H187" i="11"/>
  <c r="I187" i="11" s="1"/>
  <c r="G186" i="11"/>
  <c r="B187" i="11"/>
  <c r="C187" i="11" s="1"/>
  <c r="A186" i="11"/>
  <c r="K188" i="11" l="1"/>
  <c r="L188" i="11" s="1"/>
  <c r="J187" i="11"/>
  <c r="E188" i="11"/>
  <c r="F188" i="11" s="1"/>
  <c r="D187" i="11"/>
  <c r="G187" i="11"/>
  <c r="H188" i="11"/>
  <c r="I188" i="11" s="1"/>
  <c r="B188" i="11"/>
  <c r="C188" i="11" s="1"/>
  <c r="A187" i="11"/>
  <c r="K189" i="11" l="1"/>
  <c r="L189" i="11" s="1"/>
  <c r="J188" i="11"/>
  <c r="E189" i="11"/>
  <c r="F189" i="11" s="1"/>
  <c r="D188" i="11"/>
  <c r="H189" i="11"/>
  <c r="I189" i="11" s="1"/>
  <c r="G188" i="11"/>
  <c r="B189" i="11"/>
  <c r="C189" i="11" s="1"/>
  <c r="A188" i="11"/>
  <c r="K190" i="11" l="1"/>
  <c r="L190" i="11" s="1"/>
  <c r="J189" i="11"/>
  <c r="E190" i="11"/>
  <c r="F190" i="11" s="1"/>
  <c r="D189" i="11"/>
  <c r="H190" i="11"/>
  <c r="I190" i="11" s="1"/>
  <c r="G189" i="11"/>
  <c r="B190" i="11"/>
  <c r="C190" i="11" s="1"/>
  <c r="A189" i="11"/>
  <c r="K191" i="11" l="1"/>
  <c r="L191" i="11" s="1"/>
  <c r="J190" i="11"/>
  <c r="E191" i="11"/>
  <c r="F191" i="11" s="1"/>
  <c r="D190" i="11"/>
  <c r="H191" i="11"/>
  <c r="I191" i="11" s="1"/>
  <c r="G190" i="11"/>
  <c r="B191" i="11"/>
  <c r="C191" i="11" s="1"/>
  <c r="A190" i="11"/>
  <c r="K192" i="11" l="1"/>
  <c r="L192" i="11" s="1"/>
  <c r="J191" i="11"/>
  <c r="E192" i="11"/>
  <c r="F192" i="11" s="1"/>
  <c r="D191" i="11"/>
  <c r="H192" i="11"/>
  <c r="I192" i="11" s="1"/>
  <c r="G191" i="11"/>
  <c r="B192" i="11"/>
  <c r="C192" i="11" s="1"/>
  <c r="A191" i="11"/>
  <c r="K193" i="11" l="1"/>
  <c r="L193" i="11" s="1"/>
  <c r="J192" i="11"/>
  <c r="E193" i="11"/>
  <c r="F193" i="11" s="1"/>
  <c r="D192" i="11"/>
  <c r="H193" i="11"/>
  <c r="I193" i="11" s="1"/>
  <c r="G192" i="11"/>
  <c r="B193" i="11"/>
  <c r="C193" i="11" s="1"/>
  <c r="A192" i="11"/>
  <c r="K194" i="11" l="1"/>
  <c r="L194" i="11" s="1"/>
  <c r="J193" i="11"/>
  <c r="E194" i="11"/>
  <c r="F194" i="11" s="1"/>
  <c r="D193" i="11"/>
  <c r="G193" i="11"/>
  <c r="H194" i="11"/>
  <c r="I194" i="11" s="1"/>
  <c r="B194" i="11"/>
  <c r="C194" i="11" s="1"/>
  <c r="A193" i="11"/>
  <c r="K195" i="11" l="1"/>
  <c r="L195" i="11" s="1"/>
  <c r="J194" i="11"/>
  <c r="E195" i="11"/>
  <c r="F195" i="11" s="1"/>
  <c r="D194" i="11"/>
  <c r="H195" i="11"/>
  <c r="I195" i="11" s="1"/>
  <c r="G194" i="11"/>
  <c r="B195" i="11"/>
  <c r="C195" i="11" s="1"/>
  <c r="A194" i="11"/>
  <c r="K196" i="11" l="1"/>
  <c r="L196" i="11" s="1"/>
  <c r="J195" i="11"/>
  <c r="E196" i="11"/>
  <c r="F196" i="11" s="1"/>
  <c r="D195" i="11"/>
  <c r="H196" i="11"/>
  <c r="I196" i="11" s="1"/>
  <c r="G195" i="11"/>
  <c r="B196" i="11"/>
  <c r="C196" i="11" s="1"/>
  <c r="A195" i="11"/>
  <c r="K197" i="11" l="1"/>
  <c r="L197" i="11" s="1"/>
  <c r="J196" i="11"/>
  <c r="E197" i="11"/>
  <c r="F197" i="11" s="1"/>
  <c r="D196" i="11"/>
  <c r="H197" i="11"/>
  <c r="I197" i="11" s="1"/>
  <c r="G196" i="11"/>
  <c r="B197" i="11"/>
  <c r="C197" i="11" s="1"/>
  <c r="A196" i="11"/>
  <c r="K198" i="11" l="1"/>
  <c r="L198" i="11" s="1"/>
  <c r="J197" i="11"/>
  <c r="D197" i="11"/>
  <c r="E198" i="11"/>
  <c r="F198" i="11" s="1"/>
  <c r="G197" i="11"/>
  <c r="H198" i="11"/>
  <c r="I198" i="11" s="1"/>
  <c r="B198" i="11"/>
  <c r="C198" i="11" s="1"/>
  <c r="A197" i="11"/>
  <c r="K199" i="11" l="1"/>
  <c r="L199" i="11" s="1"/>
  <c r="J198" i="11"/>
  <c r="D198" i="11"/>
  <c r="E199" i="11"/>
  <c r="F199" i="11" s="1"/>
  <c r="H199" i="11"/>
  <c r="I199" i="11" s="1"/>
  <c r="G198" i="11"/>
  <c r="B199" i="11"/>
  <c r="C199" i="11" s="1"/>
  <c r="A198" i="11"/>
  <c r="K200" i="11" l="1"/>
  <c r="L200" i="11" s="1"/>
  <c r="J199" i="11"/>
  <c r="E200" i="11"/>
  <c r="F200" i="11" s="1"/>
  <c r="D199" i="11"/>
  <c r="G199" i="11"/>
  <c r="H200" i="11"/>
  <c r="I200" i="11" s="1"/>
  <c r="B200" i="11"/>
  <c r="C200" i="11" s="1"/>
  <c r="A199" i="11"/>
  <c r="K201" i="11" l="1"/>
  <c r="L201" i="11" s="1"/>
  <c r="J200" i="11"/>
  <c r="D200" i="11"/>
  <c r="E201" i="11"/>
  <c r="F201" i="11" s="1"/>
  <c r="G200" i="11"/>
  <c r="H201" i="11"/>
  <c r="I201" i="11" s="1"/>
  <c r="B201" i="11"/>
  <c r="C201" i="11" s="1"/>
  <c r="A200" i="11"/>
  <c r="K202" i="11" l="1"/>
  <c r="L202" i="11" s="1"/>
  <c r="J201" i="11"/>
  <c r="E202" i="11"/>
  <c r="F202" i="11" s="1"/>
  <c r="D201" i="11"/>
  <c r="G201" i="11"/>
  <c r="H202" i="11"/>
  <c r="I202" i="11" s="1"/>
  <c r="B202" i="11"/>
  <c r="C202" i="11" s="1"/>
  <c r="A201" i="11"/>
  <c r="K203" i="11" l="1"/>
  <c r="L203" i="11" s="1"/>
  <c r="J202" i="11"/>
  <c r="E203" i="11"/>
  <c r="F203" i="11" s="1"/>
  <c r="D202" i="11"/>
  <c r="H203" i="11"/>
  <c r="I203" i="11" s="1"/>
  <c r="G202" i="11"/>
  <c r="B203" i="11"/>
  <c r="C203" i="11" s="1"/>
  <c r="A202" i="11"/>
  <c r="K204" i="11" l="1"/>
  <c r="L204" i="11" s="1"/>
  <c r="J203" i="11"/>
  <c r="E204" i="11"/>
  <c r="F204" i="11" s="1"/>
  <c r="D203" i="11"/>
  <c r="G203" i="11"/>
  <c r="H204" i="11"/>
  <c r="I204" i="11" s="1"/>
  <c r="B204" i="11"/>
  <c r="C204" i="11" s="1"/>
  <c r="A203" i="11"/>
  <c r="K205" i="11" l="1"/>
  <c r="L205" i="11" s="1"/>
  <c r="J204" i="11"/>
  <c r="D204" i="11"/>
  <c r="E205" i="11"/>
  <c r="F205" i="11" s="1"/>
  <c r="H205" i="11"/>
  <c r="I205" i="11" s="1"/>
  <c r="G204" i="11"/>
  <c r="B205" i="11"/>
  <c r="C205" i="11" s="1"/>
  <c r="A204" i="11"/>
  <c r="K206" i="11" l="1"/>
  <c r="L206" i="11" s="1"/>
  <c r="J205" i="11"/>
  <c r="E206" i="11"/>
  <c r="F206" i="11" s="1"/>
  <c r="D205" i="11"/>
  <c r="H206" i="11"/>
  <c r="I206" i="11" s="1"/>
  <c r="G205" i="11"/>
  <c r="B206" i="11"/>
  <c r="C206" i="11" s="1"/>
  <c r="A205" i="11"/>
  <c r="K207" i="11" l="1"/>
  <c r="L207" i="11" s="1"/>
  <c r="J206" i="11"/>
  <c r="E207" i="11"/>
  <c r="F207" i="11" s="1"/>
  <c r="D206" i="11"/>
  <c r="G206" i="11"/>
  <c r="H207" i="11"/>
  <c r="I207" i="11" s="1"/>
  <c r="B207" i="11"/>
  <c r="C207" i="11" s="1"/>
  <c r="A206" i="11"/>
  <c r="K208" i="11" l="1"/>
  <c r="L208" i="11" s="1"/>
  <c r="J207" i="11"/>
  <c r="E208" i="11"/>
  <c r="F208" i="11" s="1"/>
  <c r="D207" i="11"/>
  <c r="G207" i="11"/>
  <c r="H208" i="11"/>
  <c r="I208" i="11" s="1"/>
  <c r="B208" i="11"/>
  <c r="C208" i="11" s="1"/>
  <c r="A207" i="11"/>
  <c r="K209" i="11" l="1"/>
  <c r="L209" i="11" s="1"/>
  <c r="J208" i="11"/>
  <c r="D208" i="11"/>
  <c r="E209" i="11"/>
  <c r="F209" i="11" s="1"/>
  <c r="G208" i="11"/>
  <c r="H209" i="11"/>
  <c r="I209" i="11" s="1"/>
  <c r="B209" i="11"/>
  <c r="C209" i="11" s="1"/>
  <c r="A208" i="11"/>
  <c r="K210" i="11" l="1"/>
  <c r="L210" i="11" s="1"/>
  <c r="J209" i="11"/>
  <c r="E210" i="11"/>
  <c r="F210" i="11" s="1"/>
  <c r="D209" i="11"/>
  <c r="H210" i="11"/>
  <c r="I210" i="11" s="1"/>
  <c r="G209" i="11"/>
  <c r="B210" i="11"/>
  <c r="C210" i="11" s="1"/>
  <c r="A209" i="11"/>
  <c r="K211" i="11" l="1"/>
  <c r="L211" i="11" s="1"/>
  <c r="J210" i="11"/>
  <c r="E211" i="11"/>
  <c r="F211" i="11" s="1"/>
  <c r="D210" i="11"/>
  <c r="H211" i="11"/>
  <c r="I211" i="11" s="1"/>
  <c r="G210" i="11"/>
  <c r="B211" i="11"/>
  <c r="C211" i="11" s="1"/>
  <c r="A210" i="11"/>
  <c r="K212" i="11" l="1"/>
  <c r="L212" i="11" s="1"/>
  <c r="J211" i="11"/>
  <c r="E212" i="11"/>
  <c r="F212" i="11" s="1"/>
  <c r="D211" i="11"/>
  <c r="H212" i="11"/>
  <c r="I212" i="11" s="1"/>
  <c r="G211" i="11"/>
  <c r="B212" i="11"/>
  <c r="C212" i="11" s="1"/>
  <c r="A211" i="11"/>
  <c r="K213" i="11" l="1"/>
  <c r="L213" i="11" s="1"/>
  <c r="J212" i="11"/>
  <c r="D212" i="11"/>
  <c r="E213" i="11"/>
  <c r="F213" i="11" s="1"/>
  <c r="H213" i="11"/>
  <c r="I213" i="11" s="1"/>
  <c r="G212" i="11"/>
  <c r="B213" i="11"/>
  <c r="C213" i="11" s="1"/>
  <c r="A212" i="11"/>
  <c r="K214" i="11" l="1"/>
  <c r="L214" i="11" s="1"/>
  <c r="J213" i="11"/>
  <c r="E214" i="11"/>
  <c r="F214" i="11" s="1"/>
  <c r="D213" i="11"/>
  <c r="H214" i="11"/>
  <c r="I214" i="11" s="1"/>
  <c r="G213" i="11"/>
  <c r="B214" i="11"/>
  <c r="C214" i="11" s="1"/>
  <c r="A213" i="11"/>
  <c r="K215" i="11" l="1"/>
  <c r="L215" i="11" s="1"/>
  <c r="J214" i="11"/>
  <c r="E215" i="11"/>
  <c r="F215" i="11" s="1"/>
  <c r="D214" i="11"/>
  <c r="G214" i="11"/>
  <c r="H215" i="11"/>
  <c r="I215" i="11" s="1"/>
  <c r="B215" i="11"/>
  <c r="C215" i="11" s="1"/>
  <c r="A214" i="11"/>
  <c r="K216" i="11" l="1"/>
  <c r="L216" i="11" s="1"/>
  <c r="J215" i="11"/>
  <c r="E216" i="11"/>
  <c r="F216" i="11" s="1"/>
  <c r="D215" i="11"/>
  <c r="H216" i="11"/>
  <c r="I216" i="11" s="1"/>
  <c r="G215" i="11"/>
  <c r="B216" i="11"/>
  <c r="C216" i="11" s="1"/>
  <c r="A215" i="11"/>
  <c r="K217" i="11" l="1"/>
  <c r="L217" i="11" s="1"/>
  <c r="J216" i="11"/>
  <c r="D216" i="11"/>
  <c r="E217" i="11"/>
  <c r="F217" i="11" s="1"/>
  <c r="H217" i="11"/>
  <c r="I217" i="11" s="1"/>
  <c r="G216" i="11"/>
  <c r="B217" i="11"/>
  <c r="C217" i="11" s="1"/>
  <c r="A216" i="11"/>
  <c r="K218" i="11" l="1"/>
  <c r="L218" i="11" s="1"/>
  <c r="J217" i="11"/>
  <c r="E218" i="11"/>
  <c r="F218" i="11" s="1"/>
  <c r="D217" i="11"/>
  <c r="H218" i="11"/>
  <c r="I218" i="11" s="1"/>
  <c r="G217" i="11"/>
  <c r="B218" i="11"/>
  <c r="C218" i="11" s="1"/>
  <c r="A217" i="11"/>
  <c r="K219" i="11" l="1"/>
  <c r="L219" i="11" s="1"/>
  <c r="J218" i="11"/>
  <c r="E219" i="11"/>
  <c r="F219" i="11" s="1"/>
  <c r="D218" i="11"/>
  <c r="H219" i="11"/>
  <c r="I219" i="11" s="1"/>
  <c r="G218" i="11"/>
  <c r="B219" i="11"/>
  <c r="C219" i="11" s="1"/>
  <c r="A218" i="11"/>
  <c r="K220" i="11" l="1"/>
  <c r="L220" i="11" s="1"/>
  <c r="J219" i="11"/>
  <c r="E220" i="11"/>
  <c r="F220" i="11" s="1"/>
  <c r="D219" i="11"/>
  <c r="H220" i="11"/>
  <c r="I220" i="11" s="1"/>
  <c r="G219" i="11"/>
  <c r="B220" i="11"/>
  <c r="C220" i="11" s="1"/>
  <c r="A219" i="11"/>
  <c r="K221" i="11" l="1"/>
  <c r="L221" i="11" s="1"/>
  <c r="J220" i="11"/>
  <c r="D220" i="11"/>
  <c r="E221" i="11"/>
  <c r="F221" i="11" s="1"/>
  <c r="G220" i="11"/>
  <c r="H221" i="11"/>
  <c r="I221" i="11" s="1"/>
  <c r="B221" i="11"/>
  <c r="C221" i="11" s="1"/>
  <c r="A220" i="11"/>
  <c r="K222" i="11" l="1"/>
  <c r="L222" i="11" s="1"/>
  <c r="J221" i="11"/>
  <c r="E222" i="11"/>
  <c r="F222" i="11" s="1"/>
  <c r="D221" i="11"/>
  <c r="H222" i="11"/>
  <c r="I222" i="11" s="1"/>
  <c r="G221" i="11"/>
  <c r="B222" i="11"/>
  <c r="C222" i="11" s="1"/>
  <c r="A221" i="11"/>
  <c r="K223" i="11" l="1"/>
  <c r="L223" i="11" s="1"/>
  <c r="J222" i="11"/>
  <c r="E223" i="11"/>
  <c r="F223" i="11" s="1"/>
  <c r="D222" i="11"/>
  <c r="H223" i="11"/>
  <c r="I223" i="11" s="1"/>
  <c r="G222" i="11"/>
  <c r="B223" i="11"/>
  <c r="C223" i="11" s="1"/>
  <c r="A222" i="11"/>
  <c r="K224" i="11" l="1"/>
  <c r="L224" i="11" s="1"/>
  <c r="J223" i="11"/>
  <c r="E224" i="11"/>
  <c r="F224" i="11" s="1"/>
  <c r="D223" i="11"/>
  <c r="G223" i="11"/>
  <c r="H224" i="11"/>
  <c r="I224" i="11" s="1"/>
  <c r="B224" i="11"/>
  <c r="C224" i="11" s="1"/>
  <c r="A223" i="11"/>
  <c r="K225" i="11" l="1"/>
  <c r="L225" i="11" s="1"/>
  <c r="J224" i="11"/>
  <c r="E225" i="11"/>
  <c r="F225" i="11" s="1"/>
  <c r="D224" i="11"/>
  <c r="H225" i="11"/>
  <c r="I225" i="11" s="1"/>
  <c r="G224" i="11"/>
  <c r="B225" i="11"/>
  <c r="C225" i="11" s="1"/>
  <c r="A224" i="11"/>
  <c r="K226" i="11" l="1"/>
  <c r="L226" i="11" s="1"/>
  <c r="J225" i="11"/>
  <c r="E226" i="11"/>
  <c r="F226" i="11" s="1"/>
  <c r="D225" i="11"/>
  <c r="H226" i="11"/>
  <c r="I226" i="11" s="1"/>
  <c r="G225" i="11"/>
  <c r="B226" i="11"/>
  <c r="C226" i="11" s="1"/>
  <c r="A225" i="11"/>
  <c r="K227" i="11" l="1"/>
  <c r="L227" i="11" s="1"/>
  <c r="J226" i="11"/>
  <c r="D226" i="11"/>
  <c r="E227" i="11"/>
  <c r="F227" i="11" s="1"/>
  <c r="H227" i="11"/>
  <c r="I227" i="11" s="1"/>
  <c r="G226" i="11"/>
  <c r="B227" i="11"/>
  <c r="C227" i="11" s="1"/>
  <c r="A226" i="11"/>
  <c r="K228" i="11" l="1"/>
  <c r="L228" i="11" s="1"/>
  <c r="J227" i="11"/>
  <c r="E228" i="11"/>
  <c r="F228" i="11" s="1"/>
  <c r="D227" i="11"/>
  <c r="G227" i="11"/>
  <c r="H228" i="11"/>
  <c r="I228" i="11" s="1"/>
  <c r="B228" i="11"/>
  <c r="C228" i="11" s="1"/>
  <c r="A227" i="11"/>
  <c r="K229" i="11" l="1"/>
  <c r="L229" i="11" s="1"/>
  <c r="J228" i="11"/>
  <c r="E229" i="11"/>
  <c r="F229" i="11" s="1"/>
  <c r="D228" i="11"/>
  <c r="H229" i="11"/>
  <c r="I229" i="11" s="1"/>
  <c r="G228" i="11"/>
  <c r="B229" i="11"/>
  <c r="C229" i="11" s="1"/>
  <c r="A228" i="11"/>
  <c r="K230" i="11" l="1"/>
  <c r="L230" i="11" s="1"/>
  <c r="J229" i="11"/>
  <c r="D229" i="11"/>
  <c r="E230" i="11"/>
  <c r="F230" i="11" s="1"/>
  <c r="H230" i="11"/>
  <c r="I230" i="11" s="1"/>
  <c r="G229" i="11"/>
  <c r="B230" i="11"/>
  <c r="C230" i="11" s="1"/>
  <c r="A229" i="11"/>
  <c r="K231" i="11" l="1"/>
  <c r="L231" i="11" s="1"/>
  <c r="J230" i="11"/>
  <c r="D230" i="11"/>
  <c r="E231" i="11"/>
  <c r="F231" i="11" s="1"/>
  <c r="H231" i="11"/>
  <c r="I231" i="11" s="1"/>
  <c r="G230" i="11"/>
  <c r="B231" i="11"/>
  <c r="C231" i="11" s="1"/>
  <c r="A230" i="11"/>
  <c r="K232" i="11" l="1"/>
  <c r="L232" i="11" s="1"/>
  <c r="J231" i="11"/>
  <c r="E232" i="11"/>
  <c r="F232" i="11" s="1"/>
  <c r="D231" i="11"/>
  <c r="H232" i="11"/>
  <c r="I232" i="11" s="1"/>
  <c r="G231" i="11"/>
  <c r="B232" i="11"/>
  <c r="C232" i="11" s="1"/>
  <c r="A231" i="11"/>
  <c r="K233" i="11" l="1"/>
  <c r="L233" i="11" s="1"/>
  <c r="J232" i="11"/>
  <c r="D232" i="11"/>
  <c r="E233" i="11"/>
  <c r="F233" i="11" s="1"/>
  <c r="G232" i="11"/>
  <c r="H233" i="11"/>
  <c r="I233" i="11" s="1"/>
  <c r="B233" i="11"/>
  <c r="C233" i="11" s="1"/>
  <c r="A232" i="11"/>
  <c r="K234" i="11" l="1"/>
  <c r="L234" i="11" s="1"/>
  <c r="J233" i="11"/>
  <c r="D233" i="11"/>
  <c r="E234" i="11"/>
  <c r="F234" i="11" s="1"/>
  <c r="H234" i="11"/>
  <c r="I234" i="11" s="1"/>
  <c r="G233" i="11"/>
  <c r="B234" i="11"/>
  <c r="C234" i="11" s="1"/>
  <c r="A233" i="11"/>
  <c r="K235" i="11" l="1"/>
  <c r="L235" i="11" s="1"/>
  <c r="J234" i="11"/>
  <c r="E235" i="11"/>
  <c r="F235" i="11" s="1"/>
  <c r="D234" i="11"/>
  <c r="H235" i="11"/>
  <c r="I235" i="11" s="1"/>
  <c r="G234" i="11"/>
  <c r="B235" i="11"/>
  <c r="C235" i="11" s="1"/>
  <c r="A234" i="11"/>
  <c r="K236" i="11" l="1"/>
  <c r="L236" i="11" s="1"/>
  <c r="J235" i="11"/>
  <c r="E236" i="11"/>
  <c r="F236" i="11" s="1"/>
  <c r="D235" i="11"/>
  <c r="H236" i="11"/>
  <c r="I236" i="11" s="1"/>
  <c r="G235" i="11"/>
  <c r="B236" i="11"/>
  <c r="C236" i="11" s="1"/>
  <c r="A235" i="11"/>
  <c r="K237" i="11" l="1"/>
  <c r="L237" i="11" s="1"/>
  <c r="J236" i="11"/>
  <c r="D236" i="11"/>
  <c r="E237" i="11"/>
  <c r="F237" i="11" s="1"/>
  <c r="H237" i="11"/>
  <c r="I237" i="11" s="1"/>
  <c r="G236" i="11"/>
  <c r="B237" i="11"/>
  <c r="C237" i="11" s="1"/>
  <c r="A236" i="11"/>
  <c r="K238" i="11" l="1"/>
  <c r="L238" i="11" s="1"/>
  <c r="J237" i="11"/>
  <c r="E238" i="11"/>
  <c r="F238" i="11" s="1"/>
  <c r="D237" i="11"/>
  <c r="H238" i="11"/>
  <c r="I238" i="11" s="1"/>
  <c r="G237" i="11"/>
  <c r="B238" i="11"/>
  <c r="C238" i="11" s="1"/>
  <c r="A237" i="11"/>
  <c r="K239" i="11" l="1"/>
  <c r="L239" i="11" s="1"/>
  <c r="J238" i="11"/>
  <c r="E239" i="11"/>
  <c r="F239" i="11" s="1"/>
  <c r="D238" i="11"/>
  <c r="G238" i="11"/>
  <c r="H239" i="11"/>
  <c r="I239" i="11" s="1"/>
  <c r="B239" i="11"/>
  <c r="C239" i="11" s="1"/>
  <c r="A238" i="11"/>
  <c r="K240" i="11" l="1"/>
  <c r="L240" i="11" s="1"/>
  <c r="J239" i="11"/>
  <c r="E240" i="11"/>
  <c r="F240" i="11" s="1"/>
  <c r="D239" i="11"/>
  <c r="H240" i="11"/>
  <c r="I240" i="11" s="1"/>
  <c r="G239" i="11"/>
  <c r="B240" i="11"/>
  <c r="C240" i="11" s="1"/>
  <c r="A239" i="11"/>
  <c r="K241" i="11" l="1"/>
  <c r="L241" i="11" s="1"/>
  <c r="J240" i="11"/>
  <c r="D240" i="11"/>
  <c r="E241" i="11"/>
  <c r="F241" i="11" s="1"/>
  <c r="H241" i="11"/>
  <c r="I241" i="11" s="1"/>
  <c r="G240" i="11"/>
  <c r="B241" i="11"/>
  <c r="C241" i="11" s="1"/>
  <c r="A240" i="11"/>
  <c r="K242" i="11" l="1"/>
  <c r="L242" i="11" s="1"/>
  <c r="J241" i="11"/>
  <c r="E242" i="11"/>
  <c r="F242" i="11" s="1"/>
  <c r="D241" i="11"/>
  <c r="H242" i="11"/>
  <c r="I242" i="11" s="1"/>
  <c r="G241" i="11"/>
  <c r="B242" i="11"/>
  <c r="C242" i="11" s="1"/>
  <c r="A241" i="11"/>
  <c r="K243" i="11" l="1"/>
  <c r="L243" i="11" s="1"/>
  <c r="J242" i="11"/>
  <c r="D242" i="11"/>
  <c r="E243" i="11"/>
  <c r="F243" i="11" s="1"/>
  <c r="H243" i="11"/>
  <c r="I243" i="11" s="1"/>
  <c r="G242" i="11"/>
  <c r="B243" i="11"/>
  <c r="C243" i="11" s="1"/>
  <c r="A242" i="11"/>
  <c r="K244" i="11" l="1"/>
  <c r="L244" i="11" s="1"/>
  <c r="J243" i="11"/>
  <c r="E244" i="11"/>
  <c r="F244" i="11" s="1"/>
  <c r="D243" i="11"/>
  <c r="H244" i="11"/>
  <c r="I244" i="11" s="1"/>
  <c r="G243" i="11"/>
  <c r="B244" i="11"/>
  <c r="C244" i="11" s="1"/>
  <c r="A243" i="11"/>
  <c r="K245" i="11" l="1"/>
  <c r="L245" i="11" s="1"/>
  <c r="J244" i="11"/>
  <c r="E245" i="11"/>
  <c r="F245" i="11" s="1"/>
  <c r="D244" i="11"/>
  <c r="G244" i="11"/>
  <c r="H245" i="11"/>
  <c r="I245" i="11" s="1"/>
  <c r="B245" i="11"/>
  <c r="C245" i="11" s="1"/>
  <c r="A244" i="11"/>
  <c r="K246" i="11" l="1"/>
  <c r="L246" i="11" s="1"/>
  <c r="J245" i="11"/>
  <c r="E246" i="11"/>
  <c r="F246" i="11" s="1"/>
  <c r="D245" i="11"/>
  <c r="H246" i="11"/>
  <c r="I246" i="11" s="1"/>
  <c r="G245" i="11"/>
  <c r="B246" i="11"/>
  <c r="C246" i="11" s="1"/>
  <c r="A245" i="11"/>
  <c r="K247" i="11" l="1"/>
  <c r="L247" i="11" s="1"/>
  <c r="J246" i="11"/>
  <c r="E247" i="11"/>
  <c r="F247" i="11" s="1"/>
  <c r="D246" i="11"/>
  <c r="H247" i="11"/>
  <c r="I247" i="11" s="1"/>
  <c r="G246" i="11"/>
  <c r="B247" i="11"/>
  <c r="C247" i="11" s="1"/>
  <c r="A246" i="11"/>
  <c r="K248" i="11" l="1"/>
  <c r="L248" i="11" s="1"/>
  <c r="J247" i="11"/>
  <c r="E248" i="11"/>
  <c r="F248" i="11" s="1"/>
  <c r="D247" i="11"/>
  <c r="H248" i="11"/>
  <c r="I248" i="11" s="1"/>
  <c r="G247" i="11"/>
  <c r="B248" i="11"/>
  <c r="C248" i="11" s="1"/>
  <c r="A247" i="11"/>
  <c r="K249" i="11" l="1"/>
  <c r="L249" i="11" s="1"/>
  <c r="J248" i="11"/>
  <c r="E249" i="11"/>
  <c r="F249" i="11" s="1"/>
  <c r="D248" i="11"/>
  <c r="H249" i="11"/>
  <c r="I249" i="11" s="1"/>
  <c r="G248" i="11"/>
  <c r="B249" i="11"/>
  <c r="C249" i="11" s="1"/>
  <c r="A248" i="11"/>
  <c r="K250" i="11" l="1"/>
  <c r="L250" i="11" s="1"/>
  <c r="J249" i="11"/>
  <c r="E250" i="11"/>
  <c r="F250" i="11" s="1"/>
  <c r="D249" i="11"/>
  <c r="H250" i="11"/>
  <c r="I250" i="11" s="1"/>
  <c r="G249" i="11"/>
  <c r="B250" i="11"/>
  <c r="C250" i="11" s="1"/>
  <c r="A249" i="11"/>
  <c r="K251" i="11" l="1"/>
  <c r="L251" i="11" s="1"/>
  <c r="J250" i="11"/>
  <c r="E251" i="11"/>
  <c r="F251" i="11" s="1"/>
  <c r="D250" i="11"/>
  <c r="G250" i="11"/>
  <c r="H251" i="11"/>
  <c r="I251" i="11" s="1"/>
  <c r="B251" i="11"/>
  <c r="C251" i="11" s="1"/>
  <c r="A250" i="11"/>
  <c r="K252" i="11" l="1"/>
  <c r="L252" i="11" s="1"/>
  <c r="J251" i="11"/>
  <c r="E252" i="11"/>
  <c r="F252" i="11" s="1"/>
  <c r="D251" i="11"/>
  <c r="H252" i="11"/>
  <c r="I252" i="11" s="1"/>
  <c r="G251" i="11"/>
  <c r="B252" i="11"/>
  <c r="C252" i="11" s="1"/>
  <c r="A251" i="11"/>
  <c r="K253" i="11" l="1"/>
  <c r="L253" i="11" s="1"/>
  <c r="J252" i="11"/>
  <c r="E253" i="11"/>
  <c r="F253" i="11" s="1"/>
  <c r="D252" i="11"/>
  <c r="G252" i="11"/>
  <c r="H253" i="11"/>
  <c r="I253" i="11" s="1"/>
  <c r="B253" i="11"/>
  <c r="C253" i="11" s="1"/>
  <c r="A252" i="11"/>
  <c r="K254" i="11" l="1"/>
  <c r="L254" i="11" s="1"/>
  <c r="J253" i="11"/>
  <c r="E254" i="11"/>
  <c r="F254" i="11" s="1"/>
  <c r="D253" i="11"/>
  <c r="H254" i="11"/>
  <c r="I254" i="11" s="1"/>
  <c r="G253" i="11"/>
  <c r="B254" i="11"/>
  <c r="C254" i="11" s="1"/>
  <c r="A253" i="11"/>
  <c r="K255" i="11" l="1"/>
  <c r="L255" i="11" s="1"/>
  <c r="J254" i="11"/>
  <c r="E255" i="11"/>
  <c r="F255" i="11" s="1"/>
  <c r="D254" i="11"/>
  <c r="H255" i="11"/>
  <c r="I255" i="11" s="1"/>
  <c r="G254" i="11"/>
  <c r="B255" i="11"/>
  <c r="C255" i="11" s="1"/>
  <c r="A254" i="11"/>
  <c r="K256" i="11" l="1"/>
  <c r="L256" i="11" s="1"/>
  <c r="J255" i="11"/>
  <c r="E256" i="11"/>
  <c r="F256" i="11" s="1"/>
  <c r="D255" i="11"/>
  <c r="H256" i="11"/>
  <c r="I256" i="11" s="1"/>
  <c r="G255" i="11"/>
  <c r="B256" i="11"/>
  <c r="C256" i="11" s="1"/>
  <c r="A255" i="11"/>
  <c r="K257" i="11" l="1"/>
  <c r="L257" i="11" s="1"/>
  <c r="J256" i="11"/>
  <c r="E257" i="11"/>
  <c r="F257" i="11" s="1"/>
  <c r="D256" i="11"/>
  <c r="H257" i="11"/>
  <c r="I257" i="11" s="1"/>
  <c r="G256" i="11"/>
  <c r="B257" i="11"/>
  <c r="C257" i="11" s="1"/>
  <c r="A256" i="11"/>
  <c r="K258" i="11" l="1"/>
  <c r="L258" i="11" s="1"/>
  <c r="J257" i="11"/>
  <c r="E258" i="11"/>
  <c r="F258" i="11" s="1"/>
  <c r="D257" i="11"/>
  <c r="H258" i="11"/>
  <c r="I258" i="11" s="1"/>
  <c r="G257" i="11"/>
  <c r="B258" i="11"/>
  <c r="C258" i="11" s="1"/>
  <c r="A257" i="11"/>
  <c r="K259" i="11" l="1"/>
  <c r="L259" i="11" s="1"/>
  <c r="J258" i="11"/>
  <c r="D258" i="11"/>
  <c r="E259" i="11"/>
  <c r="F259" i="11" s="1"/>
  <c r="H259" i="11"/>
  <c r="I259" i="11" s="1"/>
  <c r="G258" i="11"/>
  <c r="B259" i="11"/>
  <c r="C259" i="11" s="1"/>
  <c r="A258" i="11"/>
  <c r="K260" i="11" l="1"/>
  <c r="L260" i="11" s="1"/>
  <c r="J259" i="11"/>
  <c r="E260" i="11"/>
  <c r="F260" i="11" s="1"/>
  <c r="D259" i="11"/>
  <c r="H260" i="11"/>
  <c r="I260" i="11" s="1"/>
  <c r="G259" i="11"/>
  <c r="B260" i="11"/>
  <c r="C260" i="11" s="1"/>
  <c r="A259" i="11"/>
  <c r="K261" i="11" l="1"/>
  <c r="L261" i="11" s="1"/>
  <c r="J260" i="11"/>
  <c r="E261" i="11"/>
  <c r="F261" i="11" s="1"/>
  <c r="D260" i="11"/>
  <c r="H261" i="11"/>
  <c r="I261" i="11" s="1"/>
  <c r="G260" i="11"/>
  <c r="B261" i="11"/>
  <c r="C261" i="11" s="1"/>
  <c r="A260" i="11"/>
  <c r="K262" i="11" l="1"/>
  <c r="L262" i="11" s="1"/>
  <c r="J261" i="11"/>
  <c r="E262" i="11"/>
  <c r="F262" i="11" s="1"/>
  <c r="D261" i="11"/>
  <c r="G261" i="11"/>
  <c r="H262" i="11"/>
  <c r="I262" i="11" s="1"/>
  <c r="B262" i="11"/>
  <c r="C262" i="11" s="1"/>
  <c r="A261" i="11"/>
  <c r="K263" i="11" l="1"/>
  <c r="L263" i="11" s="1"/>
  <c r="J262" i="11"/>
  <c r="E263" i="11"/>
  <c r="F263" i="11" s="1"/>
  <c r="D262" i="11"/>
  <c r="H263" i="11"/>
  <c r="I263" i="11" s="1"/>
  <c r="G262" i="11"/>
  <c r="B263" i="11"/>
  <c r="C263" i="11" s="1"/>
  <c r="A262" i="11"/>
  <c r="K264" i="11" l="1"/>
  <c r="L264" i="11" s="1"/>
  <c r="J263" i="11"/>
  <c r="E264" i="11"/>
  <c r="F264" i="11" s="1"/>
  <c r="D263" i="11"/>
  <c r="H264" i="11"/>
  <c r="I264" i="11" s="1"/>
  <c r="G263" i="11"/>
  <c r="B264" i="11"/>
  <c r="C264" i="11" s="1"/>
  <c r="A263" i="11"/>
  <c r="K265" i="11" l="1"/>
  <c r="L265" i="11" s="1"/>
  <c r="J264" i="11"/>
  <c r="E265" i="11"/>
  <c r="F265" i="11" s="1"/>
  <c r="D264" i="11"/>
  <c r="H265" i="11"/>
  <c r="I265" i="11" s="1"/>
  <c r="G264" i="11"/>
  <c r="B265" i="11"/>
  <c r="C265" i="11" s="1"/>
  <c r="A264" i="11"/>
  <c r="K266" i="11" l="1"/>
  <c r="L266" i="11" s="1"/>
  <c r="J265" i="11"/>
  <c r="E266" i="11"/>
  <c r="F266" i="11" s="1"/>
  <c r="D265" i="11"/>
  <c r="H266" i="11"/>
  <c r="I266" i="11" s="1"/>
  <c r="G265" i="11"/>
  <c r="B266" i="11"/>
  <c r="C266" i="11" s="1"/>
  <c r="A265" i="11"/>
  <c r="K267" i="11" l="1"/>
  <c r="L267" i="11" s="1"/>
  <c r="J266" i="11"/>
  <c r="E267" i="11"/>
  <c r="F267" i="11" s="1"/>
  <c r="D266" i="11"/>
  <c r="G266" i="11"/>
  <c r="H267" i="11"/>
  <c r="I267" i="11" s="1"/>
  <c r="B267" i="11"/>
  <c r="C267" i="11" s="1"/>
  <c r="A266" i="11"/>
  <c r="K268" i="11" l="1"/>
  <c r="L268" i="11" s="1"/>
  <c r="J267" i="11"/>
  <c r="E268" i="11"/>
  <c r="F268" i="11" s="1"/>
  <c r="D267" i="11"/>
  <c r="H268" i="11"/>
  <c r="I268" i="11" s="1"/>
  <c r="G267" i="11"/>
  <c r="B268" i="11"/>
  <c r="C268" i="11" s="1"/>
  <c r="A267" i="11"/>
  <c r="K269" i="11" l="1"/>
  <c r="L269" i="11" s="1"/>
  <c r="J268" i="11"/>
  <c r="E269" i="11"/>
  <c r="F269" i="11" s="1"/>
  <c r="D268" i="11"/>
  <c r="H269" i="11"/>
  <c r="I269" i="11" s="1"/>
  <c r="G268" i="11"/>
  <c r="B269" i="11"/>
  <c r="C269" i="11" s="1"/>
  <c r="A268" i="11"/>
  <c r="K270" i="11" l="1"/>
  <c r="L270" i="11" s="1"/>
  <c r="J269" i="11"/>
  <c r="D269" i="11"/>
  <c r="E270" i="11"/>
  <c r="F270" i="11" s="1"/>
  <c r="H270" i="11"/>
  <c r="I270" i="11" s="1"/>
  <c r="G269" i="11"/>
  <c r="B270" i="11"/>
  <c r="C270" i="11" s="1"/>
  <c r="A269" i="11"/>
  <c r="K271" i="11" l="1"/>
  <c r="L271" i="11" s="1"/>
  <c r="J270" i="11"/>
  <c r="E271" i="11"/>
  <c r="F271" i="11" s="1"/>
  <c r="D270" i="11"/>
  <c r="G270" i="11"/>
  <c r="H271" i="11"/>
  <c r="I271" i="11" s="1"/>
  <c r="B271" i="11"/>
  <c r="C271" i="11" s="1"/>
  <c r="A270" i="11"/>
  <c r="K272" i="11" l="1"/>
  <c r="L272" i="11" s="1"/>
  <c r="J271" i="11"/>
  <c r="E272" i="11"/>
  <c r="F272" i="11" s="1"/>
  <c r="D271" i="11"/>
  <c r="H272" i="11"/>
  <c r="I272" i="11" s="1"/>
  <c r="G271" i="11"/>
  <c r="B272" i="11"/>
  <c r="C272" i="11" s="1"/>
  <c r="A271" i="11"/>
  <c r="K273" i="11" l="1"/>
  <c r="L273" i="11" s="1"/>
  <c r="J272" i="11"/>
  <c r="E273" i="11"/>
  <c r="F273" i="11" s="1"/>
  <c r="D272" i="11"/>
  <c r="H273" i="11"/>
  <c r="I273" i="11" s="1"/>
  <c r="G272" i="11"/>
  <c r="B273" i="11"/>
  <c r="C273" i="11" s="1"/>
  <c r="A272" i="11"/>
  <c r="K274" i="11" l="1"/>
  <c r="L274" i="11" s="1"/>
  <c r="J273" i="11"/>
  <c r="E274" i="11"/>
  <c r="F274" i="11" s="1"/>
  <c r="D273" i="11"/>
  <c r="H274" i="11"/>
  <c r="I274" i="11" s="1"/>
  <c r="G273" i="11"/>
  <c r="B274" i="11"/>
  <c r="C274" i="11" s="1"/>
  <c r="A273" i="11"/>
  <c r="K275" i="11" l="1"/>
  <c r="L275" i="11" s="1"/>
  <c r="J274" i="11"/>
  <c r="E275" i="11"/>
  <c r="F275" i="11" s="1"/>
  <c r="D274" i="11"/>
  <c r="H275" i="11"/>
  <c r="I275" i="11" s="1"/>
  <c r="G274" i="11"/>
  <c r="B275" i="11"/>
  <c r="C275" i="11" s="1"/>
  <c r="A274" i="11"/>
  <c r="K276" i="11" l="1"/>
  <c r="L276" i="11" s="1"/>
  <c r="J275" i="11"/>
  <c r="D275" i="11"/>
  <c r="E276" i="11"/>
  <c r="F276" i="11" s="1"/>
  <c r="H276" i="11"/>
  <c r="I276" i="11" s="1"/>
  <c r="G275" i="11"/>
  <c r="B276" i="11"/>
  <c r="C276" i="11" s="1"/>
  <c r="A275" i="11"/>
  <c r="K277" i="11" l="1"/>
  <c r="L277" i="11" s="1"/>
  <c r="J276" i="11"/>
  <c r="E277" i="11"/>
  <c r="F277" i="11" s="1"/>
  <c r="D276" i="11"/>
  <c r="H277" i="11"/>
  <c r="I277" i="11" s="1"/>
  <c r="G276" i="11"/>
  <c r="B277" i="11"/>
  <c r="C277" i="11" s="1"/>
  <c r="A276" i="11"/>
  <c r="K278" i="11" l="1"/>
  <c r="L278" i="11" s="1"/>
  <c r="J277" i="11"/>
  <c r="E278" i="11"/>
  <c r="F278" i="11" s="1"/>
  <c r="D277" i="11"/>
  <c r="H278" i="11"/>
  <c r="I278" i="11" s="1"/>
  <c r="G277" i="11"/>
  <c r="B278" i="11"/>
  <c r="C278" i="11" s="1"/>
  <c r="A277" i="11"/>
  <c r="K279" i="11" l="1"/>
  <c r="L279" i="11" s="1"/>
  <c r="J278" i="11"/>
  <c r="D278" i="11"/>
  <c r="E279" i="11"/>
  <c r="F279" i="11" s="1"/>
  <c r="H279" i="11"/>
  <c r="I279" i="11" s="1"/>
  <c r="G278" i="11"/>
  <c r="B279" i="11"/>
  <c r="C279" i="11" s="1"/>
  <c r="A278" i="11"/>
  <c r="K280" i="11" l="1"/>
  <c r="L280" i="11" s="1"/>
  <c r="J279" i="11"/>
  <c r="E280" i="11"/>
  <c r="F280" i="11" s="1"/>
  <c r="D279" i="11"/>
  <c r="H280" i="11"/>
  <c r="I280" i="11" s="1"/>
  <c r="G279" i="11"/>
  <c r="B280" i="11"/>
  <c r="C280" i="11" s="1"/>
  <c r="A279" i="11"/>
  <c r="K281" i="11" l="1"/>
  <c r="L281" i="11" s="1"/>
  <c r="J280" i="11"/>
  <c r="D280" i="11"/>
  <c r="E281" i="11"/>
  <c r="F281" i="11" s="1"/>
  <c r="H281" i="11"/>
  <c r="I281" i="11" s="1"/>
  <c r="G280" i="11"/>
  <c r="B281" i="11"/>
  <c r="C281" i="11" s="1"/>
  <c r="A280" i="11"/>
  <c r="K282" i="11" l="1"/>
  <c r="L282" i="11" s="1"/>
  <c r="J281" i="11"/>
  <c r="E282" i="11"/>
  <c r="F282" i="11" s="1"/>
  <c r="D281" i="11"/>
  <c r="H282" i="11"/>
  <c r="I282" i="11" s="1"/>
  <c r="G281" i="11"/>
  <c r="B282" i="11"/>
  <c r="C282" i="11" s="1"/>
  <c r="A281" i="11"/>
  <c r="K283" i="11" l="1"/>
  <c r="L283" i="11" s="1"/>
  <c r="J282" i="11"/>
  <c r="D282" i="11"/>
  <c r="E283" i="11"/>
  <c r="F283" i="11" s="1"/>
  <c r="H283" i="11"/>
  <c r="I283" i="11" s="1"/>
  <c r="G282" i="11"/>
  <c r="B283" i="11"/>
  <c r="C283" i="11" s="1"/>
  <c r="A282" i="11"/>
  <c r="K284" i="11" l="1"/>
  <c r="L284" i="11" s="1"/>
  <c r="J283" i="11"/>
  <c r="E284" i="11"/>
  <c r="F284" i="11" s="1"/>
  <c r="D283" i="11"/>
  <c r="H284" i="11"/>
  <c r="I284" i="11" s="1"/>
  <c r="G283" i="11"/>
  <c r="B284" i="11"/>
  <c r="C284" i="11" s="1"/>
  <c r="A283" i="11"/>
  <c r="K285" i="11" l="1"/>
  <c r="L285" i="11" s="1"/>
  <c r="J284" i="11"/>
  <c r="D284" i="11"/>
  <c r="E285" i="11"/>
  <c r="F285" i="11" s="1"/>
  <c r="H285" i="11"/>
  <c r="I285" i="11" s="1"/>
  <c r="G284" i="11"/>
  <c r="B285" i="11"/>
  <c r="C285" i="11" s="1"/>
  <c r="A284" i="11"/>
  <c r="K286" i="11" l="1"/>
  <c r="L286" i="11" s="1"/>
  <c r="J285" i="11"/>
  <c r="D285" i="11"/>
  <c r="E286" i="11"/>
  <c r="F286" i="11" s="1"/>
  <c r="G285" i="11"/>
  <c r="H286" i="11"/>
  <c r="I286" i="11" s="1"/>
  <c r="B286" i="11"/>
  <c r="C286" i="11" s="1"/>
  <c r="A285" i="11"/>
  <c r="K287" i="11" l="1"/>
  <c r="L287" i="11" s="1"/>
  <c r="J286" i="11"/>
  <c r="D286" i="11"/>
  <c r="E287" i="11"/>
  <c r="F287" i="11" s="1"/>
  <c r="H287" i="11"/>
  <c r="I287" i="11" s="1"/>
  <c r="G286" i="11"/>
  <c r="B287" i="11"/>
  <c r="C287" i="11" s="1"/>
  <c r="A286" i="11"/>
  <c r="K288" i="11" l="1"/>
  <c r="L288" i="11" s="1"/>
  <c r="J287" i="11"/>
  <c r="E288" i="11"/>
  <c r="F288" i="11" s="1"/>
  <c r="D287" i="11"/>
  <c r="G287" i="11"/>
  <c r="H288" i="11"/>
  <c r="I288" i="11" s="1"/>
  <c r="B288" i="11"/>
  <c r="C288" i="11" s="1"/>
  <c r="A287" i="11"/>
  <c r="K289" i="11" l="1"/>
  <c r="L289" i="11" s="1"/>
  <c r="J288" i="11"/>
  <c r="D288" i="11"/>
  <c r="E289" i="11"/>
  <c r="F289" i="11" s="1"/>
  <c r="H289" i="11"/>
  <c r="I289" i="11" s="1"/>
  <c r="G288" i="11"/>
  <c r="B289" i="11"/>
  <c r="C289" i="11" s="1"/>
  <c r="A288" i="11"/>
  <c r="J289" i="11" l="1"/>
  <c r="K290" i="11"/>
  <c r="L290" i="11" s="1"/>
  <c r="D289" i="11"/>
  <c r="E290" i="11"/>
  <c r="F290" i="11" s="1"/>
  <c r="H290" i="11"/>
  <c r="I290" i="11" s="1"/>
  <c r="G289" i="11"/>
  <c r="B290" i="11"/>
  <c r="C290" i="11" s="1"/>
  <c r="A289" i="11"/>
  <c r="K291" i="11" l="1"/>
  <c r="L291" i="11" s="1"/>
  <c r="J290" i="11"/>
  <c r="E291" i="11"/>
  <c r="F291" i="11" s="1"/>
  <c r="D290" i="11"/>
  <c r="H291" i="11"/>
  <c r="I291" i="11" s="1"/>
  <c r="G290" i="11"/>
  <c r="B291" i="11"/>
  <c r="C291" i="11" s="1"/>
  <c r="A290" i="11"/>
  <c r="J291" i="11" l="1"/>
  <c r="K292" i="11"/>
  <c r="L292" i="11" s="1"/>
  <c r="E292" i="11"/>
  <c r="F292" i="11" s="1"/>
  <c r="D291" i="11"/>
  <c r="H292" i="11"/>
  <c r="I292" i="11" s="1"/>
  <c r="G291" i="11"/>
  <c r="B292" i="11"/>
  <c r="C292" i="11" s="1"/>
  <c r="A291" i="11"/>
  <c r="K293" i="11" l="1"/>
  <c r="L293" i="11" s="1"/>
  <c r="J292" i="11"/>
  <c r="E293" i="11"/>
  <c r="F293" i="11" s="1"/>
  <c r="D292" i="11"/>
  <c r="G292" i="11"/>
  <c r="H293" i="11"/>
  <c r="I293" i="11" s="1"/>
  <c r="B293" i="11"/>
  <c r="C293" i="11" s="1"/>
  <c r="A292" i="11"/>
  <c r="K294" i="11" l="1"/>
  <c r="L294" i="11" s="1"/>
  <c r="J293" i="11"/>
  <c r="E294" i="11"/>
  <c r="F294" i="11" s="1"/>
  <c r="D293" i="11"/>
  <c r="H294" i="11"/>
  <c r="I294" i="11" s="1"/>
  <c r="G293" i="11"/>
  <c r="B294" i="11"/>
  <c r="C294" i="11" s="1"/>
  <c r="A293" i="11"/>
  <c r="K295" i="11" l="1"/>
  <c r="L295" i="11" s="1"/>
  <c r="J294" i="11"/>
  <c r="E295" i="11"/>
  <c r="F295" i="11" s="1"/>
  <c r="D294" i="11"/>
  <c r="G294" i="11"/>
  <c r="H295" i="11"/>
  <c r="I295" i="11" s="1"/>
  <c r="B295" i="11"/>
  <c r="C295" i="11" s="1"/>
  <c r="A294" i="11"/>
  <c r="K296" i="11" l="1"/>
  <c r="L296" i="11" s="1"/>
  <c r="J295" i="11"/>
  <c r="E296" i="11"/>
  <c r="F296" i="11" s="1"/>
  <c r="D295" i="11"/>
  <c r="H296" i="11"/>
  <c r="I296" i="11" s="1"/>
  <c r="G295" i="11"/>
  <c r="B296" i="11"/>
  <c r="C296" i="11" s="1"/>
  <c r="A295" i="11"/>
  <c r="K297" i="11" l="1"/>
  <c r="L297" i="11" s="1"/>
  <c r="J296" i="11"/>
  <c r="E297" i="11"/>
  <c r="F297" i="11" s="1"/>
  <c r="D296" i="11"/>
  <c r="H297" i="11"/>
  <c r="I297" i="11" s="1"/>
  <c r="G296" i="11"/>
  <c r="B297" i="11"/>
  <c r="C297" i="11" s="1"/>
  <c r="A296" i="11"/>
  <c r="K298" i="11" l="1"/>
  <c r="L298" i="11" s="1"/>
  <c r="J297" i="11"/>
  <c r="E298" i="11"/>
  <c r="F298" i="11" s="1"/>
  <c r="D297" i="11"/>
  <c r="H298" i="11"/>
  <c r="I298" i="11" s="1"/>
  <c r="G297" i="11"/>
  <c r="B298" i="11"/>
  <c r="C298" i="11" s="1"/>
  <c r="A297" i="11"/>
  <c r="K299" i="11" l="1"/>
  <c r="L299" i="11" s="1"/>
  <c r="J298" i="11"/>
  <c r="E299" i="11"/>
  <c r="F299" i="11" s="1"/>
  <c r="D298" i="11"/>
  <c r="H299" i="11"/>
  <c r="I299" i="11" s="1"/>
  <c r="G298" i="11"/>
  <c r="B299" i="11"/>
  <c r="C299" i="11" s="1"/>
  <c r="A298" i="11"/>
  <c r="K300" i="11" l="1"/>
  <c r="L300" i="11" s="1"/>
  <c r="J299" i="11"/>
  <c r="E300" i="11"/>
  <c r="F300" i="11" s="1"/>
  <c r="D299" i="11"/>
  <c r="H300" i="11"/>
  <c r="I300" i="11" s="1"/>
  <c r="G299" i="11"/>
  <c r="B300" i="11"/>
  <c r="C300" i="11" s="1"/>
  <c r="A299" i="11"/>
  <c r="K301" i="11" l="1"/>
  <c r="L301" i="11" s="1"/>
  <c r="J300" i="11"/>
  <c r="E301" i="11"/>
  <c r="F301" i="11" s="1"/>
  <c r="D300" i="11"/>
  <c r="H301" i="11"/>
  <c r="I301" i="11" s="1"/>
  <c r="G300" i="11"/>
  <c r="B301" i="11"/>
  <c r="C301" i="11" s="1"/>
  <c r="A300" i="11"/>
  <c r="K302" i="11" l="1"/>
  <c r="L302" i="11" s="1"/>
  <c r="J301" i="11"/>
  <c r="E302" i="11"/>
  <c r="F302" i="11" s="1"/>
  <c r="D301" i="11"/>
  <c r="H302" i="11"/>
  <c r="I302" i="11" s="1"/>
  <c r="G301" i="11"/>
  <c r="B302" i="11"/>
  <c r="C302" i="11" s="1"/>
  <c r="A301" i="11"/>
  <c r="K303" i="11" l="1"/>
  <c r="L303" i="11" s="1"/>
  <c r="J302" i="11"/>
  <c r="E303" i="11"/>
  <c r="F303" i="11" s="1"/>
  <c r="D302" i="11"/>
  <c r="H303" i="11"/>
  <c r="I303" i="11" s="1"/>
  <c r="G302" i="11"/>
  <c r="B303" i="11"/>
  <c r="C303" i="11" s="1"/>
  <c r="A302" i="11"/>
  <c r="K304" i="11" l="1"/>
  <c r="L304" i="11" s="1"/>
  <c r="J303" i="11"/>
  <c r="E304" i="11"/>
  <c r="F304" i="11" s="1"/>
  <c r="D303" i="11"/>
  <c r="H304" i="11"/>
  <c r="I304" i="11" s="1"/>
  <c r="G303" i="11"/>
  <c r="B304" i="11"/>
  <c r="C304" i="11" s="1"/>
  <c r="A303" i="11"/>
  <c r="K305" i="11" l="1"/>
  <c r="L305" i="11" s="1"/>
  <c r="J304" i="11"/>
  <c r="E305" i="11"/>
  <c r="F305" i="11" s="1"/>
  <c r="D304" i="11"/>
  <c r="H305" i="11"/>
  <c r="I305" i="11" s="1"/>
  <c r="G304" i="11"/>
  <c r="B305" i="11"/>
  <c r="C305" i="11" s="1"/>
  <c r="A304" i="11"/>
  <c r="K306" i="11" l="1"/>
  <c r="L306" i="11" s="1"/>
  <c r="J305" i="11"/>
  <c r="E306" i="11"/>
  <c r="F306" i="11" s="1"/>
  <c r="D305" i="11"/>
  <c r="H306" i="11"/>
  <c r="I306" i="11" s="1"/>
  <c r="G305" i="11"/>
  <c r="B306" i="11"/>
  <c r="C306" i="11" s="1"/>
  <c r="A305" i="11"/>
  <c r="K307" i="11" l="1"/>
  <c r="L307" i="11" s="1"/>
  <c r="J306" i="11"/>
  <c r="E307" i="11"/>
  <c r="F307" i="11" s="1"/>
  <c r="D306" i="11"/>
  <c r="H307" i="11"/>
  <c r="I307" i="11" s="1"/>
  <c r="G306" i="11"/>
  <c r="B307" i="11"/>
  <c r="C307" i="11" s="1"/>
  <c r="A306" i="11"/>
  <c r="K308" i="11" l="1"/>
  <c r="L308" i="11" s="1"/>
  <c r="J307" i="11"/>
  <c r="E308" i="11"/>
  <c r="F308" i="11" s="1"/>
  <c r="D307" i="11"/>
  <c r="H308" i="11"/>
  <c r="I308" i="11" s="1"/>
  <c r="G307" i="11"/>
  <c r="B308" i="11"/>
  <c r="C308" i="11" s="1"/>
  <c r="A307" i="11"/>
  <c r="K309" i="11" l="1"/>
  <c r="L309" i="11" s="1"/>
  <c r="J308" i="11"/>
  <c r="E309" i="11"/>
  <c r="F309" i="11" s="1"/>
  <c r="D308" i="11"/>
  <c r="G308" i="11"/>
  <c r="H309" i="11"/>
  <c r="I309" i="11" s="1"/>
  <c r="B309" i="11"/>
  <c r="C309" i="11" s="1"/>
  <c r="A308" i="11"/>
  <c r="K310" i="11" l="1"/>
  <c r="L310" i="11" s="1"/>
  <c r="J309" i="11"/>
  <c r="E310" i="11"/>
  <c r="F310" i="11" s="1"/>
  <c r="D309" i="11"/>
  <c r="H310" i="11"/>
  <c r="I310" i="11" s="1"/>
  <c r="G309" i="11"/>
  <c r="B310" i="11"/>
  <c r="C310" i="11" s="1"/>
  <c r="A309" i="11"/>
  <c r="K311" i="11" l="1"/>
  <c r="L311" i="11" s="1"/>
  <c r="J310" i="11"/>
  <c r="E311" i="11"/>
  <c r="F311" i="11" s="1"/>
  <c r="D310" i="11"/>
  <c r="H311" i="11"/>
  <c r="I311" i="11" s="1"/>
  <c r="G310" i="11"/>
  <c r="B311" i="11"/>
  <c r="C311" i="11" s="1"/>
  <c r="A310" i="11"/>
  <c r="K312" i="11" l="1"/>
  <c r="L312" i="11" s="1"/>
  <c r="J311" i="11"/>
  <c r="E312" i="11"/>
  <c r="F312" i="11" s="1"/>
  <c r="D311" i="11"/>
  <c r="H312" i="11"/>
  <c r="I312" i="11" s="1"/>
  <c r="G311" i="11"/>
  <c r="B312" i="11"/>
  <c r="C312" i="11" s="1"/>
  <c r="A311" i="11"/>
  <c r="K313" i="11" l="1"/>
  <c r="L313" i="11" s="1"/>
  <c r="J312" i="11"/>
  <c r="E313" i="11"/>
  <c r="F313" i="11" s="1"/>
  <c r="D312" i="11"/>
  <c r="H313" i="11"/>
  <c r="I313" i="11" s="1"/>
  <c r="G312" i="11"/>
  <c r="B313" i="11"/>
  <c r="C313" i="11" s="1"/>
  <c r="A312" i="11"/>
  <c r="K314" i="11" l="1"/>
  <c r="L314" i="11" s="1"/>
  <c r="J313" i="11"/>
  <c r="D313" i="11"/>
  <c r="E314" i="11"/>
  <c r="F314" i="11" s="1"/>
  <c r="H314" i="11"/>
  <c r="I314" i="11" s="1"/>
  <c r="G313" i="11"/>
  <c r="B314" i="11"/>
  <c r="C314" i="11" s="1"/>
  <c r="A313" i="11"/>
  <c r="K315" i="11" l="1"/>
  <c r="L315" i="11" s="1"/>
  <c r="J314" i="11"/>
  <c r="E315" i="11"/>
  <c r="F315" i="11" s="1"/>
  <c r="D314" i="11"/>
  <c r="H315" i="11"/>
  <c r="I315" i="11" s="1"/>
  <c r="G314" i="11"/>
  <c r="B315" i="11"/>
  <c r="C315" i="11" s="1"/>
  <c r="A314" i="11"/>
  <c r="K316" i="11" l="1"/>
  <c r="L316" i="11" s="1"/>
  <c r="J315" i="11"/>
  <c r="E316" i="11"/>
  <c r="F316" i="11" s="1"/>
  <c r="D315" i="11"/>
  <c r="H316" i="11"/>
  <c r="I316" i="11" s="1"/>
  <c r="G315" i="11"/>
  <c r="B316" i="11"/>
  <c r="C316" i="11" s="1"/>
  <c r="A315" i="11"/>
  <c r="K317" i="11" l="1"/>
  <c r="L317" i="11" s="1"/>
  <c r="J316" i="11"/>
  <c r="E317" i="11"/>
  <c r="F317" i="11" s="1"/>
  <c r="D316" i="11"/>
  <c r="H317" i="11"/>
  <c r="I317" i="11" s="1"/>
  <c r="G316" i="11"/>
  <c r="B317" i="11"/>
  <c r="C317" i="11" s="1"/>
  <c r="A316" i="11"/>
  <c r="K318" i="11" l="1"/>
  <c r="L318" i="11" s="1"/>
  <c r="J317" i="11"/>
  <c r="E318" i="11"/>
  <c r="F318" i="11" s="1"/>
  <c r="D317" i="11"/>
  <c r="H318" i="11"/>
  <c r="I318" i="11" s="1"/>
  <c r="G317" i="11"/>
  <c r="B318" i="11"/>
  <c r="C318" i="11" s="1"/>
  <c r="A317" i="11"/>
  <c r="K319" i="11" l="1"/>
  <c r="L319" i="11" s="1"/>
  <c r="J318" i="11"/>
  <c r="D318" i="11"/>
  <c r="E319" i="11"/>
  <c r="F319" i="11" s="1"/>
  <c r="H319" i="11"/>
  <c r="I319" i="11" s="1"/>
  <c r="G318" i="11"/>
  <c r="B319" i="11"/>
  <c r="C319" i="11" s="1"/>
  <c r="A318" i="11"/>
  <c r="K320" i="11" l="1"/>
  <c r="L320" i="11" s="1"/>
  <c r="J319" i="11"/>
  <c r="E320" i="11"/>
  <c r="F320" i="11" s="1"/>
  <c r="D319" i="11"/>
  <c r="H320" i="11"/>
  <c r="I320" i="11" s="1"/>
  <c r="G319" i="11"/>
  <c r="B320" i="11"/>
  <c r="C320" i="11" s="1"/>
  <c r="A319" i="11"/>
  <c r="K321" i="11" l="1"/>
  <c r="L321" i="11" s="1"/>
  <c r="J320" i="11"/>
  <c r="E321" i="11"/>
  <c r="F321" i="11" s="1"/>
  <c r="D320" i="11"/>
  <c r="H321" i="11"/>
  <c r="I321" i="11" s="1"/>
  <c r="G320" i="11"/>
  <c r="B321" i="11"/>
  <c r="C321" i="11" s="1"/>
  <c r="A320" i="11"/>
  <c r="K322" i="11" l="1"/>
  <c r="L322" i="11" s="1"/>
  <c r="J321" i="11"/>
  <c r="E322" i="11"/>
  <c r="F322" i="11" s="1"/>
  <c r="D321" i="11"/>
  <c r="H322" i="11"/>
  <c r="I322" i="11" s="1"/>
  <c r="G321" i="11"/>
  <c r="B322" i="11"/>
  <c r="C322" i="11" s="1"/>
  <c r="A321" i="11"/>
  <c r="K323" i="11" l="1"/>
  <c r="L323" i="11" s="1"/>
  <c r="J322" i="11"/>
  <c r="E323" i="11"/>
  <c r="F323" i="11" s="1"/>
  <c r="D322" i="11"/>
  <c r="H323" i="11"/>
  <c r="I323" i="11" s="1"/>
  <c r="G322" i="11"/>
  <c r="B323" i="11"/>
  <c r="C323" i="11" s="1"/>
  <c r="A322" i="11"/>
  <c r="K324" i="11" l="1"/>
  <c r="L324" i="11" s="1"/>
  <c r="J323" i="11"/>
  <c r="E324" i="11"/>
  <c r="F324" i="11" s="1"/>
  <c r="D323" i="11"/>
  <c r="H324" i="11"/>
  <c r="I324" i="11" s="1"/>
  <c r="G323" i="11"/>
  <c r="B324" i="11"/>
  <c r="C324" i="11" s="1"/>
  <c r="A323" i="11"/>
  <c r="K325" i="11" l="1"/>
  <c r="L325" i="11" s="1"/>
  <c r="J324" i="11"/>
  <c r="E325" i="11"/>
  <c r="F325" i="11" s="1"/>
  <c r="D324" i="11"/>
  <c r="H325" i="11"/>
  <c r="I325" i="11" s="1"/>
  <c r="G324" i="11"/>
  <c r="B325" i="11"/>
  <c r="C325" i="11" s="1"/>
  <c r="A324" i="11"/>
  <c r="K326" i="11" l="1"/>
  <c r="L326" i="11" s="1"/>
  <c r="J325" i="11"/>
  <c r="E326" i="11"/>
  <c r="F326" i="11" s="1"/>
  <c r="D325" i="11"/>
  <c r="H326" i="11"/>
  <c r="I326" i="11" s="1"/>
  <c r="G325" i="11"/>
  <c r="B326" i="11"/>
  <c r="C326" i="11" s="1"/>
  <c r="A325" i="11"/>
  <c r="K327" i="11" l="1"/>
  <c r="L327" i="11" s="1"/>
  <c r="J326" i="11"/>
  <c r="E327" i="11"/>
  <c r="F327" i="11" s="1"/>
  <c r="D326" i="11"/>
  <c r="H327" i="11"/>
  <c r="I327" i="11" s="1"/>
  <c r="G326" i="11"/>
  <c r="B327" i="11"/>
  <c r="C327" i="11" s="1"/>
  <c r="A326" i="11"/>
  <c r="K328" i="11" l="1"/>
  <c r="L328" i="11" s="1"/>
  <c r="J327" i="11"/>
  <c r="E328" i="11"/>
  <c r="F328" i="11" s="1"/>
  <c r="D327" i="11"/>
  <c r="H328" i="11"/>
  <c r="I328" i="11" s="1"/>
  <c r="G327" i="11"/>
  <c r="B328" i="11"/>
  <c r="C328" i="11" s="1"/>
  <c r="A327" i="11"/>
  <c r="K329" i="11" l="1"/>
  <c r="L329" i="11" s="1"/>
  <c r="J328" i="11"/>
  <c r="E329" i="11"/>
  <c r="F329" i="11" s="1"/>
  <c r="D328" i="11"/>
  <c r="H329" i="11"/>
  <c r="I329" i="11" s="1"/>
  <c r="G328" i="11"/>
  <c r="B329" i="11"/>
  <c r="C329" i="11" s="1"/>
  <c r="A328" i="11"/>
  <c r="K330" i="11" l="1"/>
  <c r="L330" i="11" s="1"/>
  <c r="J329" i="11"/>
  <c r="E330" i="11"/>
  <c r="F330" i="11" s="1"/>
  <c r="D329" i="11"/>
  <c r="H330" i="11"/>
  <c r="I330" i="11" s="1"/>
  <c r="G329" i="11"/>
  <c r="B330" i="11"/>
  <c r="C330" i="11" s="1"/>
  <c r="A329" i="11"/>
  <c r="K331" i="11" l="1"/>
  <c r="L331" i="11" s="1"/>
  <c r="J330" i="11"/>
  <c r="E331" i="11"/>
  <c r="F331" i="11" s="1"/>
  <c r="D330" i="11"/>
  <c r="H331" i="11"/>
  <c r="I331" i="11" s="1"/>
  <c r="G330" i="11"/>
  <c r="B331" i="11"/>
  <c r="C331" i="11" s="1"/>
  <c r="A330" i="11"/>
  <c r="K332" i="11" l="1"/>
  <c r="L332" i="11" s="1"/>
  <c r="J331" i="11"/>
  <c r="E332" i="11"/>
  <c r="F332" i="11" s="1"/>
  <c r="D331" i="11"/>
  <c r="H332" i="11"/>
  <c r="I332" i="11" s="1"/>
  <c r="G331" i="11"/>
  <c r="B332" i="11"/>
  <c r="C332" i="11" s="1"/>
  <c r="A331" i="11"/>
  <c r="K333" i="11" l="1"/>
  <c r="L333" i="11" s="1"/>
  <c r="J332" i="11"/>
  <c r="D332" i="11"/>
  <c r="E333" i="11"/>
  <c r="F333" i="11" s="1"/>
  <c r="H333" i="11"/>
  <c r="I333" i="11" s="1"/>
  <c r="G332" i="11"/>
  <c r="B333" i="11"/>
  <c r="C333" i="11" s="1"/>
  <c r="A332" i="11"/>
  <c r="K334" i="11" l="1"/>
  <c r="L334" i="11" s="1"/>
  <c r="J333" i="11"/>
  <c r="E334" i="11"/>
  <c r="F334" i="11" s="1"/>
  <c r="D333" i="11"/>
  <c r="H334" i="11"/>
  <c r="I334" i="11" s="1"/>
  <c r="G333" i="11"/>
  <c r="B334" i="11"/>
  <c r="C334" i="11" s="1"/>
  <c r="A333" i="11"/>
  <c r="K335" i="11" l="1"/>
  <c r="L335" i="11" s="1"/>
  <c r="J334" i="11"/>
  <c r="E335" i="11"/>
  <c r="F335" i="11" s="1"/>
  <c r="D334" i="11"/>
  <c r="G334" i="11"/>
  <c r="H335" i="11"/>
  <c r="I335" i="11" s="1"/>
  <c r="B335" i="11"/>
  <c r="C335" i="11" s="1"/>
  <c r="A334" i="11"/>
  <c r="K336" i="11" l="1"/>
  <c r="L336" i="11" s="1"/>
  <c r="J335" i="11"/>
  <c r="E336" i="11"/>
  <c r="F336" i="11" s="1"/>
  <c r="D335" i="11"/>
  <c r="H336" i="11"/>
  <c r="I336" i="11" s="1"/>
  <c r="G335" i="11"/>
  <c r="B336" i="11"/>
  <c r="C336" i="11" s="1"/>
  <c r="A335" i="11"/>
  <c r="K337" i="11" l="1"/>
  <c r="L337" i="11" s="1"/>
  <c r="J336" i="11"/>
  <c r="D336" i="11"/>
  <c r="E337" i="11"/>
  <c r="F337" i="11" s="1"/>
  <c r="H337" i="11"/>
  <c r="I337" i="11" s="1"/>
  <c r="G336" i="11"/>
  <c r="B337" i="11"/>
  <c r="C337" i="11" s="1"/>
  <c r="A336" i="11"/>
  <c r="K338" i="11" l="1"/>
  <c r="L338" i="11" s="1"/>
  <c r="J337" i="11"/>
  <c r="E338" i="11"/>
  <c r="F338" i="11" s="1"/>
  <c r="D337" i="11"/>
  <c r="H338" i="11"/>
  <c r="I338" i="11" s="1"/>
  <c r="G337" i="11"/>
  <c r="B338" i="11"/>
  <c r="C338" i="11" s="1"/>
  <c r="A337" i="11"/>
  <c r="K339" i="11" l="1"/>
  <c r="L339" i="11" s="1"/>
  <c r="J338" i="11"/>
  <c r="E339" i="11"/>
  <c r="F339" i="11" s="1"/>
  <c r="D338" i="11"/>
  <c r="H339" i="11"/>
  <c r="I339" i="11" s="1"/>
  <c r="G338" i="11"/>
  <c r="B339" i="11"/>
  <c r="C339" i="11" s="1"/>
  <c r="A338" i="11"/>
  <c r="K340" i="11" l="1"/>
  <c r="L340" i="11" s="1"/>
  <c r="J339" i="11"/>
  <c r="E340" i="11"/>
  <c r="F340" i="11" s="1"/>
  <c r="D339" i="11"/>
  <c r="H340" i="11"/>
  <c r="I340" i="11" s="1"/>
  <c r="G339" i="11"/>
  <c r="B340" i="11"/>
  <c r="C340" i="11" s="1"/>
  <c r="A339" i="11"/>
  <c r="K341" i="11" l="1"/>
  <c r="L341" i="11" s="1"/>
  <c r="J340" i="11"/>
  <c r="E341" i="11"/>
  <c r="F341" i="11" s="1"/>
  <c r="D340" i="11"/>
  <c r="H341" i="11"/>
  <c r="I341" i="11" s="1"/>
  <c r="G340" i="11"/>
  <c r="B341" i="11"/>
  <c r="C341" i="11" s="1"/>
  <c r="A340" i="11"/>
  <c r="K342" i="11" l="1"/>
  <c r="L342" i="11" s="1"/>
  <c r="J341" i="11"/>
  <c r="E342" i="11"/>
  <c r="F342" i="11" s="1"/>
  <c r="D341" i="11"/>
  <c r="H342" i="11"/>
  <c r="I342" i="11" s="1"/>
  <c r="G341" i="11"/>
  <c r="B342" i="11"/>
  <c r="C342" i="11" s="1"/>
  <c r="A341" i="11"/>
  <c r="K343" i="11" l="1"/>
  <c r="L343" i="11" s="1"/>
  <c r="J342" i="11"/>
  <c r="E343" i="11"/>
  <c r="F343" i="11" s="1"/>
  <c r="D342" i="11"/>
  <c r="H343" i="11"/>
  <c r="I343" i="11" s="1"/>
  <c r="G342" i="11"/>
  <c r="B343" i="11"/>
  <c r="C343" i="11" s="1"/>
  <c r="A342" i="11"/>
  <c r="K344" i="11" l="1"/>
  <c r="L344" i="11" s="1"/>
  <c r="J343" i="11"/>
  <c r="E344" i="11"/>
  <c r="F344" i="11" s="1"/>
  <c r="D343" i="11"/>
  <c r="H344" i="11"/>
  <c r="I344" i="11" s="1"/>
  <c r="G343" i="11"/>
  <c r="B344" i="11"/>
  <c r="C344" i="11" s="1"/>
  <c r="A343" i="11"/>
  <c r="K345" i="11" l="1"/>
  <c r="L345" i="11" s="1"/>
  <c r="J344" i="11"/>
  <c r="D344" i="11"/>
  <c r="E345" i="11"/>
  <c r="F345" i="11" s="1"/>
  <c r="H345" i="11"/>
  <c r="I345" i="11" s="1"/>
  <c r="G344" i="11"/>
  <c r="B345" i="11"/>
  <c r="C345" i="11" s="1"/>
  <c r="A344" i="11"/>
  <c r="K346" i="11" l="1"/>
  <c r="L346" i="11" s="1"/>
  <c r="J345" i="11"/>
  <c r="E346" i="11"/>
  <c r="F346" i="11" s="1"/>
  <c r="D345" i="11"/>
  <c r="H346" i="11"/>
  <c r="I346" i="11" s="1"/>
  <c r="G345" i="11"/>
  <c r="B346" i="11"/>
  <c r="C346" i="11" s="1"/>
  <c r="A345" i="11"/>
  <c r="K347" i="11" l="1"/>
  <c r="L347" i="11" s="1"/>
  <c r="J346" i="11"/>
  <c r="D346" i="11"/>
  <c r="E347" i="11"/>
  <c r="F347" i="11" s="1"/>
  <c r="H347" i="11"/>
  <c r="I347" i="11" s="1"/>
  <c r="G346" i="11"/>
  <c r="B347" i="11"/>
  <c r="C347" i="11" s="1"/>
  <c r="A346" i="11"/>
  <c r="K348" i="11" l="1"/>
  <c r="L348" i="11" s="1"/>
  <c r="J347" i="11"/>
  <c r="E348" i="11"/>
  <c r="F348" i="11" s="1"/>
  <c r="D347" i="11"/>
  <c r="H348" i="11"/>
  <c r="I348" i="11" s="1"/>
  <c r="G347" i="11"/>
  <c r="B348" i="11"/>
  <c r="C348" i="11" s="1"/>
  <c r="A347" i="11"/>
  <c r="K349" i="11" l="1"/>
  <c r="L349" i="11" s="1"/>
  <c r="J348" i="11"/>
  <c r="E349" i="11"/>
  <c r="F349" i="11" s="1"/>
  <c r="D348" i="11"/>
  <c r="H349" i="11"/>
  <c r="I349" i="11" s="1"/>
  <c r="G348" i="11"/>
  <c r="B349" i="11"/>
  <c r="C349" i="11" s="1"/>
  <c r="A348" i="11"/>
  <c r="K350" i="11" l="1"/>
  <c r="L350" i="11" s="1"/>
  <c r="J349" i="11"/>
  <c r="E350" i="11"/>
  <c r="F350" i="11" s="1"/>
  <c r="D349" i="11"/>
  <c r="H350" i="11"/>
  <c r="I350" i="11" s="1"/>
  <c r="G349" i="11"/>
  <c r="B350" i="11"/>
  <c r="C350" i="11" s="1"/>
  <c r="A349" i="11"/>
  <c r="K351" i="11" l="1"/>
  <c r="L351" i="11" s="1"/>
  <c r="J350" i="11"/>
  <c r="E351" i="11"/>
  <c r="F351" i="11" s="1"/>
  <c r="D350" i="11"/>
  <c r="H351" i="11"/>
  <c r="I351" i="11" s="1"/>
  <c r="G350" i="11"/>
  <c r="B351" i="11"/>
  <c r="C351" i="11" s="1"/>
  <c r="A350" i="11"/>
  <c r="K352" i="11" l="1"/>
  <c r="L352" i="11" s="1"/>
  <c r="J351" i="11"/>
  <c r="D351" i="11"/>
  <c r="E352" i="11"/>
  <c r="F352" i="11" s="1"/>
  <c r="H352" i="11"/>
  <c r="I352" i="11" s="1"/>
  <c r="G351" i="11"/>
  <c r="B352" i="11"/>
  <c r="C352" i="11" s="1"/>
  <c r="A351" i="11"/>
  <c r="K353" i="11" l="1"/>
  <c r="L353" i="11" s="1"/>
  <c r="J352" i="11"/>
  <c r="E353" i="11"/>
  <c r="F353" i="11" s="1"/>
  <c r="D352" i="11"/>
  <c r="H353" i="11"/>
  <c r="I353" i="11" s="1"/>
  <c r="G352" i="11"/>
  <c r="B353" i="11"/>
  <c r="C353" i="11" s="1"/>
  <c r="A352" i="11"/>
  <c r="K354" i="11" l="1"/>
  <c r="L354" i="11" s="1"/>
  <c r="J353" i="11"/>
  <c r="E354" i="11"/>
  <c r="F354" i="11" s="1"/>
  <c r="D353" i="11"/>
  <c r="H354" i="11"/>
  <c r="I354" i="11" s="1"/>
  <c r="G353" i="11"/>
  <c r="B354" i="11"/>
  <c r="C354" i="11" s="1"/>
  <c r="A353" i="11"/>
  <c r="K355" i="11" l="1"/>
  <c r="L355" i="11" s="1"/>
  <c r="J354" i="11"/>
  <c r="E355" i="11"/>
  <c r="F355" i="11" s="1"/>
  <c r="D354" i="11"/>
  <c r="H355" i="11"/>
  <c r="I355" i="11" s="1"/>
  <c r="G354" i="11"/>
  <c r="B355" i="11"/>
  <c r="C355" i="11" s="1"/>
  <c r="A354" i="11"/>
  <c r="K356" i="11" l="1"/>
  <c r="L356" i="11" s="1"/>
  <c r="J355" i="11"/>
  <c r="E356" i="11"/>
  <c r="F356" i="11" s="1"/>
  <c r="D355" i="11"/>
  <c r="H356" i="11"/>
  <c r="I356" i="11" s="1"/>
  <c r="G355" i="11"/>
  <c r="B356" i="11"/>
  <c r="C356" i="11" s="1"/>
  <c r="A355" i="11"/>
  <c r="K357" i="11" l="1"/>
  <c r="L357" i="11" s="1"/>
  <c r="J356" i="11"/>
  <c r="E357" i="11"/>
  <c r="F357" i="11" s="1"/>
  <c r="D356" i="11"/>
  <c r="G356" i="11"/>
  <c r="H357" i="11"/>
  <c r="I357" i="11" s="1"/>
  <c r="B357" i="11"/>
  <c r="C357" i="11" s="1"/>
  <c r="A356" i="11"/>
  <c r="K358" i="11" l="1"/>
  <c r="L358" i="11" s="1"/>
  <c r="J357" i="11"/>
  <c r="E358" i="11"/>
  <c r="F358" i="11" s="1"/>
  <c r="D357" i="11"/>
  <c r="G357" i="11"/>
  <c r="H358" i="11"/>
  <c r="I358" i="11" s="1"/>
  <c r="B358" i="11"/>
  <c r="C358" i="11" s="1"/>
  <c r="A357" i="11"/>
  <c r="K359" i="11" l="1"/>
  <c r="L359" i="11" s="1"/>
  <c r="J358" i="11"/>
  <c r="E359" i="11"/>
  <c r="F359" i="11" s="1"/>
  <c r="D358" i="11"/>
  <c r="H359" i="11"/>
  <c r="I359" i="11" s="1"/>
  <c r="G358" i="11"/>
  <c r="B359" i="11"/>
  <c r="C359" i="11" s="1"/>
  <c r="A358" i="11"/>
  <c r="K360" i="11" l="1"/>
  <c r="L360" i="11" s="1"/>
  <c r="J359" i="11"/>
  <c r="E360" i="11"/>
  <c r="F360" i="11" s="1"/>
  <c r="D359" i="11"/>
  <c r="H360" i="11"/>
  <c r="I360" i="11" s="1"/>
  <c r="G359" i="11"/>
  <c r="B360" i="11"/>
  <c r="C360" i="11" s="1"/>
  <c r="A359" i="11"/>
  <c r="K361" i="11" l="1"/>
  <c r="L361" i="11" s="1"/>
  <c r="J360" i="11"/>
  <c r="E361" i="11"/>
  <c r="F361" i="11" s="1"/>
  <c r="D360" i="11"/>
  <c r="G360" i="11"/>
  <c r="H361" i="11"/>
  <c r="I361" i="11" s="1"/>
  <c r="B361" i="11"/>
  <c r="C361" i="11" s="1"/>
  <c r="A360" i="11"/>
  <c r="K362" i="11" l="1"/>
  <c r="L362" i="11" s="1"/>
  <c r="J361" i="11"/>
  <c r="E362" i="11"/>
  <c r="F362" i="11" s="1"/>
  <c r="D361" i="11"/>
  <c r="H362" i="11"/>
  <c r="I362" i="11" s="1"/>
  <c r="G361" i="11"/>
  <c r="B362" i="11"/>
  <c r="C362" i="11" s="1"/>
  <c r="A361" i="11"/>
  <c r="K363" i="11" l="1"/>
  <c r="L363" i="11" s="1"/>
  <c r="J362" i="11"/>
  <c r="E363" i="11"/>
  <c r="F363" i="11" s="1"/>
  <c r="D362" i="11"/>
  <c r="H363" i="11"/>
  <c r="I363" i="11" s="1"/>
  <c r="G362" i="11"/>
  <c r="B363" i="11"/>
  <c r="C363" i="11" s="1"/>
  <c r="A362" i="11"/>
  <c r="K364" i="11" l="1"/>
  <c r="L364" i="11" s="1"/>
  <c r="J363" i="11"/>
  <c r="D363" i="11"/>
  <c r="E364" i="11"/>
  <c r="F364" i="11" s="1"/>
  <c r="H364" i="11"/>
  <c r="I364" i="11" s="1"/>
  <c r="G363" i="11"/>
  <c r="B364" i="11"/>
  <c r="C364" i="11" s="1"/>
  <c r="A363" i="11"/>
  <c r="K365" i="11" l="1"/>
  <c r="L365" i="11" s="1"/>
  <c r="J364" i="11"/>
  <c r="E365" i="11"/>
  <c r="F365" i="11" s="1"/>
  <c r="D364" i="11"/>
  <c r="H365" i="11"/>
  <c r="I365" i="11" s="1"/>
  <c r="G364" i="11"/>
  <c r="B365" i="11"/>
  <c r="C365" i="11" s="1"/>
  <c r="A364" i="11"/>
  <c r="K366" i="11" l="1"/>
  <c r="L366" i="11" s="1"/>
  <c r="J365" i="11"/>
  <c r="D365" i="11"/>
  <c r="E366" i="11"/>
  <c r="F366" i="11" s="1"/>
  <c r="H366" i="11"/>
  <c r="I366" i="11" s="1"/>
  <c r="G365" i="11"/>
  <c r="B366" i="11"/>
  <c r="C366" i="11" s="1"/>
  <c r="A365" i="11"/>
  <c r="K367" i="11" l="1"/>
  <c r="L367" i="11" s="1"/>
  <c r="J366" i="11"/>
  <c r="E367" i="11"/>
  <c r="F367" i="11" s="1"/>
  <c r="D366" i="11"/>
  <c r="G366" i="11"/>
  <c r="H367" i="11"/>
  <c r="I367" i="11" s="1"/>
  <c r="B367" i="11"/>
  <c r="C367" i="11" s="1"/>
  <c r="A366" i="11"/>
  <c r="K368" i="11" l="1"/>
  <c r="L368" i="11" s="1"/>
  <c r="J367" i="11"/>
  <c r="D367" i="11"/>
  <c r="E368" i="11"/>
  <c r="F368" i="11" s="1"/>
  <c r="G367" i="11"/>
  <c r="H368" i="11"/>
  <c r="I368" i="11" s="1"/>
  <c r="B368" i="11"/>
  <c r="C368" i="11" s="1"/>
  <c r="A367" i="11"/>
  <c r="K369" i="11" l="1"/>
  <c r="L369" i="11" s="1"/>
  <c r="J368" i="11"/>
  <c r="E369" i="11"/>
  <c r="F369" i="11" s="1"/>
  <c r="D368" i="11"/>
  <c r="H369" i="11"/>
  <c r="I369" i="11" s="1"/>
  <c r="G368" i="11"/>
  <c r="B369" i="11"/>
  <c r="C369" i="11" s="1"/>
  <c r="A368" i="11"/>
  <c r="K370" i="11" l="1"/>
  <c r="L370" i="11" s="1"/>
  <c r="J369" i="11"/>
  <c r="E370" i="11"/>
  <c r="F370" i="11" s="1"/>
  <c r="D369" i="11"/>
  <c r="H370" i="11"/>
  <c r="I370" i="11" s="1"/>
  <c r="G369" i="11"/>
  <c r="B370" i="11"/>
  <c r="C370" i="11" s="1"/>
  <c r="A369" i="11"/>
  <c r="K371" i="11" l="1"/>
  <c r="L371" i="11" s="1"/>
  <c r="J370" i="11"/>
  <c r="E371" i="11"/>
  <c r="F371" i="11" s="1"/>
  <c r="D370" i="11"/>
  <c r="H371" i="11"/>
  <c r="I371" i="11" s="1"/>
  <c r="G370" i="11"/>
  <c r="B371" i="11"/>
  <c r="C371" i="11" s="1"/>
  <c r="A370" i="11"/>
  <c r="K372" i="11" l="1"/>
  <c r="L372" i="11" s="1"/>
  <c r="J371" i="11"/>
  <c r="E372" i="11"/>
  <c r="F372" i="11" s="1"/>
  <c r="D371" i="11"/>
  <c r="H372" i="11"/>
  <c r="I372" i="11" s="1"/>
  <c r="G371" i="11"/>
  <c r="B372" i="11"/>
  <c r="C372" i="11" s="1"/>
  <c r="A371" i="11"/>
  <c r="K373" i="11" l="1"/>
  <c r="L373" i="11" s="1"/>
  <c r="J372" i="11"/>
  <c r="E373" i="11"/>
  <c r="F373" i="11" s="1"/>
  <c r="D372" i="11"/>
  <c r="H373" i="11"/>
  <c r="I373" i="11" s="1"/>
  <c r="G372" i="11"/>
  <c r="B373" i="11"/>
  <c r="C373" i="11" s="1"/>
  <c r="A372" i="11"/>
  <c r="K374" i="11" l="1"/>
  <c r="L374" i="11" s="1"/>
  <c r="J373" i="11"/>
  <c r="E374" i="11"/>
  <c r="F374" i="11" s="1"/>
  <c r="D373" i="11"/>
  <c r="G373" i="11"/>
  <c r="H374" i="11"/>
  <c r="I374" i="11" s="1"/>
  <c r="B374" i="11"/>
  <c r="C374" i="11" s="1"/>
  <c r="A373" i="11"/>
  <c r="K375" i="11" l="1"/>
  <c r="L375" i="11" s="1"/>
  <c r="J374" i="11"/>
  <c r="E375" i="11"/>
  <c r="F375" i="11" s="1"/>
  <c r="D374" i="11"/>
  <c r="H375" i="11"/>
  <c r="I375" i="11" s="1"/>
  <c r="G374" i="11"/>
  <c r="B375" i="11"/>
  <c r="C375" i="11" s="1"/>
  <c r="A374" i="11"/>
  <c r="K376" i="11" l="1"/>
  <c r="L376" i="11" s="1"/>
  <c r="J375" i="11"/>
  <c r="E376" i="11"/>
  <c r="F376" i="11" s="1"/>
  <c r="D375" i="11"/>
  <c r="H376" i="11"/>
  <c r="I376" i="11" s="1"/>
  <c r="G375" i="11"/>
  <c r="B376" i="11"/>
  <c r="C376" i="11" s="1"/>
  <c r="A375" i="11"/>
  <c r="K377" i="11" l="1"/>
  <c r="L377" i="11" s="1"/>
  <c r="J376" i="11"/>
  <c r="E377" i="11"/>
  <c r="F377" i="11" s="1"/>
  <c r="D376" i="11"/>
  <c r="H377" i="11"/>
  <c r="I377" i="11" s="1"/>
  <c r="G376" i="11"/>
  <c r="B377" i="11"/>
  <c r="C377" i="11" s="1"/>
  <c r="A376" i="11"/>
  <c r="K378" i="11" l="1"/>
  <c r="L378" i="11" s="1"/>
  <c r="J377" i="11"/>
  <c r="E378" i="11"/>
  <c r="F378" i="11" s="1"/>
  <c r="D377" i="11"/>
  <c r="G377" i="11"/>
  <c r="H378" i="11"/>
  <c r="I378" i="11" s="1"/>
  <c r="B378" i="11"/>
  <c r="C378" i="11" s="1"/>
  <c r="A377" i="11"/>
  <c r="K379" i="11" l="1"/>
  <c r="L379" i="11" s="1"/>
  <c r="J378" i="11"/>
  <c r="E379" i="11"/>
  <c r="F379" i="11" s="1"/>
  <c r="D378" i="11"/>
  <c r="H379" i="11"/>
  <c r="I379" i="11" s="1"/>
  <c r="G378" i="11"/>
  <c r="B379" i="11"/>
  <c r="C379" i="11" s="1"/>
  <c r="A378" i="11"/>
  <c r="K380" i="11" l="1"/>
  <c r="L380" i="11" s="1"/>
  <c r="J379" i="11"/>
  <c r="E380" i="11"/>
  <c r="F380" i="11" s="1"/>
  <c r="D379" i="11"/>
  <c r="H380" i="11"/>
  <c r="I380" i="11" s="1"/>
  <c r="G379" i="11"/>
  <c r="B380" i="11"/>
  <c r="C380" i="11" s="1"/>
  <c r="A379" i="11"/>
  <c r="K381" i="11" l="1"/>
  <c r="L381" i="11" s="1"/>
  <c r="J380" i="11"/>
  <c r="E381" i="11"/>
  <c r="F381" i="11" s="1"/>
  <c r="D380" i="11"/>
  <c r="G380" i="11"/>
  <c r="H381" i="11"/>
  <c r="I381" i="11" s="1"/>
  <c r="B381" i="11"/>
  <c r="C381" i="11" s="1"/>
  <c r="A380" i="11"/>
  <c r="K382" i="11" l="1"/>
  <c r="L382" i="11" s="1"/>
  <c r="J381" i="11"/>
  <c r="E382" i="11"/>
  <c r="F382" i="11" s="1"/>
  <c r="D381" i="11"/>
  <c r="G381" i="11"/>
  <c r="H382" i="11"/>
  <c r="I382" i="11" s="1"/>
  <c r="B382" i="11"/>
  <c r="C382" i="11" s="1"/>
  <c r="A381" i="11"/>
  <c r="K383" i="11" l="1"/>
  <c r="L383" i="11" s="1"/>
  <c r="J382" i="11"/>
  <c r="E383" i="11"/>
  <c r="F383" i="11" s="1"/>
  <c r="D382" i="11"/>
  <c r="H383" i="11"/>
  <c r="I383" i="11" s="1"/>
  <c r="G382" i="11"/>
  <c r="B383" i="11"/>
  <c r="C383" i="11" s="1"/>
  <c r="A382" i="11"/>
  <c r="K384" i="11" l="1"/>
  <c r="L384" i="11" s="1"/>
  <c r="J383" i="11"/>
  <c r="E384" i="11"/>
  <c r="F384" i="11" s="1"/>
  <c r="D383" i="11"/>
  <c r="H384" i="11"/>
  <c r="I384" i="11" s="1"/>
  <c r="G383" i="11"/>
  <c r="B384" i="11"/>
  <c r="C384" i="11" s="1"/>
  <c r="A383" i="11"/>
  <c r="K385" i="11" l="1"/>
  <c r="L385" i="11" s="1"/>
  <c r="J384" i="11"/>
  <c r="E385" i="11"/>
  <c r="F385" i="11" s="1"/>
  <c r="D384" i="11"/>
  <c r="H385" i="11"/>
  <c r="I385" i="11" s="1"/>
  <c r="G384" i="11"/>
  <c r="B385" i="11"/>
  <c r="C385" i="11" s="1"/>
  <c r="A384" i="11"/>
  <c r="K386" i="11" l="1"/>
  <c r="L386" i="11" s="1"/>
  <c r="J385" i="11"/>
  <c r="D385" i="11"/>
  <c r="E386" i="11"/>
  <c r="F386" i="11" s="1"/>
  <c r="H386" i="11"/>
  <c r="I386" i="11" s="1"/>
  <c r="G385" i="11"/>
  <c r="B386" i="11"/>
  <c r="C386" i="11" s="1"/>
  <c r="A385" i="11"/>
  <c r="K387" i="11" l="1"/>
  <c r="L387" i="11" s="1"/>
  <c r="J386" i="11"/>
  <c r="E387" i="11"/>
  <c r="F387" i="11" s="1"/>
  <c r="D386" i="11"/>
  <c r="H387" i="11"/>
  <c r="I387" i="11" s="1"/>
  <c r="G386" i="11"/>
  <c r="B387" i="11"/>
  <c r="C387" i="11" s="1"/>
  <c r="A386" i="11"/>
  <c r="K388" i="11" l="1"/>
  <c r="L388" i="11" s="1"/>
  <c r="J387" i="11"/>
  <c r="E388" i="11"/>
  <c r="F388" i="11" s="1"/>
  <c r="D387" i="11"/>
  <c r="H388" i="11"/>
  <c r="I388" i="11" s="1"/>
  <c r="G387" i="11"/>
  <c r="B388" i="11"/>
  <c r="C388" i="11" s="1"/>
  <c r="A387" i="11"/>
  <c r="K389" i="11" l="1"/>
  <c r="L389" i="11" s="1"/>
  <c r="J388" i="11"/>
  <c r="E389" i="11"/>
  <c r="F389" i="11" s="1"/>
  <c r="D388" i="11"/>
  <c r="H389" i="11"/>
  <c r="I389" i="11" s="1"/>
  <c r="G388" i="11"/>
  <c r="B389" i="11"/>
  <c r="C389" i="11" s="1"/>
  <c r="A388" i="11"/>
  <c r="K390" i="11" l="1"/>
  <c r="L390" i="11" s="1"/>
  <c r="J389" i="11"/>
  <c r="E390" i="11"/>
  <c r="F390" i="11" s="1"/>
  <c r="D389" i="11"/>
  <c r="H390" i="11"/>
  <c r="I390" i="11" s="1"/>
  <c r="G389" i="11"/>
  <c r="B390" i="11"/>
  <c r="C390" i="11" s="1"/>
  <c r="A389" i="11"/>
  <c r="K391" i="11" l="1"/>
  <c r="L391" i="11" s="1"/>
  <c r="J390" i="11"/>
  <c r="E391" i="11"/>
  <c r="F391" i="11" s="1"/>
  <c r="D390" i="11"/>
  <c r="H391" i="11"/>
  <c r="I391" i="11" s="1"/>
  <c r="G390" i="11"/>
  <c r="B391" i="11"/>
  <c r="C391" i="11" s="1"/>
  <c r="A390" i="11"/>
  <c r="K392" i="11" l="1"/>
  <c r="L392" i="11" s="1"/>
  <c r="J391" i="11"/>
  <c r="E392" i="11"/>
  <c r="F392" i="11" s="1"/>
  <c r="D391" i="11"/>
  <c r="H392" i="11"/>
  <c r="I392" i="11" s="1"/>
  <c r="G391" i="11"/>
  <c r="B392" i="11"/>
  <c r="C392" i="11" s="1"/>
  <c r="A391" i="11"/>
  <c r="K393" i="11" l="1"/>
  <c r="L393" i="11" s="1"/>
  <c r="J392" i="11"/>
  <c r="E393" i="11"/>
  <c r="F393" i="11" s="1"/>
  <c r="D392" i="11"/>
  <c r="H393" i="11"/>
  <c r="I393" i="11" s="1"/>
  <c r="G392" i="11"/>
  <c r="B393" i="11"/>
  <c r="C393" i="11" s="1"/>
  <c r="A392" i="11"/>
  <c r="J393" i="11" l="1"/>
  <c r="K394" i="11"/>
  <c r="L394" i="11" s="1"/>
  <c r="D393" i="11"/>
  <c r="E394" i="11"/>
  <c r="F394" i="11" s="1"/>
  <c r="G393" i="11"/>
  <c r="H394" i="11"/>
  <c r="I394" i="11" s="1"/>
  <c r="B394" i="11"/>
  <c r="C394" i="11" s="1"/>
  <c r="A393" i="11"/>
  <c r="K395" i="11" l="1"/>
  <c r="L395" i="11" s="1"/>
  <c r="J394" i="11"/>
  <c r="E395" i="11"/>
  <c r="F395" i="11" s="1"/>
  <c r="D394" i="11"/>
  <c r="H395" i="11"/>
  <c r="I395" i="11" s="1"/>
  <c r="G394" i="11"/>
  <c r="B395" i="11"/>
  <c r="C395" i="11" s="1"/>
  <c r="A394" i="11"/>
  <c r="K396" i="11" l="1"/>
  <c r="L396" i="11" s="1"/>
  <c r="J395" i="11"/>
  <c r="E396" i="11"/>
  <c r="F396" i="11" s="1"/>
  <c r="D395" i="11"/>
  <c r="H396" i="11"/>
  <c r="I396" i="11" s="1"/>
  <c r="G395" i="11"/>
  <c r="B396" i="11"/>
  <c r="C396" i="11" s="1"/>
  <c r="A395" i="11"/>
  <c r="K397" i="11" l="1"/>
  <c r="L397" i="11" s="1"/>
  <c r="J396" i="11"/>
  <c r="E397" i="11"/>
  <c r="F397" i="11" s="1"/>
  <c r="D396" i="11"/>
  <c r="H397" i="11"/>
  <c r="I397" i="11" s="1"/>
  <c r="G396" i="11"/>
  <c r="B397" i="11"/>
  <c r="C397" i="11" s="1"/>
  <c r="A396" i="11"/>
  <c r="K398" i="11" l="1"/>
  <c r="L398" i="11" s="1"/>
  <c r="J397" i="11"/>
  <c r="D397" i="11"/>
  <c r="E398" i="11"/>
  <c r="F398" i="11" s="1"/>
  <c r="H398" i="11"/>
  <c r="I398" i="11" s="1"/>
  <c r="G397" i="11"/>
  <c r="B398" i="11"/>
  <c r="C398" i="11" s="1"/>
  <c r="A397" i="11"/>
  <c r="K399" i="11" l="1"/>
  <c r="L399" i="11" s="1"/>
  <c r="J398" i="11"/>
  <c r="E399" i="11"/>
  <c r="F399" i="11" s="1"/>
  <c r="D398" i="11"/>
  <c r="H399" i="11"/>
  <c r="I399" i="11" s="1"/>
  <c r="G398" i="11"/>
  <c r="B399" i="11"/>
  <c r="C399" i="11" s="1"/>
  <c r="A398" i="11"/>
  <c r="K400" i="11" l="1"/>
  <c r="L400" i="11" s="1"/>
  <c r="J399" i="11"/>
  <c r="E400" i="11"/>
  <c r="F400" i="11" s="1"/>
  <c r="D399" i="11"/>
  <c r="H400" i="11"/>
  <c r="I400" i="11" s="1"/>
  <c r="G399" i="11"/>
  <c r="B400" i="11"/>
  <c r="C400" i="11" s="1"/>
  <c r="A399" i="11"/>
  <c r="K401" i="11" l="1"/>
  <c r="L401" i="11" s="1"/>
  <c r="J400" i="11"/>
  <c r="E401" i="11"/>
  <c r="F401" i="11" s="1"/>
  <c r="D400" i="11"/>
  <c r="H401" i="11"/>
  <c r="I401" i="11" s="1"/>
  <c r="G400" i="11"/>
  <c r="B401" i="11"/>
  <c r="C401" i="11" s="1"/>
  <c r="A400" i="11"/>
  <c r="K402" i="11" l="1"/>
  <c r="L402" i="11" s="1"/>
  <c r="J401" i="11"/>
  <c r="E402" i="11"/>
  <c r="F402" i="11" s="1"/>
  <c r="D401" i="11"/>
  <c r="H402" i="11"/>
  <c r="I402" i="11" s="1"/>
  <c r="G401" i="11"/>
  <c r="B402" i="11"/>
  <c r="C402" i="11" s="1"/>
  <c r="A401" i="11"/>
  <c r="K403" i="11" l="1"/>
  <c r="L403" i="11" s="1"/>
  <c r="J402" i="11"/>
  <c r="E403" i="11"/>
  <c r="F403" i="11" s="1"/>
  <c r="D402" i="11"/>
  <c r="G402" i="11"/>
  <c r="H403" i="11"/>
  <c r="I403" i="11" s="1"/>
  <c r="B403" i="11"/>
  <c r="C403" i="11" s="1"/>
  <c r="A402" i="11"/>
  <c r="J403" i="11" l="1"/>
  <c r="K404" i="11"/>
  <c r="L404" i="11" s="1"/>
  <c r="E404" i="11"/>
  <c r="F404" i="11" s="1"/>
  <c r="D403" i="11"/>
  <c r="G403" i="11"/>
  <c r="H404" i="11"/>
  <c r="I404" i="11" s="1"/>
  <c r="B404" i="11"/>
  <c r="C404" i="11" s="1"/>
  <c r="A403" i="11"/>
  <c r="K405" i="11" l="1"/>
  <c r="L405" i="11" s="1"/>
  <c r="J404" i="11"/>
  <c r="D404" i="11"/>
  <c r="E405" i="11"/>
  <c r="F405" i="11" s="1"/>
  <c r="H405" i="11"/>
  <c r="I405" i="11" s="1"/>
  <c r="G404" i="11"/>
  <c r="B405" i="11"/>
  <c r="C405" i="11" s="1"/>
  <c r="A404" i="11"/>
  <c r="K406" i="11" l="1"/>
  <c r="L406" i="11" s="1"/>
  <c r="J405" i="11"/>
  <c r="E406" i="11"/>
  <c r="F406" i="11" s="1"/>
  <c r="D405" i="11"/>
  <c r="H406" i="11"/>
  <c r="I406" i="11" s="1"/>
  <c r="G405" i="11"/>
  <c r="B406" i="11"/>
  <c r="C406" i="11" s="1"/>
  <c r="A405" i="11"/>
  <c r="K407" i="11" l="1"/>
  <c r="L407" i="11" s="1"/>
  <c r="J406" i="11"/>
  <c r="E407" i="11"/>
  <c r="F407" i="11" s="1"/>
  <c r="D406" i="11"/>
  <c r="H407" i="11"/>
  <c r="I407" i="11" s="1"/>
  <c r="G406" i="11"/>
  <c r="B407" i="11"/>
  <c r="C407" i="11" s="1"/>
  <c r="A406" i="11"/>
  <c r="K408" i="11" l="1"/>
  <c r="L408" i="11" s="1"/>
  <c r="J407" i="11"/>
  <c r="E408" i="11"/>
  <c r="F408" i="11" s="1"/>
  <c r="D407" i="11"/>
  <c r="H408" i="11"/>
  <c r="I408" i="11" s="1"/>
  <c r="G407" i="11"/>
  <c r="B408" i="11"/>
  <c r="C408" i="11" s="1"/>
  <c r="A407" i="11"/>
  <c r="K409" i="11" l="1"/>
  <c r="L409" i="11" s="1"/>
  <c r="J408" i="11"/>
  <c r="E409" i="11"/>
  <c r="F409" i="11" s="1"/>
  <c r="D408" i="11"/>
  <c r="G408" i="11"/>
  <c r="H409" i="11"/>
  <c r="I409" i="11" s="1"/>
  <c r="B409" i="11"/>
  <c r="C409" i="11" s="1"/>
  <c r="A408" i="11"/>
  <c r="K410" i="11" l="1"/>
  <c r="L410" i="11" s="1"/>
  <c r="J409" i="11"/>
  <c r="E410" i="11"/>
  <c r="F410" i="11" s="1"/>
  <c r="D409" i="11"/>
  <c r="H410" i="11"/>
  <c r="I410" i="11" s="1"/>
  <c r="G409" i="11"/>
  <c r="B410" i="11"/>
  <c r="C410" i="11" s="1"/>
  <c r="A409" i="11"/>
  <c r="K411" i="11" l="1"/>
  <c r="L411" i="11" s="1"/>
  <c r="J410" i="11"/>
  <c r="E411" i="11"/>
  <c r="F411" i="11" s="1"/>
  <c r="D410" i="11"/>
  <c r="G410" i="11"/>
  <c r="H411" i="11"/>
  <c r="I411" i="11" s="1"/>
  <c r="B411" i="11"/>
  <c r="C411" i="11" s="1"/>
  <c r="A410" i="11"/>
  <c r="K412" i="11" l="1"/>
  <c r="L412" i="11" s="1"/>
  <c r="J411" i="11"/>
  <c r="D411" i="11"/>
  <c r="E412" i="11"/>
  <c r="F412" i="11" s="1"/>
  <c r="H412" i="11"/>
  <c r="I412" i="11" s="1"/>
  <c r="G411" i="11"/>
  <c r="B412" i="11"/>
  <c r="C412" i="11" s="1"/>
  <c r="A411" i="11"/>
  <c r="K413" i="11" l="1"/>
  <c r="L413" i="11" s="1"/>
  <c r="J412" i="11"/>
  <c r="E413" i="11"/>
  <c r="F413" i="11" s="1"/>
  <c r="D412" i="11"/>
  <c r="G412" i="11"/>
  <c r="H413" i="11"/>
  <c r="I413" i="11" s="1"/>
  <c r="B413" i="11"/>
  <c r="C413" i="11" s="1"/>
  <c r="A412" i="11"/>
  <c r="K414" i="11" l="1"/>
  <c r="L414" i="11" s="1"/>
  <c r="J413" i="11"/>
  <c r="E414" i="11"/>
  <c r="F414" i="11" s="1"/>
  <c r="D413" i="11"/>
  <c r="H414" i="11"/>
  <c r="I414" i="11" s="1"/>
  <c r="G413" i="11"/>
  <c r="B414" i="11"/>
  <c r="C414" i="11" s="1"/>
  <c r="A413" i="11"/>
  <c r="K415" i="11" l="1"/>
  <c r="L415" i="11" s="1"/>
  <c r="J414" i="11"/>
  <c r="E415" i="11"/>
  <c r="F415" i="11" s="1"/>
  <c r="D414" i="11"/>
  <c r="H415" i="11"/>
  <c r="I415" i="11" s="1"/>
  <c r="G414" i="11"/>
  <c r="B415" i="11"/>
  <c r="C415" i="11" s="1"/>
  <c r="A414" i="11"/>
  <c r="K416" i="11" l="1"/>
  <c r="L416" i="11" s="1"/>
  <c r="J415" i="11"/>
  <c r="E416" i="11"/>
  <c r="F416" i="11" s="1"/>
  <c r="D415" i="11"/>
  <c r="H416" i="11"/>
  <c r="I416" i="11" s="1"/>
  <c r="G415" i="11"/>
  <c r="B416" i="11"/>
  <c r="C416" i="11" s="1"/>
  <c r="A415" i="11"/>
  <c r="K417" i="11" l="1"/>
  <c r="L417" i="11" s="1"/>
  <c r="J416" i="11"/>
  <c r="E417" i="11"/>
  <c r="F417" i="11" s="1"/>
  <c r="D416" i="11"/>
  <c r="H417" i="11"/>
  <c r="I417" i="11" s="1"/>
  <c r="G416" i="11"/>
  <c r="B417" i="11"/>
  <c r="C417" i="11" s="1"/>
  <c r="A416" i="11"/>
  <c r="K418" i="11" l="1"/>
  <c r="L418" i="11" s="1"/>
  <c r="J417" i="11"/>
  <c r="E418" i="11"/>
  <c r="F418" i="11" s="1"/>
  <c r="D417" i="11"/>
  <c r="H418" i="11"/>
  <c r="I418" i="11" s="1"/>
  <c r="G417" i="11"/>
  <c r="B418" i="11"/>
  <c r="C418" i="11" s="1"/>
  <c r="A417" i="11"/>
  <c r="K419" i="11" l="1"/>
  <c r="L419" i="11" s="1"/>
  <c r="J418" i="11"/>
  <c r="E419" i="11"/>
  <c r="F419" i="11" s="1"/>
  <c r="D418" i="11"/>
  <c r="H419" i="11"/>
  <c r="I419" i="11" s="1"/>
  <c r="G418" i="11"/>
  <c r="B419" i="11"/>
  <c r="C419" i="11" s="1"/>
  <c r="A418" i="11"/>
  <c r="K420" i="11" l="1"/>
  <c r="L420" i="11" s="1"/>
  <c r="J419" i="11"/>
  <c r="E420" i="11"/>
  <c r="F420" i="11" s="1"/>
  <c r="D419" i="11"/>
  <c r="H420" i="11"/>
  <c r="I420" i="11" s="1"/>
  <c r="G419" i="11"/>
  <c r="B420" i="11"/>
  <c r="C420" i="11" s="1"/>
  <c r="A419" i="11"/>
  <c r="K421" i="11" l="1"/>
  <c r="L421" i="11" s="1"/>
  <c r="J420" i="11"/>
  <c r="E421" i="11"/>
  <c r="F421" i="11" s="1"/>
  <c r="D420" i="11"/>
  <c r="H421" i="11"/>
  <c r="I421" i="11" s="1"/>
  <c r="G420" i="11"/>
  <c r="B421" i="11"/>
  <c r="C421" i="11" s="1"/>
  <c r="A420" i="11"/>
  <c r="K422" i="11" l="1"/>
  <c r="L422" i="11" s="1"/>
  <c r="J421" i="11"/>
  <c r="E422" i="11"/>
  <c r="F422" i="11" s="1"/>
  <c r="D421" i="11"/>
  <c r="H422" i="11"/>
  <c r="I422" i="11" s="1"/>
  <c r="G421" i="11"/>
  <c r="B422" i="11"/>
  <c r="C422" i="11" s="1"/>
  <c r="A421" i="11"/>
  <c r="K423" i="11" l="1"/>
  <c r="L423" i="11" s="1"/>
  <c r="J422" i="11"/>
  <c r="E423" i="11"/>
  <c r="F423" i="11" s="1"/>
  <c r="D422" i="11"/>
  <c r="H423" i="11"/>
  <c r="I423" i="11" s="1"/>
  <c r="G422" i="11"/>
  <c r="B423" i="11"/>
  <c r="C423" i="11" s="1"/>
  <c r="A422" i="11"/>
  <c r="K424" i="11" l="1"/>
  <c r="L424" i="11" s="1"/>
  <c r="J423" i="11"/>
  <c r="E424" i="11"/>
  <c r="F424" i="11" s="1"/>
  <c r="D423" i="11"/>
  <c r="H424" i="11"/>
  <c r="I424" i="11" s="1"/>
  <c r="G423" i="11"/>
  <c r="B424" i="11"/>
  <c r="C424" i="11" s="1"/>
  <c r="A423" i="11"/>
  <c r="K425" i="11" l="1"/>
  <c r="L425" i="11" s="1"/>
  <c r="J424" i="11"/>
  <c r="E425" i="11"/>
  <c r="F425" i="11" s="1"/>
  <c r="D424" i="11"/>
  <c r="H425" i="11"/>
  <c r="I425" i="11" s="1"/>
  <c r="G424" i="11"/>
  <c r="B425" i="11"/>
  <c r="C425" i="11" s="1"/>
  <c r="A424" i="11"/>
  <c r="K426" i="11" l="1"/>
  <c r="L426" i="11" s="1"/>
  <c r="J425" i="11"/>
  <c r="D425" i="11"/>
  <c r="E426" i="11"/>
  <c r="F426" i="11" s="1"/>
  <c r="H426" i="11"/>
  <c r="I426" i="11" s="1"/>
  <c r="G425" i="11"/>
  <c r="B426" i="11"/>
  <c r="C426" i="11" s="1"/>
  <c r="A425" i="11"/>
  <c r="K427" i="11" l="1"/>
  <c r="L427" i="11" s="1"/>
  <c r="J426" i="11"/>
  <c r="E427" i="11"/>
  <c r="F427" i="11" s="1"/>
  <c r="D426" i="11"/>
  <c r="H427" i="11"/>
  <c r="I427" i="11" s="1"/>
  <c r="G426" i="11"/>
  <c r="B427" i="11"/>
  <c r="C427" i="11" s="1"/>
  <c r="A426" i="11"/>
  <c r="K428" i="11" l="1"/>
  <c r="L428" i="11" s="1"/>
  <c r="J427" i="11"/>
  <c r="E428" i="11"/>
  <c r="F428" i="11" s="1"/>
  <c r="D427" i="11"/>
  <c r="H428" i="11"/>
  <c r="I428" i="11" s="1"/>
  <c r="G427" i="11"/>
  <c r="B428" i="11"/>
  <c r="C428" i="11" s="1"/>
  <c r="A427" i="11"/>
  <c r="K429" i="11" l="1"/>
  <c r="L429" i="11" s="1"/>
  <c r="J428" i="11"/>
  <c r="E429" i="11"/>
  <c r="F429" i="11" s="1"/>
  <c r="D428" i="11"/>
  <c r="H429" i="11"/>
  <c r="I429" i="11" s="1"/>
  <c r="G428" i="11"/>
  <c r="B429" i="11"/>
  <c r="C429" i="11" s="1"/>
  <c r="A428" i="11"/>
  <c r="K430" i="11" l="1"/>
  <c r="L430" i="11" s="1"/>
  <c r="J429" i="11"/>
  <c r="E430" i="11"/>
  <c r="F430" i="11" s="1"/>
  <c r="D429" i="11"/>
  <c r="H430" i="11"/>
  <c r="I430" i="11" s="1"/>
  <c r="G429" i="11"/>
  <c r="B430" i="11"/>
  <c r="C430" i="11" s="1"/>
  <c r="A429" i="11"/>
  <c r="K431" i="11" l="1"/>
  <c r="L431" i="11" s="1"/>
  <c r="J430" i="11"/>
  <c r="E431" i="11"/>
  <c r="F431" i="11" s="1"/>
  <c r="D430" i="11"/>
  <c r="H431" i="11"/>
  <c r="I431" i="11" s="1"/>
  <c r="G430" i="11"/>
  <c r="B431" i="11"/>
  <c r="C431" i="11" s="1"/>
  <c r="A430" i="11"/>
  <c r="K432" i="11" l="1"/>
  <c r="L432" i="11" s="1"/>
  <c r="J431" i="11"/>
  <c r="D431" i="11"/>
  <c r="E432" i="11"/>
  <c r="F432" i="11" s="1"/>
  <c r="H432" i="11"/>
  <c r="I432" i="11" s="1"/>
  <c r="G431" i="11"/>
  <c r="B432" i="11"/>
  <c r="C432" i="11" s="1"/>
  <c r="A431" i="11"/>
  <c r="K433" i="11" l="1"/>
  <c r="L433" i="11" s="1"/>
  <c r="J432" i="11"/>
  <c r="E433" i="11"/>
  <c r="F433" i="11" s="1"/>
  <c r="D432" i="11"/>
  <c r="H433" i="11"/>
  <c r="I433" i="11" s="1"/>
  <c r="G432" i="11"/>
  <c r="B433" i="11"/>
  <c r="C433" i="11" s="1"/>
  <c r="A432" i="11"/>
  <c r="K434" i="11" l="1"/>
  <c r="L434" i="11" s="1"/>
  <c r="J433" i="11"/>
  <c r="E434" i="11"/>
  <c r="F434" i="11" s="1"/>
  <c r="D433" i="11"/>
  <c r="H434" i="11"/>
  <c r="I434" i="11" s="1"/>
  <c r="G433" i="11"/>
  <c r="B434" i="11"/>
  <c r="C434" i="11" s="1"/>
  <c r="A433" i="11"/>
  <c r="K435" i="11" l="1"/>
  <c r="L435" i="11" s="1"/>
  <c r="J434" i="11"/>
  <c r="E435" i="11"/>
  <c r="F435" i="11" s="1"/>
  <c r="D434" i="11"/>
  <c r="H435" i="11"/>
  <c r="I435" i="11" s="1"/>
  <c r="G434" i="11"/>
  <c r="B435" i="11"/>
  <c r="C435" i="11" s="1"/>
  <c r="A434" i="11"/>
  <c r="K436" i="11" l="1"/>
  <c r="L436" i="11" s="1"/>
  <c r="J435" i="11"/>
  <c r="E436" i="11"/>
  <c r="F436" i="11" s="1"/>
  <c r="D435" i="11"/>
  <c r="G435" i="11"/>
  <c r="H436" i="11"/>
  <c r="I436" i="11" s="1"/>
  <c r="B436" i="11"/>
  <c r="C436" i="11" s="1"/>
  <c r="A435" i="11"/>
  <c r="K437" i="11" l="1"/>
  <c r="L437" i="11" s="1"/>
  <c r="J436" i="11"/>
  <c r="D436" i="11"/>
  <c r="E437" i="11"/>
  <c r="F437" i="11" s="1"/>
  <c r="H437" i="11"/>
  <c r="I437" i="11" s="1"/>
  <c r="G436" i="11"/>
  <c r="B437" i="11"/>
  <c r="C437" i="11" s="1"/>
  <c r="A436" i="11"/>
  <c r="K438" i="11" l="1"/>
  <c r="L438" i="11" s="1"/>
  <c r="J437" i="11"/>
  <c r="E438" i="11"/>
  <c r="F438" i="11" s="1"/>
  <c r="D437" i="11"/>
  <c r="H438" i="11"/>
  <c r="I438" i="11" s="1"/>
  <c r="G437" i="11"/>
  <c r="B438" i="11"/>
  <c r="C438" i="11" s="1"/>
  <c r="A437" i="11"/>
  <c r="K439" i="11" l="1"/>
  <c r="L439" i="11" s="1"/>
  <c r="J438" i="11"/>
  <c r="E439" i="11"/>
  <c r="F439" i="11" s="1"/>
  <c r="D438" i="11"/>
  <c r="H439" i="11"/>
  <c r="I439" i="11" s="1"/>
  <c r="G438" i="11"/>
  <c r="B439" i="11"/>
  <c r="C439" i="11" s="1"/>
  <c r="A438" i="11"/>
  <c r="K440" i="11" l="1"/>
  <c r="L440" i="11" s="1"/>
  <c r="J439" i="11"/>
  <c r="E440" i="11"/>
  <c r="F440" i="11" s="1"/>
  <c r="D439" i="11"/>
  <c r="H440" i="11"/>
  <c r="I440" i="11" s="1"/>
  <c r="G439" i="11"/>
  <c r="B440" i="11"/>
  <c r="C440" i="11" s="1"/>
  <c r="A439" i="11"/>
  <c r="K441" i="11" l="1"/>
  <c r="L441" i="11" s="1"/>
  <c r="J440" i="11"/>
  <c r="E441" i="11"/>
  <c r="F441" i="11" s="1"/>
  <c r="D440" i="11"/>
  <c r="H441" i="11"/>
  <c r="I441" i="11" s="1"/>
  <c r="G440" i="11"/>
  <c r="B441" i="11"/>
  <c r="C441" i="11" s="1"/>
  <c r="A440" i="11"/>
  <c r="K442" i="11" l="1"/>
  <c r="L442" i="11" s="1"/>
  <c r="J441" i="11"/>
  <c r="E442" i="11"/>
  <c r="F442" i="11" s="1"/>
  <c r="D441" i="11"/>
  <c r="H442" i="11"/>
  <c r="I442" i="11" s="1"/>
  <c r="G441" i="11"/>
  <c r="B442" i="11"/>
  <c r="C442" i="11" s="1"/>
  <c r="A441" i="11"/>
  <c r="K443" i="11" l="1"/>
  <c r="L443" i="11" s="1"/>
  <c r="J442" i="11"/>
  <c r="D442" i="11"/>
  <c r="E443" i="11"/>
  <c r="F443" i="11" s="1"/>
  <c r="H443" i="11"/>
  <c r="I443" i="11" s="1"/>
  <c r="G442" i="11"/>
  <c r="B443" i="11"/>
  <c r="C443" i="11" s="1"/>
  <c r="A442" i="11"/>
  <c r="K444" i="11" l="1"/>
  <c r="L444" i="11" s="1"/>
  <c r="J443" i="11"/>
  <c r="D443" i="11"/>
  <c r="E444" i="11"/>
  <c r="F444" i="11" s="1"/>
  <c r="H444" i="11"/>
  <c r="I444" i="11" s="1"/>
  <c r="G443" i="11"/>
  <c r="B444" i="11"/>
  <c r="C444" i="11" s="1"/>
  <c r="A443" i="11"/>
  <c r="K445" i="11" l="1"/>
  <c r="L445" i="11" s="1"/>
  <c r="J444" i="11"/>
  <c r="D444" i="11"/>
  <c r="E445" i="11"/>
  <c r="F445" i="11" s="1"/>
  <c r="H445" i="11"/>
  <c r="I445" i="11" s="1"/>
  <c r="G444" i="11"/>
  <c r="B445" i="11"/>
  <c r="C445" i="11" s="1"/>
  <c r="A444" i="11"/>
  <c r="K446" i="11" l="1"/>
  <c r="L446" i="11" s="1"/>
  <c r="J445" i="11"/>
  <c r="E446" i="11"/>
  <c r="F446" i="11" s="1"/>
  <c r="D445" i="11"/>
  <c r="G445" i="11"/>
  <c r="H446" i="11"/>
  <c r="I446" i="11" s="1"/>
  <c r="B446" i="11"/>
  <c r="C446" i="11" s="1"/>
  <c r="A445" i="11"/>
  <c r="K447" i="11" l="1"/>
  <c r="L447" i="11" s="1"/>
  <c r="J446" i="11"/>
  <c r="E447" i="11"/>
  <c r="F447" i="11" s="1"/>
  <c r="D446" i="11"/>
  <c r="H447" i="11"/>
  <c r="I447" i="11" s="1"/>
  <c r="G446" i="11"/>
  <c r="B447" i="11"/>
  <c r="C447" i="11" s="1"/>
  <c r="A446" i="11"/>
  <c r="K448" i="11" l="1"/>
  <c r="L448" i="11" s="1"/>
  <c r="J447" i="11"/>
  <c r="E448" i="11"/>
  <c r="F448" i="11" s="1"/>
  <c r="D447" i="11"/>
  <c r="H448" i="11"/>
  <c r="I448" i="11" s="1"/>
  <c r="G447" i="11"/>
  <c r="B448" i="11"/>
  <c r="C448" i="11" s="1"/>
  <c r="A447" i="11"/>
  <c r="K449" i="11" l="1"/>
  <c r="L449" i="11" s="1"/>
  <c r="J448" i="11"/>
  <c r="E449" i="11"/>
  <c r="F449" i="11" s="1"/>
  <c r="D448" i="11"/>
  <c r="H449" i="11"/>
  <c r="I449" i="11" s="1"/>
  <c r="G448" i="11"/>
  <c r="B449" i="11"/>
  <c r="C449" i="11" s="1"/>
  <c r="A448" i="11"/>
  <c r="K450" i="11" l="1"/>
  <c r="L450" i="11" s="1"/>
  <c r="J449" i="11"/>
  <c r="E450" i="11"/>
  <c r="F450" i="11" s="1"/>
  <c r="D449" i="11"/>
  <c r="H450" i="11"/>
  <c r="I450" i="11" s="1"/>
  <c r="G449" i="11"/>
  <c r="B450" i="11"/>
  <c r="C450" i="11" s="1"/>
  <c r="A449" i="11"/>
  <c r="K451" i="11" l="1"/>
  <c r="L451" i="11" s="1"/>
  <c r="J450" i="11"/>
  <c r="E451" i="11"/>
  <c r="F451" i="11" s="1"/>
  <c r="D450" i="11"/>
  <c r="H451" i="11"/>
  <c r="I451" i="11" s="1"/>
  <c r="G450" i="11"/>
  <c r="B451" i="11"/>
  <c r="C451" i="11" s="1"/>
  <c r="A450" i="11"/>
  <c r="K452" i="11" l="1"/>
  <c r="L452" i="11" s="1"/>
  <c r="J451" i="11"/>
  <c r="E452" i="11"/>
  <c r="F452" i="11" s="1"/>
  <c r="D451" i="11"/>
  <c r="G451" i="11"/>
  <c r="H452" i="11"/>
  <c r="I452" i="11" s="1"/>
  <c r="B452" i="11"/>
  <c r="C452" i="11" s="1"/>
  <c r="A451" i="11"/>
  <c r="K453" i="11" l="1"/>
  <c r="L453" i="11" s="1"/>
  <c r="J452" i="11"/>
  <c r="E453" i="11"/>
  <c r="F453" i="11" s="1"/>
  <c r="D452" i="11"/>
  <c r="H453" i="11"/>
  <c r="I453" i="11" s="1"/>
  <c r="G452" i="11"/>
  <c r="B453" i="11"/>
  <c r="C453" i="11" s="1"/>
  <c r="A452" i="11"/>
  <c r="K454" i="11" l="1"/>
  <c r="L454" i="11" s="1"/>
  <c r="J453" i="11"/>
  <c r="E454" i="11"/>
  <c r="F454" i="11" s="1"/>
  <c r="D453" i="11"/>
  <c r="H454" i="11"/>
  <c r="I454" i="11" s="1"/>
  <c r="G453" i="11"/>
  <c r="B454" i="11"/>
  <c r="C454" i="11" s="1"/>
  <c r="A453" i="11"/>
  <c r="K455" i="11" l="1"/>
  <c r="L455" i="11" s="1"/>
  <c r="J454" i="11"/>
  <c r="E455" i="11"/>
  <c r="F455" i="11" s="1"/>
  <c r="D454" i="11"/>
  <c r="H455" i="11"/>
  <c r="I455" i="11" s="1"/>
  <c r="G454" i="11"/>
  <c r="B455" i="11"/>
  <c r="C455" i="11" s="1"/>
  <c r="A454" i="11"/>
  <c r="K456" i="11" l="1"/>
  <c r="L456" i="11" s="1"/>
  <c r="J455" i="11"/>
  <c r="E456" i="11"/>
  <c r="F456" i="11" s="1"/>
  <c r="D455" i="11"/>
  <c r="H456" i="11"/>
  <c r="I456" i="11" s="1"/>
  <c r="G455" i="11"/>
  <c r="B456" i="11"/>
  <c r="C456" i="11" s="1"/>
  <c r="A455" i="11"/>
  <c r="K457" i="11" l="1"/>
  <c r="L457" i="11" s="1"/>
  <c r="J456" i="11"/>
  <c r="E457" i="11"/>
  <c r="F457" i="11" s="1"/>
  <c r="D456" i="11"/>
  <c r="H457" i="11"/>
  <c r="I457" i="11" s="1"/>
  <c r="G456" i="11"/>
  <c r="B457" i="11"/>
  <c r="C457" i="11" s="1"/>
  <c r="A456" i="11"/>
  <c r="K458" i="11" l="1"/>
  <c r="L458" i="11" s="1"/>
  <c r="J457" i="11"/>
  <c r="E458" i="11"/>
  <c r="F458" i="11" s="1"/>
  <c r="D457" i="11"/>
  <c r="H458" i="11"/>
  <c r="I458" i="11" s="1"/>
  <c r="G457" i="11"/>
  <c r="B458" i="11"/>
  <c r="C458" i="11" s="1"/>
  <c r="A457" i="11"/>
  <c r="K459" i="11" l="1"/>
  <c r="L459" i="11" s="1"/>
  <c r="J458" i="11"/>
  <c r="E459" i="11"/>
  <c r="F459" i="11" s="1"/>
  <c r="D458" i="11"/>
  <c r="H459" i="11"/>
  <c r="I459" i="11" s="1"/>
  <c r="G458" i="11"/>
  <c r="B459" i="11"/>
  <c r="C459" i="11" s="1"/>
  <c r="A458" i="11"/>
  <c r="K460" i="11" l="1"/>
  <c r="L460" i="11" s="1"/>
  <c r="J459" i="11"/>
  <c r="E460" i="11"/>
  <c r="F460" i="11" s="1"/>
  <c r="D459" i="11"/>
  <c r="G459" i="11"/>
  <c r="H460" i="11"/>
  <c r="I460" i="11" s="1"/>
  <c r="B460" i="11"/>
  <c r="C460" i="11" s="1"/>
  <c r="A459" i="11"/>
  <c r="K461" i="11" l="1"/>
  <c r="L461" i="11" s="1"/>
  <c r="J460" i="11"/>
  <c r="E461" i="11"/>
  <c r="F461" i="11" s="1"/>
  <c r="D460" i="11"/>
  <c r="H461" i="11"/>
  <c r="I461" i="11" s="1"/>
  <c r="G460" i="11"/>
  <c r="B461" i="11"/>
  <c r="C461" i="11" s="1"/>
  <c r="A460" i="11"/>
  <c r="K462" i="11" l="1"/>
  <c r="L462" i="11" s="1"/>
  <c r="J461" i="11"/>
  <c r="E462" i="11"/>
  <c r="F462" i="11" s="1"/>
  <c r="D461" i="11"/>
  <c r="H462" i="11"/>
  <c r="I462" i="11" s="1"/>
  <c r="G461" i="11"/>
  <c r="B462" i="11"/>
  <c r="C462" i="11" s="1"/>
  <c r="A461" i="11"/>
  <c r="K463" i="11" l="1"/>
  <c r="L463" i="11" s="1"/>
  <c r="J462" i="11"/>
  <c r="E463" i="11"/>
  <c r="F463" i="11" s="1"/>
  <c r="D462" i="11"/>
  <c r="H463" i="11"/>
  <c r="I463" i="11" s="1"/>
  <c r="G462" i="11"/>
  <c r="B463" i="11"/>
  <c r="C463" i="11" s="1"/>
  <c r="A462" i="11"/>
  <c r="K464" i="11" l="1"/>
  <c r="L464" i="11" s="1"/>
  <c r="J463" i="11"/>
  <c r="D463" i="11"/>
  <c r="E464" i="11"/>
  <c r="F464" i="11" s="1"/>
  <c r="H464" i="11"/>
  <c r="I464" i="11" s="1"/>
  <c r="G463" i="11"/>
  <c r="B464" i="11"/>
  <c r="C464" i="11" s="1"/>
  <c r="A463" i="11"/>
  <c r="K465" i="11" l="1"/>
  <c r="L465" i="11" s="1"/>
  <c r="J464" i="11"/>
  <c r="D464" i="11"/>
  <c r="E465" i="11"/>
  <c r="F465" i="11" s="1"/>
  <c r="H465" i="11"/>
  <c r="I465" i="11" s="1"/>
  <c r="G464" i="11"/>
  <c r="B465" i="11"/>
  <c r="C465" i="11" s="1"/>
  <c r="A464" i="11"/>
  <c r="K466" i="11" l="1"/>
  <c r="L466" i="11" s="1"/>
  <c r="J465" i="11"/>
  <c r="E466" i="11"/>
  <c r="F466" i="11" s="1"/>
  <c r="D465" i="11"/>
  <c r="H466" i="11"/>
  <c r="I466" i="11" s="1"/>
  <c r="G465" i="11"/>
  <c r="B466" i="11"/>
  <c r="C466" i="11" s="1"/>
  <c r="A465" i="11"/>
  <c r="K467" i="11" l="1"/>
  <c r="L467" i="11" s="1"/>
  <c r="J466" i="11"/>
  <c r="E467" i="11"/>
  <c r="F467" i="11" s="1"/>
  <c r="D466" i="11"/>
  <c r="H467" i="11"/>
  <c r="I467" i="11" s="1"/>
  <c r="G466" i="11"/>
  <c r="B467" i="11"/>
  <c r="C467" i="11" s="1"/>
  <c r="A466" i="11"/>
  <c r="K468" i="11" l="1"/>
  <c r="L468" i="11" s="1"/>
  <c r="J467" i="11"/>
  <c r="E468" i="11"/>
  <c r="F468" i="11" s="1"/>
  <c r="D467" i="11"/>
  <c r="H468" i="11"/>
  <c r="I468" i="11" s="1"/>
  <c r="G467" i="11"/>
  <c r="B468" i="11"/>
  <c r="C468" i="11" s="1"/>
  <c r="A467" i="11"/>
  <c r="K469" i="11" l="1"/>
  <c r="L469" i="11" s="1"/>
  <c r="J468" i="11"/>
  <c r="E469" i="11"/>
  <c r="F469" i="11" s="1"/>
  <c r="D468" i="11"/>
  <c r="G468" i="11"/>
  <c r="H469" i="11"/>
  <c r="I469" i="11" s="1"/>
  <c r="B469" i="11"/>
  <c r="C469" i="11" s="1"/>
  <c r="A468" i="11"/>
  <c r="K470" i="11" l="1"/>
  <c r="L470" i="11" s="1"/>
  <c r="J469" i="11"/>
  <c r="E470" i="11"/>
  <c r="F470" i="11" s="1"/>
  <c r="D469" i="11"/>
  <c r="H470" i="11"/>
  <c r="I470" i="11" s="1"/>
  <c r="G469" i="11"/>
  <c r="B470" i="11"/>
  <c r="C470" i="11" s="1"/>
  <c r="A469" i="11"/>
  <c r="K471" i="11" l="1"/>
  <c r="L471" i="11" s="1"/>
  <c r="J470" i="11"/>
  <c r="E471" i="11"/>
  <c r="F471" i="11" s="1"/>
  <c r="D470" i="11"/>
  <c r="H471" i="11"/>
  <c r="I471" i="11" s="1"/>
  <c r="G470" i="11"/>
  <c r="B471" i="11"/>
  <c r="C471" i="11" s="1"/>
  <c r="A470" i="11"/>
  <c r="K472" i="11" l="1"/>
  <c r="L472" i="11" s="1"/>
  <c r="J471" i="11"/>
  <c r="E472" i="11"/>
  <c r="F472" i="11" s="1"/>
  <c r="D471" i="11"/>
  <c r="H472" i="11"/>
  <c r="I472" i="11" s="1"/>
  <c r="G471" i="11"/>
  <c r="B472" i="11"/>
  <c r="C472" i="11" s="1"/>
  <c r="A471" i="11"/>
  <c r="K473" i="11" l="1"/>
  <c r="L473" i="11" s="1"/>
  <c r="J472" i="11"/>
  <c r="E473" i="11"/>
  <c r="F473" i="11" s="1"/>
  <c r="D472" i="11"/>
  <c r="H473" i="11"/>
  <c r="I473" i="11" s="1"/>
  <c r="G472" i="11"/>
  <c r="B473" i="11"/>
  <c r="C473" i="11" s="1"/>
  <c r="A472" i="11"/>
  <c r="K474" i="11" l="1"/>
  <c r="L474" i="11" s="1"/>
  <c r="J473" i="11"/>
  <c r="E474" i="11"/>
  <c r="F474" i="11" s="1"/>
  <c r="D473" i="11"/>
  <c r="H474" i="11"/>
  <c r="I474" i="11" s="1"/>
  <c r="G473" i="11"/>
  <c r="B474" i="11"/>
  <c r="C474" i="11" s="1"/>
  <c r="A473" i="11"/>
  <c r="K475" i="11" l="1"/>
  <c r="L475" i="11" s="1"/>
  <c r="J474" i="11"/>
  <c r="E475" i="11"/>
  <c r="F475" i="11" s="1"/>
  <c r="D474" i="11"/>
  <c r="H475" i="11"/>
  <c r="I475" i="11" s="1"/>
  <c r="G474" i="11"/>
  <c r="B475" i="11"/>
  <c r="C475" i="11" s="1"/>
  <c r="A474" i="11"/>
  <c r="K476" i="11" l="1"/>
  <c r="L476" i="11" s="1"/>
  <c r="J475" i="11"/>
  <c r="E476" i="11"/>
  <c r="F476" i="11" s="1"/>
  <c r="D475" i="11"/>
  <c r="H476" i="11"/>
  <c r="I476" i="11" s="1"/>
  <c r="G475" i="11"/>
  <c r="B476" i="11"/>
  <c r="C476" i="11" s="1"/>
  <c r="A475" i="11"/>
  <c r="K477" i="11" l="1"/>
  <c r="L477" i="11" s="1"/>
  <c r="J476" i="11"/>
  <c r="E477" i="11"/>
  <c r="F477" i="11" s="1"/>
  <c r="D476" i="11"/>
  <c r="H477" i="11"/>
  <c r="I477" i="11" s="1"/>
  <c r="G476" i="11"/>
  <c r="B477" i="11"/>
  <c r="C477" i="11" s="1"/>
  <c r="A476" i="11"/>
  <c r="K478" i="11" l="1"/>
  <c r="L478" i="11" s="1"/>
  <c r="J477" i="11"/>
  <c r="E478" i="11"/>
  <c r="F478" i="11" s="1"/>
  <c r="D477" i="11"/>
  <c r="H478" i="11"/>
  <c r="I478" i="11" s="1"/>
  <c r="G477" i="11"/>
  <c r="B478" i="11"/>
  <c r="C478" i="11" s="1"/>
  <c r="A477" i="11"/>
  <c r="K479" i="11" l="1"/>
  <c r="L479" i="11" s="1"/>
  <c r="J478" i="11"/>
  <c r="E479" i="11"/>
  <c r="F479" i="11" s="1"/>
  <c r="D478" i="11"/>
  <c r="H479" i="11"/>
  <c r="I479" i="11" s="1"/>
  <c r="G478" i="11"/>
  <c r="B479" i="11"/>
  <c r="C479" i="11" s="1"/>
  <c r="A478" i="11"/>
  <c r="K480" i="11" l="1"/>
  <c r="L480" i="11" s="1"/>
  <c r="J479" i="11"/>
  <c r="E480" i="11"/>
  <c r="F480" i="11" s="1"/>
  <c r="D479" i="11"/>
  <c r="G479" i="11"/>
  <c r="H480" i="11"/>
  <c r="I480" i="11" s="1"/>
  <c r="B480" i="11"/>
  <c r="C480" i="11" s="1"/>
  <c r="A479" i="11"/>
  <c r="K481" i="11" l="1"/>
  <c r="L481" i="11" s="1"/>
  <c r="J480" i="11"/>
  <c r="E481" i="11"/>
  <c r="F481" i="11" s="1"/>
  <c r="D480" i="11"/>
  <c r="H481" i="11"/>
  <c r="I481" i="11" s="1"/>
  <c r="G480" i="11"/>
  <c r="B481" i="11"/>
  <c r="C481" i="11" s="1"/>
  <c r="A480" i="11"/>
  <c r="K482" i="11" l="1"/>
  <c r="L482" i="11" s="1"/>
  <c r="J481" i="11"/>
  <c r="E482" i="11"/>
  <c r="F482" i="11" s="1"/>
  <c r="D481" i="11"/>
  <c r="H482" i="11"/>
  <c r="I482" i="11" s="1"/>
  <c r="G481" i="11"/>
  <c r="B482" i="11"/>
  <c r="C482" i="11" s="1"/>
  <c r="A481" i="11"/>
  <c r="K483" i="11" l="1"/>
  <c r="L483" i="11" s="1"/>
  <c r="J482" i="11"/>
  <c r="E483" i="11"/>
  <c r="F483" i="11" s="1"/>
  <c r="D482" i="11"/>
  <c r="H483" i="11"/>
  <c r="I483" i="11" s="1"/>
  <c r="G482" i="11"/>
  <c r="B483" i="11"/>
  <c r="C483" i="11" s="1"/>
  <c r="A482" i="11"/>
  <c r="K484" i="11" l="1"/>
  <c r="L484" i="11" s="1"/>
  <c r="J483" i="11"/>
  <c r="E484" i="11"/>
  <c r="F484" i="11" s="1"/>
  <c r="D483" i="11"/>
  <c r="H484" i="11"/>
  <c r="I484" i="11" s="1"/>
  <c r="G483" i="11"/>
  <c r="B484" i="11"/>
  <c r="C484" i="11" s="1"/>
  <c r="A483" i="11"/>
  <c r="K485" i="11" l="1"/>
  <c r="L485" i="11" s="1"/>
  <c r="J484" i="11"/>
  <c r="D484" i="11"/>
  <c r="E485" i="11"/>
  <c r="F485" i="11" s="1"/>
  <c r="H485" i="11"/>
  <c r="I485" i="11" s="1"/>
  <c r="G484" i="11"/>
  <c r="B485" i="11"/>
  <c r="C485" i="11" s="1"/>
  <c r="A484" i="11"/>
  <c r="K486" i="11" l="1"/>
  <c r="L486" i="11" s="1"/>
  <c r="J485" i="11"/>
  <c r="E486" i="11"/>
  <c r="F486" i="11" s="1"/>
  <c r="D485" i="11"/>
  <c r="H486" i="11"/>
  <c r="I486" i="11" s="1"/>
  <c r="G485" i="11"/>
  <c r="B486" i="11"/>
  <c r="C486" i="11" s="1"/>
  <c r="A485" i="11"/>
  <c r="K487" i="11" l="1"/>
  <c r="L487" i="11" s="1"/>
  <c r="J486" i="11"/>
  <c r="E487" i="11"/>
  <c r="F487" i="11" s="1"/>
  <c r="D486" i="11"/>
  <c r="G486" i="11"/>
  <c r="H487" i="11"/>
  <c r="I487" i="11" s="1"/>
  <c r="B487" i="11"/>
  <c r="C487" i="11" s="1"/>
  <c r="A486" i="11"/>
  <c r="K488" i="11" l="1"/>
  <c r="L488" i="11" s="1"/>
  <c r="J487" i="11"/>
  <c r="E488" i="11"/>
  <c r="F488" i="11" s="1"/>
  <c r="D487" i="11"/>
  <c r="H488" i="11"/>
  <c r="I488" i="11" s="1"/>
  <c r="G487" i="11"/>
  <c r="B488" i="11"/>
  <c r="C488" i="11" s="1"/>
  <c r="A487" i="11"/>
  <c r="K489" i="11" l="1"/>
  <c r="L489" i="11" s="1"/>
  <c r="J488" i="11"/>
  <c r="E489" i="11"/>
  <c r="F489" i="11" s="1"/>
  <c r="D488" i="11"/>
  <c r="G488" i="11"/>
  <c r="H489" i="11"/>
  <c r="I489" i="11" s="1"/>
  <c r="B489" i="11"/>
  <c r="C489" i="11" s="1"/>
  <c r="A488" i="11"/>
  <c r="K490" i="11" l="1"/>
  <c r="L490" i="11" s="1"/>
  <c r="J489" i="11"/>
  <c r="E490" i="11"/>
  <c r="F490" i="11" s="1"/>
  <c r="D489" i="11"/>
  <c r="H490" i="11"/>
  <c r="I490" i="11" s="1"/>
  <c r="G489" i="11"/>
  <c r="B490" i="11"/>
  <c r="C490" i="11" s="1"/>
  <c r="A489" i="11"/>
  <c r="K491" i="11" l="1"/>
  <c r="L491" i="11" s="1"/>
  <c r="J490" i="11"/>
  <c r="E491" i="11"/>
  <c r="F491" i="11" s="1"/>
  <c r="D490" i="11"/>
  <c r="H491" i="11"/>
  <c r="I491" i="11" s="1"/>
  <c r="G490" i="11"/>
  <c r="B491" i="11"/>
  <c r="C491" i="11" s="1"/>
  <c r="A490" i="11"/>
  <c r="K492" i="11" l="1"/>
  <c r="L492" i="11" s="1"/>
  <c r="J491" i="11"/>
  <c r="E492" i="11"/>
  <c r="F492" i="11" s="1"/>
  <c r="D491" i="11"/>
  <c r="G491" i="11"/>
  <c r="H492" i="11"/>
  <c r="I492" i="11" s="1"/>
  <c r="B492" i="11"/>
  <c r="C492" i="11" s="1"/>
  <c r="A491" i="11"/>
  <c r="K493" i="11" l="1"/>
  <c r="L493" i="11" s="1"/>
  <c r="J492" i="11"/>
  <c r="E493" i="11"/>
  <c r="F493" i="11" s="1"/>
  <c r="D492" i="11"/>
  <c r="H493" i="11"/>
  <c r="I493" i="11" s="1"/>
  <c r="G492" i="11"/>
  <c r="B493" i="11"/>
  <c r="C493" i="11" s="1"/>
  <c r="A492" i="11"/>
  <c r="K494" i="11" l="1"/>
  <c r="L494" i="11" s="1"/>
  <c r="J493" i="11"/>
  <c r="E494" i="11"/>
  <c r="F494" i="11" s="1"/>
  <c r="D493" i="11"/>
  <c r="H494" i="11"/>
  <c r="I494" i="11" s="1"/>
  <c r="G493" i="11"/>
  <c r="B494" i="11"/>
  <c r="C494" i="11" s="1"/>
  <c r="A493" i="11"/>
  <c r="K495" i="11" l="1"/>
  <c r="L495" i="11" s="1"/>
  <c r="J494" i="11"/>
  <c r="E495" i="11"/>
  <c r="F495" i="11" s="1"/>
  <c r="D494" i="11"/>
  <c r="H495" i="11"/>
  <c r="I495" i="11" s="1"/>
  <c r="G494" i="11"/>
  <c r="B495" i="11"/>
  <c r="C495" i="11" s="1"/>
  <c r="A494" i="11"/>
  <c r="K496" i="11" l="1"/>
  <c r="L496" i="11" s="1"/>
  <c r="J495" i="11"/>
  <c r="E496" i="11"/>
  <c r="F496" i="11" s="1"/>
  <c r="D495" i="11"/>
  <c r="G495" i="11"/>
  <c r="H496" i="11"/>
  <c r="I496" i="11" s="1"/>
  <c r="B496" i="11"/>
  <c r="C496" i="11" s="1"/>
  <c r="A495" i="11"/>
  <c r="K497" i="11" l="1"/>
  <c r="L497" i="11" s="1"/>
  <c r="J496" i="11"/>
  <c r="E497" i="11"/>
  <c r="F497" i="11" s="1"/>
  <c r="D496" i="11"/>
  <c r="H497" i="11"/>
  <c r="I497" i="11" s="1"/>
  <c r="G496" i="11"/>
  <c r="B497" i="11"/>
  <c r="C497" i="11" s="1"/>
  <c r="A496" i="11"/>
  <c r="K498" i="11" l="1"/>
  <c r="L498" i="11" s="1"/>
  <c r="J497" i="11"/>
  <c r="E498" i="11"/>
  <c r="F498" i="11" s="1"/>
  <c r="D497" i="11"/>
  <c r="H498" i="11"/>
  <c r="I498" i="11" s="1"/>
  <c r="G497" i="11"/>
  <c r="B498" i="11"/>
  <c r="C498" i="11" s="1"/>
  <c r="A497" i="11"/>
  <c r="K499" i="11" l="1"/>
  <c r="L499" i="11" s="1"/>
  <c r="J498" i="11"/>
  <c r="E499" i="11"/>
  <c r="F499" i="11" s="1"/>
  <c r="D498" i="11"/>
  <c r="H499" i="11"/>
  <c r="I499" i="11" s="1"/>
  <c r="G498" i="11"/>
  <c r="B499" i="11"/>
  <c r="C499" i="11" s="1"/>
  <c r="A498" i="11"/>
  <c r="K500" i="11" l="1"/>
  <c r="L500" i="11" s="1"/>
  <c r="J499" i="11"/>
  <c r="E500" i="11"/>
  <c r="F500" i="11" s="1"/>
  <c r="D499" i="11"/>
  <c r="G499" i="11"/>
  <c r="H500" i="11"/>
  <c r="I500" i="11" s="1"/>
  <c r="B500" i="11"/>
  <c r="C500" i="11" s="1"/>
  <c r="A499" i="11"/>
  <c r="K501" i="11" l="1"/>
  <c r="L501" i="11" s="1"/>
  <c r="J500" i="11"/>
  <c r="E501" i="11"/>
  <c r="F501" i="11" s="1"/>
  <c r="D500" i="11"/>
  <c r="G500" i="11"/>
  <c r="H501" i="11"/>
  <c r="I501" i="11" s="1"/>
  <c r="B501" i="11"/>
  <c r="C501" i="11" s="1"/>
  <c r="A500" i="11"/>
  <c r="K502" i="11" l="1"/>
  <c r="L502" i="11" s="1"/>
  <c r="J501" i="11"/>
  <c r="E502" i="11"/>
  <c r="F502" i="11" s="1"/>
  <c r="D501" i="11"/>
  <c r="H502" i="11"/>
  <c r="I502" i="11" s="1"/>
  <c r="G501" i="11"/>
  <c r="B502" i="11"/>
  <c r="C502" i="11" s="1"/>
  <c r="A501" i="11"/>
  <c r="K503" i="11" l="1"/>
  <c r="L503" i="11" s="1"/>
  <c r="J502" i="11"/>
  <c r="E503" i="11"/>
  <c r="F503" i="11" s="1"/>
  <c r="D502" i="11"/>
  <c r="H503" i="11"/>
  <c r="I503" i="11" s="1"/>
  <c r="G502" i="11"/>
  <c r="B503" i="11"/>
  <c r="C503" i="11" s="1"/>
  <c r="A502" i="11"/>
  <c r="K504" i="11" l="1"/>
  <c r="L504" i="11" s="1"/>
  <c r="J503" i="11"/>
  <c r="E504" i="11"/>
  <c r="F504" i="11" s="1"/>
  <c r="D503" i="11"/>
  <c r="H504" i="11"/>
  <c r="I504" i="11" s="1"/>
  <c r="G503" i="11"/>
  <c r="B504" i="11"/>
  <c r="C504" i="11" s="1"/>
  <c r="A503" i="11"/>
  <c r="K505" i="11" l="1"/>
  <c r="L505" i="11" s="1"/>
  <c r="J504" i="11"/>
  <c r="E505" i="11"/>
  <c r="F505" i="11" s="1"/>
  <c r="D504" i="11"/>
  <c r="H505" i="11"/>
  <c r="I505" i="11" s="1"/>
  <c r="G504" i="11"/>
  <c r="B505" i="11"/>
  <c r="C505" i="11" s="1"/>
  <c r="A504" i="11"/>
  <c r="K506" i="11" l="1"/>
  <c r="L506" i="11" s="1"/>
  <c r="J505" i="11"/>
  <c r="E506" i="11"/>
  <c r="F506" i="11" s="1"/>
  <c r="D505" i="11"/>
  <c r="H506" i="11"/>
  <c r="I506" i="11" s="1"/>
  <c r="G505" i="11"/>
  <c r="B506" i="11"/>
  <c r="C506" i="11" s="1"/>
  <c r="A505" i="11"/>
  <c r="K507" i="11" l="1"/>
  <c r="L507" i="11" s="1"/>
  <c r="J506" i="11"/>
  <c r="E507" i="11"/>
  <c r="F507" i="11" s="1"/>
  <c r="D506" i="11"/>
  <c r="H507" i="11"/>
  <c r="I507" i="11" s="1"/>
  <c r="G506" i="11"/>
  <c r="B507" i="11"/>
  <c r="C507" i="11" s="1"/>
  <c r="A506" i="11"/>
  <c r="K508" i="11" l="1"/>
  <c r="L508" i="11" s="1"/>
  <c r="J507" i="11"/>
  <c r="E508" i="11"/>
  <c r="F508" i="11" s="1"/>
  <c r="D507" i="11"/>
  <c r="G507" i="11"/>
  <c r="H508" i="11"/>
  <c r="I508" i="11" s="1"/>
  <c r="B508" i="11"/>
  <c r="C508" i="11" s="1"/>
  <c r="A507" i="11"/>
  <c r="K509" i="11" l="1"/>
  <c r="L509" i="11" s="1"/>
  <c r="J508" i="11"/>
  <c r="E509" i="11"/>
  <c r="F509" i="11" s="1"/>
  <c r="D508" i="11"/>
  <c r="H509" i="11"/>
  <c r="I509" i="11" s="1"/>
  <c r="G508" i="11"/>
  <c r="B509" i="11"/>
  <c r="C509" i="11" s="1"/>
  <c r="A508" i="11"/>
  <c r="K510" i="11" l="1"/>
  <c r="L510" i="11" s="1"/>
  <c r="J509" i="11"/>
  <c r="E510" i="11"/>
  <c r="F510" i="11" s="1"/>
  <c r="D509" i="11"/>
  <c r="G509" i="11"/>
  <c r="H510" i="11"/>
  <c r="I510" i="11" s="1"/>
  <c r="B510" i="11"/>
  <c r="C510" i="11" s="1"/>
  <c r="A509" i="11"/>
  <c r="K511" i="11" l="1"/>
  <c r="L511" i="11" s="1"/>
  <c r="J510" i="11"/>
  <c r="E511" i="11"/>
  <c r="F511" i="11" s="1"/>
  <c r="D510" i="11"/>
  <c r="G510" i="11"/>
  <c r="H511" i="11"/>
  <c r="I511" i="11" s="1"/>
  <c r="B511" i="11"/>
  <c r="C511" i="11" s="1"/>
  <c r="A510" i="11"/>
  <c r="K512" i="11" l="1"/>
  <c r="L512" i="11" s="1"/>
  <c r="J511" i="11"/>
  <c r="E512" i="11"/>
  <c r="F512" i="11" s="1"/>
  <c r="D511" i="11"/>
  <c r="H512" i="11"/>
  <c r="I512" i="11" s="1"/>
  <c r="G511" i="11"/>
  <c r="B512" i="11"/>
  <c r="C512" i="11" s="1"/>
  <c r="A511" i="11"/>
  <c r="K513" i="11" l="1"/>
  <c r="L513" i="11" s="1"/>
  <c r="J512" i="11"/>
  <c r="E513" i="11"/>
  <c r="F513" i="11" s="1"/>
  <c r="D512" i="11"/>
  <c r="H513" i="11"/>
  <c r="I513" i="11" s="1"/>
  <c r="G512" i="11"/>
  <c r="B513" i="11"/>
  <c r="C513" i="11" s="1"/>
  <c r="A512" i="11"/>
  <c r="K514" i="11" l="1"/>
  <c r="L514" i="11" s="1"/>
  <c r="J513" i="11"/>
  <c r="D513" i="11"/>
  <c r="E514" i="11"/>
  <c r="F514" i="11" s="1"/>
  <c r="H514" i="11"/>
  <c r="I514" i="11" s="1"/>
  <c r="G513" i="11"/>
  <c r="B514" i="11"/>
  <c r="C514" i="11" s="1"/>
  <c r="A513" i="11"/>
  <c r="K515" i="11" l="1"/>
  <c r="L515" i="11" s="1"/>
  <c r="J514" i="11"/>
  <c r="E515" i="11"/>
  <c r="F515" i="11" s="1"/>
  <c r="D514" i="11"/>
  <c r="H515" i="11"/>
  <c r="I515" i="11" s="1"/>
  <c r="G514" i="11"/>
  <c r="B515" i="11"/>
  <c r="C515" i="11" s="1"/>
  <c r="A514" i="11"/>
  <c r="K516" i="11" l="1"/>
  <c r="L516" i="11" s="1"/>
  <c r="J515" i="11"/>
  <c r="E516" i="11"/>
  <c r="F516" i="11" s="1"/>
  <c r="D515" i="11"/>
  <c r="H516" i="11"/>
  <c r="I516" i="11" s="1"/>
  <c r="G515" i="11"/>
  <c r="B516" i="11"/>
  <c r="C516" i="11" s="1"/>
  <c r="A515" i="11"/>
  <c r="K517" i="11" l="1"/>
  <c r="L517" i="11" s="1"/>
  <c r="J516" i="11"/>
  <c r="E517" i="11"/>
  <c r="F517" i="11" s="1"/>
  <c r="D516" i="11"/>
  <c r="H517" i="11"/>
  <c r="I517" i="11" s="1"/>
  <c r="G516" i="11"/>
  <c r="B517" i="11"/>
  <c r="C517" i="11" s="1"/>
  <c r="A516" i="11"/>
  <c r="K518" i="11" l="1"/>
  <c r="L518" i="11" s="1"/>
  <c r="J517" i="11"/>
  <c r="E518" i="11"/>
  <c r="F518" i="11" s="1"/>
  <c r="D517" i="11"/>
  <c r="H518" i="11"/>
  <c r="I518" i="11" s="1"/>
  <c r="G517" i="11"/>
  <c r="B518" i="11"/>
  <c r="C518" i="11" s="1"/>
  <c r="A517" i="11"/>
  <c r="K519" i="11" l="1"/>
  <c r="L519" i="11" s="1"/>
  <c r="J518" i="11"/>
  <c r="E519" i="11"/>
  <c r="F519" i="11" s="1"/>
  <c r="D518" i="11"/>
  <c r="H519" i="11"/>
  <c r="I519" i="11" s="1"/>
  <c r="G518" i="11"/>
  <c r="B519" i="11"/>
  <c r="C519" i="11" s="1"/>
  <c r="A518" i="11"/>
  <c r="K520" i="11" l="1"/>
  <c r="L520" i="11" s="1"/>
  <c r="J519" i="11"/>
  <c r="E520" i="11"/>
  <c r="F520" i="11" s="1"/>
  <c r="D519" i="11"/>
  <c r="H520" i="11"/>
  <c r="I520" i="11" s="1"/>
  <c r="G519" i="11"/>
  <c r="B520" i="11"/>
  <c r="C520" i="11" s="1"/>
  <c r="A519" i="11"/>
  <c r="K521" i="11" l="1"/>
  <c r="L521" i="11" s="1"/>
  <c r="J520" i="11"/>
  <c r="E521" i="11"/>
  <c r="F521" i="11" s="1"/>
  <c r="D520" i="11"/>
  <c r="H521" i="11"/>
  <c r="I521" i="11" s="1"/>
  <c r="G520" i="11"/>
  <c r="B521" i="11"/>
  <c r="C521" i="11" s="1"/>
  <c r="A520" i="11"/>
  <c r="K522" i="11" l="1"/>
  <c r="L522" i="11" s="1"/>
  <c r="J521" i="11"/>
  <c r="E522" i="11"/>
  <c r="F522" i="11" s="1"/>
  <c r="D521" i="11"/>
  <c r="H522" i="11"/>
  <c r="I522" i="11" s="1"/>
  <c r="G521" i="11"/>
  <c r="B522" i="11"/>
  <c r="C522" i="11" s="1"/>
  <c r="A521" i="11"/>
  <c r="K523" i="11" l="1"/>
  <c r="L523" i="11" s="1"/>
  <c r="J522" i="11"/>
  <c r="E523" i="11"/>
  <c r="F523" i="11" s="1"/>
  <c r="D522" i="11"/>
  <c r="H523" i="11"/>
  <c r="I523" i="11" s="1"/>
  <c r="G522" i="11"/>
  <c r="B523" i="11"/>
  <c r="C523" i="11" s="1"/>
  <c r="A522" i="11"/>
  <c r="K524" i="11" l="1"/>
  <c r="L524" i="11" s="1"/>
  <c r="J523" i="11"/>
  <c r="E524" i="11"/>
  <c r="F524" i="11" s="1"/>
  <c r="D523" i="11"/>
  <c r="G523" i="11"/>
  <c r="H524" i="11"/>
  <c r="I524" i="11" s="1"/>
  <c r="B524" i="11"/>
  <c r="C524" i="11" s="1"/>
  <c r="A523" i="11"/>
  <c r="K525" i="11" l="1"/>
  <c r="L525" i="11" s="1"/>
  <c r="J524" i="11"/>
  <c r="E525" i="11"/>
  <c r="F525" i="11" s="1"/>
  <c r="D524" i="11"/>
  <c r="H525" i="11"/>
  <c r="I525" i="11" s="1"/>
  <c r="G524" i="11"/>
  <c r="B525" i="11"/>
  <c r="C525" i="11" s="1"/>
  <c r="A524" i="11"/>
  <c r="K526" i="11" l="1"/>
  <c r="L526" i="11" s="1"/>
  <c r="J525" i="11"/>
  <c r="E526" i="11"/>
  <c r="F526" i="11" s="1"/>
  <c r="D525" i="11"/>
  <c r="G525" i="11"/>
  <c r="H526" i="11"/>
  <c r="I526" i="11" s="1"/>
  <c r="B526" i="11"/>
  <c r="C526" i="11" s="1"/>
  <c r="A525" i="11"/>
  <c r="K527" i="11" l="1"/>
  <c r="L527" i="11" s="1"/>
  <c r="J526" i="11"/>
  <c r="D526" i="11"/>
  <c r="E527" i="11"/>
  <c r="F527" i="11" s="1"/>
  <c r="H527" i="11"/>
  <c r="I527" i="11" s="1"/>
  <c r="G526" i="11"/>
  <c r="B527" i="11"/>
  <c r="C527" i="11" s="1"/>
  <c r="A526" i="11"/>
  <c r="K528" i="11" l="1"/>
  <c r="L528" i="11" s="1"/>
  <c r="J527" i="11"/>
  <c r="E528" i="11"/>
  <c r="F528" i="11" s="1"/>
  <c r="D527" i="11"/>
  <c r="H528" i="11"/>
  <c r="I528" i="11" s="1"/>
  <c r="G527" i="11"/>
  <c r="B528" i="11"/>
  <c r="C528" i="11" s="1"/>
  <c r="A527" i="11"/>
  <c r="K529" i="11" l="1"/>
  <c r="L529" i="11" s="1"/>
  <c r="J528" i="11"/>
  <c r="E529" i="11"/>
  <c r="F529" i="11" s="1"/>
  <c r="D528" i="11"/>
  <c r="H529" i="11"/>
  <c r="I529" i="11" s="1"/>
  <c r="G528" i="11"/>
  <c r="B529" i="11"/>
  <c r="C529" i="11" s="1"/>
  <c r="A528" i="11"/>
  <c r="K530" i="11" l="1"/>
  <c r="L530" i="11" s="1"/>
  <c r="J529" i="11"/>
  <c r="E530" i="11"/>
  <c r="F530" i="11" s="1"/>
  <c r="D529" i="11"/>
  <c r="H530" i="11"/>
  <c r="I530" i="11" s="1"/>
  <c r="G529" i="11"/>
  <c r="B530" i="11"/>
  <c r="C530" i="11" s="1"/>
  <c r="A529" i="11"/>
  <c r="K531" i="11" l="1"/>
  <c r="L531" i="11" s="1"/>
  <c r="J530" i="11"/>
  <c r="E531" i="11"/>
  <c r="F531" i="11" s="1"/>
  <c r="D530" i="11"/>
  <c r="G530" i="11"/>
  <c r="H531" i="11"/>
  <c r="I531" i="11" s="1"/>
  <c r="B531" i="11"/>
  <c r="C531" i="11" s="1"/>
  <c r="A530" i="11"/>
  <c r="K532" i="11" l="1"/>
  <c r="L532" i="11" s="1"/>
  <c r="J531" i="11"/>
  <c r="D531" i="11"/>
  <c r="E532" i="11"/>
  <c r="F532" i="11" s="1"/>
  <c r="G531" i="11"/>
  <c r="H532" i="11"/>
  <c r="I532" i="11" s="1"/>
  <c r="B532" i="11"/>
  <c r="C532" i="11" s="1"/>
  <c r="A531" i="11"/>
  <c r="K533" i="11" l="1"/>
  <c r="L533" i="11" s="1"/>
  <c r="J532" i="11"/>
  <c r="D532" i="11"/>
  <c r="E533" i="11"/>
  <c r="F533" i="11" s="1"/>
  <c r="H533" i="11"/>
  <c r="I533" i="11" s="1"/>
  <c r="G532" i="11"/>
  <c r="B533" i="11"/>
  <c r="C533" i="11" s="1"/>
  <c r="A532" i="11"/>
  <c r="K534" i="11" l="1"/>
  <c r="L534" i="11" s="1"/>
  <c r="J533" i="11"/>
  <c r="E534" i="11"/>
  <c r="F534" i="11" s="1"/>
  <c r="D533" i="11"/>
  <c r="G533" i="11"/>
  <c r="H534" i="11"/>
  <c r="I534" i="11" s="1"/>
  <c r="B534" i="11"/>
  <c r="C534" i="11" s="1"/>
  <c r="A533" i="11"/>
  <c r="K535" i="11" l="1"/>
  <c r="L535" i="11" s="1"/>
  <c r="J534" i="11"/>
  <c r="E535" i="11"/>
  <c r="F535" i="11" s="1"/>
  <c r="D534" i="11"/>
  <c r="H535" i="11"/>
  <c r="I535" i="11" s="1"/>
  <c r="G534" i="11"/>
  <c r="B535" i="11"/>
  <c r="C535" i="11" s="1"/>
  <c r="A534" i="11"/>
  <c r="K536" i="11" l="1"/>
  <c r="L536" i="11" s="1"/>
  <c r="J535" i="11"/>
  <c r="E536" i="11"/>
  <c r="F536" i="11" s="1"/>
  <c r="D535" i="11"/>
  <c r="G535" i="11"/>
  <c r="H536" i="11"/>
  <c r="I536" i="11" s="1"/>
  <c r="B536" i="11"/>
  <c r="C536" i="11" s="1"/>
  <c r="A535" i="11"/>
  <c r="K537" i="11" l="1"/>
  <c r="L537" i="11" s="1"/>
  <c r="J536" i="11"/>
  <c r="E537" i="11"/>
  <c r="F537" i="11" s="1"/>
  <c r="D536" i="11"/>
  <c r="H537" i="11"/>
  <c r="I537" i="11" s="1"/>
  <c r="G536" i="11"/>
  <c r="B537" i="11"/>
  <c r="C537" i="11" s="1"/>
  <c r="A536" i="11"/>
  <c r="K538" i="11" l="1"/>
  <c r="L538" i="11" s="1"/>
  <c r="J537" i="11"/>
  <c r="E538" i="11"/>
  <c r="F538" i="11" s="1"/>
  <c r="D537" i="11"/>
  <c r="H538" i="11"/>
  <c r="I538" i="11" s="1"/>
  <c r="G537" i="11"/>
  <c r="B538" i="11"/>
  <c r="C538" i="11" s="1"/>
  <c r="A537" i="11"/>
  <c r="K539" i="11" l="1"/>
  <c r="L539" i="11" s="1"/>
  <c r="J538" i="11"/>
  <c r="E539" i="11"/>
  <c r="F539" i="11" s="1"/>
  <c r="D538" i="11"/>
  <c r="H539" i="11"/>
  <c r="I539" i="11" s="1"/>
  <c r="G538" i="11"/>
  <c r="B539" i="11"/>
  <c r="C539" i="11" s="1"/>
  <c r="A538" i="11"/>
  <c r="K540" i="11" l="1"/>
  <c r="L540" i="11" s="1"/>
  <c r="J539" i="11"/>
  <c r="E540" i="11"/>
  <c r="F540" i="11" s="1"/>
  <c r="D539" i="11"/>
  <c r="H540" i="11"/>
  <c r="I540" i="11" s="1"/>
  <c r="G539" i="11"/>
  <c r="B540" i="11"/>
  <c r="C540" i="11" s="1"/>
  <c r="A539" i="11"/>
  <c r="K541" i="11" l="1"/>
  <c r="L541" i="11" s="1"/>
  <c r="J540" i="11"/>
  <c r="E541" i="11"/>
  <c r="F541" i="11" s="1"/>
  <c r="D540" i="11"/>
  <c r="H541" i="11"/>
  <c r="I541" i="11" s="1"/>
  <c r="G540" i="11"/>
  <c r="B541" i="11"/>
  <c r="C541" i="11" s="1"/>
  <c r="A540" i="11"/>
  <c r="K542" i="11" l="1"/>
  <c r="L542" i="11" s="1"/>
  <c r="J541" i="11"/>
  <c r="E542" i="11"/>
  <c r="F542" i="11" s="1"/>
  <c r="D541" i="11"/>
  <c r="H542" i="11"/>
  <c r="I542" i="11" s="1"/>
  <c r="G541" i="11"/>
  <c r="B542" i="11"/>
  <c r="C542" i="11" s="1"/>
  <c r="A541" i="11"/>
  <c r="K543" i="11" l="1"/>
  <c r="L543" i="11" s="1"/>
  <c r="J542" i="11"/>
  <c r="E543" i="11"/>
  <c r="F543" i="11" s="1"/>
  <c r="D542" i="11"/>
  <c r="H543" i="11"/>
  <c r="I543" i="11" s="1"/>
  <c r="G542" i="11"/>
  <c r="B543" i="11"/>
  <c r="C543" i="11" s="1"/>
  <c r="A542" i="11"/>
  <c r="K544" i="11" l="1"/>
  <c r="L544" i="11" s="1"/>
  <c r="J543" i="11"/>
  <c r="E544" i="11"/>
  <c r="F544" i="11" s="1"/>
  <c r="D543" i="11"/>
  <c r="H544" i="11"/>
  <c r="I544" i="11" s="1"/>
  <c r="G543" i="11"/>
  <c r="B544" i="11"/>
  <c r="C544" i="11" s="1"/>
  <c r="A543" i="11"/>
  <c r="K545" i="11" l="1"/>
  <c r="L545" i="11" s="1"/>
  <c r="J544" i="11"/>
  <c r="E545" i="11"/>
  <c r="F545" i="11" s="1"/>
  <c r="D544" i="11"/>
  <c r="G544" i="11"/>
  <c r="H545" i="11"/>
  <c r="I545" i="11" s="1"/>
  <c r="B545" i="11"/>
  <c r="C545" i="11" s="1"/>
  <c r="A544" i="11"/>
  <c r="K546" i="11" l="1"/>
  <c r="L546" i="11" s="1"/>
  <c r="J545" i="11"/>
  <c r="E546" i="11"/>
  <c r="F546" i="11" s="1"/>
  <c r="D545" i="11"/>
  <c r="H546" i="11"/>
  <c r="I546" i="11" s="1"/>
  <c r="G545" i="11"/>
  <c r="B546" i="11"/>
  <c r="C546" i="11" s="1"/>
  <c r="A545" i="11"/>
  <c r="K547" i="11" l="1"/>
  <c r="L547" i="11" s="1"/>
  <c r="J546" i="11"/>
  <c r="D546" i="11"/>
  <c r="E547" i="11"/>
  <c r="F547" i="11" s="1"/>
  <c r="G546" i="11"/>
  <c r="H547" i="11"/>
  <c r="I547" i="11" s="1"/>
  <c r="B547" i="11"/>
  <c r="C547" i="11" s="1"/>
  <c r="A546" i="11"/>
  <c r="K548" i="11" l="1"/>
  <c r="L548" i="11" s="1"/>
  <c r="J547" i="11"/>
  <c r="E548" i="11"/>
  <c r="F548" i="11" s="1"/>
  <c r="D547" i="11"/>
  <c r="H548" i="11"/>
  <c r="I548" i="11" s="1"/>
  <c r="G547" i="11"/>
  <c r="B548" i="11"/>
  <c r="C548" i="11" s="1"/>
  <c r="A547" i="11"/>
  <c r="K549" i="11" l="1"/>
  <c r="L549" i="11" s="1"/>
  <c r="J548" i="11"/>
  <c r="E549" i="11"/>
  <c r="F549" i="11" s="1"/>
  <c r="D548" i="11"/>
  <c r="H549" i="11"/>
  <c r="I549" i="11" s="1"/>
  <c r="G548" i="11"/>
  <c r="B549" i="11"/>
  <c r="C549" i="11" s="1"/>
  <c r="A548" i="11"/>
  <c r="K550" i="11" l="1"/>
  <c r="L550" i="11" s="1"/>
  <c r="J549" i="11"/>
  <c r="E550" i="11"/>
  <c r="F550" i="11" s="1"/>
  <c r="D549" i="11"/>
  <c r="H550" i="11"/>
  <c r="I550" i="11" s="1"/>
  <c r="G549" i="11"/>
  <c r="B550" i="11"/>
  <c r="C550" i="11" s="1"/>
  <c r="A549" i="11"/>
  <c r="K551" i="11" l="1"/>
  <c r="L551" i="11" s="1"/>
  <c r="J550" i="11"/>
  <c r="E551" i="11"/>
  <c r="F551" i="11" s="1"/>
  <c r="D550" i="11"/>
  <c r="G550" i="11"/>
  <c r="H551" i="11"/>
  <c r="I551" i="11" s="1"/>
  <c r="B551" i="11"/>
  <c r="C551" i="11" s="1"/>
  <c r="A550" i="11"/>
  <c r="K552" i="11" l="1"/>
  <c r="L552" i="11" s="1"/>
  <c r="J551" i="11"/>
  <c r="E552" i="11"/>
  <c r="F552" i="11" s="1"/>
  <c r="D551" i="11"/>
  <c r="H552" i="11"/>
  <c r="I552" i="11" s="1"/>
  <c r="G551" i="11"/>
  <c r="B552" i="11"/>
  <c r="C552" i="11" s="1"/>
  <c r="A551" i="11"/>
  <c r="K553" i="11" l="1"/>
  <c r="L553" i="11" s="1"/>
  <c r="J552" i="11"/>
  <c r="D552" i="11"/>
  <c r="E553" i="11"/>
  <c r="F553" i="11" s="1"/>
  <c r="G552" i="11"/>
  <c r="H553" i="11"/>
  <c r="I553" i="11" s="1"/>
  <c r="B553" i="11"/>
  <c r="C553" i="11" s="1"/>
  <c r="A552" i="11"/>
  <c r="K554" i="11" l="1"/>
  <c r="L554" i="11" s="1"/>
  <c r="J553" i="11"/>
  <c r="E554" i="11"/>
  <c r="F554" i="11" s="1"/>
  <c r="D553" i="11"/>
  <c r="G553" i="11"/>
  <c r="H554" i="11"/>
  <c r="I554" i="11" s="1"/>
  <c r="B554" i="11"/>
  <c r="C554" i="11" s="1"/>
  <c r="A553" i="11"/>
  <c r="K555" i="11" l="1"/>
  <c r="L555" i="11" s="1"/>
  <c r="J554" i="11"/>
  <c r="E555" i="11"/>
  <c r="F555" i="11" s="1"/>
  <c r="D554" i="11"/>
  <c r="G554" i="11"/>
  <c r="H555" i="11"/>
  <c r="I555" i="11" s="1"/>
  <c r="B555" i="11"/>
  <c r="C555" i="11" s="1"/>
  <c r="A554" i="11"/>
  <c r="K556" i="11" l="1"/>
  <c r="L556" i="11" s="1"/>
  <c r="J555" i="11"/>
  <c r="E556" i="11"/>
  <c r="F556" i="11" s="1"/>
  <c r="D555" i="11"/>
  <c r="H556" i="11"/>
  <c r="I556" i="11" s="1"/>
  <c r="G555" i="11"/>
  <c r="B556" i="11"/>
  <c r="C556" i="11" s="1"/>
  <c r="A555" i="11"/>
  <c r="K557" i="11" l="1"/>
  <c r="L557" i="11" s="1"/>
  <c r="J556" i="11"/>
  <c r="D556" i="11"/>
  <c r="E557" i="11"/>
  <c r="F557" i="11" s="1"/>
  <c r="G556" i="11"/>
  <c r="H557" i="11"/>
  <c r="I557" i="11" s="1"/>
  <c r="B557" i="11"/>
  <c r="C557" i="11" s="1"/>
  <c r="A556" i="11"/>
  <c r="K558" i="11" l="1"/>
  <c r="L558" i="11" s="1"/>
  <c r="J557" i="11"/>
  <c r="E558" i="11"/>
  <c r="F558" i="11" s="1"/>
  <c r="D557" i="11"/>
  <c r="H558" i="11"/>
  <c r="I558" i="11" s="1"/>
  <c r="G557" i="11"/>
  <c r="B558" i="11"/>
  <c r="C558" i="11" s="1"/>
  <c r="A557" i="11"/>
  <c r="K559" i="11" l="1"/>
  <c r="L559" i="11" s="1"/>
  <c r="J558" i="11"/>
  <c r="E559" i="11"/>
  <c r="F559" i="11" s="1"/>
  <c r="D558" i="11"/>
  <c r="H559" i="11"/>
  <c r="I559" i="11" s="1"/>
  <c r="G558" i="11"/>
  <c r="B559" i="11"/>
  <c r="C559" i="11" s="1"/>
  <c r="A558" i="11"/>
  <c r="K560" i="11" l="1"/>
  <c r="L560" i="11" s="1"/>
  <c r="J559" i="11"/>
  <c r="E560" i="11"/>
  <c r="F560" i="11" s="1"/>
  <c r="D559" i="11"/>
  <c r="H560" i="11"/>
  <c r="I560" i="11" s="1"/>
  <c r="G559" i="11"/>
  <c r="B560" i="11"/>
  <c r="C560" i="11" s="1"/>
  <c r="A559" i="11"/>
  <c r="K561" i="11" l="1"/>
  <c r="L561" i="11" s="1"/>
  <c r="J560" i="11"/>
  <c r="D560" i="11"/>
  <c r="E561" i="11"/>
  <c r="F561" i="11" s="1"/>
  <c r="H561" i="11"/>
  <c r="I561" i="11" s="1"/>
  <c r="G560" i="11"/>
  <c r="B561" i="11"/>
  <c r="C561" i="11" s="1"/>
  <c r="A560" i="11"/>
  <c r="K562" i="11" l="1"/>
  <c r="L562" i="11" s="1"/>
  <c r="J561" i="11"/>
  <c r="E562" i="11"/>
  <c r="F562" i="11" s="1"/>
  <c r="D561" i="11"/>
  <c r="G561" i="11"/>
  <c r="H562" i="11"/>
  <c r="I562" i="11" s="1"/>
  <c r="B562" i="11"/>
  <c r="C562" i="11" s="1"/>
  <c r="A561" i="11"/>
  <c r="K563" i="11" l="1"/>
  <c r="L563" i="11" s="1"/>
  <c r="J562" i="11"/>
  <c r="E563" i="11"/>
  <c r="F563" i="11" s="1"/>
  <c r="D562" i="11"/>
  <c r="G562" i="11"/>
  <c r="H563" i="11"/>
  <c r="I563" i="11" s="1"/>
  <c r="B563" i="11"/>
  <c r="C563" i="11" s="1"/>
  <c r="A562" i="11"/>
  <c r="K564" i="11" l="1"/>
  <c r="L564" i="11" s="1"/>
  <c r="J563" i="11"/>
  <c r="E564" i="11"/>
  <c r="F564" i="11" s="1"/>
  <c r="D563" i="11"/>
  <c r="H564" i="11"/>
  <c r="I564" i="11" s="1"/>
  <c r="G563" i="11"/>
  <c r="B564" i="11"/>
  <c r="C564" i="11" s="1"/>
  <c r="A563" i="11"/>
  <c r="K565" i="11" l="1"/>
  <c r="L565" i="11" s="1"/>
  <c r="J564" i="11"/>
  <c r="E565" i="11"/>
  <c r="F565" i="11" s="1"/>
  <c r="D564" i="11"/>
  <c r="H565" i="11"/>
  <c r="I565" i="11" s="1"/>
  <c r="G564" i="11"/>
  <c r="B565" i="11"/>
  <c r="C565" i="11" s="1"/>
  <c r="A564" i="11"/>
  <c r="K566" i="11" l="1"/>
  <c r="L566" i="11" s="1"/>
  <c r="J565" i="11"/>
  <c r="E566" i="11"/>
  <c r="F566" i="11" s="1"/>
  <c r="D565" i="11"/>
  <c r="H566" i="11"/>
  <c r="I566" i="11" s="1"/>
  <c r="G565" i="11"/>
  <c r="B566" i="11"/>
  <c r="C566" i="11" s="1"/>
  <c r="A565" i="11"/>
  <c r="K567" i="11" l="1"/>
  <c r="L567" i="11" s="1"/>
  <c r="J566" i="11"/>
  <c r="E567" i="11"/>
  <c r="F567" i="11" s="1"/>
  <c r="D566" i="11"/>
  <c r="H567" i="11"/>
  <c r="I567" i="11" s="1"/>
  <c r="G566" i="11"/>
  <c r="B567" i="11"/>
  <c r="C567" i="11" s="1"/>
  <c r="A566" i="11"/>
  <c r="K568" i="11" l="1"/>
  <c r="L568" i="11" s="1"/>
  <c r="J567" i="11"/>
  <c r="E568" i="11"/>
  <c r="F568" i="11" s="1"/>
  <c r="D567" i="11"/>
  <c r="H568" i="11"/>
  <c r="I568" i="11" s="1"/>
  <c r="G567" i="11"/>
  <c r="B568" i="11"/>
  <c r="C568" i="11" s="1"/>
  <c r="A567" i="11"/>
  <c r="K569" i="11" l="1"/>
  <c r="L569" i="11" s="1"/>
  <c r="J568" i="11"/>
  <c r="E569" i="11"/>
  <c r="F569" i="11" s="1"/>
  <c r="D568" i="11"/>
  <c r="H569" i="11"/>
  <c r="I569" i="11" s="1"/>
  <c r="G568" i="11"/>
  <c r="B569" i="11"/>
  <c r="C569" i="11" s="1"/>
  <c r="A568" i="11"/>
  <c r="K570" i="11" l="1"/>
  <c r="L570" i="11" s="1"/>
  <c r="J569" i="11"/>
  <c r="E570" i="11"/>
  <c r="F570" i="11" s="1"/>
  <c r="D569" i="11"/>
  <c r="H570" i="11"/>
  <c r="I570" i="11" s="1"/>
  <c r="G569" i="11"/>
  <c r="B570" i="11"/>
  <c r="C570" i="11" s="1"/>
  <c r="A569" i="11"/>
  <c r="K571" i="11" l="1"/>
  <c r="L571" i="11" s="1"/>
  <c r="J570" i="11"/>
  <c r="E571" i="11"/>
  <c r="F571" i="11" s="1"/>
  <c r="D570" i="11"/>
  <c r="H571" i="11"/>
  <c r="I571" i="11" s="1"/>
  <c r="G570" i="11"/>
  <c r="B571" i="11"/>
  <c r="C571" i="11" s="1"/>
  <c r="A570" i="11"/>
  <c r="K572" i="11" l="1"/>
  <c r="L572" i="11" s="1"/>
  <c r="J571" i="11"/>
  <c r="E572" i="11"/>
  <c r="F572" i="11" s="1"/>
  <c r="D571" i="11"/>
  <c r="H572" i="11"/>
  <c r="I572" i="11" s="1"/>
  <c r="G571" i="11"/>
  <c r="B572" i="11"/>
  <c r="C572" i="11" s="1"/>
  <c r="A571" i="11"/>
  <c r="K573" i="11" l="1"/>
  <c r="L573" i="11" s="1"/>
  <c r="J572" i="11"/>
  <c r="E573" i="11"/>
  <c r="F573" i="11" s="1"/>
  <c r="D572" i="11"/>
  <c r="H573" i="11"/>
  <c r="I573" i="11" s="1"/>
  <c r="G572" i="11"/>
  <c r="B573" i="11"/>
  <c r="C573" i="11" s="1"/>
  <c r="A572" i="11"/>
  <c r="K574" i="11" l="1"/>
  <c r="L574" i="11" s="1"/>
  <c r="J573" i="11"/>
  <c r="E574" i="11"/>
  <c r="F574" i="11" s="1"/>
  <c r="D573" i="11"/>
  <c r="H574" i="11"/>
  <c r="I574" i="11" s="1"/>
  <c r="G573" i="11"/>
  <c r="B574" i="11"/>
  <c r="C574" i="11" s="1"/>
  <c r="A573" i="11"/>
  <c r="K575" i="11" l="1"/>
  <c r="L575" i="11" s="1"/>
  <c r="J574" i="11"/>
  <c r="E575" i="11"/>
  <c r="F575" i="11" s="1"/>
  <c r="D574" i="11"/>
  <c r="H575" i="11"/>
  <c r="I575" i="11" s="1"/>
  <c r="G574" i="11"/>
  <c r="B575" i="11"/>
  <c r="C575" i="11" s="1"/>
  <c r="A574" i="11"/>
  <c r="K576" i="11" l="1"/>
  <c r="L576" i="11" s="1"/>
  <c r="J575" i="11"/>
  <c r="E576" i="11"/>
  <c r="F576" i="11" s="1"/>
  <c r="D575" i="11"/>
  <c r="H576" i="11"/>
  <c r="I576" i="11" s="1"/>
  <c r="G575" i="11"/>
  <c r="B576" i="11"/>
  <c r="C576" i="11" s="1"/>
  <c r="A575" i="11"/>
  <c r="K577" i="11" l="1"/>
  <c r="L577" i="11" s="1"/>
  <c r="J576" i="11"/>
  <c r="E577" i="11"/>
  <c r="F577" i="11" s="1"/>
  <c r="D576" i="11"/>
  <c r="H577" i="11"/>
  <c r="I577" i="11" s="1"/>
  <c r="G576" i="11"/>
  <c r="B577" i="11"/>
  <c r="C577" i="11" s="1"/>
  <c r="A576" i="11"/>
  <c r="K578" i="11" l="1"/>
  <c r="L578" i="11" s="1"/>
  <c r="J577" i="11"/>
  <c r="E578" i="11"/>
  <c r="F578" i="11" s="1"/>
  <c r="D577" i="11"/>
  <c r="H578" i="11"/>
  <c r="I578" i="11" s="1"/>
  <c r="G577" i="11"/>
  <c r="B578" i="11"/>
  <c r="C578" i="11" s="1"/>
  <c r="A577" i="11"/>
  <c r="K579" i="11" l="1"/>
  <c r="L579" i="11" s="1"/>
  <c r="J578" i="11"/>
  <c r="E579" i="11"/>
  <c r="F579" i="11" s="1"/>
  <c r="D578" i="11"/>
  <c r="H579" i="11"/>
  <c r="I579" i="11" s="1"/>
  <c r="G578" i="11"/>
  <c r="B579" i="11"/>
  <c r="C579" i="11" s="1"/>
  <c r="A578" i="11"/>
  <c r="K580" i="11" l="1"/>
  <c r="L580" i="11" s="1"/>
  <c r="J579" i="11"/>
  <c r="E580" i="11"/>
  <c r="F580" i="11" s="1"/>
  <c r="D579" i="11"/>
  <c r="H580" i="11"/>
  <c r="I580" i="11" s="1"/>
  <c r="G579" i="11"/>
  <c r="B580" i="11"/>
  <c r="C580" i="11" s="1"/>
  <c r="A579" i="11"/>
  <c r="K581" i="11" l="1"/>
  <c r="L581" i="11" s="1"/>
  <c r="J580" i="11"/>
  <c r="E581" i="11"/>
  <c r="F581" i="11" s="1"/>
  <c r="D580" i="11"/>
  <c r="G580" i="11"/>
  <c r="H581" i="11"/>
  <c r="I581" i="11" s="1"/>
  <c r="B581" i="11"/>
  <c r="C581" i="11" s="1"/>
  <c r="A580" i="11"/>
  <c r="K582" i="11" l="1"/>
  <c r="L582" i="11" s="1"/>
  <c r="J581" i="11"/>
  <c r="E582" i="11"/>
  <c r="F582" i="11" s="1"/>
  <c r="D581" i="11"/>
  <c r="H582" i="11"/>
  <c r="I582" i="11" s="1"/>
  <c r="G581" i="11"/>
  <c r="B582" i="11"/>
  <c r="C582" i="11" s="1"/>
  <c r="A581" i="11"/>
  <c r="K583" i="11" l="1"/>
  <c r="L583" i="11" s="1"/>
  <c r="J582" i="11"/>
  <c r="E583" i="11"/>
  <c r="F583" i="11" s="1"/>
  <c r="D582" i="11"/>
  <c r="H583" i="11"/>
  <c r="I583" i="11" s="1"/>
  <c r="G582" i="11"/>
  <c r="B583" i="11"/>
  <c r="C583" i="11" s="1"/>
  <c r="A582" i="11"/>
  <c r="K584" i="11" l="1"/>
  <c r="L584" i="11" s="1"/>
  <c r="J583" i="11"/>
  <c r="D583" i="11"/>
  <c r="E584" i="11"/>
  <c r="F584" i="11" s="1"/>
  <c r="H584" i="11"/>
  <c r="I584" i="11" s="1"/>
  <c r="G583" i="11"/>
  <c r="B584" i="11"/>
  <c r="C584" i="11" s="1"/>
  <c r="A583" i="11"/>
  <c r="K585" i="11" l="1"/>
  <c r="L585" i="11" s="1"/>
  <c r="J584" i="11"/>
  <c r="D584" i="11"/>
  <c r="E585" i="11"/>
  <c r="F585" i="11" s="1"/>
  <c r="H585" i="11"/>
  <c r="I585" i="11" s="1"/>
  <c r="G584" i="11"/>
  <c r="B585" i="11"/>
  <c r="C585" i="11" s="1"/>
  <c r="A584" i="11"/>
  <c r="K586" i="11" l="1"/>
  <c r="L586" i="11" s="1"/>
  <c r="J585" i="11"/>
  <c r="E586" i="11"/>
  <c r="F586" i="11" s="1"/>
  <c r="D585" i="11"/>
  <c r="H586" i="11"/>
  <c r="I586" i="11" s="1"/>
  <c r="G585" i="11"/>
  <c r="B586" i="11"/>
  <c r="C586" i="11" s="1"/>
  <c r="A585" i="11"/>
  <c r="K587" i="11" l="1"/>
  <c r="L587" i="11" s="1"/>
  <c r="J586" i="11"/>
  <c r="E587" i="11"/>
  <c r="F587" i="11" s="1"/>
  <c r="D586" i="11"/>
  <c r="H587" i="11"/>
  <c r="I587" i="11" s="1"/>
  <c r="G586" i="11"/>
  <c r="B587" i="11"/>
  <c r="C587" i="11" s="1"/>
  <c r="A586" i="11"/>
  <c r="K588" i="11" l="1"/>
  <c r="L588" i="11" s="1"/>
  <c r="J587" i="11"/>
  <c r="E588" i="11"/>
  <c r="F588" i="11" s="1"/>
  <c r="D587" i="11"/>
  <c r="H588" i="11"/>
  <c r="I588" i="11" s="1"/>
  <c r="G587" i="11"/>
  <c r="B588" i="11"/>
  <c r="C588" i="11" s="1"/>
  <c r="A587" i="11"/>
  <c r="K589" i="11" l="1"/>
  <c r="L589" i="11" s="1"/>
  <c r="J588" i="11"/>
  <c r="E589" i="11"/>
  <c r="F589" i="11" s="1"/>
  <c r="D588" i="11"/>
  <c r="H589" i="11"/>
  <c r="I589" i="11" s="1"/>
  <c r="G588" i="11"/>
  <c r="B589" i="11"/>
  <c r="C589" i="11" s="1"/>
  <c r="A588" i="11"/>
  <c r="K590" i="11" l="1"/>
  <c r="L590" i="11" s="1"/>
  <c r="J589" i="11"/>
  <c r="E590" i="11"/>
  <c r="F590" i="11" s="1"/>
  <c r="D589" i="11"/>
  <c r="H590" i="11"/>
  <c r="I590" i="11" s="1"/>
  <c r="G589" i="11"/>
  <c r="B590" i="11"/>
  <c r="C590" i="11" s="1"/>
  <c r="A589" i="11"/>
  <c r="K591" i="11" l="1"/>
  <c r="L591" i="11" s="1"/>
  <c r="J590" i="11"/>
  <c r="D590" i="11"/>
  <c r="E591" i="11"/>
  <c r="F591" i="11" s="1"/>
  <c r="H591" i="11"/>
  <c r="I591" i="11" s="1"/>
  <c r="G590" i="11"/>
  <c r="B591" i="11"/>
  <c r="C591" i="11" s="1"/>
  <c r="A590" i="11"/>
  <c r="K592" i="11" l="1"/>
  <c r="L592" i="11" s="1"/>
  <c r="J591" i="11"/>
  <c r="D591" i="11"/>
  <c r="E592" i="11"/>
  <c r="F592" i="11" s="1"/>
  <c r="H592" i="11"/>
  <c r="I592" i="11" s="1"/>
  <c r="G591" i="11"/>
  <c r="B592" i="11"/>
  <c r="C592" i="11" s="1"/>
  <c r="A591" i="11"/>
  <c r="K593" i="11" l="1"/>
  <c r="L593" i="11" s="1"/>
  <c r="J592" i="11"/>
  <c r="E593" i="11"/>
  <c r="F593" i="11" s="1"/>
  <c r="D592" i="11"/>
  <c r="H593" i="11"/>
  <c r="I593" i="11" s="1"/>
  <c r="G592" i="11"/>
  <c r="B593" i="11"/>
  <c r="C593" i="11" s="1"/>
  <c r="A592" i="11"/>
  <c r="K594" i="11" l="1"/>
  <c r="L594" i="11" s="1"/>
  <c r="J593" i="11"/>
  <c r="D593" i="11"/>
  <c r="E594" i="11"/>
  <c r="F594" i="11" s="1"/>
  <c r="H594" i="11"/>
  <c r="I594" i="11" s="1"/>
  <c r="G593" i="11"/>
  <c r="B594" i="11"/>
  <c r="C594" i="11" s="1"/>
  <c r="A593" i="11"/>
  <c r="K595" i="11" l="1"/>
  <c r="L595" i="11" s="1"/>
  <c r="J594" i="11"/>
  <c r="E595" i="11"/>
  <c r="F595" i="11" s="1"/>
  <c r="D594" i="11"/>
  <c r="H595" i="11"/>
  <c r="I595" i="11" s="1"/>
  <c r="G594" i="11"/>
  <c r="B595" i="11"/>
  <c r="C595" i="11" s="1"/>
  <c r="A594" i="11"/>
  <c r="K596" i="11" l="1"/>
  <c r="L596" i="11" s="1"/>
  <c r="J595" i="11"/>
  <c r="E596" i="11"/>
  <c r="F596" i="11" s="1"/>
  <c r="D595" i="11"/>
  <c r="H596" i="11"/>
  <c r="I596" i="11" s="1"/>
  <c r="G595" i="11"/>
  <c r="B596" i="11"/>
  <c r="C596" i="11" s="1"/>
  <c r="A595" i="11"/>
  <c r="K597" i="11" l="1"/>
  <c r="L597" i="11" s="1"/>
  <c r="J596" i="11"/>
  <c r="E597" i="11"/>
  <c r="F597" i="11" s="1"/>
  <c r="D596" i="11"/>
  <c r="H597" i="11"/>
  <c r="I597" i="11" s="1"/>
  <c r="G596" i="11"/>
  <c r="B597" i="11"/>
  <c r="C597" i="11" s="1"/>
  <c r="A596" i="11"/>
  <c r="K598" i="11" l="1"/>
  <c r="L598" i="11" s="1"/>
  <c r="J597" i="11"/>
  <c r="E598" i="11"/>
  <c r="F598" i="11" s="1"/>
  <c r="D597" i="11"/>
  <c r="H598" i="11"/>
  <c r="I598" i="11" s="1"/>
  <c r="G597" i="11"/>
  <c r="B598" i="11"/>
  <c r="C598" i="11" s="1"/>
  <c r="A597" i="11"/>
  <c r="K599" i="11" l="1"/>
  <c r="L599" i="11" s="1"/>
  <c r="J598" i="11"/>
  <c r="D598" i="11"/>
  <c r="E599" i="11"/>
  <c r="F599" i="11" s="1"/>
  <c r="H599" i="11"/>
  <c r="I599" i="11" s="1"/>
  <c r="G598" i="11"/>
  <c r="B599" i="11"/>
  <c r="C599" i="11" s="1"/>
  <c r="A598" i="11"/>
  <c r="K600" i="11" l="1"/>
  <c r="L600" i="11" s="1"/>
  <c r="J599" i="11"/>
  <c r="E600" i="11"/>
  <c r="F600" i="11" s="1"/>
  <c r="D599" i="11"/>
  <c r="H600" i="11"/>
  <c r="I600" i="11" s="1"/>
  <c r="G599" i="11"/>
  <c r="B600" i="11"/>
  <c r="C600" i="11" s="1"/>
  <c r="A599" i="11"/>
  <c r="K601" i="11" l="1"/>
  <c r="L601" i="11" s="1"/>
  <c r="J600" i="11"/>
  <c r="D600" i="11"/>
  <c r="E601" i="11"/>
  <c r="F601" i="11" s="1"/>
  <c r="H601" i="11"/>
  <c r="I601" i="11" s="1"/>
  <c r="G600" i="11"/>
  <c r="B601" i="11"/>
  <c r="C601" i="11" s="1"/>
  <c r="A600" i="11"/>
  <c r="K602" i="11" l="1"/>
  <c r="L602" i="11" s="1"/>
  <c r="J601" i="11"/>
  <c r="E602" i="11"/>
  <c r="F602" i="11" s="1"/>
  <c r="D601" i="11"/>
  <c r="H602" i="11"/>
  <c r="I602" i="11" s="1"/>
  <c r="G601" i="11"/>
  <c r="B602" i="11"/>
  <c r="C602" i="11" s="1"/>
  <c r="A601" i="11"/>
  <c r="K603" i="11" l="1"/>
  <c r="L603" i="11" s="1"/>
  <c r="J602" i="11"/>
  <c r="E603" i="11"/>
  <c r="F603" i="11" s="1"/>
  <c r="D602" i="11"/>
  <c r="H603" i="11"/>
  <c r="I603" i="11" s="1"/>
  <c r="G602" i="11"/>
  <c r="B603" i="11"/>
  <c r="C603" i="11" s="1"/>
  <c r="A602" i="11"/>
  <c r="K604" i="11" l="1"/>
  <c r="L604" i="11" s="1"/>
  <c r="J603" i="11"/>
  <c r="E604" i="11"/>
  <c r="F604" i="11" s="1"/>
  <c r="D603" i="11"/>
  <c r="G603" i="11"/>
  <c r="H604" i="11"/>
  <c r="I604" i="11" s="1"/>
  <c r="B604" i="11"/>
  <c r="C604" i="11" s="1"/>
  <c r="A603" i="11"/>
  <c r="K605" i="11" l="1"/>
  <c r="L605" i="11" s="1"/>
  <c r="J604" i="11"/>
  <c r="E605" i="11"/>
  <c r="F605" i="11" s="1"/>
  <c r="D604" i="11"/>
  <c r="H605" i="11"/>
  <c r="I605" i="11" s="1"/>
  <c r="G604" i="11"/>
  <c r="B605" i="11"/>
  <c r="C605" i="11" s="1"/>
  <c r="A604" i="11"/>
  <c r="K606" i="11" l="1"/>
  <c r="L606" i="11" s="1"/>
  <c r="J605" i="11"/>
  <c r="E606" i="11"/>
  <c r="F606" i="11" s="1"/>
  <c r="D605" i="11"/>
  <c r="H606" i="11"/>
  <c r="I606" i="11" s="1"/>
  <c r="G605" i="11"/>
  <c r="B606" i="11"/>
  <c r="C606" i="11" s="1"/>
  <c r="A605" i="11"/>
  <c r="K607" i="11" l="1"/>
  <c r="L607" i="11" s="1"/>
  <c r="J606" i="11"/>
  <c r="E607" i="11"/>
  <c r="F607" i="11" s="1"/>
  <c r="D606" i="11"/>
  <c r="H607" i="11"/>
  <c r="I607" i="11" s="1"/>
  <c r="G606" i="11"/>
  <c r="B607" i="11"/>
  <c r="C607" i="11" s="1"/>
  <c r="A606" i="11"/>
  <c r="K608" i="11" l="1"/>
  <c r="L608" i="11" s="1"/>
  <c r="J607" i="11"/>
  <c r="E608" i="11"/>
  <c r="F608" i="11" s="1"/>
  <c r="D607" i="11"/>
  <c r="H608" i="11"/>
  <c r="I608" i="11" s="1"/>
  <c r="G607" i="11"/>
  <c r="B608" i="11"/>
  <c r="C608" i="11" s="1"/>
  <c r="A607" i="11"/>
  <c r="K609" i="11" l="1"/>
  <c r="L609" i="11" s="1"/>
  <c r="J608" i="11"/>
  <c r="E609" i="11"/>
  <c r="F609" i="11" s="1"/>
  <c r="D608" i="11"/>
  <c r="H609" i="11"/>
  <c r="I609" i="11" s="1"/>
  <c r="G608" i="11"/>
  <c r="B609" i="11"/>
  <c r="C609" i="11" s="1"/>
  <c r="A608" i="11"/>
  <c r="K610" i="11" l="1"/>
  <c r="L610" i="11" s="1"/>
  <c r="J609" i="11"/>
  <c r="E610" i="11"/>
  <c r="F610" i="11" s="1"/>
  <c r="D609" i="11"/>
  <c r="H610" i="11"/>
  <c r="I610" i="11" s="1"/>
  <c r="G609" i="11"/>
  <c r="B610" i="11"/>
  <c r="C610" i="11" s="1"/>
  <c r="A609" i="11"/>
  <c r="K611" i="11" l="1"/>
  <c r="L611" i="11" s="1"/>
  <c r="J610" i="11"/>
  <c r="D610" i="11"/>
  <c r="E611" i="11"/>
  <c r="F611" i="11" s="1"/>
  <c r="H611" i="11"/>
  <c r="I611" i="11" s="1"/>
  <c r="G610" i="11"/>
  <c r="B611" i="11"/>
  <c r="C611" i="11" s="1"/>
  <c r="A610" i="11"/>
  <c r="K612" i="11" l="1"/>
  <c r="L612" i="11" s="1"/>
  <c r="J611" i="11"/>
  <c r="E612" i="11"/>
  <c r="F612" i="11" s="1"/>
  <c r="D611" i="11"/>
  <c r="G611" i="11"/>
  <c r="H612" i="11"/>
  <c r="I612" i="11" s="1"/>
  <c r="B612" i="11"/>
  <c r="C612" i="11" s="1"/>
  <c r="A611" i="11"/>
  <c r="K613" i="11" l="1"/>
  <c r="L613" i="11" s="1"/>
  <c r="J612" i="11"/>
  <c r="D612" i="11"/>
  <c r="E613" i="11"/>
  <c r="F613" i="11" s="1"/>
  <c r="G612" i="11"/>
  <c r="H613" i="11"/>
  <c r="I613" i="11" s="1"/>
  <c r="B613" i="11"/>
  <c r="C613" i="11" s="1"/>
  <c r="A612" i="11"/>
  <c r="K614" i="11" l="1"/>
  <c r="L614" i="11" s="1"/>
  <c r="J613" i="11"/>
  <c r="E614" i="11"/>
  <c r="F614" i="11" s="1"/>
  <c r="D613" i="11"/>
  <c r="H614" i="11"/>
  <c r="I614" i="11" s="1"/>
  <c r="G613" i="11"/>
  <c r="B614" i="11"/>
  <c r="C614" i="11" s="1"/>
  <c r="A613" i="11"/>
  <c r="K615" i="11" l="1"/>
  <c r="L615" i="11" s="1"/>
  <c r="J614" i="11"/>
  <c r="E615" i="11"/>
  <c r="F615" i="11" s="1"/>
  <c r="D614" i="11"/>
  <c r="G614" i="11"/>
  <c r="H615" i="11"/>
  <c r="I615" i="11" s="1"/>
  <c r="B615" i="11"/>
  <c r="C615" i="11" s="1"/>
  <c r="A614" i="11"/>
  <c r="K616" i="11" l="1"/>
  <c r="L616" i="11" s="1"/>
  <c r="J615" i="11"/>
  <c r="E616" i="11"/>
  <c r="F616" i="11" s="1"/>
  <c r="D615" i="11"/>
  <c r="H616" i="11"/>
  <c r="I616" i="11" s="1"/>
  <c r="G615" i="11"/>
  <c r="B616" i="11"/>
  <c r="C616" i="11" s="1"/>
  <c r="A615" i="11"/>
  <c r="K617" i="11" l="1"/>
  <c r="L617" i="11" s="1"/>
  <c r="J616" i="11"/>
  <c r="D616" i="11"/>
  <c r="E617" i="11"/>
  <c r="F617" i="11" s="1"/>
  <c r="H617" i="11"/>
  <c r="I617" i="11" s="1"/>
  <c r="G616" i="11"/>
  <c r="B617" i="11"/>
  <c r="C617" i="11" s="1"/>
  <c r="A616" i="11"/>
  <c r="K618" i="11" l="1"/>
  <c r="L618" i="11" s="1"/>
  <c r="J617" i="11"/>
  <c r="E618" i="11"/>
  <c r="F618" i="11" s="1"/>
  <c r="D617" i="11"/>
  <c r="H618" i="11"/>
  <c r="I618" i="11" s="1"/>
  <c r="G617" i="11"/>
  <c r="B618" i="11"/>
  <c r="C618" i="11" s="1"/>
  <c r="A617" i="11"/>
  <c r="K619" i="11" l="1"/>
  <c r="L619" i="11" s="1"/>
  <c r="J618" i="11"/>
  <c r="D618" i="11"/>
  <c r="E619" i="11"/>
  <c r="F619" i="11" s="1"/>
  <c r="G618" i="11"/>
  <c r="H619" i="11"/>
  <c r="I619" i="11" s="1"/>
  <c r="B619" i="11"/>
  <c r="C619" i="11" s="1"/>
  <c r="A618" i="11"/>
  <c r="K620" i="11" l="1"/>
  <c r="L620" i="11" s="1"/>
  <c r="J619" i="11"/>
  <c r="E620" i="11"/>
  <c r="F620" i="11" s="1"/>
  <c r="D619" i="11"/>
  <c r="H620" i="11"/>
  <c r="I620" i="11" s="1"/>
  <c r="G619" i="11"/>
  <c r="B620" i="11"/>
  <c r="C620" i="11" s="1"/>
  <c r="A619" i="11"/>
  <c r="K621" i="11" l="1"/>
  <c r="L621" i="11" s="1"/>
  <c r="J620" i="11"/>
  <c r="E621" i="11"/>
  <c r="F621" i="11" s="1"/>
  <c r="D620" i="11"/>
  <c r="H621" i="11"/>
  <c r="I621" i="11" s="1"/>
  <c r="G620" i="11"/>
  <c r="B621" i="11"/>
  <c r="C621" i="11" s="1"/>
  <c r="A620" i="11"/>
  <c r="K622" i="11" l="1"/>
  <c r="L622" i="11" s="1"/>
  <c r="J621" i="11"/>
  <c r="E622" i="11"/>
  <c r="F622" i="11" s="1"/>
  <c r="D621" i="11"/>
  <c r="H622" i="11"/>
  <c r="I622" i="11" s="1"/>
  <c r="G621" i="11"/>
  <c r="B622" i="11"/>
  <c r="C622" i="11" s="1"/>
  <c r="A621" i="11"/>
  <c r="K623" i="11" l="1"/>
  <c r="L623" i="11" s="1"/>
  <c r="J622" i="11"/>
  <c r="D622" i="11"/>
  <c r="E623" i="11"/>
  <c r="F623" i="11" s="1"/>
  <c r="G622" i="11"/>
  <c r="H623" i="11"/>
  <c r="I623" i="11" s="1"/>
  <c r="B623" i="11"/>
  <c r="C623" i="11" s="1"/>
  <c r="A622" i="11"/>
  <c r="K624" i="11" l="1"/>
  <c r="L624" i="11" s="1"/>
  <c r="J623" i="11"/>
  <c r="E624" i="11"/>
  <c r="F624" i="11" s="1"/>
  <c r="D623" i="11"/>
  <c r="H624" i="11"/>
  <c r="I624" i="11" s="1"/>
  <c r="G623" i="11"/>
  <c r="B624" i="11"/>
  <c r="C624" i="11" s="1"/>
  <c r="A623" i="11"/>
  <c r="K625" i="11" l="1"/>
  <c r="L625" i="11" s="1"/>
  <c r="J624" i="11"/>
  <c r="E625" i="11"/>
  <c r="F625" i="11" s="1"/>
  <c r="D624" i="11"/>
  <c r="G624" i="11"/>
  <c r="H625" i="11"/>
  <c r="I625" i="11" s="1"/>
  <c r="B625" i="11"/>
  <c r="C625" i="11" s="1"/>
  <c r="A624" i="11"/>
  <c r="K626" i="11" l="1"/>
  <c r="L626" i="11" s="1"/>
  <c r="J625" i="11"/>
  <c r="E626" i="11"/>
  <c r="F626" i="11" s="1"/>
  <c r="D625" i="11"/>
  <c r="H626" i="11"/>
  <c r="I626" i="11" s="1"/>
  <c r="G625" i="11"/>
  <c r="B626" i="11"/>
  <c r="C626" i="11" s="1"/>
  <c r="A625" i="11"/>
  <c r="K627" i="11" l="1"/>
  <c r="L627" i="11" s="1"/>
  <c r="J626" i="11"/>
  <c r="E627" i="11"/>
  <c r="F627" i="11" s="1"/>
  <c r="D626" i="11"/>
  <c r="H627" i="11"/>
  <c r="I627" i="11" s="1"/>
  <c r="G626" i="11"/>
  <c r="B627" i="11"/>
  <c r="C627" i="11" s="1"/>
  <c r="A626" i="11"/>
  <c r="K628" i="11" l="1"/>
  <c r="L628" i="11" s="1"/>
  <c r="J627" i="11"/>
  <c r="E628" i="11"/>
  <c r="F628" i="11" s="1"/>
  <c r="D627" i="11"/>
  <c r="H628" i="11"/>
  <c r="I628" i="11" s="1"/>
  <c r="G627" i="11"/>
  <c r="B628" i="11"/>
  <c r="C628" i="11" s="1"/>
  <c r="A627" i="11"/>
  <c r="K629" i="11" l="1"/>
  <c r="L629" i="11" s="1"/>
  <c r="J628" i="11"/>
  <c r="E629" i="11"/>
  <c r="F629" i="11" s="1"/>
  <c r="D628" i="11"/>
  <c r="H629" i="11"/>
  <c r="I629" i="11" s="1"/>
  <c r="G628" i="11"/>
  <c r="B629" i="11"/>
  <c r="C629" i="11" s="1"/>
  <c r="A628" i="11"/>
  <c r="K630" i="11" l="1"/>
  <c r="L630" i="11" s="1"/>
  <c r="J629" i="11"/>
  <c r="E630" i="11"/>
  <c r="F630" i="11" s="1"/>
  <c r="D629" i="11"/>
  <c r="H630" i="11"/>
  <c r="I630" i="11" s="1"/>
  <c r="G629" i="11"/>
  <c r="B630" i="11"/>
  <c r="C630" i="11" s="1"/>
  <c r="A629" i="11"/>
  <c r="K631" i="11" l="1"/>
  <c r="L631" i="11" s="1"/>
  <c r="J630" i="11"/>
  <c r="D630" i="11"/>
  <c r="E631" i="11"/>
  <c r="F631" i="11" s="1"/>
  <c r="G630" i="11"/>
  <c r="H631" i="11"/>
  <c r="I631" i="11" s="1"/>
  <c r="B631" i="11"/>
  <c r="C631" i="11" s="1"/>
  <c r="A630" i="11"/>
  <c r="K632" i="11" l="1"/>
  <c r="L632" i="11" s="1"/>
  <c r="J631" i="11"/>
  <c r="E632" i="11"/>
  <c r="F632" i="11" s="1"/>
  <c r="D631" i="11"/>
  <c r="H632" i="11"/>
  <c r="I632" i="11" s="1"/>
  <c r="G631" i="11"/>
  <c r="B632" i="11"/>
  <c r="C632" i="11" s="1"/>
  <c r="A631" i="11"/>
  <c r="K633" i="11" l="1"/>
  <c r="L633" i="11" s="1"/>
  <c r="J632" i="11"/>
  <c r="E633" i="11"/>
  <c r="F633" i="11" s="1"/>
  <c r="D632" i="11"/>
  <c r="H633" i="11"/>
  <c r="I633" i="11" s="1"/>
  <c r="G632" i="11"/>
  <c r="B633" i="11"/>
  <c r="C633" i="11" s="1"/>
  <c r="A632" i="11"/>
  <c r="K634" i="11" l="1"/>
  <c r="L634" i="11" s="1"/>
  <c r="J633" i="11"/>
  <c r="E634" i="11"/>
  <c r="F634" i="11" s="1"/>
  <c r="D633" i="11"/>
  <c r="H634" i="11"/>
  <c r="I634" i="11" s="1"/>
  <c r="G633" i="11"/>
  <c r="B634" i="11"/>
  <c r="C634" i="11" s="1"/>
  <c r="A633" i="11"/>
  <c r="K635" i="11" l="1"/>
  <c r="L635" i="11" s="1"/>
  <c r="J634" i="11"/>
  <c r="E635" i="11"/>
  <c r="F635" i="11" s="1"/>
  <c r="D634" i="11"/>
  <c r="G634" i="11"/>
  <c r="H635" i="11"/>
  <c r="I635" i="11" s="1"/>
  <c r="B635" i="11"/>
  <c r="C635" i="11" s="1"/>
  <c r="A634" i="11"/>
  <c r="K636" i="11" l="1"/>
  <c r="L636" i="11" s="1"/>
  <c r="J635" i="11"/>
  <c r="E636" i="11"/>
  <c r="F636" i="11" s="1"/>
  <c r="D635" i="11"/>
  <c r="H636" i="11"/>
  <c r="I636" i="11" s="1"/>
  <c r="G635" i="11"/>
  <c r="B636" i="11"/>
  <c r="C636" i="11" s="1"/>
  <c r="A635" i="11"/>
  <c r="K637" i="11" l="1"/>
  <c r="L637" i="11" s="1"/>
  <c r="J636" i="11"/>
  <c r="E637" i="11"/>
  <c r="F637" i="11" s="1"/>
  <c r="D636" i="11"/>
  <c r="H637" i="11"/>
  <c r="I637" i="11" s="1"/>
  <c r="G636" i="11"/>
  <c r="B637" i="11"/>
  <c r="C637" i="11" s="1"/>
  <c r="A636" i="11"/>
  <c r="K638" i="11" l="1"/>
  <c r="L638" i="11" s="1"/>
  <c r="J637" i="11"/>
  <c r="E638" i="11"/>
  <c r="F638" i="11" s="1"/>
  <c r="D637" i="11"/>
  <c r="H638" i="11"/>
  <c r="I638" i="11" s="1"/>
  <c r="G637" i="11"/>
  <c r="B638" i="11"/>
  <c r="C638" i="11" s="1"/>
  <c r="A637" i="11"/>
  <c r="K639" i="11" l="1"/>
  <c r="L639" i="11" s="1"/>
  <c r="J638" i="11"/>
  <c r="E639" i="11"/>
  <c r="F639" i="11" s="1"/>
  <c r="D638" i="11"/>
  <c r="H639" i="11"/>
  <c r="I639" i="11" s="1"/>
  <c r="G638" i="11"/>
  <c r="B639" i="11"/>
  <c r="C639" i="11" s="1"/>
  <c r="A638" i="11"/>
  <c r="K640" i="11" l="1"/>
  <c r="L640" i="11" s="1"/>
  <c r="J639" i="11"/>
  <c r="E640" i="11"/>
  <c r="F640" i="11" s="1"/>
  <c r="D639" i="11"/>
  <c r="H640" i="11"/>
  <c r="I640" i="11" s="1"/>
  <c r="G639" i="11"/>
  <c r="B640" i="11"/>
  <c r="C640" i="11" s="1"/>
  <c r="A639" i="11"/>
  <c r="K641" i="11" l="1"/>
  <c r="L641" i="11" s="1"/>
  <c r="J640" i="11"/>
  <c r="E641" i="11"/>
  <c r="F641" i="11" s="1"/>
  <c r="D640" i="11"/>
  <c r="G640" i="11"/>
  <c r="H641" i="11"/>
  <c r="I641" i="11" s="1"/>
  <c r="B641" i="11"/>
  <c r="C641" i="11" s="1"/>
  <c r="A640" i="11"/>
  <c r="K642" i="11" l="1"/>
  <c r="L642" i="11" s="1"/>
  <c r="J641" i="11"/>
  <c r="E642" i="11"/>
  <c r="F642" i="11" s="1"/>
  <c r="D641" i="11"/>
  <c r="H642" i="11"/>
  <c r="I642" i="11" s="1"/>
  <c r="G641" i="11"/>
  <c r="B642" i="11"/>
  <c r="C642" i="11" s="1"/>
  <c r="A641" i="11"/>
  <c r="K643" i="11" l="1"/>
  <c r="L643" i="11" s="1"/>
  <c r="J642" i="11"/>
  <c r="E643" i="11"/>
  <c r="F643" i="11" s="1"/>
  <c r="D642" i="11"/>
  <c r="H643" i="11"/>
  <c r="I643" i="11" s="1"/>
  <c r="G642" i="11"/>
  <c r="B643" i="11"/>
  <c r="C643" i="11" s="1"/>
  <c r="A642" i="11"/>
  <c r="K644" i="11" l="1"/>
  <c r="L644" i="11" s="1"/>
  <c r="J643" i="11"/>
  <c r="E644" i="11"/>
  <c r="F644" i="11" s="1"/>
  <c r="D643" i="11"/>
  <c r="H644" i="11"/>
  <c r="I644" i="11" s="1"/>
  <c r="G643" i="11"/>
  <c r="B644" i="11"/>
  <c r="C644" i="11" s="1"/>
  <c r="A643" i="11"/>
  <c r="K645" i="11" l="1"/>
  <c r="L645" i="11" s="1"/>
  <c r="J644" i="11"/>
  <c r="E645" i="11"/>
  <c r="F645" i="11" s="1"/>
  <c r="D644" i="11"/>
  <c r="H645" i="11"/>
  <c r="I645" i="11" s="1"/>
  <c r="G644" i="11"/>
  <c r="B645" i="11"/>
  <c r="C645" i="11" s="1"/>
  <c r="A644" i="11"/>
  <c r="K646" i="11" l="1"/>
  <c r="L646" i="11" s="1"/>
  <c r="J645" i="11"/>
  <c r="E646" i="11"/>
  <c r="F646" i="11" s="1"/>
  <c r="D645" i="11"/>
  <c r="H646" i="11"/>
  <c r="I646" i="11" s="1"/>
  <c r="G645" i="11"/>
  <c r="B646" i="11"/>
  <c r="C646" i="11" s="1"/>
  <c r="A645" i="11"/>
  <c r="K647" i="11" l="1"/>
  <c r="L647" i="11" s="1"/>
  <c r="J646" i="11"/>
  <c r="E647" i="11"/>
  <c r="F647" i="11" s="1"/>
  <c r="D646" i="11"/>
  <c r="H647" i="11"/>
  <c r="I647" i="11" s="1"/>
  <c r="G646" i="11"/>
  <c r="B647" i="11"/>
  <c r="C647" i="11" s="1"/>
  <c r="A646" i="11"/>
  <c r="K648" i="11" l="1"/>
  <c r="L648" i="11" s="1"/>
  <c r="J647" i="11"/>
  <c r="E648" i="11"/>
  <c r="F648" i="11" s="1"/>
  <c r="D647" i="11"/>
  <c r="H648" i="11"/>
  <c r="I648" i="11" s="1"/>
  <c r="G647" i="11"/>
  <c r="B648" i="11"/>
  <c r="C648" i="11" s="1"/>
  <c r="A647" i="11"/>
  <c r="K649" i="11" l="1"/>
  <c r="L649" i="11" s="1"/>
  <c r="J648" i="11"/>
  <c r="E649" i="11"/>
  <c r="F649" i="11" s="1"/>
  <c r="D648" i="11"/>
  <c r="H649" i="11"/>
  <c r="I649" i="11" s="1"/>
  <c r="G648" i="11"/>
  <c r="B649" i="11"/>
  <c r="C649" i="11" s="1"/>
  <c r="A648" i="11"/>
  <c r="K650" i="11" l="1"/>
  <c r="L650" i="11" s="1"/>
  <c r="J649" i="11"/>
  <c r="E650" i="11"/>
  <c r="F650" i="11" s="1"/>
  <c r="D649" i="11"/>
  <c r="H650" i="11"/>
  <c r="I650" i="11" s="1"/>
  <c r="G649" i="11"/>
  <c r="B650" i="11"/>
  <c r="C650" i="11" s="1"/>
  <c r="A649" i="11"/>
  <c r="K651" i="11" l="1"/>
  <c r="L651" i="11" s="1"/>
  <c r="J650" i="11"/>
  <c r="E651" i="11"/>
  <c r="F651" i="11" s="1"/>
  <c r="D650" i="11"/>
  <c r="H651" i="11"/>
  <c r="I651" i="11" s="1"/>
  <c r="G650" i="11"/>
  <c r="B651" i="11"/>
  <c r="C651" i="11" s="1"/>
  <c r="A650" i="11"/>
  <c r="K652" i="11" l="1"/>
  <c r="L652" i="11" s="1"/>
  <c r="J651" i="11"/>
  <c r="E652" i="11"/>
  <c r="F652" i="11" s="1"/>
  <c r="D651" i="11"/>
  <c r="H652" i="11"/>
  <c r="I652" i="11" s="1"/>
  <c r="G651" i="11"/>
  <c r="B652" i="11"/>
  <c r="C652" i="11" s="1"/>
  <c r="A651" i="11"/>
  <c r="J652" i="11" l="1"/>
  <c r="K653" i="11"/>
  <c r="L653" i="11" s="1"/>
  <c r="E653" i="11"/>
  <c r="F653" i="11" s="1"/>
  <c r="D652" i="11"/>
  <c r="G652" i="11"/>
  <c r="H653" i="11"/>
  <c r="I653" i="11" s="1"/>
  <c r="B653" i="11"/>
  <c r="C653" i="11" s="1"/>
  <c r="A652" i="11"/>
  <c r="K654" i="11" l="1"/>
  <c r="L654" i="11" s="1"/>
  <c r="J653" i="11"/>
  <c r="E654" i="11"/>
  <c r="F654" i="11" s="1"/>
  <c r="D653" i="11"/>
  <c r="H654" i="11"/>
  <c r="I654" i="11" s="1"/>
  <c r="G653" i="11"/>
  <c r="B654" i="11"/>
  <c r="C654" i="11" s="1"/>
  <c r="A653" i="11"/>
  <c r="K655" i="11" l="1"/>
  <c r="L655" i="11" s="1"/>
  <c r="J654" i="11"/>
  <c r="E655" i="11"/>
  <c r="F655" i="11" s="1"/>
  <c r="D654" i="11"/>
  <c r="G654" i="11"/>
  <c r="H655" i="11"/>
  <c r="I655" i="11" s="1"/>
  <c r="B655" i="11"/>
  <c r="C655" i="11" s="1"/>
  <c r="A654" i="11"/>
  <c r="K656" i="11" l="1"/>
  <c r="L656" i="11" s="1"/>
  <c r="J655" i="11"/>
  <c r="E656" i="11"/>
  <c r="F656" i="11" s="1"/>
  <c r="D655" i="11"/>
  <c r="G655" i="11"/>
  <c r="H656" i="11"/>
  <c r="I656" i="11" s="1"/>
  <c r="B656" i="11"/>
  <c r="C656" i="11" s="1"/>
  <c r="A655" i="11"/>
  <c r="K657" i="11" l="1"/>
  <c r="L657" i="11" s="1"/>
  <c r="J656" i="11"/>
  <c r="E657" i="11"/>
  <c r="F657" i="11" s="1"/>
  <c r="D656" i="11"/>
  <c r="H657" i="11"/>
  <c r="I657" i="11" s="1"/>
  <c r="G656" i="11"/>
  <c r="B657" i="11"/>
  <c r="C657" i="11" s="1"/>
  <c r="A656" i="11"/>
  <c r="K658" i="11" l="1"/>
  <c r="L658" i="11" s="1"/>
  <c r="J657" i="11"/>
  <c r="E658" i="11"/>
  <c r="F658" i="11" s="1"/>
  <c r="D657" i="11"/>
  <c r="H658" i="11"/>
  <c r="I658" i="11" s="1"/>
  <c r="G657" i="11"/>
  <c r="B658" i="11"/>
  <c r="C658" i="11" s="1"/>
  <c r="A657" i="11"/>
  <c r="K659" i="11" l="1"/>
  <c r="L659" i="11" s="1"/>
  <c r="J658" i="11"/>
  <c r="E659" i="11"/>
  <c r="F659" i="11" s="1"/>
  <c r="D658" i="11"/>
  <c r="H659" i="11"/>
  <c r="I659" i="11" s="1"/>
  <c r="G658" i="11"/>
  <c r="B659" i="11"/>
  <c r="C659" i="11" s="1"/>
  <c r="A658" i="11"/>
  <c r="K660" i="11" l="1"/>
  <c r="L660" i="11" s="1"/>
  <c r="J659" i="11"/>
  <c r="E660" i="11"/>
  <c r="F660" i="11" s="1"/>
  <c r="D659" i="11"/>
  <c r="H660" i="11"/>
  <c r="I660" i="11" s="1"/>
  <c r="G659" i="11"/>
  <c r="B660" i="11"/>
  <c r="C660" i="11" s="1"/>
  <c r="A659" i="11"/>
  <c r="K661" i="11" l="1"/>
  <c r="L661" i="11" s="1"/>
  <c r="J660" i="11"/>
  <c r="E661" i="11"/>
  <c r="F661" i="11" s="1"/>
  <c r="D660" i="11"/>
  <c r="G660" i="11"/>
  <c r="H661" i="11"/>
  <c r="I661" i="11" s="1"/>
  <c r="B661" i="11"/>
  <c r="C661" i="11" s="1"/>
  <c r="A660" i="11"/>
  <c r="K662" i="11" l="1"/>
  <c r="L662" i="11" s="1"/>
  <c r="J661" i="11"/>
  <c r="E662" i="11"/>
  <c r="F662" i="11" s="1"/>
  <c r="D661" i="11"/>
  <c r="H662" i="11"/>
  <c r="I662" i="11" s="1"/>
  <c r="G661" i="11"/>
  <c r="B662" i="11"/>
  <c r="C662" i="11" s="1"/>
  <c r="A661" i="11"/>
  <c r="K663" i="11" l="1"/>
  <c r="L663" i="11" s="1"/>
  <c r="J662" i="11"/>
  <c r="E663" i="11"/>
  <c r="F663" i="11" s="1"/>
  <c r="D662" i="11"/>
  <c r="H663" i="11"/>
  <c r="I663" i="11" s="1"/>
  <c r="G662" i="11"/>
  <c r="B663" i="11"/>
  <c r="C663" i="11" s="1"/>
  <c r="A662" i="11"/>
  <c r="K664" i="11" l="1"/>
  <c r="L664" i="11" s="1"/>
  <c r="J663" i="11"/>
  <c r="E664" i="11"/>
  <c r="F664" i="11" s="1"/>
  <c r="D663" i="11"/>
  <c r="H664" i="11"/>
  <c r="I664" i="11" s="1"/>
  <c r="G663" i="11"/>
  <c r="B664" i="11"/>
  <c r="C664" i="11" s="1"/>
  <c r="A663" i="11"/>
  <c r="K665" i="11" l="1"/>
  <c r="L665" i="11" s="1"/>
  <c r="J664" i="11"/>
  <c r="E665" i="11"/>
  <c r="F665" i="11" s="1"/>
  <c r="D664" i="11"/>
  <c r="H665" i="11"/>
  <c r="I665" i="11" s="1"/>
  <c r="G664" i="11"/>
  <c r="B665" i="11"/>
  <c r="C665" i="11" s="1"/>
  <c r="A664" i="11"/>
  <c r="K666" i="11" l="1"/>
  <c r="L666" i="11" s="1"/>
  <c r="J665" i="11"/>
  <c r="E666" i="11"/>
  <c r="F666" i="11" s="1"/>
  <c r="D665" i="11"/>
  <c r="H666" i="11"/>
  <c r="I666" i="11" s="1"/>
  <c r="G665" i="11"/>
  <c r="B666" i="11"/>
  <c r="C666" i="11" s="1"/>
  <c r="A665" i="11"/>
  <c r="K667" i="11" l="1"/>
  <c r="L667" i="11" s="1"/>
  <c r="J666" i="11"/>
  <c r="D666" i="11"/>
  <c r="E667" i="11"/>
  <c r="F667" i="11" s="1"/>
  <c r="G666" i="11"/>
  <c r="H667" i="11"/>
  <c r="I667" i="11" s="1"/>
  <c r="B667" i="11"/>
  <c r="C667" i="11" s="1"/>
  <c r="A666" i="11"/>
  <c r="K668" i="11" l="1"/>
  <c r="L668" i="11" s="1"/>
  <c r="J667" i="11"/>
  <c r="E668" i="11"/>
  <c r="F668" i="11" s="1"/>
  <c r="D667" i="11"/>
  <c r="H668" i="11"/>
  <c r="I668" i="11" s="1"/>
  <c r="G667" i="11"/>
  <c r="B668" i="11"/>
  <c r="C668" i="11" s="1"/>
  <c r="A667" i="11"/>
  <c r="K669" i="11" l="1"/>
  <c r="L669" i="11" s="1"/>
  <c r="J668" i="11"/>
  <c r="E669" i="11"/>
  <c r="F669" i="11" s="1"/>
  <c r="D668" i="11"/>
  <c r="G668" i="11"/>
  <c r="H669" i="11"/>
  <c r="I669" i="11" s="1"/>
  <c r="B669" i="11"/>
  <c r="C669" i="11" s="1"/>
  <c r="A668" i="11"/>
  <c r="K670" i="11" l="1"/>
  <c r="L670" i="11" s="1"/>
  <c r="J669" i="11"/>
  <c r="E670" i="11"/>
  <c r="F670" i="11" s="1"/>
  <c r="D669" i="11"/>
  <c r="H670" i="11"/>
  <c r="I670" i="11" s="1"/>
  <c r="G669" i="11"/>
  <c r="B670" i="11"/>
  <c r="C670" i="11" s="1"/>
  <c r="A669" i="11"/>
  <c r="K671" i="11" l="1"/>
  <c r="L671" i="11" s="1"/>
  <c r="J670" i="11"/>
  <c r="E671" i="11"/>
  <c r="F671" i="11" s="1"/>
  <c r="D670" i="11"/>
  <c r="H671" i="11"/>
  <c r="I671" i="11" s="1"/>
  <c r="G670" i="11"/>
  <c r="B671" i="11"/>
  <c r="C671" i="11" s="1"/>
  <c r="A670" i="11"/>
  <c r="K672" i="11" l="1"/>
  <c r="L672" i="11" s="1"/>
  <c r="J671" i="11"/>
  <c r="E672" i="11"/>
  <c r="F672" i="11" s="1"/>
  <c r="D671" i="11"/>
  <c r="H672" i="11"/>
  <c r="I672" i="11" s="1"/>
  <c r="G671" i="11"/>
  <c r="B672" i="11"/>
  <c r="C672" i="11" s="1"/>
  <c r="A671" i="11"/>
  <c r="K673" i="11" l="1"/>
  <c r="L673" i="11" s="1"/>
  <c r="J672" i="11"/>
  <c r="E673" i="11"/>
  <c r="F673" i="11" s="1"/>
  <c r="D672" i="11"/>
  <c r="H673" i="11"/>
  <c r="I673" i="11" s="1"/>
  <c r="G672" i="11"/>
  <c r="B673" i="11"/>
  <c r="C673" i="11" s="1"/>
  <c r="A672" i="11"/>
  <c r="K674" i="11" l="1"/>
  <c r="L674" i="11" s="1"/>
  <c r="J673" i="11"/>
  <c r="E674" i="11"/>
  <c r="F674" i="11" s="1"/>
  <c r="D673" i="11"/>
  <c r="H674" i="11"/>
  <c r="I674" i="11" s="1"/>
  <c r="G673" i="11"/>
  <c r="B674" i="11"/>
  <c r="C674" i="11" s="1"/>
  <c r="A673" i="11"/>
  <c r="K675" i="11" l="1"/>
  <c r="L675" i="11" s="1"/>
  <c r="J674" i="11"/>
  <c r="D674" i="11"/>
  <c r="E675" i="11"/>
  <c r="F675" i="11" s="1"/>
  <c r="H675" i="11"/>
  <c r="I675" i="11" s="1"/>
  <c r="G674" i="11"/>
  <c r="B675" i="11"/>
  <c r="C675" i="11" s="1"/>
  <c r="A674" i="11"/>
  <c r="K676" i="11" l="1"/>
  <c r="L676" i="11" s="1"/>
  <c r="J675" i="11"/>
  <c r="E676" i="11"/>
  <c r="F676" i="11" s="1"/>
  <c r="D675" i="11"/>
  <c r="H676" i="11"/>
  <c r="I676" i="11" s="1"/>
  <c r="G675" i="11"/>
  <c r="B676" i="11"/>
  <c r="C676" i="11" s="1"/>
  <c r="A675" i="11"/>
  <c r="K677" i="11" l="1"/>
  <c r="L677" i="11" s="1"/>
  <c r="J676" i="11"/>
  <c r="E677" i="11"/>
  <c r="F677" i="11" s="1"/>
  <c r="D676" i="11"/>
  <c r="H677" i="11"/>
  <c r="I677" i="11" s="1"/>
  <c r="G676" i="11"/>
  <c r="B677" i="11"/>
  <c r="C677" i="11" s="1"/>
  <c r="A676" i="11"/>
  <c r="K678" i="11" l="1"/>
  <c r="L678" i="11" s="1"/>
  <c r="J677" i="11"/>
  <c r="D677" i="11"/>
  <c r="E678" i="11"/>
  <c r="F678" i="11" s="1"/>
  <c r="H678" i="11"/>
  <c r="I678" i="11" s="1"/>
  <c r="G677" i="11"/>
  <c r="B678" i="11"/>
  <c r="C678" i="11" s="1"/>
  <c r="A677" i="11"/>
  <c r="K679" i="11" l="1"/>
  <c r="L679" i="11" s="1"/>
  <c r="J678" i="11"/>
  <c r="E679" i="11"/>
  <c r="F679" i="11" s="1"/>
  <c r="D678" i="11"/>
  <c r="H679" i="11"/>
  <c r="I679" i="11" s="1"/>
  <c r="G678" i="11"/>
  <c r="B679" i="11"/>
  <c r="C679" i="11" s="1"/>
  <c r="A678" i="11"/>
  <c r="K680" i="11" l="1"/>
  <c r="L680" i="11" s="1"/>
  <c r="J679" i="11"/>
  <c r="E680" i="11"/>
  <c r="F680" i="11" s="1"/>
  <c r="D679" i="11"/>
  <c r="H680" i="11"/>
  <c r="I680" i="11" s="1"/>
  <c r="G679" i="11"/>
  <c r="B680" i="11"/>
  <c r="C680" i="11" s="1"/>
  <c r="A679" i="11"/>
  <c r="K681" i="11" l="1"/>
  <c r="L681" i="11" s="1"/>
  <c r="J680" i="11"/>
  <c r="E681" i="11"/>
  <c r="F681" i="11" s="1"/>
  <c r="D680" i="11"/>
  <c r="H681" i="11"/>
  <c r="I681" i="11" s="1"/>
  <c r="G680" i="11"/>
  <c r="B681" i="11"/>
  <c r="C681" i="11" s="1"/>
  <c r="A680" i="11"/>
  <c r="K682" i="11" l="1"/>
  <c r="L682" i="11" s="1"/>
  <c r="J681" i="11"/>
  <c r="E682" i="11"/>
  <c r="F682" i="11" s="1"/>
  <c r="D681" i="11"/>
  <c r="H682" i="11"/>
  <c r="I682" i="11" s="1"/>
  <c r="G681" i="11"/>
  <c r="B682" i="11"/>
  <c r="C682" i="11" s="1"/>
  <c r="A681" i="11"/>
  <c r="K683" i="11" l="1"/>
  <c r="L683" i="11" s="1"/>
  <c r="J682" i="11"/>
  <c r="E683" i="11"/>
  <c r="F683" i="11" s="1"/>
  <c r="D682" i="11"/>
  <c r="H683" i="11"/>
  <c r="I683" i="11" s="1"/>
  <c r="G682" i="11"/>
  <c r="B683" i="11"/>
  <c r="C683" i="11" s="1"/>
  <c r="A682" i="11"/>
  <c r="K684" i="11" l="1"/>
  <c r="L684" i="11" s="1"/>
  <c r="J683" i="11"/>
  <c r="E684" i="11"/>
  <c r="F684" i="11" s="1"/>
  <c r="D683" i="11"/>
  <c r="H684" i="11"/>
  <c r="I684" i="11" s="1"/>
  <c r="G683" i="11"/>
  <c r="B684" i="11"/>
  <c r="C684" i="11" s="1"/>
  <c r="A683" i="11"/>
  <c r="K685" i="11" l="1"/>
  <c r="L685" i="11" s="1"/>
  <c r="J684" i="11"/>
  <c r="E685" i="11"/>
  <c r="F685" i="11" s="1"/>
  <c r="D684" i="11"/>
  <c r="H685" i="11"/>
  <c r="I685" i="11" s="1"/>
  <c r="G684" i="11"/>
  <c r="B685" i="11"/>
  <c r="C685" i="11" s="1"/>
  <c r="A684" i="11"/>
  <c r="K686" i="11" l="1"/>
  <c r="L686" i="11" s="1"/>
  <c r="J685" i="11"/>
  <c r="E686" i="11"/>
  <c r="F686" i="11" s="1"/>
  <c r="D685" i="11"/>
  <c r="H686" i="11"/>
  <c r="I686" i="11" s="1"/>
  <c r="G685" i="11"/>
  <c r="B686" i="11"/>
  <c r="C686" i="11" s="1"/>
  <c r="A685" i="11"/>
  <c r="K687" i="11" l="1"/>
  <c r="L687" i="11" s="1"/>
  <c r="J686" i="11"/>
  <c r="E687" i="11"/>
  <c r="F687" i="11" s="1"/>
  <c r="D686" i="11"/>
  <c r="G686" i="11"/>
  <c r="H687" i="11"/>
  <c r="I687" i="11" s="1"/>
  <c r="B687" i="11"/>
  <c r="C687" i="11" s="1"/>
  <c r="A686" i="11"/>
  <c r="K688" i="11" l="1"/>
  <c r="L688" i="11" s="1"/>
  <c r="J687" i="11"/>
  <c r="E688" i="11"/>
  <c r="F688" i="11" s="1"/>
  <c r="D687" i="11"/>
  <c r="H688" i="11"/>
  <c r="I688" i="11" s="1"/>
  <c r="G687" i="11"/>
  <c r="B688" i="11"/>
  <c r="C688" i="11" s="1"/>
  <c r="A687" i="11"/>
  <c r="K689" i="11" l="1"/>
  <c r="L689" i="11" s="1"/>
  <c r="J688" i="11"/>
  <c r="E689" i="11"/>
  <c r="F689" i="11" s="1"/>
  <c r="D688" i="11"/>
  <c r="H689" i="11"/>
  <c r="I689" i="11" s="1"/>
  <c r="G688" i="11"/>
  <c r="B689" i="11"/>
  <c r="C689" i="11" s="1"/>
  <c r="A688" i="11"/>
  <c r="K690" i="11" l="1"/>
  <c r="L690" i="11" s="1"/>
  <c r="J689" i="11"/>
  <c r="E690" i="11"/>
  <c r="F690" i="11" s="1"/>
  <c r="D689" i="11"/>
  <c r="H690" i="11"/>
  <c r="I690" i="11" s="1"/>
  <c r="G689" i="11"/>
  <c r="B690" i="11"/>
  <c r="C690" i="11" s="1"/>
  <c r="A689" i="11"/>
  <c r="K691" i="11" l="1"/>
  <c r="L691" i="11" s="1"/>
  <c r="J690" i="11"/>
  <c r="D690" i="11"/>
  <c r="E691" i="11"/>
  <c r="F691" i="11" s="1"/>
  <c r="G690" i="11"/>
  <c r="H691" i="11"/>
  <c r="I691" i="11" s="1"/>
  <c r="B691" i="11"/>
  <c r="C691" i="11" s="1"/>
  <c r="A690" i="11"/>
  <c r="K692" i="11" l="1"/>
  <c r="L692" i="11" s="1"/>
  <c r="J691" i="11"/>
  <c r="E692" i="11"/>
  <c r="F692" i="11" s="1"/>
  <c r="D691" i="11"/>
  <c r="H692" i="11"/>
  <c r="I692" i="11" s="1"/>
  <c r="G691" i="11"/>
  <c r="B692" i="11"/>
  <c r="C692" i="11" s="1"/>
  <c r="A691" i="11"/>
  <c r="K693" i="11" l="1"/>
  <c r="L693" i="11" s="1"/>
  <c r="J692" i="11"/>
  <c r="E693" i="11"/>
  <c r="F693" i="11" s="1"/>
  <c r="D692" i="11"/>
  <c r="G692" i="11"/>
  <c r="H693" i="11"/>
  <c r="I693" i="11" s="1"/>
  <c r="B693" i="11"/>
  <c r="C693" i="11" s="1"/>
  <c r="A692" i="11"/>
  <c r="K694" i="11" l="1"/>
  <c r="L694" i="11" s="1"/>
  <c r="J693" i="11"/>
  <c r="E694" i="11"/>
  <c r="F694" i="11" s="1"/>
  <c r="D693" i="11"/>
  <c r="H694" i="11"/>
  <c r="I694" i="11" s="1"/>
  <c r="G693" i="11"/>
  <c r="B694" i="11"/>
  <c r="C694" i="11" s="1"/>
  <c r="A693" i="11"/>
  <c r="K695" i="11" l="1"/>
  <c r="L695" i="11" s="1"/>
  <c r="J694" i="11"/>
  <c r="E695" i="11"/>
  <c r="F695" i="11" s="1"/>
  <c r="D694" i="11"/>
  <c r="G694" i="11"/>
  <c r="H695" i="11"/>
  <c r="I695" i="11" s="1"/>
  <c r="B695" i="11"/>
  <c r="C695" i="11" s="1"/>
  <c r="A694" i="11"/>
  <c r="K696" i="11" l="1"/>
  <c r="L696" i="11" s="1"/>
  <c r="J695" i="11"/>
  <c r="E696" i="11"/>
  <c r="F696" i="11" s="1"/>
  <c r="D695" i="11"/>
  <c r="H696" i="11"/>
  <c r="I696" i="11" s="1"/>
  <c r="G695" i="11"/>
  <c r="B696" i="11"/>
  <c r="C696" i="11" s="1"/>
  <c r="A695" i="11"/>
  <c r="K697" i="11" l="1"/>
  <c r="L697" i="11" s="1"/>
  <c r="J696" i="11"/>
  <c r="E697" i="11"/>
  <c r="F697" i="11" s="1"/>
  <c r="D696" i="11"/>
  <c r="H697" i="11"/>
  <c r="I697" i="11" s="1"/>
  <c r="G696" i="11"/>
  <c r="B697" i="11"/>
  <c r="C697" i="11" s="1"/>
  <c r="A696" i="11"/>
  <c r="K698" i="11" l="1"/>
  <c r="L698" i="11" s="1"/>
  <c r="J697" i="11"/>
  <c r="E698" i="11"/>
  <c r="F698" i="11" s="1"/>
  <c r="D697" i="11"/>
  <c r="H698" i="11"/>
  <c r="I698" i="11" s="1"/>
  <c r="G697" i="11"/>
  <c r="B698" i="11"/>
  <c r="C698" i="11" s="1"/>
  <c r="A697" i="11"/>
  <c r="K699" i="11" l="1"/>
  <c r="L699" i="11" s="1"/>
  <c r="J698" i="11"/>
  <c r="E699" i="11"/>
  <c r="F699" i="11" s="1"/>
  <c r="D698" i="11"/>
  <c r="H699" i="11"/>
  <c r="I699" i="11" s="1"/>
  <c r="G698" i="11"/>
  <c r="B699" i="11"/>
  <c r="C699" i="11" s="1"/>
  <c r="A698" i="11"/>
  <c r="K700" i="11" l="1"/>
  <c r="L700" i="11" s="1"/>
  <c r="J699" i="11"/>
  <c r="E700" i="11"/>
  <c r="F700" i="11" s="1"/>
  <c r="D699" i="11"/>
  <c r="H700" i="11"/>
  <c r="I700" i="11" s="1"/>
  <c r="G699" i="11"/>
  <c r="B700" i="11"/>
  <c r="C700" i="11" s="1"/>
  <c r="A699" i="11"/>
  <c r="K701" i="11" l="1"/>
  <c r="L701" i="11" s="1"/>
  <c r="J700" i="11"/>
  <c r="D700" i="11"/>
  <c r="E701" i="11"/>
  <c r="F701" i="11" s="1"/>
  <c r="H701" i="11"/>
  <c r="I701" i="11" s="1"/>
  <c r="G700" i="11"/>
  <c r="B701" i="11"/>
  <c r="C701" i="11" s="1"/>
  <c r="A700" i="11"/>
  <c r="K702" i="11" l="1"/>
  <c r="L702" i="11" s="1"/>
  <c r="J701" i="11"/>
  <c r="E702" i="11"/>
  <c r="F702" i="11" s="1"/>
  <c r="D701" i="11"/>
  <c r="H702" i="11"/>
  <c r="I702" i="11" s="1"/>
  <c r="G701" i="11"/>
  <c r="B702" i="11"/>
  <c r="C702" i="11" s="1"/>
  <c r="A701" i="11"/>
  <c r="K703" i="11" l="1"/>
  <c r="L703" i="11" s="1"/>
  <c r="J702" i="11"/>
  <c r="D702" i="11"/>
  <c r="E703" i="11"/>
  <c r="F703" i="11" s="1"/>
  <c r="H703" i="11"/>
  <c r="I703" i="11" s="1"/>
  <c r="G702" i="11"/>
  <c r="B703" i="11"/>
  <c r="C703" i="11" s="1"/>
  <c r="A702" i="11"/>
  <c r="K704" i="11" l="1"/>
  <c r="L704" i="11" s="1"/>
  <c r="J703" i="11"/>
  <c r="E704" i="11"/>
  <c r="F704" i="11" s="1"/>
  <c r="D703" i="11"/>
  <c r="H704" i="11"/>
  <c r="I704" i="11" s="1"/>
  <c r="G703" i="11"/>
  <c r="B704" i="11"/>
  <c r="C704" i="11" s="1"/>
  <c r="A703" i="11"/>
  <c r="K705" i="11" l="1"/>
  <c r="L705" i="11" s="1"/>
  <c r="J704" i="11"/>
  <c r="D704" i="11"/>
  <c r="E705" i="11"/>
  <c r="F705" i="11" s="1"/>
  <c r="H705" i="11"/>
  <c r="I705" i="11" s="1"/>
  <c r="G704" i="11"/>
  <c r="B705" i="11"/>
  <c r="C705" i="11" s="1"/>
  <c r="A704" i="11"/>
  <c r="K706" i="11" l="1"/>
  <c r="L706" i="11" s="1"/>
  <c r="J705" i="11"/>
  <c r="D705" i="11"/>
  <c r="E706" i="11"/>
  <c r="F706" i="11" s="1"/>
  <c r="H706" i="11"/>
  <c r="I706" i="11" s="1"/>
  <c r="G705" i="11"/>
  <c r="B706" i="11"/>
  <c r="C706" i="11" s="1"/>
  <c r="A705" i="11"/>
  <c r="K707" i="11" l="1"/>
  <c r="L707" i="11" s="1"/>
  <c r="J706" i="11"/>
  <c r="E707" i="11"/>
  <c r="F707" i="11" s="1"/>
  <c r="D706" i="11"/>
  <c r="H707" i="11"/>
  <c r="I707" i="11" s="1"/>
  <c r="G706" i="11"/>
  <c r="B707" i="11"/>
  <c r="C707" i="11" s="1"/>
  <c r="A706" i="11"/>
  <c r="K708" i="11" l="1"/>
  <c r="L708" i="11" s="1"/>
  <c r="J707" i="11"/>
  <c r="D707" i="11"/>
  <c r="E708" i="11"/>
  <c r="F708" i="11" s="1"/>
  <c r="H708" i="11"/>
  <c r="I708" i="11" s="1"/>
  <c r="G707" i="11"/>
  <c r="B708" i="11"/>
  <c r="C708" i="11" s="1"/>
  <c r="A707" i="11"/>
  <c r="K709" i="11" l="1"/>
  <c r="L709" i="11" s="1"/>
  <c r="J708" i="11"/>
  <c r="D708" i="11"/>
  <c r="E709" i="11"/>
  <c r="F709" i="11" s="1"/>
  <c r="G708" i="11"/>
  <c r="H709" i="11"/>
  <c r="I709" i="11" s="1"/>
  <c r="B709" i="11"/>
  <c r="C709" i="11" s="1"/>
  <c r="A708" i="11"/>
  <c r="K710" i="11" l="1"/>
  <c r="L710" i="11" s="1"/>
  <c r="J709" i="11"/>
  <c r="E710" i="11"/>
  <c r="F710" i="11" s="1"/>
  <c r="D709" i="11"/>
  <c r="H710" i="11"/>
  <c r="I710" i="11" s="1"/>
  <c r="G709" i="11"/>
  <c r="B710" i="11"/>
  <c r="C710" i="11" s="1"/>
  <c r="A709" i="11"/>
  <c r="K711" i="11" l="1"/>
  <c r="L711" i="11" s="1"/>
  <c r="J710" i="11"/>
  <c r="E711" i="11"/>
  <c r="F711" i="11" s="1"/>
  <c r="D710" i="11"/>
  <c r="H711" i="11"/>
  <c r="I711" i="11" s="1"/>
  <c r="G710" i="11"/>
  <c r="B711" i="11"/>
  <c r="C711" i="11" s="1"/>
  <c r="A710" i="11"/>
  <c r="K712" i="11" l="1"/>
  <c r="L712" i="11" s="1"/>
  <c r="J711" i="11"/>
  <c r="E712" i="11"/>
  <c r="F712" i="11" s="1"/>
  <c r="D711" i="11"/>
  <c r="H712" i="11"/>
  <c r="I712" i="11" s="1"/>
  <c r="G711" i="11"/>
  <c r="B712" i="11"/>
  <c r="C712" i="11" s="1"/>
  <c r="A711" i="11"/>
  <c r="K713" i="11" l="1"/>
  <c r="L713" i="11" s="1"/>
  <c r="J712" i="11"/>
  <c r="E713" i="11"/>
  <c r="F713" i="11" s="1"/>
  <c r="D712" i="11"/>
  <c r="H713" i="11"/>
  <c r="I713" i="11" s="1"/>
  <c r="G712" i="11"/>
  <c r="B713" i="11"/>
  <c r="C713" i="11" s="1"/>
  <c r="A712" i="11"/>
  <c r="K714" i="11" l="1"/>
  <c r="L714" i="11" s="1"/>
  <c r="J713" i="11"/>
  <c r="E714" i="11"/>
  <c r="F714" i="11" s="1"/>
  <c r="D713" i="11"/>
  <c r="H714" i="11"/>
  <c r="I714" i="11" s="1"/>
  <c r="G713" i="11"/>
  <c r="B714" i="11"/>
  <c r="C714" i="11" s="1"/>
  <c r="A713" i="11"/>
  <c r="K715" i="11" l="1"/>
  <c r="L715" i="11" s="1"/>
  <c r="J714" i="11"/>
  <c r="E715" i="11"/>
  <c r="F715" i="11" s="1"/>
  <c r="D714" i="11"/>
  <c r="G714" i="11"/>
  <c r="H715" i="11"/>
  <c r="I715" i="11" s="1"/>
  <c r="B715" i="11"/>
  <c r="C715" i="11" s="1"/>
  <c r="A714" i="11"/>
  <c r="K716" i="11" l="1"/>
  <c r="L716" i="11" s="1"/>
  <c r="J715" i="11"/>
  <c r="E716" i="11"/>
  <c r="F716" i="11" s="1"/>
  <c r="D715" i="11"/>
  <c r="H716" i="11"/>
  <c r="I716" i="11" s="1"/>
  <c r="G715" i="11"/>
  <c r="B716" i="11"/>
  <c r="C716" i="11" s="1"/>
  <c r="A715" i="11"/>
  <c r="K717" i="11" l="1"/>
  <c r="L717" i="11" s="1"/>
  <c r="J716" i="11"/>
  <c r="E717" i="11"/>
  <c r="F717" i="11" s="1"/>
  <c r="D716" i="11"/>
  <c r="H717" i="11"/>
  <c r="I717" i="11" s="1"/>
  <c r="G716" i="11"/>
  <c r="B717" i="11"/>
  <c r="C717" i="11" s="1"/>
  <c r="A716" i="11"/>
  <c r="K718" i="11" l="1"/>
  <c r="L718" i="11" s="1"/>
  <c r="J717" i="11"/>
  <c r="E718" i="11"/>
  <c r="F718" i="11" s="1"/>
  <c r="D717" i="11"/>
  <c r="H718" i="11"/>
  <c r="I718" i="11" s="1"/>
  <c r="G717" i="11"/>
  <c r="B718" i="11"/>
  <c r="C718" i="11" s="1"/>
  <c r="A717" i="11"/>
  <c r="K719" i="11" l="1"/>
  <c r="L719" i="11" s="1"/>
  <c r="J718" i="11"/>
  <c r="E719" i="11"/>
  <c r="F719" i="11" s="1"/>
  <c r="D718" i="11"/>
  <c r="H719" i="11"/>
  <c r="I719" i="11" s="1"/>
  <c r="G718" i="11"/>
  <c r="B719" i="11"/>
  <c r="C719" i="11" s="1"/>
  <c r="A718" i="11"/>
  <c r="K720" i="11" l="1"/>
  <c r="L720" i="11" s="1"/>
  <c r="J719" i="11"/>
  <c r="E720" i="11"/>
  <c r="F720" i="11" s="1"/>
  <c r="D719" i="11"/>
  <c r="H720" i="11"/>
  <c r="I720" i="11" s="1"/>
  <c r="G719" i="11"/>
  <c r="B720" i="11"/>
  <c r="C720" i="11" s="1"/>
  <c r="A719" i="11"/>
  <c r="K721" i="11" l="1"/>
  <c r="L721" i="11" s="1"/>
  <c r="J720" i="11"/>
  <c r="D720" i="11"/>
  <c r="E721" i="11"/>
  <c r="F721" i="11" s="1"/>
  <c r="H721" i="11"/>
  <c r="I721" i="11" s="1"/>
  <c r="G720" i="11"/>
  <c r="B721" i="11"/>
  <c r="C721" i="11" s="1"/>
  <c r="A720" i="11"/>
  <c r="K722" i="11" l="1"/>
  <c r="L722" i="11" s="1"/>
  <c r="J721" i="11"/>
  <c r="E722" i="11"/>
  <c r="F722" i="11" s="1"/>
  <c r="D721" i="11"/>
  <c r="H722" i="11"/>
  <c r="I722" i="11" s="1"/>
  <c r="G721" i="11"/>
  <c r="B722" i="11"/>
  <c r="C722" i="11" s="1"/>
  <c r="A721" i="11"/>
  <c r="K723" i="11" l="1"/>
  <c r="L723" i="11" s="1"/>
  <c r="J722" i="11"/>
  <c r="E723" i="11"/>
  <c r="F723" i="11" s="1"/>
  <c r="D722" i="11"/>
  <c r="H723" i="11"/>
  <c r="I723" i="11" s="1"/>
  <c r="G722" i="11"/>
  <c r="B723" i="11"/>
  <c r="C723" i="11" s="1"/>
  <c r="A722" i="11"/>
  <c r="K724" i="11" l="1"/>
  <c r="L724" i="11" s="1"/>
  <c r="J723" i="11"/>
  <c r="E724" i="11"/>
  <c r="F724" i="11" s="1"/>
  <c r="D723" i="11"/>
  <c r="H724" i="11"/>
  <c r="I724" i="11" s="1"/>
  <c r="G723" i="11"/>
  <c r="B724" i="11"/>
  <c r="C724" i="11" s="1"/>
  <c r="A723" i="11"/>
  <c r="K725" i="11" l="1"/>
  <c r="L725" i="11" s="1"/>
  <c r="J724" i="11"/>
  <c r="E725" i="11"/>
  <c r="F725" i="11" s="1"/>
  <c r="D724" i="11"/>
  <c r="H725" i="11"/>
  <c r="I725" i="11" s="1"/>
  <c r="G724" i="11"/>
  <c r="B725" i="11"/>
  <c r="C725" i="11" s="1"/>
  <c r="A724" i="11"/>
  <c r="K726" i="11" l="1"/>
  <c r="L726" i="11" s="1"/>
  <c r="J725" i="11"/>
  <c r="E726" i="11"/>
  <c r="F726" i="11" s="1"/>
  <c r="D725" i="11"/>
  <c r="H726" i="11"/>
  <c r="I726" i="11" s="1"/>
  <c r="G725" i="11"/>
  <c r="B726" i="11"/>
  <c r="C726" i="11" s="1"/>
  <c r="A725" i="11"/>
  <c r="K727" i="11" l="1"/>
  <c r="L727" i="11" s="1"/>
  <c r="J726" i="11"/>
  <c r="E727" i="11"/>
  <c r="F727" i="11" s="1"/>
  <c r="D726" i="11"/>
  <c r="H727" i="11"/>
  <c r="I727" i="11" s="1"/>
  <c r="G726" i="11"/>
  <c r="B727" i="11"/>
  <c r="C727" i="11" s="1"/>
  <c r="A726" i="11"/>
  <c r="K728" i="11" l="1"/>
  <c r="L728" i="11" s="1"/>
  <c r="J727" i="11"/>
  <c r="E728" i="11"/>
  <c r="F728" i="11" s="1"/>
  <c r="D727" i="11"/>
  <c r="H728" i="11"/>
  <c r="I728" i="11" s="1"/>
  <c r="G727" i="11"/>
  <c r="B728" i="11"/>
  <c r="C728" i="11" s="1"/>
  <c r="A727" i="11"/>
  <c r="K729" i="11" l="1"/>
  <c r="L729" i="11" s="1"/>
  <c r="J728" i="11"/>
  <c r="E729" i="11"/>
  <c r="F729" i="11" s="1"/>
  <c r="D728" i="11"/>
  <c r="H729" i="11"/>
  <c r="I729" i="11" s="1"/>
  <c r="G728" i="11"/>
  <c r="B729" i="11"/>
  <c r="C729" i="11" s="1"/>
  <c r="A728" i="11"/>
  <c r="K730" i="11" l="1"/>
  <c r="L730" i="11" s="1"/>
  <c r="J729" i="11"/>
  <c r="E730" i="11"/>
  <c r="F730" i="11" s="1"/>
  <c r="D729" i="11"/>
  <c r="H730" i="11"/>
  <c r="I730" i="11" s="1"/>
  <c r="G729" i="11"/>
  <c r="B730" i="11"/>
  <c r="C730" i="11" s="1"/>
  <c r="A729" i="11"/>
  <c r="K731" i="11" l="1"/>
  <c r="L731" i="11" s="1"/>
  <c r="J730" i="11"/>
  <c r="E731" i="11"/>
  <c r="F731" i="11" s="1"/>
  <c r="D730" i="11"/>
  <c r="H731" i="11"/>
  <c r="I731" i="11" s="1"/>
  <c r="G730" i="11"/>
  <c r="B731" i="11"/>
  <c r="C731" i="11" s="1"/>
  <c r="A730" i="11"/>
  <c r="K732" i="11" l="1"/>
  <c r="L732" i="11" s="1"/>
  <c r="J731" i="11"/>
  <c r="E732" i="11"/>
  <c r="F732" i="11" s="1"/>
  <c r="D731" i="11"/>
  <c r="H732" i="11"/>
  <c r="I732" i="11" s="1"/>
  <c r="G731" i="11"/>
  <c r="B732" i="11"/>
  <c r="C732" i="11" s="1"/>
  <c r="A731" i="11"/>
  <c r="K733" i="11" l="1"/>
  <c r="L733" i="11" s="1"/>
  <c r="J732" i="11"/>
  <c r="D732" i="11"/>
  <c r="E733" i="11"/>
  <c r="F733" i="11" s="1"/>
  <c r="H733" i="11"/>
  <c r="I733" i="11" s="1"/>
  <c r="G732" i="11"/>
  <c r="B733" i="11"/>
  <c r="C733" i="11" s="1"/>
  <c r="A732" i="11"/>
  <c r="K734" i="11" l="1"/>
  <c r="L734" i="11" s="1"/>
  <c r="J733" i="11"/>
  <c r="E734" i="11"/>
  <c r="F734" i="11" s="1"/>
  <c r="D733" i="11"/>
  <c r="H734" i="11"/>
  <c r="I734" i="11" s="1"/>
  <c r="G733" i="11"/>
  <c r="B734" i="11"/>
  <c r="C734" i="11" s="1"/>
  <c r="A733" i="11"/>
  <c r="K735" i="11" l="1"/>
  <c r="L735" i="11" s="1"/>
  <c r="J734" i="11"/>
  <c r="E735" i="11"/>
  <c r="F735" i="11" s="1"/>
  <c r="D734" i="11"/>
  <c r="H735" i="11"/>
  <c r="I735" i="11" s="1"/>
  <c r="G734" i="11"/>
  <c r="B735" i="11"/>
  <c r="C735" i="11" s="1"/>
  <c r="A734" i="11"/>
  <c r="K736" i="11" l="1"/>
  <c r="L736" i="11" s="1"/>
  <c r="J735" i="11"/>
  <c r="D735" i="11"/>
  <c r="E736" i="11"/>
  <c r="F736" i="11" s="1"/>
  <c r="H736" i="11"/>
  <c r="I736" i="11" s="1"/>
  <c r="G735" i="11"/>
  <c r="B736" i="11"/>
  <c r="C736" i="11" s="1"/>
  <c r="A735" i="11"/>
  <c r="K737" i="11" l="1"/>
  <c r="L737" i="11" s="1"/>
  <c r="J736" i="11"/>
  <c r="E737" i="11"/>
  <c r="F737" i="11" s="1"/>
  <c r="D736" i="11"/>
  <c r="H737" i="11"/>
  <c r="I737" i="11" s="1"/>
  <c r="G736" i="11"/>
  <c r="B737" i="11"/>
  <c r="C737" i="11" s="1"/>
  <c r="A736" i="11"/>
  <c r="K738" i="11" l="1"/>
  <c r="L738" i="11" s="1"/>
  <c r="J737" i="11"/>
  <c r="D737" i="11"/>
  <c r="E738" i="11"/>
  <c r="F738" i="11" s="1"/>
  <c r="H738" i="11"/>
  <c r="I738" i="11" s="1"/>
  <c r="G737" i="11"/>
  <c r="B738" i="11"/>
  <c r="C738" i="11" s="1"/>
  <c r="A737" i="11"/>
  <c r="K739" i="11" l="1"/>
  <c r="L739" i="11" s="1"/>
  <c r="J738" i="11"/>
  <c r="E739" i="11"/>
  <c r="F739" i="11" s="1"/>
  <c r="D738" i="11"/>
  <c r="H739" i="11"/>
  <c r="I739" i="11" s="1"/>
  <c r="G738" i="11"/>
  <c r="B739" i="11"/>
  <c r="C739" i="11" s="1"/>
  <c r="A738" i="11"/>
  <c r="K740" i="11" l="1"/>
  <c r="L740" i="11" s="1"/>
  <c r="J739" i="11"/>
  <c r="E740" i="11"/>
  <c r="F740" i="11" s="1"/>
  <c r="D739" i="11"/>
  <c r="G739" i="11"/>
  <c r="H740" i="11"/>
  <c r="I740" i="11" s="1"/>
  <c r="B740" i="11"/>
  <c r="C740" i="11" s="1"/>
  <c r="A739" i="11"/>
  <c r="K741" i="11" l="1"/>
  <c r="L741" i="11" s="1"/>
  <c r="J740" i="11"/>
  <c r="E741" i="11"/>
  <c r="F741" i="11" s="1"/>
  <c r="D740" i="11"/>
  <c r="H741" i="11"/>
  <c r="I741" i="11" s="1"/>
  <c r="G740" i="11"/>
  <c r="B741" i="11"/>
  <c r="C741" i="11" s="1"/>
  <c r="A740" i="11"/>
  <c r="K742" i="11" l="1"/>
  <c r="L742" i="11" s="1"/>
  <c r="J741" i="11"/>
  <c r="E742" i="11"/>
  <c r="F742" i="11" s="1"/>
  <c r="D741" i="11"/>
  <c r="H742" i="11"/>
  <c r="I742" i="11" s="1"/>
  <c r="G741" i="11"/>
  <c r="B742" i="11"/>
  <c r="C742" i="11" s="1"/>
  <c r="A741" i="11"/>
  <c r="K743" i="11" l="1"/>
  <c r="L743" i="11" s="1"/>
  <c r="J742" i="11"/>
  <c r="E743" i="11"/>
  <c r="F743" i="11" s="1"/>
  <c r="D742" i="11"/>
  <c r="H743" i="11"/>
  <c r="I743" i="11" s="1"/>
  <c r="G742" i="11"/>
  <c r="B743" i="11"/>
  <c r="C743" i="11" s="1"/>
  <c r="A742" i="11"/>
  <c r="K744" i="11" l="1"/>
  <c r="L744" i="11" s="1"/>
  <c r="J743" i="11"/>
  <c r="D743" i="11"/>
  <c r="E744" i="11"/>
  <c r="F744" i="11" s="1"/>
  <c r="H744" i="11"/>
  <c r="I744" i="11" s="1"/>
  <c r="G743" i="11"/>
  <c r="B744" i="11"/>
  <c r="C744" i="11" s="1"/>
  <c r="A743" i="11"/>
  <c r="K745" i="11" l="1"/>
  <c r="L745" i="11" s="1"/>
  <c r="J744" i="11"/>
  <c r="E745" i="11"/>
  <c r="F745" i="11" s="1"/>
  <c r="D744" i="11"/>
  <c r="H745" i="11"/>
  <c r="I745" i="11" s="1"/>
  <c r="G744" i="11"/>
  <c r="B745" i="11"/>
  <c r="C745" i="11" s="1"/>
  <c r="A744" i="11"/>
  <c r="K746" i="11" l="1"/>
  <c r="L746" i="11" s="1"/>
  <c r="J745" i="11"/>
  <c r="D745" i="11"/>
  <c r="E746" i="11"/>
  <c r="F746" i="11" s="1"/>
  <c r="H746" i="11"/>
  <c r="I746" i="11" s="1"/>
  <c r="G745" i="11"/>
  <c r="B746" i="11"/>
  <c r="C746" i="11" s="1"/>
  <c r="A745" i="11"/>
  <c r="K747" i="11" l="1"/>
  <c r="L747" i="11" s="1"/>
  <c r="J746" i="11"/>
  <c r="E747" i="11"/>
  <c r="F747" i="11" s="1"/>
  <c r="D746" i="11"/>
  <c r="H747" i="11"/>
  <c r="I747" i="11" s="1"/>
  <c r="G746" i="11"/>
  <c r="B747" i="11"/>
  <c r="C747" i="11" s="1"/>
  <c r="A746" i="11"/>
  <c r="K748" i="11" l="1"/>
  <c r="L748" i="11" s="1"/>
  <c r="J747" i="11"/>
  <c r="E748" i="11"/>
  <c r="F748" i="11" s="1"/>
  <c r="D747" i="11"/>
  <c r="H748" i="11"/>
  <c r="I748" i="11" s="1"/>
  <c r="G747" i="11"/>
  <c r="B748" i="11"/>
  <c r="C748" i="11" s="1"/>
  <c r="A747" i="11"/>
  <c r="K749" i="11" l="1"/>
  <c r="L749" i="11" s="1"/>
  <c r="J748" i="11"/>
  <c r="E749" i="11"/>
  <c r="F749" i="11" s="1"/>
  <c r="D748" i="11"/>
  <c r="H749" i="11"/>
  <c r="I749" i="11" s="1"/>
  <c r="G748" i="11"/>
  <c r="B749" i="11"/>
  <c r="C749" i="11" s="1"/>
  <c r="A748" i="11"/>
  <c r="K750" i="11" l="1"/>
  <c r="L750" i="11" s="1"/>
  <c r="J749" i="11"/>
  <c r="E750" i="11"/>
  <c r="F750" i="11" s="1"/>
  <c r="D749" i="11"/>
  <c r="H750" i="11"/>
  <c r="I750" i="11" s="1"/>
  <c r="G749" i="11"/>
  <c r="B750" i="11"/>
  <c r="C750" i="11" s="1"/>
  <c r="A749" i="11"/>
  <c r="K751" i="11" l="1"/>
  <c r="L751" i="11" s="1"/>
  <c r="J750" i="11"/>
  <c r="E751" i="11"/>
  <c r="F751" i="11" s="1"/>
  <c r="D750" i="11"/>
  <c r="H751" i="11"/>
  <c r="I751" i="11" s="1"/>
  <c r="G750" i="11"/>
  <c r="B751" i="11"/>
  <c r="C751" i="11" s="1"/>
  <c r="A750" i="11"/>
  <c r="K752" i="11" l="1"/>
  <c r="L752" i="11" s="1"/>
  <c r="J751" i="11"/>
  <c r="D751" i="11"/>
  <c r="E752" i="11"/>
  <c r="F752" i="11" s="1"/>
  <c r="H752" i="11"/>
  <c r="I752" i="11" s="1"/>
  <c r="G751" i="11"/>
  <c r="B752" i="11"/>
  <c r="C752" i="11" s="1"/>
  <c r="A751" i="11"/>
  <c r="K753" i="11" l="1"/>
  <c r="L753" i="11" s="1"/>
  <c r="J752" i="11"/>
  <c r="E753" i="11"/>
  <c r="F753" i="11" s="1"/>
  <c r="D752" i="11"/>
  <c r="H753" i="11"/>
  <c r="I753" i="11" s="1"/>
  <c r="G752" i="11"/>
  <c r="B753" i="11"/>
  <c r="C753" i="11" s="1"/>
  <c r="A752" i="11"/>
  <c r="K754" i="11" l="1"/>
  <c r="L754" i="11" s="1"/>
  <c r="J753" i="11"/>
  <c r="D753" i="11"/>
  <c r="E754" i="11"/>
  <c r="F754" i="11" s="1"/>
  <c r="H754" i="11"/>
  <c r="I754" i="11" s="1"/>
  <c r="G753" i="11"/>
  <c r="B754" i="11"/>
  <c r="C754" i="11" s="1"/>
  <c r="A753" i="11"/>
  <c r="K755" i="11" l="1"/>
  <c r="L755" i="11" s="1"/>
  <c r="J754" i="11"/>
  <c r="E755" i="11"/>
  <c r="F755" i="11" s="1"/>
  <c r="D754" i="11"/>
  <c r="H755" i="11"/>
  <c r="I755" i="11" s="1"/>
  <c r="G754" i="11"/>
  <c r="B755" i="11"/>
  <c r="C755" i="11" s="1"/>
  <c r="A754" i="11"/>
  <c r="K756" i="11" l="1"/>
  <c r="L756" i="11" s="1"/>
  <c r="J755" i="11"/>
  <c r="E756" i="11"/>
  <c r="F756" i="11" s="1"/>
  <c r="D755" i="11"/>
  <c r="H756" i="11"/>
  <c r="I756" i="11" s="1"/>
  <c r="G755" i="11"/>
  <c r="B756" i="11"/>
  <c r="C756" i="11" s="1"/>
  <c r="A755" i="11"/>
  <c r="K757" i="11" l="1"/>
  <c r="L757" i="11" s="1"/>
  <c r="J756" i="11"/>
  <c r="E757" i="11"/>
  <c r="F757" i="11" s="1"/>
  <c r="D756" i="11"/>
  <c r="H757" i="11"/>
  <c r="I757" i="11" s="1"/>
  <c r="G756" i="11"/>
  <c r="B757" i="11"/>
  <c r="C757" i="11" s="1"/>
  <c r="A756" i="11"/>
  <c r="K758" i="11" l="1"/>
  <c r="L758" i="11" s="1"/>
  <c r="J757" i="11"/>
  <c r="D757" i="11"/>
  <c r="E758" i="11"/>
  <c r="F758" i="11" s="1"/>
  <c r="H758" i="11"/>
  <c r="I758" i="11" s="1"/>
  <c r="G757" i="11"/>
  <c r="B758" i="11"/>
  <c r="C758" i="11" s="1"/>
  <c r="A757" i="11"/>
  <c r="K759" i="11" l="1"/>
  <c r="L759" i="11" s="1"/>
  <c r="J758" i="11"/>
  <c r="E759" i="11"/>
  <c r="F759" i="11" s="1"/>
  <c r="D758" i="11"/>
  <c r="H759" i="11"/>
  <c r="I759" i="11" s="1"/>
  <c r="G758" i="11"/>
  <c r="B759" i="11"/>
  <c r="C759" i="11" s="1"/>
  <c r="A758" i="11"/>
  <c r="K760" i="11" l="1"/>
  <c r="L760" i="11" s="1"/>
  <c r="J759" i="11"/>
  <c r="E760" i="11"/>
  <c r="F760" i="11" s="1"/>
  <c r="D759" i="11"/>
  <c r="H760" i="11"/>
  <c r="I760" i="11" s="1"/>
  <c r="G759" i="11"/>
  <c r="B760" i="11"/>
  <c r="C760" i="11" s="1"/>
  <c r="A759" i="11"/>
  <c r="K761" i="11" l="1"/>
  <c r="L761" i="11" s="1"/>
  <c r="J760" i="11"/>
  <c r="E761" i="11"/>
  <c r="F761" i="11" s="1"/>
  <c r="D760" i="11"/>
  <c r="H761" i="11"/>
  <c r="I761" i="11" s="1"/>
  <c r="G760" i="11"/>
  <c r="B761" i="11"/>
  <c r="C761" i="11" s="1"/>
  <c r="A760" i="11"/>
  <c r="K762" i="11" l="1"/>
  <c r="L762" i="11" s="1"/>
  <c r="J761" i="11"/>
  <c r="E762" i="11"/>
  <c r="F762" i="11" s="1"/>
  <c r="D761" i="11"/>
  <c r="H762" i="11"/>
  <c r="I762" i="11" s="1"/>
  <c r="G761" i="11"/>
  <c r="B762" i="11"/>
  <c r="C762" i="11" s="1"/>
  <c r="A761" i="11"/>
  <c r="K763" i="11" l="1"/>
  <c r="L763" i="11" s="1"/>
  <c r="J762" i="11"/>
  <c r="E763" i="11"/>
  <c r="F763" i="11" s="1"/>
  <c r="D762" i="11"/>
  <c r="H763" i="11"/>
  <c r="I763" i="11" s="1"/>
  <c r="G762" i="11"/>
  <c r="B763" i="11"/>
  <c r="C763" i="11" s="1"/>
  <c r="A762" i="11"/>
  <c r="K764" i="11" l="1"/>
  <c r="L764" i="11" s="1"/>
  <c r="J763" i="11"/>
  <c r="E764" i="11"/>
  <c r="F764" i="11" s="1"/>
  <c r="D763" i="11"/>
  <c r="H764" i="11"/>
  <c r="I764" i="11" s="1"/>
  <c r="G763" i="11"/>
  <c r="B764" i="11"/>
  <c r="C764" i="11" s="1"/>
  <c r="A763" i="11"/>
  <c r="K765" i="11" l="1"/>
  <c r="L765" i="11" s="1"/>
  <c r="J764" i="11"/>
  <c r="E765" i="11"/>
  <c r="F765" i="11" s="1"/>
  <c r="D764" i="11"/>
  <c r="H765" i="11"/>
  <c r="I765" i="11" s="1"/>
  <c r="G764" i="11"/>
  <c r="B765" i="11"/>
  <c r="C765" i="11" s="1"/>
  <c r="A764" i="11"/>
  <c r="K766" i="11" l="1"/>
  <c r="L766" i="11" s="1"/>
  <c r="J765" i="11"/>
  <c r="E766" i="11"/>
  <c r="F766" i="11" s="1"/>
  <c r="D765" i="11"/>
  <c r="H766" i="11"/>
  <c r="I766" i="11" s="1"/>
  <c r="G765" i="11"/>
  <c r="B766" i="11"/>
  <c r="C766" i="11" s="1"/>
  <c r="A765" i="11"/>
  <c r="K767" i="11" l="1"/>
  <c r="L767" i="11" s="1"/>
  <c r="J766" i="11"/>
  <c r="E767" i="11"/>
  <c r="F767" i="11" s="1"/>
  <c r="D766" i="11"/>
  <c r="H767" i="11"/>
  <c r="I767" i="11" s="1"/>
  <c r="G766" i="11"/>
  <c r="B767" i="11"/>
  <c r="C767" i="11" s="1"/>
  <c r="A766" i="11"/>
  <c r="K768" i="11" l="1"/>
  <c r="L768" i="11" s="1"/>
  <c r="J767" i="11"/>
  <c r="D767" i="11"/>
  <c r="E768" i="11"/>
  <c r="F768" i="11" s="1"/>
  <c r="G767" i="11"/>
  <c r="H768" i="11"/>
  <c r="I768" i="11" s="1"/>
  <c r="B768" i="11"/>
  <c r="C768" i="11" s="1"/>
  <c r="A767" i="11"/>
  <c r="K769" i="11" l="1"/>
  <c r="L769" i="11" s="1"/>
  <c r="J768" i="11"/>
  <c r="E769" i="11"/>
  <c r="F769" i="11" s="1"/>
  <c r="D768" i="11"/>
  <c r="H769" i="11"/>
  <c r="I769" i="11" s="1"/>
  <c r="G768" i="11"/>
  <c r="B769" i="11"/>
  <c r="C769" i="11" s="1"/>
  <c r="A768" i="11"/>
  <c r="K770" i="11" l="1"/>
  <c r="L770" i="11" s="1"/>
  <c r="J769" i="11"/>
  <c r="D769" i="11"/>
  <c r="E770" i="11"/>
  <c r="F770" i="11" s="1"/>
  <c r="H770" i="11"/>
  <c r="I770" i="11" s="1"/>
  <c r="G769" i="11"/>
  <c r="B770" i="11"/>
  <c r="C770" i="11" s="1"/>
  <c r="A769" i="11"/>
  <c r="K771" i="11" l="1"/>
  <c r="L771" i="11" s="1"/>
  <c r="J770" i="11"/>
  <c r="E771" i="11"/>
  <c r="F771" i="11" s="1"/>
  <c r="D770" i="11"/>
  <c r="H771" i="11"/>
  <c r="I771" i="11" s="1"/>
  <c r="G770" i="11"/>
  <c r="B771" i="11"/>
  <c r="C771" i="11" s="1"/>
  <c r="A770" i="11"/>
  <c r="K772" i="11" l="1"/>
  <c r="L772" i="11" s="1"/>
  <c r="J771" i="11"/>
  <c r="D771" i="11"/>
  <c r="E772" i="11"/>
  <c r="F772" i="11" s="1"/>
  <c r="H772" i="11"/>
  <c r="I772" i="11" s="1"/>
  <c r="G771" i="11"/>
  <c r="B772" i="11"/>
  <c r="C772" i="11" s="1"/>
  <c r="A771" i="11"/>
  <c r="K773" i="11" l="1"/>
  <c r="L773" i="11" s="1"/>
  <c r="J772" i="11"/>
  <c r="E773" i="11"/>
  <c r="F773" i="11" s="1"/>
  <c r="D772" i="11"/>
  <c r="H773" i="11"/>
  <c r="I773" i="11" s="1"/>
  <c r="G772" i="11"/>
  <c r="B773" i="11"/>
  <c r="C773" i="11" s="1"/>
  <c r="A772" i="11"/>
  <c r="K774" i="11" l="1"/>
  <c r="L774" i="11" s="1"/>
  <c r="J773" i="11"/>
  <c r="E774" i="11"/>
  <c r="F774" i="11" s="1"/>
  <c r="D773" i="11"/>
  <c r="H774" i="11"/>
  <c r="I774" i="11" s="1"/>
  <c r="G773" i="11"/>
  <c r="B774" i="11"/>
  <c r="C774" i="11" s="1"/>
  <c r="A773" i="11"/>
  <c r="K775" i="11" l="1"/>
  <c r="L775" i="11" s="1"/>
  <c r="J774" i="11"/>
  <c r="E775" i="11"/>
  <c r="F775" i="11" s="1"/>
  <c r="D774" i="11"/>
  <c r="H775" i="11"/>
  <c r="I775" i="11" s="1"/>
  <c r="G774" i="11"/>
  <c r="B775" i="11"/>
  <c r="C775" i="11" s="1"/>
  <c r="A774" i="11"/>
  <c r="K776" i="11" l="1"/>
  <c r="L776" i="11" s="1"/>
  <c r="J775" i="11"/>
  <c r="E776" i="11"/>
  <c r="F776" i="11" s="1"/>
  <c r="D775" i="11"/>
  <c r="G775" i="11"/>
  <c r="H776" i="11"/>
  <c r="I776" i="11" s="1"/>
  <c r="B776" i="11"/>
  <c r="C776" i="11" s="1"/>
  <c r="A775" i="11"/>
  <c r="K777" i="11" l="1"/>
  <c r="L777" i="11" s="1"/>
  <c r="J776" i="11"/>
  <c r="E777" i="11"/>
  <c r="F777" i="11" s="1"/>
  <c r="D776" i="11"/>
  <c r="H777" i="11"/>
  <c r="I777" i="11" s="1"/>
  <c r="G776" i="11"/>
  <c r="B777" i="11"/>
  <c r="C777" i="11" s="1"/>
  <c r="A776" i="11"/>
  <c r="K778" i="11" l="1"/>
  <c r="L778" i="11" s="1"/>
  <c r="J777" i="11"/>
  <c r="E778" i="11"/>
  <c r="F778" i="11" s="1"/>
  <c r="D777" i="11"/>
  <c r="H778" i="11"/>
  <c r="I778" i="11" s="1"/>
  <c r="G777" i="11"/>
  <c r="B778" i="11"/>
  <c r="C778" i="11" s="1"/>
  <c r="A777" i="11"/>
  <c r="K779" i="11" l="1"/>
  <c r="L779" i="11" s="1"/>
  <c r="J778" i="11"/>
  <c r="E779" i="11"/>
  <c r="F779" i="11" s="1"/>
  <c r="D778" i="11"/>
  <c r="H779" i="11"/>
  <c r="I779" i="11" s="1"/>
  <c r="G778" i="11"/>
  <c r="B779" i="11"/>
  <c r="C779" i="11" s="1"/>
  <c r="A778" i="11"/>
  <c r="K780" i="11" l="1"/>
  <c r="L780" i="11" s="1"/>
  <c r="J779" i="11"/>
  <c r="E780" i="11"/>
  <c r="F780" i="11" s="1"/>
  <c r="D779" i="11"/>
  <c r="H780" i="11"/>
  <c r="I780" i="11" s="1"/>
  <c r="G779" i="11"/>
  <c r="B780" i="11"/>
  <c r="C780" i="11" s="1"/>
  <c r="A779" i="11"/>
  <c r="K781" i="11" l="1"/>
  <c r="L781" i="11" s="1"/>
  <c r="J780" i="11"/>
  <c r="E781" i="11"/>
  <c r="F781" i="11" s="1"/>
  <c r="D780" i="11"/>
  <c r="H781" i="11"/>
  <c r="I781" i="11" s="1"/>
  <c r="G780" i="11"/>
  <c r="B781" i="11"/>
  <c r="C781" i="11" s="1"/>
  <c r="A780" i="11"/>
  <c r="K782" i="11" l="1"/>
  <c r="L782" i="11" s="1"/>
  <c r="J781" i="11"/>
  <c r="E782" i="11"/>
  <c r="F782" i="11" s="1"/>
  <c r="D781" i="11"/>
  <c r="H782" i="11"/>
  <c r="I782" i="11" s="1"/>
  <c r="G781" i="11"/>
  <c r="B782" i="11"/>
  <c r="C782" i="11" s="1"/>
  <c r="A781" i="11"/>
  <c r="K783" i="11" l="1"/>
  <c r="L783" i="11" s="1"/>
  <c r="J782" i="11"/>
  <c r="E783" i="11"/>
  <c r="F783" i="11" s="1"/>
  <c r="D782" i="11"/>
  <c r="H783" i="11"/>
  <c r="I783" i="11" s="1"/>
  <c r="G782" i="11"/>
  <c r="B783" i="11"/>
  <c r="C783" i="11" s="1"/>
  <c r="A782" i="11"/>
  <c r="K784" i="11" l="1"/>
  <c r="L784" i="11" s="1"/>
  <c r="J783" i="11"/>
  <c r="E784" i="11"/>
  <c r="F784" i="11" s="1"/>
  <c r="D783" i="11"/>
  <c r="G783" i="11"/>
  <c r="H784" i="11"/>
  <c r="I784" i="11" s="1"/>
  <c r="B784" i="11"/>
  <c r="C784" i="11" s="1"/>
  <c r="A783" i="11"/>
  <c r="J784" i="11" l="1"/>
  <c r="K785" i="11"/>
  <c r="L785" i="11" s="1"/>
  <c r="E785" i="11"/>
  <c r="F785" i="11" s="1"/>
  <c r="D784" i="11"/>
  <c r="H785" i="11"/>
  <c r="I785" i="11" s="1"/>
  <c r="G784" i="11"/>
  <c r="B785" i="11"/>
  <c r="C785" i="11" s="1"/>
  <c r="A784" i="11"/>
  <c r="K786" i="11" l="1"/>
  <c r="L786" i="11" s="1"/>
  <c r="J785" i="11"/>
  <c r="D785" i="11"/>
  <c r="E786" i="11"/>
  <c r="F786" i="11" s="1"/>
  <c r="H786" i="11"/>
  <c r="I786" i="11" s="1"/>
  <c r="G785" i="11"/>
  <c r="B786" i="11"/>
  <c r="C786" i="11" s="1"/>
  <c r="A785" i="11"/>
  <c r="K787" i="11" l="1"/>
  <c r="L787" i="11" s="1"/>
  <c r="J786" i="11"/>
  <c r="D786" i="11"/>
  <c r="E787" i="11"/>
  <c r="F787" i="11" s="1"/>
  <c r="H787" i="11"/>
  <c r="I787" i="11" s="1"/>
  <c r="G786" i="11"/>
  <c r="B787" i="11"/>
  <c r="C787" i="11" s="1"/>
  <c r="A786" i="11"/>
  <c r="K788" i="11" l="1"/>
  <c r="L788" i="11" s="1"/>
  <c r="J787" i="11"/>
  <c r="D787" i="11"/>
  <c r="E788" i="11"/>
  <c r="F788" i="11" s="1"/>
  <c r="H788" i="11"/>
  <c r="I788" i="11" s="1"/>
  <c r="G787" i="11"/>
  <c r="B788" i="11"/>
  <c r="C788" i="11" s="1"/>
  <c r="A787" i="11"/>
  <c r="K789" i="11" l="1"/>
  <c r="L789" i="11" s="1"/>
  <c r="J788" i="11"/>
  <c r="E789" i="11"/>
  <c r="F789" i="11" s="1"/>
  <c r="D788" i="11"/>
  <c r="H789" i="11"/>
  <c r="I789" i="11" s="1"/>
  <c r="G788" i="11"/>
  <c r="B789" i="11"/>
  <c r="C789" i="11" s="1"/>
  <c r="A788" i="11"/>
  <c r="K790" i="11" l="1"/>
  <c r="L790" i="11" s="1"/>
  <c r="J789" i="11"/>
  <c r="D789" i="11"/>
  <c r="E790" i="11"/>
  <c r="F790" i="11" s="1"/>
  <c r="H790" i="11"/>
  <c r="I790" i="11" s="1"/>
  <c r="G789" i="11"/>
  <c r="B790" i="11"/>
  <c r="C790" i="11" s="1"/>
  <c r="A789" i="11"/>
  <c r="K791" i="11" l="1"/>
  <c r="L791" i="11" s="1"/>
  <c r="J790" i="11"/>
  <c r="E791" i="11"/>
  <c r="F791" i="11" s="1"/>
  <c r="D790" i="11"/>
  <c r="H791" i="11"/>
  <c r="I791" i="11" s="1"/>
  <c r="G790" i="11"/>
  <c r="B791" i="11"/>
  <c r="C791" i="11" s="1"/>
  <c r="A790" i="11"/>
  <c r="K792" i="11" l="1"/>
  <c r="L792" i="11" s="1"/>
  <c r="J791" i="11"/>
  <c r="E792" i="11"/>
  <c r="F792" i="11" s="1"/>
  <c r="D791" i="11"/>
  <c r="H792" i="11"/>
  <c r="I792" i="11" s="1"/>
  <c r="G791" i="11"/>
  <c r="B792" i="11"/>
  <c r="C792" i="11" s="1"/>
  <c r="A791" i="11"/>
  <c r="K793" i="11" l="1"/>
  <c r="L793" i="11" s="1"/>
  <c r="J792" i="11"/>
  <c r="E793" i="11"/>
  <c r="F793" i="11" s="1"/>
  <c r="D792" i="11"/>
  <c r="H793" i="11"/>
  <c r="I793" i="11" s="1"/>
  <c r="G792" i="11"/>
  <c r="B793" i="11"/>
  <c r="C793" i="11" s="1"/>
  <c r="A792" i="11"/>
  <c r="K794" i="11" l="1"/>
  <c r="L794" i="11" s="1"/>
  <c r="J793" i="11"/>
  <c r="E794" i="11"/>
  <c r="F794" i="11" s="1"/>
  <c r="D793" i="11"/>
  <c r="G793" i="11"/>
  <c r="H794" i="11"/>
  <c r="I794" i="11" s="1"/>
  <c r="B794" i="11"/>
  <c r="C794" i="11" s="1"/>
  <c r="A793" i="11"/>
  <c r="K795" i="11" l="1"/>
  <c r="L795" i="11" s="1"/>
  <c r="J794" i="11"/>
  <c r="E795" i="11"/>
  <c r="F795" i="11" s="1"/>
  <c r="D794" i="11"/>
  <c r="H795" i="11"/>
  <c r="I795" i="11" s="1"/>
  <c r="G794" i="11"/>
  <c r="B795" i="11"/>
  <c r="C795" i="11" s="1"/>
  <c r="A794" i="11"/>
  <c r="K796" i="11" l="1"/>
  <c r="L796" i="11" s="1"/>
  <c r="J795" i="11"/>
  <c r="E796" i="11"/>
  <c r="F796" i="11" s="1"/>
  <c r="D795" i="11"/>
  <c r="H796" i="11"/>
  <c r="I796" i="11" s="1"/>
  <c r="G795" i="11"/>
  <c r="B796" i="11"/>
  <c r="C796" i="11" s="1"/>
  <c r="A795" i="11"/>
  <c r="K797" i="11" l="1"/>
  <c r="L797" i="11" s="1"/>
  <c r="J796" i="11"/>
  <c r="E797" i="11"/>
  <c r="F797" i="11" s="1"/>
  <c r="D796" i="11"/>
  <c r="H797" i="11"/>
  <c r="I797" i="11" s="1"/>
  <c r="G796" i="11"/>
  <c r="B797" i="11"/>
  <c r="C797" i="11" s="1"/>
  <c r="A796" i="11"/>
  <c r="K798" i="11" l="1"/>
  <c r="L798" i="11" s="1"/>
  <c r="J797" i="11"/>
  <c r="E798" i="11"/>
  <c r="F798" i="11" s="1"/>
  <c r="D797" i="11"/>
  <c r="H798" i="11"/>
  <c r="I798" i="11" s="1"/>
  <c r="G797" i="11"/>
  <c r="B798" i="11"/>
  <c r="C798" i="11" s="1"/>
  <c r="A797" i="11"/>
  <c r="K799" i="11" l="1"/>
  <c r="L799" i="11" s="1"/>
  <c r="J798" i="11"/>
  <c r="E799" i="11"/>
  <c r="F799" i="11" s="1"/>
  <c r="D798" i="11"/>
  <c r="H799" i="11"/>
  <c r="I799" i="11" s="1"/>
  <c r="G798" i="11"/>
  <c r="B799" i="11"/>
  <c r="C799" i="11" s="1"/>
  <c r="A798" i="11"/>
  <c r="K800" i="11" l="1"/>
  <c r="L800" i="11" s="1"/>
  <c r="J799" i="11"/>
  <c r="E800" i="11"/>
  <c r="F800" i="11" s="1"/>
  <c r="D799" i="11"/>
  <c r="G799" i="11"/>
  <c r="H800" i="11"/>
  <c r="I800" i="11" s="1"/>
  <c r="B800" i="11"/>
  <c r="C800" i="11" s="1"/>
  <c r="A799" i="11"/>
  <c r="K801" i="11" l="1"/>
  <c r="L801" i="11" s="1"/>
  <c r="J800" i="11"/>
  <c r="E801" i="11"/>
  <c r="F801" i="11" s="1"/>
  <c r="D800" i="11"/>
  <c r="H801" i="11"/>
  <c r="I801" i="11" s="1"/>
  <c r="G800" i="11"/>
  <c r="B801" i="11"/>
  <c r="C801" i="11" s="1"/>
  <c r="A800" i="11"/>
  <c r="K802" i="11" l="1"/>
  <c r="L802" i="11" s="1"/>
  <c r="J801" i="11"/>
  <c r="D801" i="11"/>
  <c r="E802" i="11"/>
  <c r="F802" i="11" s="1"/>
  <c r="H802" i="11"/>
  <c r="I802" i="11" s="1"/>
  <c r="G801" i="11"/>
  <c r="B802" i="11"/>
  <c r="C802" i="11" s="1"/>
  <c r="A801" i="11"/>
  <c r="K803" i="11" l="1"/>
  <c r="L803" i="11" s="1"/>
  <c r="J802" i="11"/>
  <c r="E803" i="11"/>
  <c r="F803" i="11" s="1"/>
  <c r="D802" i="11"/>
  <c r="H803" i="11"/>
  <c r="I803" i="11" s="1"/>
  <c r="G802" i="11"/>
  <c r="B803" i="11"/>
  <c r="C803" i="11" s="1"/>
  <c r="A802" i="11"/>
  <c r="K804" i="11" l="1"/>
  <c r="L804" i="11" s="1"/>
  <c r="J803" i="11"/>
  <c r="E804" i="11"/>
  <c r="F804" i="11" s="1"/>
  <c r="D803" i="11"/>
  <c r="H804" i="11"/>
  <c r="I804" i="11" s="1"/>
  <c r="G803" i="11"/>
  <c r="B804" i="11"/>
  <c r="C804" i="11" s="1"/>
  <c r="A803" i="11"/>
  <c r="K805" i="11" l="1"/>
  <c r="L805" i="11" s="1"/>
  <c r="J804" i="11"/>
  <c r="E805" i="11"/>
  <c r="F805" i="11" s="1"/>
  <c r="D804" i="11"/>
  <c r="H805" i="11"/>
  <c r="I805" i="11" s="1"/>
  <c r="G804" i="11"/>
  <c r="B805" i="11"/>
  <c r="C805" i="11" s="1"/>
  <c r="A804" i="11"/>
  <c r="K806" i="11" l="1"/>
  <c r="L806" i="11" s="1"/>
  <c r="J805" i="11"/>
  <c r="E806" i="11"/>
  <c r="F806" i="11" s="1"/>
  <c r="D805" i="11"/>
  <c r="H806" i="11"/>
  <c r="I806" i="11" s="1"/>
  <c r="G805" i="11"/>
  <c r="B806" i="11"/>
  <c r="C806" i="11" s="1"/>
  <c r="A805" i="11"/>
  <c r="K807" i="11" l="1"/>
  <c r="L807" i="11" s="1"/>
  <c r="J806" i="11"/>
  <c r="E807" i="11"/>
  <c r="F807" i="11" s="1"/>
  <c r="D806" i="11"/>
  <c r="H807" i="11"/>
  <c r="I807" i="11" s="1"/>
  <c r="G806" i="11"/>
  <c r="B807" i="11"/>
  <c r="C807" i="11" s="1"/>
  <c r="A806" i="11"/>
  <c r="K808" i="11" l="1"/>
  <c r="L808" i="11" s="1"/>
  <c r="J807" i="11"/>
  <c r="E808" i="11"/>
  <c r="F808" i="11" s="1"/>
  <c r="D807" i="11"/>
  <c r="H808" i="11"/>
  <c r="I808" i="11" s="1"/>
  <c r="G807" i="11"/>
  <c r="B808" i="11"/>
  <c r="C808" i="11" s="1"/>
  <c r="A807" i="11"/>
  <c r="K809" i="11" l="1"/>
  <c r="L809" i="11" s="1"/>
  <c r="J808" i="11"/>
  <c r="E809" i="11"/>
  <c r="F809" i="11" s="1"/>
  <c r="D808" i="11"/>
  <c r="H809" i="11"/>
  <c r="I809" i="11" s="1"/>
  <c r="G808" i="11"/>
  <c r="B809" i="11"/>
  <c r="C809" i="11" s="1"/>
  <c r="A808" i="11"/>
  <c r="K810" i="11" l="1"/>
  <c r="L810" i="11" s="1"/>
  <c r="J809" i="11"/>
  <c r="E810" i="11"/>
  <c r="F810" i="11" s="1"/>
  <c r="D809" i="11"/>
  <c r="H810" i="11"/>
  <c r="I810" i="11" s="1"/>
  <c r="G809" i="11"/>
  <c r="B810" i="11"/>
  <c r="C810" i="11" s="1"/>
  <c r="A809" i="11"/>
  <c r="K811" i="11" l="1"/>
  <c r="L811" i="11" s="1"/>
  <c r="J810" i="11"/>
  <c r="E811" i="11"/>
  <c r="F811" i="11" s="1"/>
  <c r="D810" i="11"/>
  <c r="H811" i="11"/>
  <c r="I811" i="11" s="1"/>
  <c r="G810" i="11"/>
  <c r="B811" i="11"/>
  <c r="C811" i="11" s="1"/>
  <c r="A810" i="11"/>
  <c r="K812" i="11" l="1"/>
  <c r="L812" i="11" s="1"/>
  <c r="J811" i="11"/>
  <c r="E812" i="11"/>
  <c r="F812" i="11" s="1"/>
  <c r="D811" i="11"/>
  <c r="G811" i="11"/>
  <c r="H812" i="11"/>
  <c r="I812" i="11" s="1"/>
  <c r="B812" i="11"/>
  <c r="C812" i="11" s="1"/>
  <c r="A811" i="11"/>
  <c r="K813" i="11" l="1"/>
  <c r="L813" i="11" s="1"/>
  <c r="J812" i="11"/>
  <c r="E813" i="11"/>
  <c r="F813" i="11" s="1"/>
  <c r="D812" i="11"/>
  <c r="H813" i="11"/>
  <c r="I813" i="11" s="1"/>
  <c r="G812" i="11"/>
  <c r="B813" i="11"/>
  <c r="C813" i="11" s="1"/>
  <c r="A812" i="11"/>
  <c r="K814" i="11" l="1"/>
  <c r="L814" i="11" s="1"/>
  <c r="J813" i="11"/>
  <c r="E814" i="11"/>
  <c r="F814" i="11" s="1"/>
  <c r="D813" i="11"/>
  <c r="H814" i="11"/>
  <c r="I814" i="11" s="1"/>
  <c r="G813" i="11"/>
  <c r="B814" i="11"/>
  <c r="C814" i="11" s="1"/>
  <c r="A813" i="11"/>
  <c r="K815" i="11" l="1"/>
  <c r="L815" i="11" s="1"/>
  <c r="J814" i="11"/>
  <c r="E815" i="11"/>
  <c r="F815" i="11" s="1"/>
  <c r="D814" i="11"/>
  <c r="H815" i="11"/>
  <c r="I815" i="11" s="1"/>
  <c r="G814" i="11"/>
  <c r="B815" i="11"/>
  <c r="C815" i="11" s="1"/>
  <c r="A814" i="11"/>
  <c r="K816" i="11" l="1"/>
  <c r="L816" i="11" s="1"/>
  <c r="J815" i="11"/>
  <c r="E816" i="11"/>
  <c r="F816" i="11" s="1"/>
  <c r="D815" i="11"/>
  <c r="G815" i="11"/>
  <c r="H816" i="11"/>
  <c r="I816" i="11" s="1"/>
  <c r="B816" i="11"/>
  <c r="C816" i="11" s="1"/>
  <c r="A815" i="11"/>
  <c r="K817" i="11" l="1"/>
  <c r="L817" i="11" s="1"/>
  <c r="J816" i="11"/>
  <c r="E817" i="11"/>
  <c r="F817" i="11" s="1"/>
  <c r="D816" i="11"/>
  <c r="H817" i="11"/>
  <c r="I817" i="11" s="1"/>
  <c r="G816" i="11"/>
  <c r="B817" i="11"/>
  <c r="C817" i="11" s="1"/>
  <c r="A816" i="11"/>
  <c r="K818" i="11" l="1"/>
  <c r="L818" i="11" s="1"/>
  <c r="J817" i="11"/>
  <c r="E818" i="11"/>
  <c r="F818" i="11" s="1"/>
  <c r="D817" i="11"/>
  <c r="H818" i="11"/>
  <c r="I818" i="11" s="1"/>
  <c r="G817" i="11"/>
  <c r="B818" i="11"/>
  <c r="C818" i="11" s="1"/>
  <c r="A817" i="11"/>
  <c r="K819" i="11" l="1"/>
  <c r="L819" i="11" s="1"/>
  <c r="J818" i="11"/>
  <c r="E819" i="11"/>
  <c r="F819" i="11" s="1"/>
  <c r="D818" i="11"/>
  <c r="H819" i="11"/>
  <c r="I819" i="11" s="1"/>
  <c r="G818" i="11"/>
  <c r="B819" i="11"/>
  <c r="C819" i="11" s="1"/>
  <c r="A818" i="11"/>
  <c r="K820" i="11" l="1"/>
  <c r="L820" i="11" s="1"/>
  <c r="J819" i="11"/>
  <c r="E820" i="11"/>
  <c r="F820" i="11" s="1"/>
  <c r="D819" i="11"/>
  <c r="H820" i="11"/>
  <c r="I820" i="11" s="1"/>
  <c r="G819" i="11"/>
  <c r="B820" i="11"/>
  <c r="C820" i="11" s="1"/>
  <c r="A819" i="11"/>
  <c r="K821" i="11" l="1"/>
  <c r="L821" i="11" s="1"/>
  <c r="J820" i="11"/>
  <c r="E821" i="11"/>
  <c r="F821" i="11" s="1"/>
  <c r="D820" i="11"/>
  <c r="H821" i="11"/>
  <c r="I821" i="11" s="1"/>
  <c r="G820" i="11"/>
  <c r="B821" i="11"/>
  <c r="C821" i="11" s="1"/>
  <c r="A820" i="11"/>
  <c r="J821" i="11" l="1"/>
  <c r="K822" i="11"/>
  <c r="L822" i="11" s="1"/>
  <c r="E822" i="11"/>
  <c r="F822" i="11" s="1"/>
  <c r="D821" i="11"/>
  <c r="H822" i="11"/>
  <c r="I822" i="11" s="1"/>
  <c r="G821" i="11"/>
  <c r="B822" i="11"/>
  <c r="C822" i="11" s="1"/>
  <c r="A821" i="11"/>
  <c r="K823" i="11" l="1"/>
  <c r="L823" i="11" s="1"/>
  <c r="J822" i="11"/>
  <c r="E823" i="11"/>
  <c r="F823" i="11" s="1"/>
  <c r="D822" i="11"/>
  <c r="H823" i="11"/>
  <c r="I823" i="11" s="1"/>
  <c r="G822" i="11"/>
  <c r="B823" i="11"/>
  <c r="C823" i="11" s="1"/>
  <c r="A822" i="11"/>
  <c r="K824" i="11" l="1"/>
  <c r="L824" i="11" s="1"/>
  <c r="J823" i="11"/>
  <c r="E824" i="11"/>
  <c r="F824" i="11" s="1"/>
  <c r="D823" i="11"/>
  <c r="H824" i="11"/>
  <c r="I824" i="11" s="1"/>
  <c r="G823" i="11"/>
  <c r="B824" i="11"/>
  <c r="C824" i="11" s="1"/>
  <c r="A823" i="11"/>
  <c r="K825" i="11" l="1"/>
  <c r="L825" i="11" s="1"/>
  <c r="J824" i="11"/>
  <c r="E825" i="11"/>
  <c r="F825" i="11" s="1"/>
  <c r="D824" i="11"/>
  <c r="H825" i="11"/>
  <c r="I825" i="11" s="1"/>
  <c r="G824" i="11"/>
  <c r="B825" i="11"/>
  <c r="C825" i="11" s="1"/>
  <c r="A824" i="11"/>
  <c r="K826" i="11" l="1"/>
  <c r="L826" i="11" s="1"/>
  <c r="J825" i="11"/>
  <c r="E826" i="11"/>
  <c r="F826" i="11" s="1"/>
  <c r="D825" i="11"/>
  <c r="H826" i="11"/>
  <c r="I826" i="11" s="1"/>
  <c r="G825" i="11"/>
  <c r="B826" i="11"/>
  <c r="C826" i="11" s="1"/>
  <c r="A825" i="11"/>
  <c r="K827" i="11" l="1"/>
  <c r="L827" i="11" s="1"/>
  <c r="J826" i="11"/>
  <c r="E827" i="11"/>
  <c r="F827" i="11" s="1"/>
  <c r="D826" i="11"/>
  <c r="H827" i="11"/>
  <c r="I827" i="11" s="1"/>
  <c r="G826" i="11"/>
  <c r="B827" i="11"/>
  <c r="C827" i="11" s="1"/>
  <c r="A826" i="11"/>
  <c r="K828" i="11" l="1"/>
  <c r="L828" i="11" s="1"/>
  <c r="J827" i="11"/>
  <c r="E828" i="11"/>
  <c r="F828" i="11" s="1"/>
  <c r="D827" i="11"/>
  <c r="H828" i="11"/>
  <c r="I828" i="11" s="1"/>
  <c r="G827" i="11"/>
  <c r="B828" i="11"/>
  <c r="C828" i="11" s="1"/>
  <c r="A827" i="11"/>
  <c r="K829" i="11" l="1"/>
  <c r="L829" i="11" s="1"/>
  <c r="J828" i="11"/>
  <c r="E829" i="11"/>
  <c r="F829" i="11" s="1"/>
  <c r="D828" i="11"/>
  <c r="H829" i="11"/>
  <c r="I829" i="11" s="1"/>
  <c r="G828" i="11"/>
  <c r="B829" i="11"/>
  <c r="C829" i="11" s="1"/>
  <c r="A828" i="11"/>
  <c r="K830" i="11" l="1"/>
  <c r="L830" i="11" s="1"/>
  <c r="J829" i="11"/>
  <c r="E830" i="11"/>
  <c r="F830" i="11" s="1"/>
  <c r="D829" i="11"/>
  <c r="H830" i="11"/>
  <c r="I830" i="11" s="1"/>
  <c r="G829" i="11"/>
  <c r="B830" i="11"/>
  <c r="C830" i="11" s="1"/>
  <c r="A829" i="11"/>
  <c r="K831" i="11" l="1"/>
  <c r="L831" i="11" s="1"/>
  <c r="J830" i="11"/>
  <c r="D830" i="11"/>
  <c r="E831" i="11"/>
  <c r="F831" i="11" s="1"/>
  <c r="H831" i="11"/>
  <c r="I831" i="11" s="1"/>
  <c r="G830" i="11"/>
  <c r="B831" i="11"/>
  <c r="C831" i="11" s="1"/>
  <c r="A830" i="11"/>
  <c r="K832" i="11" l="1"/>
  <c r="L832" i="11" s="1"/>
  <c r="J831" i="11"/>
  <c r="E832" i="11"/>
  <c r="F832" i="11" s="1"/>
  <c r="D831" i="11"/>
  <c r="H832" i="11"/>
  <c r="I832" i="11" s="1"/>
  <c r="G831" i="11"/>
  <c r="B832" i="11"/>
  <c r="C832" i="11" s="1"/>
  <c r="A831" i="11"/>
  <c r="K833" i="11" l="1"/>
  <c r="L833" i="11" s="1"/>
  <c r="J832" i="11"/>
  <c r="E833" i="11"/>
  <c r="F833" i="11" s="1"/>
  <c r="D832" i="11"/>
  <c r="H833" i="11"/>
  <c r="I833" i="11" s="1"/>
  <c r="G832" i="11"/>
  <c r="B833" i="11"/>
  <c r="C833" i="11" s="1"/>
  <c r="A832" i="11"/>
  <c r="K834" i="11" l="1"/>
  <c r="L834" i="11" s="1"/>
  <c r="J833" i="11"/>
  <c r="E834" i="11"/>
  <c r="F834" i="11" s="1"/>
  <c r="D833" i="11"/>
  <c r="H834" i="11"/>
  <c r="I834" i="11" s="1"/>
  <c r="G833" i="11"/>
  <c r="B834" i="11"/>
  <c r="C834" i="11" s="1"/>
  <c r="A833" i="11"/>
  <c r="K835" i="11" l="1"/>
  <c r="L835" i="11" s="1"/>
  <c r="J834" i="11"/>
  <c r="D834" i="11"/>
  <c r="E835" i="11"/>
  <c r="F835" i="11" s="1"/>
  <c r="H835" i="11"/>
  <c r="I835" i="11" s="1"/>
  <c r="G834" i="11"/>
  <c r="B835" i="11"/>
  <c r="C835" i="11" s="1"/>
  <c r="A834" i="11"/>
  <c r="K836" i="11" l="1"/>
  <c r="L836" i="11" s="1"/>
  <c r="J835" i="11"/>
  <c r="E836" i="11"/>
  <c r="F836" i="11" s="1"/>
  <c r="D835" i="11"/>
  <c r="H836" i="11"/>
  <c r="I836" i="11" s="1"/>
  <c r="G835" i="11"/>
  <c r="B836" i="11"/>
  <c r="C836" i="11" s="1"/>
  <c r="A835" i="11"/>
  <c r="K837" i="11" l="1"/>
  <c r="L837" i="11" s="1"/>
  <c r="J836" i="11"/>
  <c r="E837" i="11"/>
  <c r="F837" i="11" s="1"/>
  <c r="D836" i="11"/>
  <c r="H837" i="11"/>
  <c r="I837" i="11" s="1"/>
  <c r="G836" i="11"/>
  <c r="B837" i="11"/>
  <c r="C837" i="11" s="1"/>
  <c r="A836" i="11"/>
  <c r="K838" i="11" l="1"/>
  <c r="L838" i="11" s="1"/>
  <c r="J837" i="11"/>
  <c r="E838" i="11"/>
  <c r="F838" i="11" s="1"/>
  <c r="D837" i="11"/>
  <c r="H838" i="11"/>
  <c r="I838" i="11" s="1"/>
  <c r="G837" i="11"/>
  <c r="B838" i="11"/>
  <c r="C838" i="11" s="1"/>
  <c r="A837" i="11"/>
  <c r="K839" i="11" l="1"/>
  <c r="L839" i="11" s="1"/>
  <c r="J838" i="11"/>
  <c r="E839" i="11"/>
  <c r="F839" i="11" s="1"/>
  <c r="D838" i="11"/>
  <c r="H839" i="11"/>
  <c r="I839" i="11" s="1"/>
  <c r="G838" i="11"/>
  <c r="B839" i="11"/>
  <c r="C839" i="11" s="1"/>
  <c r="A838" i="11"/>
  <c r="K840" i="11" l="1"/>
  <c r="L840" i="11" s="1"/>
  <c r="J839" i="11"/>
  <c r="E840" i="11"/>
  <c r="F840" i="11" s="1"/>
  <c r="D839" i="11"/>
  <c r="H840" i="11"/>
  <c r="I840" i="11" s="1"/>
  <c r="G839" i="11"/>
  <c r="B840" i="11"/>
  <c r="C840" i="11" s="1"/>
  <c r="A839" i="11"/>
  <c r="K841" i="11" l="1"/>
  <c r="L841" i="11" s="1"/>
  <c r="J840" i="11"/>
  <c r="E841" i="11"/>
  <c r="F841" i="11" s="1"/>
  <c r="D840" i="11"/>
  <c r="H841" i="11"/>
  <c r="I841" i="11" s="1"/>
  <c r="G840" i="11"/>
  <c r="B841" i="11"/>
  <c r="C841" i="11" s="1"/>
  <c r="A840" i="11"/>
  <c r="K842" i="11" l="1"/>
  <c r="L842" i="11" s="1"/>
  <c r="J841" i="11"/>
  <c r="E842" i="11"/>
  <c r="F842" i="11" s="1"/>
  <c r="D841" i="11"/>
  <c r="H842" i="11"/>
  <c r="I842" i="11" s="1"/>
  <c r="G841" i="11"/>
  <c r="B842" i="11"/>
  <c r="C842" i="11" s="1"/>
  <c r="A841" i="11"/>
  <c r="K843" i="11" l="1"/>
  <c r="L843" i="11" s="1"/>
  <c r="J842" i="11"/>
  <c r="E843" i="11"/>
  <c r="F843" i="11" s="1"/>
  <c r="D842" i="11"/>
  <c r="H843" i="11"/>
  <c r="I843" i="11" s="1"/>
  <c r="G842" i="11"/>
  <c r="B843" i="11"/>
  <c r="C843" i="11" s="1"/>
  <c r="A842" i="11"/>
  <c r="K844" i="11" l="1"/>
  <c r="L844" i="11" s="1"/>
  <c r="J843" i="11"/>
  <c r="E844" i="11"/>
  <c r="F844" i="11" s="1"/>
  <c r="D843" i="11"/>
  <c r="G843" i="11"/>
  <c r="H844" i="11"/>
  <c r="I844" i="11" s="1"/>
  <c r="B844" i="11"/>
  <c r="C844" i="11" s="1"/>
  <c r="A843" i="11"/>
  <c r="K845" i="11" l="1"/>
  <c r="L845" i="11" s="1"/>
  <c r="J844" i="11"/>
  <c r="E845" i="11"/>
  <c r="F845" i="11" s="1"/>
  <c r="D844" i="11"/>
  <c r="H845" i="11"/>
  <c r="I845" i="11" s="1"/>
  <c r="G844" i="11"/>
  <c r="B845" i="11"/>
  <c r="C845" i="11" s="1"/>
  <c r="A844" i="11"/>
  <c r="K846" i="11" l="1"/>
  <c r="L846" i="11" s="1"/>
  <c r="J845" i="11"/>
  <c r="E846" i="11"/>
  <c r="F846" i="11" s="1"/>
  <c r="D845" i="11"/>
  <c r="H846" i="11"/>
  <c r="I846" i="11" s="1"/>
  <c r="G845" i="11"/>
  <c r="B846" i="11"/>
  <c r="C846" i="11" s="1"/>
  <c r="A845" i="11"/>
  <c r="K847" i="11" l="1"/>
  <c r="L847" i="11" s="1"/>
  <c r="J846" i="11"/>
  <c r="E847" i="11"/>
  <c r="F847" i="11" s="1"/>
  <c r="D846" i="11"/>
  <c r="H847" i="11"/>
  <c r="I847" i="11" s="1"/>
  <c r="G846" i="11"/>
  <c r="B847" i="11"/>
  <c r="C847" i="11" s="1"/>
  <c r="A846" i="11"/>
  <c r="K848" i="11" l="1"/>
  <c r="L848" i="11" s="1"/>
  <c r="J847" i="11"/>
  <c r="E848" i="11"/>
  <c r="F848" i="11" s="1"/>
  <c r="D847" i="11"/>
  <c r="G847" i="11"/>
  <c r="H848" i="11"/>
  <c r="I848" i="11" s="1"/>
  <c r="B848" i="11"/>
  <c r="C848" i="11" s="1"/>
  <c r="A847" i="11"/>
  <c r="K849" i="11" l="1"/>
  <c r="L849" i="11" s="1"/>
  <c r="J848" i="11"/>
  <c r="E849" i="11"/>
  <c r="F849" i="11" s="1"/>
  <c r="D848" i="11"/>
  <c r="G848" i="11"/>
  <c r="H849" i="11"/>
  <c r="I849" i="11" s="1"/>
  <c r="B849" i="11"/>
  <c r="C849" i="11" s="1"/>
  <c r="A848" i="11"/>
  <c r="K850" i="11" l="1"/>
  <c r="L850" i="11" s="1"/>
  <c r="J849" i="11"/>
  <c r="E850" i="11"/>
  <c r="F850" i="11" s="1"/>
  <c r="D849" i="11"/>
  <c r="H850" i="11"/>
  <c r="I850" i="11" s="1"/>
  <c r="G849" i="11"/>
  <c r="B850" i="11"/>
  <c r="C850" i="11" s="1"/>
  <c r="A849" i="11"/>
  <c r="K851" i="11" l="1"/>
  <c r="L851" i="11" s="1"/>
  <c r="J850" i="11"/>
  <c r="E851" i="11"/>
  <c r="F851" i="11" s="1"/>
  <c r="D850" i="11"/>
  <c r="H851" i="11"/>
  <c r="I851" i="11" s="1"/>
  <c r="G850" i="11"/>
  <c r="B851" i="11"/>
  <c r="C851" i="11" s="1"/>
  <c r="A850" i="11"/>
  <c r="K852" i="11" l="1"/>
  <c r="L852" i="11" s="1"/>
  <c r="J851" i="11"/>
  <c r="E852" i="11"/>
  <c r="F852" i="11" s="1"/>
  <c r="D851" i="11"/>
  <c r="H852" i="11"/>
  <c r="I852" i="11" s="1"/>
  <c r="G851" i="11"/>
  <c r="B852" i="11"/>
  <c r="C852" i="11" s="1"/>
  <c r="A851" i="11"/>
  <c r="K853" i="11" l="1"/>
  <c r="L853" i="11" s="1"/>
  <c r="J852" i="11"/>
  <c r="D852" i="11"/>
  <c r="E853" i="11"/>
  <c r="F853" i="11" s="1"/>
  <c r="H853" i="11"/>
  <c r="I853" i="11" s="1"/>
  <c r="G852" i="11"/>
  <c r="B853" i="11"/>
  <c r="C853" i="11" s="1"/>
  <c r="A852" i="11"/>
  <c r="K854" i="11" l="1"/>
  <c r="L854" i="11" s="1"/>
  <c r="J853" i="11"/>
  <c r="E854" i="11"/>
  <c r="F854" i="11" s="1"/>
  <c r="D853" i="11"/>
  <c r="H854" i="11"/>
  <c r="I854" i="11" s="1"/>
  <c r="G853" i="11"/>
  <c r="B854" i="11"/>
  <c r="C854" i="11" s="1"/>
  <c r="A853" i="11"/>
  <c r="K855" i="11" l="1"/>
  <c r="L855" i="11" s="1"/>
  <c r="J854" i="11"/>
  <c r="E855" i="11"/>
  <c r="F855" i="11" s="1"/>
  <c r="D854" i="11"/>
  <c r="H855" i="11"/>
  <c r="I855" i="11" s="1"/>
  <c r="G854" i="11"/>
  <c r="B855" i="11"/>
  <c r="C855" i="11" s="1"/>
  <c r="A854" i="11"/>
  <c r="K856" i="11" l="1"/>
  <c r="L856" i="11" s="1"/>
  <c r="J855" i="11"/>
  <c r="E856" i="11"/>
  <c r="F856" i="11" s="1"/>
  <c r="D855" i="11"/>
  <c r="H856" i="11"/>
  <c r="I856" i="11" s="1"/>
  <c r="G855" i="11"/>
  <c r="B856" i="11"/>
  <c r="C856" i="11" s="1"/>
  <c r="A855" i="11"/>
  <c r="K857" i="11" l="1"/>
  <c r="L857" i="11" s="1"/>
  <c r="J856" i="11"/>
  <c r="E857" i="11"/>
  <c r="F857" i="11" s="1"/>
  <c r="D856" i="11"/>
  <c r="H857" i="11"/>
  <c r="I857" i="11" s="1"/>
  <c r="G856" i="11"/>
  <c r="B857" i="11"/>
  <c r="C857" i="11" s="1"/>
  <c r="A856" i="11"/>
  <c r="K858" i="11" l="1"/>
  <c r="L858" i="11" s="1"/>
  <c r="J857" i="11"/>
  <c r="E858" i="11"/>
  <c r="F858" i="11" s="1"/>
  <c r="D857" i="11"/>
  <c r="G857" i="11"/>
  <c r="H858" i="11"/>
  <c r="I858" i="11" s="1"/>
  <c r="B858" i="11"/>
  <c r="C858" i="11" s="1"/>
  <c r="A857" i="11"/>
  <c r="K859" i="11" l="1"/>
  <c r="L859" i="11" s="1"/>
  <c r="J858" i="11"/>
  <c r="E859" i="11"/>
  <c r="F859" i="11" s="1"/>
  <c r="D858" i="11"/>
  <c r="H859" i="11"/>
  <c r="I859" i="11" s="1"/>
  <c r="G858" i="11"/>
  <c r="B859" i="11"/>
  <c r="C859" i="11" s="1"/>
  <c r="A858" i="11"/>
  <c r="K860" i="11" l="1"/>
  <c r="L860" i="11" s="1"/>
  <c r="J859" i="11"/>
  <c r="E860" i="11"/>
  <c r="F860" i="11" s="1"/>
  <c r="D859" i="11"/>
  <c r="H860" i="11"/>
  <c r="I860" i="11" s="1"/>
  <c r="G859" i="11"/>
  <c r="B860" i="11"/>
  <c r="C860" i="11" s="1"/>
  <c r="A859" i="11"/>
  <c r="K861" i="11" l="1"/>
  <c r="L861" i="11" s="1"/>
  <c r="J860" i="11"/>
  <c r="D860" i="11"/>
  <c r="E861" i="11"/>
  <c r="F861" i="11" s="1"/>
  <c r="H861" i="11"/>
  <c r="I861" i="11" s="1"/>
  <c r="G860" i="11"/>
  <c r="B861" i="11"/>
  <c r="C861" i="11" s="1"/>
  <c r="A860" i="11"/>
  <c r="K862" i="11" l="1"/>
  <c r="L862" i="11" s="1"/>
  <c r="J861" i="11"/>
  <c r="E862" i="11"/>
  <c r="F862" i="11" s="1"/>
  <c r="D861" i="11"/>
  <c r="H862" i="11"/>
  <c r="I862" i="11" s="1"/>
  <c r="G861" i="11"/>
  <c r="B862" i="11"/>
  <c r="C862" i="11" s="1"/>
  <c r="A861" i="11"/>
  <c r="K863" i="11" l="1"/>
  <c r="L863" i="11" s="1"/>
  <c r="J862" i="11"/>
  <c r="E863" i="11"/>
  <c r="F863" i="11" s="1"/>
  <c r="D862" i="11"/>
  <c r="H863" i="11"/>
  <c r="I863" i="11" s="1"/>
  <c r="G862" i="11"/>
  <c r="B863" i="11"/>
  <c r="C863" i="11" s="1"/>
  <c r="A862" i="11"/>
  <c r="K864" i="11" l="1"/>
  <c r="L864" i="11" s="1"/>
  <c r="J863" i="11"/>
  <c r="E864" i="11"/>
  <c r="F864" i="11" s="1"/>
  <c r="D863" i="11"/>
  <c r="H864" i="11"/>
  <c r="I864" i="11" s="1"/>
  <c r="G863" i="11"/>
  <c r="B864" i="11"/>
  <c r="C864" i="11" s="1"/>
  <c r="A863" i="11"/>
  <c r="K865" i="11" l="1"/>
  <c r="L865" i="11" s="1"/>
  <c r="J864" i="11"/>
  <c r="E865" i="11"/>
  <c r="F865" i="11" s="1"/>
  <c r="D864" i="11"/>
  <c r="H865" i="11"/>
  <c r="I865" i="11" s="1"/>
  <c r="G864" i="11"/>
  <c r="B865" i="11"/>
  <c r="C865" i="11" s="1"/>
  <c r="A864" i="11"/>
  <c r="K866" i="11" l="1"/>
  <c r="L866" i="11" s="1"/>
  <c r="J865" i="11"/>
  <c r="E866" i="11"/>
  <c r="F866" i="11" s="1"/>
  <c r="D865" i="11"/>
  <c r="H866" i="11"/>
  <c r="I866" i="11" s="1"/>
  <c r="G865" i="11"/>
  <c r="B866" i="11"/>
  <c r="C866" i="11" s="1"/>
  <c r="A865" i="11"/>
  <c r="K867" i="11" l="1"/>
  <c r="L867" i="11" s="1"/>
  <c r="J866" i="11"/>
  <c r="E867" i="11"/>
  <c r="F867" i="11" s="1"/>
  <c r="D866" i="11"/>
  <c r="H867" i="11"/>
  <c r="I867" i="11" s="1"/>
  <c r="G866" i="11"/>
  <c r="B867" i="11"/>
  <c r="C867" i="11" s="1"/>
  <c r="A866" i="11"/>
  <c r="K868" i="11" l="1"/>
  <c r="L868" i="11" s="1"/>
  <c r="J867" i="11"/>
  <c r="E868" i="11"/>
  <c r="F868" i="11" s="1"/>
  <c r="D867" i="11"/>
  <c r="G867" i="11"/>
  <c r="H868" i="11"/>
  <c r="I868" i="11" s="1"/>
  <c r="B868" i="11"/>
  <c r="C868" i="11" s="1"/>
  <c r="A867" i="11"/>
  <c r="K869" i="11" l="1"/>
  <c r="L869" i="11" s="1"/>
  <c r="J868" i="11"/>
  <c r="E869" i="11"/>
  <c r="F869" i="11" s="1"/>
  <c r="D868" i="11"/>
  <c r="H869" i="11"/>
  <c r="I869" i="11" s="1"/>
  <c r="G868" i="11"/>
  <c r="B869" i="11"/>
  <c r="C869" i="11" s="1"/>
  <c r="A868" i="11"/>
  <c r="K870" i="11" l="1"/>
  <c r="L870" i="11" s="1"/>
  <c r="J869" i="11"/>
  <c r="E870" i="11"/>
  <c r="F870" i="11" s="1"/>
  <c r="D869" i="11"/>
  <c r="H870" i="11"/>
  <c r="I870" i="11" s="1"/>
  <c r="G869" i="11"/>
  <c r="B870" i="11"/>
  <c r="C870" i="11" s="1"/>
  <c r="A869" i="11"/>
  <c r="K871" i="11" l="1"/>
  <c r="L871" i="11" s="1"/>
  <c r="J870" i="11"/>
  <c r="E871" i="11"/>
  <c r="F871" i="11" s="1"/>
  <c r="D870" i="11"/>
  <c r="H871" i="11"/>
  <c r="I871" i="11" s="1"/>
  <c r="G870" i="11"/>
  <c r="B871" i="11"/>
  <c r="C871" i="11" s="1"/>
  <c r="A870" i="11"/>
  <c r="K872" i="11" l="1"/>
  <c r="L872" i="11" s="1"/>
  <c r="J871" i="11"/>
  <c r="E872" i="11"/>
  <c r="F872" i="11" s="1"/>
  <c r="D871" i="11"/>
  <c r="H872" i="11"/>
  <c r="I872" i="11" s="1"/>
  <c r="G871" i="11"/>
  <c r="B872" i="11"/>
  <c r="C872" i="11" s="1"/>
  <c r="A871" i="11"/>
  <c r="K873" i="11" l="1"/>
  <c r="L873" i="11" s="1"/>
  <c r="J872" i="11"/>
  <c r="E873" i="11"/>
  <c r="F873" i="11" s="1"/>
  <c r="D872" i="11"/>
  <c r="H873" i="11"/>
  <c r="I873" i="11" s="1"/>
  <c r="G872" i="11"/>
  <c r="B873" i="11"/>
  <c r="C873" i="11" s="1"/>
  <c r="A872" i="11"/>
  <c r="K874" i="11" l="1"/>
  <c r="L874" i="11" s="1"/>
  <c r="J873" i="11"/>
  <c r="E874" i="11"/>
  <c r="F874" i="11" s="1"/>
  <c r="D873" i="11"/>
  <c r="H874" i="11"/>
  <c r="I874" i="11" s="1"/>
  <c r="G873" i="11"/>
  <c r="B874" i="11"/>
  <c r="C874" i="11" s="1"/>
  <c r="A873" i="11"/>
  <c r="K875" i="11" l="1"/>
  <c r="L875" i="11" s="1"/>
  <c r="J874" i="11"/>
  <c r="D874" i="11"/>
  <c r="E875" i="11"/>
  <c r="F875" i="11" s="1"/>
  <c r="G874" i="11"/>
  <c r="H875" i="11"/>
  <c r="I875" i="11" s="1"/>
  <c r="B875" i="11"/>
  <c r="C875" i="11" s="1"/>
  <c r="A874" i="11"/>
  <c r="K876" i="11" l="1"/>
  <c r="L876" i="11" s="1"/>
  <c r="J875" i="11"/>
  <c r="E876" i="11"/>
  <c r="F876" i="11" s="1"/>
  <c r="D875" i="11"/>
  <c r="H876" i="11"/>
  <c r="I876" i="11" s="1"/>
  <c r="G875" i="11"/>
  <c r="B876" i="11"/>
  <c r="C876" i="11" s="1"/>
  <c r="A875" i="11"/>
  <c r="K877" i="11" l="1"/>
  <c r="L877" i="11" s="1"/>
  <c r="J876" i="11"/>
  <c r="E877" i="11"/>
  <c r="F877" i="11" s="1"/>
  <c r="D876" i="11"/>
  <c r="G876" i="11"/>
  <c r="H877" i="11"/>
  <c r="I877" i="11" s="1"/>
  <c r="B877" i="11"/>
  <c r="C877" i="11" s="1"/>
  <c r="A876" i="11"/>
  <c r="K878" i="11" l="1"/>
  <c r="L878" i="11" s="1"/>
  <c r="J877" i="11"/>
  <c r="E878" i="11"/>
  <c r="F878" i="11" s="1"/>
  <c r="D877" i="11"/>
  <c r="H878" i="11"/>
  <c r="I878" i="11" s="1"/>
  <c r="G877" i="11"/>
  <c r="B878" i="11"/>
  <c r="C878" i="11" s="1"/>
  <c r="A877" i="11"/>
  <c r="K879" i="11" l="1"/>
  <c r="L879" i="11" s="1"/>
  <c r="J878" i="11"/>
  <c r="D878" i="11"/>
  <c r="E879" i="11"/>
  <c r="F879" i="11" s="1"/>
  <c r="H879" i="11"/>
  <c r="I879" i="11" s="1"/>
  <c r="G878" i="11"/>
  <c r="B879" i="11"/>
  <c r="C879" i="11" s="1"/>
  <c r="A878" i="11"/>
  <c r="K880" i="11" l="1"/>
  <c r="L880" i="11" s="1"/>
  <c r="J879" i="11"/>
  <c r="E880" i="11"/>
  <c r="F880" i="11" s="1"/>
  <c r="D879" i="11"/>
  <c r="H880" i="11"/>
  <c r="I880" i="11" s="1"/>
  <c r="G879" i="11"/>
  <c r="B880" i="11"/>
  <c r="C880" i="11" s="1"/>
  <c r="A879" i="11"/>
  <c r="K881" i="11" l="1"/>
  <c r="L881" i="11" s="1"/>
  <c r="J880" i="11"/>
  <c r="D880" i="11"/>
  <c r="E881" i="11"/>
  <c r="F881" i="11" s="1"/>
  <c r="G880" i="11"/>
  <c r="H881" i="11"/>
  <c r="I881" i="11" s="1"/>
  <c r="B881" i="11"/>
  <c r="C881" i="11" s="1"/>
  <c r="A880" i="11"/>
  <c r="K882" i="11" l="1"/>
  <c r="L882" i="11" s="1"/>
  <c r="J881" i="11"/>
  <c r="E882" i="11"/>
  <c r="F882" i="11" s="1"/>
  <c r="D881" i="11"/>
  <c r="H882" i="11"/>
  <c r="I882" i="11" s="1"/>
  <c r="G881" i="11"/>
  <c r="B882" i="11"/>
  <c r="C882" i="11" s="1"/>
  <c r="A881" i="11"/>
  <c r="K883" i="11" l="1"/>
  <c r="L883" i="11" s="1"/>
  <c r="J882" i="11"/>
  <c r="D882" i="11"/>
  <c r="E883" i="11"/>
  <c r="F883" i="11" s="1"/>
  <c r="H883" i="11"/>
  <c r="I883" i="11" s="1"/>
  <c r="G882" i="11"/>
  <c r="B883" i="11"/>
  <c r="C883" i="11" s="1"/>
  <c r="A882" i="11"/>
  <c r="K884" i="11" l="1"/>
  <c r="L884" i="11" s="1"/>
  <c r="J883" i="11"/>
  <c r="E884" i="11"/>
  <c r="F884" i="11" s="1"/>
  <c r="D883" i="11"/>
  <c r="H884" i="11"/>
  <c r="I884" i="11" s="1"/>
  <c r="G883" i="11"/>
  <c r="B884" i="11"/>
  <c r="C884" i="11" s="1"/>
  <c r="A883" i="11"/>
  <c r="K885" i="11" l="1"/>
  <c r="L885" i="11" s="1"/>
  <c r="J884" i="11"/>
  <c r="E885" i="11"/>
  <c r="F885" i="11" s="1"/>
  <c r="D884" i="11"/>
  <c r="H885" i="11"/>
  <c r="I885" i="11" s="1"/>
  <c r="G884" i="11"/>
  <c r="B885" i="11"/>
  <c r="C885" i="11" s="1"/>
  <c r="A884" i="11"/>
  <c r="K886" i="11" l="1"/>
  <c r="L886" i="11" s="1"/>
  <c r="J885" i="11"/>
  <c r="E886" i="11"/>
  <c r="F886" i="11" s="1"/>
  <c r="D885" i="11"/>
  <c r="H886" i="11"/>
  <c r="I886" i="11" s="1"/>
  <c r="G885" i="11"/>
  <c r="B886" i="11"/>
  <c r="C886" i="11" s="1"/>
  <c r="A885" i="11"/>
  <c r="K887" i="11" l="1"/>
  <c r="L887" i="11" s="1"/>
  <c r="J886" i="11"/>
  <c r="D886" i="11"/>
  <c r="E887" i="11"/>
  <c r="F887" i="11" s="1"/>
  <c r="H887" i="11"/>
  <c r="I887" i="11" s="1"/>
  <c r="G886" i="11"/>
  <c r="B887" i="11"/>
  <c r="C887" i="11" s="1"/>
  <c r="A886" i="11"/>
  <c r="K888" i="11" l="1"/>
  <c r="L888" i="11" s="1"/>
  <c r="J887" i="11"/>
  <c r="E888" i="11"/>
  <c r="F888" i="11" s="1"/>
  <c r="D887" i="11"/>
  <c r="H888" i="11"/>
  <c r="I888" i="11" s="1"/>
  <c r="G887" i="11"/>
  <c r="B888" i="11"/>
  <c r="C888" i="11" s="1"/>
  <c r="A887" i="11"/>
  <c r="K889" i="11" l="1"/>
  <c r="L889" i="11" s="1"/>
  <c r="J888" i="11"/>
  <c r="E889" i="11"/>
  <c r="F889" i="11" s="1"/>
  <c r="D888" i="11"/>
  <c r="H889" i="11"/>
  <c r="I889" i="11" s="1"/>
  <c r="G888" i="11"/>
  <c r="B889" i="11"/>
  <c r="C889" i="11" s="1"/>
  <c r="A888" i="11"/>
  <c r="K890" i="11" l="1"/>
  <c r="L890" i="11" s="1"/>
  <c r="J889" i="11"/>
  <c r="E890" i="11"/>
  <c r="F890" i="11" s="1"/>
  <c r="D889" i="11"/>
  <c r="H890" i="11"/>
  <c r="I890" i="11" s="1"/>
  <c r="G889" i="11"/>
  <c r="B890" i="11"/>
  <c r="C890" i="11" s="1"/>
  <c r="A889" i="11"/>
  <c r="K891" i="11" l="1"/>
  <c r="L891" i="11" s="1"/>
  <c r="J890" i="11"/>
  <c r="E891" i="11"/>
  <c r="F891" i="11" s="1"/>
  <c r="D890" i="11"/>
  <c r="H891" i="11"/>
  <c r="I891" i="11" s="1"/>
  <c r="G890" i="11"/>
  <c r="B891" i="11"/>
  <c r="C891" i="11" s="1"/>
  <c r="A890" i="11"/>
  <c r="K892" i="11" l="1"/>
  <c r="L892" i="11" s="1"/>
  <c r="J891" i="11"/>
  <c r="E892" i="11"/>
  <c r="F892" i="11" s="1"/>
  <c r="D891" i="11"/>
  <c r="H892" i="11"/>
  <c r="I892" i="11" s="1"/>
  <c r="G891" i="11"/>
  <c r="B892" i="11"/>
  <c r="C892" i="11" s="1"/>
  <c r="A891" i="11"/>
  <c r="K893" i="11" l="1"/>
  <c r="L893" i="11" s="1"/>
  <c r="J892" i="11"/>
  <c r="D892" i="11"/>
  <c r="E893" i="11"/>
  <c r="F893" i="11" s="1"/>
  <c r="H893" i="11"/>
  <c r="I893" i="11" s="1"/>
  <c r="G892" i="11"/>
  <c r="B893" i="11"/>
  <c r="C893" i="11" s="1"/>
  <c r="A892" i="11"/>
  <c r="K894" i="11" l="1"/>
  <c r="L894" i="11" s="1"/>
  <c r="J893" i="11"/>
  <c r="E894" i="11"/>
  <c r="F894" i="11" s="1"/>
  <c r="D893" i="11"/>
  <c r="H894" i="11"/>
  <c r="I894" i="11" s="1"/>
  <c r="G893" i="11"/>
  <c r="B894" i="11"/>
  <c r="C894" i="11" s="1"/>
  <c r="A893" i="11"/>
  <c r="K895" i="11" l="1"/>
  <c r="L895" i="11" s="1"/>
  <c r="J894" i="11"/>
  <c r="E895" i="11"/>
  <c r="F895" i="11" s="1"/>
  <c r="D894" i="11"/>
  <c r="G894" i="11"/>
  <c r="H895" i="11"/>
  <c r="I895" i="11" s="1"/>
  <c r="B895" i="11"/>
  <c r="C895" i="11" s="1"/>
  <c r="A894" i="11"/>
  <c r="K896" i="11" l="1"/>
  <c r="L896" i="11" s="1"/>
  <c r="J895" i="11"/>
  <c r="E896" i="11"/>
  <c r="F896" i="11" s="1"/>
  <c r="D895" i="11"/>
  <c r="H896" i="11"/>
  <c r="I896" i="11" s="1"/>
  <c r="G895" i="11"/>
  <c r="B896" i="11"/>
  <c r="C896" i="11" s="1"/>
  <c r="A895" i="11"/>
  <c r="K897" i="11" l="1"/>
  <c r="L897" i="11" s="1"/>
  <c r="J896" i="11"/>
  <c r="E897" i="11"/>
  <c r="F897" i="11" s="1"/>
  <c r="D896" i="11"/>
  <c r="H897" i="11"/>
  <c r="I897" i="11" s="1"/>
  <c r="G896" i="11"/>
  <c r="B897" i="11"/>
  <c r="C897" i="11" s="1"/>
  <c r="A896" i="11"/>
  <c r="K898" i="11" l="1"/>
  <c r="L898" i="11" s="1"/>
  <c r="J897" i="11"/>
  <c r="E898" i="11"/>
  <c r="F898" i="11" s="1"/>
  <c r="D897" i="11"/>
  <c r="H898" i="11"/>
  <c r="I898" i="11" s="1"/>
  <c r="G897" i="11"/>
  <c r="B898" i="11"/>
  <c r="C898" i="11" s="1"/>
  <c r="A897" i="11"/>
  <c r="K899" i="11" l="1"/>
  <c r="L899" i="11" s="1"/>
  <c r="J898" i="11"/>
  <c r="E899" i="11"/>
  <c r="F899" i="11" s="1"/>
  <c r="D898" i="11"/>
  <c r="H899" i="11"/>
  <c r="I899" i="11" s="1"/>
  <c r="G898" i="11"/>
  <c r="B899" i="11"/>
  <c r="C899" i="11" s="1"/>
  <c r="A898" i="11"/>
  <c r="K900" i="11" l="1"/>
  <c r="L900" i="11" s="1"/>
  <c r="J899" i="11"/>
  <c r="E900" i="11"/>
  <c r="F900" i="11" s="1"/>
  <c r="D899" i="11"/>
  <c r="H900" i="11"/>
  <c r="I900" i="11" s="1"/>
  <c r="G899" i="11"/>
  <c r="B900" i="11"/>
  <c r="C900" i="11" s="1"/>
  <c r="A899" i="11"/>
  <c r="K901" i="11" l="1"/>
  <c r="L901" i="11" s="1"/>
  <c r="J900" i="11"/>
  <c r="E901" i="11"/>
  <c r="F901" i="11" s="1"/>
  <c r="D900" i="11"/>
  <c r="H901" i="11"/>
  <c r="I901" i="11" s="1"/>
  <c r="G900" i="11"/>
  <c r="B901" i="11"/>
  <c r="C901" i="11" s="1"/>
  <c r="A900" i="11"/>
  <c r="K902" i="11" l="1"/>
  <c r="L902" i="11" s="1"/>
  <c r="J901" i="11"/>
  <c r="E902" i="11"/>
  <c r="F902" i="11" s="1"/>
  <c r="D901" i="11"/>
  <c r="H902" i="11"/>
  <c r="I902" i="11" s="1"/>
  <c r="G901" i="11"/>
  <c r="B902" i="11"/>
  <c r="C902" i="11" s="1"/>
  <c r="A901" i="11"/>
  <c r="K903" i="11" l="1"/>
  <c r="L903" i="11" s="1"/>
  <c r="J902" i="11"/>
  <c r="E903" i="11"/>
  <c r="F903" i="11" s="1"/>
  <c r="D902" i="11"/>
  <c r="G902" i="11"/>
  <c r="H903" i="11"/>
  <c r="I903" i="11" s="1"/>
  <c r="B903" i="11"/>
  <c r="C903" i="11" s="1"/>
  <c r="A902" i="11"/>
  <c r="K904" i="11" l="1"/>
  <c r="L904" i="11" s="1"/>
  <c r="J903" i="11"/>
  <c r="E904" i="11"/>
  <c r="F904" i="11" s="1"/>
  <c r="D903" i="11"/>
  <c r="H904" i="11"/>
  <c r="I904" i="11" s="1"/>
  <c r="G903" i="11"/>
  <c r="B904" i="11"/>
  <c r="C904" i="11" s="1"/>
  <c r="A903" i="11"/>
  <c r="K905" i="11" l="1"/>
  <c r="L905" i="11" s="1"/>
  <c r="J904" i="11"/>
  <c r="E905" i="11"/>
  <c r="F905" i="11" s="1"/>
  <c r="D904" i="11"/>
  <c r="H905" i="11"/>
  <c r="I905" i="11" s="1"/>
  <c r="G904" i="11"/>
  <c r="B905" i="11"/>
  <c r="C905" i="11" s="1"/>
  <c r="A904" i="11"/>
  <c r="K906" i="11" l="1"/>
  <c r="L906" i="11" s="1"/>
  <c r="J905" i="11"/>
  <c r="E906" i="11"/>
  <c r="F906" i="11" s="1"/>
  <c r="D905" i="11"/>
  <c r="H906" i="11"/>
  <c r="I906" i="11" s="1"/>
  <c r="G905" i="11"/>
  <c r="B906" i="11"/>
  <c r="C906" i="11" s="1"/>
  <c r="A905" i="11"/>
  <c r="K907" i="11" l="1"/>
  <c r="L907" i="11" s="1"/>
  <c r="J906" i="11"/>
  <c r="E907" i="11"/>
  <c r="F907" i="11" s="1"/>
  <c r="D906" i="11"/>
  <c r="G906" i="11"/>
  <c r="H907" i="11"/>
  <c r="I907" i="11" s="1"/>
  <c r="B907" i="11"/>
  <c r="C907" i="11" s="1"/>
  <c r="A906" i="11"/>
  <c r="K908" i="11" l="1"/>
  <c r="L908" i="11" s="1"/>
  <c r="J907" i="11"/>
  <c r="D907" i="11"/>
  <c r="E908" i="11"/>
  <c r="F908" i="11" s="1"/>
  <c r="H908" i="11"/>
  <c r="I908" i="11" s="1"/>
  <c r="G907" i="11"/>
  <c r="B908" i="11"/>
  <c r="C908" i="11" s="1"/>
  <c r="A907" i="11"/>
  <c r="K909" i="11" l="1"/>
  <c r="L909" i="11" s="1"/>
  <c r="J908" i="11"/>
  <c r="E909" i="11"/>
  <c r="F909" i="11" s="1"/>
  <c r="D908" i="11"/>
  <c r="H909" i="11"/>
  <c r="I909" i="11" s="1"/>
  <c r="G908" i="11"/>
  <c r="B909" i="11"/>
  <c r="C909" i="11" s="1"/>
  <c r="A908" i="11"/>
  <c r="K910" i="11" l="1"/>
  <c r="L910" i="11" s="1"/>
  <c r="J909" i="11"/>
  <c r="D909" i="11"/>
  <c r="E910" i="11"/>
  <c r="F910" i="11" s="1"/>
  <c r="H910" i="11"/>
  <c r="I910" i="11" s="1"/>
  <c r="G909" i="11"/>
  <c r="B910" i="11"/>
  <c r="C910" i="11" s="1"/>
  <c r="A909" i="11"/>
  <c r="K911" i="11" l="1"/>
  <c r="L911" i="11" s="1"/>
  <c r="J910" i="11"/>
  <c r="E911" i="11"/>
  <c r="F911" i="11" s="1"/>
  <c r="D910" i="11"/>
  <c r="H911" i="11"/>
  <c r="I911" i="11" s="1"/>
  <c r="G910" i="11"/>
  <c r="B911" i="11"/>
  <c r="C911" i="11" s="1"/>
  <c r="A910" i="11"/>
  <c r="K912" i="11" l="1"/>
  <c r="L912" i="11" s="1"/>
  <c r="J911" i="11"/>
  <c r="D911" i="11"/>
  <c r="E912" i="11"/>
  <c r="F912" i="11" s="1"/>
  <c r="H912" i="11"/>
  <c r="I912" i="11" s="1"/>
  <c r="G911" i="11"/>
  <c r="B912" i="11"/>
  <c r="C912" i="11" s="1"/>
  <c r="A911" i="11"/>
  <c r="K913" i="11" l="1"/>
  <c r="L913" i="11" s="1"/>
  <c r="J912" i="11"/>
  <c r="E913" i="11"/>
  <c r="F913" i="11" s="1"/>
  <c r="D912" i="11"/>
  <c r="H913" i="11"/>
  <c r="I913" i="11" s="1"/>
  <c r="G912" i="11"/>
  <c r="B913" i="11"/>
  <c r="C913" i="11" s="1"/>
  <c r="A912" i="11"/>
  <c r="K914" i="11" l="1"/>
  <c r="L914" i="11" s="1"/>
  <c r="J913" i="11"/>
  <c r="D913" i="11"/>
  <c r="E914" i="11"/>
  <c r="F914" i="11" s="1"/>
  <c r="H914" i="11"/>
  <c r="I914" i="11" s="1"/>
  <c r="G913" i="11"/>
  <c r="B914" i="11"/>
  <c r="C914" i="11" s="1"/>
  <c r="A913" i="11"/>
  <c r="K915" i="11" l="1"/>
  <c r="L915" i="11" s="1"/>
  <c r="J914" i="11"/>
  <c r="E915" i="11"/>
  <c r="F915" i="11" s="1"/>
  <c r="D914" i="11"/>
  <c r="H915" i="11"/>
  <c r="I915" i="11" s="1"/>
  <c r="G914" i="11"/>
  <c r="B915" i="11"/>
  <c r="C915" i="11" s="1"/>
  <c r="A914" i="11"/>
  <c r="K916" i="11" l="1"/>
  <c r="L916" i="11" s="1"/>
  <c r="J915" i="11"/>
  <c r="E916" i="11"/>
  <c r="F916" i="11" s="1"/>
  <c r="D915" i="11"/>
  <c r="H916" i="11"/>
  <c r="I916" i="11" s="1"/>
  <c r="G915" i="11"/>
  <c r="B916" i="11"/>
  <c r="C916" i="11" s="1"/>
  <c r="A915" i="11"/>
  <c r="K917" i="11" l="1"/>
  <c r="L917" i="11" s="1"/>
  <c r="J916" i="11"/>
  <c r="E917" i="11"/>
  <c r="F917" i="11" s="1"/>
  <c r="D916" i="11"/>
  <c r="H917" i="11"/>
  <c r="I917" i="11" s="1"/>
  <c r="G916" i="11"/>
  <c r="B917" i="11"/>
  <c r="C917" i="11" s="1"/>
  <c r="A916" i="11"/>
  <c r="K918" i="11" l="1"/>
  <c r="L918" i="11" s="1"/>
  <c r="J917" i="11"/>
  <c r="E918" i="11"/>
  <c r="F918" i="11" s="1"/>
  <c r="D917" i="11"/>
  <c r="H918" i="11"/>
  <c r="I918" i="11" s="1"/>
  <c r="G917" i="11"/>
  <c r="B918" i="11"/>
  <c r="C918" i="11" s="1"/>
  <c r="A917" i="11"/>
  <c r="K919" i="11" l="1"/>
  <c r="L919" i="11" s="1"/>
  <c r="J918" i="11"/>
  <c r="E919" i="11"/>
  <c r="F919" i="11" s="1"/>
  <c r="D918" i="11"/>
  <c r="H919" i="11"/>
  <c r="I919" i="11" s="1"/>
  <c r="G918" i="11"/>
  <c r="B919" i="11"/>
  <c r="C919" i="11" s="1"/>
  <c r="A918" i="11"/>
  <c r="K920" i="11" l="1"/>
  <c r="L920" i="11" s="1"/>
  <c r="J919" i="11"/>
  <c r="E920" i="11"/>
  <c r="F920" i="11" s="1"/>
  <c r="D919" i="11"/>
  <c r="H920" i="11"/>
  <c r="I920" i="11" s="1"/>
  <c r="G919" i="11"/>
  <c r="B920" i="11"/>
  <c r="C920" i="11" s="1"/>
  <c r="A919" i="11"/>
  <c r="K921" i="11" l="1"/>
  <c r="L921" i="11" s="1"/>
  <c r="J920" i="11"/>
  <c r="E921" i="11"/>
  <c r="F921" i="11" s="1"/>
  <c r="D920" i="11"/>
  <c r="H921" i="11"/>
  <c r="I921" i="11" s="1"/>
  <c r="G920" i="11"/>
  <c r="B921" i="11"/>
  <c r="C921" i="11" s="1"/>
  <c r="A920" i="11"/>
  <c r="K922" i="11" l="1"/>
  <c r="L922" i="11" s="1"/>
  <c r="J921" i="11"/>
  <c r="D921" i="11"/>
  <c r="E922" i="11"/>
  <c r="F922" i="11" s="1"/>
  <c r="H922" i="11"/>
  <c r="I922" i="11" s="1"/>
  <c r="G921" i="11"/>
  <c r="B922" i="11"/>
  <c r="C922" i="11" s="1"/>
  <c r="A921" i="11"/>
  <c r="K923" i="11" l="1"/>
  <c r="L923" i="11" s="1"/>
  <c r="J922" i="11"/>
  <c r="E923" i="11"/>
  <c r="F923" i="11" s="1"/>
  <c r="D922" i="11"/>
  <c r="H923" i="11"/>
  <c r="I923" i="11" s="1"/>
  <c r="G922" i="11"/>
  <c r="B923" i="11"/>
  <c r="C923" i="11" s="1"/>
  <c r="A922" i="11"/>
  <c r="K924" i="11" l="1"/>
  <c r="L924" i="11" s="1"/>
  <c r="J923" i="11"/>
  <c r="E924" i="11"/>
  <c r="F924" i="11" s="1"/>
  <c r="D923" i="11"/>
  <c r="H924" i="11"/>
  <c r="I924" i="11" s="1"/>
  <c r="G923" i="11"/>
  <c r="B924" i="11"/>
  <c r="C924" i="11" s="1"/>
  <c r="A923" i="11"/>
  <c r="K925" i="11" l="1"/>
  <c r="L925" i="11" s="1"/>
  <c r="J924" i="11"/>
  <c r="E925" i="11"/>
  <c r="F925" i="11" s="1"/>
  <c r="D924" i="11"/>
  <c r="H925" i="11"/>
  <c r="I925" i="11" s="1"/>
  <c r="G924" i="11"/>
  <c r="B925" i="11"/>
  <c r="C925" i="11" s="1"/>
  <c r="A924" i="11"/>
  <c r="K926" i="11" l="1"/>
  <c r="L926" i="11" s="1"/>
  <c r="J925" i="11"/>
  <c r="E926" i="11"/>
  <c r="F926" i="11" s="1"/>
  <c r="D925" i="11"/>
  <c r="H926" i="11"/>
  <c r="I926" i="11" s="1"/>
  <c r="G925" i="11"/>
  <c r="B926" i="11"/>
  <c r="C926" i="11" s="1"/>
  <c r="A925" i="11"/>
  <c r="K927" i="11" l="1"/>
  <c r="L927" i="11" s="1"/>
  <c r="J926" i="11"/>
  <c r="E927" i="11"/>
  <c r="F927" i="11" s="1"/>
  <c r="D926" i="11"/>
  <c r="H927" i="11"/>
  <c r="I927" i="11" s="1"/>
  <c r="G926" i="11"/>
  <c r="B927" i="11"/>
  <c r="C927" i="11" s="1"/>
  <c r="A926" i="11"/>
  <c r="K928" i="11" l="1"/>
  <c r="L928" i="11" s="1"/>
  <c r="J927" i="11"/>
  <c r="D927" i="11"/>
  <c r="E928" i="11"/>
  <c r="F928" i="11" s="1"/>
  <c r="H928" i="11"/>
  <c r="I928" i="11" s="1"/>
  <c r="G927" i="11"/>
  <c r="B928" i="11"/>
  <c r="C928" i="11" s="1"/>
  <c r="A927" i="11"/>
  <c r="K929" i="11" l="1"/>
  <c r="L929" i="11" s="1"/>
  <c r="J928" i="11"/>
  <c r="E929" i="11"/>
  <c r="F929" i="11" s="1"/>
  <c r="D928" i="11"/>
  <c r="H929" i="11"/>
  <c r="I929" i="11" s="1"/>
  <c r="G928" i="11"/>
  <c r="B929" i="11"/>
  <c r="C929" i="11" s="1"/>
  <c r="A928" i="11"/>
  <c r="K930" i="11" l="1"/>
  <c r="L930" i="11" s="1"/>
  <c r="J929" i="11"/>
  <c r="E930" i="11"/>
  <c r="F930" i="11" s="1"/>
  <c r="D929" i="11"/>
  <c r="H930" i="11"/>
  <c r="I930" i="11" s="1"/>
  <c r="G929" i="11"/>
  <c r="B930" i="11"/>
  <c r="C930" i="11" s="1"/>
  <c r="A929" i="11"/>
  <c r="K931" i="11" l="1"/>
  <c r="L931" i="11" s="1"/>
  <c r="J930" i="11"/>
  <c r="E931" i="11"/>
  <c r="F931" i="11" s="1"/>
  <c r="D930" i="11"/>
  <c r="H931" i="11"/>
  <c r="I931" i="11" s="1"/>
  <c r="G930" i="11"/>
  <c r="B931" i="11"/>
  <c r="C931" i="11" s="1"/>
  <c r="A930" i="11"/>
  <c r="K932" i="11" l="1"/>
  <c r="L932" i="11" s="1"/>
  <c r="J931" i="11"/>
  <c r="E932" i="11"/>
  <c r="F932" i="11" s="1"/>
  <c r="D931" i="11"/>
  <c r="H932" i="11"/>
  <c r="I932" i="11" s="1"/>
  <c r="G931" i="11"/>
  <c r="B932" i="11"/>
  <c r="C932" i="11" s="1"/>
  <c r="A931" i="11"/>
  <c r="K933" i="11" l="1"/>
  <c r="L933" i="11" s="1"/>
  <c r="J932" i="11"/>
  <c r="E933" i="11"/>
  <c r="F933" i="11" s="1"/>
  <c r="D932" i="11"/>
  <c r="H933" i="11"/>
  <c r="I933" i="11" s="1"/>
  <c r="G932" i="11"/>
  <c r="B933" i="11"/>
  <c r="C933" i="11" s="1"/>
  <c r="A932" i="11"/>
  <c r="K934" i="11" l="1"/>
  <c r="L934" i="11" s="1"/>
  <c r="J933" i="11"/>
  <c r="E934" i="11"/>
  <c r="F934" i="11" s="1"/>
  <c r="D933" i="11"/>
  <c r="H934" i="11"/>
  <c r="I934" i="11" s="1"/>
  <c r="G933" i="11"/>
  <c r="B934" i="11"/>
  <c r="C934" i="11" s="1"/>
  <c r="A933" i="11"/>
  <c r="K935" i="11" l="1"/>
  <c r="L935" i="11" s="1"/>
  <c r="J934" i="11"/>
  <c r="E935" i="11"/>
  <c r="F935" i="11" s="1"/>
  <c r="D934" i="11"/>
  <c r="H935" i="11"/>
  <c r="I935" i="11" s="1"/>
  <c r="G934" i="11"/>
  <c r="B935" i="11"/>
  <c r="C935" i="11" s="1"/>
  <c r="A934" i="11"/>
  <c r="K936" i="11" l="1"/>
  <c r="L936" i="11" s="1"/>
  <c r="J935" i="11"/>
  <c r="E936" i="11"/>
  <c r="F936" i="11" s="1"/>
  <c r="D935" i="11"/>
  <c r="H936" i="11"/>
  <c r="I936" i="11" s="1"/>
  <c r="G935" i="11"/>
  <c r="B936" i="11"/>
  <c r="C936" i="11" s="1"/>
  <c r="A935" i="11"/>
  <c r="K937" i="11" l="1"/>
  <c r="L937" i="11" s="1"/>
  <c r="J936" i="11"/>
  <c r="E937" i="11"/>
  <c r="F937" i="11" s="1"/>
  <c r="D936" i="11"/>
  <c r="H937" i="11"/>
  <c r="I937" i="11" s="1"/>
  <c r="G936" i="11"/>
  <c r="B937" i="11"/>
  <c r="C937" i="11" s="1"/>
  <c r="A936" i="11"/>
  <c r="K938" i="11" l="1"/>
  <c r="L938" i="11" s="1"/>
  <c r="J937" i="11"/>
  <c r="E938" i="11"/>
  <c r="F938" i="11" s="1"/>
  <c r="D937" i="11"/>
  <c r="H938" i="11"/>
  <c r="I938" i="11" s="1"/>
  <c r="G937" i="11"/>
  <c r="B938" i="11"/>
  <c r="C938" i="11" s="1"/>
  <c r="A937" i="11"/>
  <c r="K939" i="11" l="1"/>
  <c r="L939" i="11" s="1"/>
  <c r="J938" i="11"/>
  <c r="E939" i="11"/>
  <c r="F939" i="11" s="1"/>
  <c r="D938" i="11"/>
  <c r="G938" i="11"/>
  <c r="H939" i="11"/>
  <c r="I939" i="11" s="1"/>
  <c r="B939" i="11"/>
  <c r="C939" i="11" s="1"/>
  <c r="A938" i="11"/>
  <c r="K940" i="11" l="1"/>
  <c r="L940" i="11" s="1"/>
  <c r="J939" i="11"/>
  <c r="E940" i="11"/>
  <c r="F940" i="11" s="1"/>
  <c r="D939" i="11"/>
  <c r="H940" i="11"/>
  <c r="I940" i="11" s="1"/>
  <c r="G939" i="11"/>
  <c r="B940" i="11"/>
  <c r="C940" i="11" s="1"/>
  <c r="A939" i="11"/>
  <c r="K941" i="11" l="1"/>
  <c r="L941" i="11" s="1"/>
  <c r="J940" i="11"/>
  <c r="D940" i="11"/>
  <c r="E941" i="11"/>
  <c r="F941" i="11" s="1"/>
  <c r="G940" i="11"/>
  <c r="H941" i="11"/>
  <c r="I941" i="11" s="1"/>
  <c r="B941" i="11"/>
  <c r="C941" i="11" s="1"/>
  <c r="A940" i="11"/>
  <c r="K942" i="11" l="1"/>
  <c r="L942" i="11" s="1"/>
  <c r="J941" i="11"/>
  <c r="E942" i="11"/>
  <c r="F942" i="11" s="1"/>
  <c r="D941" i="11"/>
  <c r="H942" i="11"/>
  <c r="I942" i="11" s="1"/>
  <c r="G941" i="11"/>
  <c r="B942" i="11"/>
  <c r="C942" i="11" s="1"/>
  <c r="A941" i="11"/>
  <c r="K943" i="11" l="1"/>
  <c r="L943" i="11" s="1"/>
  <c r="J942" i="11"/>
  <c r="E943" i="11"/>
  <c r="F943" i="11" s="1"/>
  <c r="D942" i="11"/>
  <c r="H943" i="11"/>
  <c r="I943" i="11" s="1"/>
  <c r="G942" i="11"/>
  <c r="B943" i="11"/>
  <c r="C943" i="11" s="1"/>
  <c r="A942" i="11"/>
  <c r="K944" i="11" l="1"/>
  <c r="L944" i="11" s="1"/>
  <c r="J943" i="11"/>
  <c r="E944" i="11"/>
  <c r="F944" i="11" s="1"/>
  <c r="D943" i="11"/>
  <c r="H944" i="11"/>
  <c r="I944" i="11" s="1"/>
  <c r="G943" i="11"/>
  <c r="B944" i="11"/>
  <c r="C944" i="11" s="1"/>
  <c r="A943" i="11"/>
  <c r="K945" i="11" l="1"/>
  <c r="L945" i="11" s="1"/>
  <c r="J944" i="11"/>
  <c r="E945" i="11"/>
  <c r="F945" i="11" s="1"/>
  <c r="D944" i="11"/>
  <c r="H945" i="11"/>
  <c r="I945" i="11" s="1"/>
  <c r="G944" i="11"/>
  <c r="B945" i="11"/>
  <c r="C945" i="11" s="1"/>
  <c r="A944" i="11"/>
  <c r="K946" i="11" l="1"/>
  <c r="L946" i="11" s="1"/>
  <c r="J945" i="11"/>
  <c r="E946" i="11"/>
  <c r="F946" i="11" s="1"/>
  <c r="D945" i="11"/>
  <c r="H946" i="11"/>
  <c r="I946" i="11" s="1"/>
  <c r="G945" i="11"/>
  <c r="B946" i="11"/>
  <c r="C946" i="11" s="1"/>
  <c r="A945" i="11"/>
  <c r="K947" i="11" l="1"/>
  <c r="L947" i="11" s="1"/>
  <c r="J946" i="11"/>
  <c r="E947" i="11"/>
  <c r="F947" i="11" s="1"/>
  <c r="D946" i="11"/>
  <c r="H947" i="11"/>
  <c r="I947" i="11" s="1"/>
  <c r="G946" i="11"/>
  <c r="B947" i="11"/>
  <c r="C947" i="11" s="1"/>
  <c r="A946" i="11"/>
  <c r="K948" i="11" l="1"/>
  <c r="L948" i="11" s="1"/>
  <c r="J947" i="11"/>
  <c r="D947" i="11"/>
  <c r="E948" i="11"/>
  <c r="F948" i="11" s="1"/>
  <c r="H948" i="11"/>
  <c r="I948" i="11" s="1"/>
  <c r="G947" i="11"/>
  <c r="B948" i="11"/>
  <c r="C948" i="11" s="1"/>
  <c r="A947" i="11"/>
  <c r="K949" i="11" l="1"/>
  <c r="L949" i="11" s="1"/>
  <c r="J948" i="11"/>
  <c r="E949" i="11"/>
  <c r="F949" i="11" s="1"/>
  <c r="D948" i="11"/>
  <c r="H949" i="11"/>
  <c r="I949" i="11" s="1"/>
  <c r="G948" i="11"/>
  <c r="B949" i="11"/>
  <c r="C949" i="11" s="1"/>
  <c r="A948" i="11"/>
  <c r="K950" i="11" l="1"/>
  <c r="L950" i="11" s="1"/>
  <c r="J949" i="11"/>
  <c r="E950" i="11"/>
  <c r="F950" i="11" s="1"/>
  <c r="D949" i="11"/>
  <c r="H950" i="11"/>
  <c r="I950" i="11" s="1"/>
  <c r="G949" i="11"/>
  <c r="B950" i="11"/>
  <c r="C950" i="11" s="1"/>
  <c r="A949" i="11"/>
  <c r="K951" i="11" l="1"/>
  <c r="L951" i="11" s="1"/>
  <c r="J950" i="11"/>
  <c r="E951" i="11"/>
  <c r="F951" i="11" s="1"/>
  <c r="D950" i="11"/>
  <c r="H951" i="11"/>
  <c r="I951" i="11" s="1"/>
  <c r="G950" i="11"/>
  <c r="B951" i="11"/>
  <c r="C951" i="11" s="1"/>
  <c r="A950" i="11"/>
  <c r="K952" i="11" l="1"/>
  <c r="L952" i="11" s="1"/>
  <c r="J951" i="11"/>
  <c r="D951" i="11"/>
  <c r="E952" i="11"/>
  <c r="F952" i="11" s="1"/>
  <c r="H952" i="11"/>
  <c r="I952" i="11" s="1"/>
  <c r="G951" i="11"/>
  <c r="B952" i="11"/>
  <c r="C952" i="11" s="1"/>
  <c r="A951" i="11"/>
  <c r="K953" i="11" l="1"/>
  <c r="L953" i="11" s="1"/>
  <c r="J952" i="11"/>
  <c r="E953" i="11"/>
  <c r="F953" i="11" s="1"/>
  <c r="D952" i="11"/>
  <c r="H953" i="11"/>
  <c r="I953" i="11" s="1"/>
  <c r="G952" i="11"/>
  <c r="B953" i="11"/>
  <c r="C953" i="11" s="1"/>
  <c r="A952" i="11"/>
  <c r="K954" i="11" l="1"/>
  <c r="L954" i="11" s="1"/>
  <c r="J953" i="11"/>
  <c r="E954" i="11"/>
  <c r="F954" i="11" s="1"/>
  <c r="D953" i="11"/>
  <c r="H954" i="11"/>
  <c r="I954" i="11" s="1"/>
  <c r="G953" i="11"/>
  <c r="B954" i="11"/>
  <c r="C954" i="11" s="1"/>
  <c r="A953" i="11"/>
  <c r="K955" i="11" l="1"/>
  <c r="L955" i="11" s="1"/>
  <c r="J954" i="11"/>
  <c r="E955" i="11"/>
  <c r="F955" i="11" s="1"/>
  <c r="D954" i="11"/>
  <c r="H955" i="11"/>
  <c r="I955" i="11" s="1"/>
  <c r="G954" i="11"/>
  <c r="B955" i="11"/>
  <c r="C955" i="11" s="1"/>
  <c r="A954" i="11"/>
  <c r="K956" i="11" l="1"/>
  <c r="L956" i="11" s="1"/>
  <c r="J955" i="11"/>
  <c r="E956" i="11"/>
  <c r="F956" i="11" s="1"/>
  <c r="D955" i="11"/>
  <c r="H956" i="11"/>
  <c r="I956" i="11" s="1"/>
  <c r="G955" i="11"/>
  <c r="B956" i="11"/>
  <c r="C956" i="11" s="1"/>
  <c r="A955" i="11"/>
  <c r="K957" i="11" l="1"/>
  <c r="L957" i="11" s="1"/>
  <c r="J956" i="11"/>
  <c r="E957" i="11"/>
  <c r="F957" i="11" s="1"/>
  <c r="D956" i="11"/>
  <c r="G956" i="11"/>
  <c r="H957" i="11"/>
  <c r="I957" i="11" s="1"/>
  <c r="B957" i="11"/>
  <c r="C957" i="11" s="1"/>
  <c r="A956" i="11"/>
  <c r="K958" i="11" l="1"/>
  <c r="L958" i="11" s="1"/>
  <c r="J957" i="11"/>
  <c r="E958" i="11"/>
  <c r="F958" i="11" s="1"/>
  <c r="D957" i="11"/>
  <c r="H958" i="11"/>
  <c r="I958" i="11" s="1"/>
  <c r="G957" i="11"/>
  <c r="B958" i="11"/>
  <c r="C958" i="11" s="1"/>
  <c r="A957" i="11"/>
  <c r="K959" i="11" l="1"/>
  <c r="L959" i="11" s="1"/>
  <c r="J958" i="11"/>
  <c r="E959" i="11"/>
  <c r="F959" i="11" s="1"/>
  <c r="D958" i="11"/>
  <c r="H959" i="11"/>
  <c r="I959" i="11" s="1"/>
  <c r="G958" i="11"/>
  <c r="B959" i="11"/>
  <c r="C959" i="11" s="1"/>
  <c r="A958" i="11"/>
  <c r="K960" i="11" l="1"/>
  <c r="L960" i="11" s="1"/>
  <c r="J959" i="11"/>
  <c r="E960" i="11"/>
  <c r="F960" i="11" s="1"/>
  <c r="D959" i="11"/>
  <c r="H960" i="11"/>
  <c r="I960" i="11" s="1"/>
  <c r="G959" i="11"/>
  <c r="B960" i="11"/>
  <c r="C960" i="11" s="1"/>
  <c r="A959" i="11"/>
  <c r="K961" i="11" l="1"/>
  <c r="L961" i="11" s="1"/>
  <c r="J960" i="11"/>
  <c r="E961" i="11"/>
  <c r="F961" i="11" s="1"/>
  <c r="D960" i="11"/>
  <c r="H961" i="11"/>
  <c r="I961" i="11" s="1"/>
  <c r="G960" i="11"/>
  <c r="B961" i="11"/>
  <c r="C961" i="11" s="1"/>
  <c r="A960" i="11"/>
  <c r="K962" i="11" l="1"/>
  <c r="L962" i="11" s="1"/>
  <c r="J961" i="11"/>
  <c r="E962" i="11"/>
  <c r="F962" i="11" s="1"/>
  <c r="D961" i="11"/>
  <c r="H962" i="11"/>
  <c r="I962" i="11" s="1"/>
  <c r="G961" i="11"/>
  <c r="B962" i="11"/>
  <c r="C962" i="11" s="1"/>
  <c r="A961" i="11"/>
  <c r="K963" i="11" l="1"/>
  <c r="L963" i="11" s="1"/>
  <c r="J962" i="11"/>
  <c r="E963" i="11"/>
  <c r="F963" i="11" s="1"/>
  <c r="D962" i="11"/>
  <c r="G962" i="11"/>
  <c r="H963" i="11"/>
  <c r="I963" i="11" s="1"/>
  <c r="B963" i="11"/>
  <c r="C963" i="11" s="1"/>
  <c r="A962" i="11"/>
  <c r="K964" i="11" l="1"/>
  <c r="L964" i="11" s="1"/>
  <c r="J963" i="11"/>
  <c r="E964" i="11"/>
  <c r="F964" i="11" s="1"/>
  <c r="D963" i="11"/>
  <c r="H964" i="11"/>
  <c r="I964" i="11" s="1"/>
  <c r="G963" i="11"/>
  <c r="B964" i="11"/>
  <c r="C964" i="11" s="1"/>
  <c r="A963" i="11"/>
  <c r="K965" i="11" l="1"/>
  <c r="L965" i="11" s="1"/>
  <c r="J964" i="11"/>
  <c r="E965" i="11"/>
  <c r="F965" i="11" s="1"/>
  <c r="D964" i="11"/>
  <c r="G964" i="11"/>
  <c r="H965" i="11"/>
  <c r="I965" i="11" s="1"/>
  <c r="B965" i="11"/>
  <c r="C965" i="11" s="1"/>
  <c r="A964" i="11"/>
  <c r="K966" i="11" l="1"/>
  <c r="L966" i="11" s="1"/>
  <c r="J965" i="11"/>
  <c r="E966" i="11"/>
  <c r="F966" i="11" s="1"/>
  <c r="D965" i="11"/>
  <c r="H966" i="11"/>
  <c r="I966" i="11" s="1"/>
  <c r="G965" i="11"/>
  <c r="B966" i="11"/>
  <c r="C966" i="11" s="1"/>
  <c r="A965" i="11"/>
  <c r="K967" i="11" l="1"/>
  <c r="L967" i="11" s="1"/>
  <c r="J966" i="11"/>
  <c r="E967" i="11"/>
  <c r="F967" i="11" s="1"/>
  <c r="D966" i="11"/>
  <c r="G966" i="11"/>
  <c r="H967" i="11"/>
  <c r="I967" i="11" s="1"/>
  <c r="B967" i="11"/>
  <c r="C967" i="11" s="1"/>
  <c r="A966" i="11"/>
  <c r="K968" i="11" l="1"/>
  <c r="L968" i="11" s="1"/>
  <c r="J967" i="11"/>
  <c r="E968" i="11"/>
  <c r="F968" i="11" s="1"/>
  <c r="D967" i="11"/>
  <c r="H968" i="11"/>
  <c r="I968" i="11" s="1"/>
  <c r="G967" i="11"/>
  <c r="B968" i="11"/>
  <c r="C968" i="11" s="1"/>
  <c r="A967" i="11"/>
  <c r="K969" i="11" l="1"/>
  <c r="L969" i="11" s="1"/>
  <c r="J968" i="11"/>
  <c r="E969" i="11"/>
  <c r="F969" i="11" s="1"/>
  <c r="D968" i="11"/>
  <c r="H969" i="11"/>
  <c r="I969" i="11" s="1"/>
  <c r="G968" i="11"/>
  <c r="B969" i="11"/>
  <c r="C969" i="11" s="1"/>
  <c r="A968" i="11"/>
  <c r="K970" i="11" l="1"/>
  <c r="L970" i="11" s="1"/>
  <c r="J969" i="11"/>
  <c r="E970" i="11"/>
  <c r="F970" i="11" s="1"/>
  <c r="D969" i="11"/>
  <c r="H970" i="11"/>
  <c r="I970" i="11" s="1"/>
  <c r="G969" i="11"/>
  <c r="B970" i="11"/>
  <c r="C970" i="11" s="1"/>
  <c r="A969" i="11"/>
  <c r="K971" i="11" l="1"/>
  <c r="L971" i="11" s="1"/>
  <c r="J970" i="11"/>
  <c r="E971" i="11"/>
  <c r="F971" i="11" s="1"/>
  <c r="D970" i="11"/>
  <c r="G970" i="11"/>
  <c r="H971" i="11"/>
  <c r="I971" i="11" s="1"/>
  <c r="B971" i="11"/>
  <c r="C971" i="11" s="1"/>
  <c r="A970" i="11"/>
  <c r="K972" i="11" l="1"/>
  <c r="L972" i="11" s="1"/>
  <c r="J971" i="11"/>
  <c r="E972" i="11"/>
  <c r="F972" i="11" s="1"/>
  <c r="D971" i="11"/>
  <c r="H972" i="11"/>
  <c r="I972" i="11" s="1"/>
  <c r="G971" i="11"/>
  <c r="B972" i="11"/>
  <c r="C972" i="11" s="1"/>
  <c r="A971" i="11"/>
  <c r="K973" i="11" l="1"/>
  <c r="L973" i="11" s="1"/>
  <c r="J972" i="11"/>
  <c r="E973" i="11"/>
  <c r="F973" i="11" s="1"/>
  <c r="D972" i="11"/>
  <c r="H973" i="11"/>
  <c r="I973" i="11" s="1"/>
  <c r="G972" i="11"/>
  <c r="B973" i="11"/>
  <c r="C973" i="11" s="1"/>
  <c r="A972" i="11"/>
  <c r="K974" i="11" l="1"/>
  <c r="L974" i="11" s="1"/>
  <c r="J973" i="11"/>
  <c r="E974" i="11"/>
  <c r="F974" i="11" s="1"/>
  <c r="D973" i="11"/>
  <c r="H974" i="11"/>
  <c r="I974" i="11" s="1"/>
  <c r="G973" i="11"/>
  <c r="B974" i="11"/>
  <c r="C974" i="11" s="1"/>
  <c r="A973" i="11"/>
  <c r="K975" i="11" l="1"/>
  <c r="L975" i="11" s="1"/>
  <c r="J974" i="11"/>
  <c r="E975" i="11"/>
  <c r="F975" i="11" s="1"/>
  <c r="D974" i="11"/>
  <c r="G974" i="11"/>
  <c r="H975" i="11"/>
  <c r="I975" i="11" s="1"/>
  <c r="B975" i="11"/>
  <c r="C975" i="11" s="1"/>
  <c r="A974" i="11"/>
  <c r="K976" i="11" l="1"/>
  <c r="L976" i="11" s="1"/>
  <c r="J975" i="11"/>
  <c r="E976" i="11"/>
  <c r="F976" i="11" s="1"/>
  <c r="D975" i="11"/>
  <c r="H976" i="11"/>
  <c r="I976" i="11" s="1"/>
  <c r="G975" i="11"/>
  <c r="B976" i="11"/>
  <c r="C976" i="11" s="1"/>
  <c r="A975" i="11"/>
  <c r="K977" i="11" l="1"/>
  <c r="L977" i="11" s="1"/>
  <c r="J976" i="11"/>
  <c r="E977" i="11"/>
  <c r="F977" i="11" s="1"/>
  <c r="D976" i="11"/>
  <c r="H977" i="11"/>
  <c r="I977" i="11" s="1"/>
  <c r="G976" i="11"/>
  <c r="B977" i="11"/>
  <c r="C977" i="11" s="1"/>
  <c r="A976" i="11"/>
  <c r="K978" i="11" l="1"/>
  <c r="L978" i="11" s="1"/>
  <c r="J977" i="11"/>
  <c r="E978" i="11"/>
  <c r="F978" i="11" s="1"/>
  <c r="D977" i="11"/>
  <c r="H978" i="11"/>
  <c r="I978" i="11" s="1"/>
  <c r="G977" i="11"/>
  <c r="B978" i="11"/>
  <c r="C978" i="11" s="1"/>
  <c r="A977" i="11"/>
  <c r="K979" i="11" l="1"/>
  <c r="L979" i="11" s="1"/>
  <c r="J978" i="11"/>
  <c r="E979" i="11"/>
  <c r="F979" i="11" s="1"/>
  <c r="D978" i="11"/>
  <c r="G978" i="11"/>
  <c r="H979" i="11"/>
  <c r="I979" i="11" s="1"/>
  <c r="B979" i="11"/>
  <c r="C979" i="11" s="1"/>
  <c r="A978" i="11"/>
  <c r="K980" i="11" l="1"/>
  <c r="L980" i="11" s="1"/>
  <c r="J979" i="11"/>
  <c r="E980" i="11"/>
  <c r="F980" i="11" s="1"/>
  <c r="D979" i="11"/>
  <c r="H980" i="11"/>
  <c r="I980" i="11" s="1"/>
  <c r="G979" i="11"/>
  <c r="B980" i="11"/>
  <c r="C980" i="11" s="1"/>
  <c r="A979" i="11"/>
  <c r="K981" i="11" l="1"/>
  <c r="L981" i="11" s="1"/>
  <c r="J980" i="11"/>
  <c r="E981" i="11"/>
  <c r="F981" i="11" s="1"/>
  <c r="D980" i="11"/>
  <c r="G980" i="11"/>
  <c r="H981" i="11"/>
  <c r="I981" i="11" s="1"/>
  <c r="B981" i="11"/>
  <c r="C981" i="11" s="1"/>
  <c r="A980" i="11"/>
  <c r="K982" i="11" l="1"/>
  <c r="L982" i="11" s="1"/>
  <c r="J981" i="11"/>
  <c r="E982" i="11"/>
  <c r="F982" i="11" s="1"/>
  <c r="D981" i="11"/>
  <c r="H982" i="11"/>
  <c r="I982" i="11" s="1"/>
  <c r="G981" i="11"/>
  <c r="B982" i="11"/>
  <c r="C982" i="11" s="1"/>
  <c r="A981" i="11"/>
  <c r="K983" i="11" l="1"/>
  <c r="L983" i="11" s="1"/>
  <c r="J982" i="11"/>
  <c r="E983" i="11"/>
  <c r="F983" i="11" s="1"/>
  <c r="D982" i="11"/>
  <c r="G982" i="11"/>
  <c r="H983" i="11"/>
  <c r="I983" i="11" s="1"/>
  <c r="B983" i="11"/>
  <c r="C983" i="11" s="1"/>
  <c r="A982" i="11"/>
  <c r="K984" i="11" l="1"/>
  <c r="L984" i="11" s="1"/>
  <c r="J983" i="11"/>
  <c r="E984" i="11"/>
  <c r="F984" i="11" s="1"/>
  <c r="D983" i="11"/>
  <c r="H984" i="11"/>
  <c r="I984" i="11" s="1"/>
  <c r="G983" i="11"/>
  <c r="B984" i="11"/>
  <c r="C984" i="11" s="1"/>
  <c r="A983" i="11"/>
  <c r="K985" i="11" l="1"/>
  <c r="L985" i="11" s="1"/>
  <c r="J984" i="11"/>
  <c r="E985" i="11"/>
  <c r="F985" i="11" s="1"/>
  <c r="D984" i="11"/>
  <c r="H985" i="11"/>
  <c r="I985" i="11" s="1"/>
  <c r="G984" i="11"/>
  <c r="B985" i="11"/>
  <c r="C985" i="11" s="1"/>
  <c r="A984" i="11"/>
  <c r="K986" i="11" l="1"/>
  <c r="L986" i="11" s="1"/>
  <c r="J985" i="11"/>
  <c r="E986" i="11"/>
  <c r="F986" i="11" s="1"/>
  <c r="D985" i="11"/>
  <c r="H986" i="11"/>
  <c r="I986" i="11" s="1"/>
  <c r="G985" i="11"/>
  <c r="B986" i="11"/>
  <c r="C986" i="11" s="1"/>
  <c r="A985" i="11"/>
  <c r="K987" i="11" l="1"/>
  <c r="L987" i="11" s="1"/>
  <c r="J986" i="11"/>
  <c r="E987" i="11"/>
  <c r="F987" i="11" s="1"/>
  <c r="D986" i="11"/>
  <c r="H987" i="11"/>
  <c r="I987" i="11" s="1"/>
  <c r="G986" i="11"/>
  <c r="B987" i="11"/>
  <c r="C987" i="11" s="1"/>
  <c r="A986" i="11"/>
  <c r="K988" i="11" l="1"/>
  <c r="L988" i="11" s="1"/>
  <c r="J987" i="11"/>
  <c r="E988" i="11"/>
  <c r="F988" i="11" s="1"/>
  <c r="D987" i="11"/>
  <c r="H988" i="11"/>
  <c r="I988" i="11" s="1"/>
  <c r="G987" i="11"/>
  <c r="B988" i="11"/>
  <c r="C988" i="11" s="1"/>
  <c r="A987" i="11"/>
  <c r="K989" i="11" l="1"/>
  <c r="L989" i="11" s="1"/>
  <c r="J988" i="11"/>
  <c r="E989" i="11"/>
  <c r="F989" i="11" s="1"/>
  <c r="D988" i="11"/>
  <c r="H989" i="11"/>
  <c r="I989" i="11" s="1"/>
  <c r="G988" i="11"/>
  <c r="B989" i="11"/>
  <c r="C989" i="11" s="1"/>
  <c r="A988" i="11"/>
  <c r="K990" i="11" l="1"/>
  <c r="L990" i="11" s="1"/>
  <c r="J989" i="11"/>
  <c r="E990" i="11"/>
  <c r="F990" i="11" s="1"/>
  <c r="D989" i="11"/>
  <c r="H990" i="11"/>
  <c r="I990" i="11" s="1"/>
  <c r="G989" i="11"/>
  <c r="B990" i="11"/>
  <c r="C990" i="11" s="1"/>
  <c r="A989" i="11"/>
  <c r="K991" i="11" l="1"/>
  <c r="L991" i="11" s="1"/>
  <c r="J990" i="11"/>
  <c r="E991" i="11"/>
  <c r="F991" i="11" s="1"/>
  <c r="D990" i="11"/>
  <c r="H991" i="11"/>
  <c r="I991" i="11" s="1"/>
  <c r="G990" i="11"/>
  <c r="B991" i="11"/>
  <c r="C991" i="11" s="1"/>
  <c r="A990" i="11"/>
  <c r="K992" i="11" l="1"/>
  <c r="L992" i="11" s="1"/>
  <c r="J991" i="11"/>
  <c r="D991" i="11"/>
  <c r="E992" i="11"/>
  <c r="F992" i="11" s="1"/>
  <c r="H992" i="11"/>
  <c r="I992" i="11" s="1"/>
  <c r="G991" i="11"/>
  <c r="B992" i="11"/>
  <c r="C992" i="11" s="1"/>
  <c r="A991" i="11"/>
  <c r="K993" i="11" l="1"/>
  <c r="L993" i="11" s="1"/>
  <c r="J992" i="11"/>
  <c r="E993" i="11"/>
  <c r="F993" i="11" s="1"/>
  <c r="D992" i="11"/>
  <c r="H993" i="11"/>
  <c r="I993" i="11" s="1"/>
  <c r="G992" i="11"/>
  <c r="B993" i="11"/>
  <c r="C993" i="11" s="1"/>
  <c r="A992" i="11"/>
  <c r="K994" i="11" l="1"/>
  <c r="L994" i="11" s="1"/>
  <c r="J993" i="11"/>
  <c r="D993" i="11"/>
  <c r="E994" i="11"/>
  <c r="F994" i="11" s="1"/>
  <c r="H994" i="11"/>
  <c r="I994" i="11" s="1"/>
  <c r="G993" i="11"/>
  <c r="B994" i="11"/>
  <c r="C994" i="11" s="1"/>
  <c r="A993" i="11"/>
  <c r="K995" i="11" l="1"/>
  <c r="L995" i="11" s="1"/>
  <c r="J994" i="11"/>
  <c r="E995" i="11"/>
  <c r="F995" i="11" s="1"/>
  <c r="D994" i="11"/>
  <c r="G994" i="11"/>
  <c r="H995" i="11"/>
  <c r="I995" i="11" s="1"/>
  <c r="B995" i="11"/>
  <c r="C995" i="11" s="1"/>
  <c r="A994" i="11"/>
  <c r="K996" i="11" l="1"/>
  <c r="L996" i="11" s="1"/>
  <c r="J995" i="11"/>
  <c r="E996" i="11"/>
  <c r="F996" i="11" s="1"/>
  <c r="D995" i="11"/>
  <c r="H996" i="11"/>
  <c r="I996" i="11" s="1"/>
  <c r="G995" i="11"/>
  <c r="B996" i="11"/>
  <c r="C996" i="11" s="1"/>
  <c r="A995" i="11"/>
  <c r="K997" i="11" l="1"/>
  <c r="L997" i="11" s="1"/>
  <c r="J996" i="11"/>
  <c r="E997" i="11"/>
  <c r="F997" i="11" s="1"/>
  <c r="D996" i="11"/>
  <c r="H997" i="11"/>
  <c r="I997" i="11" s="1"/>
  <c r="G996" i="11"/>
  <c r="B997" i="11"/>
  <c r="C997" i="11" s="1"/>
  <c r="A996" i="11"/>
  <c r="K998" i="11" l="1"/>
  <c r="L998" i="11" s="1"/>
  <c r="J997" i="11"/>
  <c r="E998" i="11"/>
  <c r="F998" i="11" s="1"/>
  <c r="D997" i="11"/>
  <c r="H998" i="11"/>
  <c r="I998" i="11" s="1"/>
  <c r="G997" i="11"/>
  <c r="B998" i="11"/>
  <c r="C998" i="11" s="1"/>
  <c r="A997" i="11"/>
  <c r="K999" i="11" l="1"/>
  <c r="L999" i="11" s="1"/>
  <c r="J998" i="11"/>
  <c r="E999" i="11"/>
  <c r="F999" i="11" s="1"/>
  <c r="D998" i="11"/>
  <c r="H999" i="11"/>
  <c r="I999" i="11" s="1"/>
  <c r="G998" i="11"/>
  <c r="B999" i="11"/>
  <c r="C999" i="11" s="1"/>
  <c r="A998" i="11"/>
  <c r="K1000" i="11" l="1"/>
  <c r="L1000" i="11" s="1"/>
  <c r="J999" i="11"/>
  <c r="E1000" i="11"/>
  <c r="F1000" i="11" s="1"/>
  <c r="D999" i="11"/>
  <c r="H1000" i="11"/>
  <c r="I1000" i="11" s="1"/>
  <c r="G999" i="11"/>
  <c r="B1000" i="11"/>
  <c r="C1000" i="11" s="1"/>
  <c r="A999" i="11"/>
  <c r="K1001" i="11" l="1"/>
  <c r="L1001" i="11" s="1"/>
  <c r="J1000" i="11"/>
  <c r="E1001" i="11"/>
  <c r="F1001" i="11" s="1"/>
  <c r="D1000" i="11"/>
  <c r="H1001" i="11"/>
  <c r="I1001" i="11" s="1"/>
  <c r="G1000" i="11"/>
  <c r="B1001" i="11"/>
  <c r="C1001" i="11" s="1"/>
  <c r="A1000" i="11"/>
  <c r="K1002" i="11" l="1"/>
  <c r="L1002" i="11" s="1"/>
  <c r="J1001" i="11"/>
  <c r="E1002" i="11"/>
  <c r="F1002" i="11" s="1"/>
  <c r="D1001" i="11"/>
  <c r="H1002" i="11"/>
  <c r="I1002" i="11" s="1"/>
  <c r="G1001" i="11"/>
  <c r="B1002" i="11"/>
  <c r="C1002" i="11" s="1"/>
  <c r="A1001" i="11"/>
  <c r="K1003" i="11" l="1"/>
  <c r="L1003" i="11" s="1"/>
  <c r="J1002" i="11"/>
  <c r="E1003" i="11"/>
  <c r="F1003" i="11" s="1"/>
  <c r="D1002" i="11"/>
  <c r="H1003" i="11"/>
  <c r="I1003" i="11" s="1"/>
  <c r="G1002" i="11"/>
  <c r="B1003" i="11"/>
  <c r="C1003" i="11" s="1"/>
  <c r="A1002" i="11"/>
  <c r="K1004" i="11" l="1"/>
  <c r="L1004" i="11" s="1"/>
  <c r="J1003" i="11"/>
  <c r="E1004" i="11"/>
  <c r="F1004" i="11" s="1"/>
  <c r="D1003" i="11"/>
  <c r="H1004" i="11"/>
  <c r="I1004" i="11" s="1"/>
  <c r="G1003" i="11"/>
  <c r="B1004" i="11"/>
  <c r="C1004" i="11" s="1"/>
  <c r="A1003" i="11"/>
  <c r="K1005" i="11" l="1"/>
  <c r="L1005" i="11" s="1"/>
  <c r="J1004" i="11"/>
  <c r="D1004" i="11"/>
  <c r="E1005" i="11"/>
  <c r="F1005" i="11" s="1"/>
  <c r="H1005" i="11"/>
  <c r="I1005" i="11" s="1"/>
  <c r="G1004" i="11"/>
  <c r="B1005" i="11"/>
  <c r="C1005" i="11" s="1"/>
  <c r="A1004" i="11"/>
  <c r="K1006" i="11" l="1"/>
  <c r="L1006" i="11" s="1"/>
  <c r="J1005" i="11"/>
  <c r="E1006" i="11"/>
  <c r="F1006" i="11" s="1"/>
  <c r="D1005" i="11"/>
  <c r="H1006" i="11"/>
  <c r="I1006" i="11" s="1"/>
  <c r="G1005" i="11"/>
  <c r="B1006" i="11"/>
  <c r="C1006" i="11" s="1"/>
  <c r="A1005" i="11"/>
  <c r="K1007" i="11" l="1"/>
  <c r="L1007" i="11" s="1"/>
  <c r="J1006" i="11"/>
  <c r="E1007" i="11"/>
  <c r="F1007" i="11" s="1"/>
  <c r="D1006" i="11"/>
  <c r="H1007" i="11"/>
  <c r="I1007" i="11" s="1"/>
  <c r="G1006" i="11"/>
  <c r="B1007" i="11"/>
  <c r="C1007" i="11" s="1"/>
  <c r="A1006" i="11"/>
  <c r="K1008" i="11" l="1"/>
  <c r="L1008" i="11" s="1"/>
  <c r="J1007" i="11"/>
  <c r="D1007" i="11"/>
  <c r="E1008" i="11"/>
  <c r="F1008" i="11" s="1"/>
  <c r="H1008" i="11"/>
  <c r="I1008" i="11" s="1"/>
  <c r="G1007" i="11"/>
  <c r="B1008" i="11"/>
  <c r="C1008" i="11" s="1"/>
  <c r="A1007" i="11"/>
  <c r="K1009" i="11" l="1"/>
  <c r="L1009" i="11" s="1"/>
  <c r="J1008" i="11"/>
  <c r="E1009" i="11"/>
  <c r="F1009" i="11" s="1"/>
  <c r="D1008" i="11"/>
  <c r="H1009" i="11"/>
  <c r="I1009" i="11" s="1"/>
  <c r="G1008" i="11"/>
  <c r="B1009" i="11"/>
  <c r="C1009" i="11" s="1"/>
  <c r="A1008" i="11"/>
  <c r="K1010" i="11" l="1"/>
  <c r="L1010" i="11" s="1"/>
  <c r="J1009" i="11"/>
  <c r="E1010" i="11"/>
  <c r="F1010" i="11" s="1"/>
  <c r="D1009" i="11"/>
  <c r="H1010" i="11"/>
  <c r="I1010" i="11" s="1"/>
  <c r="G1009" i="11"/>
  <c r="B1010" i="11"/>
  <c r="C1010" i="11" s="1"/>
  <c r="A1009" i="11"/>
  <c r="K1011" i="11" l="1"/>
  <c r="L1011" i="11" s="1"/>
  <c r="J1010" i="11"/>
  <c r="E1011" i="11"/>
  <c r="F1011" i="11" s="1"/>
  <c r="D1010" i="11"/>
  <c r="H1011" i="11"/>
  <c r="I1011" i="11" s="1"/>
  <c r="G1010" i="11"/>
  <c r="B1011" i="11"/>
  <c r="C1011" i="11" s="1"/>
  <c r="A1010" i="11"/>
  <c r="K1012" i="11" l="1"/>
  <c r="L1012" i="11" s="1"/>
  <c r="J1011" i="11"/>
  <c r="E1012" i="11"/>
  <c r="F1012" i="11" s="1"/>
  <c r="D1011" i="11"/>
  <c r="H1012" i="11"/>
  <c r="I1012" i="11" s="1"/>
  <c r="G1011" i="11"/>
  <c r="B1012" i="11"/>
  <c r="C1012" i="11" s="1"/>
  <c r="A1011" i="11"/>
  <c r="K1013" i="11" l="1"/>
  <c r="L1013" i="11" s="1"/>
  <c r="J1012" i="11"/>
  <c r="D1012" i="11"/>
  <c r="E1013" i="11"/>
  <c r="F1013" i="11" s="1"/>
  <c r="G1012" i="11"/>
  <c r="H1013" i="11"/>
  <c r="I1013" i="11" s="1"/>
  <c r="B1013" i="11"/>
  <c r="C1013" i="11" s="1"/>
  <c r="A1012" i="11"/>
  <c r="K1014" i="11" l="1"/>
  <c r="L1014" i="11" s="1"/>
  <c r="J1013" i="11"/>
  <c r="D1013" i="11"/>
  <c r="E1014" i="11"/>
  <c r="F1014" i="11" s="1"/>
  <c r="H1014" i="11"/>
  <c r="I1014" i="11" s="1"/>
  <c r="G1013" i="11"/>
  <c r="B1014" i="11"/>
  <c r="C1014" i="11" s="1"/>
  <c r="A1013" i="11"/>
  <c r="K1015" i="11" l="1"/>
  <c r="L1015" i="11" s="1"/>
  <c r="J1014" i="11"/>
  <c r="E1015" i="11"/>
  <c r="F1015" i="11" s="1"/>
  <c r="D1014" i="11"/>
  <c r="G1014" i="11"/>
  <c r="H1015" i="11"/>
  <c r="I1015" i="11" s="1"/>
  <c r="B1015" i="11"/>
  <c r="C1015" i="11" s="1"/>
  <c r="A1014" i="11"/>
  <c r="K1016" i="11" l="1"/>
  <c r="L1016" i="11" s="1"/>
  <c r="J1015" i="11"/>
  <c r="E1016" i="11"/>
  <c r="F1016" i="11" s="1"/>
  <c r="D1015" i="11"/>
  <c r="H1016" i="11"/>
  <c r="I1016" i="11" s="1"/>
  <c r="G1015" i="11"/>
  <c r="B1016" i="11"/>
  <c r="C1016" i="11" s="1"/>
  <c r="A1015" i="11"/>
  <c r="K1017" i="11" l="1"/>
  <c r="L1017" i="11" s="1"/>
  <c r="J1016" i="11"/>
  <c r="E1017" i="11"/>
  <c r="F1017" i="11" s="1"/>
  <c r="D1016" i="11"/>
  <c r="H1017" i="11"/>
  <c r="I1017" i="11" s="1"/>
  <c r="G1016" i="11"/>
  <c r="B1017" i="11"/>
  <c r="C1017" i="11" s="1"/>
  <c r="A1016" i="11"/>
  <c r="K1018" i="11" l="1"/>
  <c r="L1018" i="11" s="1"/>
  <c r="J1017" i="11"/>
  <c r="E1018" i="11"/>
  <c r="F1018" i="11" s="1"/>
  <c r="D1017" i="11"/>
  <c r="H1018" i="11"/>
  <c r="I1018" i="11" s="1"/>
  <c r="G1017" i="11"/>
  <c r="B1018" i="11"/>
  <c r="C1018" i="11" s="1"/>
  <c r="A1017" i="11"/>
  <c r="K1019" i="11" l="1"/>
  <c r="L1019" i="11" s="1"/>
  <c r="J1018" i="11"/>
  <c r="E1019" i="11"/>
  <c r="F1019" i="11" s="1"/>
  <c r="D1018" i="11"/>
  <c r="H1019" i="11"/>
  <c r="I1019" i="11" s="1"/>
  <c r="G1018" i="11"/>
  <c r="B1019" i="11"/>
  <c r="C1019" i="11" s="1"/>
  <c r="A1018" i="11"/>
  <c r="K1020" i="11" l="1"/>
  <c r="L1020" i="11" s="1"/>
  <c r="J1019" i="11"/>
  <c r="D1019" i="11"/>
  <c r="E1020" i="11"/>
  <c r="F1020" i="11" s="1"/>
  <c r="H1020" i="11"/>
  <c r="I1020" i="11" s="1"/>
  <c r="G1019" i="11"/>
  <c r="B1020" i="11"/>
  <c r="C1020" i="11" s="1"/>
  <c r="A1019" i="11"/>
  <c r="K1021" i="11" l="1"/>
  <c r="L1021" i="11" s="1"/>
  <c r="J1020" i="11"/>
  <c r="D1020" i="11"/>
  <c r="E1021" i="11"/>
  <c r="F1021" i="11" s="1"/>
  <c r="H1021" i="11"/>
  <c r="I1021" i="11" s="1"/>
  <c r="G1020" i="11"/>
  <c r="B1021" i="11"/>
  <c r="C1021" i="11" s="1"/>
  <c r="A1020" i="11"/>
  <c r="K1022" i="11" l="1"/>
  <c r="L1022" i="11" s="1"/>
  <c r="J1021" i="11"/>
  <c r="E1022" i="11"/>
  <c r="F1022" i="11" s="1"/>
  <c r="D1021" i="11"/>
  <c r="H1022" i="11"/>
  <c r="I1022" i="11" s="1"/>
  <c r="G1021" i="11"/>
  <c r="B1022" i="11"/>
  <c r="C1022" i="11" s="1"/>
  <c r="A1021" i="11"/>
  <c r="K1023" i="11" l="1"/>
  <c r="L1023" i="11" s="1"/>
  <c r="J1022" i="11"/>
  <c r="D1022" i="11"/>
  <c r="E1023" i="11"/>
  <c r="F1023" i="11" s="1"/>
  <c r="H1023" i="11"/>
  <c r="I1023" i="11" s="1"/>
  <c r="G1022" i="11"/>
  <c r="B1023" i="11"/>
  <c r="C1023" i="11" s="1"/>
  <c r="A1022" i="11"/>
  <c r="K1024" i="11" l="1"/>
  <c r="L1024" i="11" s="1"/>
  <c r="J1023" i="11"/>
  <c r="D1023" i="11"/>
  <c r="E1024" i="11"/>
  <c r="F1024" i="11" s="1"/>
  <c r="H1024" i="11"/>
  <c r="I1024" i="11" s="1"/>
  <c r="G1023" i="11"/>
  <c r="B1024" i="11"/>
  <c r="C1024" i="11" s="1"/>
  <c r="A1023" i="11"/>
  <c r="K1025" i="11" l="1"/>
  <c r="L1025" i="11" s="1"/>
  <c r="J1024" i="11"/>
  <c r="E1025" i="11"/>
  <c r="F1025" i="11" s="1"/>
  <c r="D1024" i="11"/>
  <c r="H1025" i="11"/>
  <c r="I1025" i="11" s="1"/>
  <c r="G1024" i="11"/>
  <c r="B1025" i="11"/>
  <c r="C1025" i="11" s="1"/>
  <c r="A1024" i="11"/>
  <c r="K1026" i="11" l="1"/>
  <c r="L1026" i="11" s="1"/>
  <c r="J1025" i="11"/>
  <c r="D1025" i="11"/>
  <c r="E1026" i="11"/>
  <c r="F1026" i="11" s="1"/>
  <c r="H1026" i="11"/>
  <c r="I1026" i="11" s="1"/>
  <c r="G1025" i="11"/>
  <c r="B1026" i="11"/>
  <c r="C1026" i="11" s="1"/>
  <c r="A1025" i="11"/>
  <c r="K1027" i="11" l="1"/>
  <c r="L1027" i="11" s="1"/>
  <c r="J1026" i="11"/>
  <c r="E1027" i="11"/>
  <c r="F1027" i="11" s="1"/>
  <c r="D1026" i="11"/>
  <c r="G1026" i="11"/>
  <c r="H1027" i="11"/>
  <c r="I1027" i="11" s="1"/>
  <c r="B1027" i="11"/>
  <c r="C1027" i="11" s="1"/>
  <c r="A1026" i="11"/>
  <c r="J1027" i="11" l="1"/>
  <c r="K1028" i="11"/>
  <c r="L1028" i="11" s="1"/>
  <c r="D1027" i="11"/>
  <c r="E1028" i="11"/>
  <c r="F1028" i="11" s="1"/>
  <c r="H1028" i="11"/>
  <c r="I1028" i="11" s="1"/>
  <c r="G1027" i="11"/>
  <c r="B1028" i="11"/>
  <c r="C1028" i="11" s="1"/>
  <c r="A1027" i="11"/>
  <c r="J1028" i="11" l="1"/>
  <c r="K1029" i="11"/>
  <c r="L1029" i="11" s="1"/>
  <c r="D1028" i="11"/>
  <c r="E1029" i="11"/>
  <c r="F1029" i="11" s="1"/>
  <c r="H1029" i="11"/>
  <c r="I1029" i="11" s="1"/>
  <c r="G1028" i="11"/>
  <c r="B1029" i="11"/>
  <c r="C1029" i="11" s="1"/>
  <c r="A1028" i="11"/>
  <c r="K1030" i="11" l="1"/>
  <c r="L1030" i="11" s="1"/>
  <c r="J1029" i="11"/>
  <c r="E1030" i="11"/>
  <c r="F1030" i="11" s="1"/>
  <c r="D1029" i="11"/>
  <c r="H1030" i="11"/>
  <c r="I1030" i="11" s="1"/>
  <c r="G1029" i="11"/>
  <c r="B1030" i="11"/>
  <c r="C1030" i="11" s="1"/>
  <c r="A1029" i="11"/>
  <c r="K1031" i="11" l="1"/>
  <c r="L1031" i="11" s="1"/>
  <c r="J1030" i="11"/>
  <c r="E1031" i="11"/>
  <c r="F1031" i="11" s="1"/>
  <c r="D1030" i="11"/>
  <c r="H1031" i="11"/>
  <c r="I1031" i="11" s="1"/>
  <c r="G1030" i="11"/>
  <c r="B1031" i="11"/>
  <c r="C1031" i="11" s="1"/>
  <c r="A1030" i="11"/>
  <c r="K1032" i="11" l="1"/>
  <c r="L1032" i="11" s="1"/>
  <c r="J1031" i="11"/>
  <c r="E1032" i="11"/>
  <c r="F1032" i="11" s="1"/>
  <c r="D1031" i="11"/>
  <c r="H1032" i="11"/>
  <c r="I1032" i="11" s="1"/>
  <c r="G1031" i="11"/>
  <c r="B1032" i="11"/>
  <c r="C1032" i="11" s="1"/>
  <c r="A1031" i="11"/>
  <c r="K1033" i="11" l="1"/>
  <c r="L1033" i="11" s="1"/>
  <c r="J1032" i="11"/>
  <c r="E1033" i="11"/>
  <c r="F1033" i="11" s="1"/>
  <c r="D1032" i="11"/>
  <c r="H1033" i="11"/>
  <c r="I1033" i="11" s="1"/>
  <c r="G1032" i="11"/>
  <c r="B1033" i="11"/>
  <c r="C1033" i="11" s="1"/>
  <c r="A1032" i="11"/>
  <c r="K1034" i="11" l="1"/>
  <c r="L1034" i="11" s="1"/>
  <c r="J1033" i="11"/>
  <c r="E1034" i="11"/>
  <c r="F1034" i="11" s="1"/>
  <c r="D1033" i="11"/>
  <c r="H1034" i="11"/>
  <c r="I1034" i="11" s="1"/>
  <c r="G1033" i="11"/>
  <c r="B1034" i="11"/>
  <c r="C1034" i="11" s="1"/>
  <c r="A1033" i="11"/>
  <c r="K1035" i="11" l="1"/>
  <c r="L1035" i="11" s="1"/>
  <c r="J1034" i="11"/>
  <c r="E1035" i="11"/>
  <c r="F1035" i="11" s="1"/>
  <c r="D1034" i="11"/>
  <c r="H1035" i="11"/>
  <c r="I1035" i="11" s="1"/>
  <c r="G1034" i="11"/>
  <c r="B1035" i="11"/>
  <c r="C1035" i="11" s="1"/>
  <c r="A1034" i="11"/>
  <c r="K1036" i="11" l="1"/>
  <c r="L1036" i="11" s="1"/>
  <c r="J1035" i="11"/>
  <c r="E1036" i="11"/>
  <c r="F1036" i="11" s="1"/>
  <c r="D1035" i="11"/>
  <c r="H1036" i="11"/>
  <c r="I1036" i="11" s="1"/>
  <c r="G1035" i="11"/>
  <c r="B1036" i="11"/>
  <c r="C1036" i="11" s="1"/>
  <c r="A1035" i="11"/>
  <c r="K1037" i="11" l="1"/>
  <c r="L1037" i="11" s="1"/>
  <c r="J1036" i="11"/>
  <c r="E1037" i="11"/>
  <c r="F1037" i="11" s="1"/>
  <c r="D1036" i="11"/>
  <c r="H1037" i="11"/>
  <c r="I1037" i="11" s="1"/>
  <c r="G1036" i="11"/>
  <c r="B1037" i="11"/>
  <c r="C1037" i="11" s="1"/>
  <c r="A1036" i="11"/>
  <c r="K1038" i="11" l="1"/>
  <c r="L1038" i="11" s="1"/>
  <c r="J1037" i="11"/>
  <c r="E1038" i="11"/>
  <c r="F1038" i="11" s="1"/>
  <c r="D1037" i="11"/>
  <c r="H1038" i="11"/>
  <c r="I1038" i="11" s="1"/>
  <c r="G1037" i="11"/>
  <c r="B1038" i="11"/>
  <c r="C1038" i="11" s="1"/>
  <c r="A1037" i="11"/>
  <c r="K1039" i="11" l="1"/>
  <c r="L1039" i="11" s="1"/>
  <c r="J1038" i="11"/>
  <c r="D1038" i="11"/>
  <c r="E1039" i="11"/>
  <c r="F1039" i="11" s="1"/>
  <c r="H1039" i="11"/>
  <c r="I1039" i="11" s="1"/>
  <c r="G1038" i="11"/>
  <c r="B1039" i="11"/>
  <c r="C1039" i="11" s="1"/>
  <c r="A1038" i="11"/>
  <c r="J1039" i="11" l="1"/>
  <c r="K1040" i="11"/>
  <c r="L1040" i="11" s="1"/>
  <c r="E1040" i="11"/>
  <c r="F1040" i="11" s="1"/>
  <c r="D1039" i="11"/>
  <c r="H1040" i="11"/>
  <c r="I1040" i="11" s="1"/>
  <c r="G1039" i="11"/>
  <c r="B1040" i="11"/>
  <c r="C1040" i="11" s="1"/>
  <c r="A1039" i="11"/>
  <c r="K1041" i="11" l="1"/>
  <c r="L1041" i="11" s="1"/>
  <c r="J1040" i="11"/>
  <c r="D1040" i="11"/>
  <c r="E1041" i="11"/>
  <c r="F1041" i="11" s="1"/>
  <c r="H1041" i="11"/>
  <c r="I1041" i="11" s="1"/>
  <c r="G1040" i="11"/>
  <c r="B1041" i="11"/>
  <c r="C1041" i="11" s="1"/>
  <c r="A1040" i="11"/>
  <c r="K1042" i="11" l="1"/>
  <c r="L1042" i="11" s="1"/>
  <c r="J1041" i="11"/>
  <c r="E1042" i="11"/>
  <c r="F1042" i="11" s="1"/>
  <c r="D1041" i="11"/>
  <c r="H1042" i="11"/>
  <c r="I1042" i="11" s="1"/>
  <c r="G1041" i="11"/>
  <c r="B1042" i="11"/>
  <c r="C1042" i="11" s="1"/>
  <c r="A1041" i="11"/>
  <c r="K1043" i="11" l="1"/>
  <c r="L1043" i="11" s="1"/>
  <c r="J1042" i="11"/>
  <c r="D1042" i="11"/>
  <c r="E1043" i="11"/>
  <c r="F1043" i="11" s="1"/>
  <c r="H1043" i="11"/>
  <c r="I1043" i="11" s="1"/>
  <c r="G1042" i="11"/>
  <c r="B1043" i="11"/>
  <c r="C1043" i="11" s="1"/>
  <c r="A1042" i="11"/>
  <c r="K1044" i="11" l="1"/>
  <c r="L1044" i="11" s="1"/>
  <c r="J1043" i="11"/>
  <c r="E1044" i="11"/>
  <c r="F1044" i="11" s="1"/>
  <c r="D1043" i="11"/>
  <c r="H1044" i="11"/>
  <c r="I1044" i="11" s="1"/>
  <c r="G1043" i="11"/>
  <c r="B1044" i="11"/>
  <c r="C1044" i="11" s="1"/>
  <c r="A1043" i="11"/>
  <c r="K1045" i="11" l="1"/>
  <c r="L1045" i="11" s="1"/>
  <c r="J1044" i="11"/>
  <c r="E1045" i="11"/>
  <c r="F1045" i="11" s="1"/>
  <c r="D1044" i="11"/>
  <c r="H1045" i="11"/>
  <c r="I1045" i="11" s="1"/>
  <c r="G1044" i="11"/>
  <c r="B1045" i="11"/>
  <c r="C1045" i="11" s="1"/>
  <c r="A1044" i="11"/>
  <c r="K1046" i="11" l="1"/>
  <c r="L1046" i="11" s="1"/>
  <c r="J1045" i="11"/>
  <c r="E1046" i="11"/>
  <c r="F1046" i="11" s="1"/>
  <c r="D1045" i="11"/>
  <c r="H1046" i="11"/>
  <c r="I1046" i="11" s="1"/>
  <c r="G1045" i="11"/>
  <c r="B1046" i="11"/>
  <c r="C1046" i="11" s="1"/>
  <c r="A1045" i="11"/>
  <c r="K1047" i="11" l="1"/>
  <c r="L1047" i="11" s="1"/>
  <c r="J1046" i="11"/>
  <c r="D1046" i="11"/>
  <c r="E1047" i="11"/>
  <c r="F1047" i="11" s="1"/>
  <c r="H1047" i="11"/>
  <c r="I1047" i="11" s="1"/>
  <c r="G1046" i="11"/>
  <c r="B1047" i="11"/>
  <c r="C1047" i="11" s="1"/>
  <c r="A1046" i="11"/>
  <c r="K1048" i="11" l="1"/>
  <c r="L1048" i="11" s="1"/>
  <c r="J1047" i="11"/>
  <c r="E1048" i="11"/>
  <c r="F1048" i="11" s="1"/>
  <c r="D1047" i="11"/>
  <c r="H1048" i="11"/>
  <c r="I1048" i="11" s="1"/>
  <c r="G1047" i="11"/>
  <c r="B1048" i="11"/>
  <c r="C1048" i="11" s="1"/>
  <c r="A1047" i="11"/>
  <c r="K1049" i="11" l="1"/>
  <c r="L1049" i="11" s="1"/>
  <c r="J1048" i="11"/>
  <c r="E1049" i="11"/>
  <c r="F1049" i="11" s="1"/>
  <c r="D1048" i="11"/>
  <c r="H1049" i="11"/>
  <c r="I1049" i="11" s="1"/>
  <c r="G1048" i="11"/>
  <c r="B1049" i="11"/>
  <c r="C1049" i="11" s="1"/>
  <c r="A1048" i="11"/>
  <c r="K1050" i="11" l="1"/>
  <c r="L1050" i="11" s="1"/>
  <c r="J1049" i="11"/>
  <c r="E1050" i="11"/>
  <c r="F1050" i="11" s="1"/>
  <c r="D1049" i="11"/>
  <c r="H1050" i="11"/>
  <c r="I1050" i="11" s="1"/>
  <c r="G1049" i="11"/>
  <c r="B1050" i="11"/>
  <c r="C1050" i="11" s="1"/>
  <c r="A1049" i="11"/>
  <c r="K1051" i="11" l="1"/>
  <c r="L1051" i="11" s="1"/>
  <c r="J1050" i="11"/>
  <c r="E1051" i="11"/>
  <c r="F1051" i="11" s="1"/>
  <c r="D1050" i="11"/>
  <c r="H1051" i="11"/>
  <c r="I1051" i="11" s="1"/>
  <c r="G1050" i="11"/>
  <c r="B1051" i="11"/>
  <c r="C1051" i="11" s="1"/>
  <c r="A1050" i="11"/>
  <c r="K1052" i="11" l="1"/>
  <c r="L1052" i="11" s="1"/>
  <c r="J1051" i="11"/>
  <c r="E1052" i="11"/>
  <c r="F1052" i="11" s="1"/>
  <c r="D1051" i="11"/>
  <c r="H1052" i="11"/>
  <c r="I1052" i="11" s="1"/>
  <c r="G1051" i="11"/>
  <c r="B1052" i="11"/>
  <c r="C1052" i="11" s="1"/>
  <c r="A1051" i="11"/>
  <c r="K1053" i="11" l="1"/>
  <c r="L1053" i="11" s="1"/>
  <c r="J1052" i="11"/>
  <c r="E1053" i="11"/>
  <c r="F1053" i="11" s="1"/>
  <c r="D1052" i="11"/>
  <c r="H1053" i="11"/>
  <c r="I1053" i="11" s="1"/>
  <c r="G1052" i="11"/>
  <c r="B1053" i="11"/>
  <c r="C1053" i="11" s="1"/>
  <c r="A1052" i="11"/>
  <c r="K1054" i="11" l="1"/>
  <c r="L1054" i="11" s="1"/>
  <c r="J1053" i="11"/>
  <c r="E1054" i="11"/>
  <c r="F1054" i="11" s="1"/>
  <c r="D1053" i="11"/>
  <c r="H1054" i="11"/>
  <c r="I1054" i="11" s="1"/>
  <c r="G1053" i="11"/>
  <c r="B1054" i="11"/>
  <c r="C1054" i="11" s="1"/>
  <c r="A1053" i="11"/>
  <c r="K1055" i="11" l="1"/>
  <c r="L1055" i="11" s="1"/>
  <c r="J1054" i="11"/>
  <c r="D1054" i="11"/>
  <c r="E1055" i="11"/>
  <c r="F1055" i="11" s="1"/>
  <c r="H1055" i="11"/>
  <c r="I1055" i="11" s="1"/>
  <c r="G1054" i="11"/>
  <c r="B1055" i="11"/>
  <c r="C1055" i="11" s="1"/>
  <c r="A1054" i="11"/>
  <c r="K1056" i="11" l="1"/>
  <c r="L1056" i="11" s="1"/>
  <c r="J1055" i="11"/>
  <c r="E1056" i="11"/>
  <c r="F1056" i="11" s="1"/>
  <c r="D1055" i="11"/>
  <c r="H1056" i="11"/>
  <c r="I1056" i="11" s="1"/>
  <c r="G1055" i="11"/>
  <c r="B1056" i="11"/>
  <c r="C1056" i="11" s="1"/>
  <c r="A1055" i="11"/>
  <c r="K1057" i="11" l="1"/>
  <c r="L1057" i="11" s="1"/>
  <c r="J1056" i="11"/>
  <c r="D1056" i="11"/>
  <c r="E1057" i="11"/>
  <c r="F1057" i="11" s="1"/>
  <c r="H1057" i="11"/>
  <c r="I1057" i="11" s="1"/>
  <c r="G1056" i="11"/>
  <c r="B1057" i="11"/>
  <c r="C1057" i="11" s="1"/>
  <c r="A1056" i="11"/>
  <c r="K1058" i="11" l="1"/>
  <c r="L1058" i="11" s="1"/>
  <c r="J1057" i="11"/>
  <c r="E1058" i="11"/>
  <c r="F1058" i="11" s="1"/>
  <c r="D1057" i="11"/>
  <c r="H1058" i="11"/>
  <c r="I1058" i="11" s="1"/>
  <c r="G1057" i="11"/>
  <c r="B1058" i="11"/>
  <c r="C1058" i="11" s="1"/>
  <c r="A1057" i="11"/>
  <c r="K1059" i="11" l="1"/>
  <c r="L1059" i="11" s="1"/>
  <c r="J1058" i="11"/>
  <c r="D1058" i="11"/>
  <c r="E1059" i="11"/>
  <c r="F1059" i="11" s="1"/>
  <c r="H1059" i="11"/>
  <c r="I1059" i="11" s="1"/>
  <c r="G1058" i="11"/>
  <c r="B1059" i="11"/>
  <c r="C1059" i="11" s="1"/>
  <c r="A1058" i="11"/>
  <c r="K1060" i="11" l="1"/>
  <c r="L1060" i="11" s="1"/>
  <c r="J1059" i="11"/>
  <c r="E1060" i="11"/>
  <c r="F1060" i="11" s="1"/>
  <c r="D1059" i="11"/>
  <c r="H1060" i="11"/>
  <c r="I1060" i="11" s="1"/>
  <c r="G1059" i="11"/>
  <c r="B1060" i="11"/>
  <c r="C1060" i="11" s="1"/>
  <c r="A1059" i="11"/>
  <c r="K1061" i="11" l="1"/>
  <c r="L1061" i="11" s="1"/>
  <c r="J1060" i="11"/>
  <c r="E1061" i="11"/>
  <c r="F1061" i="11" s="1"/>
  <c r="D1060" i="11"/>
  <c r="H1061" i="11"/>
  <c r="I1061" i="11" s="1"/>
  <c r="G1060" i="11"/>
  <c r="B1061" i="11"/>
  <c r="C1061" i="11" s="1"/>
  <c r="A1060" i="11"/>
  <c r="K1062" i="11" l="1"/>
  <c r="L1062" i="11" s="1"/>
  <c r="J1061" i="11"/>
  <c r="E1062" i="11"/>
  <c r="F1062" i="11" s="1"/>
  <c r="D1061" i="11"/>
  <c r="H1062" i="11"/>
  <c r="I1062" i="11" s="1"/>
  <c r="G1061" i="11"/>
  <c r="B1062" i="11"/>
  <c r="C1062" i="11" s="1"/>
  <c r="A1061" i="11"/>
  <c r="K1063" i="11" l="1"/>
  <c r="L1063" i="11" s="1"/>
  <c r="J1062" i="11"/>
  <c r="E1063" i="11"/>
  <c r="F1063" i="11" s="1"/>
  <c r="D1062" i="11"/>
  <c r="H1063" i="11"/>
  <c r="I1063" i="11" s="1"/>
  <c r="G1062" i="11"/>
  <c r="B1063" i="11"/>
  <c r="C1063" i="11" s="1"/>
  <c r="A1062" i="11"/>
  <c r="K1064" i="11" l="1"/>
  <c r="L1064" i="11" s="1"/>
  <c r="J1063" i="11"/>
  <c r="E1064" i="11"/>
  <c r="F1064" i="11" s="1"/>
  <c r="D1063" i="11"/>
  <c r="H1064" i="11"/>
  <c r="I1064" i="11" s="1"/>
  <c r="G1063" i="11"/>
  <c r="B1064" i="11"/>
  <c r="C1064" i="11" s="1"/>
  <c r="A1063" i="11"/>
  <c r="K1065" i="11" l="1"/>
  <c r="L1065" i="11" s="1"/>
  <c r="J1064" i="11"/>
  <c r="E1065" i="11"/>
  <c r="F1065" i="11" s="1"/>
  <c r="D1064" i="11"/>
  <c r="H1065" i="11"/>
  <c r="I1065" i="11" s="1"/>
  <c r="G1064" i="11"/>
  <c r="B1065" i="11"/>
  <c r="C1065" i="11" s="1"/>
  <c r="A1064" i="11"/>
  <c r="K1066" i="11" l="1"/>
  <c r="L1066" i="11" s="1"/>
  <c r="J1065" i="11"/>
  <c r="E1066" i="11"/>
  <c r="F1066" i="11" s="1"/>
  <c r="D1065" i="11"/>
  <c r="H1066" i="11"/>
  <c r="I1066" i="11" s="1"/>
  <c r="G1065" i="11"/>
  <c r="B1066" i="11"/>
  <c r="C1066" i="11" s="1"/>
  <c r="A1065" i="11"/>
  <c r="K1067" i="11" l="1"/>
  <c r="L1067" i="11" s="1"/>
  <c r="J1066" i="11"/>
  <c r="D1066" i="11"/>
  <c r="E1067" i="11"/>
  <c r="F1067" i="11" s="1"/>
  <c r="H1067" i="11"/>
  <c r="I1067" i="11" s="1"/>
  <c r="G1066" i="11"/>
  <c r="B1067" i="11"/>
  <c r="C1067" i="11" s="1"/>
  <c r="A1066" i="11"/>
  <c r="K1068" i="11" l="1"/>
  <c r="L1068" i="11" s="1"/>
  <c r="J1067" i="11"/>
  <c r="E1068" i="11"/>
  <c r="F1068" i="11" s="1"/>
  <c r="D1067" i="11"/>
  <c r="H1068" i="11"/>
  <c r="I1068" i="11" s="1"/>
  <c r="G1067" i="11"/>
  <c r="B1068" i="11"/>
  <c r="C1068" i="11" s="1"/>
  <c r="A1067" i="11"/>
  <c r="K1069" i="11" l="1"/>
  <c r="L1069" i="11" s="1"/>
  <c r="J1068" i="11"/>
  <c r="E1069" i="11"/>
  <c r="F1069" i="11" s="1"/>
  <c r="D1068" i="11"/>
  <c r="H1069" i="11"/>
  <c r="I1069" i="11" s="1"/>
  <c r="G1068" i="11"/>
  <c r="B1069" i="11"/>
  <c r="C1069" i="11" s="1"/>
  <c r="A1068" i="11"/>
  <c r="K1070" i="11" l="1"/>
  <c r="L1070" i="11" s="1"/>
  <c r="J1069" i="11"/>
  <c r="E1070" i="11"/>
  <c r="F1070" i="11" s="1"/>
  <c r="D1069" i="11"/>
  <c r="H1070" i="11"/>
  <c r="I1070" i="11" s="1"/>
  <c r="G1069" i="11"/>
  <c r="B1070" i="11"/>
  <c r="C1070" i="11" s="1"/>
  <c r="A1069" i="11"/>
  <c r="K1071" i="11" l="1"/>
  <c r="L1071" i="11" s="1"/>
  <c r="J1070" i="11"/>
  <c r="E1071" i="11"/>
  <c r="F1071" i="11" s="1"/>
  <c r="D1070" i="11"/>
  <c r="H1071" i="11"/>
  <c r="I1071" i="11" s="1"/>
  <c r="G1070" i="11"/>
  <c r="B1071" i="11"/>
  <c r="C1071" i="11" s="1"/>
  <c r="A1070" i="11"/>
  <c r="K1072" i="11" l="1"/>
  <c r="L1072" i="11" s="1"/>
  <c r="J1071" i="11"/>
  <c r="E1072" i="11"/>
  <c r="F1072" i="11" s="1"/>
  <c r="D1071" i="11"/>
  <c r="H1072" i="11"/>
  <c r="I1072" i="11" s="1"/>
  <c r="G1071" i="11"/>
  <c r="B1072" i="11"/>
  <c r="C1072" i="11" s="1"/>
  <c r="A1071" i="11"/>
  <c r="K1073" i="11" l="1"/>
  <c r="L1073" i="11" s="1"/>
  <c r="J1072" i="11"/>
  <c r="E1073" i="11"/>
  <c r="F1073" i="11" s="1"/>
  <c r="D1072" i="11"/>
  <c r="H1073" i="11"/>
  <c r="I1073" i="11" s="1"/>
  <c r="G1072" i="11"/>
  <c r="B1073" i="11"/>
  <c r="C1073" i="11" s="1"/>
  <c r="A1072" i="11"/>
  <c r="K1074" i="11" l="1"/>
  <c r="L1074" i="11" s="1"/>
  <c r="J1073" i="11"/>
  <c r="E1074" i="11"/>
  <c r="F1074" i="11" s="1"/>
  <c r="D1073" i="11"/>
  <c r="H1074" i="11"/>
  <c r="I1074" i="11" s="1"/>
  <c r="G1073" i="11"/>
  <c r="B1074" i="11"/>
  <c r="C1074" i="11" s="1"/>
  <c r="A1073" i="11"/>
  <c r="K1075" i="11" l="1"/>
  <c r="L1075" i="11" s="1"/>
  <c r="J1074" i="11"/>
  <c r="E1075" i="11"/>
  <c r="F1075" i="11" s="1"/>
  <c r="D1074" i="11"/>
  <c r="H1075" i="11"/>
  <c r="I1075" i="11" s="1"/>
  <c r="G1074" i="11"/>
  <c r="B1075" i="11"/>
  <c r="C1075" i="11" s="1"/>
  <c r="A1074" i="11"/>
  <c r="K1076" i="11" l="1"/>
  <c r="L1076" i="11" s="1"/>
  <c r="J1075" i="11"/>
  <c r="E1076" i="11"/>
  <c r="F1076" i="11" s="1"/>
  <c r="D1075" i="11"/>
  <c r="H1076" i="11"/>
  <c r="I1076" i="11" s="1"/>
  <c r="G1075" i="11"/>
  <c r="B1076" i="11"/>
  <c r="C1076" i="11" s="1"/>
  <c r="A1075" i="11"/>
  <c r="K1077" i="11" l="1"/>
  <c r="L1077" i="11" s="1"/>
  <c r="J1076" i="11"/>
  <c r="D1076" i="11"/>
  <c r="E1077" i="11"/>
  <c r="F1077" i="11" s="1"/>
  <c r="H1077" i="11"/>
  <c r="I1077" i="11" s="1"/>
  <c r="G1076" i="11"/>
  <c r="B1077" i="11"/>
  <c r="C1077" i="11" s="1"/>
  <c r="A1076" i="11"/>
  <c r="K1078" i="11" l="1"/>
  <c r="L1078" i="11" s="1"/>
  <c r="J1077" i="11"/>
  <c r="E1078" i="11"/>
  <c r="F1078" i="11" s="1"/>
  <c r="D1077" i="11"/>
  <c r="H1078" i="11"/>
  <c r="I1078" i="11" s="1"/>
  <c r="G1077" i="11"/>
  <c r="B1078" i="11"/>
  <c r="C1078" i="11" s="1"/>
  <c r="A1077" i="11"/>
  <c r="K1079" i="11" l="1"/>
  <c r="L1079" i="11" s="1"/>
  <c r="J1078" i="11"/>
  <c r="E1079" i="11"/>
  <c r="F1079" i="11" s="1"/>
  <c r="D1078" i="11"/>
  <c r="H1079" i="11"/>
  <c r="I1079" i="11" s="1"/>
  <c r="G1078" i="11"/>
  <c r="B1079" i="11"/>
  <c r="C1079" i="11" s="1"/>
  <c r="A1078" i="11"/>
  <c r="K1080" i="11" l="1"/>
  <c r="L1080" i="11" s="1"/>
  <c r="J1079" i="11"/>
  <c r="E1080" i="11"/>
  <c r="F1080" i="11" s="1"/>
  <c r="D1079" i="11"/>
  <c r="H1080" i="11"/>
  <c r="I1080" i="11" s="1"/>
  <c r="G1079" i="11"/>
  <c r="B1080" i="11"/>
  <c r="C1080" i="11" s="1"/>
  <c r="A1079" i="11"/>
  <c r="K1081" i="11" l="1"/>
  <c r="L1081" i="11" s="1"/>
  <c r="J1080" i="11"/>
  <c r="E1081" i="11"/>
  <c r="F1081" i="11" s="1"/>
  <c r="D1080" i="11"/>
  <c r="H1081" i="11"/>
  <c r="I1081" i="11" s="1"/>
  <c r="G1080" i="11"/>
  <c r="B1081" i="11"/>
  <c r="C1081" i="11" s="1"/>
  <c r="A1080" i="11"/>
  <c r="K1082" i="11" l="1"/>
  <c r="L1082" i="11" s="1"/>
  <c r="J1081" i="11"/>
  <c r="E1082" i="11"/>
  <c r="F1082" i="11" s="1"/>
  <c r="D1081" i="11"/>
  <c r="H1082" i="11"/>
  <c r="I1082" i="11" s="1"/>
  <c r="G1081" i="11"/>
  <c r="B1082" i="11"/>
  <c r="C1082" i="11" s="1"/>
  <c r="A1081" i="11"/>
  <c r="K1083" i="11" l="1"/>
  <c r="L1083" i="11" s="1"/>
  <c r="J1082" i="11"/>
  <c r="E1083" i="11"/>
  <c r="F1083" i="11" s="1"/>
  <c r="D1082" i="11"/>
  <c r="H1083" i="11"/>
  <c r="I1083" i="11" s="1"/>
  <c r="G1082" i="11"/>
  <c r="B1083" i="11"/>
  <c r="C1083" i="11" s="1"/>
  <c r="A1082" i="11"/>
  <c r="K1084" i="11" l="1"/>
  <c r="L1084" i="11" s="1"/>
  <c r="J1083" i="11"/>
  <c r="E1084" i="11"/>
  <c r="F1084" i="11" s="1"/>
  <c r="D1083" i="11"/>
  <c r="H1084" i="11"/>
  <c r="I1084" i="11" s="1"/>
  <c r="G1083" i="11"/>
  <c r="B1084" i="11"/>
  <c r="C1084" i="11" s="1"/>
  <c r="A1083" i="11"/>
  <c r="K1085" i="11" l="1"/>
  <c r="L1085" i="11" s="1"/>
  <c r="J1084" i="11"/>
  <c r="E1085" i="11"/>
  <c r="F1085" i="11" s="1"/>
  <c r="D1084" i="11"/>
  <c r="H1085" i="11"/>
  <c r="I1085" i="11" s="1"/>
  <c r="G1084" i="11"/>
  <c r="B1085" i="11"/>
  <c r="C1085" i="11" s="1"/>
  <c r="A1084" i="11"/>
  <c r="K1086" i="11" l="1"/>
  <c r="L1086" i="11" s="1"/>
  <c r="J1085" i="11"/>
  <c r="E1086" i="11"/>
  <c r="F1086" i="11" s="1"/>
  <c r="D1085" i="11"/>
  <c r="H1086" i="11"/>
  <c r="I1086" i="11" s="1"/>
  <c r="G1085" i="11"/>
  <c r="B1086" i="11"/>
  <c r="C1086" i="11" s="1"/>
  <c r="A1085" i="11"/>
  <c r="K1087" i="11" l="1"/>
  <c r="L1087" i="11" s="1"/>
  <c r="J1086" i="11"/>
  <c r="E1087" i="11"/>
  <c r="F1087" i="11" s="1"/>
  <c r="D1086" i="11"/>
  <c r="H1087" i="11"/>
  <c r="I1087" i="11" s="1"/>
  <c r="G1086" i="11"/>
  <c r="B1087" i="11"/>
  <c r="C1087" i="11" s="1"/>
  <c r="A1086" i="11"/>
  <c r="K1088" i="11" l="1"/>
  <c r="L1088" i="11" s="1"/>
  <c r="J1087" i="11"/>
  <c r="E1088" i="11"/>
  <c r="F1088" i="11" s="1"/>
  <c r="D1087" i="11"/>
  <c r="H1088" i="11"/>
  <c r="I1088" i="11" s="1"/>
  <c r="G1087" i="11"/>
  <c r="B1088" i="11"/>
  <c r="C1088" i="11" s="1"/>
  <c r="A1087" i="11"/>
  <c r="K1089" i="11" l="1"/>
  <c r="L1089" i="11" s="1"/>
  <c r="J1088" i="11"/>
  <c r="D1088" i="11"/>
  <c r="E1089" i="11"/>
  <c r="F1089" i="11" s="1"/>
  <c r="H1089" i="11"/>
  <c r="I1089" i="11" s="1"/>
  <c r="G1088" i="11"/>
  <c r="B1089" i="11"/>
  <c r="C1089" i="11" s="1"/>
  <c r="A1088" i="11"/>
  <c r="K1090" i="11" l="1"/>
  <c r="L1090" i="11" s="1"/>
  <c r="J1089" i="11"/>
  <c r="E1090" i="11"/>
  <c r="F1090" i="11" s="1"/>
  <c r="D1089" i="11"/>
  <c r="H1090" i="11"/>
  <c r="I1090" i="11" s="1"/>
  <c r="G1089" i="11"/>
  <c r="B1090" i="11"/>
  <c r="C1090" i="11" s="1"/>
  <c r="A1089" i="11"/>
  <c r="K1091" i="11" l="1"/>
  <c r="L1091" i="11" s="1"/>
  <c r="J1090" i="11"/>
  <c r="E1091" i="11"/>
  <c r="F1091" i="11" s="1"/>
  <c r="D1090" i="11"/>
  <c r="H1091" i="11"/>
  <c r="I1091" i="11" s="1"/>
  <c r="G1090" i="11"/>
  <c r="B1091" i="11"/>
  <c r="C1091" i="11" s="1"/>
  <c r="A1090" i="11"/>
  <c r="K1092" i="11" l="1"/>
  <c r="L1092" i="11" s="1"/>
  <c r="J1091" i="11"/>
  <c r="D1091" i="11"/>
  <c r="E1092" i="11"/>
  <c r="F1092" i="11" s="1"/>
  <c r="G1091" i="11"/>
  <c r="H1092" i="11"/>
  <c r="I1092" i="11" s="1"/>
  <c r="B1092" i="11"/>
  <c r="C1092" i="11" s="1"/>
  <c r="A1091" i="11"/>
  <c r="J1092" i="11" l="1"/>
  <c r="K1093" i="11"/>
  <c r="L1093" i="11" s="1"/>
  <c r="E1093" i="11"/>
  <c r="F1093" i="11" s="1"/>
  <c r="D1092" i="11"/>
  <c r="H1093" i="11"/>
  <c r="I1093" i="11" s="1"/>
  <c r="G1092" i="11"/>
  <c r="B1093" i="11"/>
  <c r="C1093" i="11" s="1"/>
  <c r="A1092" i="11"/>
  <c r="K1094" i="11" l="1"/>
  <c r="L1094" i="11" s="1"/>
  <c r="J1093" i="11"/>
  <c r="E1094" i="11"/>
  <c r="F1094" i="11" s="1"/>
  <c r="D1093" i="11"/>
  <c r="H1094" i="11"/>
  <c r="I1094" i="11" s="1"/>
  <c r="G1093" i="11"/>
  <c r="B1094" i="11"/>
  <c r="C1094" i="11" s="1"/>
  <c r="A1093" i="11"/>
  <c r="K1095" i="11" l="1"/>
  <c r="L1095" i="11" s="1"/>
  <c r="J1094" i="11"/>
  <c r="E1095" i="11"/>
  <c r="F1095" i="11" s="1"/>
  <c r="D1094" i="11"/>
  <c r="H1095" i="11"/>
  <c r="I1095" i="11" s="1"/>
  <c r="G1094" i="11"/>
  <c r="B1095" i="11"/>
  <c r="C1095" i="11" s="1"/>
  <c r="A1094" i="11"/>
  <c r="K1096" i="11" l="1"/>
  <c r="L1096" i="11" s="1"/>
  <c r="J1095" i="11"/>
  <c r="E1096" i="11"/>
  <c r="F1096" i="11" s="1"/>
  <c r="D1095" i="11"/>
  <c r="G1095" i="11"/>
  <c r="H1096" i="11"/>
  <c r="I1096" i="11" s="1"/>
  <c r="B1096" i="11"/>
  <c r="C1096" i="11" s="1"/>
  <c r="A1095" i="11"/>
  <c r="K1097" i="11" l="1"/>
  <c r="L1097" i="11" s="1"/>
  <c r="J1096" i="11"/>
  <c r="E1097" i="11"/>
  <c r="F1097" i="11" s="1"/>
  <c r="D1096" i="11"/>
  <c r="H1097" i="11"/>
  <c r="I1097" i="11" s="1"/>
  <c r="G1096" i="11"/>
  <c r="B1097" i="11"/>
  <c r="C1097" i="11" s="1"/>
  <c r="A1096" i="11"/>
  <c r="K1098" i="11" l="1"/>
  <c r="L1098" i="11" s="1"/>
  <c r="J1097" i="11"/>
  <c r="E1098" i="11"/>
  <c r="F1098" i="11" s="1"/>
  <c r="D1097" i="11"/>
  <c r="H1098" i="11"/>
  <c r="I1098" i="11" s="1"/>
  <c r="G1097" i="11"/>
  <c r="B1098" i="11"/>
  <c r="C1098" i="11" s="1"/>
  <c r="A1097" i="11"/>
  <c r="K1099" i="11" l="1"/>
  <c r="L1099" i="11" s="1"/>
  <c r="J1098" i="11"/>
  <c r="E1099" i="11"/>
  <c r="F1099" i="11" s="1"/>
  <c r="D1098" i="11"/>
  <c r="H1099" i="11"/>
  <c r="I1099" i="11" s="1"/>
  <c r="G1098" i="11"/>
  <c r="B1099" i="11"/>
  <c r="C1099" i="11" s="1"/>
  <c r="A1098" i="11"/>
  <c r="K1100" i="11" l="1"/>
  <c r="L1100" i="11" s="1"/>
  <c r="J1099" i="11"/>
  <c r="E1100" i="11"/>
  <c r="F1100" i="11" s="1"/>
  <c r="D1099" i="11"/>
  <c r="H1100" i="11"/>
  <c r="I1100" i="11" s="1"/>
  <c r="G1099" i="11"/>
  <c r="B1100" i="11"/>
  <c r="C1100" i="11" s="1"/>
  <c r="A1099" i="11"/>
  <c r="K1101" i="11" l="1"/>
  <c r="L1101" i="11" s="1"/>
  <c r="J1100" i="11"/>
  <c r="E1101" i="11"/>
  <c r="F1101" i="11" s="1"/>
  <c r="D1100" i="11"/>
  <c r="H1101" i="11"/>
  <c r="I1101" i="11" s="1"/>
  <c r="G1100" i="11"/>
  <c r="B1101" i="11"/>
  <c r="C1101" i="11" s="1"/>
  <c r="A1100" i="11"/>
  <c r="K1102" i="11" l="1"/>
  <c r="L1102" i="11" s="1"/>
  <c r="J1101" i="11"/>
  <c r="E1102" i="11"/>
  <c r="F1102" i="11" s="1"/>
  <c r="D1101" i="11"/>
  <c r="H1102" i="11"/>
  <c r="I1102" i="11" s="1"/>
  <c r="G1101" i="11"/>
  <c r="B1102" i="11"/>
  <c r="C1102" i="11" s="1"/>
  <c r="A1101" i="11"/>
  <c r="K1103" i="11" l="1"/>
  <c r="L1103" i="11" s="1"/>
  <c r="J1102" i="11"/>
  <c r="E1103" i="11"/>
  <c r="F1103" i="11" s="1"/>
  <c r="D1102" i="11"/>
  <c r="H1103" i="11"/>
  <c r="I1103" i="11" s="1"/>
  <c r="G1102" i="11"/>
  <c r="B1103" i="11"/>
  <c r="C1103" i="11" s="1"/>
  <c r="A1102" i="11"/>
  <c r="K1104" i="11" l="1"/>
  <c r="L1104" i="11" s="1"/>
  <c r="J1103" i="11"/>
  <c r="E1104" i="11"/>
  <c r="F1104" i="11" s="1"/>
  <c r="D1103" i="11"/>
  <c r="G1103" i="11"/>
  <c r="H1104" i="11"/>
  <c r="I1104" i="11" s="1"/>
  <c r="B1104" i="11"/>
  <c r="C1104" i="11" s="1"/>
  <c r="A1103" i="11"/>
  <c r="K1105" i="11" l="1"/>
  <c r="L1105" i="11" s="1"/>
  <c r="J1104" i="11"/>
  <c r="E1105" i="11"/>
  <c r="F1105" i="11" s="1"/>
  <c r="D1104" i="11"/>
  <c r="H1105" i="11"/>
  <c r="I1105" i="11" s="1"/>
  <c r="G1104" i="11"/>
  <c r="B1105" i="11"/>
  <c r="C1105" i="11" s="1"/>
  <c r="A1104" i="11"/>
  <c r="K1106" i="11" l="1"/>
  <c r="L1106" i="11" s="1"/>
  <c r="J1105" i="11"/>
  <c r="E1106" i="11"/>
  <c r="F1106" i="11" s="1"/>
  <c r="D1105" i="11"/>
  <c r="H1106" i="11"/>
  <c r="I1106" i="11" s="1"/>
  <c r="G1105" i="11"/>
  <c r="B1106" i="11"/>
  <c r="C1106" i="11" s="1"/>
  <c r="A1105" i="11"/>
  <c r="K1107" i="11" l="1"/>
  <c r="L1107" i="11" s="1"/>
  <c r="J1106" i="11"/>
  <c r="E1107" i="11"/>
  <c r="F1107" i="11" s="1"/>
  <c r="D1106" i="11"/>
  <c r="H1107" i="11"/>
  <c r="I1107" i="11" s="1"/>
  <c r="G1106" i="11"/>
  <c r="B1107" i="11"/>
  <c r="C1107" i="11" s="1"/>
  <c r="A1106" i="11"/>
  <c r="K1108" i="11" l="1"/>
  <c r="L1108" i="11" s="1"/>
  <c r="J1107" i="11"/>
  <c r="D1107" i="11"/>
  <c r="E1108" i="11"/>
  <c r="F1108" i="11" s="1"/>
  <c r="G1107" i="11"/>
  <c r="H1108" i="11"/>
  <c r="I1108" i="11" s="1"/>
  <c r="B1108" i="11"/>
  <c r="C1108" i="11" s="1"/>
  <c r="A1107" i="11"/>
  <c r="K1109" i="11" l="1"/>
  <c r="L1109" i="11" s="1"/>
  <c r="J1108" i="11"/>
  <c r="E1109" i="11"/>
  <c r="F1109" i="11" s="1"/>
  <c r="D1108" i="11"/>
  <c r="H1109" i="11"/>
  <c r="I1109" i="11" s="1"/>
  <c r="G1108" i="11"/>
  <c r="B1109" i="11"/>
  <c r="C1109" i="11" s="1"/>
  <c r="A1108" i="11"/>
  <c r="K1110" i="11" l="1"/>
  <c r="L1110" i="11" s="1"/>
  <c r="J1109" i="11"/>
  <c r="E1110" i="11"/>
  <c r="F1110" i="11" s="1"/>
  <c r="D1109" i="11"/>
  <c r="H1110" i="11"/>
  <c r="I1110" i="11" s="1"/>
  <c r="G1109" i="11"/>
  <c r="B1110" i="11"/>
  <c r="C1110" i="11" s="1"/>
  <c r="A1109" i="11"/>
  <c r="K1111" i="11" l="1"/>
  <c r="L1111" i="11" s="1"/>
  <c r="J1110" i="11"/>
  <c r="E1111" i="11"/>
  <c r="F1111" i="11" s="1"/>
  <c r="D1110" i="11"/>
  <c r="H1111" i="11"/>
  <c r="I1111" i="11" s="1"/>
  <c r="G1110" i="11"/>
  <c r="B1111" i="11"/>
  <c r="C1111" i="11" s="1"/>
  <c r="A1110" i="11"/>
  <c r="K1112" i="11" l="1"/>
  <c r="L1112" i="11" s="1"/>
  <c r="J1111" i="11"/>
  <c r="E1112" i="11"/>
  <c r="F1112" i="11" s="1"/>
  <c r="D1111" i="11"/>
  <c r="H1112" i="11"/>
  <c r="I1112" i="11" s="1"/>
  <c r="G1111" i="11"/>
  <c r="B1112" i="11"/>
  <c r="C1112" i="11" s="1"/>
  <c r="A1111" i="11"/>
  <c r="K1113" i="11" l="1"/>
  <c r="L1113" i="11" s="1"/>
  <c r="J1112" i="11"/>
  <c r="E1113" i="11"/>
  <c r="F1113" i="11" s="1"/>
  <c r="D1112" i="11"/>
  <c r="H1113" i="11"/>
  <c r="I1113" i="11" s="1"/>
  <c r="G1112" i="11"/>
  <c r="B1113" i="11"/>
  <c r="C1113" i="11" s="1"/>
  <c r="A1112" i="11"/>
  <c r="K1114" i="11" l="1"/>
  <c r="L1114" i="11" s="1"/>
  <c r="J1113" i="11"/>
  <c r="E1114" i="11"/>
  <c r="F1114" i="11" s="1"/>
  <c r="D1113" i="11"/>
  <c r="H1114" i="11"/>
  <c r="I1114" i="11" s="1"/>
  <c r="G1113" i="11"/>
  <c r="B1114" i="11"/>
  <c r="C1114" i="11" s="1"/>
  <c r="A1113" i="11"/>
  <c r="K1115" i="11" l="1"/>
  <c r="L1115" i="11" s="1"/>
  <c r="J1114" i="11"/>
  <c r="E1115" i="11"/>
  <c r="F1115" i="11" s="1"/>
  <c r="D1114" i="11"/>
  <c r="H1115" i="11"/>
  <c r="I1115" i="11" s="1"/>
  <c r="G1114" i="11"/>
  <c r="B1115" i="11"/>
  <c r="C1115" i="11" s="1"/>
  <c r="A1114" i="11"/>
  <c r="K1116" i="11" l="1"/>
  <c r="L1116" i="11" s="1"/>
  <c r="J1115" i="11"/>
  <c r="E1116" i="11"/>
  <c r="F1116" i="11" s="1"/>
  <c r="D1115" i="11"/>
  <c r="H1116" i="11"/>
  <c r="I1116" i="11" s="1"/>
  <c r="G1115" i="11"/>
  <c r="B1116" i="11"/>
  <c r="C1116" i="11" s="1"/>
  <c r="A1115" i="11"/>
  <c r="K1117" i="11" l="1"/>
  <c r="L1117" i="11" s="1"/>
  <c r="J1116" i="11"/>
  <c r="E1117" i="11"/>
  <c r="F1117" i="11" s="1"/>
  <c r="D1116" i="11"/>
  <c r="H1117" i="11"/>
  <c r="I1117" i="11" s="1"/>
  <c r="G1116" i="11"/>
  <c r="B1117" i="11"/>
  <c r="C1117" i="11" s="1"/>
  <c r="A1116" i="11"/>
  <c r="K1118" i="11" l="1"/>
  <c r="L1118" i="11" s="1"/>
  <c r="J1117" i="11"/>
  <c r="E1118" i="11"/>
  <c r="F1118" i="11" s="1"/>
  <c r="D1117" i="11"/>
  <c r="G1117" i="11"/>
  <c r="H1118" i="11"/>
  <c r="I1118" i="11" s="1"/>
  <c r="B1118" i="11"/>
  <c r="C1118" i="11" s="1"/>
  <c r="A1117" i="11"/>
  <c r="K1119" i="11" l="1"/>
  <c r="L1119" i="11" s="1"/>
  <c r="J1118" i="11"/>
  <c r="E1119" i="11"/>
  <c r="F1119" i="11" s="1"/>
  <c r="D1118" i="11"/>
  <c r="H1119" i="11"/>
  <c r="I1119" i="11" s="1"/>
  <c r="G1118" i="11"/>
  <c r="B1119" i="11"/>
  <c r="C1119" i="11" s="1"/>
  <c r="A1118" i="11"/>
  <c r="K1120" i="11" l="1"/>
  <c r="L1120" i="11" s="1"/>
  <c r="J1119" i="11"/>
  <c r="E1120" i="11"/>
  <c r="F1120" i="11" s="1"/>
  <c r="D1119" i="11"/>
  <c r="H1120" i="11"/>
  <c r="I1120" i="11" s="1"/>
  <c r="G1119" i="11"/>
  <c r="B1120" i="11"/>
  <c r="C1120" i="11" s="1"/>
  <c r="A1119" i="11"/>
  <c r="J1120" i="11" l="1"/>
  <c r="D1120" i="11"/>
  <c r="G1120" i="11"/>
  <c r="A1120" i="11"/>
</calcChain>
</file>

<file path=xl/comments1.xml><?xml version="1.0" encoding="utf-8"?>
<comments xmlns="http://schemas.openxmlformats.org/spreadsheetml/2006/main">
  <authors>
    <author>박정현</author>
  </authors>
  <commentList>
    <comment ref="A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D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G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  <comment ref="J2" authorId="0">
      <text>
        <r>
          <rPr>
            <b/>
            <sz val="9"/>
            <color indexed="81"/>
            <rFont val="돋움"/>
            <family val="3"/>
            <charset val="129"/>
          </rPr>
          <t>박정현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이름참조</t>
        </r>
      </text>
    </comment>
  </commentList>
</comments>
</file>

<file path=xl/comments2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낙인있는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상품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노낙인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0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평가
</t>
        </r>
        <r>
          <rPr>
            <sz val="10"/>
            <color indexed="81"/>
            <rFont val="Tahoma"/>
            <family val="2"/>
          </rPr>
          <t xml:space="preserve">1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6" authorId="0">
      <text>
        <r>
          <rPr>
            <b/>
            <sz val="9"/>
            <color indexed="81"/>
            <rFont val="Tahoma"/>
            <family val="2"/>
          </rPr>
          <t xml:space="preserve">IBKS:
0 </t>
        </r>
        <r>
          <rPr>
            <b/>
            <sz val="9"/>
            <color indexed="81"/>
            <rFont val="돋움"/>
            <family val="3"/>
            <charset val="129"/>
          </rPr>
          <t xml:space="preserve">원금비보장
</t>
        </r>
        <r>
          <rPr>
            <b/>
            <sz val="9"/>
            <color indexed="81"/>
            <rFont val="Tahoma"/>
            <family val="2"/>
          </rPr>
          <t>(put strike=100%)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원금보장형
</t>
        </r>
        <r>
          <rPr>
            <b/>
            <sz val="9"/>
            <color indexed="81"/>
            <rFont val="Tahoma"/>
            <family val="2"/>
          </rPr>
          <t>(put strike=0%)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낙인배리어입력
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&gt;0%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B39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3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4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</commentList>
</comments>
</file>

<file path=xl/comments3.xml><?xml version="1.0" encoding="utf-8"?>
<comments xmlns="http://schemas.openxmlformats.org/spreadsheetml/2006/main">
  <authors>
    <author>IBKS</author>
  </authors>
  <commentLis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1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4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낙인있는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상품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노낙인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</text>
    </comment>
    <comment ref="B36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0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평가
</t>
        </r>
        <r>
          <rPr>
            <sz val="10"/>
            <color indexed="81"/>
            <rFont val="Tahoma"/>
            <family val="2"/>
          </rPr>
          <t xml:space="preserve">1 </t>
        </r>
        <r>
          <rPr>
            <sz val="10"/>
            <color indexed="81"/>
            <rFont val="돋움"/>
            <family val="3"/>
            <charset val="129"/>
          </rPr>
          <t>배리어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히트후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 xml:space="preserve">IBKS:
0 </t>
        </r>
        <r>
          <rPr>
            <b/>
            <sz val="9"/>
            <color indexed="81"/>
            <rFont val="돋움"/>
            <family val="3"/>
            <charset val="129"/>
          </rPr>
          <t xml:space="preserve">원금비보장
</t>
        </r>
        <r>
          <rPr>
            <b/>
            <sz val="9"/>
            <color indexed="81"/>
            <rFont val="Tahoma"/>
            <family val="2"/>
          </rPr>
          <t>(put strike=100%)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 </t>
        </r>
        <r>
          <rPr>
            <b/>
            <sz val="9"/>
            <color indexed="81"/>
            <rFont val="돋움"/>
            <family val="3"/>
            <charset val="129"/>
          </rPr>
          <t xml:space="preserve">원금보장형
</t>
        </r>
        <r>
          <rPr>
            <b/>
            <sz val="9"/>
            <color indexed="81"/>
            <rFont val="Tahoma"/>
            <family val="2"/>
          </rPr>
          <t>(put strike=0%)</t>
        </r>
      </text>
    </comment>
    <comment ref="B38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낙인배리어입력
</t>
        </r>
      </text>
    </comment>
    <comment ref="B39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노낙인상품은</t>
        </r>
        <r>
          <rPr>
            <b/>
            <sz val="9"/>
            <color indexed="81"/>
            <rFont val="Tahoma"/>
            <family val="2"/>
          </rPr>
          <t xml:space="preserve"> 0% </t>
        </r>
        <r>
          <rPr>
            <b/>
            <sz val="9"/>
            <color indexed="81"/>
            <rFont val="돋움"/>
            <family val="3"/>
            <charset val="129"/>
          </rPr>
          <t>입력
낙인상품은</t>
        </r>
        <r>
          <rPr>
            <b/>
            <sz val="9"/>
            <color indexed="81"/>
            <rFont val="Tahoma"/>
            <family val="2"/>
          </rPr>
          <t xml:space="preserve"> &gt;0% </t>
        </r>
        <r>
          <rPr>
            <b/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B40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2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3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4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  <comment ref="B45" authorId="0">
      <text>
        <r>
          <rPr>
            <b/>
            <sz val="9"/>
            <color indexed="81"/>
            <rFont val="Tahoma"/>
            <family val="2"/>
          </rPr>
          <t xml:space="preserve">IBKS:
</t>
        </r>
        <r>
          <rPr>
            <b/>
            <sz val="9"/>
            <color indexed="81"/>
            <rFont val="돋움"/>
            <family val="3"/>
            <charset val="129"/>
          </rPr>
          <t>조기상환관찰일
마지막관찰일</t>
        </r>
        <r>
          <rPr>
            <b/>
            <sz val="9"/>
            <color indexed="81"/>
            <rFont val="Tahoma"/>
            <family val="2"/>
          </rPr>
          <t>=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</text>
    </comment>
  </commentList>
</comments>
</file>

<file path=xl/comments4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5.xml><?xml version="1.0" encoding="utf-8"?>
<comments xmlns="http://schemas.openxmlformats.org/spreadsheetml/2006/main">
  <authors>
    <author>shinhan</author>
    <author>IBKS</author>
  </authors>
  <commentList>
    <comment ref="D9" authorId="0">
      <text>
        <r>
          <rPr>
            <b/>
            <sz val="9"/>
            <color indexed="81"/>
            <rFont val="Tahoma"/>
            <family val="2"/>
          </rPr>
          <t>shinhan:
D</t>
        </r>
        <r>
          <rPr>
            <b/>
            <sz val="9"/>
            <color indexed="81"/>
            <rFont val="돋움"/>
            <family val="3"/>
            <charset val="129"/>
          </rPr>
          <t>열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관찰일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금지
</t>
        </r>
        <r>
          <rPr>
            <b/>
            <sz val="9"/>
            <color indexed="81"/>
            <rFont val="Tahoma"/>
            <family val="2"/>
          </rPr>
          <t>-Observation Date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만기일</t>
        </r>
        <r>
          <rPr>
            <b/>
            <sz val="9"/>
            <color indexed="81"/>
            <rFont val="Tahoma"/>
            <family val="2"/>
          </rPr>
          <t>(B33)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넣으면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유러피안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동일함</t>
        </r>
      </text>
    </comment>
    <comment ref="B29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6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comments7.xml><?xml version="1.0" encoding="utf-8"?>
<comments xmlns="http://schemas.openxmlformats.org/spreadsheetml/2006/main">
  <authors>
    <author>IBKS</author>
  </authors>
  <commentList>
    <comment ref="B29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정보성</t>
        </r>
      </text>
    </comment>
    <comment ref="B30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마켓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파라메터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시작일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B32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>평가일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IBKS: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돋움"/>
            <family val="3"/>
            <charset val="129"/>
          </rPr>
          <t xml:space="preserve">만기일
</t>
        </r>
        <r>
          <rPr>
            <sz val="10"/>
            <color indexed="81"/>
            <rFont val="Tahoma"/>
            <family val="2"/>
          </rPr>
          <t>=</t>
        </r>
        <r>
          <rPr>
            <sz val="10"/>
            <color indexed="81"/>
            <rFont val="돋움"/>
            <family val="3"/>
            <charset val="129"/>
          </rPr>
          <t>마지막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조기상환평가일과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일치해야함</t>
        </r>
      </text>
    </comment>
  </commentList>
</comments>
</file>

<file path=xl/sharedStrings.xml><?xml version="1.0" encoding="utf-8"?>
<sst xmlns="http://schemas.openxmlformats.org/spreadsheetml/2006/main" count="5666" uniqueCount="2500">
  <si>
    <t>gamma=0 -&gt; lb,ub=0</t>
    <phoneticPr fontId="12" type="noConversion"/>
  </si>
  <si>
    <t>hifive implicit2</t>
    <phoneticPr fontId="12" type="noConversion"/>
  </si>
  <si>
    <t>hifive6_2</t>
    <phoneticPr fontId="12" type="noConversion"/>
  </si>
  <si>
    <t>hifive6_1</t>
    <phoneticPr fontId="12" type="noConversion"/>
  </si>
  <si>
    <t>hifive6</t>
    <phoneticPr fontId="12" type="noConversion"/>
  </si>
  <si>
    <t>hifive5</t>
    <phoneticPr fontId="12" type="noConversion"/>
  </si>
  <si>
    <t>hifive4</t>
    <phoneticPr fontId="12" type="noConversion"/>
  </si>
  <si>
    <t>hifive3</t>
    <phoneticPr fontId="12" type="noConversion"/>
  </si>
  <si>
    <t>hifive1</t>
    <phoneticPr fontId="12" type="noConversion"/>
  </si>
  <si>
    <t>hifive2</t>
    <phoneticPr fontId="12" type="noConversion"/>
  </si>
  <si>
    <r>
      <t>No hit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경우확장</t>
    </r>
    <r>
      <rPr>
        <b/>
        <sz val="10"/>
        <color indexed="9"/>
        <rFont val="Arial"/>
        <family val="2"/>
      </rPr>
      <t xml:space="preserve">, dummy coupon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, 1</t>
    </r>
    <r>
      <rPr>
        <b/>
        <sz val="10"/>
        <color indexed="9"/>
        <rFont val="Arial Unicode MS"/>
        <family val="3"/>
        <charset val="129"/>
      </rPr>
      <t>차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말로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안되는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직접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확인할것</t>
    </r>
    <r>
      <rPr>
        <b/>
        <sz val="10"/>
        <color indexed="9"/>
        <rFont val="Arial"/>
        <family val="2"/>
      </rPr>
      <t>!!!,</t>
    </r>
    <phoneticPr fontId="12" type="noConversion"/>
  </si>
  <si>
    <r>
      <t xml:space="preserve"> </t>
    </r>
    <r>
      <rPr>
        <b/>
        <sz val="10"/>
        <color indexed="9"/>
        <rFont val="Arial Unicode MS"/>
        <family val="3"/>
        <charset val="129"/>
      </rPr>
      <t>원금보장형의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낙인된경우와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낙인안된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가격차이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</si>
  <si>
    <r>
      <t>No hit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경우확장</t>
    </r>
    <r>
      <rPr>
        <b/>
        <sz val="10"/>
        <color indexed="9"/>
        <rFont val="Arial"/>
        <family val="2"/>
      </rPr>
      <t xml:space="preserve">, dummy coupon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검증안됨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</si>
  <si>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rPr>
        <b/>
        <sz val="10"/>
        <color indexed="9"/>
        <rFont val="Arial Unicode MS"/>
        <family val="3"/>
        <charset val="129"/>
      </rPr>
      <t>경계값이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주어지는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Arial Unicode MS"/>
        <family val="3"/>
        <charset val="129"/>
      </rPr>
      <t>경계값을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지정부분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버그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, </t>
    </r>
    <phoneticPr fontId="12" type="noConversion"/>
  </si>
  <si>
    <r>
      <t>KO</t>
    </r>
    <r>
      <rPr>
        <b/>
        <sz val="10"/>
        <color indexed="9"/>
        <rFont val="Arial Unicode MS"/>
        <family val="3"/>
        <charset val="129"/>
      </rPr>
      <t>날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값을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업데이트하고</t>
    </r>
    <r>
      <rPr>
        <b/>
        <sz val="10"/>
        <color indexed="9"/>
        <rFont val="Arial"/>
        <family val="2"/>
      </rPr>
      <t xml:space="preserve"> vinit</t>
    </r>
    <r>
      <rPr>
        <b/>
        <sz val="10"/>
        <color indexed="9"/>
        <rFont val="Arial Unicode MS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copy</t>
    </r>
    <r>
      <rPr>
        <b/>
        <sz val="10"/>
        <color indexed="9"/>
        <rFont val="Arial Unicode MS"/>
        <family val="3"/>
        <charset val="129"/>
      </rPr>
      <t>해야함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Arial Unicode MS"/>
        <family val="3"/>
        <charset val="129"/>
      </rPr>
      <t>순서를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거꾸로했음</t>
    </r>
    <r>
      <rPr>
        <b/>
        <sz val="10"/>
        <color indexed="9"/>
        <rFont val="Arial"/>
        <family val="2"/>
      </rPr>
      <t>)</t>
    </r>
  </si>
  <si>
    <r>
      <t>matrix</t>
    </r>
    <r>
      <rPr>
        <b/>
        <sz val="10"/>
        <color indexed="9"/>
        <rFont val="Arial Unicode MS"/>
        <family val="3"/>
        <charset val="129"/>
      </rPr>
      <t>푸는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로직에서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수정하지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않는다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효율성은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떨어지나</t>
    </r>
    <r>
      <rPr>
        <b/>
        <sz val="10"/>
        <color indexed="9"/>
        <rFont val="Arial"/>
        <family val="2"/>
      </rPr>
      <t xml:space="preserve">, </t>
    </r>
    <phoneticPr fontId="12" type="noConversion"/>
  </si>
  <si>
    <r>
      <t>trimx</t>
    </r>
    <r>
      <rPr>
        <b/>
        <sz val="10"/>
        <color indexed="9"/>
        <rFont val="Arial Unicode MS"/>
        <family val="3"/>
        <charset val="129"/>
      </rPr>
      <t>함수를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부른다음에</t>
    </r>
    <r>
      <rPr>
        <b/>
        <sz val="10"/>
        <color indexed="9"/>
        <rFont val="Arial"/>
        <family val="2"/>
      </rPr>
      <t xml:space="preserve"> vold</t>
    </r>
    <r>
      <rPr>
        <b/>
        <sz val="10"/>
        <color indexed="9"/>
        <rFont val="Arial Unicode MS"/>
        <family val="3"/>
        <charset val="129"/>
      </rPr>
      <t>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바뀌는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잠재적인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문제를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피함</t>
    </r>
    <r>
      <rPr>
        <b/>
        <sz val="10"/>
        <color indexed="9"/>
        <rFont val="Arial"/>
        <family val="2"/>
      </rPr>
      <t>.</t>
    </r>
  </si>
  <si>
    <r>
      <t>vinit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없앰</t>
    </r>
    <r>
      <rPr>
        <b/>
        <sz val="10"/>
        <color indexed="9"/>
        <rFont val="Arial"/>
        <family val="2"/>
      </rPr>
      <t xml:space="preserve">. A(), b(), c() </t>
    </r>
    <r>
      <rPr>
        <b/>
        <sz val="10"/>
        <color indexed="9"/>
        <rFont val="Arial Unicode MS"/>
        <family val="3"/>
        <charset val="129"/>
      </rPr>
      <t>변수를</t>
    </r>
    <r>
      <rPr>
        <b/>
        <sz val="10"/>
        <color indexed="9"/>
        <rFont val="Arial"/>
        <family val="2"/>
      </rPr>
      <t xml:space="preserve"> time loop</t>
    </r>
    <r>
      <rPr>
        <b/>
        <sz val="10"/>
        <color indexed="9"/>
        <rFont val="Arial Unicode MS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밖으로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꺼냄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</si>
  <si>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 xml:space="preserve">Final condition </t>
    </r>
    <r>
      <rPr>
        <b/>
        <sz val="10"/>
        <color indexed="9"/>
        <rFont val="Arial Unicode MS"/>
        <family val="3"/>
        <charset val="129"/>
      </rPr>
      <t>정의할때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인덱스</t>
    </r>
    <r>
      <rPr>
        <b/>
        <sz val="10"/>
        <color indexed="9"/>
        <rFont val="Arial"/>
        <family val="2"/>
      </rPr>
      <t xml:space="preserve"> i=1</t>
    </r>
    <r>
      <rPr>
        <b/>
        <sz val="10"/>
        <color indexed="9"/>
        <rFont val="Arial Unicode MS"/>
        <family val="3"/>
        <charset val="129"/>
      </rPr>
      <t>을</t>
    </r>
    <r>
      <rPr>
        <b/>
        <sz val="10"/>
        <color indexed="9"/>
        <rFont val="Arial"/>
        <family val="2"/>
      </rPr>
      <t xml:space="preserve"> i=0</t>
    </r>
    <r>
      <rPr>
        <b/>
        <sz val="10"/>
        <color indexed="9"/>
        <rFont val="Arial Unicode MS"/>
        <family val="3"/>
        <charset val="129"/>
      </rPr>
      <t>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수정</t>
    </r>
    <r>
      <rPr>
        <b/>
        <sz val="10"/>
        <color indexed="9"/>
        <rFont val="Arial"/>
        <family val="2"/>
      </rPr>
      <t xml:space="preserve">. </t>
    </r>
  </si>
  <si>
    <r>
      <t xml:space="preserve">thomas algorithm </t>
    </r>
    <r>
      <rPr>
        <b/>
        <sz val="10"/>
        <color indexed="9"/>
        <rFont val="Arial Unicode MS"/>
        <family val="3"/>
        <charset val="129"/>
      </rPr>
      <t>오류수정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</si>
  <si>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 xml:space="preserve">theta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없앰</t>
    </r>
    <r>
      <rPr>
        <b/>
        <sz val="10"/>
        <color indexed="9"/>
        <rFont val="Arial"/>
        <family val="2"/>
      </rPr>
      <t>(1</t>
    </r>
    <r>
      <rPr>
        <b/>
        <sz val="10"/>
        <color indexed="9"/>
        <rFont val="Arial Unicode MS"/>
        <family val="3"/>
        <charset val="129"/>
      </rPr>
      <t>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고정</t>
    </r>
    <r>
      <rPr>
        <b/>
        <sz val="10"/>
        <color indexed="9"/>
        <rFont val="Arial"/>
        <family val="2"/>
      </rPr>
      <t xml:space="preserve">), diff, conv, sink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대신</t>
    </r>
    <r>
      <rPr>
        <b/>
        <sz val="10"/>
        <color indexed="9"/>
        <rFont val="Arial"/>
        <family val="2"/>
      </rPr>
      <t xml:space="preserve"> alpha, beta, r 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채용</t>
    </r>
    <r>
      <rPr>
        <b/>
        <sz val="10"/>
        <color indexed="9"/>
        <rFont val="Arial"/>
        <family val="2"/>
      </rPr>
      <t xml:space="preserve"> -&gt; thomas algo </t>
    </r>
    <r>
      <rPr>
        <b/>
        <sz val="10"/>
        <color indexed="9"/>
        <rFont val="Arial Unicode MS"/>
        <family val="3"/>
        <charset val="129"/>
      </rPr>
      <t>오류있음</t>
    </r>
    <phoneticPr fontId="12" type="noConversion"/>
  </si>
  <si>
    <r>
      <t xml:space="preserve">thomas algorithm </t>
    </r>
    <r>
      <rPr>
        <b/>
        <sz val="10"/>
        <color indexed="9"/>
        <rFont val="Arial Unicode MS"/>
        <family val="3"/>
        <charset val="129"/>
      </rPr>
      <t>간소화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</si>
  <si>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 xml:space="preserve">fully implicit FDM </t>
    </r>
    <r>
      <rPr>
        <b/>
        <sz val="10"/>
        <color indexed="9"/>
        <rFont val="Arial Unicode MS"/>
        <family val="3"/>
        <charset val="129"/>
      </rPr>
      <t>구현</t>
    </r>
    <r>
      <rPr>
        <b/>
        <sz val="10"/>
        <color indexed="9"/>
        <rFont val="Arial"/>
        <family val="2"/>
      </rPr>
      <t>(draft)/ CN</t>
    </r>
    <r>
      <rPr>
        <b/>
        <sz val="10"/>
        <color indexed="9"/>
        <rFont val="Arial Unicode MS"/>
        <family val="3"/>
        <charset val="129"/>
      </rPr>
      <t>모델과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가격이</t>
    </r>
    <r>
      <rPr>
        <b/>
        <sz val="10"/>
        <color indexed="9"/>
        <rFont val="Arial"/>
        <family val="2"/>
      </rPr>
      <t xml:space="preserve"> +- 1bp</t>
    </r>
    <r>
      <rPr>
        <b/>
        <sz val="10"/>
        <color indexed="9"/>
        <rFont val="Arial Unicode MS"/>
        <family val="3"/>
        <charset val="129"/>
      </rPr>
      <t>이내임을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확인함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원금보장에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대해서도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</t>
    </r>
    <r>
      <rPr>
        <b/>
        <sz val="10"/>
        <color indexed="9"/>
        <rFont val="Arial"/>
        <family val="2"/>
      </rPr>
      <t/>
    </r>
    <phoneticPr fontId="12" type="noConversion"/>
  </si>
  <si>
    <r>
      <t>,</t>
    </r>
    <r>
      <rPr>
        <b/>
        <sz val="10"/>
        <color indexed="9"/>
        <rFont val="Arial Unicode MS"/>
        <family val="3"/>
        <charset val="129"/>
      </rPr>
      <t>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spot 100</t>
    </r>
    <r>
      <rPr>
        <b/>
        <sz val="10"/>
        <color indexed="9"/>
        <rFont val="Arial Unicode MS"/>
        <family val="3"/>
        <charset val="129"/>
      </rPr>
      <t>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아닐때도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확인이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asset node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1000</t>
    </r>
    <r>
      <rPr>
        <b/>
        <sz val="10"/>
        <color indexed="9"/>
        <rFont val="Arial Unicode MS"/>
        <family val="3"/>
        <charset val="129"/>
      </rPr>
      <t>까지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늘려줘야함</t>
    </r>
    <r>
      <rPr>
        <b/>
        <sz val="10"/>
        <color indexed="9"/>
        <rFont val="Arial"/>
        <family val="2"/>
      </rPr>
      <t xml:space="preserve">. </t>
    </r>
  </si>
  <si>
    <r>
      <t xml:space="preserve">theta=0.5 </t>
    </r>
    <r>
      <rPr>
        <b/>
        <sz val="10"/>
        <color indexed="9"/>
        <rFont val="Arial Unicode MS"/>
        <family val="3"/>
        <charset val="129"/>
      </rPr>
      <t>고정</t>
    </r>
    <phoneticPr fontId="12" type="noConversion"/>
  </si>
  <si>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및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r>
      <rPr>
        <b/>
        <sz val="10"/>
        <color indexed="9"/>
        <rFont val="Arial"/>
        <family val="2"/>
      </rPr>
      <t xml:space="preserve">: 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검증할것</t>
    </r>
    <r>
      <rPr>
        <b/>
        <sz val="10"/>
        <color indexed="9"/>
        <rFont val="Arial"/>
        <family val="2"/>
      </rPr>
      <t>: upbarrier</t>
    </r>
    <r>
      <rPr>
        <b/>
        <sz val="10"/>
        <color indexed="9"/>
        <rFont val="Arial Unicode MS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dirichlet condition</t>
    </r>
    <r>
      <rPr>
        <b/>
        <sz val="10"/>
        <color indexed="9"/>
        <rFont val="Arial Unicode MS"/>
        <family val="3"/>
        <charset val="129"/>
      </rPr>
      <t>적용시에도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호환됨</t>
    </r>
    <r>
      <rPr>
        <b/>
        <sz val="10"/>
        <color indexed="9"/>
        <rFont val="Arial"/>
        <family val="2"/>
      </rPr>
      <t>: grid</t>
    </r>
    <r>
      <rPr>
        <b/>
        <sz val="10"/>
        <color indexed="9"/>
        <rFont val="Arial Unicode MS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upbarrier</t>
    </r>
    <r>
      <rPr>
        <b/>
        <sz val="10"/>
        <color indexed="9"/>
        <rFont val="Arial Unicode MS"/>
        <family val="3"/>
        <charset val="129"/>
      </rPr>
      <t>까지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잡아야하며</t>
    </r>
    <r>
      <rPr>
        <b/>
        <sz val="10"/>
        <color indexed="9"/>
        <rFont val="Arial"/>
        <family val="2"/>
      </rPr>
      <t>, ubc=1</t>
    </r>
    <r>
      <rPr>
        <b/>
        <sz val="10"/>
        <color indexed="9"/>
        <rFont val="Arial Unicode MS"/>
        <family val="3"/>
        <charset val="129"/>
      </rPr>
      <t>적용</t>
    </r>
    <phoneticPr fontId="12" type="noConversion"/>
  </si>
  <si>
    <r>
      <t xml:space="preserve">period 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: no up</t>
    </r>
    <r>
      <rPr>
        <b/>
        <sz val="10"/>
        <color indexed="9"/>
        <rFont val="Arial Unicode MS"/>
        <family val="3"/>
        <charset val="129"/>
      </rPr>
      <t>인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코드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호환</t>
    </r>
    <r>
      <rPr>
        <b/>
        <sz val="10"/>
        <color indexed="9"/>
        <rFont val="Arial"/>
        <family val="2"/>
      </rPr>
      <t xml:space="preserve"> ok/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뮤렉스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크로스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체크</t>
    </r>
    <phoneticPr fontId="12" type="noConversion"/>
  </si>
  <si>
    <r>
      <t>generator: worksheet calculation:  today() function</t>
    </r>
    <r>
      <rPr>
        <b/>
        <sz val="10"/>
        <color indexed="9"/>
        <rFont val="Arial Unicode MS"/>
        <family val="3"/>
        <charset val="129"/>
      </rPr>
      <t>을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쓰는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경우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계산을</t>
    </r>
    <r>
      <rPr>
        <b/>
        <sz val="10"/>
        <color indexed="9"/>
        <rFont val="Arial"/>
        <family val="2"/>
      </rPr>
      <t xml:space="preserve"> "</t>
    </r>
    <r>
      <rPr>
        <b/>
        <sz val="10"/>
        <color indexed="9"/>
        <rFont val="Arial Unicode MS"/>
        <family val="3"/>
        <charset val="129"/>
      </rPr>
      <t>수동</t>
    </r>
    <r>
      <rPr>
        <b/>
        <sz val="10"/>
        <color indexed="9"/>
        <rFont val="Arial"/>
        <family val="2"/>
      </rPr>
      <t>"</t>
    </r>
    <r>
      <rPr>
        <b/>
        <sz val="10"/>
        <color indexed="9"/>
        <rFont val="Arial Unicode MS"/>
        <family val="3"/>
        <charset val="129"/>
      </rPr>
      <t>으로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해야함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</si>
  <si>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>put strike(</t>
    </r>
    <r>
      <rPr>
        <b/>
        <sz val="10"/>
        <color indexed="9"/>
        <rFont val="Arial Unicode MS"/>
        <family val="3"/>
        <charset val="129"/>
      </rPr>
      <t>원금보장형</t>
    </r>
    <r>
      <rPr>
        <b/>
        <sz val="10"/>
        <color indexed="9"/>
        <rFont val="Arial"/>
        <family val="2"/>
      </rPr>
      <t>) -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완료</t>
    </r>
    <phoneticPr fontId="12" type="noConversion"/>
  </si>
  <si>
    <r>
      <t>no kicase 1</t>
    </r>
    <r>
      <rPr>
        <b/>
        <sz val="10"/>
        <color indexed="9"/>
        <rFont val="Arial Unicode MS"/>
        <family val="3"/>
        <charset val="129"/>
      </rPr>
      <t>차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완료</t>
    </r>
    <phoneticPr fontId="12" type="noConversion"/>
  </si>
  <si>
    <r>
      <t xml:space="preserve">no kicase </t>
    </r>
    <r>
      <rPr>
        <b/>
        <sz val="10"/>
        <color indexed="9"/>
        <rFont val="Arial Unicode MS"/>
        <family val="3"/>
        <charset val="129"/>
      </rPr>
      <t>적용시도</t>
    </r>
    <r>
      <rPr>
        <b/>
        <sz val="10"/>
        <color indexed="9"/>
        <rFont val="Arial"/>
        <family val="2"/>
      </rPr>
      <t>/</t>
    </r>
    <r>
      <rPr>
        <b/>
        <sz val="10"/>
        <color indexed="9"/>
        <rFont val="Arial Unicode MS"/>
        <family val="3"/>
        <charset val="129"/>
      </rPr>
      <t>변수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정리</t>
    </r>
    <phoneticPr fontId="12" type="noConversion"/>
  </si>
  <si>
    <r>
      <t>step down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>/</t>
    </r>
    <r>
      <rPr>
        <b/>
        <sz val="10"/>
        <color indexed="9"/>
        <rFont val="Arial Unicode MS"/>
        <family val="3"/>
        <charset val="129"/>
      </rPr>
      <t>볼이</t>
    </r>
    <r>
      <rPr>
        <b/>
        <sz val="10"/>
        <color indexed="9"/>
        <rFont val="Arial"/>
        <family val="2"/>
      </rPr>
      <t xml:space="preserve"> 20% </t>
    </r>
    <r>
      <rPr>
        <b/>
        <sz val="10"/>
        <color indexed="9"/>
        <rFont val="Arial Unicode MS"/>
        <family val="3"/>
        <charset val="129"/>
      </rPr>
      <t>수준에서는</t>
    </r>
    <r>
      <rPr>
        <b/>
        <sz val="10"/>
        <color indexed="9"/>
        <rFont val="Arial"/>
        <family val="2"/>
      </rPr>
      <t xml:space="preserve"> 5bp </t>
    </r>
    <r>
      <rPr>
        <b/>
        <sz val="10"/>
        <color indexed="9"/>
        <rFont val="Arial Unicode MS"/>
        <family val="3"/>
        <charset val="129"/>
      </rPr>
      <t>내외의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저평가</t>
    </r>
    <r>
      <rPr>
        <b/>
        <sz val="10"/>
        <color indexed="9"/>
        <rFont val="Arial"/>
        <family val="2"/>
      </rPr>
      <t xml:space="preserve">/ </t>
    </r>
    <r>
      <rPr>
        <b/>
        <sz val="10"/>
        <color indexed="9"/>
        <rFont val="Arial Unicode MS"/>
        <family val="3"/>
        <charset val="129"/>
      </rPr>
      <t>볼이</t>
    </r>
    <r>
      <rPr>
        <b/>
        <sz val="10"/>
        <color indexed="9"/>
        <rFont val="Arial"/>
        <family val="2"/>
      </rPr>
      <t xml:space="preserve"> 40% </t>
    </r>
    <r>
      <rPr>
        <b/>
        <sz val="10"/>
        <color indexed="9"/>
        <rFont val="Arial Unicode MS"/>
        <family val="3"/>
        <charset val="129"/>
      </rPr>
      <t>수준에서는</t>
    </r>
    <r>
      <rPr>
        <b/>
        <sz val="10"/>
        <color indexed="9"/>
        <rFont val="Arial"/>
        <family val="2"/>
      </rPr>
      <t xml:space="preserve"> 10bp </t>
    </r>
    <r>
      <rPr>
        <b/>
        <sz val="10"/>
        <color indexed="9"/>
        <rFont val="Arial Unicode MS"/>
        <family val="3"/>
        <charset val="129"/>
      </rPr>
      <t>내외의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저평가</t>
    </r>
    <phoneticPr fontId="12" type="noConversion"/>
  </si>
  <si>
    <r>
      <t xml:space="preserve">hifive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볼에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따라서</t>
    </r>
    <r>
      <rPr>
        <b/>
        <sz val="10"/>
        <color indexed="9"/>
        <rFont val="Arial"/>
        <family val="2"/>
      </rPr>
      <t xml:space="preserve"> asset number</t>
    </r>
    <r>
      <rPr>
        <b/>
        <sz val="10"/>
        <color indexed="9"/>
        <rFont val="Arial Unicode MS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따라서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가격이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많게는</t>
    </r>
    <r>
      <rPr>
        <b/>
        <sz val="10"/>
        <color indexed="9"/>
        <rFont val="Arial"/>
        <family val="2"/>
      </rPr>
      <t xml:space="preserve"> 20bp</t>
    </r>
    <r>
      <rPr>
        <b/>
        <sz val="10"/>
        <color indexed="9"/>
        <rFont val="Arial Unicode MS"/>
        <family val="3"/>
        <charset val="129"/>
      </rPr>
      <t>이상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차이가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남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</si>
  <si>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rPr>
        <b/>
        <sz val="10"/>
        <color indexed="9"/>
        <rFont val="Arial Unicode MS"/>
        <family val="3"/>
        <charset val="129"/>
      </rPr>
      <t>날짜입력가능</t>
    </r>
    <r>
      <rPr>
        <b/>
        <sz val="10"/>
        <color indexed="9"/>
        <rFont val="Arial"/>
        <family val="2"/>
      </rPr>
      <t>, dt=1/365, clearcontents</t>
    </r>
    <r>
      <rPr>
        <b/>
        <sz val="10"/>
        <color indexed="9"/>
        <rFont val="Arial Unicode MS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. </t>
    </r>
    <r>
      <rPr>
        <b/>
        <sz val="10"/>
        <color indexed="9"/>
        <rFont val="Arial Unicode MS"/>
        <family val="3"/>
        <charset val="129"/>
      </rPr>
      <t>가격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Arial Unicode MS"/>
        <family val="3"/>
        <charset val="129"/>
      </rPr>
      <t>검증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</si>
  <si>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 xml:space="preserve"> </t>
    </r>
    <r>
      <rPr>
        <b/>
        <sz val="10"/>
        <color indexed="9"/>
        <rFont val="Arial Unicode MS"/>
        <family val="3"/>
        <charset val="129"/>
      </rPr>
      <t>처음</t>
    </r>
    <r>
      <rPr>
        <b/>
        <sz val="10"/>
        <color indexed="9"/>
        <rFont val="Arial"/>
        <family val="2"/>
      </rPr>
      <t xml:space="preserve"> node</t>
    </r>
    <r>
      <rPr>
        <b/>
        <sz val="10"/>
        <color indexed="9"/>
        <rFont val="Arial Unicode MS"/>
        <family val="3"/>
        <charset val="129"/>
      </rPr>
      <t>는</t>
    </r>
    <r>
      <rPr>
        <b/>
        <sz val="10"/>
        <color indexed="9"/>
        <rFont val="Arial"/>
        <family val="2"/>
      </rPr>
      <t xml:space="preserve"> full imp, </t>
    </r>
    <r>
      <rPr>
        <b/>
        <sz val="10"/>
        <color indexed="9"/>
        <rFont val="Arial Unicode MS"/>
        <family val="3"/>
        <charset val="129"/>
      </rPr>
      <t>다음</t>
    </r>
    <r>
      <rPr>
        <b/>
        <sz val="10"/>
        <color indexed="9"/>
        <rFont val="Arial"/>
        <family val="2"/>
      </rPr>
      <t xml:space="preserve"> node</t>
    </r>
    <r>
      <rPr>
        <b/>
        <sz val="10"/>
        <color indexed="9"/>
        <rFont val="Arial Unicode MS"/>
        <family val="3"/>
        <charset val="129"/>
      </rPr>
      <t>부터는</t>
    </r>
    <r>
      <rPr>
        <b/>
        <sz val="10"/>
        <color indexed="9"/>
        <rFont val="Arial"/>
        <family val="2"/>
      </rPr>
      <t xml:space="preserve"> cn</t>
    </r>
  </si>
  <si>
    <r>
      <t>non uniform grid</t>
    </r>
    <r>
      <rPr>
        <b/>
        <sz val="10"/>
        <color indexed="9"/>
        <rFont val="돋움"/>
        <family val="3"/>
        <charset val="129"/>
      </rPr>
      <t>적용</t>
    </r>
    <phoneticPr fontId="12" type="noConversion"/>
  </si>
  <si>
    <t>alpha=1/2*sigma^2*dt</t>
    <phoneticPr fontId="12" type="noConversion"/>
  </si>
  <si>
    <r>
      <t xml:space="preserve">beta=(r-q)*dt </t>
    </r>
    <r>
      <rPr>
        <b/>
        <sz val="10"/>
        <color indexed="9"/>
        <rFont val="돋움"/>
        <family val="3"/>
        <charset val="129"/>
      </rPr>
      <t>로정의</t>
    </r>
    <phoneticPr fontId="12" type="noConversion"/>
  </si>
  <si>
    <r>
      <t xml:space="preserve">trimatrix </t>
    </r>
    <r>
      <rPr>
        <b/>
        <sz val="10"/>
        <color indexed="9"/>
        <rFont val="돋움"/>
        <family val="3"/>
        <charset val="129"/>
      </rPr>
      <t>함수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적용</t>
    </r>
    <r>
      <rPr>
        <b/>
        <sz val="10"/>
        <color indexed="9"/>
        <rFont val="Arial"/>
        <family val="2"/>
      </rPr>
      <t>, vanill</t>
    </r>
    <r>
      <rPr>
        <b/>
        <sz val="10"/>
        <color indexed="9"/>
        <rFont val="돋움"/>
        <family val="3"/>
        <charset val="129"/>
      </rPr>
      <t>에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대해서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검증할것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</si>
  <si>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t>trimatrixsolver</t>
    </r>
    <r>
      <rPr>
        <b/>
        <sz val="10"/>
        <color indexed="9"/>
        <rFont val="돋움"/>
        <family val="3"/>
        <charset val="129"/>
      </rPr>
      <t>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클래스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적용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하는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경우랑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속도비교</t>
    </r>
    <phoneticPr fontId="12" type="noConversion"/>
  </si>
  <si>
    <r>
      <t xml:space="preserve">vb.net dll </t>
    </r>
    <r>
      <rPr>
        <b/>
        <sz val="10"/>
        <color indexed="9"/>
        <rFont val="돋움"/>
        <family val="3"/>
        <charset val="129"/>
      </rPr>
      <t>에서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호출성공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속도계선</t>
    </r>
    <phoneticPr fontId="12" type="noConversion"/>
  </si>
  <si>
    <r>
      <t xml:space="preserve">1D FDM implicit  v13 </t>
    </r>
    <r>
      <rPr>
        <b/>
        <sz val="10"/>
        <color indexed="9"/>
        <rFont val="돋움"/>
        <family val="3"/>
        <charset val="129"/>
      </rPr>
      <t>참고</t>
    </r>
    <r>
      <rPr>
        <b/>
        <sz val="10"/>
        <color indexed="9"/>
        <rFont val="Arial"/>
        <family val="2"/>
      </rPr>
      <t xml:space="preserve">, tridiagonal </t>
    </r>
    <r>
      <rPr>
        <b/>
        <sz val="10"/>
        <color indexed="9"/>
        <rFont val="돋움"/>
        <family val="3"/>
        <charset val="129"/>
      </rPr>
      <t>일반화</t>
    </r>
    <r>
      <rPr>
        <b/>
        <sz val="10"/>
        <color indexed="9"/>
        <rFont val="Arial"/>
        <family val="2"/>
      </rPr>
      <t xml:space="preserve">, </t>
    </r>
    <r>
      <rPr>
        <b/>
        <sz val="10"/>
        <color indexed="9"/>
        <rFont val="돋움"/>
        <family val="3"/>
        <charset val="129"/>
      </rPr>
      <t>기존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모듈과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일치함</t>
    </r>
    <r>
      <rPr>
        <b/>
        <sz val="10"/>
        <color indexed="9"/>
        <rFont val="Arial"/>
        <family val="2"/>
      </rPr>
      <t xml:space="preserve">. </t>
    </r>
    <phoneticPr fontId="12" type="noConversion"/>
  </si>
  <si>
    <r>
      <rPr>
        <b/>
        <sz val="10"/>
        <color indexed="9"/>
        <rFont val="돋움"/>
        <family val="3"/>
        <charset val="129"/>
      </rPr>
      <t>변형된</t>
    </r>
    <r>
      <rPr>
        <b/>
        <sz val="10"/>
        <color indexed="9"/>
        <rFont val="Arial"/>
        <family val="2"/>
      </rPr>
      <t xml:space="preserve"> </t>
    </r>
    <r>
      <rPr>
        <b/>
        <sz val="10"/>
        <color indexed="9"/>
        <rFont val="돋움"/>
        <family val="3"/>
        <charset val="129"/>
      </rPr>
      <t>클래스</t>
    </r>
    <r>
      <rPr>
        <b/>
        <sz val="10"/>
        <color indexed="9"/>
        <rFont val="Arial"/>
        <family val="2"/>
      </rPr>
      <t xml:space="preserve"> matsolver.trimxsolve4_2,  matsolver.trimxsolve4_2</t>
    </r>
    <phoneticPr fontId="12" type="noConversion"/>
  </si>
  <si>
    <t>vblib로 호출가능</t>
    <phoneticPr fontId="12" type="noConversion"/>
  </si>
  <si>
    <r>
      <t>1</t>
    </r>
    <r>
      <rPr>
        <sz val="11"/>
        <color theme="0"/>
        <rFont val="맑은 고딕"/>
        <family val="2"/>
      </rPr>
      <t>D FDM implicit v13에 형식의 클래스 앞으로 이것을 쓸것</t>
    </r>
    <phoneticPr fontId="12" type="noConversion"/>
  </si>
  <si>
    <t>2D FDM LOD 시작(ki case부터)</t>
    <phoneticPr fontId="12" type="noConversion"/>
  </si>
  <si>
    <t>ki case 에 대해서 가격 검증,  s2=max로 두고  1 d문제와 비교하여 가격 검증,  \</t>
    <phoneticPr fontId="12" type="noConversion"/>
  </si>
  <si>
    <r>
      <t>mc 모듈추가해서 검증</t>
    </r>
    <r>
      <rPr>
        <sz val="11"/>
        <rFont val="맑은 고딕"/>
        <family val="2"/>
      </rPr>
      <t>,  no-knockin  case 구현, 최적화</t>
    </r>
    <phoneticPr fontId="12" type="noConversion"/>
  </si>
  <si>
    <t>조기상환일날 vold 업데이트 부분 버그 수정 Px(2,i) -&gt;  Px(2,j)</t>
    <phoneticPr fontId="12" type="noConversion"/>
  </si>
  <si>
    <t>가격 검증완료 w.r.t jyk모델</t>
    <phoneticPr fontId="12" type="noConversion"/>
  </si>
  <si>
    <t>KI case 개발 가격 1차검증, knocked-in case에대해서도 LB=1인 경우 검증함</t>
    <phoneticPr fontId="12" type="noConversion"/>
  </si>
  <si>
    <t xml:space="preserve">최적화, 세타구하기, x,y 별 다른 grid적용할것. </t>
    <phoneticPr fontId="12" type="noConversion"/>
  </si>
  <si>
    <t>가격 규격화</t>
    <phoneticPr fontId="12" type="noConversion"/>
  </si>
  <si>
    <t>M</t>
    <phoneticPr fontId="161" type="noConversion"/>
  </si>
  <si>
    <t>기준일</t>
  </si>
  <si>
    <t>구간</t>
  </si>
  <si>
    <t>3M</t>
  </si>
  <si>
    <t>6M</t>
  </si>
  <si>
    <t>9M</t>
  </si>
  <si>
    <t>1Y</t>
  </si>
  <si>
    <t>1Y6M</t>
  </si>
  <si>
    <t>2Y</t>
  </si>
  <si>
    <t>2Y6M</t>
  </si>
  <si>
    <t>3Y</t>
  </si>
  <si>
    <t>M</t>
  </si>
  <si>
    <t>1D</t>
  </si>
  <si>
    <t>4Y</t>
  </si>
  <si>
    <t>5Y</t>
  </si>
  <si>
    <t>7Y</t>
  </si>
  <si>
    <t>10Y</t>
  </si>
  <si>
    <t>15Y</t>
  </si>
  <si>
    <t>20Y</t>
  </si>
  <si>
    <r>
      <t>1</t>
    </r>
    <r>
      <rPr>
        <sz val="11"/>
        <rFont val="맑은 고딕"/>
        <family val="2"/>
      </rPr>
      <t>41001: 메모리 버그 수정, trisolve2D, 낙인배리어 하방 grid메모리 해제안함.</t>
    </r>
    <phoneticPr fontId="12" type="noConversion"/>
  </si>
  <si>
    <r>
      <t>1</t>
    </r>
    <r>
      <rPr>
        <sz val="11"/>
        <rFont val="맑은 고딕"/>
        <family val="2"/>
      </rPr>
      <t>41008: 2d local vol 구현</t>
    </r>
    <phoneticPr fontId="12" type="noConversion"/>
  </si>
  <si>
    <r>
      <t>20141031</t>
    </r>
    <r>
      <rPr>
        <sz val="11"/>
        <rFont val="맑은 고딕"/>
        <family val="2"/>
      </rPr>
      <t>: quanto 적용, 변동성 클래스 초기화 매개변수 순서 변경,vol, volterm, volmenyess, 기존 rate, div와 같은 방식으로 하기위함</t>
    </r>
    <phoneticPr fontId="12" type="noConversion"/>
  </si>
  <si>
    <r>
      <t>2</t>
    </r>
    <r>
      <rPr>
        <sz val="11"/>
        <rFont val="맑은 고딕"/>
        <family val="2"/>
      </rPr>
      <t>0141105: quanto적용시 local vol사용</t>
    </r>
    <phoneticPr fontId="12" type="noConversion"/>
  </si>
  <si>
    <r>
      <t>2</t>
    </r>
    <r>
      <rPr>
        <sz val="11"/>
        <rFont val="맑은 고딕"/>
        <family val="2"/>
      </rPr>
      <t xml:space="preserve">0141117: mc 모듈확인 quanto mc확인, flat, no quanto 옵션의 콴토배당넣어서 검증 완료함. </t>
    </r>
    <phoneticPr fontId="12" type="noConversion"/>
  </si>
  <si>
    <t>KOSPI200</t>
  </si>
  <si>
    <t>2016-05-10</t>
  </si>
  <si>
    <t>2016-05-12</t>
  </si>
  <si>
    <t>2016-05-19</t>
  </si>
  <si>
    <t>2016-05-20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</si>
  <si>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</si>
  <si>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</si>
  <si>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</si>
  <si>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</si>
  <si>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</si>
  <si>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</si>
  <si>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</si>
  <si>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2016-06-08</t>
  </si>
  <si>
    <t>2016-06-09</t>
  </si>
  <si>
    <t>2016-06-13</t>
  </si>
  <si>
    <t>2016-06-16</t>
  </si>
  <si>
    <t>2016-06-17</t>
  </si>
  <si>
    <t>2016-06-20</t>
  </si>
  <si>
    <t>2016-06-22</t>
  </si>
  <si>
    <t>2016-06-29</t>
  </si>
  <si>
    <t>2016-06-30</t>
  </si>
  <si>
    <t>2016-07-07</t>
  </si>
  <si>
    <t>2016-07-11</t>
  </si>
  <si>
    <t>2016-07-21</t>
  </si>
  <si>
    <t>2016-07-29</t>
  </si>
  <si>
    <t>2016-08-29</t>
  </si>
  <si>
    <t>2016-09-07</t>
  </si>
  <si>
    <t>2016-09-08</t>
  </si>
  <si>
    <t>2016-09-12</t>
  </si>
  <si>
    <t>2016-09-23</t>
  </si>
  <si>
    <t>2016-09-29</t>
  </si>
  <si>
    <t>2016-11-17</t>
  </si>
  <si>
    <t>2017-05-09</t>
  </si>
  <si>
    <t>2017-05-11</t>
  </si>
  <si>
    <t>2017-05-18</t>
  </si>
  <si>
    <t>2017-05-19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</si>
  <si>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</si>
  <si>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</si>
  <si>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</si>
  <si>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</si>
  <si>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</si>
  <si>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</si>
  <si>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</si>
  <si>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2017-06-07</t>
  </si>
  <si>
    <t>2017-06-08</t>
  </si>
  <si>
    <t>2017-06-15</t>
  </si>
  <si>
    <t>2017-06-16</t>
  </si>
  <si>
    <t>2017-06-19</t>
  </si>
  <si>
    <t>2017-06-21</t>
  </si>
  <si>
    <t>2017-06-29</t>
  </si>
  <si>
    <t>2017-06-30</t>
  </si>
  <si>
    <t>2017-07-06</t>
  </si>
  <si>
    <t>2017-07-10</t>
  </si>
  <si>
    <t>2017-07-20</t>
  </si>
  <si>
    <t>2017-07-28</t>
  </si>
  <si>
    <t>2017-08-28</t>
  </si>
  <si>
    <t>2017-09-06</t>
  </si>
  <si>
    <t>2017-09-07</t>
  </si>
  <si>
    <t>2017-09-11</t>
  </si>
  <si>
    <t>2017-09-22</t>
  </si>
  <si>
    <t>2017-09-29</t>
  </si>
  <si>
    <t>2017-11-16</t>
  </si>
  <si>
    <t>2018-02-01</t>
  </si>
  <si>
    <t>HSCEI</t>
  </si>
  <si>
    <t>HSCEI</t>
    <phoneticPr fontId="161" type="noConversion"/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</si>
  <si>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</si>
  <si>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</si>
  <si>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</si>
  <si>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</si>
  <si>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</si>
  <si>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</si>
  <si>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</si>
  <si>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</si>
  <si>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</si>
  <si>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</si>
  <si>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</si>
  <si>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</si>
  <si>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</si>
  <si>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</si>
  <si>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</si>
  <si>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</si>
  <si>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</si>
  <si>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</si>
  <si>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</si>
  <si>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2016-05-11</t>
  </si>
  <si>
    <t>2016-05-13</t>
  </si>
  <si>
    <t>2016-05-16</t>
  </si>
  <si>
    <t>2016-05-17</t>
  </si>
  <si>
    <t>2016-05-18</t>
  </si>
  <si>
    <t>2016-05-23</t>
  </si>
  <si>
    <t>2016-05-24</t>
  </si>
  <si>
    <t>2016-05-30</t>
  </si>
  <si>
    <t>2016-06-06</t>
  </si>
  <si>
    <t>2016-06-07</t>
  </si>
  <si>
    <t>2016-06-10</t>
  </si>
  <si>
    <t>2016-06-14</t>
  </si>
  <si>
    <t>2016-06-15</t>
  </si>
  <si>
    <t>2016-06-21</t>
  </si>
  <si>
    <t>2016-06-23</t>
  </si>
  <si>
    <t>2016-06-24</t>
  </si>
  <si>
    <t>2016-06-27</t>
  </si>
  <si>
    <t>2016-06-28</t>
  </si>
  <si>
    <t>2016-07-01</t>
  </si>
  <si>
    <t>2016-07-04</t>
  </si>
  <si>
    <t>2016-07-05</t>
  </si>
  <si>
    <t>2016-07-06</t>
  </si>
  <si>
    <t>2016-07-08</t>
  </si>
  <si>
    <t>2016-07-12</t>
  </si>
  <si>
    <t>2016-07-13</t>
  </si>
  <si>
    <t>2016-07-14</t>
  </si>
  <si>
    <t>2016-07-18</t>
  </si>
  <si>
    <t>2016-07-20</t>
  </si>
  <si>
    <t>2016-07-25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</si>
  <si>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</si>
  <si>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</si>
  <si>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</si>
  <si>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</si>
  <si>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</si>
  <si>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</si>
  <si>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</si>
  <si>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</si>
  <si>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</si>
  <si>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</si>
  <si>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</si>
  <si>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</si>
  <si>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</si>
  <si>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</si>
  <si>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</si>
  <si>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</si>
  <si>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</si>
  <si>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</si>
  <si>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</si>
  <si>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2016-08-26</t>
  </si>
  <si>
    <t>2016-08-30</t>
  </si>
  <si>
    <t>2016-08-31</t>
  </si>
  <si>
    <t>2016-09-01</t>
  </si>
  <si>
    <t>2016-09-02</t>
  </si>
  <si>
    <t>2016-09-05</t>
  </si>
  <si>
    <t>2016-09-06</t>
  </si>
  <si>
    <t>2016-09-09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</si>
  <si>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</si>
  <si>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</si>
  <si>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</si>
  <si>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</si>
  <si>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</si>
  <si>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</si>
  <si>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</si>
  <si>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</si>
  <si>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</si>
  <si>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</si>
  <si>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</si>
  <si>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2016-09-30</t>
  </si>
  <si>
    <t>2016-10-03</t>
  </si>
  <si>
    <t>2016-10-04</t>
  </si>
  <si>
    <t>2016-10-05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</si>
  <si>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</si>
  <si>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</si>
  <si>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</si>
  <si>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</si>
  <si>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</si>
  <si>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</si>
  <si>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</si>
  <si>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</si>
  <si>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</si>
  <si>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</si>
  <si>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</si>
  <si>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</si>
  <si>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</si>
  <si>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</si>
  <si>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</si>
  <si>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</si>
  <si>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</si>
  <si>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</si>
  <si>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</si>
  <si>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</si>
  <si>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</si>
  <si>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</si>
  <si>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</si>
  <si>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</si>
  <si>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</si>
  <si>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</si>
  <si>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</si>
  <si>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2016-11-18</t>
  </si>
  <si>
    <t>2016-11-21</t>
  </si>
  <si>
    <t>2016-11-22</t>
  </si>
  <si>
    <t>2016-11-23</t>
  </si>
  <si>
    <t>2016-11-24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</si>
  <si>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</si>
  <si>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</si>
  <si>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</si>
  <si>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</si>
  <si>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</si>
  <si>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</si>
  <si>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</si>
  <si>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</si>
  <si>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</si>
  <si>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</si>
  <si>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</si>
  <si>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</si>
  <si>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</si>
  <si>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</si>
  <si>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</si>
  <si>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</si>
  <si>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</si>
  <si>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</si>
  <si>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</si>
  <si>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</si>
  <si>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</si>
  <si>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2016-12-26</t>
  </si>
  <si>
    <t>2016-12-27</t>
  </si>
  <si>
    <t>2016-12-28</t>
  </si>
  <si>
    <t>2016-12-29</t>
  </si>
  <si>
    <t>2016-12-30</t>
  </si>
  <si>
    <t>2017-01-02</t>
  </si>
  <si>
    <t>2017-01-03</t>
  </si>
  <si>
    <t>2017-01-04</t>
  </si>
  <si>
    <t>2017-01-06</t>
  </si>
  <si>
    <t>2017-01-09</t>
  </si>
  <si>
    <t>2017-01-10</t>
  </si>
  <si>
    <t>2017-01-11</t>
  </si>
  <si>
    <t>2017-01-12</t>
  </si>
  <si>
    <t>2017-01-13</t>
  </si>
  <si>
    <t>2017-01-18</t>
  </si>
  <si>
    <t>2017-01-19</t>
  </si>
  <si>
    <t>2017-01-20</t>
  </si>
  <si>
    <t>2017-01-23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</si>
  <si>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</si>
  <si>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</si>
  <si>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</si>
  <si>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</si>
  <si>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</si>
  <si>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</si>
  <si>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</si>
  <si>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</si>
  <si>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</si>
  <si>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</si>
  <si>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</si>
  <si>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</si>
  <si>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</si>
  <si>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</si>
  <si>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</si>
  <si>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</si>
  <si>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</si>
  <si>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</si>
  <si>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2017-02-20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</si>
  <si>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</si>
  <si>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</si>
  <si>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</si>
  <si>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</si>
  <si>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</si>
  <si>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</si>
  <si>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</si>
  <si>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</si>
  <si>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</si>
  <si>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</si>
  <si>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</si>
  <si>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</si>
  <si>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</si>
  <si>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</si>
  <si>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</si>
  <si>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</si>
  <si>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</si>
  <si>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</si>
  <si>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</si>
  <si>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</si>
  <si>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</si>
  <si>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</si>
  <si>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</si>
  <si>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</si>
  <si>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</si>
  <si>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</si>
  <si>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</si>
  <si>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</si>
  <si>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</si>
  <si>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</si>
  <si>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</si>
  <si>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</si>
  <si>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</si>
  <si>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</si>
  <si>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</si>
  <si>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</si>
  <si>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</si>
  <si>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</si>
  <si>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2017-04-18</t>
  </si>
  <si>
    <t>2017-04-19</t>
  </si>
  <si>
    <t>2017-04-20</t>
  </si>
  <si>
    <t>2017-04-21</t>
  </si>
  <si>
    <t>2017-04-24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</si>
  <si>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</si>
  <si>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</si>
  <si>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</si>
  <si>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</si>
  <si>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</si>
  <si>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</si>
  <si>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</si>
  <si>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</si>
  <si>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</si>
  <si>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2017-05-10</t>
  </si>
  <si>
    <t>2017-05-12</t>
  </si>
  <si>
    <t>2017-05-15</t>
  </si>
  <si>
    <t>2017-05-16</t>
  </si>
  <si>
    <t>2017-05-17</t>
  </si>
  <si>
    <t>2017-05-22</t>
  </si>
  <si>
    <t>2017-05-23</t>
  </si>
  <si>
    <t>2017-05-29</t>
  </si>
  <si>
    <t>2017-06-05</t>
  </si>
  <si>
    <t>2017-06-06</t>
  </si>
  <si>
    <t>2017-06-09</t>
  </si>
  <si>
    <t>2017-06-12</t>
  </si>
  <si>
    <t>2017-06-13</t>
  </si>
  <si>
    <t>2017-06-14</t>
  </si>
  <si>
    <t>2017-06-20</t>
  </si>
  <si>
    <t>2017-06-22</t>
  </si>
  <si>
    <t>2017-06-23</t>
  </si>
  <si>
    <t>2017-06-26</t>
  </si>
  <si>
    <t>2017-06-27</t>
  </si>
  <si>
    <t>2017-06-28</t>
  </si>
  <si>
    <t>2017-07-03</t>
  </si>
  <si>
    <t>2017-07-05</t>
  </si>
  <si>
    <t>2017-07-07</t>
  </si>
  <si>
    <t>2017-07-11</t>
  </si>
  <si>
    <t>2017-07-12</t>
  </si>
  <si>
    <t>2017-07-13</t>
  </si>
  <si>
    <t>2017-07-14</t>
  </si>
  <si>
    <t>2017-07-19</t>
  </si>
  <si>
    <t>2017-07-24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</si>
  <si>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</si>
  <si>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</si>
  <si>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</si>
  <si>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</si>
  <si>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</si>
  <si>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</si>
  <si>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</si>
  <si>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</si>
  <si>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</si>
  <si>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</si>
  <si>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</si>
  <si>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</si>
  <si>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</si>
  <si>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</si>
  <si>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</si>
  <si>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</si>
  <si>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</si>
  <si>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</si>
  <si>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</si>
  <si>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</si>
  <si>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</si>
  <si>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2017-08-29</t>
  </si>
  <si>
    <t>2017-08-30</t>
  </si>
  <si>
    <t>2017-08-31</t>
  </si>
  <si>
    <t>2017-09-01</t>
  </si>
  <si>
    <t>2017-09-05</t>
  </si>
  <si>
    <t>2017-09-08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</si>
  <si>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</si>
  <si>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</si>
  <si>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</si>
  <si>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</si>
  <si>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</si>
  <si>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</si>
  <si>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</si>
  <si>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</si>
  <si>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</si>
  <si>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</si>
  <si>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</si>
  <si>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</si>
  <si>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</si>
  <si>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</si>
  <si>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</si>
  <si>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</si>
  <si>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</si>
  <si>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</si>
  <si>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</si>
  <si>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</si>
  <si>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</si>
  <si>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</si>
  <si>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</si>
  <si>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</si>
  <si>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</si>
  <si>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</si>
  <si>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</si>
  <si>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2017-10-25</t>
  </si>
  <si>
    <t>2017-10-27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</si>
  <si>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</si>
  <si>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</si>
  <si>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</si>
  <si>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</si>
  <si>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</si>
  <si>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</si>
  <si>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</si>
  <si>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</si>
  <si>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</si>
  <si>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</si>
  <si>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</si>
  <si>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</si>
  <si>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</si>
  <si>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</si>
  <si>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</si>
  <si>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</si>
  <si>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</si>
  <si>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</si>
  <si>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</si>
  <si>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</si>
  <si>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</si>
  <si>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</si>
  <si>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</si>
  <si>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</si>
  <si>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</si>
  <si>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</si>
  <si>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</si>
  <si>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</si>
  <si>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</si>
  <si>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</si>
  <si>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</si>
  <si>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</si>
  <si>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</si>
  <si>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</si>
  <si>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</si>
  <si>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</si>
  <si>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</si>
  <si>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</si>
  <si>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</si>
  <si>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</si>
  <si>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</si>
  <si>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</si>
  <si>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2018-01-01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</si>
  <si>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</si>
  <si>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</si>
  <si>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</si>
  <si>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</si>
  <si>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</si>
  <si>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</si>
  <si>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</si>
  <si>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</si>
  <si>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2018-01-15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</si>
  <si>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</si>
  <si>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</si>
  <si>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</si>
  <si>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</si>
  <si>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</si>
  <si>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</si>
  <si>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</si>
  <si>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</si>
  <si>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</si>
  <si>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</si>
  <si>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</si>
  <si>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</si>
  <si>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</si>
  <si>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</si>
  <si>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</si>
  <si>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</si>
  <si>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</si>
  <si>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</si>
  <si>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</si>
  <si>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</si>
  <si>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</si>
  <si>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</si>
  <si>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2018-02-19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</si>
  <si>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</si>
  <si>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</si>
  <si>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</si>
  <si>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</si>
  <si>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</si>
  <si>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</si>
  <si>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</si>
  <si>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</si>
  <si>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</si>
  <si>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</si>
  <si>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</si>
  <si>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</si>
  <si>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</si>
  <si>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</si>
  <si>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</si>
  <si>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</si>
  <si>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</si>
  <si>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</si>
  <si>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</si>
  <si>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</si>
  <si>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</si>
  <si>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</si>
  <si>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</si>
  <si>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</si>
  <si>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SX5E</t>
  </si>
  <si>
    <t>S&amp;P500</t>
  </si>
  <si>
    <t>SX5E</t>
    <phoneticPr fontId="12" type="noConversion"/>
  </si>
  <si>
    <t>S&amp;P500</t>
    <phoneticPr fontId="161" type="noConversion"/>
  </si>
  <si>
    <t>델타 SK</t>
  </si>
  <si>
    <t>감마 SK</t>
  </si>
  <si>
    <t>KOSPI200</t>
    <phoneticPr fontId="12" type="noConversion"/>
  </si>
  <si>
    <t>HSCEI</t>
    <phoneticPr fontId="12" type="noConversion"/>
  </si>
  <si>
    <t>SX5E</t>
    <phoneticPr fontId="12" type="noConversion"/>
  </si>
  <si>
    <t>SP500</t>
    <phoneticPr fontId="12" type="noConversion"/>
  </si>
  <si>
    <t>DB Manager</t>
    <phoneticPr fontId="161" type="noConversion"/>
  </si>
  <si>
    <t/>
  </si>
  <si>
    <t>Table :</t>
    <phoneticPr fontId="161" type="noConversion"/>
  </si>
  <si>
    <t>Symphony(Oracle)</t>
  </si>
  <si>
    <t>Status :</t>
    <phoneticPr fontId="161" type="noConversion"/>
  </si>
  <si>
    <t>Altibase(Hoa)</t>
  </si>
  <si>
    <t>Query</t>
    <phoneticPr fontId="161" type="noConversion"/>
  </si>
  <si>
    <t>My-SQL</t>
    <phoneticPr fontId="161" type="noConversion"/>
  </si>
  <si>
    <t>Record :</t>
    <phoneticPr fontId="161" type="noConversion"/>
  </si>
  <si>
    <t>Column :</t>
    <phoneticPr fontId="161" type="noConversion"/>
  </si>
  <si>
    <t>OTCDB(Oracle)</t>
  </si>
  <si>
    <t>select * from index_bdivdiscrete</t>
    <phoneticPr fontId="161" type="noConversion"/>
  </si>
  <si>
    <t>KOSPI200_DT1</t>
  </si>
  <si>
    <t>KOSPI200_DT2</t>
  </si>
  <si>
    <t>KOSPI200_BDIV</t>
  </si>
  <si>
    <t>HSCEI_DT1</t>
  </si>
  <si>
    <t>HSCEI_DT2</t>
  </si>
  <si>
    <t>HSCEI_BDIV</t>
  </si>
  <si>
    <t>SX5E_DT1</t>
  </si>
  <si>
    <t>SX5E_DT2</t>
  </si>
  <si>
    <t>SX5E_BDIV</t>
  </si>
  <si>
    <t>SPX_DT1</t>
  </si>
  <si>
    <t>SPX_DT2</t>
  </si>
  <si>
    <t>SPX_BDIV</t>
  </si>
  <si>
    <t>0</t>
  </si>
  <si>
    <t>42459</t>
  </si>
  <si>
    <t>42550</t>
  </si>
  <si>
    <t>42642</t>
  </si>
  <si>
    <t>42725</t>
  </si>
  <si>
    <t>42732</t>
  </si>
  <si>
    <t>42733</t>
  </si>
  <si>
    <t>42734</t>
  </si>
  <si>
    <t>42824</t>
  </si>
  <si>
    <t>42915</t>
  </si>
  <si>
    <t>43007</t>
  </si>
  <si>
    <t>43096</t>
  </si>
  <si>
    <t>43097</t>
  </si>
  <si>
    <t>43188</t>
  </si>
  <si>
    <t>2018-03-29</t>
  </si>
  <si>
    <t>43189</t>
  </si>
  <si>
    <t>2018-03-30</t>
  </si>
  <si>
    <t>42500</t>
  </si>
  <si>
    <t>42502</t>
  </si>
  <si>
    <t>42509</t>
  </si>
  <si>
    <t>42510</t>
  </si>
  <si>
    <t>42515</t>
  </si>
  <si>
    <t>42516</t>
  </si>
  <si>
    <t>42517</t>
  </si>
  <si>
    <t>42521</t>
  </si>
  <si>
    <t>42522</t>
  </si>
  <si>
    <t>42523</t>
  </si>
  <si>
    <t>42524</t>
  </si>
  <si>
    <t>42529</t>
  </si>
  <si>
    <t>42530</t>
  </si>
  <si>
    <t>42478</t>
  </si>
  <si>
    <t>42534</t>
  </si>
  <si>
    <t>42479</t>
  </si>
  <si>
    <t>42537</t>
  </si>
  <si>
    <t>42482</t>
  </si>
  <si>
    <t>42538</t>
  </si>
  <si>
    <t>42485</t>
  </si>
  <si>
    <t>42541</t>
  </si>
  <si>
    <t>42488</t>
  </si>
  <si>
    <t>42543</t>
  </si>
  <si>
    <t>42489</t>
  </si>
  <si>
    <t>42492</t>
  </si>
  <si>
    <t>42551</t>
  </si>
  <si>
    <t>42493</t>
  </si>
  <si>
    <t>42558</t>
  </si>
  <si>
    <t>42494</t>
  </si>
  <si>
    <t>42562</t>
  </si>
  <si>
    <t>42495</t>
  </si>
  <si>
    <t>42572</t>
  </si>
  <si>
    <t>42496</t>
  </si>
  <si>
    <t>42580</t>
  </si>
  <si>
    <t>42499</t>
  </si>
  <si>
    <t>42611</t>
  </si>
  <si>
    <t>42503</t>
  </si>
  <si>
    <t>42620</t>
  </si>
  <si>
    <t>42506</t>
  </si>
  <si>
    <t>42621</t>
  </si>
  <si>
    <t>42507</t>
  </si>
  <si>
    <t>42625</t>
  </si>
  <si>
    <t>42636</t>
  </si>
  <si>
    <t>42513</t>
  </si>
  <si>
    <t>42514</t>
  </si>
  <si>
    <t>42691</t>
  </si>
  <si>
    <t>42864</t>
  </si>
  <si>
    <t>42520</t>
  </si>
  <si>
    <t>42866</t>
  </si>
  <si>
    <t>42527</t>
  </si>
  <si>
    <t>42873</t>
  </si>
  <si>
    <t>42874</t>
  </si>
  <si>
    <t>42536</t>
  </si>
  <si>
    <t>42879</t>
  </si>
  <si>
    <t>42880</t>
  </si>
  <si>
    <t>42544</t>
  </si>
  <si>
    <t>42881</t>
  </si>
  <si>
    <t>42885</t>
  </si>
  <si>
    <t>42555</t>
  </si>
  <si>
    <t>42886</t>
  </si>
  <si>
    <t>42887</t>
  </si>
  <si>
    <t>42888</t>
  </si>
  <si>
    <t>42586</t>
  </si>
  <si>
    <t>42893</t>
  </si>
  <si>
    <t>42593</t>
  </si>
  <si>
    <t>42894</t>
  </si>
  <si>
    <t>42632</t>
  </si>
  <si>
    <t>42901</t>
  </si>
  <si>
    <t>42640</t>
  </si>
  <si>
    <t>42902</t>
  </si>
  <si>
    <t>42653</t>
  </si>
  <si>
    <t>42905</t>
  </si>
  <si>
    <t>42660</t>
  </si>
  <si>
    <t>42907</t>
  </si>
  <si>
    <t>42676</t>
  </si>
  <si>
    <t>42677</t>
  </si>
  <si>
    <t>42916</t>
  </si>
  <si>
    <t>42681</t>
  </si>
  <si>
    <t>42922</t>
  </si>
  <si>
    <t>42683</t>
  </si>
  <si>
    <t>42926</t>
  </si>
  <si>
    <t>42702</t>
  </si>
  <si>
    <t>42710</t>
  </si>
  <si>
    <t>42944</t>
  </si>
  <si>
    <t>42723</t>
  </si>
  <si>
    <t>42975</t>
  </si>
  <si>
    <t>42984</t>
  </si>
  <si>
    <t>42985</t>
  </si>
  <si>
    <t>42744</t>
  </si>
  <si>
    <t>42989</t>
  </si>
  <si>
    <t>42748</t>
  </si>
  <si>
    <t>43000</t>
  </si>
  <si>
    <t>42762</t>
  </si>
  <si>
    <t>42775</t>
  </si>
  <si>
    <t>43055</t>
  </si>
  <si>
    <t>42814</t>
  </si>
  <si>
    <t>43228</t>
  </si>
  <si>
    <t>2018-05-08</t>
  </si>
  <si>
    <t>42821</t>
  </si>
  <si>
    <t>43230</t>
  </si>
  <si>
    <t>2018-05-10</t>
  </si>
  <si>
    <t>42831</t>
  </si>
  <si>
    <t>43237</t>
  </si>
  <si>
    <t>2018-05-17</t>
  </si>
  <si>
    <t>42835</t>
  </si>
  <si>
    <t>43238</t>
  </si>
  <si>
    <t>2018-05-18</t>
  </si>
  <si>
    <t>42843</t>
  </si>
  <si>
    <t>42846</t>
  </si>
  <si>
    <t>42849</t>
  </si>
  <si>
    <t>42852</t>
  </si>
  <si>
    <t>42853</t>
  </si>
  <si>
    <t>42856</t>
  </si>
  <si>
    <t>42857</t>
  </si>
  <si>
    <t>42858</t>
  </si>
  <si>
    <t>42860</t>
  </si>
  <si>
    <t>42863</t>
  </si>
  <si>
    <t>42867</t>
  </si>
  <si>
    <t>42870</t>
  </si>
  <si>
    <t>42871</t>
  </si>
  <si>
    <t>42872</t>
  </si>
  <si>
    <t>42877</t>
  </si>
  <si>
    <t>42878</t>
  </si>
  <si>
    <t>42884</t>
  </si>
  <si>
    <t>42891</t>
  </si>
  <si>
    <t>42892</t>
  </si>
  <si>
    <t>42898</t>
  </si>
  <si>
    <t>42900</t>
  </si>
  <si>
    <t>42908</t>
  </si>
  <si>
    <t>42914</t>
  </si>
  <si>
    <t>42919</t>
  </si>
  <si>
    <t>42957</t>
  </si>
  <si>
    <t>42996</t>
  </si>
  <si>
    <t>43003</t>
  </si>
  <si>
    <t>43004</t>
  </si>
  <si>
    <t>43017</t>
  </si>
  <si>
    <t>43024</t>
  </si>
  <si>
    <t>43041</t>
  </si>
  <si>
    <t>43045</t>
  </si>
  <si>
    <t>43046</t>
  </si>
  <si>
    <t>43048</t>
  </si>
  <si>
    <t>43054</t>
  </si>
  <si>
    <t>43067</t>
  </si>
  <si>
    <t>43075</t>
  </si>
  <si>
    <t>43087</t>
  </si>
  <si>
    <t>43108</t>
  </si>
  <si>
    <t>43115</t>
  </si>
  <si>
    <t>43133</t>
  </si>
  <si>
    <t>43139</t>
  </si>
  <si>
    <t>43178</t>
  </si>
  <si>
    <t>43185</t>
  </si>
  <si>
    <t>2018-03-26</t>
  </si>
  <si>
    <t>43195</t>
  </si>
  <si>
    <t>2018-04-05</t>
  </si>
  <si>
    <t>43199</t>
  </si>
  <si>
    <t>2018-04-09</t>
  </si>
  <si>
    <t>43210</t>
  </si>
  <si>
    <t>2018-04-20</t>
  </si>
  <si>
    <t>43213</t>
  </si>
  <si>
    <t>2018-04-23</t>
  </si>
  <si>
    <t>43214</t>
  </si>
  <si>
    <t>2018-04-24</t>
  </si>
  <si>
    <t>43216</t>
  </si>
  <si>
    <t>2018-04-26</t>
  </si>
  <si>
    <t>43217</t>
  </si>
  <si>
    <t>2018-04-27</t>
  </si>
  <si>
    <t>43220</t>
  </si>
  <si>
    <t>2018-04-30</t>
  </si>
  <si>
    <t>43221</t>
  </si>
  <si>
    <t>2018-05-01</t>
  </si>
  <si>
    <t>43222</t>
  </si>
  <si>
    <t>2018-05-02</t>
  </si>
  <si>
    <t>43224</t>
  </si>
  <si>
    <t>2018-05-04</t>
  </si>
  <si>
    <t>43227</t>
  </si>
  <si>
    <t>2018-05-07</t>
  </si>
  <si>
    <t>43229</t>
  </si>
  <si>
    <t>2018-05-09</t>
  </si>
  <si>
    <t>43231</t>
  </si>
  <si>
    <t>2018-05-11</t>
  </si>
  <si>
    <t>43234</t>
  </si>
  <si>
    <t>2018-05-14</t>
  </si>
  <si>
    <t>43235</t>
  </si>
  <si>
    <t>2018-05-15</t>
  </si>
  <si>
    <t>43236</t>
  </si>
  <si>
    <t>2018-05-16</t>
  </si>
  <si>
    <t>43241</t>
  </si>
  <si>
    <t>2018-05-21</t>
  </si>
  <si>
    <t>42473</t>
  </si>
  <si>
    <t>42474</t>
  </si>
  <si>
    <t>42480</t>
  </si>
  <si>
    <t>42481</t>
  </si>
  <si>
    <t>42486</t>
  </si>
  <si>
    <t>42487</t>
  </si>
  <si>
    <t>42501</t>
  </si>
  <si>
    <t>42508</t>
  </si>
  <si>
    <t>42528</t>
  </si>
  <si>
    <t>42531</t>
  </si>
  <si>
    <t>42535</t>
  </si>
  <si>
    <t>42542</t>
  </si>
  <si>
    <t>42545</t>
  </si>
  <si>
    <t>42548</t>
  </si>
  <si>
    <t>42549</t>
  </si>
  <si>
    <t>42552</t>
  </si>
  <si>
    <t>42556</t>
  </si>
  <si>
    <t>42557</t>
  </si>
  <si>
    <t>42559</t>
  </si>
  <si>
    <t>42563</t>
  </si>
  <si>
    <t>42564</t>
  </si>
  <si>
    <t>42565</t>
  </si>
  <si>
    <t>42569</t>
  </si>
  <si>
    <t>42571</t>
  </si>
  <si>
    <t>42576</t>
  </si>
  <si>
    <t>42578</t>
  </si>
  <si>
    <t>42579</t>
  </si>
  <si>
    <t>42583</t>
  </si>
  <si>
    <t>42584</t>
  </si>
  <si>
    <t>42585</t>
  </si>
  <si>
    <t>42590</t>
  </si>
  <si>
    <t>42591</t>
  </si>
  <si>
    <t>42592</t>
  </si>
  <si>
    <t>42594</t>
  </si>
  <si>
    <t>42597</t>
  </si>
  <si>
    <t>42598</t>
  </si>
  <si>
    <t>42599</t>
  </si>
  <si>
    <t>42600</t>
  </si>
  <si>
    <t>42604</t>
  </si>
  <si>
    <t>42605</t>
  </si>
  <si>
    <t>42606</t>
  </si>
  <si>
    <t>42607</t>
  </si>
  <si>
    <t>42608</t>
  </si>
  <si>
    <t>42612</t>
  </si>
  <si>
    <t>42613</t>
  </si>
  <si>
    <t>42614</t>
  </si>
  <si>
    <t>42615</t>
  </si>
  <si>
    <t>42618</t>
  </si>
  <si>
    <t>42619</t>
  </si>
  <si>
    <t>42622</t>
  </si>
  <si>
    <t>42626</t>
  </si>
  <si>
    <t>42627</t>
  </si>
  <si>
    <t>42628</t>
  </si>
  <si>
    <t>42629</t>
  </si>
  <si>
    <t>42633</t>
  </si>
  <si>
    <t>42634</t>
  </si>
  <si>
    <t>42635</t>
  </si>
  <si>
    <t>42639</t>
  </si>
  <si>
    <t>42641</t>
  </si>
  <si>
    <t>42643</t>
  </si>
  <si>
    <t>42646</t>
  </si>
  <si>
    <t>42647</t>
  </si>
  <si>
    <t>42648</t>
  </si>
  <si>
    <t>42650</t>
  </si>
  <si>
    <t>42654</t>
  </si>
  <si>
    <t>42655</t>
  </si>
  <si>
    <t>42656</t>
  </si>
  <si>
    <t>42657</t>
  </si>
  <si>
    <t>42661</t>
  </si>
  <si>
    <t>42662</t>
  </si>
  <si>
    <t>42663</t>
  </si>
  <si>
    <t>42664</t>
  </si>
  <si>
    <t>42667</t>
  </si>
  <si>
    <t>42669</t>
  </si>
  <si>
    <t>42670</t>
  </si>
  <si>
    <t>42671</t>
  </si>
  <si>
    <t>42674</t>
  </si>
  <si>
    <t>42675</t>
  </si>
  <si>
    <t>42682</t>
  </si>
  <si>
    <t>42684</t>
  </si>
  <si>
    <t>42685</t>
  </si>
  <si>
    <t>42688</t>
  </si>
  <si>
    <t>42689</t>
  </si>
  <si>
    <t>42690</t>
  </si>
  <si>
    <t>42692</t>
  </si>
  <si>
    <t>42695</t>
  </si>
  <si>
    <t>42696</t>
  </si>
  <si>
    <t>42697</t>
  </si>
  <si>
    <t>42698</t>
  </si>
  <si>
    <t>42699</t>
  </si>
  <si>
    <t>42703</t>
  </si>
  <si>
    <t>42704</t>
  </si>
  <si>
    <t>42705</t>
  </si>
  <si>
    <t>42706</t>
  </si>
  <si>
    <t>42709</t>
  </si>
  <si>
    <t>42711</t>
  </si>
  <si>
    <t>42712</t>
  </si>
  <si>
    <t>42713</t>
  </si>
  <si>
    <t>42716</t>
  </si>
  <si>
    <t>42717</t>
  </si>
  <si>
    <t>42718</t>
  </si>
  <si>
    <t>42719</t>
  </si>
  <si>
    <t>42720</t>
  </si>
  <si>
    <t>42724</t>
  </si>
  <si>
    <t>42726</t>
  </si>
  <si>
    <t>42727</t>
  </si>
  <si>
    <t>42730</t>
  </si>
  <si>
    <t>42731</t>
  </si>
  <si>
    <t>42737</t>
  </si>
  <si>
    <t>42738</t>
  </si>
  <si>
    <t>42739</t>
  </si>
  <si>
    <t>42741</t>
  </si>
  <si>
    <t>42745</t>
  </si>
  <si>
    <t>42746</t>
  </si>
  <si>
    <t>42747</t>
  </si>
  <si>
    <t>42753</t>
  </si>
  <si>
    <t>42754</t>
  </si>
  <si>
    <t>42755</t>
  </si>
  <si>
    <t>42758</t>
  </si>
  <si>
    <t>42760</t>
  </si>
  <si>
    <t>42761</t>
  </si>
  <si>
    <t>42765</t>
  </si>
  <si>
    <t>42766</t>
  </si>
  <si>
    <t>42767</t>
  </si>
  <si>
    <t>42768</t>
  </si>
  <si>
    <t>42769</t>
  </si>
  <si>
    <t>42772</t>
  </si>
  <si>
    <t>42773</t>
  </si>
  <si>
    <t>42774</t>
  </si>
  <si>
    <t>42776</t>
  </si>
  <si>
    <t>42779</t>
  </si>
  <si>
    <t>42780</t>
  </si>
  <si>
    <t>42781</t>
  </si>
  <si>
    <t>42782</t>
  </si>
  <si>
    <t>42783</t>
  </si>
  <si>
    <t>42786</t>
  </si>
  <si>
    <t>42787</t>
  </si>
  <si>
    <t>42788</t>
  </si>
  <si>
    <t>42789</t>
  </si>
  <si>
    <t>42790</t>
  </si>
  <si>
    <t>42793</t>
  </si>
  <si>
    <t>42794</t>
  </si>
  <si>
    <t>42795</t>
  </si>
  <si>
    <t>42796</t>
  </si>
  <si>
    <t>42797</t>
  </si>
  <si>
    <t>42800</t>
  </si>
  <si>
    <t>42801</t>
  </si>
  <si>
    <t>42802</t>
  </si>
  <si>
    <t>42803</t>
  </si>
  <si>
    <t>42804</t>
  </si>
  <si>
    <t>42807</t>
  </si>
  <si>
    <t>42808</t>
  </si>
  <si>
    <t>42809</t>
  </si>
  <si>
    <t>42810</t>
  </si>
  <si>
    <t>42811</t>
  </si>
  <si>
    <t>42815</t>
  </si>
  <si>
    <t>42816</t>
  </si>
  <si>
    <t>42817</t>
  </si>
  <si>
    <t>42818</t>
  </si>
  <si>
    <t>42822</t>
  </si>
  <si>
    <t>42823</t>
  </si>
  <si>
    <t>42825</t>
  </si>
  <si>
    <t>42828</t>
  </si>
  <si>
    <t>42829</t>
  </si>
  <si>
    <t>42830</t>
  </si>
  <si>
    <t>42832</t>
  </si>
  <si>
    <t>42836</t>
  </si>
  <si>
    <t>42837</t>
  </si>
  <si>
    <t>42838</t>
  </si>
  <si>
    <t>42844</t>
  </si>
  <si>
    <t>42845</t>
  </si>
  <si>
    <t>42851</t>
  </si>
  <si>
    <t>42859</t>
  </si>
  <si>
    <t>42865</t>
  </si>
  <si>
    <t>42895</t>
  </si>
  <si>
    <t>42899</t>
  </si>
  <si>
    <t>42906</t>
  </si>
  <si>
    <t>42909</t>
  </si>
  <si>
    <t>42912</t>
  </si>
  <si>
    <t>42913</t>
  </si>
  <si>
    <t>42921</t>
  </si>
  <si>
    <t>42923</t>
  </si>
  <si>
    <t>42927</t>
  </si>
  <si>
    <t>42928</t>
  </si>
  <si>
    <t>42929</t>
  </si>
  <si>
    <t>42930</t>
  </si>
  <si>
    <t>42935</t>
  </si>
  <si>
    <t>42940</t>
  </si>
  <si>
    <t>42942</t>
  </si>
  <si>
    <t>42943</t>
  </si>
  <si>
    <t>42947</t>
  </si>
  <si>
    <t>42948</t>
  </si>
  <si>
    <t>42949</t>
  </si>
  <si>
    <t>42950</t>
  </si>
  <si>
    <t>42954</t>
  </si>
  <si>
    <t>42955</t>
  </si>
  <si>
    <t>42956</t>
  </si>
  <si>
    <t>42958</t>
  </si>
  <si>
    <t>42961</t>
  </si>
  <si>
    <t>42962</t>
  </si>
  <si>
    <t>42963</t>
  </si>
  <si>
    <t>42964</t>
  </si>
  <si>
    <t>42965</t>
  </si>
  <si>
    <t>42968</t>
  </si>
  <si>
    <t>42969</t>
  </si>
  <si>
    <t>42970</t>
  </si>
  <si>
    <t>42971</t>
  </si>
  <si>
    <t>42972</t>
  </si>
  <si>
    <t>42976</t>
  </si>
  <si>
    <t>42977</t>
  </si>
  <si>
    <t>42978</t>
  </si>
  <si>
    <t>42979</t>
  </si>
  <si>
    <t>42983</t>
  </si>
  <si>
    <t>42986</t>
  </si>
  <si>
    <t>42990</t>
  </si>
  <si>
    <t>42991</t>
  </si>
  <si>
    <t>42992</t>
  </si>
  <si>
    <t>42993</t>
  </si>
  <si>
    <t>42997</t>
  </si>
  <si>
    <t>42998</t>
  </si>
  <si>
    <t>42999</t>
  </si>
  <si>
    <t>43005</t>
  </si>
  <si>
    <t>43006</t>
  </si>
  <si>
    <t>43010</t>
  </si>
  <si>
    <t>43011</t>
  </si>
  <si>
    <t>43012</t>
  </si>
  <si>
    <t>43013</t>
  </si>
  <si>
    <t>43014</t>
  </si>
  <si>
    <t>43018</t>
  </si>
  <si>
    <t>43019</t>
  </si>
  <si>
    <t>43020</t>
  </si>
  <si>
    <t>43025</t>
  </si>
  <si>
    <t>43026</t>
  </si>
  <si>
    <t>43027</t>
  </si>
  <si>
    <t>43028</t>
  </si>
  <si>
    <t>43031</t>
  </si>
  <si>
    <t>43033</t>
  </si>
  <si>
    <t>43035</t>
  </si>
  <si>
    <t>43039</t>
  </si>
  <si>
    <t>43040</t>
  </si>
  <si>
    <t>43042</t>
  </si>
  <si>
    <t>43047</t>
  </si>
  <si>
    <t>43049</t>
  </si>
  <si>
    <t>43052</t>
  </si>
  <si>
    <t>43053</t>
  </si>
  <si>
    <t>43056</t>
  </si>
  <si>
    <t>43059</t>
  </si>
  <si>
    <t>43060</t>
  </si>
  <si>
    <t>43061</t>
  </si>
  <si>
    <t>43062</t>
  </si>
  <si>
    <t>43063</t>
  </si>
  <si>
    <t>43066</t>
  </si>
  <si>
    <t>43068</t>
  </si>
  <si>
    <t>43069</t>
  </si>
  <si>
    <t>43070</t>
  </si>
  <si>
    <t>43073</t>
  </si>
  <si>
    <t>43074</t>
  </si>
  <si>
    <t>43076</t>
  </si>
  <si>
    <t>43077</t>
  </si>
  <si>
    <t>43080</t>
  </si>
  <si>
    <t>43081</t>
  </si>
  <si>
    <t>43082</t>
  </si>
  <si>
    <t>43083</t>
  </si>
  <si>
    <t>43084</t>
  </si>
  <si>
    <t>43089</t>
  </si>
  <si>
    <t>43090</t>
  </si>
  <si>
    <t>43091</t>
  </si>
  <si>
    <t>43094</t>
  </si>
  <si>
    <t>43095</t>
  </si>
  <si>
    <t>43098</t>
  </si>
  <si>
    <t>43101</t>
  </si>
  <si>
    <t>43102</t>
  </si>
  <si>
    <t>43103</t>
  </si>
  <si>
    <t>43104</t>
  </si>
  <si>
    <t>43105</t>
  </si>
  <si>
    <t>43109</t>
  </si>
  <si>
    <t>43110</t>
  </si>
  <si>
    <t>43111</t>
  </si>
  <si>
    <t>43117</t>
  </si>
  <si>
    <t>43118</t>
  </si>
  <si>
    <t>43119</t>
  </si>
  <si>
    <t>43122</t>
  </si>
  <si>
    <t>43123</t>
  </si>
  <si>
    <t>43124</t>
  </si>
  <si>
    <t>43125</t>
  </si>
  <si>
    <t>43126</t>
  </si>
  <si>
    <t>43129</t>
  </si>
  <si>
    <t>43130</t>
  </si>
  <si>
    <t>43131</t>
  </si>
  <si>
    <t>43132</t>
  </si>
  <si>
    <t>43136</t>
  </si>
  <si>
    <t>43137</t>
  </si>
  <si>
    <t>43138</t>
  </si>
  <si>
    <t>43140</t>
  </si>
  <si>
    <t>43143</t>
  </si>
  <si>
    <t>43144</t>
  </si>
  <si>
    <t>43145</t>
  </si>
  <si>
    <t>43146</t>
  </si>
  <si>
    <t>43147</t>
  </si>
  <si>
    <t>43150</t>
  </si>
  <si>
    <t>43151</t>
  </si>
  <si>
    <t>43152</t>
  </si>
  <si>
    <t>43153</t>
  </si>
  <si>
    <t>43154</t>
  </si>
  <si>
    <t>43157</t>
  </si>
  <si>
    <t>43158</t>
  </si>
  <si>
    <t>43159</t>
  </si>
  <si>
    <t>43160</t>
  </si>
  <si>
    <t>43161</t>
  </si>
  <si>
    <t>43164</t>
  </si>
  <si>
    <t>43165</t>
  </si>
  <si>
    <t>43166</t>
  </si>
  <si>
    <t>43167</t>
  </si>
  <si>
    <t>43168</t>
  </si>
  <si>
    <t>43171</t>
  </si>
  <si>
    <t>43172</t>
  </si>
  <si>
    <t>43173</t>
  </si>
  <si>
    <t>43174</t>
  </si>
  <si>
    <t>43175</t>
  </si>
  <si>
    <t>43179</t>
  </si>
  <si>
    <t>43180</t>
  </si>
  <si>
    <t>43181</t>
  </si>
  <si>
    <t>43182</t>
  </si>
  <si>
    <t>43186</t>
  </si>
  <si>
    <t>2018-03-27</t>
  </si>
  <si>
    <t>43187</t>
  </si>
  <si>
    <t>2018-03-28</t>
  </si>
  <si>
    <t>43192</t>
  </si>
  <si>
    <t>2018-04-02</t>
  </si>
  <si>
    <t>43193</t>
  </si>
  <si>
    <t>2018-04-03</t>
  </si>
  <si>
    <t>43194</t>
  </si>
  <si>
    <t>2018-04-04</t>
  </si>
  <si>
    <t>43196</t>
  </si>
  <si>
    <t>2018-04-06</t>
  </si>
  <si>
    <t>43200</t>
  </si>
  <si>
    <t>2018-04-10</t>
  </si>
  <si>
    <t>43201</t>
  </si>
  <si>
    <t>2018-04-11</t>
  </si>
  <si>
    <t>43202</t>
  </si>
  <si>
    <t>2018-04-12</t>
  </si>
  <si>
    <t>43203</t>
  </si>
  <si>
    <t>2018-04-13</t>
  </si>
  <si>
    <t>43207</t>
  </si>
  <si>
    <t>2018-04-17</t>
  </si>
  <si>
    <t>43208</t>
  </si>
  <si>
    <t>2018-04-18</t>
  </si>
  <si>
    <t>43215</t>
  </si>
  <si>
    <t>2018-04-25</t>
  </si>
  <si>
    <t>43223</t>
  </si>
  <si>
    <t>2018-05-03</t>
  </si>
  <si>
    <t>43209</t>
  </si>
  <si>
    <t>2018-04-19</t>
  </si>
  <si>
    <t>I</t>
  </si>
  <si>
    <t>EURO STOXX50</t>
  </si>
  <si>
    <t>2018-05-23</t>
  </si>
  <si>
    <t>43243</t>
  </si>
  <si>
    <t>2018-05-24</t>
  </si>
  <si>
    <t>43244</t>
  </si>
  <si>
    <t>2018-05-25</t>
  </si>
  <si>
    <t>43245</t>
  </si>
  <si>
    <t>43242</t>
  </si>
  <si>
    <t>2018-05-22</t>
  </si>
  <si>
    <t>43248</t>
  </si>
  <si>
    <t>2018-05-28</t>
  </si>
  <si>
    <t>43249</t>
  </si>
  <si>
    <t>2018-05-29</t>
  </si>
  <si>
    <t>43250</t>
  </si>
  <si>
    <t>43251</t>
  </si>
  <si>
    <t>43252</t>
  </si>
  <si>
    <t>43255</t>
  </si>
  <si>
    <t>2018-06-04</t>
  </si>
  <si>
    <t>2018-05-30</t>
  </si>
  <si>
    <t>2018-05-31</t>
  </si>
  <si>
    <t>2018-06-01</t>
  </si>
  <si>
    <t>1M</t>
  </si>
  <si>
    <t>2M</t>
  </si>
  <si>
    <t>12M</t>
  </si>
  <si>
    <t>18M</t>
  </si>
  <si>
    <t>24M</t>
  </si>
  <si>
    <t>30M</t>
  </si>
  <si>
    <t>36M</t>
  </si>
  <si>
    <t>SP500</t>
  </si>
  <si>
    <r>
      <rPr>
        <sz val="11"/>
        <rFont val="돋움"/>
        <family val="3"/>
        <charset val="129"/>
      </rPr>
      <t>기준일</t>
    </r>
  </si>
  <si>
    <r>
      <rPr>
        <sz val="11"/>
        <rFont val="돋움"/>
        <family val="3"/>
        <charset val="129"/>
      </rPr>
      <t>구간</t>
    </r>
  </si>
  <si>
    <t>43279</t>
  </si>
  <si>
    <t>2018-06-28</t>
  </si>
  <si>
    <t>43280</t>
  </si>
  <si>
    <t>2018-06-29</t>
  </si>
  <si>
    <t>43257</t>
  </si>
  <si>
    <t>2018-06-06</t>
  </si>
  <si>
    <t>43258</t>
  </si>
  <si>
    <t>2018-06-07</t>
  </si>
  <si>
    <t>43266</t>
  </si>
  <si>
    <t>2018-06-15</t>
  </si>
  <si>
    <t>43269</t>
  </si>
  <si>
    <t>2018-06-18</t>
  </si>
  <si>
    <t>43271</t>
  </si>
  <si>
    <t>2018-06-20</t>
  </si>
  <si>
    <t>43277</t>
  </si>
  <si>
    <t>2018-06-26</t>
  </si>
  <si>
    <t>43286</t>
  </si>
  <si>
    <t>2018-07-05</t>
  </si>
  <si>
    <t>43290</t>
  </si>
  <si>
    <t>2018-07-09</t>
  </si>
  <si>
    <t>43256</t>
  </si>
  <si>
    <t>2018-06-05</t>
  </si>
  <si>
    <t>43262</t>
  </si>
  <si>
    <t>2018-06-11</t>
  </si>
  <si>
    <t>43264</t>
  </si>
  <si>
    <t>2018-06-13</t>
  </si>
  <si>
    <t>43272</t>
  </si>
  <si>
    <t>2018-06-21</t>
  </si>
  <si>
    <t>43278</t>
  </si>
  <si>
    <t>2018-06-27</t>
  </si>
  <si>
    <t>43284</t>
  </si>
  <si>
    <t>2018-07-03</t>
  </si>
  <si>
    <t>43259</t>
  </si>
  <si>
    <t>2018-06-08</t>
  </si>
  <si>
    <t>43263</t>
  </si>
  <si>
    <t>2018-06-12</t>
  </si>
  <si>
    <t>43265</t>
  </si>
  <si>
    <t>2018-06-14</t>
  </si>
  <si>
    <t>43270</t>
  </si>
  <si>
    <t>2018-06-19</t>
  </si>
  <si>
    <t>43273</t>
  </si>
  <si>
    <t>2018-06-22</t>
  </si>
  <si>
    <t>43276</t>
  </si>
  <si>
    <t>2018-06-25</t>
  </si>
  <si>
    <t>43283</t>
  </si>
  <si>
    <t>2018-07-02</t>
  </si>
  <si>
    <t>43285</t>
  </si>
  <si>
    <t>2018-07-04</t>
  </si>
  <si>
    <t>43287</t>
  </si>
  <si>
    <t>2018-07-06</t>
  </si>
  <si>
    <t>43291</t>
  </si>
  <si>
    <t>2018-07-10</t>
  </si>
  <si>
    <t>43292</t>
  </si>
  <si>
    <t>2018-07-11</t>
  </si>
  <si>
    <t>43293</t>
  </si>
  <si>
    <t>2018-07-12</t>
  </si>
  <si>
    <t>43294</t>
  </si>
  <si>
    <t>2018-07-13</t>
  </si>
  <si>
    <t>43461</t>
  </si>
  <si>
    <t>2018-12-27</t>
  </si>
  <si>
    <t>43462</t>
  </si>
  <si>
    <t>2018-12-28</t>
  </si>
  <si>
    <t>43300</t>
  </si>
  <si>
    <t>2018-07-19</t>
  </si>
  <si>
    <t>43340</t>
  </si>
  <si>
    <t>2018-08-28</t>
  </si>
  <si>
    <t>43349</t>
  </si>
  <si>
    <t>2018-09-06</t>
  </si>
  <si>
    <t>43350</t>
  </si>
  <si>
    <t>2018-09-07</t>
  </si>
  <si>
    <t>43354</t>
  </si>
  <si>
    <t>2018-09-11</t>
  </si>
  <si>
    <t>43322</t>
  </si>
  <si>
    <t>2018-08-10</t>
  </si>
  <si>
    <t>43361</t>
  </si>
  <si>
    <t>2018-09-18</t>
  </si>
  <si>
    <t>43368</t>
  </si>
  <si>
    <t>2018-09-25</t>
  </si>
  <si>
    <t>43369</t>
  </si>
  <si>
    <t>2018-09-26</t>
  </si>
  <si>
    <t>43382</t>
  </si>
  <si>
    <t>43389</t>
  </si>
  <si>
    <t>2018-10-16</t>
  </si>
  <si>
    <t>43406</t>
  </si>
  <si>
    <t>2018-11-02</t>
  </si>
  <si>
    <t>43410</t>
  </si>
  <si>
    <t>2018-11-06</t>
  </si>
  <si>
    <t>43411</t>
  </si>
  <si>
    <t>43413</t>
  </si>
  <si>
    <t>43419</t>
  </si>
  <si>
    <t>43432</t>
  </si>
  <si>
    <t>43440</t>
  </si>
  <si>
    <t>43452</t>
  </si>
  <si>
    <t>42934</t>
  </si>
  <si>
    <t>2017-07-18</t>
  </si>
  <si>
    <t>43299</t>
  </si>
  <si>
    <t>2018-07-18</t>
  </si>
  <si>
    <t>43301</t>
  </si>
  <si>
    <t>2018-07-20</t>
  </si>
  <si>
    <t>43304</t>
  </si>
  <si>
    <t>2018-07-23</t>
  </si>
  <si>
    <t>43306</t>
  </si>
  <si>
    <t>2018-07-25</t>
  </si>
  <si>
    <t>43307</t>
  </si>
  <si>
    <t>2018-07-26</t>
  </si>
  <si>
    <t>43312</t>
  </si>
  <si>
    <t>2018-07-31</t>
  </si>
  <si>
    <t>43313</t>
  </si>
  <si>
    <t>2018-08-01</t>
  </si>
  <si>
    <t>43314</t>
  </si>
  <si>
    <t>2018-08-02</t>
  </si>
  <si>
    <t>43319</t>
  </si>
  <si>
    <t>2018-08-07</t>
  </si>
  <si>
    <t>43320</t>
  </si>
  <si>
    <t>2018-08-08</t>
  </si>
  <si>
    <t>43321</t>
  </si>
  <si>
    <t>2018-08-09</t>
  </si>
  <si>
    <t>43326</t>
  </si>
  <si>
    <t>2018-08-14</t>
  </si>
  <si>
    <t>43327</t>
  </si>
  <si>
    <t>2018-08-15</t>
  </si>
  <si>
    <t>43328</t>
  </si>
  <si>
    <t>2018-08-16</t>
  </si>
  <si>
    <t>43329</t>
  </si>
  <si>
    <t>2018-08-17</t>
  </si>
  <si>
    <t>43333</t>
  </si>
  <si>
    <t>2018-08-21</t>
  </si>
  <si>
    <t>43334</t>
  </si>
  <si>
    <t>2018-08-22</t>
  </si>
  <si>
    <t>43335</t>
  </si>
  <si>
    <t>2018-08-23</t>
  </si>
  <si>
    <t>43336</t>
  </si>
  <si>
    <t>43341</t>
  </si>
  <si>
    <t>43342</t>
  </si>
  <si>
    <t>43343</t>
  </si>
  <si>
    <t>43347</t>
  </si>
  <si>
    <t>43348</t>
  </si>
  <si>
    <t>43355</t>
  </si>
  <si>
    <t>43356</t>
  </si>
  <si>
    <t>43357</t>
  </si>
  <si>
    <t>43362</t>
  </si>
  <si>
    <t>43363</t>
  </si>
  <si>
    <t>43364</t>
  </si>
  <si>
    <t>43370</t>
  </si>
  <si>
    <t>43371</t>
  </si>
  <si>
    <t>43375</t>
  </si>
  <si>
    <t>43376</t>
  </si>
  <si>
    <t>43377</t>
  </si>
  <si>
    <t>43378</t>
  </si>
  <si>
    <t>43383</t>
  </si>
  <si>
    <t>43384</t>
  </si>
  <si>
    <t>43385</t>
  </si>
  <si>
    <t>43390</t>
  </si>
  <si>
    <t>43391</t>
  </si>
  <si>
    <t>43392</t>
  </si>
  <si>
    <t>43399</t>
  </si>
  <si>
    <t>43404</t>
  </si>
  <si>
    <t>43405</t>
  </si>
  <si>
    <t>43412</t>
  </si>
  <si>
    <t>43416</t>
  </si>
  <si>
    <t>43417</t>
  </si>
  <si>
    <t>43418</t>
  </si>
  <si>
    <t>43420</t>
  </si>
  <si>
    <t>43424</t>
  </si>
  <si>
    <t>43425</t>
  </si>
  <si>
    <t>43426</t>
  </si>
  <si>
    <t>43427</t>
  </si>
  <si>
    <t>43431</t>
  </si>
  <si>
    <t>43433</t>
  </si>
  <si>
    <t>43434</t>
  </si>
  <si>
    <t>43438</t>
  </si>
  <si>
    <t>43439</t>
  </si>
  <si>
    <t>43441</t>
  </si>
  <si>
    <t>43445</t>
  </si>
  <si>
    <t>43446</t>
  </si>
  <si>
    <t>43447</t>
  </si>
  <si>
    <t>43448</t>
  </si>
  <si>
    <t>43454</t>
  </si>
  <si>
    <t>43455</t>
  </si>
  <si>
    <t>43459</t>
  </si>
  <si>
    <t>43460</t>
  </si>
  <si>
    <t>43308</t>
  </si>
  <si>
    <t>2018-07-27</t>
  </si>
  <si>
    <t>43311</t>
  </si>
  <si>
    <t>2018-07-30</t>
  </si>
  <si>
    <t>43318</t>
  </si>
  <si>
    <t>2018-08-06</t>
  </si>
  <si>
    <t>43325</t>
  </si>
  <si>
    <t>2018-08-13</t>
  </si>
  <si>
    <t>43332</t>
  </si>
  <si>
    <t>2018-08-20</t>
  </si>
  <si>
    <t>43339</t>
  </si>
  <si>
    <t>2018-08-27</t>
  </si>
  <si>
    <t>2018-09-05</t>
  </si>
  <si>
    <t>43353</t>
  </si>
  <si>
    <t>2018-09-10</t>
  </si>
  <si>
    <t>43360</t>
  </si>
  <si>
    <t>2018-09-17</t>
  </si>
  <si>
    <t>43367</t>
  </si>
  <si>
    <t>2018-09-24</t>
  </si>
  <si>
    <t>43388</t>
  </si>
  <si>
    <t>2018-10-15</t>
  </si>
  <si>
    <t>2018-08-24</t>
  </si>
  <si>
    <t>2018-08-29</t>
  </si>
  <si>
    <t>2018-08-30</t>
  </si>
  <si>
    <t>2018-08-31</t>
  </si>
  <si>
    <t>2018-09-04</t>
  </si>
  <si>
    <t>2018-09-12</t>
  </si>
  <si>
    <t>2018-09-13</t>
  </si>
  <si>
    <t>2018-09-14</t>
  </si>
  <si>
    <t>2018-09-19</t>
  </si>
  <si>
    <t>2018-09-20</t>
  </si>
  <si>
    <t>2018-09-21</t>
  </si>
  <si>
    <t>2018-09-27</t>
  </si>
  <si>
    <t>2018-09-28</t>
  </si>
  <si>
    <t>43374</t>
  </si>
  <si>
    <t>2018-10-01</t>
  </si>
  <si>
    <t>2018-10-02</t>
  </si>
  <si>
    <t>2018-10-03</t>
  </si>
  <si>
    <t>2018-10-04</t>
  </si>
  <si>
    <t>2018-10-05</t>
  </si>
  <si>
    <t>43381</t>
  </si>
  <si>
    <t>2018-10-08</t>
  </si>
  <si>
    <t>2018-10-09</t>
  </si>
  <si>
    <t>2018-10-10</t>
  </si>
  <si>
    <t>2018-10-11</t>
  </si>
  <si>
    <t>2018-10-12</t>
  </si>
  <si>
    <t>2018-10-17</t>
  </si>
  <si>
    <t>2018-10-18</t>
  </si>
  <si>
    <t>2018-10-19</t>
  </si>
  <si>
    <t>43395</t>
  </si>
  <si>
    <t>2018-10-22</t>
  </si>
  <si>
    <t>43397</t>
  </si>
  <si>
    <t>2018-11-01</t>
  </si>
  <si>
    <t>43409</t>
  </si>
  <si>
    <t>2018-11-05</t>
  </si>
  <si>
    <t>2018-10-24</t>
  </si>
  <si>
    <t>2018-10-26</t>
  </si>
  <si>
    <t>43402</t>
  </si>
  <si>
    <t>2018-10-29</t>
  </si>
  <si>
    <t>43403</t>
  </si>
  <si>
    <t>2018-10-30</t>
  </si>
  <si>
    <t>2018-10-31</t>
  </si>
  <si>
    <t>42936</t>
  </si>
  <si>
    <t>43458</t>
  </si>
  <si>
    <t>2018-12-24</t>
  </si>
  <si>
    <t>2018-12-26</t>
  </si>
  <si>
    <t>2018-11-08</t>
  </si>
  <si>
    <t>2018-11-14</t>
  </si>
  <si>
    <t>2018-11-15</t>
  </si>
  <si>
    <t>2018-11-27</t>
  </si>
  <si>
    <t>2018-12-05</t>
  </si>
  <si>
    <t>43451</t>
  </si>
  <si>
    <t>2018-12-17</t>
  </si>
  <si>
    <t>43479</t>
  </si>
  <si>
    <t>2019-01-14</t>
  </si>
  <si>
    <t>43489</t>
  </si>
  <si>
    <t>2019-01-24</t>
  </si>
  <si>
    <t>43497</t>
  </si>
  <si>
    <t>2019-02-01</t>
  </si>
  <si>
    <t>43503</t>
  </si>
  <si>
    <t>2019-02-07</t>
  </si>
  <si>
    <t>43038</t>
  </si>
  <si>
    <t>2017-10-30</t>
  </si>
  <si>
    <t>43112</t>
  </si>
  <si>
    <t>2018-01-12</t>
  </si>
  <si>
    <t>2018-11-07</t>
  </si>
  <si>
    <t>2018-11-09</t>
  </si>
  <si>
    <t>2018-11-12</t>
  </si>
  <si>
    <t>2018-11-13</t>
  </si>
  <si>
    <t>2018-11-16</t>
  </si>
  <si>
    <t>43423</t>
  </si>
  <si>
    <t>2018-11-19</t>
  </si>
  <si>
    <t>2018-11-20</t>
  </si>
  <si>
    <t>2018-11-21</t>
  </si>
  <si>
    <t>2018-11-22</t>
  </si>
  <si>
    <t>2018-11-23</t>
  </si>
  <si>
    <t>43430</t>
  </si>
  <si>
    <t>2018-11-26</t>
  </si>
  <si>
    <t>2018-11-28</t>
  </si>
  <si>
    <t>2018-11-29</t>
  </si>
  <si>
    <t>2018-11-30</t>
  </si>
  <si>
    <t>43437</t>
  </si>
  <si>
    <t>2018-12-03</t>
  </si>
  <si>
    <t>2018-12-04</t>
  </si>
  <si>
    <t>2018-12-06</t>
  </si>
  <si>
    <t>2018-12-07</t>
  </si>
  <si>
    <t>43444</t>
  </si>
  <si>
    <t>2018-12-10</t>
  </si>
  <si>
    <t>2018-12-11</t>
  </si>
  <si>
    <t>2018-12-12</t>
  </si>
  <si>
    <t>2018-12-13</t>
  </si>
  <si>
    <t>2018-12-14</t>
  </si>
  <si>
    <t>2018-12-18</t>
  </si>
  <si>
    <t>43453</t>
  </si>
  <si>
    <t>2018-12-19</t>
  </si>
  <si>
    <t>2018-12-20</t>
  </si>
  <si>
    <t>2018-12-21</t>
  </si>
  <si>
    <t>2018-12-25</t>
  </si>
  <si>
    <t>43465</t>
  </si>
  <si>
    <t>2018-12-31</t>
  </si>
  <si>
    <t>43467</t>
  </si>
  <si>
    <t>2019-01-02</t>
  </si>
  <si>
    <t>43468</t>
  </si>
  <si>
    <t>2019-01-03</t>
  </si>
  <si>
    <t>43469</t>
  </si>
  <si>
    <t>2019-01-04</t>
  </si>
  <si>
    <t>43472</t>
  </si>
  <si>
    <t>2019-01-07</t>
  </si>
  <si>
    <t>43473</t>
  </si>
  <si>
    <t>2019-01-08</t>
  </si>
  <si>
    <t>43474</t>
  </si>
  <si>
    <t>2019-01-09</t>
  </si>
  <si>
    <t>43475</t>
  </si>
  <si>
    <t>2019-01-10</t>
  </si>
  <si>
    <t>43481</t>
  </si>
  <si>
    <t>2019-01-16</t>
  </si>
  <si>
    <t>43482</t>
  </si>
  <si>
    <t>2019-01-17</t>
  </si>
  <si>
    <t>43483</t>
  </si>
  <si>
    <t>2019-01-18</t>
  </si>
  <si>
    <t>43486</t>
  </si>
  <si>
    <t>2019-01-21</t>
  </si>
  <si>
    <t>43487</t>
  </si>
  <si>
    <t>2019-01-22</t>
  </si>
  <si>
    <t>43488</t>
  </si>
  <si>
    <t>2019-01-23</t>
  </si>
  <si>
    <t>43490</t>
  </si>
  <si>
    <t>2019-01-25</t>
  </si>
  <si>
    <t>43493</t>
  </si>
  <si>
    <t>2019-01-28</t>
  </si>
  <si>
    <t>43494</t>
  </si>
  <si>
    <t>2019-01-29</t>
  </si>
  <si>
    <t>43495</t>
  </si>
  <si>
    <t>2019-01-30</t>
  </si>
  <si>
    <t>43496</t>
  </si>
  <si>
    <t>2019-01-31</t>
  </si>
  <si>
    <t>43500</t>
  </si>
  <si>
    <t>2019-02-04</t>
  </si>
  <si>
    <t>43501</t>
  </si>
  <si>
    <t>2019-02-05</t>
  </si>
  <si>
    <t>43502</t>
  </si>
  <si>
    <t>2019-02-06</t>
  </si>
  <si>
    <t>43504</t>
  </si>
  <si>
    <t>2019-02-08</t>
  </si>
  <si>
    <t>43507</t>
  </si>
  <si>
    <t>2019-02-11</t>
  </si>
  <si>
    <t>43508</t>
  </si>
  <si>
    <t>2019-02-12</t>
  </si>
  <si>
    <t>43509</t>
  </si>
  <si>
    <t>2019-02-13</t>
  </si>
  <si>
    <t>43510</t>
  </si>
  <si>
    <t>2019-02-14</t>
  </si>
  <si>
    <t>43511</t>
  </si>
  <si>
    <t>2019-02-15</t>
  </si>
  <si>
    <t>43514</t>
  </si>
  <si>
    <t>2019-02-18</t>
  </si>
  <si>
    <t>43515</t>
  </si>
  <si>
    <t>2019-02-19</t>
  </si>
  <si>
    <t>43516</t>
  </si>
  <si>
    <t>2019-02-20</t>
  </si>
  <si>
    <t>43517</t>
  </si>
  <si>
    <t>2019-02-21</t>
  </si>
  <si>
    <t>43518</t>
  </si>
  <si>
    <t>2019-02-22</t>
  </si>
  <si>
    <t>43521</t>
  </si>
  <si>
    <t>2019-02-25</t>
  </si>
  <si>
    <t>43522</t>
  </si>
  <si>
    <t>2019-02-26</t>
  </si>
  <si>
    <t>43523</t>
  </si>
  <si>
    <t>2019-02-27</t>
  </si>
  <si>
    <t>43524</t>
  </si>
  <si>
    <t>2019-02-28</t>
  </si>
  <si>
    <t>43525</t>
  </si>
  <si>
    <t>2019-03-01</t>
  </si>
  <si>
    <t>43528</t>
  </si>
  <si>
    <t>2019-03-04</t>
  </si>
  <si>
    <t>43529</t>
  </si>
  <si>
    <t>2019-03-05</t>
  </si>
  <si>
    <t>43530</t>
  </si>
  <si>
    <t>2019-03-06</t>
  </si>
  <si>
    <t>43531</t>
  </si>
  <si>
    <t>2019-03-07</t>
  </si>
  <si>
    <t>43532</t>
  </si>
  <si>
    <t>2019-03-08</t>
  </si>
  <si>
    <t>43535</t>
  </si>
  <si>
    <t>2019-03-11</t>
  </si>
  <si>
    <t>43021</t>
  </si>
  <si>
    <t>2017-10-13</t>
  </si>
  <si>
    <t>43536</t>
  </si>
  <si>
    <t>2019-03-12</t>
  </si>
  <si>
    <t>43537</t>
  </si>
  <si>
    <t>2019-03-13</t>
  </si>
  <si>
    <t>43538</t>
  </si>
  <si>
    <t>2019-03-14</t>
  </si>
  <si>
    <t>43539</t>
  </si>
  <si>
    <t>2019-03-15</t>
  </si>
  <si>
    <t>43553</t>
  </si>
  <si>
    <t>2019-03-29</t>
  </si>
  <si>
    <t>1.987</t>
  </si>
  <si>
    <t>43088</t>
  </si>
  <si>
    <t>2017-12-19</t>
  </si>
  <si>
    <t>43542</t>
  </si>
  <si>
    <t>2019-03-18</t>
  </si>
  <si>
    <t>43549</t>
  </si>
  <si>
    <t>2019-03-25</t>
  </si>
  <si>
    <t>43558</t>
  </si>
  <si>
    <t>2019-04-03</t>
  </si>
  <si>
    <t>0.311</t>
  </si>
  <si>
    <t>43543</t>
  </si>
  <si>
    <t>2019-03-19</t>
  </si>
  <si>
    <t>43544</t>
  </si>
  <si>
    <t>2019-03-20</t>
  </si>
  <si>
    <t>43545</t>
  </si>
  <si>
    <t>2019-03-21</t>
  </si>
  <si>
    <t>43546</t>
  </si>
  <si>
    <t>2019-03-22</t>
  </si>
  <si>
    <t>43550</t>
  </si>
  <si>
    <t>2019-03-26</t>
  </si>
  <si>
    <t>43551</t>
  </si>
  <si>
    <t>2019-03-27</t>
  </si>
  <si>
    <t>43552</t>
  </si>
  <si>
    <t>2019-03-28</t>
  </si>
  <si>
    <t>43556</t>
  </si>
  <si>
    <t>2019-04-01</t>
  </si>
  <si>
    <t>43557</t>
  </si>
  <si>
    <t>2019-04-02</t>
  </si>
  <si>
    <t>43559</t>
  </si>
  <si>
    <t>2019-04-04</t>
  </si>
  <si>
    <t>43560</t>
  </si>
  <si>
    <t>2019-04-05</t>
  </si>
  <si>
    <t>43563</t>
  </si>
  <si>
    <t>2019-04-08</t>
  </si>
  <si>
    <t>764</t>
  </si>
  <si>
    <t>블룸버그 대비 배당 discount 비율</t>
    <phoneticPr fontId="12" type="noConversion"/>
  </si>
  <si>
    <t>1M</t>
    <phoneticPr fontId="12" type="noConversion"/>
  </si>
  <si>
    <t>0.015</t>
  </si>
  <si>
    <t>1.035</t>
  </si>
  <si>
    <t>0.06422</t>
  </si>
  <si>
    <t>0.167</t>
  </si>
  <si>
    <t>0.909</t>
  </si>
  <si>
    <t>0.31</t>
  </si>
  <si>
    <t>0.088</t>
  </si>
  <si>
    <t>2.856</t>
  </si>
  <si>
    <t>0.208</t>
  </si>
  <si>
    <t>2.415</t>
  </si>
  <si>
    <t>0.041</t>
  </si>
  <si>
    <t>3.323</t>
  </si>
  <si>
    <t>0.121</t>
  </si>
  <si>
    <t>0.312</t>
  </si>
  <si>
    <t>3.487</t>
  </si>
  <si>
    <t>0.053</t>
  </si>
  <si>
    <t>0.094</t>
  </si>
  <si>
    <t>8.351</t>
  </si>
  <si>
    <t>0.017</t>
  </si>
  <si>
    <t>0.592</t>
  </si>
  <si>
    <t>0.004</t>
  </si>
  <si>
    <t>9.588</t>
  </si>
  <si>
    <t>0.192</t>
  </si>
  <si>
    <t>0.051</t>
  </si>
  <si>
    <t>3.486</t>
  </si>
  <si>
    <t>0.042</t>
  </si>
  <si>
    <t>0.04</t>
  </si>
  <si>
    <t>5.3</t>
  </si>
  <si>
    <t>0.063</t>
  </si>
  <si>
    <t>1.098</t>
  </si>
  <si>
    <t>0.038</t>
  </si>
  <si>
    <t>0.045</t>
  </si>
  <si>
    <t>3.282</t>
  </si>
  <si>
    <t>0.013</t>
  </si>
  <si>
    <t>0.111</t>
  </si>
  <si>
    <t>4.15</t>
  </si>
  <si>
    <t>0.642</t>
  </si>
  <si>
    <t>1.24</t>
  </si>
  <si>
    <t>0.159</t>
  </si>
  <si>
    <t>8.814</t>
  </si>
  <si>
    <t>0.583</t>
  </si>
  <si>
    <t>2.454</t>
  </si>
  <si>
    <t>0.362</t>
  </si>
  <si>
    <t>2.652</t>
  </si>
  <si>
    <t>0.148</t>
  </si>
  <si>
    <t>3.931</t>
  </si>
  <si>
    <t>0.512</t>
  </si>
  <si>
    <t>3.211</t>
  </si>
  <si>
    <t>0.187</t>
  </si>
  <si>
    <t>1.523</t>
  </si>
  <si>
    <t>0.131</t>
  </si>
  <si>
    <t>2.283</t>
  </si>
  <si>
    <t>0.226</t>
  </si>
  <si>
    <t>1.706</t>
  </si>
  <si>
    <t>0.442</t>
  </si>
  <si>
    <t>1.241</t>
  </si>
  <si>
    <t>0.545</t>
  </si>
  <si>
    <t>0.557</t>
  </si>
  <si>
    <t>0.082</t>
  </si>
  <si>
    <t>2.004</t>
  </si>
  <si>
    <t>0.08</t>
  </si>
  <si>
    <t>0.775</t>
  </si>
  <si>
    <t>0.031</t>
  </si>
  <si>
    <t>0.748</t>
  </si>
  <si>
    <t>0.039</t>
  </si>
  <si>
    <t>1.472</t>
  </si>
  <si>
    <t>0.149</t>
  </si>
  <si>
    <t>4.896</t>
  </si>
  <si>
    <t>0.123</t>
  </si>
  <si>
    <t>0.978</t>
  </si>
  <si>
    <t>1.546</t>
  </si>
  <si>
    <t>0.57</t>
  </si>
  <si>
    <t>3.053</t>
  </si>
  <si>
    <t>0.011</t>
  </si>
  <si>
    <t>1.236</t>
  </si>
  <si>
    <t>0.216</t>
  </si>
  <si>
    <t>0.33</t>
  </si>
  <si>
    <t>0.48</t>
  </si>
  <si>
    <t>0.078</t>
  </si>
  <si>
    <t>0.062</t>
  </si>
  <si>
    <t>0.482</t>
  </si>
  <si>
    <t>0.095</t>
  </si>
  <si>
    <t>1.868</t>
  </si>
  <si>
    <t>0.14</t>
  </si>
  <si>
    <t>2.345</t>
  </si>
  <si>
    <t>0.537</t>
  </si>
  <si>
    <t>0.578</t>
  </si>
  <si>
    <t>0.074</t>
  </si>
  <si>
    <t>0.62</t>
  </si>
  <si>
    <t>0.217</t>
  </si>
  <si>
    <t>1.167</t>
  </si>
  <si>
    <t>0.201</t>
  </si>
  <si>
    <t>2.278</t>
  </si>
  <si>
    <t>0.052</t>
  </si>
  <si>
    <t>1.1</t>
  </si>
  <si>
    <t>0.42</t>
  </si>
  <si>
    <t>4.394</t>
  </si>
  <si>
    <t>0.026</t>
  </si>
  <si>
    <t>0.014</t>
  </si>
  <si>
    <t>1.26</t>
  </si>
  <si>
    <t>5.309</t>
  </si>
  <si>
    <t>2.816</t>
  </si>
  <si>
    <t>0.096</t>
  </si>
  <si>
    <t>0.751</t>
  </si>
  <si>
    <t>0.077</t>
  </si>
  <si>
    <t>0.95</t>
  </si>
  <si>
    <t>0.156</t>
  </si>
  <si>
    <t>0.502</t>
  </si>
  <si>
    <t>2.095</t>
  </si>
  <si>
    <t>3.434</t>
  </si>
  <si>
    <t>0.266</t>
  </si>
  <si>
    <t>2.97</t>
  </si>
  <si>
    <t>0.012</t>
  </si>
  <si>
    <t>12.074</t>
  </si>
  <si>
    <t>4.631</t>
  </si>
  <si>
    <t>0.755</t>
  </si>
  <si>
    <t>3.803</t>
  </si>
  <si>
    <t>0.003</t>
  </si>
  <si>
    <t>1.275</t>
  </si>
  <si>
    <t>0.134</t>
  </si>
  <si>
    <t>5.427</t>
  </si>
  <si>
    <t>0.06</t>
  </si>
  <si>
    <t>0.01</t>
  </si>
  <si>
    <t>5.216</t>
  </si>
  <si>
    <t>0.321</t>
  </si>
  <si>
    <t>2.68</t>
  </si>
  <si>
    <t>0.147</t>
  </si>
  <si>
    <t>1.386</t>
  </si>
  <si>
    <t>42566</t>
  </si>
  <si>
    <t>2016-07-15</t>
  </si>
  <si>
    <t>2.056</t>
  </si>
  <si>
    <t>9.022</t>
  </si>
  <si>
    <t>1.796</t>
  </si>
  <si>
    <t>0.104</t>
  </si>
  <si>
    <t>2.822</t>
  </si>
  <si>
    <t>0.044</t>
  </si>
  <si>
    <t>7.352</t>
  </si>
  <si>
    <t>0.432</t>
  </si>
  <si>
    <t>3.226</t>
  </si>
  <si>
    <t>1.218</t>
  </si>
  <si>
    <t>0.179</t>
  </si>
  <si>
    <t>0.663</t>
  </si>
  <si>
    <t>0.029</t>
  </si>
  <si>
    <t>1.58</t>
  </si>
  <si>
    <t>0.079</t>
  </si>
  <si>
    <t>1.919</t>
  </si>
  <si>
    <t>0.163</t>
  </si>
  <si>
    <t>1.363</t>
  </si>
  <si>
    <t>0.52</t>
  </si>
  <si>
    <t>0.725</t>
  </si>
  <si>
    <t>1.208</t>
  </si>
  <si>
    <t>0.527</t>
  </si>
  <si>
    <t>2.374</t>
  </si>
  <si>
    <t>1.585</t>
  </si>
  <si>
    <t>0.257</t>
  </si>
  <si>
    <t>0.471</t>
  </si>
  <si>
    <t>0.573</t>
  </si>
  <si>
    <t>0.865</t>
  </si>
  <si>
    <t>0.168</t>
  </si>
  <si>
    <t>0.544</t>
  </si>
  <si>
    <t>0.507</t>
  </si>
  <si>
    <t>0.17</t>
  </si>
  <si>
    <t>0.784</t>
  </si>
  <si>
    <t>0.316</t>
  </si>
  <si>
    <t>1.985</t>
  </si>
  <si>
    <t>0.037</t>
  </si>
  <si>
    <t>0.661</t>
  </si>
  <si>
    <t>0.363</t>
  </si>
  <si>
    <t>1.189</t>
  </si>
  <si>
    <t>1.187</t>
  </si>
  <si>
    <t>0.02</t>
  </si>
  <si>
    <t>4.638</t>
  </si>
  <si>
    <t>0.646</t>
  </si>
  <si>
    <t>0.242</t>
  </si>
  <si>
    <t>0.274</t>
  </si>
  <si>
    <t>0.097</t>
  </si>
  <si>
    <t>5.612</t>
  </si>
  <si>
    <t>0.2</t>
  </si>
  <si>
    <t>0.774</t>
  </si>
  <si>
    <t>0.361</t>
  </si>
  <si>
    <t>3.426</t>
  </si>
  <si>
    <t>0.328</t>
  </si>
  <si>
    <t>2.94</t>
  </si>
  <si>
    <t>0.155</t>
  </si>
  <si>
    <t>2.158</t>
  </si>
  <si>
    <t>0.008</t>
  </si>
  <si>
    <t>1.536</t>
  </si>
  <si>
    <t>0.025</t>
  </si>
  <si>
    <t>1.183</t>
  </si>
  <si>
    <t>15.562</t>
  </si>
  <si>
    <t>0.021</t>
  </si>
  <si>
    <t>0.608</t>
  </si>
  <si>
    <t>0.056</t>
  </si>
  <si>
    <t>4.415</t>
  </si>
  <si>
    <t>0.231</t>
  </si>
  <si>
    <t>3.93</t>
  </si>
  <si>
    <t>0.327</t>
  </si>
  <si>
    <t>1.417</t>
  </si>
  <si>
    <t>0.091</t>
  </si>
  <si>
    <t>6.816</t>
  </si>
  <si>
    <t>0.169</t>
  </si>
  <si>
    <t>5.286</t>
  </si>
  <si>
    <t>0.114</t>
  </si>
  <si>
    <t>1.346</t>
  </si>
  <si>
    <t>0.153</t>
  </si>
  <si>
    <t>0.662</t>
  </si>
  <si>
    <t>1.532</t>
  </si>
  <si>
    <t>0.112</t>
  </si>
  <si>
    <t>6.652</t>
  </si>
  <si>
    <t>0.067</t>
  </si>
  <si>
    <t>10.73</t>
  </si>
  <si>
    <t>1.871</t>
  </si>
  <si>
    <t>0.558</t>
  </si>
  <si>
    <t>3.067</t>
  </si>
  <si>
    <t>0.129</t>
  </si>
  <si>
    <t>5.361</t>
  </si>
  <si>
    <t>0.022</t>
  </si>
  <si>
    <t>1.396</t>
  </si>
  <si>
    <t>0.001</t>
  </si>
  <si>
    <t>0.209</t>
  </si>
  <si>
    <t>0.116</t>
  </si>
  <si>
    <t>0.745</t>
  </si>
  <si>
    <t>1.756</t>
  </si>
  <si>
    <t>2.132</t>
  </si>
  <si>
    <t>0.118</t>
  </si>
  <si>
    <t>0.071</t>
  </si>
  <si>
    <t>1.451</t>
  </si>
  <si>
    <t>0.027</t>
  </si>
  <si>
    <t>0.058</t>
  </si>
  <si>
    <t>1.318</t>
  </si>
  <si>
    <t>2.539</t>
  </si>
  <si>
    <t>0.488</t>
  </si>
  <si>
    <t>1.624</t>
  </si>
  <si>
    <t>2.315</t>
  </si>
  <si>
    <t>0.195</t>
  </si>
  <si>
    <t>0.517</t>
  </si>
  <si>
    <t>0.656</t>
  </si>
  <si>
    <t>0.006</t>
  </si>
  <si>
    <t>0.532</t>
  </si>
  <si>
    <t>0.205</t>
  </si>
  <si>
    <t>0.831</t>
  </si>
  <si>
    <t>0.533</t>
  </si>
  <si>
    <t>0.612</t>
  </si>
  <si>
    <t>2.102</t>
  </si>
  <si>
    <t>0.107</t>
  </si>
  <si>
    <t>0.702</t>
  </si>
  <si>
    <t>0.03</t>
  </si>
  <si>
    <t>0.683</t>
  </si>
  <si>
    <t>0.009</t>
  </si>
  <si>
    <t>2.745</t>
  </si>
  <si>
    <t>0.284</t>
  </si>
  <si>
    <t>0.392</t>
  </si>
  <si>
    <t>4.882</t>
  </si>
  <si>
    <t>0.664</t>
  </si>
  <si>
    <t>0.102</t>
  </si>
  <si>
    <t>5.764</t>
  </si>
  <si>
    <t>0.191</t>
  </si>
  <si>
    <t>0.085</t>
  </si>
  <si>
    <t>0.629</t>
  </si>
  <si>
    <t>0.269</t>
  </si>
  <si>
    <t>0.252</t>
  </si>
  <si>
    <t>0.186</t>
  </si>
  <si>
    <t>0.109</t>
  </si>
  <si>
    <t>0.365</t>
  </si>
  <si>
    <t>0.183</t>
  </si>
  <si>
    <t>0.057</t>
  </si>
  <si>
    <t>0.206</t>
  </si>
  <si>
    <t>0.019</t>
  </si>
  <si>
    <t>0.128</t>
  </si>
  <si>
    <t>0.099</t>
  </si>
  <si>
    <t>0.371</t>
  </si>
  <si>
    <t>0.227</t>
  </si>
  <si>
    <t>0.324</t>
  </si>
  <si>
    <t>0.166</t>
  </si>
  <si>
    <t>0.066</t>
  </si>
  <si>
    <t>0.731</t>
  </si>
  <si>
    <t>0.059</t>
  </si>
  <si>
    <t>0.101</t>
  </si>
  <si>
    <t>0.07</t>
  </si>
  <si>
    <t>0.154</t>
  </si>
  <si>
    <t>0.457</t>
  </si>
  <si>
    <t>0.427</t>
  </si>
  <si>
    <t>0.086</t>
  </si>
  <si>
    <t>0.424</t>
  </si>
  <si>
    <t>0.69</t>
  </si>
  <si>
    <t>0.5</t>
  </si>
  <si>
    <t>0.023</t>
  </si>
  <si>
    <t>0.221</t>
  </si>
  <si>
    <t>0.23</t>
  </si>
  <si>
    <t>0.373</t>
  </si>
  <si>
    <t>0.036</t>
  </si>
  <si>
    <t>0.411</t>
  </si>
  <si>
    <t>0.087</t>
  </si>
  <si>
    <t>0.178</t>
  </si>
  <si>
    <t>0.883</t>
  </si>
  <si>
    <t>0.182</t>
  </si>
  <si>
    <t>0.239</t>
  </si>
  <si>
    <t>0.069</t>
  </si>
  <si>
    <t>0.293</t>
  </si>
  <si>
    <t>0.117</t>
  </si>
  <si>
    <t>0.028</t>
  </si>
  <si>
    <t>0.378</t>
  </si>
  <si>
    <t>0.172</t>
  </si>
  <si>
    <t>0.048</t>
  </si>
  <si>
    <t>0.22</t>
  </si>
  <si>
    <t>0.812</t>
  </si>
  <si>
    <t>0.007</t>
  </si>
  <si>
    <t>0.133</t>
  </si>
  <si>
    <t>0.043</t>
  </si>
  <si>
    <t>0.438</t>
  </si>
  <si>
    <t>0.046</t>
  </si>
  <si>
    <t>0.034</t>
  </si>
  <si>
    <t>0.193</t>
  </si>
  <si>
    <t>0.398</t>
  </si>
  <si>
    <t>0.574</t>
  </si>
  <si>
    <t>0.655</t>
  </si>
  <si>
    <t>0.061</t>
  </si>
  <si>
    <t>0.599</t>
  </si>
  <si>
    <t>0.106</t>
  </si>
  <si>
    <t>0.445</t>
  </si>
  <si>
    <t>0.464</t>
  </si>
  <si>
    <t>0.137</t>
  </si>
  <si>
    <t>0.151</t>
  </si>
  <si>
    <t>0.699</t>
  </si>
  <si>
    <t>0.229</t>
  </si>
  <si>
    <t>0.414</t>
  </si>
  <si>
    <t>0.076</t>
  </si>
  <si>
    <t>0.268</t>
  </si>
  <si>
    <t>0.256</t>
  </si>
  <si>
    <t>0.247</t>
  </si>
  <si>
    <t>0.279</t>
  </si>
  <si>
    <t>0.451</t>
  </si>
  <si>
    <t>0.049</t>
  </si>
  <si>
    <t>0.126</t>
  </si>
  <si>
    <t>0.089</t>
  </si>
  <si>
    <t>0.724</t>
  </si>
  <si>
    <t>0.228</t>
  </si>
  <si>
    <t>0.384</t>
  </si>
  <si>
    <t>0.251</t>
  </si>
  <si>
    <t>0.157</t>
  </si>
  <si>
    <t>0.645</t>
  </si>
  <si>
    <t>0.659</t>
  </si>
  <si>
    <t>0.531</t>
  </si>
  <si>
    <t>0.113</t>
  </si>
  <si>
    <t>0.552</t>
  </si>
  <si>
    <t>0.6</t>
  </si>
  <si>
    <t>0.207</t>
  </si>
  <si>
    <t>0.05</t>
  </si>
  <si>
    <t>0.25</t>
  </si>
  <si>
    <t>0.429</t>
  </si>
  <si>
    <t>0.125</t>
  </si>
  <si>
    <t>0.493</t>
  </si>
  <si>
    <t>0.068</t>
  </si>
  <si>
    <t>0.71</t>
  </si>
  <si>
    <t>0.232</t>
  </si>
  <si>
    <t>0.264</t>
  </si>
  <si>
    <t>0.146</t>
  </si>
  <si>
    <t>0.501</t>
  </si>
  <si>
    <t>0.281</t>
  </si>
  <si>
    <t>0.127</t>
  </si>
  <si>
    <t>0.29</t>
  </si>
  <si>
    <t>0.255</t>
  </si>
  <si>
    <t>0.234</t>
  </si>
  <si>
    <t>0.248</t>
  </si>
  <si>
    <t>0.177</t>
  </si>
  <si>
    <t>0.13</t>
  </si>
  <si>
    <t>0.173</t>
  </si>
  <si>
    <t>0.483</t>
  </si>
  <si>
    <t>0.568</t>
  </si>
  <si>
    <t>0.016</t>
  </si>
  <si>
    <t>0.575</t>
  </si>
  <si>
    <t>0.21</t>
  </si>
  <si>
    <t>0.402</t>
  </si>
  <si>
    <t>0.379</t>
  </si>
  <si>
    <t>0.474</t>
  </si>
  <si>
    <t>0.589</t>
  </si>
  <si>
    <t>0.165</t>
  </si>
  <si>
    <t>0.519</t>
  </si>
  <si>
    <t>0.762</t>
  </si>
  <si>
    <t>0.225</t>
  </si>
  <si>
    <t>0.032</t>
  </si>
  <si>
    <t>0.301</t>
  </si>
  <si>
    <t>0.344</t>
  </si>
  <si>
    <t>0.406</t>
  </si>
  <si>
    <t>0.277</t>
  </si>
  <si>
    <t>0.26</t>
  </si>
  <si>
    <t>0.136</t>
  </si>
  <si>
    <t>0.141</t>
  </si>
  <si>
    <t>0.339</t>
  </si>
  <si>
    <t>0.033</t>
  </si>
  <si>
    <t>0.351</t>
  </si>
  <si>
    <t>0.11</t>
  </si>
  <si>
    <t>0.083</t>
  </si>
  <si>
    <t>0.399</t>
  </si>
  <si>
    <t>0.181</t>
  </si>
  <si>
    <t>0.811</t>
  </si>
  <si>
    <t>0.002</t>
  </si>
  <si>
    <t>0.3</t>
  </si>
  <si>
    <t>0.098</t>
  </si>
  <si>
    <t>0.58</t>
  </si>
  <si>
    <t>0.152</t>
  </si>
  <si>
    <t>0.047</t>
  </si>
  <si>
    <t>0.428</t>
  </si>
  <si>
    <t>0.241</t>
  </si>
  <si>
    <t>0.389</t>
  </si>
  <si>
    <t>0.524</t>
  </si>
  <si>
    <t>0.852</t>
  </si>
  <si>
    <t>0.563</t>
  </si>
  <si>
    <t>0.081</t>
  </si>
  <si>
    <t>0.124</t>
  </si>
  <si>
    <t>0.253</t>
  </si>
  <si>
    <t>0.732</t>
  </si>
  <si>
    <t>0.143</t>
  </si>
  <si>
    <t>0.347</t>
  </si>
  <si>
    <t>0.103</t>
  </si>
  <si>
    <t>0.185</t>
  </si>
  <si>
    <t>0.927</t>
  </si>
  <si>
    <t>0.282</t>
  </si>
  <si>
    <t>0.24</t>
  </si>
  <si>
    <t>0.28</t>
  </si>
  <si>
    <t>0.084</t>
  </si>
  <si>
    <t>0.105</t>
  </si>
  <si>
    <t>0.236</t>
  </si>
  <si>
    <t>0.632</t>
  </si>
  <si>
    <t>0.481</t>
  </si>
  <si>
    <t>0.421</t>
  </si>
  <si>
    <t>0.055</t>
  </si>
  <si>
    <t>0.139</t>
  </si>
  <si>
    <t>0.566</t>
  </si>
  <si>
    <t>0.203</t>
  </si>
  <si>
    <t>0.559</t>
  </si>
  <si>
    <t>0.704</t>
  </si>
  <si>
    <t>0.585</t>
  </si>
  <si>
    <t>0.138</t>
  </si>
  <si>
    <t>0.243</t>
  </si>
  <si>
    <t>0.56</t>
  </si>
  <si>
    <t>0.162</t>
  </si>
  <si>
    <t>0.054</t>
  </si>
  <si>
    <t>0.436</t>
  </si>
  <si>
    <t>0.073</t>
  </si>
  <si>
    <t>0.408</t>
  </si>
  <si>
    <t>0.794</t>
  </si>
  <si>
    <t>0.223</t>
  </si>
  <si>
    <t>0.188</t>
  </si>
  <si>
    <t>0.122</t>
  </si>
  <si>
    <t>0.611</t>
  </si>
  <si>
    <t>0.1</t>
  </si>
  <si>
    <t>0.175</t>
  </si>
  <si>
    <t>0.309</t>
  </si>
  <si>
    <t>0.278</t>
  </si>
  <si>
    <t>0.778</t>
  </si>
  <si>
    <t>0.072</t>
  </si>
  <si>
    <t>0.289</t>
  </si>
  <si>
    <t>0.381</t>
  </si>
  <si>
    <t>0.15</t>
  </si>
  <si>
    <t>0.271</t>
  </si>
  <si>
    <t>0.801</t>
  </si>
  <si>
    <t>0.757</t>
  </si>
  <si>
    <t>0.561</t>
  </si>
  <si>
    <t>0.092</t>
  </si>
  <si>
    <t>0.158</t>
  </si>
  <si>
    <t>0.536</t>
  </si>
  <si>
    <t>0.691</t>
  </si>
  <si>
    <t>0.222</t>
  </si>
  <si>
    <t>0.263</t>
  </si>
  <si>
    <t>0.108</t>
  </si>
  <si>
    <t>0.374</t>
  </si>
  <si>
    <t>0.238</t>
  </si>
  <si>
    <t>0.44</t>
  </si>
  <si>
    <t>0.184</t>
  </si>
  <si>
    <t>0.697</t>
  </si>
  <si>
    <t>0.306</t>
  </si>
  <si>
    <t>0.218</t>
  </si>
  <si>
    <t>0.334</t>
  </si>
  <si>
    <t>0.19</t>
  </si>
  <si>
    <t>0.506</t>
  </si>
  <si>
    <t>0.649</t>
  </si>
  <si>
    <t>0.018</t>
  </si>
  <si>
    <t>0.174</t>
  </si>
  <si>
    <t>0.405</t>
  </si>
  <si>
    <t>0.214</t>
  </si>
  <si>
    <t>0.754</t>
  </si>
  <si>
    <t>0.685</t>
  </si>
  <si>
    <t>0.868</t>
  </si>
  <si>
    <t>0.035</t>
  </si>
  <si>
    <t>0.224</t>
  </si>
  <si>
    <t>0.648</t>
  </si>
  <si>
    <t>0.331</t>
  </si>
  <si>
    <t>0.387</t>
  </si>
  <si>
    <t>0.064</t>
  </si>
  <si>
    <t>0.386</t>
  </si>
  <si>
    <t>0.393</t>
  </si>
  <si>
    <t>0.329</t>
  </si>
  <si>
    <t>0.194</t>
  </si>
  <si>
    <t>0.806</t>
  </si>
  <si>
    <t>0.024</t>
  </si>
  <si>
    <t>0.244</t>
  </si>
  <si>
    <t>0.657</t>
  </si>
  <si>
    <t>0.618</t>
  </si>
  <si>
    <t>0.814</t>
  </si>
  <si>
    <t>0.394</t>
  </si>
  <si>
    <t>0.623</t>
  </si>
  <si>
    <t>0.74</t>
  </si>
  <si>
    <t>0.998</t>
  </si>
  <si>
    <t>0.285</t>
  </si>
  <si>
    <t>0.258</t>
  </si>
  <si>
    <t>0.66</t>
  </si>
  <si>
    <t>0.093</t>
  </si>
  <si>
    <t>43564</t>
  </si>
  <si>
    <t>2019-04-09</t>
  </si>
  <si>
    <t>43565</t>
  </si>
  <si>
    <t>2019-04-10</t>
  </si>
  <si>
    <t>0.543</t>
  </si>
  <si>
    <t>43566</t>
  </si>
  <si>
    <t>2019-04-11</t>
  </si>
  <si>
    <t>B5:M769</t>
    <phoneticPr fontId="12" type="noConversion"/>
  </si>
  <si>
    <t>Query Complete</t>
    <phoneticPr fontId="161" type="noConversion"/>
  </si>
  <si>
    <t>2M</t>
    <phoneticPr fontId="12" type="noConversion"/>
  </si>
  <si>
    <t>3M</t>
    <phoneticPr fontId="12" type="noConversion"/>
  </si>
  <si>
    <t>6M</t>
    <phoneticPr fontId="12" type="noConversion"/>
  </si>
  <si>
    <t>9M</t>
    <phoneticPr fontId="12" type="noConversion"/>
  </si>
  <si>
    <t>12M</t>
    <phoneticPr fontId="12" type="noConversion"/>
  </si>
  <si>
    <t>18M</t>
    <phoneticPr fontId="12" type="noConversion"/>
  </si>
  <si>
    <t>24M</t>
    <phoneticPr fontId="12" type="noConversion"/>
  </si>
  <si>
    <t>30M</t>
    <phoneticPr fontId="12" type="noConversion"/>
  </si>
  <si>
    <t>36M</t>
    <phoneticPr fontId="12" type="noConversion"/>
  </si>
  <si>
    <t>1M</t>
    <phoneticPr fontId="12" type="noConversion"/>
  </si>
  <si>
    <t>I</t>
    <phoneticPr fontId="12" type="noConversion"/>
  </si>
  <si>
    <t>KOSPI200</t>
    <phoneticPr fontId="12" type="noConversion"/>
  </si>
  <si>
    <t>HSCEI</t>
    <phoneticPr fontId="12" type="noConversion"/>
  </si>
  <si>
    <t>EURO STOXX50</t>
    <phoneticPr fontId="12" type="noConversion"/>
  </si>
  <si>
    <t>S&amp;P500</t>
    <phoneticPr fontId="12" type="noConversion"/>
  </si>
  <si>
    <t>3.45</t>
  </si>
  <si>
    <t>3.465</t>
  </si>
  <si>
    <t>0.36</t>
  </si>
  <si>
    <t>0.115</t>
  </si>
  <si>
    <t>3.678</t>
  </si>
  <si>
    <t>0.375</t>
  </si>
  <si>
    <t>2019-06-26</t>
  </si>
  <si>
    <t>2019-06-27</t>
  </si>
  <si>
    <t>2019-06-28</t>
  </si>
  <si>
    <t>43644</t>
  </si>
  <si>
    <t>43642</t>
    <phoneticPr fontId="12" type="noConversion"/>
  </si>
  <si>
    <t>43643</t>
    <phoneticPr fontId="12" type="noConversion"/>
  </si>
  <si>
    <t>43644</t>
    <phoneticPr fontId="12" type="noConversion"/>
  </si>
  <si>
    <t>1.502</t>
  </si>
  <si>
    <t>1.475</t>
  </si>
  <si>
    <t>11.145</t>
  </si>
  <si>
    <t>2.044</t>
  </si>
  <si>
    <t>3.52</t>
  </si>
  <si>
    <t>14.488</t>
  </si>
  <si>
    <t>3.51</t>
  </si>
  <si>
    <t>4.719</t>
  </si>
  <si>
    <t>0.943</t>
  </si>
  <si>
    <t>2.427</t>
  </si>
  <si>
    <t>6.001</t>
  </si>
  <si>
    <t>5.494</t>
  </si>
  <si>
    <t>1.843</t>
  </si>
  <si>
    <t>0.933</t>
  </si>
  <si>
    <t>11.702</t>
  </si>
  <si>
    <t>54.35</t>
  </si>
  <si>
    <t>4.634</t>
  </si>
  <si>
    <t>2.721</t>
  </si>
  <si>
    <t>55.851</t>
  </si>
  <si>
    <t>0.614</t>
  </si>
  <si>
    <t>8.553</t>
  </si>
  <si>
    <t>21.358</t>
  </si>
  <si>
    <t>107.367</t>
  </si>
  <si>
    <t>4.731</t>
  </si>
  <si>
    <t>14.047</t>
  </si>
  <si>
    <t>7.97</t>
  </si>
  <si>
    <t>1.012</t>
  </si>
  <si>
    <t>1.606</t>
  </si>
  <si>
    <t>3.985</t>
  </si>
  <si>
    <t>1.751</t>
  </si>
  <si>
    <t>3.972</t>
  </si>
  <si>
    <t>5.071</t>
  </si>
  <si>
    <t>5.456</t>
  </si>
  <si>
    <t>0.956</t>
  </si>
  <si>
    <t>2.804</t>
  </si>
  <si>
    <t>7.638</t>
  </si>
  <si>
    <t>6.017</t>
  </si>
  <si>
    <t>2.857</t>
  </si>
  <si>
    <t>12.352</t>
  </si>
  <si>
    <t>49.087</t>
  </si>
  <si>
    <t>4.907</t>
  </si>
  <si>
    <t>3.084</t>
  </si>
  <si>
    <t>3.696</t>
  </si>
  <si>
    <t>4.031</t>
  </si>
  <si>
    <t>87.538</t>
  </si>
  <si>
    <t>98.93</t>
  </si>
  <si>
    <t>10.06</t>
  </si>
  <si>
    <t>6.553</t>
  </si>
  <si>
    <t>13.416</t>
  </si>
  <si>
    <t>1.711</t>
  </si>
  <si>
    <t>2.212</t>
  </si>
  <si>
    <t>2019-05-07</t>
  </si>
  <si>
    <t>3.43</t>
  </si>
  <si>
    <t>2019-05-16</t>
  </si>
  <si>
    <t>2019-05-17</t>
  </si>
  <si>
    <t>5.695</t>
  </si>
  <si>
    <t>2019-05-22</t>
  </si>
  <si>
    <t>8.468</t>
  </si>
  <si>
    <t>2019-05-23</t>
  </si>
  <si>
    <t>0.97</t>
  </si>
  <si>
    <t>2019-05-24</t>
  </si>
  <si>
    <t>3.29</t>
  </si>
  <si>
    <t>2019-05-28</t>
  </si>
  <si>
    <t>2019-05-29</t>
  </si>
  <si>
    <t>2019-05-31</t>
  </si>
  <si>
    <t>2.468</t>
  </si>
  <si>
    <t>2019-06-05</t>
  </si>
  <si>
    <t>13.652</t>
  </si>
  <si>
    <t>2019-06-06</t>
  </si>
  <si>
    <t>55.245</t>
  </si>
  <si>
    <t>2019-06-12</t>
  </si>
  <si>
    <t>2019-06-14</t>
  </si>
  <si>
    <t>2019-06-17</t>
  </si>
  <si>
    <t>7.323</t>
  </si>
  <si>
    <t>2019-06-19</t>
  </si>
  <si>
    <t>90.23</t>
  </si>
  <si>
    <t>92.48</t>
  </si>
  <si>
    <t>16.613</t>
  </si>
  <si>
    <t>43650</t>
  </si>
  <si>
    <t>2019-07-04</t>
  </si>
  <si>
    <t>9.609</t>
  </si>
  <si>
    <t>43651</t>
  </si>
  <si>
    <t>2019-07-05</t>
  </si>
  <si>
    <t>43657</t>
  </si>
  <si>
    <t>2019-07-11</t>
  </si>
  <si>
    <t>ELS가격(FD,Localvol)</t>
  </si>
  <si>
    <t>ELS가격(MC)</t>
  </si>
  <si>
    <t>델타</t>
  </si>
  <si>
    <t>감마%</t>
  </si>
  <si>
    <t>베가(%)</t>
  </si>
  <si>
    <t>세타(1d)</t>
  </si>
  <si>
    <t>델타 SK%</t>
  </si>
  <si>
    <t>감마 SK%</t>
  </si>
  <si>
    <t>Index1</t>
  </si>
  <si>
    <t>Notional</t>
  </si>
  <si>
    <t>ref price1</t>
  </si>
  <si>
    <t>Current Price1</t>
  </si>
  <si>
    <t>Volatility(flat vol)1</t>
  </si>
  <si>
    <t>Volatility(flat vol)2</t>
  </si>
  <si>
    <t>Dividend1</t>
  </si>
  <si>
    <t>Dividend2</t>
  </si>
  <si>
    <t>Risk Free Rate1(Index1)</t>
  </si>
  <si>
    <t>Risk Free Rate2(Index2)</t>
  </si>
  <si>
    <t>corr_s1s2</t>
  </si>
  <si>
    <t>corr_x1s1</t>
  </si>
  <si>
    <t>corr_x2s2</t>
  </si>
  <si>
    <t>vol_x1(vol of foreign,1st asseet, crncy)</t>
  </si>
  <si>
    <t>vol_x2(vol of foreign,2nd asseet, crncy)</t>
  </si>
  <si>
    <t>Greek 계산(1:가격만,2:adj delta, gamma)</t>
  </si>
  <si>
    <t>trade date</t>
  </si>
  <si>
    <t>market date</t>
  </si>
  <si>
    <t>vol date</t>
  </si>
  <si>
    <t>valuation date</t>
  </si>
  <si>
    <t>expiry date</t>
  </si>
  <si>
    <t>노낙인(super stepdown)
(0:낙인있음, 1:노낙인)</t>
  </si>
  <si>
    <t>KI 배리어 HIt여부
(0:히트안함, 1:히트함, 2:노낙인)</t>
  </si>
  <si>
    <t xml:space="preserve">원금보존성(put strike)
(0:원금비보장, 1: 원금보장) </t>
  </si>
  <si>
    <t>KI barrier%</t>
  </si>
  <si>
    <t>dummy coupon</t>
  </si>
  <si>
    <t>조기상환평가일1</t>
  </si>
  <si>
    <t>조기상환평가일2</t>
  </si>
  <si>
    <t>조기상환평가일3</t>
  </si>
  <si>
    <t>조기상환평가일4</t>
  </si>
  <si>
    <t>조기상환평가일5</t>
  </si>
  <si>
    <t>조기상환평가일6</t>
  </si>
  <si>
    <t>조기상환평가일7</t>
  </si>
  <si>
    <t>조기상환평가일8</t>
  </si>
  <si>
    <t>조기상환평가일9</t>
  </si>
  <si>
    <t>조기상환평가일10</t>
  </si>
  <si>
    <t>조기상환평가일11</t>
  </si>
  <si>
    <t>조기상환평가일12</t>
  </si>
  <si>
    <t>조기상환행사가1</t>
  </si>
  <si>
    <t>조기상환행사가2</t>
  </si>
  <si>
    <t>조기상환행사가3</t>
  </si>
  <si>
    <t>조기상환행사가4</t>
  </si>
  <si>
    <t>조기상환행사가5</t>
  </si>
  <si>
    <t>조기상환행사가6</t>
  </si>
  <si>
    <t>조기상환행사가7</t>
  </si>
  <si>
    <t>조기상환행사가8</t>
  </si>
  <si>
    <t>조기상환행사가9</t>
  </si>
  <si>
    <t>조기상환행사가10</t>
  </si>
  <si>
    <t>조기상환행사가11</t>
  </si>
  <si>
    <t>조기상환행사가12</t>
  </si>
  <si>
    <t>조기상환쿠폰1</t>
  </si>
  <si>
    <t>조기상환쿠폰2</t>
  </si>
  <si>
    <t>조기상환쿠폰3</t>
  </si>
  <si>
    <t>조기상환쿠폰4</t>
  </si>
  <si>
    <t>조기상환쿠폰5</t>
  </si>
  <si>
    <t>조기상환쿠폰6</t>
  </si>
  <si>
    <t>조기상환쿠폰7</t>
  </si>
  <si>
    <t>조기상환쿠폰8</t>
  </si>
  <si>
    <t>조기상환쿠폰9</t>
  </si>
  <si>
    <t>조기상환쿠폰10</t>
  </si>
  <si>
    <t>조기상환쿠폰11</t>
  </si>
  <si>
    <t>조기상환쿠폰12</t>
  </si>
  <si>
    <t>3w</t>
  </si>
  <si>
    <t>5w</t>
  </si>
  <si>
    <t>6w</t>
  </si>
  <si>
    <t>7w</t>
  </si>
  <si>
    <r>
      <rPr>
        <sz val="11"/>
        <rFont val="맑은 고딕"/>
        <family val="3"/>
        <charset val="129"/>
      </rPr>
      <t>델타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</si>
  <si>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>%</t>
    </r>
  </si>
  <si>
    <r>
      <rPr>
        <sz val="11"/>
        <rFont val="Century Gothic"/>
        <family val="2"/>
      </rPr>
      <t>베가</t>
    </r>
    <r>
      <rPr>
        <sz val="11"/>
        <rFont val="c"/>
        <family val="2"/>
      </rPr>
      <t>(%)</t>
    </r>
  </si>
  <si>
    <r>
      <rPr>
        <sz val="11"/>
        <rFont val="Century Gothic"/>
        <family val="2"/>
      </rPr>
      <t>세타</t>
    </r>
    <r>
      <rPr>
        <sz val="11"/>
        <rFont val="c"/>
        <family val="2"/>
      </rPr>
      <t>(1d)</t>
    </r>
  </si>
  <si>
    <r>
      <rPr>
        <sz val="11"/>
        <rFont val="Century Gothic"/>
        <family val="2"/>
      </rPr>
      <t>델타</t>
    </r>
    <r>
      <rPr>
        <sz val="11"/>
        <rFont val="c"/>
        <family val="2"/>
      </rPr>
      <t xml:space="preserve"> SK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</si>
  <si>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 xml:space="preserve"> SK</t>
    </r>
  </si>
  <si>
    <r>
      <rPr>
        <sz val="11"/>
        <rFont val="Century Gothic"/>
        <family val="2"/>
      </rPr>
      <t>델타</t>
    </r>
    <r>
      <rPr>
        <sz val="11"/>
        <rFont val="c"/>
        <family val="2"/>
      </rPr>
      <t xml:space="preserve"> SK%</t>
    </r>
  </si>
  <si>
    <r>
      <rPr>
        <sz val="11"/>
        <rFont val="Century Gothic"/>
        <family val="2"/>
      </rPr>
      <t>감마</t>
    </r>
    <r>
      <rPr>
        <sz val="11"/>
        <rFont val="c"/>
        <family val="2"/>
      </rPr>
      <t xml:space="preserve"> SK%</t>
    </r>
  </si>
  <si>
    <r>
      <t xml:space="preserve">Greek </t>
    </r>
    <r>
      <rPr>
        <sz val="11"/>
        <rFont val="Century Gothic"/>
        <family val="2"/>
      </rPr>
      <t>계산</t>
    </r>
    <r>
      <rPr>
        <sz val="11"/>
        <rFont val="c"/>
        <family val="2"/>
      </rPr>
      <t>(1:</t>
    </r>
    <r>
      <rPr>
        <sz val="11"/>
        <rFont val="Century Gothic"/>
        <family val="2"/>
      </rPr>
      <t>가격만</t>
    </r>
    <r>
      <rPr>
        <sz val="11"/>
        <rFont val="c"/>
        <family val="2"/>
      </rPr>
      <t>,2:adj delta, gamma)</t>
    </r>
  </si>
  <si>
    <t>행사가</t>
    <phoneticPr fontId="12" type="noConversion"/>
  </si>
  <si>
    <r>
      <rPr>
        <sz val="11"/>
        <rFont val="돋움"/>
        <family val="3"/>
        <charset val="129"/>
      </rPr>
      <t>가격</t>
    </r>
    <r>
      <rPr>
        <sz val="11"/>
        <rFont val="c"/>
        <family val="2"/>
      </rPr>
      <t>(MC)</t>
    </r>
    <phoneticPr fontId="12" type="noConversion"/>
  </si>
  <si>
    <t>가격</t>
    <phoneticPr fontId="12" type="noConversion"/>
  </si>
  <si>
    <r>
      <t>Call/Put</t>
    </r>
    <r>
      <rPr>
        <sz val="11"/>
        <rFont val="돋움"/>
        <family val="3"/>
        <charset val="129"/>
      </rPr>
      <t>선택</t>
    </r>
    <phoneticPr fontId="12" type="noConversion"/>
  </si>
  <si>
    <t>Index</t>
    <phoneticPr fontId="12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</si>
  <si>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</t>
    </r>
    <phoneticPr fontId="12" type="noConversion"/>
  </si>
  <si>
    <t>HKD</t>
    <phoneticPr fontId="12" type="noConversion"/>
  </si>
  <si>
    <t>Discount Rate(Principal Rate)</t>
    <phoneticPr fontId="12" type="noConversion"/>
  </si>
  <si>
    <r>
      <t>Call/Put</t>
    </r>
    <r>
      <rPr>
        <sz val="11"/>
        <rFont val="돋움"/>
        <family val="3"/>
        <charset val="129"/>
      </rPr>
      <t>선택</t>
    </r>
    <phoneticPr fontId="12" type="noConversion"/>
  </si>
  <si>
    <r>
      <rPr>
        <sz val="11"/>
        <rFont val="c"/>
      </rPr>
      <t>행사가</t>
    </r>
    <phoneticPr fontId="12" type="noConversion"/>
  </si>
  <si>
    <r>
      <rPr>
        <sz val="11"/>
        <rFont val="돋움"/>
        <family val="3"/>
        <charset val="129"/>
      </rPr>
      <t>가격</t>
    </r>
    <r>
      <rPr>
        <sz val="11"/>
        <rFont val="Consolas"/>
        <family val="3"/>
      </rPr>
      <t>(FD)</t>
    </r>
    <phoneticPr fontId="12" type="noConversion"/>
  </si>
  <si>
    <r>
      <rPr>
        <sz val="11"/>
        <rFont val="돋움"/>
        <family val="3"/>
        <charset val="129"/>
      </rPr>
      <t>가격</t>
    </r>
    <r>
      <rPr>
        <sz val="11"/>
        <rFont val="Consolas"/>
        <family val="3"/>
      </rPr>
      <t>(MC)</t>
    </r>
    <phoneticPr fontId="12" type="noConversion"/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</si>
  <si>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>%</t>
    </r>
  </si>
  <si>
    <r>
      <rPr>
        <sz val="11"/>
        <rFont val="Century Gothic"/>
        <family val="2"/>
      </rPr>
      <t>베가</t>
    </r>
    <r>
      <rPr>
        <sz val="11"/>
        <rFont val="Consolas"/>
        <family val="3"/>
      </rPr>
      <t>(%)</t>
    </r>
  </si>
  <si>
    <r>
      <rPr>
        <sz val="11"/>
        <rFont val="Century Gothic"/>
        <family val="2"/>
      </rPr>
      <t>세타</t>
    </r>
    <r>
      <rPr>
        <sz val="11"/>
        <rFont val="Consolas"/>
        <family val="3"/>
      </rPr>
      <t>(1d)</t>
    </r>
  </si>
  <si>
    <r>
      <rPr>
        <sz val="11"/>
        <rFont val="Century Gothic"/>
        <family val="2"/>
      </rPr>
      <t>델타</t>
    </r>
    <r>
      <rPr>
        <sz val="11"/>
        <rFont val="Consolas"/>
        <family val="3"/>
      </rPr>
      <t xml:space="preserve"> SK</t>
    </r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</si>
  <si>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 xml:space="preserve"> SK</t>
    </r>
  </si>
  <si>
    <r>
      <rPr>
        <sz val="11"/>
        <rFont val="Century Gothic"/>
        <family val="2"/>
      </rPr>
      <t>델타</t>
    </r>
    <r>
      <rPr>
        <sz val="11"/>
        <rFont val="Consolas"/>
        <family val="3"/>
      </rPr>
      <t xml:space="preserve"> SK%</t>
    </r>
  </si>
  <si>
    <r>
      <rPr>
        <sz val="11"/>
        <rFont val="Century Gothic"/>
        <family val="2"/>
      </rPr>
      <t>감마</t>
    </r>
    <r>
      <rPr>
        <sz val="11"/>
        <rFont val="Consolas"/>
        <family val="3"/>
      </rPr>
      <t xml:space="preserve"> SK%</t>
    </r>
  </si>
  <si>
    <r>
      <t xml:space="preserve">Greek </t>
    </r>
    <r>
      <rPr>
        <sz val="11"/>
        <rFont val="Century Gothic"/>
        <family val="2"/>
      </rPr>
      <t>계산</t>
    </r>
    <r>
      <rPr>
        <sz val="11"/>
        <rFont val="Consolas"/>
        <family val="3"/>
      </rPr>
      <t>(1:</t>
    </r>
    <r>
      <rPr>
        <sz val="11"/>
        <rFont val="Century Gothic"/>
        <family val="2"/>
      </rPr>
      <t>가격만</t>
    </r>
    <r>
      <rPr>
        <sz val="11"/>
        <rFont val="Consolas"/>
        <family val="3"/>
      </rPr>
      <t>,2:adj delta, gamma)</t>
    </r>
  </si>
  <si>
    <t>Observation Date</t>
    <phoneticPr fontId="12" type="noConversion"/>
  </si>
  <si>
    <t>MC NUM</t>
    <phoneticPr fontId="12" type="noConversion"/>
  </si>
  <si>
    <t>KOSPI</t>
  </si>
  <si>
    <t>1w</t>
    <phoneticPr fontId="161" type="noConversion"/>
  </si>
  <si>
    <t>2w</t>
    <phoneticPr fontId="161" type="noConversion"/>
  </si>
  <si>
    <t>1M</t>
    <phoneticPr fontId="161" type="noConversion"/>
  </si>
  <si>
    <r>
      <t>2</t>
    </r>
    <r>
      <rPr>
        <sz val="11"/>
        <rFont val="돋움"/>
        <family val="3"/>
        <charset val="129"/>
      </rPr>
      <t>M</t>
    </r>
    <phoneticPr fontId="161" type="noConversion"/>
  </si>
  <si>
    <r>
      <t>3M</t>
    </r>
    <r>
      <rPr>
        <sz val="11"/>
        <rFont val="돋움"/>
        <family val="3"/>
        <charset val="129"/>
      </rPr>
      <t/>
    </r>
  </si>
  <si>
    <r>
      <t>4M</t>
    </r>
    <r>
      <rPr>
        <sz val="11"/>
        <rFont val="돋움"/>
        <family val="3"/>
        <charset val="129"/>
      </rPr>
      <t/>
    </r>
  </si>
  <si>
    <r>
      <t>5M</t>
    </r>
    <r>
      <rPr>
        <sz val="11"/>
        <rFont val="돋움"/>
        <family val="3"/>
        <charset val="129"/>
      </rPr>
      <t/>
    </r>
  </si>
  <si>
    <r>
      <t>6M</t>
    </r>
    <r>
      <rPr>
        <sz val="11"/>
        <rFont val="돋움"/>
        <family val="3"/>
        <charset val="129"/>
      </rPr>
      <t/>
    </r>
  </si>
  <si>
    <r>
      <t>7M</t>
    </r>
    <r>
      <rPr>
        <sz val="11"/>
        <rFont val="돋움"/>
        <family val="3"/>
        <charset val="129"/>
      </rPr>
      <t/>
    </r>
  </si>
  <si>
    <r>
      <t>8M</t>
    </r>
    <r>
      <rPr>
        <sz val="11"/>
        <rFont val="돋움"/>
        <family val="3"/>
        <charset val="129"/>
      </rPr>
      <t/>
    </r>
  </si>
  <si>
    <r>
      <t>9M</t>
    </r>
    <r>
      <rPr>
        <sz val="11"/>
        <rFont val="돋움"/>
        <family val="3"/>
        <charset val="129"/>
      </rPr>
      <t/>
    </r>
  </si>
  <si>
    <r>
      <t>10M</t>
    </r>
    <r>
      <rPr>
        <sz val="11"/>
        <rFont val="돋움"/>
        <family val="3"/>
        <charset val="129"/>
      </rPr>
      <t/>
    </r>
  </si>
  <si>
    <r>
      <t>11M</t>
    </r>
    <r>
      <rPr>
        <sz val="11"/>
        <rFont val="돋움"/>
        <family val="3"/>
        <charset val="129"/>
      </rPr>
      <t/>
    </r>
  </si>
  <si>
    <r>
      <t>12M</t>
    </r>
    <r>
      <rPr>
        <sz val="11"/>
        <rFont val="돋움"/>
        <family val="3"/>
        <charset val="129"/>
      </rPr>
      <t/>
    </r>
  </si>
  <si>
    <r>
      <t>13M</t>
    </r>
    <r>
      <rPr>
        <sz val="11"/>
        <rFont val="돋움"/>
        <family val="3"/>
        <charset val="129"/>
      </rPr>
      <t/>
    </r>
  </si>
  <si>
    <r>
      <t>14M</t>
    </r>
    <r>
      <rPr>
        <sz val="11"/>
        <rFont val="돋움"/>
        <family val="3"/>
        <charset val="129"/>
      </rPr>
      <t/>
    </r>
  </si>
  <si>
    <r>
      <t>15M</t>
    </r>
    <r>
      <rPr>
        <sz val="11"/>
        <rFont val="돋움"/>
        <family val="3"/>
        <charset val="129"/>
      </rPr>
      <t/>
    </r>
  </si>
  <si>
    <r>
      <t>16M</t>
    </r>
    <r>
      <rPr>
        <sz val="11"/>
        <rFont val="돋움"/>
        <family val="3"/>
        <charset val="129"/>
      </rPr>
      <t/>
    </r>
  </si>
  <si>
    <r>
      <t>17M</t>
    </r>
    <r>
      <rPr>
        <sz val="11"/>
        <rFont val="돋움"/>
        <family val="3"/>
        <charset val="129"/>
      </rPr>
      <t/>
    </r>
  </si>
  <si>
    <r>
      <t>18M</t>
    </r>
    <r>
      <rPr>
        <sz val="11"/>
        <rFont val="돋움"/>
        <family val="3"/>
        <charset val="129"/>
      </rPr>
      <t/>
    </r>
  </si>
  <si>
    <r>
      <t>19M</t>
    </r>
    <r>
      <rPr>
        <sz val="11"/>
        <rFont val="돋움"/>
        <family val="3"/>
        <charset val="129"/>
      </rPr>
      <t/>
    </r>
  </si>
  <si>
    <r>
      <t>20M</t>
    </r>
    <r>
      <rPr>
        <sz val="11"/>
        <rFont val="돋움"/>
        <family val="3"/>
        <charset val="129"/>
      </rPr>
      <t/>
    </r>
  </si>
  <si>
    <r>
      <t>21M</t>
    </r>
    <r>
      <rPr>
        <sz val="11"/>
        <rFont val="돋움"/>
        <family val="3"/>
        <charset val="129"/>
      </rPr>
      <t/>
    </r>
  </si>
  <si>
    <r>
      <t>22M</t>
    </r>
    <r>
      <rPr>
        <sz val="11"/>
        <rFont val="돋움"/>
        <family val="3"/>
        <charset val="129"/>
      </rPr>
      <t/>
    </r>
  </si>
  <si>
    <r>
      <t>23M</t>
    </r>
    <r>
      <rPr>
        <sz val="11"/>
        <rFont val="돋움"/>
        <family val="3"/>
        <charset val="129"/>
      </rPr>
      <t/>
    </r>
  </si>
  <si>
    <r>
      <t>24M</t>
    </r>
    <r>
      <rPr>
        <sz val="11"/>
        <rFont val="돋움"/>
        <family val="3"/>
        <charset val="129"/>
      </rPr>
      <t/>
    </r>
  </si>
  <si>
    <r>
      <t>25M</t>
    </r>
    <r>
      <rPr>
        <sz val="11"/>
        <rFont val="돋움"/>
        <family val="3"/>
        <charset val="129"/>
      </rPr>
      <t/>
    </r>
  </si>
  <si>
    <r>
      <t>26M</t>
    </r>
    <r>
      <rPr>
        <sz val="11"/>
        <rFont val="돋움"/>
        <family val="3"/>
        <charset val="129"/>
      </rPr>
      <t/>
    </r>
  </si>
  <si>
    <r>
      <t>27M</t>
    </r>
    <r>
      <rPr>
        <sz val="11"/>
        <rFont val="돋움"/>
        <family val="3"/>
        <charset val="129"/>
      </rPr>
      <t/>
    </r>
  </si>
  <si>
    <r>
      <t>28M</t>
    </r>
    <r>
      <rPr>
        <sz val="11"/>
        <rFont val="돋움"/>
        <family val="3"/>
        <charset val="129"/>
      </rPr>
      <t/>
    </r>
  </si>
  <si>
    <r>
      <t>29M</t>
    </r>
    <r>
      <rPr>
        <sz val="11"/>
        <rFont val="돋움"/>
        <family val="3"/>
        <charset val="129"/>
      </rPr>
      <t/>
    </r>
  </si>
  <si>
    <r>
      <t>30M</t>
    </r>
    <r>
      <rPr>
        <sz val="11"/>
        <rFont val="돋움"/>
        <family val="3"/>
        <charset val="129"/>
      </rPr>
      <t/>
    </r>
  </si>
  <si>
    <r>
      <t>31M</t>
    </r>
    <r>
      <rPr>
        <sz val="11"/>
        <rFont val="돋움"/>
        <family val="3"/>
        <charset val="129"/>
      </rPr>
      <t/>
    </r>
  </si>
  <si>
    <r>
      <t>32M</t>
    </r>
    <r>
      <rPr>
        <sz val="11"/>
        <rFont val="돋움"/>
        <family val="3"/>
        <charset val="129"/>
      </rPr>
      <t/>
    </r>
  </si>
  <si>
    <r>
      <t>33M</t>
    </r>
    <r>
      <rPr>
        <sz val="11"/>
        <rFont val="돋움"/>
        <family val="3"/>
        <charset val="129"/>
      </rPr>
      <t/>
    </r>
  </si>
  <si>
    <r>
      <t>34M</t>
    </r>
    <r>
      <rPr>
        <sz val="11"/>
        <rFont val="돋움"/>
        <family val="3"/>
        <charset val="129"/>
      </rPr>
      <t/>
    </r>
  </si>
  <si>
    <r>
      <t>35M</t>
    </r>
    <r>
      <rPr>
        <sz val="11"/>
        <rFont val="돋움"/>
        <family val="3"/>
        <charset val="129"/>
      </rPr>
      <t/>
    </r>
  </si>
  <si>
    <r>
      <t>36M</t>
    </r>
    <r>
      <rPr>
        <sz val="11"/>
        <rFont val="돋움"/>
        <family val="3"/>
        <charset val="129"/>
      </rPr>
      <t/>
    </r>
  </si>
  <si>
    <t>KRW</t>
    <phoneticPr fontId="12" type="noConversion"/>
  </si>
  <si>
    <t>Description</t>
    <phoneticPr fontId="12" type="noConversion"/>
  </si>
  <si>
    <t>reference price</t>
    <phoneticPr fontId="12" type="noConversion"/>
  </si>
  <si>
    <t>P</t>
  </si>
  <si>
    <r>
      <rPr>
        <sz val="11"/>
        <rFont val="돋움"/>
        <family val="3"/>
        <charset val="129"/>
      </rPr>
      <t>가격</t>
    </r>
    <phoneticPr fontId="12" type="noConversion"/>
  </si>
  <si>
    <r>
      <t>Call/Put</t>
    </r>
    <r>
      <rPr>
        <sz val="11"/>
        <rFont val="돋움"/>
        <family val="3"/>
        <charset val="129"/>
      </rPr>
      <t>선택</t>
    </r>
    <phoneticPr fontId="12" type="noConversion"/>
  </si>
  <si>
    <r>
      <rPr>
        <sz val="11"/>
        <rFont val="돋움"/>
        <family val="3"/>
        <charset val="129"/>
      </rPr>
      <t>프라이싱모드</t>
    </r>
    <phoneticPr fontId="12" type="noConversion"/>
  </si>
  <si>
    <t>Description</t>
  </si>
  <si>
    <t>가격</t>
  </si>
  <si>
    <t>Call/Put선택</t>
  </si>
  <si>
    <t>reference price</t>
  </si>
  <si>
    <t>프라이싱모드</t>
  </si>
  <si>
    <t>행사가</t>
  </si>
  <si>
    <t>Up/Down</t>
    <phoneticPr fontId="12" type="noConversion"/>
  </si>
  <si>
    <t>In/Out</t>
    <phoneticPr fontId="12" type="noConversion"/>
  </si>
  <si>
    <t>O</t>
  </si>
  <si>
    <t>배리어</t>
    <phoneticPr fontId="12" type="noConversion"/>
  </si>
  <si>
    <t>리베이트</t>
    <phoneticPr fontId="12" type="noConversion"/>
  </si>
  <si>
    <t>C</t>
    <phoneticPr fontId="12" type="noConversion"/>
  </si>
  <si>
    <r>
      <rPr>
        <sz val="11"/>
        <rFont val="돋움"/>
        <family val="3"/>
        <charset val="129"/>
      </rPr>
      <t>모니터링</t>
    </r>
    <r>
      <rPr>
        <sz val="11"/>
        <rFont val="Consolas"/>
        <family val="3"/>
      </rPr>
      <t xml:space="preserve"> </t>
    </r>
    <r>
      <rPr>
        <sz val="11"/>
        <rFont val="돋움"/>
        <family val="3"/>
        <charset val="129"/>
      </rPr>
      <t>주기</t>
    </r>
    <phoneticPr fontId="12" type="noConversion"/>
  </si>
  <si>
    <t>Daily</t>
    <phoneticPr fontId="12" type="noConversion"/>
  </si>
  <si>
    <t>Strike P</t>
  </si>
  <si>
    <t>Moneyness</t>
  </si>
  <si>
    <t>F</t>
  </si>
  <si>
    <t>r</t>
  </si>
  <si>
    <t>Div</t>
  </si>
  <si>
    <t>S</t>
  </si>
  <si>
    <t>BS model volatility</t>
    <phoneticPr fontId="12" type="noConversion"/>
  </si>
  <si>
    <t>BS model rate</t>
    <phoneticPr fontId="12" type="noConversion"/>
  </si>
  <si>
    <t>BS model dividend yield</t>
    <phoneticPr fontId="12" type="noConversion"/>
  </si>
  <si>
    <t>C</t>
  </si>
  <si>
    <t>U</t>
  </si>
  <si>
    <t>리베이트(% abs)</t>
    <phoneticPr fontId="12" type="noConversion"/>
  </si>
  <si>
    <t>프리미엄*참여율</t>
    <phoneticPr fontId="12" type="noConversion"/>
  </si>
  <si>
    <t>bloomberg</t>
    <phoneticPr fontId="12" type="noConversion"/>
  </si>
  <si>
    <t>pr100, bs</t>
    <phoneticPr fontId="12" type="noConversion"/>
  </si>
  <si>
    <t>pr100, local bs</t>
    <phoneticPr fontId="12" type="noConversion"/>
  </si>
  <si>
    <t>MY</t>
    <phoneticPr fontId="12" type="noConversion"/>
  </si>
  <si>
    <t>pdo</t>
    <phoneticPr fontId="12" type="noConversion"/>
  </si>
  <si>
    <t>cuo</t>
    <phoneticPr fontId="12" type="noConversion"/>
  </si>
  <si>
    <t>5% shift</t>
    <phoneticPr fontId="12" type="noConversion"/>
  </si>
  <si>
    <t>3%shift</t>
    <phoneticPr fontId="12" type="noConversion"/>
  </si>
  <si>
    <t>1.5y 100-115 노리베이트 pr 35</t>
    <phoneticPr fontId="12" type="noConversion"/>
  </si>
  <si>
    <t>bs</t>
    <phoneticPr fontId="12" type="noConversion"/>
  </si>
  <si>
    <t>local</t>
    <phoneticPr fontId="12" type="noConversion"/>
  </si>
  <si>
    <t>1.5y 100- 85 노리베이트 pr 35</t>
    <phoneticPr fontId="12" type="noConversion"/>
  </si>
  <si>
    <t>local 3% shifted</t>
    <phoneticPr fontId="12" type="noConversion"/>
  </si>
  <si>
    <t>bs 3% shift</t>
    <phoneticPr fontId="12" type="noConversion"/>
  </si>
  <si>
    <t>양방향 합계</t>
    <phoneticPr fontId="12" type="noConversion"/>
  </si>
  <si>
    <t>Local Vol(FDM) 이산배당</t>
  </si>
  <si>
    <r>
      <t>ELS</t>
    </r>
    <r>
      <rPr>
        <sz val="11"/>
        <rFont val="Century Gothic"/>
        <family val="2"/>
      </rPr>
      <t>가격</t>
    </r>
    <r>
      <rPr>
        <sz val="11"/>
        <rFont val="Consolas"/>
        <family val="3"/>
      </rPr>
      <t>(FD,Localvol)</t>
    </r>
  </si>
  <si>
    <r>
      <t>ELS</t>
    </r>
    <r>
      <rPr>
        <sz val="11"/>
        <rFont val="Century Gothic"/>
        <family val="2"/>
      </rPr>
      <t>가격</t>
    </r>
    <r>
      <rPr>
        <sz val="11"/>
        <rFont val="Consolas"/>
        <family val="3"/>
      </rPr>
      <t>(MC)</t>
    </r>
  </si>
  <si>
    <r>
      <rPr>
        <sz val="11"/>
        <rFont val="Century Gothic"/>
        <family val="2"/>
      </rPr>
      <t>노낙인</t>
    </r>
    <r>
      <rPr>
        <sz val="11"/>
        <rFont val="Consolas"/>
        <family val="3"/>
      </rPr>
      <t>(super stepdown)
(0:</t>
    </r>
    <r>
      <rPr>
        <sz val="11"/>
        <rFont val="Century Gothic"/>
        <family val="2"/>
      </rPr>
      <t>낙인있음</t>
    </r>
    <r>
      <rPr>
        <sz val="11"/>
        <rFont val="Consolas"/>
        <family val="3"/>
      </rPr>
      <t>, 1:</t>
    </r>
    <r>
      <rPr>
        <sz val="11"/>
        <rFont val="Century Gothic"/>
        <family val="2"/>
      </rPr>
      <t>노낙인</t>
    </r>
    <r>
      <rPr>
        <sz val="11"/>
        <rFont val="Consolas"/>
        <family val="3"/>
      </rPr>
      <t>)</t>
    </r>
  </si>
  <si>
    <r>
      <t xml:space="preserve">KI </t>
    </r>
    <r>
      <rPr>
        <sz val="11"/>
        <rFont val="Century Gothic"/>
        <family val="2"/>
      </rPr>
      <t>배리어</t>
    </r>
    <r>
      <rPr>
        <sz val="11"/>
        <rFont val="Consolas"/>
        <family val="3"/>
      </rPr>
      <t xml:space="preserve"> HIt</t>
    </r>
    <r>
      <rPr>
        <sz val="11"/>
        <rFont val="Century Gothic"/>
        <family val="2"/>
      </rPr>
      <t xml:space="preserve">여부
</t>
    </r>
    <r>
      <rPr>
        <sz val="11"/>
        <rFont val="Consolas"/>
        <family val="3"/>
      </rPr>
      <t>(0:</t>
    </r>
    <r>
      <rPr>
        <sz val="11"/>
        <rFont val="Century Gothic"/>
        <family val="2"/>
      </rPr>
      <t>히트안함</t>
    </r>
    <r>
      <rPr>
        <sz val="11"/>
        <rFont val="Consolas"/>
        <family val="3"/>
      </rPr>
      <t>, 1:</t>
    </r>
    <r>
      <rPr>
        <sz val="11"/>
        <rFont val="Century Gothic"/>
        <family val="2"/>
      </rPr>
      <t>히트함</t>
    </r>
    <r>
      <rPr>
        <sz val="11"/>
        <rFont val="Consolas"/>
        <family val="3"/>
      </rPr>
      <t>, 2:</t>
    </r>
    <r>
      <rPr>
        <sz val="11"/>
        <rFont val="Century Gothic"/>
        <family val="2"/>
      </rPr>
      <t>노낙인</t>
    </r>
    <r>
      <rPr>
        <sz val="11"/>
        <rFont val="Consolas"/>
        <family val="3"/>
      </rPr>
      <t>)</t>
    </r>
  </si>
  <si>
    <r>
      <rPr>
        <sz val="11"/>
        <rFont val="Century Gothic"/>
        <family val="2"/>
      </rPr>
      <t>원금보존성</t>
    </r>
    <r>
      <rPr>
        <sz val="11"/>
        <rFont val="Consolas"/>
        <family val="3"/>
      </rPr>
      <t>(put strike)
(0:</t>
    </r>
    <r>
      <rPr>
        <sz val="11"/>
        <rFont val="Century Gothic"/>
        <family val="2"/>
      </rPr>
      <t>원금비보장</t>
    </r>
    <r>
      <rPr>
        <sz val="11"/>
        <rFont val="Consolas"/>
        <family val="3"/>
      </rPr>
      <t xml:space="preserve">, 1: </t>
    </r>
    <r>
      <rPr>
        <sz val="11"/>
        <rFont val="Century Gothic"/>
        <family val="2"/>
      </rPr>
      <t>원금보장</t>
    </r>
    <r>
      <rPr>
        <sz val="11"/>
        <rFont val="Consolas"/>
        <family val="3"/>
      </rPr>
      <t xml:space="preserve">) 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</si>
  <si>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1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</si>
  <si>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2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</si>
  <si>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3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</si>
  <si>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4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</si>
  <si>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5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</si>
  <si>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6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</si>
  <si>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7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</si>
  <si>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8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</si>
  <si>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9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</si>
  <si>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10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</si>
  <si>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11</t>
    </r>
  </si>
  <si>
    <r>
      <rPr>
        <sz val="11"/>
        <rFont val="Century Gothic"/>
        <family val="2"/>
      </rPr>
      <t>조기상환평가일</t>
    </r>
    <r>
      <rPr>
        <sz val="11"/>
        <rFont val="Consolas"/>
        <family val="3"/>
      </rPr>
      <t>12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</si>
  <si>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1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</si>
  <si>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2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</si>
  <si>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3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</si>
  <si>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4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</si>
  <si>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5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</si>
  <si>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6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</si>
  <si>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7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</si>
  <si>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8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</si>
  <si>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9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</si>
  <si>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10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</si>
  <si>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11</t>
    </r>
  </si>
  <si>
    <r>
      <rPr>
        <sz val="11"/>
        <rFont val="Century Gothic"/>
        <family val="2"/>
      </rPr>
      <t>조기상환행사가</t>
    </r>
    <r>
      <rPr>
        <sz val="11"/>
        <rFont val="Consolas"/>
        <family val="3"/>
      </rPr>
      <t>12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</si>
  <si>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1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</si>
  <si>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2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</si>
  <si>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3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</si>
  <si>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4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</si>
  <si>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5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</si>
  <si>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6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</si>
  <si>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7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</si>
  <si>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8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</si>
  <si>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9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</si>
  <si>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10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</si>
  <si>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11</t>
    </r>
  </si>
  <si>
    <r>
      <rPr>
        <sz val="11"/>
        <rFont val="Century Gothic"/>
        <family val="2"/>
      </rPr>
      <t>조기상환쿠폰</t>
    </r>
    <r>
      <rPr>
        <sz val="11"/>
        <rFont val="Consolas"/>
        <family val="3"/>
      </rPr>
      <t>12</t>
    </r>
  </si>
  <si>
    <t>Local volatility 모델을 적용하되 이산배당 사용</t>
    <phoneticPr fontId="12" type="noConversion"/>
  </si>
  <si>
    <t>참여율</t>
    <phoneticPr fontId="12" type="noConversion"/>
  </si>
  <si>
    <t>numMC(for MC)</t>
    <phoneticPr fontId="12" type="noConversion"/>
  </si>
  <si>
    <t xml:space="preserve"> </t>
    <phoneticPr fontId="12" type="noConversion"/>
  </si>
  <si>
    <t>df</t>
    <phoneticPr fontId="12" type="noConversion"/>
  </si>
  <si>
    <t>fv</t>
    <phoneticPr fontId="12" type="noConversion"/>
  </si>
  <si>
    <t>vold</t>
    <phoneticPr fontId="12" type="noConversion"/>
  </si>
  <si>
    <t>uold</t>
    <phoneticPr fontId="12" type="noConversion"/>
  </si>
  <si>
    <t>d</t>
    <phoneticPr fontId="12" type="noConversion"/>
  </si>
  <si>
    <t>Local Vol(FDM) 연속배당</t>
  </si>
  <si>
    <t>pv</t>
    <phoneticPr fontId="12" type="noConversion"/>
  </si>
  <si>
    <t>pvup</t>
    <phoneticPr fontId="12" type="noConversion"/>
  </si>
  <si>
    <t>pvdown</t>
    <phoneticPr fontId="12" type="noConversion"/>
  </si>
  <si>
    <t>pv</t>
    <phoneticPr fontId="12" type="noConversion"/>
  </si>
  <si>
    <t>del</t>
    <phoneticPr fontId="12" type="noConversion"/>
  </si>
  <si>
    <t>MC Conti Div</t>
  </si>
  <si>
    <t>Local volatility /MC/ Continous Div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</si>
</sst>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6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_ "/>
    <numFmt numFmtId="178" formatCode="_-[$€-2]* #,##0.00_-;\-[$€-2]* #,##0.00_-;_-[$€-2]* &quot;-&quot;??_-"/>
    <numFmt numFmtId="179" formatCode="General_)"/>
    <numFmt numFmtId="180" formatCode="0000"/>
    <numFmt numFmtId="181" formatCode="#,##0.000_);[Red]\(#,##0.000\)"/>
    <numFmt numFmtId="182" formatCode="#,##0.0000_);[Red]\(#,##0.0000\)"/>
    <numFmt numFmtId="183" formatCode="_(&quot;$&quot;* #,##0.00000_);_(&quot;$&quot;* \(#,##0.00000\);_(&quot;$&quot;* &quot;-&quot;??_);_(@_)"/>
    <numFmt numFmtId="184" formatCode="&quot;$&quot;#,##0_);[Red]\(&quot;$&quot;#,##0\);&quot;-&quot;"/>
    <numFmt numFmtId="185" formatCode="&quot;$&quot;#,##0_%_);\(&quot;$&quot;#,##0\)_%;&quot;$&quot;#,##0_%_);@_%_)"/>
    <numFmt numFmtId="186" formatCode="&quot;$&quot;#,##0_);\(&quot;$&quot;#,##0\)"/>
    <numFmt numFmtId="187" formatCode="0.0\ &quot;bp&quot;"/>
    <numFmt numFmtId="188" formatCode="#,##0.0_);\(#,##0.0\)"/>
    <numFmt numFmtId="189" formatCode="_(* #,##0.0000_);_(* \(#,##0.0000\);_(* &quot;-&quot;??_);_(@_)"/>
    <numFmt numFmtId="190" formatCode="#."/>
    <numFmt numFmtId="191" formatCode="_(&quot;$&quot;* #,##0.00_);_(&quot;$&quot;* \(#,##0.00\);_(&quot;$&quot;* &quot;-&quot;??_);_(@_)"/>
    <numFmt numFmtId="192" formatCode="0.0%;\(0.0%\)"/>
    <numFmt numFmtId="193" formatCode="0.0000%"/>
    <numFmt numFmtId="194" formatCode="0.000_)"/>
    <numFmt numFmtId="195" formatCode="_(* #,##0_);_(* \(#,##0\);_(* &quot;-&quot;_);_(@_)"/>
    <numFmt numFmtId="196" formatCode="_ * #,##0_ ;_ * \-#,##0_ ;_ * &quot;-&quot;_ ;_ @_ "/>
    <numFmt numFmtId="197" formatCode="0.0000"/>
    <numFmt numFmtId="198" formatCode="#,##0_%_);\(#,##0\)_%;#,##0_%_);@_%_)"/>
    <numFmt numFmtId="199" formatCode="#,##0.00_%_);\(#,##0.00\)_%;#,##0.00_%_);@_%_)"/>
    <numFmt numFmtId="200" formatCode="_(* #,##0.00_);_(* \(#,##0.00\);_(* &quot;-&quot;??_);_(@_)"/>
    <numFmt numFmtId="201" formatCode="_ * #,##0.00_ ;_ * \-#,##0.00_ ;_ * &quot;-&quot;??_ ;_ @_ "/>
    <numFmt numFmtId="202" formatCode="_(&quot;$&quot;* #,##0_);_(&quot;$&quot;* \(#,##0\);_(&quot;$&quot;* &quot;-&quot;_);_(@_)"/>
    <numFmt numFmtId="203" formatCode="&quot;$&quot;#,##0.00_%_);\(&quot;$&quot;#,##0.00\)_%;&quot;$&quot;#,##0.00_%_);@_%_)"/>
    <numFmt numFmtId="204" formatCode="m/d/yy_%_)"/>
    <numFmt numFmtId="205" formatCode="0.00_);\(0.00\)"/>
    <numFmt numFmtId="206" formatCode="0.0_);\(0.0\)"/>
    <numFmt numFmtId="207" formatCode="0_);\(0\)"/>
    <numFmt numFmtId="208" formatCode="0.000_);\(0.000\)"/>
    <numFmt numFmtId="209" formatCode="ddd\,\ dd/mm/yyyy"/>
    <numFmt numFmtId="210" formatCode="0_%_);\(0\)_%;0_%_);@_%_)"/>
    <numFmt numFmtId="211" formatCode="&quot;$&quot;#,##0"/>
    <numFmt numFmtId="212" formatCode="0.00&quot; yrs&quot;;[Red]\(0.00\);&quot;---&quot;"/>
    <numFmt numFmtId="213" formatCode="0.000"/>
    <numFmt numFmtId="214" formatCode="0.000000%"/>
    <numFmt numFmtId="215" formatCode="#,##0.0\x_);\(#,##0.0\x\);#,##0.0\x_);@_)"/>
    <numFmt numFmtId="216" formatCode="0.00_)"/>
    <numFmt numFmtId="217" formatCode="0.0"/>
    <numFmt numFmtId="218" formatCode="_(&quot;Rp&quot;* #,##0.00_);_(&quot;Rp&quot;* \(#,##0.00\);_(&quot;Rp&quot;* &quot;-&quot;??_);_(@_)"/>
    <numFmt numFmtId="219" formatCode="#,##0.0\%_);\(#,##0.0\%\);#,##0.0\%_);@_)"/>
    <numFmt numFmtId="220" formatCode="mm\ dd\ yy"/>
    <numFmt numFmtId="221" formatCode="00,###"/>
    <numFmt numFmtId="222" formatCode="00###"/>
    <numFmt numFmtId="223" formatCode="[Blue]#,##0;[Red]\-#,##0"/>
    <numFmt numFmtId="224" formatCode="#\ ;\ #\ ;\ &quot;-&quot;\ ;\ \-@"/>
    <numFmt numFmtId="225" formatCode="#,##0\ &quot;BF&quot;;[Red]\-#,##0\ &quot;BF&quot;"/>
    <numFmt numFmtId="226" formatCode="_(* #,##0.000_);_(* \(#,##0.000\);_(* &quot;-&quot;???_);_(@_)"/>
    <numFmt numFmtId="227" formatCode="#\ ###\ ###\ ##0\ ;[Red]\(#\ ###\ ###\ ##0\)"/>
    <numFmt numFmtId="228" formatCode="#,##0.0_ ;[Red]\(#,##0.0000000000\);"/>
    <numFmt numFmtId="229" formatCode="_(* #,##0.00_);_(* \(#,##0.00\);_(* &quot;-&quot;_);_(@_)"/>
    <numFmt numFmtId="230" formatCode="0.000000000"/>
    <numFmt numFmtId="231" formatCode="_(* #,##0.00000_);_(* \(#,##0.00000\);_(* &quot;-&quot;??_);_(@_)"/>
    <numFmt numFmtId="232" formatCode="_(* #,##0.0_);_(* \(#,##0.0\);_(* &quot;-&quot;?_);_(@_)"/>
    <numFmt numFmtId="233" formatCode="&quot;€&quot;\ #,##0\ &quot;m&quot;"/>
    <numFmt numFmtId="234" formatCode="##"/>
    <numFmt numFmtId="235" formatCode="00###.00"/>
    <numFmt numFmtId="236" formatCode="_-* #,##0_-;&quot;?&quot;&quot;?&quot;\!\!\-* #,##0_-;_-* &quot;-&quot;_-;_-@_-"/>
    <numFmt numFmtId="237" formatCode="#,##0.0000000_);[Red]\(#,##0.0000000\)"/>
    <numFmt numFmtId="238" formatCode="0.000%"/>
    <numFmt numFmtId="239" formatCode="0.0000_ "/>
    <numFmt numFmtId="240" formatCode="#,##0.000_ "/>
    <numFmt numFmtId="241" formatCode="0.0000000000_ "/>
    <numFmt numFmtId="242" formatCode="0.00000_ "/>
    <numFmt numFmtId="243" formatCode="_-* #,##0.0000_-;\-* #,##0.0000_-;_-* &quot;-&quot;_-;_-@_-"/>
    <numFmt numFmtId="244" formatCode="#,##0.0000_ "/>
    <numFmt numFmtId="245" formatCode="0.00000"/>
    <numFmt numFmtId="246" formatCode="#,##0.0_);[Red]\(#,##0.0\)"/>
    <numFmt numFmtId="247" formatCode="#,##0.00_ ;[Red]\-#,##0.00\ "/>
    <numFmt numFmtId="248" formatCode="0_);[Red]\(0\)"/>
    <numFmt numFmtId="249" formatCode="0.000_ "/>
    <numFmt numFmtId="250" formatCode="#,##0_);[Red]\(#,##0\)"/>
    <numFmt numFmtId="251" formatCode="0.0%"/>
    <numFmt numFmtId="252" formatCode="0.000000_ "/>
    <numFmt numFmtId="253" formatCode="0.000000"/>
    <numFmt numFmtId="254" formatCode="#,##0.000_ ;[Red]\-#,##0.000\ "/>
    <numFmt numFmtId="255" formatCode="#,##0.00000_ ;[Red]\-#,##0.00000\ "/>
    <numFmt numFmtId="256" formatCode="##.0&quot;y&quot;"/>
    <numFmt numFmtId="257" formatCode="#,##0.00000000_);[Red]\(#,##0.00000000\)"/>
    <numFmt numFmtId="258" formatCode="0.0000000_ "/>
    <numFmt numFmtId="259" formatCode="0.00000000_ "/>
  </numFmts>
  <fonts count="21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1"/>
      <name val="맑은 고딕"/>
      <family val="2"/>
    </font>
    <font>
      <sz val="11"/>
      <name val="맑은 고딕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Arial"/>
      <family val="2"/>
    </font>
    <font>
      <b/>
      <sz val="14"/>
      <color indexed="9"/>
      <name val="Arial"/>
      <family val="2"/>
    </font>
    <font>
      <b/>
      <sz val="10"/>
      <color indexed="9"/>
      <name val="Arial Unicode MS"/>
      <family val="3"/>
      <charset val="129"/>
    </font>
    <font>
      <b/>
      <sz val="10"/>
      <color indexed="9"/>
      <name val="돋움"/>
      <family val="3"/>
      <charset val="129"/>
    </font>
    <font>
      <b/>
      <sz val="10"/>
      <color theme="0"/>
      <name val="Arial"/>
      <family val="2"/>
    </font>
    <font>
      <sz val="11"/>
      <color theme="0"/>
      <name val="맑은 고딕"/>
      <family val="2"/>
    </font>
    <font>
      <sz val="11"/>
      <name val="맑은 고딕"/>
      <family val="3"/>
      <charset val="129"/>
    </font>
    <font>
      <b/>
      <sz val="10"/>
      <name val="MS Sans Serif"/>
      <family val="2"/>
    </font>
    <font>
      <sz val="13"/>
      <name val="Helv"/>
      <family val="2"/>
    </font>
    <font>
      <sz val="11"/>
      <color indexed="10"/>
      <name val="?¾’?"/>
      <family val="1"/>
      <charset val="129"/>
    </font>
    <font>
      <b/>
      <u/>
      <sz val="10"/>
      <name val="Courier"/>
      <family val="3"/>
    </font>
    <font>
      <sz val="8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7"/>
      <name val="Geometr706 Md BT"/>
      <family val="2"/>
    </font>
    <font>
      <sz val="11"/>
      <color indexed="8"/>
      <name val="맑은 고딕"/>
      <family val="3"/>
      <charset val="129"/>
    </font>
    <font>
      <sz val="9"/>
      <color indexed="8"/>
      <name val="돋움"/>
      <family val="3"/>
      <charset val="129"/>
    </font>
    <font>
      <sz val="10"/>
      <color indexed="9"/>
      <name val="Arial"/>
      <family val="2"/>
    </font>
    <font>
      <sz val="11"/>
      <color indexed="9"/>
      <name val="맑은 고딕"/>
      <family val="3"/>
      <charset val="129"/>
    </font>
    <font>
      <sz val="9"/>
      <color indexed="9"/>
      <name val="돋움"/>
      <family val="3"/>
      <charset val="129"/>
    </font>
    <font>
      <sz val="10"/>
      <name val="CG Times (WN)"/>
      <family val="1"/>
    </font>
    <font>
      <sz val="9"/>
      <name val="Times New Roman"/>
      <family val="1"/>
    </font>
    <font>
      <sz val="10"/>
      <color indexed="8"/>
      <name val="Tms Rmn"/>
      <family val="1"/>
    </font>
    <font>
      <sz val="12"/>
      <name val="Tms Rmn"/>
      <family val="1"/>
    </font>
    <font>
      <b/>
      <u/>
      <sz val="8"/>
      <name val="CG Times (WN)"/>
      <family val="1"/>
    </font>
    <font>
      <sz val="8"/>
      <name val="Times New Roman"/>
      <family val="1"/>
    </font>
    <font>
      <sz val="10"/>
      <name val="Helv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sz val="10"/>
      <color indexed="14"/>
      <name val="Times New Roman"/>
      <family val="1"/>
    </font>
    <font>
      <i/>
      <sz val="9"/>
      <name val="Times New Roman"/>
      <family val="1"/>
    </font>
    <font>
      <sz val="11"/>
      <name val="Tms Rmn"/>
      <family val="1"/>
    </font>
    <font>
      <sz val="10"/>
      <name val="맑은 고딕"/>
      <family val="3"/>
      <charset val="129"/>
    </font>
    <font>
      <sz val="8"/>
      <color indexed="8"/>
      <name val="Arial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b/>
      <sz val="10"/>
      <name val="Arial"/>
      <family val="2"/>
    </font>
    <font>
      <b/>
      <sz val="10"/>
      <name val="Times New Roman"/>
      <family val="1"/>
    </font>
    <font>
      <b/>
      <i/>
      <sz val="10"/>
      <name val="Arial"/>
      <family val="2"/>
    </font>
    <font>
      <sz val="10"/>
      <name val="돋움"/>
      <family val="3"/>
      <charset val="129"/>
    </font>
    <font>
      <sz val="12"/>
      <name val="Times New Roman"/>
      <family val="1"/>
    </font>
    <font>
      <b/>
      <sz val="10"/>
      <color indexed="56"/>
      <name val="Arial"/>
      <family val="2"/>
    </font>
    <font>
      <sz val="8"/>
      <color indexed="16"/>
      <name val="Helv"/>
      <family val="2"/>
    </font>
    <font>
      <i/>
      <sz val="8"/>
      <name val="Helv"/>
      <family val="2"/>
    </font>
    <font>
      <sz val="7"/>
      <name val="Palatino"/>
      <family val="1"/>
    </font>
    <font>
      <sz val="10"/>
      <color indexed="12"/>
      <name val="Times New Roman"/>
      <family val="1"/>
    </font>
    <font>
      <sz val="6"/>
      <color indexed="16"/>
      <name val="Palatino"/>
      <family val="1"/>
    </font>
    <font>
      <b/>
      <sz val="12"/>
      <name val="Helv"/>
      <family val="2"/>
    </font>
    <font>
      <b/>
      <sz val="12"/>
      <name val="Arial"/>
      <family val="2"/>
    </font>
    <font>
      <b/>
      <sz val="10"/>
      <color indexed="63"/>
      <name val="Arial"/>
      <family val="2"/>
    </font>
    <font>
      <sz val="10"/>
      <color indexed="12"/>
      <name val="MS Sans Serif"/>
      <family val="2"/>
    </font>
    <font>
      <b/>
      <i/>
      <sz val="10"/>
      <name val="Times New Roman"/>
      <family val="1"/>
    </font>
    <font>
      <sz val="14"/>
      <name val="Times New Roman"/>
      <family val="1"/>
    </font>
    <font>
      <sz val="16"/>
      <name val="Times New Roman"/>
      <family val="1"/>
    </font>
    <font>
      <b/>
      <sz val="8"/>
      <color indexed="60"/>
      <name val="Tahoma"/>
      <family val="2"/>
    </font>
    <font>
      <sz val="10"/>
      <color indexed="10"/>
      <name val="Arial"/>
      <family val="2"/>
    </font>
    <font>
      <sz val="8"/>
      <color indexed="18"/>
      <name val="Arial"/>
      <family val="2"/>
    </font>
    <font>
      <b/>
      <sz val="11"/>
      <name val="Helv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2"/>
      <name val="바탕체"/>
      <family val="1"/>
      <charset val="129"/>
    </font>
    <font>
      <sz val="12"/>
      <color indexed="8"/>
      <name val="맑은 고딕"/>
      <family val="3"/>
      <charset val="129"/>
    </font>
    <font>
      <sz val="10"/>
      <color indexed="8"/>
      <name val="MS Sans Serif"/>
      <family val="2"/>
    </font>
    <font>
      <b/>
      <sz val="10"/>
      <color indexed="22"/>
      <name val="Arial"/>
      <family val="2"/>
    </font>
    <font>
      <b/>
      <sz val="9"/>
      <name val="Arial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Times New Roman"/>
      <family val="1"/>
    </font>
    <font>
      <i/>
      <sz val="10"/>
      <name val="Arial"/>
      <family val="2"/>
    </font>
    <font>
      <sz val="8"/>
      <color indexed="18"/>
      <name val="Helvetica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i/>
      <sz val="9"/>
      <color indexed="50"/>
      <name val="Times New Roman"/>
      <family val="1"/>
    </font>
    <font>
      <sz val="10"/>
      <name val="Tms Rmn"/>
      <family val="1"/>
    </font>
    <font>
      <sz val="10"/>
      <color indexed="8"/>
      <name val="굴림"/>
      <family val="3"/>
      <charset val="129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7"/>
      <name val="Times New Roman"/>
      <family val="1"/>
    </font>
    <font>
      <sz val="10"/>
      <name val="Frutiger 45 Light"/>
      <family val="2"/>
    </font>
    <font>
      <b/>
      <sz val="8"/>
      <color indexed="46"/>
      <name val="Tahoma"/>
      <family val="2"/>
    </font>
    <font>
      <b/>
      <sz val="24"/>
      <name val="MS Sans Serif"/>
      <family val="2"/>
    </font>
    <font>
      <b/>
      <i/>
      <sz val="12"/>
      <name val="Galliard BT"/>
      <family val="1"/>
    </font>
    <font>
      <b/>
      <sz val="10"/>
      <name val="CG Times (WN)"/>
      <family val="1"/>
    </font>
    <font>
      <sz val="10"/>
      <color indexed="23"/>
      <name val="Times New Roman"/>
      <family val="1"/>
    </font>
    <font>
      <b/>
      <sz val="8"/>
      <name val="CG Times (WN)"/>
      <family val="1"/>
    </font>
    <font>
      <b/>
      <sz val="10"/>
      <color indexed="10"/>
      <name val="Times New Roman"/>
      <family val="1"/>
    </font>
    <font>
      <b/>
      <sz val="11"/>
      <name val="Arial"/>
      <family val="2"/>
    </font>
    <font>
      <sz val="11"/>
      <color indexed="10"/>
      <name val="맑은 고딕"/>
      <family val="3"/>
      <charset val="129"/>
    </font>
    <font>
      <sz val="9"/>
      <color indexed="10"/>
      <name val="돋움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9"/>
      <color indexed="52"/>
      <name val="돋움"/>
      <family val="3"/>
      <charset val="129"/>
    </font>
    <font>
      <sz val="12"/>
      <name val="Courier"/>
      <family val="3"/>
    </font>
    <font>
      <sz val="11"/>
      <color indexed="20"/>
      <name val="맑은 고딕"/>
      <family val="3"/>
      <charset val="129"/>
    </font>
    <font>
      <sz val="9"/>
      <color indexed="20"/>
      <name val="돋움"/>
      <family val="3"/>
      <charset val="129"/>
    </font>
    <font>
      <sz val="9"/>
      <color indexed="8"/>
      <name val="Arial"/>
      <family val="2"/>
    </font>
    <font>
      <sz val="11"/>
      <color indexed="60"/>
      <name val="맑은 고딕"/>
      <family val="3"/>
      <charset val="129"/>
    </font>
    <font>
      <sz val="11"/>
      <color indexed="19"/>
      <name val="맑은 고딕"/>
      <family val="3"/>
      <charset val="129"/>
    </font>
    <font>
      <sz val="9"/>
      <color indexed="60"/>
      <name val="돋움"/>
      <family val="3"/>
      <charset val="129"/>
    </font>
    <font>
      <i/>
      <sz val="11"/>
      <color indexed="23"/>
      <name val="맑은 고딕"/>
      <family val="3"/>
      <charset val="129"/>
    </font>
    <font>
      <i/>
      <sz val="9"/>
      <color indexed="23"/>
      <name val="돋움"/>
      <family val="3"/>
      <charset val="129"/>
    </font>
    <font>
      <b/>
      <sz val="11"/>
      <color indexed="9"/>
      <name val="맑은 고딕"/>
      <family val="3"/>
      <charset val="129"/>
    </font>
    <font>
      <b/>
      <sz val="9"/>
      <color indexed="9"/>
      <name val="돋움"/>
      <family val="3"/>
      <charset val="129"/>
    </font>
    <font>
      <sz val="10"/>
      <color indexed="8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9"/>
      <color indexed="52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9"/>
      <color indexed="8"/>
      <name val="돋움"/>
      <family val="3"/>
      <charset val="129"/>
    </font>
    <font>
      <sz val="11"/>
      <color indexed="62"/>
      <name val="맑은 고딕"/>
      <family val="3"/>
      <charset val="129"/>
    </font>
    <font>
      <sz val="9"/>
      <color indexed="62"/>
      <name val="돋움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56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sz val="11"/>
      <name val="Century Gothic"/>
      <family val="2"/>
    </font>
    <font>
      <b/>
      <sz val="11"/>
      <name val="Century Gothic"/>
      <family val="2"/>
    </font>
    <font>
      <b/>
      <sz val="11"/>
      <color theme="5"/>
      <name val="Century Gothic"/>
      <family val="2"/>
    </font>
    <font>
      <b/>
      <sz val="16"/>
      <name val="Century Gothic"/>
      <family val="2"/>
    </font>
    <font>
      <b/>
      <sz val="16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10"/>
      <name val="–¾’©"/>
      <family val="1"/>
      <charset val="129"/>
    </font>
    <font>
      <sz val="10"/>
      <color theme="1"/>
      <name val="굴림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indexed="81"/>
      <name val="돋움"/>
      <family val="3"/>
      <charset val="129"/>
    </font>
    <font>
      <sz val="10"/>
      <color indexed="81"/>
      <name val="Tahoma"/>
      <family val="2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rgb="FF000000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2" tint="-9.9978637043366805E-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name val="Consolas"/>
      <family val="3"/>
    </font>
    <font>
      <sz val="12"/>
      <name val="돋움"/>
      <family val="3"/>
      <charset val="129"/>
    </font>
    <font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sz val="11"/>
      <name val="Consolas"/>
      <family val="3"/>
    </font>
    <font>
      <b/>
      <i/>
      <u/>
      <sz val="11"/>
      <name val="Century Gothic"/>
      <family val="2"/>
    </font>
    <font>
      <b/>
      <sz val="15"/>
      <name val="맑은 고딕"/>
      <family val="3"/>
      <charset val="129"/>
      <scheme val="major"/>
    </font>
    <font>
      <sz val="11"/>
      <name val="c"/>
    </font>
    <font>
      <sz val="11"/>
      <name val="c"/>
      <family val="2"/>
    </font>
    <font>
      <b/>
      <sz val="11"/>
      <color theme="5"/>
      <name val="c"/>
      <family val="2"/>
    </font>
    <font>
      <b/>
      <sz val="11"/>
      <name val="c"/>
      <family val="2"/>
    </font>
    <font>
      <b/>
      <i/>
      <u/>
      <sz val="11"/>
      <name val="c"/>
      <family val="2"/>
    </font>
    <font>
      <b/>
      <sz val="11"/>
      <name val="Consolas"/>
      <family val="3"/>
    </font>
    <font>
      <b/>
      <sz val="11"/>
      <color theme="5"/>
      <name val="Consolas"/>
      <family val="3"/>
    </font>
    <font>
      <b/>
      <i/>
      <u/>
      <sz val="11"/>
      <name val="Consolas"/>
      <family val="3"/>
    </font>
    <font>
      <b/>
      <sz val="11"/>
      <color rgb="FF000000"/>
      <name val="Consolas"/>
      <family val="3"/>
    </font>
    <font>
      <sz val="11"/>
      <color rgb="FF000000"/>
      <name val="Consolas"/>
      <family val="3"/>
    </font>
    <font>
      <b/>
      <sz val="15"/>
      <color rgb="FF000000"/>
      <name val="Consolas"/>
      <family val="3"/>
    </font>
    <font>
      <b/>
      <sz val="16"/>
      <name val="Consolas"/>
      <family val="3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6"/>
        <bgColor indexed="64"/>
      </patternFill>
    </fill>
    <fill>
      <patternFill patternType="solid">
        <fgColor indexed="9"/>
      </patternFill>
    </fill>
    <fill>
      <patternFill patternType="solid">
        <fgColor indexed="8"/>
        <bgColor indexed="64"/>
      </patternFill>
    </fill>
    <fill>
      <patternFill patternType="solid">
        <fgColor indexed="13"/>
      </patternFill>
    </fill>
    <fill>
      <patternFill patternType="gray0625">
        <fgColor indexed="13"/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15"/>
      </patternFill>
    </fill>
    <fill>
      <patternFill patternType="solid">
        <fgColor indexed="4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52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double">
        <color indexed="1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52"/>
      </left>
      <right style="medium">
        <color indexed="46"/>
      </right>
      <top style="medium">
        <color indexed="52"/>
      </top>
      <bottom style="medium">
        <color indexed="46"/>
      </bottom>
      <diagonal/>
    </border>
    <border>
      <left/>
      <right/>
      <top/>
      <bottom style="double">
        <color indexed="64"/>
      </bottom>
      <diagonal/>
    </border>
    <border>
      <left style="thin">
        <color indexed="23"/>
      </left>
      <right style="thin">
        <color indexed="9"/>
      </right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2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4654">
    <xf numFmtId="0" fontId="0" fillId="0" borderId="0">
      <alignment vertical="center"/>
    </xf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9" fontId="11" fillId="0" borderId="0" applyFont="0" applyFill="0" applyBorder="0" applyAlignment="0" applyProtection="0">
      <alignment vertical="center"/>
    </xf>
    <xf numFmtId="0" fontId="11" fillId="0" borderId="0"/>
    <xf numFmtId="0" fontId="13" fillId="0" borderId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178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3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41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0" fillId="0" borderId="0" applyNumberFormat="0" applyFill="0" applyBorder="0" applyAlignment="0" applyProtection="0"/>
    <xf numFmtId="0" fontId="13" fillId="0" borderId="0"/>
    <xf numFmtId="179" fontId="41" fillId="0" borderId="0"/>
    <xf numFmtId="0" fontId="42" fillId="0" borderId="0"/>
    <xf numFmtId="17" fontId="43" fillId="0" borderId="0">
      <alignment horizontal="center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44" fillId="0" borderId="0">
      <alignment horizontal="left"/>
    </xf>
    <xf numFmtId="0" fontId="44" fillId="0" borderId="0">
      <alignment horizontal="left" wrapText="1"/>
    </xf>
    <xf numFmtId="0" fontId="44" fillId="0" borderId="0">
      <alignment horizontal="left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45" fillId="0" borderId="0">
      <alignment vertical="top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40" fillId="0" borderId="0" applyNumberFormat="0" applyFill="0" applyBorder="0" applyAlignment="0" applyProtection="0"/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44" fillId="0" borderId="0">
      <alignment horizontal="left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 applyNumberFormat="0" applyFill="0" applyBorder="0" applyAlignment="0" applyProtection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46" fillId="0" borderId="0"/>
    <xf numFmtId="0" fontId="47" fillId="0" borderId="0">
      <alignment horizontal="left" vertical="center"/>
    </xf>
    <xf numFmtId="0" fontId="47" fillId="0" borderId="0">
      <alignment horizontal="left" vertical="center"/>
    </xf>
    <xf numFmtId="0" fontId="13" fillId="0" borderId="0">
      <alignment vertical="center"/>
    </xf>
    <xf numFmtId="180" fontId="13" fillId="0" borderId="0" applyFont="0" applyFill="0" applyBorder="0" applyAlignment="0" applyProtection="0">
      <alignment vertical="top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2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4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7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40" fontId="46" fillId="0" borderId="0" applyFont="0" applyFill="0" applyBorder="0" applyAlignment="0" applyProtection="0">
      <alignment vertical="top"/>
    </xf>
    <xf numFmtId="181" fontId="46" fillId="0" borderId="0" applyFont="0" applyFill="0" applyBorder="0" applyAlignment="0" applyProtection="0">
      <alignment vertical="top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5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3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8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6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182" fontId="46" fillId="0" borderId="0" applyFont="0" applyFill="0" applyBorder="0" applyAlignment="0" applyProtection="0">
      <alignment vertical="top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3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6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15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183" fontId="13" fillId="0" borderId="0" applyFont="0" applyFill="0" applyBorder="0" applyAlignment="0" applyProtection="0">
      <alignment vertical="top"/>
    </xf>
    <xf numFmtId="1" fontId="53" fillId="0" borderId="0" applyFont="0" applyFill="0" applyBorder="0" applyProtection="0">
      <alignment horizontal="left" vertical="top"/>
    </xf>
    <xf numFmtId="0" fontId="13" fillId="0" borderId="0"/>
    <xf numFmtId="0" fontId="54" fillId="0" borderId="0"/>
    <xf numFmtId="0" fontId="55" fillId="0" borderId="0" applyNumberFormat="0" applyFill="0" applyBorder="0" applyAlignment="0" applyProtection="0"/>
    <xf numFmtId="184" fontId="46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0" fontId="46" fillId="36" borderId="10" applyFont="0" applyBorder="0"/>
    <xf numFmtId="185" fontId="46" fillId="0" borderId="0">
      <alignment horizontal="center"/>
    </xf>
    <xf numFmtId="15" fontId="57" fillId="0" borderId="0" applyNumberFormat="0">
      <alignment horizontal="center"/>
    </xf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186" fontId="40" fillId="0" borderId="11" applyAlignment="0" applyProtection="0"/>
    <xf numFmtId="0" fontId="58" fillId="0" borderId="12" applyNumberFormat="0" applyFont="0" applyFill="0" applyAlignment="0" applyProtection="0"/>
    <xf numFmtId="0" fontId="58" fillId="0" borderId="13" applyNumberFormat="0" applyFont="0" applyFill="0" applyAlignment="0" applyProtection="0"/>
    <xf numFmtId="187" fontId="13" fillId="0" borderId="0" applyFont="0" applyFill="0" applyBorder="0" applyAlignment="0" applyProtection="0">
      <alignment horizontal="center" vertical="center"/>
    </xf>
    <xf numFmtId="0" fontId="45" fillId="0" borderId="0" applyFill="0" applyBorder="0" applyAlignment="0"/>
    <xf numFmtId="188" fontId="59" fillId="0" borderId="0" applyFill="0" applyBorder="0" applyAlignment="0"/>
    <xf numFmtId="189" fontId="59" fillId="0" borderId="0" applyFill="0" applyBorder="0" applyAlignment="0"/>
    <xf numFmtId="190" fontId="13" fillId="0" borderId="0" applyFill="0" applyBorder="0" applyAlignment="0"/>
    <xf numFmtId="189" fontId="13" fillId="0" borderId="0" applyFill="0" applyBorder="0" applyAlignment="0"/>
    <xf numFmtId="191" fontId="59" fillId="0" borderId="0" applyFill="0" applyBorder="0" applyAlignment="0"/>
    <xf numFmtId="192" fontId="59" fillId="0" borderId="0" applyFill="0" applyBorder="0" applyAlignment="0"/>
    <xf numFmtId="188" fontId="59" fillId="0" borderId="0" applyFill="0" applyBorder="0" applyAlignment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0" fillId="37" borderId="1" applyNumberFormat="0" applyAlignment="0" applyProtection="0"/>
    <xf numFmtId="0" fontId="61" fillId="0" borderId="0"/>
    <xf numFmtId="38" fontId="62" fillId="0" borderId="0" applyNumberFormat="0" applyFill="0" applyBorder="0" applyAlignment="0" applyProtection="0">
      <alignment vertical="top"/>
    </xf>
    <xf numFmtId="193" fontId="63" fillId="0" borderId="0" applyNumberFormat="0" applyFill="0" applyBorder="0" applyAlignment="0" applyProtection="0">
      <alignment vertical="top"/>
    </xf>
    <xf numFmtId="38" fontId="46" fillId="0" borderId="0" applyNumberFormat="0" applyFont="0" applyBorder="0" applyAlignment="0" applyProtection="0">
      <alignment vertical="top"/>
    </xf>
    <xf numFmtId="194" fontId="64" fillId="0" borderId="0"/>
    <xf numFmtId="194" fontId="64" fillId="0" borderId="0"/>
    <xf numFmtId="194" fontId="64" fillId="0" borderId="0"/>
    <xf numFmtId="194" fontId="64" fillId="0" borderId="0"/>
    <xf numFmtId="194" fontId="64" fillId="0" borderId="0"/>
    <xf numFmtId="194" fontId="64" fillId="0" borderId="0"/>
    <xf numFmtId="194" fontId="64" fillId="0" borderId="0"/>
    <xf numFmtId="194" fontId="64" fillId="0" borderId="0"/>
    <xf numFmtId="195" fontId="65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196" fontId="13" fillId="0" borderId="0" applyFont="0" applyFill="0" applyBorder="0" applyAlignment="0" applyProtection="0"/>
    <xf numFmtId="191" fontId="59" fillId="0" borderId="0" applyFont="0" applyFill="0" applyBorder="0" applyAlignment="0" applyProtection="0"/>
    <xf numFmtId="197" fontId="13" fillId="0" borderId="0" applyFont="0" applyFill="0"/>
    <xf numFmtId="198" fontId="67" fillId="0" borderId="0" applyFont="0" applyFill="0" applyBorder="0" applyAlignment="0" applyProtection="0">
      <alignment horizontal="right"/>
    </xf>
    <xf numFmtId="199" fontId="67" fillId="0" borderId="0" applyFont="0" applyFill="0" applyBorder="0" applyAlignment="0" applyProtection="0">
      <alignment horizontal="right"/>
    </xf>
    <xf numFmtId="200" fontId="65" fillId="0" borderId="0" applyFont="0" applyFill="0" applyBorder="0" applyAlignment="0" applyProtection="0">
      <alignment vertical="center"/>
    </xf>
    <xf numFmtId="200" fontId="65" fillId="0" borderId="0" applyFont="0" applyFill="0" applyBorder="0" applyAlignment="0" applyProtection="0">
      <alignment vertical="center"/>
    </xf>
    <xf numFmtId="200" fontId="65" fillId="0" borderId="0" applyFont="0" applyFill="0" applyBorder="0" applyAlignment="0" applyProtection="0">
      <alignment vertical="center"/>
    </xf>
    <xf numFmtId="200" fontId="65" fillId="0" borderId="0" applyFont="0" applyFill="0" applyBorder="0" applyAlignment="0" applyProtection="0">
      <alignment vertical="center"/>
    </xf>
    <xf numFmtId="200" fontId="65" fillId="0" borderId="0" applyFont="0" applyFill="0" applyBorder="0" applyAlignment="0" applyProtection="0">
      <alignment vertical="center"/>
    </xf>
    <xf numFmtId="200" fontId="65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59" fillId="0" borderId="0"/>
    <xf numFmtId="10" fontId="13" fillId="0" borderId="0"/>
    <xf numFmtId="200" fontId="69" fillId="0" borderId="0" applyFont="0" applyFill="0" applyBorder="0" applyAlignment="0" applyProtection="0">
      <alignment horizontal="center"/>
    </xf>
    <xf numFmtId="0" fontId="59" fillId="0" borderId="14"/>
    <xf numFmtId="0" fontId="13" fillId="0" borderId="0" applyFont="0" applyFill="0" applyBorder="0" applyAlignment="0" applyProtection="0"/>
    <xf numFmtId="202" fontId="13" fillId="0" borderId="0" applyFont="0" applyFill="0" applyBorder="0" applyAlignment="0" applyProtection="0"/>
    <xf numFmtId="188" fontId="59" fillId="0" borderId="0" applyFont="0" applyFill="0" applyBorder="0" applyAlignment="0" applyProtection="0"/>
    <xf numFmtId="185" fontId="67" fillId="0" borderId="0" applyFont="0" applyFill="0" applyBorder="0" applyAlignment="0" applyProtection="0">
      <alignment horizontal="right"/>
    </xf>
    <xf numFmtId="203" fontId="67" fillId="0" borderId="0" applyFont="0" applyFill="0" applyBorder="0" applyAlignment="0" applyProtection="0">
      <alignment horizontal="right"/>
    </xf>
    <xf numFmtId="191" fontId="1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11" fillId="0" borderId="0"/>
    <xf numFmtId="14" fontId="70" fillId="0" borderId="0"/>
    <xf numFmtId="0" fontId="59" fillId="0" borderId="0"/>
    <xf numFmtId="204" fontId="67" fillId="0" borderId="0" applyFont="0" applyFill="0" applyBorder="0" applyAlignment="0" applyProtection="0"/>
    <xf numFmtId="14" fontId="45" fillId="0" borderId="0" applyFill="0" applyBorder="0" applyAlignment="0"/>
    <xf numFmtId="179" fontId="58" fillId="0" borderId="0" applyFont="0" applyFill="0" applyBorder="0" applyProtection="0">
      <alignment horizontal="right"/>
    </xf>
    <xf numFmtId="205" fontId="13" fillId="0" borderId="0" applyFont="0" applyFill="0" applyBorder="0" applyProtection="0">
      <alignment horizontal="left" vertical="top"/>
    </xf>
    <xf numFmtId="14" fontId="13" fillId="0" borderId="0"/>
    <xf numFmtId="206" fontId="13" fillId="0" borderId="0" applyFont="0" applyFill="0" applyBorder="0" applyProtection="0">
      <alignment horizontal="left" vertical="top"/>
    </xf>
    <xf numFmtId="207" fontId="13" fillId="0" borderId="0" applyFont="0" applyFill="0" applyBorder="0" applyProtection="0">
      <alignment horizontal="left" vertical="top"/>
    </xf>
    <xf numFmtId="208" fontId="13" fillId="0" borderId="0" applyFont="0" applyFill="0" applyBorder="0" applyProtection="0">
      <alignment horizontal="left" vertical="top"/>
    </xf>
    <xf numFmtId="14" fontId="13" fillId="0" borderId="0" applyFont="0" applyFill="0" applyBorder="0" applyProtection="0">
      <alignment horizontal="left" vertical="top"/>
    </xf>
    <xf numFmtId="209" fontId="69" fillId="25" borderId="15" applyFont="0" applyFill="0" applyBorder="0" applyAlignment="0" applyProtection="0">
      <alignment wrapText="1"/>
    </xf>
    <xf numFmtId="0" fontId="33" fillId="38" borderId="0" applyFont="0" applyFill="0" applyBorder="0" applyAlignment="0" applyProtection="0">
      <alignment horizontal="center"/>
    </xf>
    <xf numFmtId="0" fontId="69" fillId="0" borderId="16" applyFont="0" applyFill="0" applyBorder="0" applyAlignment="0" applyProtection="0">
      <alignment horizontal="center"/>
    </xf>
    <xf numFmtId="0" fontId="69" fillId="0" borderId="16" applyFont="0" applyFill="0" applyBorder="0" applyAlignment="0" applyProtection="0">
      <alignment horizontal="center"/>
    </xf>
    <xf numFmtId="0" fontId="69" fillId="0" borderId="16" applyFont="0" applyFill="0" applyBorder="0" applyAlignment="0" applyProtection="0">
      <alignment horizontal="center"/>
    </xf>
    <xf numFmtId="0" fontId="69" fillId="0" borderId="16" applyFont="0" applyFill="0" applyBorder="0" applyAlignment="0" applyProtection="0">
      <alignment horizontal="center"/>
    </xf>
    <xf numFmtId="195" fontId="45" fillId="0" borderId="0" applyFont="0" applyFill="0" applyBorder="0" applyAlignment="0" applyProtection="0"/>
    <xf numFmtId="200" fontId="45" fillId="0" borderId="0" applyFont="0" applyFill="0" applyBorder="0" applyAlignment="0" applyProtection="0"/>
    <xf numFmtId="15" fontId="71" fillId="0" borderId="0">
      <alignment horizontal="right"/>
    </xf>
    <xf numFmtId="0" fontId="45" fillId="0" borderId="0">
      <alignment horizontal="right"/>
    </xf>
    <xf numFmtId="210" fontId="67" fillId="0" borderId="17" applyNumberFormat="0" applyFont="0" applyFill="0" applyAlignment="0" applyProtection="0"/>
    <xf numFmtId="0" fontId="13" fillId="39" borderId="0"/>
    <xf numFmtId="191" fontId="59" fillId="0" borderId="0" applyFill="0" applyBorder="0" applyAlignment="0"/>
    <xf numFmtId="188" fontId="59" fillId="0" borderId="0" applyFill="0" applyBorder="0" applyAlignment="0"/>
    <xf numFmtId="191" fontId="59" fillId="0" borderId="0" applyFill="0" applyBorder="0" applyAlignment="0"/>
    <xf numFmtId="192" fontId="59" fillId="0" borderId="0" applyFill="0" applyBorder="0" applyAlignment="0"/>
    <xf numFmtId="188" fontId="59" fillId="0" borderId="0" applyFill="0" applyBorder="0" applyAlignment="0"/>
    <xf numFmtId="37" fontId="46" fillId="40" borderId="0" applyNumberFormat="0" applyBorder="0" applyAlignment="0">
      <protection locked="0"/>
    </xf>
    <xf numFmtId="0" fontId="72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73" fillId="0" borderId="0" applyNumberFormat="0" applyFill="0" applyBorder="0" applyAlignment="0" applyProtection="0"/>
    <xf numFmtId="0" fontId="69" fillId="27" borderId="18" applyNumberFormat="0">
      <alignment horizontal="center" vertical="center" wrapText="1"/>
    </xf>
    <xf numFmtId="0" fontId="13" fillId="27" borderId="15">
      <alignment horizontal="right"/>
    </xf>
    <xf numFmtId="0" fontId="74" fillId="31" borderId="0" applyNumberFormat="0" applyBorder="0" applyAlignment="0">
      <protection locked="0"/>
    </xf>
    <xf numFmtId="186" fontId="75" fillId="0" borderId="0" applyBorder="0">
      <alignment horizontal="right"/>
    </xf>
    <xf numFmtId="211" fontId="46" fillId="0" borderId="0"/>
    <xf numFmtId="0" fontId="76" fillId="0" borderId="0"/>
    <xf numFmtId="0" fontId="77" fillId="0" borderId="0" applyFill="0" applyBorder="0" applyProtection="0">
      <alignment horizontal="left"/>
    </xf>
    <xf numFmtId="0" fontId="13" fillId="31" borderId="0" applyNumberFormat="0" applyFont="0"/>
    <xf numFmtId="38" fontId="78" fillId="0" borderId="0" applyNumberFormat="0" applyFill="0" applyBorder="0" applyAlignment="0" applyProtection="0">
      <alignment vertical="top"/>
    </xf>
    <xf numFmtId="38" fontId="44" fillId="31" borderId="0" applyNumberFormat="0" applyBorder="0" applyAlignment="0" applyProtection="0"/>
    <xf numFmtId="38" fontId="44" fillId="41" borderId="0" applyNumberFormat="0" applyBorder="0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69" fillId="42" borderId="19" applyAlignment="0" applyProtection="0"/>
    <xf numFmtId="0" fontId="44" fillId="31" borderId="0"/>
    <xf numFmtId="212" fontId="13" fillId="0" borderId="0" applyFont="0" applyFill="0" applyBorder="0" applyAlignment="0" applyProtection="0">
      <alignment horizontal="right"/>
    </xf>
    <xf numFmtId="0" fontId="79" fillId="0" borderId="0" applyProtection="0">
      <alignment horizontal="right"/>
    </xf>
    <xf numFmtId="0" fontId="80" fillId="0" borderId="0">
      <alignment horizontal="left"/>
    </xf>
    <xf numFmtId="0" fontId="81" fillId="0" borderId="18" applyNumberFormat="0" applyAlignment="0" applyProtection="0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81" fillId="0" borderId="19">
      <alignment horizontal="left" vertical="center"/>
    </xf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0" fontId="46" fillId="43" borderId="10" applyBorder="0"/>
    <xf numFmtId="37" fontId="69" fillId="0" borderId="0"/>
    <xf numFmtId="0" fontId="69" fillId="42" borderId="21">
      <alignment horizontal="center" vertical="center"/>
    </xf>
    <xf numFmtId="0" fontId="82" fillId="42" borderId="21">
      <alignment horizontal="center" vertical="center"/>
    </xf>
    <xf numFmtId="10" fontId="44" fillId="36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41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0" fontId="44" fillId="36" borderId="10" applyNumberFormat="0" applyBorder="0" applyAlignment="0" applyProtection="0"/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79" fontId="13" fillId="44" borderId="10">
      <protection locked="0"/>
    </xf>
    <xf numFmtId="10" fontId="83" fillId="0" borderId="0">
      <protection locked="0"/>
    </xf>
    <xf numFmtId="0" fontId="78" fillId="0" borderId="0" applyNumberFormat="0" applyFill="0" applyBorder="0" applyAlignment="0">
      <protection locked="0"/>
    </xf>
    <xf numFmtId="15" fontId="83" fillId="0" borderId="0">
      <protection locked="0"/>
    </xf>
    <xf numFmtId="2" fontId="83" fillId="0" borderId="22">
      <protection locked="0"/>
    </xf>
    <xf numFmtId="2" fontId="83" fillId="0" borderId="22">
      <protection locked="0"/>
    </xf>
    <xf numFmtId="2" fontId="83" fillId="0" borderId="22">
      <protection locked="0"/>
    </xf>
    <xf numFmtId="2" fontId="83" fillId="0" borderId="22">
      <protection locked="0"/>
    </xf>
    <xf numFmtId="0" fontId="83" fillId="0" borderId="0">
      <protection locked="0"/>
    </xf>
    <xf numFmtId="0" fontId="84" fillId="0" borderId="0"/>
    <xf numFmtId="213" fontId="69" fillId="0" borderId="0" applyNumberFormat="0" applyFill="0" applyBorder="0" applyProtection="0">
      <alignment horizontal="center"/>
    </xf>
    <xf numFmtId="38" fontId="73" fillId="0" borderId="0" applyNumberFormat="0" applyFill="0" applyBorder="0" applyAlignment="0" applyProtection="0">
      <alignment vertical="top"/>
    </xf>
    <xf numFmtId="38" fontId="85" fillId="0" borderId="0" applyNumberFormat="0" applyFill="0" applyBorder="0" applyAlignment="0" applyProtection="0">
      <alignment vertical="top"/>
    </xf>
    <xf numFmtId="38" fontId="86" fillId="0" borderId="0" applyNumberFormat="0" applyFill="0" applyBorder="0" applyAlignment="0" applyProtection="0">
      <alignment vertical="top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186" fontId="75" fillId="0" borderId="19">
      <alignment horizontal="right"/>
    </xf>
    <xf numFmtId="0" fontId="87" fillId="43" borderId="23" applyNumberFormat="0" applyProtection="0">
      <alignment horizontal="center" vertical="center"/>
    </xf>
    <xf numFmtId="185" fontId="46" fillId="0" borderId="16">
      <alignment horizontal="right"/>
    </xf>
    <xf numFmtId="185" fontId="46" fillId="0" borderId="16">
      <alignment horizontal="right"/>
    </xf>
    <xf numFmtId="185" fontId="46" fillId="0" borderId="16">
      <alignment horizontal="right"/>
    </xf>
    <xf numFmtId="185" fontId="46" fillId="0" borderId="16">
      <alignment horizontal="right"/>
    </xf>
    <xf numFmtId="185" fontId="46" fillId="0" borderId="0">
      <alignment horizontal="right"/>
    </xf>
    <xf numFmtId="185" fontId="46" fillId="0" borderId="0">
      <alignment horizontal="left"/>
    </xf>
    <xf numFmtId="191" fontId="59" fillId="0" borderId="0" applyFill="0" applyBorder="0" applyAlignment="0"/>
    <xf numFmtId="188" fontId="59" fillId="0" borderId="0" applyFill="0" applyBorder="0" applyAlignment="0"/>
    <xf numFmtId="38" fontId="46" fillId="31" borderId="0" applyNumberFormat="0" applyFont="0" applyBorder="0" applyAlignment="0" applyProtection="0">
      <alignment vertical="top"/>
    </xf>
    <xf numFmtId="38" fontId="46" fillId="24" borderId="0" applyNumberFormat="0" applyFont="0" applyBorder="0" applyAlignment="0" applyProtection="0">
      <alignment vertical="top"/>
    </xf>
    <xf numFmtId="191" fontId="59" fillId="0" borderId="0" applyFill="0" applyBorder="0" applyAlignment="0"/>
    <xf numFmtId="192" fontId="59" fillId="0" borderId="0" applyFill="0" applyBorder="0" applyAlignment="0"/>
    <xf numFmtId="188" fontId="59" fillId="0" borderId="0" applyFill="0" applyBorder="0" applyAlignment="0"/>
    <xf numFmtId="0" fontId="44" fillId="31" borderId="0" applyNumberFormat="0"/>
    <xf numFmtId="0" fontId="44" fillId="0" borderId="0"/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89" fillId="0" borderId="25">
      <alignment horizontal="left"/>
    </xf>
    <xf numFmtId="0" fontId="45" fillId="0" borderId="26">
      <alignment horizontal="center"/>
    </xf>
    <xf numFmtId="37" fontId="75" fillId="0" borderId="0" applyBorder="0">
      <alignment horizontal="right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0" fontId="90" fillId="0" borderId="12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14" fontId="13" fillId="0" borderId="0">
      <alignment horizontal="right"/>
    </xf>
    <xf numFmtId="215" fontId="67" fillId="0" borderId="0" applyFont="0" applyFill="0" applyBorder="0" applyProtection="0">
      <alignment horizontal="right"/>
    </xf>
    <xf numFmtId="0" fontId="13" fillId="0" borderId="0" applyNumberFormat="0" applyFont="0" applyFill="0" applyBorder="0" applyAlignment="0" applyProtection="0"/>
    <xf numFmtId="0" fontId="91" fillId="31" borderId="27" applyNumberFormat="0" applyFont="0" applyFill="0" applyAlignment="0" applyProtection="0">
      <alignment horizontal="center"/>
    </xf>
    <xf numFmtId="37" fontId="92" fillId="0" borderId="0"/>
    <xf numFmtId="216" fontId="93" fillId="0" borderId="0"/>
    <xf numFmtId="217" fontId="94" fillId="0" borderId="0"/>
    <xf numFmtId="0" fontId="48" fillId="0" borderId="0"/>
    <xf numFmtId="0" fontId="44" fillId="0" borderId="0"/>
    <xf numFmtId="0" fontId="95" fillId="0" borderId="0"/>
    <xf numFmtId="0" fontId="65" fillId="0" borderId="0">
      <alignment vertical="center"/>
    </xf>
    <xf numFmtId="0" fontId="66" fillId="0" borderId="0">
      <alignment vertical="center"/>
    </xf>
    <xf numFmtId="0" fontId="13" fillId="0" borderId="0"/>
    <xf numFmtId="0" fontId="13" fillId="0" borderId="0"/>
    <xf numFmtId="0" fontId="96" fillId="0" borderId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0" fontId="13" fillId="23" borderId="7" applyNumberFormat="0" applyFont="0" applyAlignment="0" applyProtection="0"/>
    <xf numFmtId="188" fontId="69" fillId="0" borderId="0" applyFont="0" applyFill="0" applyBorder="0" applyAlignment="0" applyProtection="0">
      <alignment horizontal="center"/>
    </xf>
    <xf numFmtId="213" fontId="13" fillId="0" borderId="0" applyFont="0" applyFill="0" applyBorder="0" applyAlignment="0" applyProtection="0"/>
    <xf numFmtId="37" fontId="13" fillId="0" borderId="0"/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7" fillId="45" borderId="28" applyNumberFormat="0" applyBorder="0" applyAlignment="0">
      <alignment horizontal="center"/>
      <protection hidden="1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0" fontId="98" fillId="0" borderId="28" applyNumberFormat="0" applyBorder="0" applyAlignment="0">
      <alignment horizontal="center"/>
      <protection locked="0"/>
    </xf>
    <xf numFmtId="38" fontId="46" fillId="47" borderId="0" applyNumberFormat="0" applyFont="0" applyBorder="0" applyAlignment="0" applyProtection="0">
      <alignment vertical="top"/>
    </xf>
    <xf numFmtId="0" fontId="99" fillId="0" borderId="0" applyFill="0" applyBorder="0" applyProtection="0">
      <alignment horizontal="left"/>
    </xf>
    <xf numFmtId="0" fontId="100" fillId="0" borderId="0" applyFill="0" applyBorder="0" applyProtection="0">
      <alignment horizontal="left"/>
    </xf>
    <xf numFmtId="1" fontId="101" fillId="0" borderId="0" applyProtection="0">
      <alignment horizontal="right" vertical="center"/>
    </xf>
    <xf numFmtId="0" fontId="46" fillId="0" borderId="0">
      <alignment horizontal="center" wrapText="1"/>
    </xf>
    <xf numFmtId="179" fontId="102" fillId="0" borderId="16">
      <alignment vertical="center"/>
    </xf>
    <xf numFmtId="189" fontId="13" fillId="0" borderId="0" applyFont="0" applyFill="0" applyBorder="0" applyAlignment="0" applyProtection="0"/>
    <xf numFmtId="218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65" fillId="0" borderId="0" applyFont="0" applyFill="0" applyBorder="0" applyAlignment="0" applyProtection="0">
      <alignment vertical="center"/>
    </xf>
    <xf numFmtId="9" fontId="66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219" fontId="58" fillId="0" borderId="0" applyFont="0" applyFill="0" applyBorder="0" applyProtection="0">
      <alignment horizontal="right"/>
    </xf>
    <xf numFmtId="220" fontId="13" fillId="0" borderId="0" applyFont="0" applyFill="0" applyBorder="0" applyAlignment="0" applyProtection="0"/>
    <xf numFmtId="221" fontId="13" fillId="0" borderId="0" applyFont="0" applyFill="0" applyBorder="0" applyAlignment="0" applyProtection="0"/>
    <xf numFmtId="222" fontId="13" fillId="0" borderId="0" applyFont="0" applyFill="0" applyBorder="0" applyAlignment="0" applyProtection="0">
      <alignment vertical="top"/>
    </xf>
    <xf numFmtId="223" fontId="13" fillId="0" borderId="0"/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224" fontId="50" fillId="42" borderId="10" applyFont="0" applyFill="0" applyBorder="0" applyProtection="0">
      <alignment horizontal="center"/>
    </xf>
    <xf numFmtId="38" fontId="103" fillId="0" borderId="0" applyNumberFormat="0" applyFill="0" applyBorder="0" applyAlignment="0" applyProtection="0">
      <alignment vertical="top"/>
    </xf>
    <xf numFmtId="191" fontId="59" fillId="0" borderId="0" applyFill="0" applyBorder="0" applyAlignment="0"/>
    <xf numFmtId="188" fontId="59" fillId="0" borderId="0" applyFill="0" applyBorder="0" applyAlignment="0"/>
    <xf numFmtId="191" fontId="59" fillId="0" borderId="0" applyFill="0" applyBorder="0" applyAlignment="0"/>
    <xf numFmtId="192" fontId="59" fillId="0" borderId="0" applyFill="0" applyBorder="0" applyAlignment="0"/>
    <xf numFmtId="188" fontId="59" fillId="0" borderId="0" applyFill="0" applyBorder="0" applyAlignment="0"/>
    <xf numFmtId="0" fontId="104" fillId="41" borderId="29">
      <alignment horizontal="center"/>
    </xf>
    <xf numFmtId="0" fontId="104" fillId="41" borderId="29">
      <alignment horizontal="center"/>
    </xf>
    <xf numFmtId="0" fontId="104" fillId="41" borderId="29">
      <alignment horizontal="center"/>
    </xf>
    <xf numFmtId="0" fontId="104" fillId="41" borderId="29">
      <alignment horizontal="center"/>
    </xf>
    <xf numFmtId="225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0" fontId="69" fillId="48" borderId="29" applyNumberFormat="0" applyBorder="0" applyAlignment="0"/>
    <xf numFmtId="0" fontId="69" fillId="48" borderId="29" applyNumberFormat="0" applyBorder="0" applyAlignment="0"/>
    <xf numFmtId="0" fontId="69" fillId="48" borderId="29" applyNumberFormat="0" applyBorder="0" applyAlignment="0"/>
    <xf numFmtId="0" fontId="69" fillId="48" borderId="29" applyNumberFormat="0" applyBorder="0" applyAlignment="0"/>
    <xf numFmtId="3" fontId="105" fillId="0" borderId="30">
      <alignment horizontal="center"/>
      <protection locked="0"/>
    </xf>
    <xf numFmtId="226" fontId="13" fillId="0" borderId="0" applyFont="0" applyFill="0" applyBorder="0" applyAlignment="0" applyProtection="0"/>
    <xf numFmtId="185" fontId="46" fillId="0" borderId="0">
      <alignment horizontal="center"/>
    </xf>
    <xf numFmtId="0" fontId="13" fillId="0" borderId="31" applyNumberFormat="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0" fontId="50" fillId="49" borderId="10"/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6" fillId="22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7" fillId="50" borderId="32" applyNumberFormat="0" applyProtection="0">
      <alignment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4" fontId="106" fillId="50" borderId="32" applyNumberFormat="0" applyProtection="0">
      <alignment horizontal="left" vertical="center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0" fontId="106" fillId="50" borderId="32" applyNumberFormat="0" applyProtection="0">
      <alignment horizontal="left" vertical="top"/>
    </xf>
    <xf numFmtId="4" fontId="106" fillId="51" borderId="0" applyNumberFormat="0" applyProtection="0">
      <alignment horizontal="lef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3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9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7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1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5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9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18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52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45" fillId="10" borderId="32" applyNumberFormat="0" applyProtection="0">
      <alignment horizontal="right" vertical="center"/>
    </xf>
    <xf numFmtId="4" fontId="106" fillId="53" borderId="33" applyNumberFormat="0" applyProtection="0">
      <alignment horizontal="left" vertical="center"/>
    </xf>
    <xf numFmtId="4" fontId="45" fillId="54" borderId="0" applyNumberFormat="0" applyProtection="0">
      <alignment horizontal="left" vertical="center"/>
    </xf>
    <xf numFmtId="4" fontId="108" fillId="55" borderId="0" applyNumberFormat="0" applyProtection="0">
      <alignment horizontal="lef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6" borderId="32" applyNumberFormat="0" applyProtection="0">
      <alignment horizontal="right" vertical="center"/>
    </xf>
    <xf numFmtId="4" fontId="45" fillId="54" borderId="0" applyNumberFormat="0" applyProtection="0">
      <alignment horizontal="left" vertical="center"/>
    </xf>
    <xf numFmtId="4" fontId="45" fillId="51" borderId="0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center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5" borderId="32" applyNumberFormat="0" applyProtection="0">
      <alignment horizontal="left" vertical="top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center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1" borderId="32" applyNumberFormat="0" applyProtection="0">
      <alignment horizontal="left" vertical="top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center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57" borderId="32" applyNumberFormat="0" applyProtection="0">
      <alignment horizontal="left" vertical="top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center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0" fontId="13" fillId="24" borderId="32" applyNumberFormat="0" applyProtection="0">
      <alignment horizontal="left" vertical="top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45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109" fillId="36" borderId="32" applyNumberFormat="0" applyProtection="0">
      <alignment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4" fontId="45" fillId="36" borderId="32" applyNumberFormat="0" applyProtection="0">
      <alignment horizontal="left" vertical="center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0" fontId="45" fillId="36" borderId="32" applyNumberFormat="0" applyProtection="0">
      <alignment horizontal="left" vertical="top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45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109" fillId="54" borderId="32" applyNumberFormat="0" applyProtection="0">
      <alignment horizontal="righ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4" fontId="45" fillId="56" borderId="32" applyNumberFormat="0" applyProtection="0">
      <alignment horizontal="left" vertical="center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0" fontId="45" fillId="51" borderId="32" applyNumberFormat="0" applyProtection="0">
      <alignment horizontal="left" vertical="top"/>
    </xf>
    <xf numFmtId="4" fontId="110" fillId="58" borderId="0" applyNumberFormat="0" applyProtection="0">
      <alignment horizontal="lef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4" fontId="88" fillId="54" borderId="32" applyNumberFormat="0" applyProtection="0">
      <alignment horizontal="right" vertical="center"/>
    </xf>
    <xf numFmtId="38" fontId="111" fillId="59" borderId="0" applyNumberFormat="0" applyBorder="0" applyAlignment="0" applyProtection="0">
      <alignment vertical="top"/>
    </xf>
    <xf numFmtId="0" fontId="112" fillId="0" borderId="34"/>
    <xf numFmtId="0" fontId="46" fillId="60" borderId="0" applyNumberFormat="0" applyFont="0" applyBorder="0" applyAlignment="0" applyProtection="0"/>
    <xf numFmtId="227" fontId="44" fillId="0" borderId="7">
      <alignment horizontal="right" vertical="center"/>
    </xf>
    <xf numFmtId="200" fontId="69" fillId="0" borderId="0" applyFont="0" applyFill="0" applyBorder="0" applyAlignment="0" applyProtection="0">
      <alignment horizontal="center"/>
    </xf>
    <xf numFmtId="0" fontId="50" fillId="28" borderId="0" applyNumberFormat="0" applyBorder="0" applyAlignment="0" applyProtection="0"/>
    <xf numFmtId="0" fontId="13" fillId="0" borderId="0" applyNumberFormat="0" applyFont="0" applyFill="0" applyBorder="0" applyAlignment="0" applyProtection="0"/>
    <xf numFmtId="0" fontId="50" fillId="61" borderId="0" applyNumberFormat="0" applyBorder="0" applyAlignment="0" applyProtection="0"/>
    <xf numFmtId="0" fontId="50" fillId="61" borderId="0" applyNumberFormat="0" applyBorder="0" applyAlignment="0" applyProtection="0"/>
    <xf numFmtId="3" fontId="13" fillId="0" borderId="0" applyNumberFormat="0" applyFont="0" applyFill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3" fontId="13" fillId="0" borderId="0" applyNumberFormat="0" applyFont="0" applyFill="0" applyBorder="0" applyAlignment="0" applyProtection="0"/>
    <xf numFmtId="0" fontId="13" fillId="63" borderId="0" applyNumberFormat="0" applyBorder="0" applyAlignment="0" applyProtection="0"/>
    <xf numFmtId="0" fontId="50" fillId="63" borderId="0" applyNumberFormat="0" applyBorder="0" applyAlignment="0" applyProtection="0"/>
    <xf numFmtId="3" fontId="13" fillId="0" borderId="0" applyNumberFormat="0" applyFont="0" applyFill="0" applyBorder="0" applyAlignment="0" applyProtection="0"/>
    <xf numFmtId="3" fontId="50" fillId="64" borderId="0" applyNumberFormat="0" applyBorder="0" applyAlignment="0" applyProtection="0"/>
    <xf numFmtId="3" fontId="50" fillId="64" borderId="0" applyNumberFormat="0" applyBorder="0" applyAlignment="0" applyProtection="0"/>
    <xf numFmtId="3" fontId="13" fillId="0" borderId="0" applyNumberFormat="0" applyFont="0" applyFill="0" applyBorder="0" applyAlignment="0" applyProtection="0"/>
    <xf numFmtId="3" fontId="50" fillId="65" borderId="0" applyNumberFormat="0" applyBorder="0" applyAlignment="0" applyProtection="0"/>
    <xf numFmtId="3" fontId="50" fillId="65" borderId="0" applyNumberFormat="0" applyBorder="0" applyAlignment="0" applyProtection="0"/>
    <xf numFmtId="0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0" fontId="13" fillId="65" borderId="0" applyNumberFormat="0" applyFont="0" applyBorder="0" applyAlignment="0" applyProtection="0"/>
    <xf numFmtId="4" fontId="13" fillId="0" borderId="0" applyFont="0" applyFill="0" applyBorder="0" applyAlignment="0" applyProtection="0"/>
    <xf numFmtId="228" fontId="13" fillId="0" borderId="0"/>
    <xf numFmtId="0" fontId="96" fillId="0" borderId="0"/>
    <xf numFmtId="229" fontId="45" fillId="0" borderId="0" applyFill="0" applyBorder="0"/>
    <xf numFmtId="0" fontId="44" fillId="31" borderId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113" fillId="0" borderId="10" applyNumberFormat="0" applyFill="0" applyAlignment="0" applyProtection="0"/>
    <xf numFmtId="0" fontId="90" fillId="0" borderId="0"/>
    <xf numFmtId="0" fontId="100" fillId="0" borderId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37" fontId="53" fillId="0" borderId="11" applyNumberFormat="0" applyFont="0" applyFill="0" applyAlignment="0"/>
    <xf numFmtId="0" fontId="98" fillId="0" borderId="0" applyFill="0" applyBorder="0" applyProtection="0">
      <alignment horizontal="center" vertical="center"/>
    </xf>
    <xf numFmtId="0" fontId="114" fillId="0" borderId="0" applyBorder="0" applyProtection="0">
      <alignment vertical="center"/>
    </xf>
    <xf numFmtId="210" fontId="114" fillId="0" borderId="16" applyBorder="0" applyProtection="0">
      <alignment horizontal="right" vertical="center"/>
    </xf>
    <xf numFmtId="210" fontId="114" fillId="0" borderId="16" applyBorder="0" applyProtection="0">
      <alignment horizontal="right" vertical="center"/>
    </xf>
    <xf numFmtId="210" fontId="114" fillId="0" borderId="16" applyBorder="0" applyProtection="0">
      <alignment horizontal="right" vertical="center"/>
    </xf>
    <xf numFmtId="210" fontId="114" fillId="0" borderId="16" applyBorder="0" applyProtection="0">
      <alignment horizontal="right" vertical="center"/>
    </xf>
    <xf numFmtId="0" fontId="115" fillId="66" borderId="0" applyBorder="0" applyProtection="0">
      <alignment horizontal="centerContinuous" vertical="center"/>
    </xf>
    <xf numFmtId="0" fontId="115" fillId="38" borderId="16" applyBorder="0" applyProtection="0">
      <alignment horizontal="centerContinuous" vertical="center"/>
    </xf>
    <xf numFmtId="0" fontId="115" fillId="38" borderId="16" applyBorder="0" applyProtection="0">
      <alignment horizontal="centerContinuous" vertical="center"/>
    </xf>
    <xf numFmtId="0" fontId="115" fillId="38" borderId="16" applyBorder="0" applyProtection="0">
      <alignment horizontal="centerContinuous" vertical="center"/>
    </xf>
    <xf numFmtId="0" fontId="115" fillId="38" borderId="16" applyBorder="0" applyProtection="0">
      <alignment horizontal="centerContinuous" vertical="center"/>
    </xf>
    <xf numFmtId="0" fontId="98" fillId="0" borderId="0" applyFill="0" applyBorder="0" applyProtection="0"/>
    <xf numFmtId="0" fontId="69" fillId="0" borderId="0" applyFill="0" applyBorder="0" applyProtection="0">
      <alignment horizontal="left"/>
    </xf>
    <xf numFmtId="0" fontId="116" fillId="0" borderId="0" applyFill="0" applyBorder="0" applyProtection="0">
      <alignment horizontal="left" vertical="top"/>
    </xf>
    <xf numFmtId="49" fontId="117" fillId="0" borderId="16">
      <alignment vertical="center"/>
    </xf>
    <xf numFmtId="49" fontId="117" fillId="0" borderId="16">
      <alignment vertical="center"/>
    </xf>
    <xf numFmtId="49" fontId="117" fillId="0" borderId="16">
      <alignment vertical="center"/>
    </xf>
    <xf numFmtId="49" fontId="117" fillId="0" borderId="16">
      <alignment vertical="center"/>
    </xf>
    <xf numFmtId="0" fontId="118" fillId="67" borderId="35" applyNumberFormat="0">
      <alignment horizontal="center" vertical="center"/>
    </xf>
    <xf numFmtId="49" fontId="45" fillId="0" borderId="0" applyFill="0" applyBorder="0" applyAlignment="0"/>
    <xf numFmtId="230" fontId="13" fillId="0" borderId="0" applyFill="0" applyBorder="0" applyAlignment="0"/>
    <xf numFmtId="231" fontId="13" fillId="0" borderId="0" applyFill="0" applyBorder="0" applyAlignment="0"/>
    <xf numFmtId="49" fontId="13" fillId="0" borderId="0"/>
    <xf numFmtId="20" fontId="46" fillId="0" borderId="0" applyFont="0" applyFill="0" applyBorder="0" applyAlignment="0" applyProtection="0">
      <alignment vertical="top"/>
    </xf>
    <xf numFmtId="0" fontId="119" fillId="0" borderId="0">
      <alignment horizontal="center"/>
    </xf>
    <xf numFmtId="21" fontId="46" fillId="0" borderId="0" applyFont="0" applyFill="0" applyBorder="0" applyAlignment="0" applyProtection="0">
      <alignment vertical="top"/>
    </xf>
    <xf numFmtId="0" fontId="120" fillId="0" borderId="0"/>
    <xf numFmtId="38" fontId="70" fillId="0" borderId="0" applyNumberFormat="0" applyFill="0" applyBorder="0" applyProtection="0">
      <alignment vertical="top" wrapText="1"/>
    </xf>
    <xf numFmtId="37" fontId="121" fillId="0" borderId="0" applyNumberFormat="0">
      <alignment horizontal="center"/>
    </xf>
    <xf numFmtId="211" fontId="46" fillId="0" borderId="36">
      <alignment horizontal="right"/>
    </xf>
    <xf numFmtId="0" fontId="106" fillId="68" borderId="37" applyProtection="0">
      <alignment horizontal="left"/>
    </xf>
    <xf numFmtId="0" fontId="106" fillId="68" borderId="37" applyProtection="0">
      <alignment horizontal="left"/>
    </xf>
    <xf numFmtId="0" fontId="106" fillId="68" borderId="37" applyProtection="0">
      <alignment horizontal="left"/>
    </xf>
    <xf numFmtId="0" fontId="106" fillId="68" borderId="37" applyProtection="0">
      <alignment horizontal="left"/>
    </xf>
    <xf numFmtId="0" fontId="106" fillId="68" borderId="37" applyProtection="0">
      <alignment horizontal="left"/>
    </xf>
    <xf numFmtId="38" fontId="122" fillId="0" borderId="0" applyNumberFormat="0" applyFill="0" applyBorder="0" applyAlignment="0" applyProtection="0">
      <alignment vertical="top"/>
    </xf>
    <xf numFmtId="37" fontId="123" fillId="0" borderId="16">
      <alignment horizontal="center"/>
    </xf>
    <xf numFmtId="37" fontId="123" fillId="0" borderId="16">
      <alignment horizontal="center"/>
    </xf>
    <xf numFmtId="37" fontId="123" fillId="0" borderId="16">
      <alignment horizontal="center"/>
    </xf>
    <xf numFmtId="37" fontId="123" fillId="0" borderId="16">
      <alignment horizontal="center"/>
    </xf>
    <xf numFmtId="0" fontId="13" fillId="50" borderId="0" applyNumberFormat="0" applyFont="0" applyBorder="0" applyAlignment="0">
      <alignment horizontal="right"/>
      <protection locked="0"/>
    </xf>
    <xf numFmtId="232" fontId="13" fillId="0" borderId="0" applyFont="0" applyFill="0" applyBorder="0" applyAlignment="0" applyProtection="0"/>
    <xf numFmtId="202" fontId="45" fillId="0" borderId="0" applyFont="0" applyFill="0" applyBorder="0" applyAlignment="0" applyProtection="0"/>
    <xf numFmtId="191" fontId="45" fillId="0" borderId="0" applyFont="0" applyFill="0" applyBorder="0" applyAlignment="0" applyProtection="0"/>
    <xf numFmtId="233" fontId="13" fillId="0" borderId="0" applyFont="0" applyFill="0" applyBorder="0" applyAlignment="0" applyProtection="0">
      <alignment horizontal="center"/>
    </xf>
    <xf numFmtId="38" fontId="124" fillId="46" borderId="0" applyNumberFormat="0" applyBorder="0" applyAlignment="0" applyProtection="0">
      <alignment vertical="top"/>
    </xf>
    <xf numFmtId="0" fontId="125" fillId="57" borderId="0">
      <alignment horizontal="right"/>
    </xf>
    <xf numFmtId="193" fontId="46" fillId="0" borderId="0" applyNumberFormat="0" applyFont="0" applyFill="0" applyBorder="0" applyProtection="0">
      <alignment vertical="top" wrapText="1"/>
    </xf>
    <xf numFmtId="234" fontId="13" fillId="0" borderId="0" applyFont="0" applyFill="0" applyBorder="0" applyAlignment="0" applyProtection="0"/>
    <xf numFmtId="14" fontId="46" fillId="0" borderId="0" applyFont="0" applyFill="0" applyBorder="0" applyProtection="0"/>
    <xf numFmtId="179" fontId="58" fillId="0" borderId="0" applyFont="0" applyFill="0" applyBorder="0" applyProtection="0">
      <alignment horizontal="right"/>
    </xf>
    <xf numFmtId="38" fontId="46" fillId="69" borderId="0" applyNumberFormat="0" applyFont="0" applyBorder="0" applyAlignment="0" applyProtection="0">
      <alignment horizontal="right" vertical="top"/>
    </xf>
    <xf numFmtId="235" fontId="13" fillId="0" borderId="0" applyFont="0" applyFill="0" applyBorder="0" applyAlignment="0" applyProtection="0">
      <alignment vertical="top" wrapText="1"/>
    </xf>
    <xf numFmtId="38" fontId="46" fillId="0" borderId="0" applyFont="0" applyFill="0" applyBorder="0" applyAlignment="0" applyProtection="0">
      <alignment horizontal="right" vertical="top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2" fillId="18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11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35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4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30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8" fillId="20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0" fontId="129" fillId="37" borderId="1" applyNumberFormat="0" applyAlignment="0" applyProtection="0">
      <alignment vertical="center"/>
    </xf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179" fontId="131" fillId="0" borderId="0"/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3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3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132" fillId="5" borderId="0" applyNumberFormat="0" applyBorder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11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0" fontId="48" fillId="23" borderId="7" applyNumberFormat="0" applyFont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66" fillId="0" borderId="0" applyFont="0" applyFill="0" applyBorder="0" applyAlignment="0" applyProtection="0">
      <alignment vertical="center"/>
    </xf>
    <xf numFmtId="9" fontId="66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9" fontId="48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34" fillId="0" borderId="0" applyFont="0" applyFill="0" applyBorder="0" applyAlignment="0" applyProtection="0">
      <alignment vertical="center"/>
    </xf>
    <xf numFmtId="9" fontId="134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48" fillId="0" borderId="0" applyFont="0" applyFill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5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6" fillId="22" borderId="0" applyNumberFormat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1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0" fontId="140" fillId="21" borderId="2" applyNumberFormat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/>
    <xf numFmtId="236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66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66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/>
    <xf numFmtId="195" fontId="13" fillId="0" borderId="0" applyFont="0" applyFill="0" applyBorder="0" applyAlignment="0" applyProtection="0"/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/>
    <xf numFmtId="195" fontId="13" fillId="0" borderId="0" applyFont="0" applyFill="0" applyBorder="0" applyAlignment="0" applyProtection="0"/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/>
    <xf numFmtId="41" fontId="11" fillId="0" borderId="0" applyFont="0" applyFill="0" applyBorder="0" applyAlignment="0" applyProtection="0">
      <alignment vertical="center"/>
    </xf>
    <xf numFmtId="41" fontId="134" fillId="0" borderId="0" applyFont="0" applyFill="0" applyBorder="0" applyAlignment="0" applyProtection="0">
      <alignment vertical="center"/>
    </xf>
    <xf numFmtId="41" fontId="134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1" fontId="142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142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195" fontId="13" fillId="0" borderId="0" applyFont="0" applyFill="0" applyBorder="0" applyAlignment="0" applyProtection="0">
      <alignment vertical="center"/>
    </xf>
    <xf numFmtId="200" fontId="45" fillId="0" borderId="0" applyFont="0" applyFill="0" applyBorder="0" applyAlignment="0" applyProtection="0"/>
    <xf numFmtId="200" fontId="45" fillId="0" borderId="0" applyFont="0" applyFill="0" applyBorder="0" applyAlignment="0" applyProtection="0"/>
    <xf numFmtId="200" fontId="45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0" fontId="45" fillId="0" borderId="0" applyFont="0" applyFill="0" applyBorder="0" applyAlignment="0" applyProtection="0"/>
    <xf numFmtId="200" fontId="13" fillId="0" borderId="0" applyFont="0" applyFill="0" applyBorder="0" applyAlignment="0" applyProtection="0"/>
    <xf numFmtId="0" fontId="46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44" fillId="0" borderId="6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43" fillId="0" borderId="6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26" fillId="0" borderId="24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6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9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5" fillId="0" borderId="38" applyNumberFormat="0" applyFill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8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7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47" fillId="22" borderId="1" applyNumberFormat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2" fillId="0" borderId="3" applyNumberFormat="0" applyFill="0" applyAlignment="0" applyProtection="0">
      <alignment vertical="center"/>
    </xf>
    <xf numFmtId="0" fontId="152" fillId="0" borderId="3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0" fillId="0" borderId="3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1" fillId="0" borderId="20" applyNumberFormat="0" applyFill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5" fillId="0" borderId="39" applyNumberFormat="0" applyFill="0" applyAlignment="0" applyProtection="0">
      <alignment vertical="center"/>
    </xf>
    <xf numFmtId="0" fontId="155" fillId="0" borderId="39" applyNumberFormat="0" applyFill="0" applyAlignment="0" applyProtection="0">
      <alignment vertical="center"/>
    </xf>
    <xf numFmtId="0" fontId="155" fillId="0" borderId="39" applyNumberFormat="0" applyFill="0" applyAlignment="0" applyProtection="0">
      <alignment vertical="center"/>
    </xf>
    <xf numFmtId="0" fontId="154" fillId="0" borderId="4" applyNumberFormat="0" applyFill="0" applyAlignment="0" applyProtection="0">
      <alignment vertical="center"/>
    </xf>
    <xf numFmtId="0" fontId="155" fillId="0" borderId="39" applyNumberFormat="0" applyFill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62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02" fontId="45" fillId="0" borderId="0" applyFont="0" applyFill="0" applyBorder="0" applyAlignment="0" applyProtection="0"/>
    <xf numFmtId="191" fontId="45" fillId="0" borderId="0" applyFont="0" applyFill="0" applyBorder="0" applyAlignment="0" applyProtection="0"/>
    <xf numFmtId="0" fontId="13" fillId="0" borderId="0" applyFont="0" applyFill="0" applyBorder="0" applyAlignment="0" applyProtection="0">
      <alignment horizontal="center"/>
    </xf>
    <xf numFmtId="195" fontId="13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center"/>
    </xf>
    <xf numFmtId="0" fontId="173" fillId="0" borderId="53" applyNumberFormat="0" applyFill="0" applyAlignment="0" applyProtection="0">
      <alignment vertical="center"/>
    </xf>
    <xf numFmtId="0" fontId="174" fillId="0" borderId="54" applyNumberFormat="0" applyFill="0" applyAlignment="0" applyProtection="0">
      <alignment vertical="center"/>
    </xf>
    <xf numFmtId="0" fontId="175" fillId="0" borderId="55" applyNumberFormat="0" applyFill="0" applyAlignment="0" applyProtection="0">
      <alignment vertical="center"/>
    </xf>
    <xf numFmtId="0" fontId="175" fillId="0" borderId="0" applyNumberFormat="0" applyFill="0" applyBorder="0" applyAlignment="0" applyProtection="0">
      <alignment vertical="center"/>
    </xf>
    <xf numFmtId="0" fontId="176" fillId="73" borderId="0" applyNumberFormat="0" applyBorder="0" applyAlignment="0" applyProtection="0">
      <alignment vertical="center"/>
    </xf>
    <xf numFmtId="0" fontId="177" fillId="74" borderId="0" applyNumberFormat="0" applyBorder="0" applyAlignment="0" applyProtection="0">
      <alignment vertical="center"/>
    </xf>
    <xf numFmtId="0" fontId="178" fillId="75" borderId="0" applyNumberFormat="0" applyBorder="0" applyAlignment="0" applyProtection="0">
      <alignment vertical="center"/>
    </xf>
    <xf numFmtId="0" fontId="179" fillId="76" borderId="56" applyNumberFormat="0" applyAlignment="0" applyProtection="0">
      <alignment vertical="center"/>
    </xf>
    <xf numFmtId="0" fontId="180" fillId="77" borderId="57" applyNumberFormat="0" applyAlignment="0" applyProtection="0">
      <alignment vertical="center"/>
    </xf>
    <xf numFmtId="0" fontId="181" fillId="77" borderId="56" applyNumberFormat="0" applyAlignment="0" applyProtection="0">
      <alignment vertical="center"/>
    </xf>
    <xf numFmtId="0" fontId="182" fillId="0" borderId="58" applyNumberFormat="0" applyFill="0" applyAlignment="0" applyProtection="0">
      <alignment vertical="center"/>
    </xf>
    <xf numFmtId="0" fontId="183" fillId="78" borderId="59" applyNumberFormat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61" applyNumberFormat="0" applyFill="0" applyAlignment="0" applyProtection="0">
      <alignment vertical="center"/>
    </xf>
    <xf numFmtId="0" fontId="187" fillId="80" borderId="0" applyNumberFormat="0" applyBorder="0" applyAlignment="0" applyProtection="0">
      <alignment vertical="center"/>
    </xf>
    <xf numFmtId="0" fontId="7" fillId="81" borderId="0" applyNumberFormat="0" applyBorder="0" applyAlignment="0" applyProtection="0">
      <alignment vertical="center"/>
    </xf>
    <xf numFmtId="0" fontId="7" fillId="82" borderId="0" applyNumberFormat="0" applyBorder="0" applyAlignment="0" applyProtection="0">
      <alignment vertical="center"/>
    </xf>
    <xf numFmtId="0" fontId="187" fillId="83" borderId="0" applyNumberFormat="0" applyBorder="0" applyAlignment="0" applyProtection="0">
      <alignment vertical="center"/>
    </xf>
    <xf numFmtId="0" fontId="187" fillId="84" borderId="0" applyNumberFormat="0" applyBorder="0" applyAlignment="0" applyProtection="0">
      <alignment vertical="center"/>
    </xf>
    <xf numFmtId="0" fontId="7" fillId="85" borderId="0" applyNumberFormat="0" applyBorder="0" applyAlignment="0" applyProtection="0">
      <alignment vertical="center"/>
    </xf>
    <xf numFmtId="0" fontId="7" fillId="86" borderId="0" applyNumberFormat="0" applyBorder="0" applyAlignment="0" applyProtection="0">
      <alignment vertical="center"/>
    </xf>
    <xf numFmtId="0" fontId="187" fillId="87" borderId="0" applyNumberFormat="0" applyBorder="0" applyAlignment="0" applyProtection="0">
      <alignment vertical="center"/>
    </xf>
    <xf numFmtId="0" fontId="187" fillId="88" borderId="0" applyNumberFormat="0" applyBorder="0" applyAlignment="0" applyProtection="0">
      <alignment vertical="center"/>
    </xf>
    <xf numFmtId="0" fontId="7" fillId="89" borderId="0" applyNumberFormat="0" applyBorder="0" applyAlignment="0" applyProtection="0">
      <alignment vertical="center"/>
    </xf>
    <xf numFmtId="0" fontId="7" fillId="90" borderId="0" applyNumberFormat="0" applyBorder="0" applyAlignment="0" applyProtection="0">
      <alignment vertical="center"/>
    </xf>
    <xf numFmtId="0" fontId="187" fillId="91" borderId="0" applyNumberFormat="0" applyBorder="0" applyAlignment="0" applyProtection="0">
      <alignment vertical="center"/>
    </xf>
    <xf numFmtId="0" fontId="187" fillId="92" borderId="0" applyNumberFormat="0" applyBorder="0" applyAlignment="0" applyProtection="0">
      <alignment vertical="center"/>
    </xf>
    <xf numFmtId="0" fontId="7" fillId="93" borderId="0" applyNumberFormat="0" applyBorder="0" applyAlignment="0" applyProtection="0">
      <alignment vertical="center"/>
    </xf>
    <xf numFmtId="0" fontId="7" fillId="94" borderId="0" applyNumberFormat="0" applyBorder="0" applyAlignment="0" applyProtection="0">
      <alignment vertical="center"/>
    </xf>
    <xf numFmtId="0" fontId="187" fillId="95" borderId="0" applyNumberFormat="0" applyBorder="0" applyAlignment="0" applyProtection="0">
      <alignment vertical="center"/>
    </xf>
    <xf numFmtId="0" fontId="187" fillId="96" borderId="0" applyNumberFormat="0" applyBorder="0" applyAlignment="0" applyProtection="0">
      <alignment vertical="center"/>
    </xf>
    <xf numFmtId="0" fontId="7" fillId="97" borderId="0" applyNumberFormat="0" applyBorder="0" applyAlignment="0" applyProtection="0">
      <alignment vertical="center"/>
    </xf>
    <xf numFmtId="0" fontId="7" fillId="98" borderId="0" applyNumberFormat="0" applyBorder="0" applyAlignment="0" applyProtection="0">
      <alignment vertical="center"/>
    </xf>
    <xf numFmtId="0" fontId="187" fillId="99" borderId="0" applyNumberFormat="0" applyBorder="0" applyAlignment="0" applyProtection="0">
      <alignment vertical="center"/>
    </xf>
    <xf numFmtId="0" fontId="187" fillId="100" borderId="0" applyNumberFormat="0" applyBorder="0" applyAlignment="0" applyProtection="0">
      <alignment vertical="center"/>
    </xf>
    <xf numFmtId="0" fontId="7" fillId="101" borderId="0" applyNumberFormat="0" applyBorder="0" applyAlignment="0" applyProtection="0">
      <alignment vertical="center"/>
    </xf>
    <xf numFmtId="0" fontId="7" fillId="102" borderId="0" applyNumberFormat="0" applyBorder="0" applyAlignment="0" applyProtection="0">
      <alignment vertical="center"/>
    </xf>
    <xf numFmtId="0" fontId="187" fillId="103" borderId="0" applyNumberFormat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7" fillId="79" borderId="60" applyNumberFormat="0" applyFont="0" applyAlignment="0" applyProtection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79" borderId="60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44">
    <xf numFmtId="0" fontId="0" fillId="0" borderId="0" xfId="0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33" fillId="26" borderId="0" xfId="21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33" fillId="27" borderId="0" xfId="21" applyFont="1" applyFill="1" applyAlignment="1">
      <alignment horizontal="center"/>
    </xf>
    <xf numFmtId="0" fontId="34" fillId="28" borderId="0" xfId="21" applyFont="1" applyFill="1" applyAlignment="1">
      <alignment horizontal="center"/>
    </xf>
    <xf numFmtId="0" fontId="36" fillId="27" borderId="0" xfId="21" applyFont="1" applyFill="1" applyAlignment="1">
      <alignment horizontal="center"/>
    </xf>
    <xf numFmtId="0" fontId="37" fillId="27" borderId="0" xfId="21" applyFont="1" applyFill="1" applyAlignment="1">
      <alignment horizontal="center"/>
    </xf>
    <xf numFmtId="0" fontId="38" fillId="27" borderId="0" xfId="21" applyFont="1" applyFill="1" applyAlignment="1">
      <alignment horizontal="center"/>
    </xf>
    <xf numFmtId="0" fontId="14" fillId="0" borderId="0" xfId="0" applyFont="1">
      <alignment vertical="center"/>
    </xf>
    <xf numFmtId="0" fontId="0" fillId="0" borderId="0" xfId="0">
      <alignment vertical="center"/>
    </xf>
    <xf numFmtId="0" fontId="156" fillId="0" borderId="10" xfId="0" applyFont="1" applyBorder="1">
      <alignment vertical="center"/>
    </xf>
    <xf numFmtId="237" fontId="158" fillId="0" borderId="10" xfId="19" applyNumberFormat="1" applyFont="1" applyBorder="1" applyAlignment="1">
      <alignment horizontal="right" vertical="center"/>
    </xf>
    <xf numFmtId="10" fontId="157" fillId="0" borderId="10" xfId="19" applyNumberFormat="1" applyFont="1" applyBorder="1" applyAlignment="1">
      <alignment horizontal="right" vertical="center"/>
    </xf>
    <xf numFmtId="14" fontId="157" fillId="0" borderId="10" xfId="0" applyNumberFormat="1" applyFont="1" applyBorder="1" applyAlignment="1">
      <alignment horizontal="right" vertical="center"/>
    </xf>
    <xf numFmtId="0" fontId="156" fillId="0" borderId="10" xfId="0" applyFont="1" applyBorder="1" applyAlignment="1">
      <alignment vertical="center" wrapText="1"/>
    </xf>
    <xf numFmtId="176" fontId="159" fillId="0" borderId="10" xfId="20" applyNumberFormat="1" applyFont="1" applyBorder="1" applyAlignment="1">
      <alignment horizontal="right" vertical="center"/>
    </xf>
    <xf numFmtId="10" fontId="157" fillId="0" borderId="10" xfId="0" applyNumberFormat="1" applyFont="1" applyBorder="1" applyAlignment="1">
      <alignment horizontal="right" vertical="center"/>
    </xf>
    <xf numFmtId="0" fontId="156" fillId="29" borderId="10" xfId="0" applyFont="1" applyFill="1" applyBorder="1">
      <alignment vertical="center"/>
    </xf>
    <xf numFmtId="0" fontId="156" fillId="32" borderId="10" xfId="0" applyFont="1" applyFill="1" applyBorder="1">
      <alignment vertical="center"/>
    </xf>
    <xf numFmtId="10" fontId="157" fillId="0" borderId="10" xfId="19" applyNumberFormat="1" applyFont="1" applyBorder="1">
      <alignment vertical="center"/>
    </xf>
    <xf numFmtId="0" fontId="156" fillId="33" borderId="10" xfId="0" applyFont="1" applyFill="1" applyBorder="1">
      <alignment vertical="center"/>
    </xf>
    <xf numFmtId="0" fontId="39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0" xfId="34592" applyNumberFormat="1" applyFont="1">
      <alignment vertical="center"/>
    </xf>
    <xf numFmtId="0" fontId="160" fillId="0" borderId="0" xfId="34592" applyNumberFormat="1" applyFont="1">
      <alignment vertical="center"/>
    </xf>
    <xf numFmtId="0" fontId="0" fillId="0" borderId="0" xfId="34592" applyNumberFormat="1" applyFont="1" applyFill="1">
      <alignment vertical="center"/>
    </xf>
    <xf numFmtId="0" fontId="9" fillId="0" borderId="0" xfId="34592" applyNumberFormat="1">
      <alignment vertical="center"/>
    </xf>
    <xf numFmtId="14" fontId="9" fillId="0" borderId="0" xfId="34592" applyNumberFormat="1">
      <alignment vertical="center"/>
    </xf>
    <xf numFmtId="238" fontId="157" fillId="0" borderId="10" xfId="19" applyNumberFormat="1" applyFont="1" applyBorder="1">
      <alignment vertical="center"/>
    </xf>
    <xf numFmtId="240" fontId="157" fillId="0" borderId="10" xfId="46" applyNumberFormat="1" applyFont="1" applyBorder="1" applyAlignment="1">
      <alignment horizontal="right" vertical="center"/>
    </xf>
    <xf numFmtId="238" fontId="157" fillId="0" borderId="10" xfId="19" applyNumberFormat="1" applyFont="1" applyBorder="1" applyAlignment="1">
      <alignment horizontal="right" vertical="center"/>
    </xf>
    <xf numFmtId="241" fontId="9" fillId="0" borderId="0" xfId="34592" applyNumberFormat="1">
      <alignment vertical="center"/>
    </xf>
    <xf numFmtId="10" fontId="0" fillId="0" borderId="0" xfId="19" applyNumberFormat="1" applyFont="1">
      <alignment vertical="center"/>
    </xf>
    <xf numFmtId="242" fontId="163" fillId="0" borderId="10" xfId="34592" applyNumberFormat="1" applyFont="1" applyBorder="1">
      <alignment vertical="center"/>
    </xf>
    <xf numFmtId="0" fontId="169" fillId="0" borderId="10" xfId="0" applyFont="1" applyBorder="1" applyAlignment="1">
      <alignment horizontal="right" vertical="center"/>
    </xf>
    <xf numFmtId="244" fontId="157" fillId="0" borderId="10" xfId="46" applyNumberFormat="1" applyFont="1" applyBorder="1" applyAlignment="1">
      <alignment horizontal="right" vertical="center"/>
    </xf>
    <xf numFmtId="239" fontId="163" fillId="0" borderId="10" xfId="34592" applyNumberFormat="1" applyFont="1" applyBorder="1">
      <alignment vertical="center"/>
    </xf>
    <xf numFmtId="243" fontId="0" fillId="0" borderId="0" xfId="34592" applyNumberFormat="1" applyFont="1">
      <alignment vertical="center"/>
    </xf>
    <xf numFmtId="14" fontId="157" fillId="0" borderId="10" xfId="0" applyNumberFormat="1" applyFont="1" applyFill="1" applyBorder="1" applyAlignment="1">
      <alignment horizontal="right" vertical="center"/>
    </xf>
    <xf numFmtId="0" fontId="156" fillId="0" borderId="10" xfId="0" applyFont="1" applyFill="1" applyBorder="1">
      <alignment vertical="center"/>
    </xf>
    <xf numFmtId="177" fontId="157" fillId="0" borderId="10" xfId="20" applyNumberFormat="1" applyFont="1" applyFill="1" applyBorder="1" applyAlignment="1">
      <alignment horizontal="right" vertical="center"/>
    </xf>
    <xf numFmtId="10" fontId="157" fillId="0" borderId="10" xfId="19" applyNumberFormat="1" applyFont="1" applyFill="1" applyBorder="1" applyAlignment="1">
      <alignment horizontal="right" vertical="center"/>
    </xf>
    <xf numFmtId="238" fontId="157" fillId="0" borderId="10" xfId="19" applyNumberFormat="1" applyFont="1" applyFill="1" applyBorder="1" applyAlignment="1">
      <alignment horizontal="right" vertical="center"/>
    </xf>
    <xf numFmtId="0" fontId="8" fillId="0" borderId="0" xfId="34592" applyNumberFormat="1" applyFont="1">
      <alignment vertical="center"/>
    </xf>
    <xf numFmtId="197" fontId="0" fillId="0" borderId="0" xfId="0" applyNumberFormat="1">
      <alignment vertical="center"/>
    </xf>
    <xf numFmtId="14" fontId="9" fillId="0" borderId="0" xfId="34592" applyNumberFormat="1" applyAlignment="1">
      <alignment horizontal="center" vertical="center"/>
    </xf>
    <xf numFmtId="197" fontId="9" fillId="72" borderId="10" xfId="34592" applyNumberFormat="1" applyFill="1" applyBorder="1" applyAlignment="1">
      <alignment horizontal="center" vertical="center"/>
    </xf>
    <xf numFmtId="0" fontId="9" fillId="0" borderId="10" xfId="34592" applyNumberFormat="1" applyBorder="1" applyAlignment="1">
      <alignment horizontal="center" vertical="center"/>
    </xf>
    <xf numFmtId="14" fontId="9" fillId="0" borderId="10" xfId="34592" applyNumberFormat="1" applyBorder="1" applyAlignment="1">
      <alignment horizontal="center" vertical="center"/>
    </xf>
    <xf numFmtId="0" fontId="9" fillId="0" borderId="0" xfId="34592" applyNumberFormat="1" applyAlignment="1">
      <alignment horizontal="center" vertical="center"/>
    </xf>
    <xf numFmtId="197" fontId="9" fillId="71" borderId="10" xfId="34592" applyNumberFormat="1" applyFill="1" applyBorder="1" applyAlignment="1">
      <alignment horizontal="center" vertical="center"/>
    </xf>
    <xf numFmtId="14" fontId="9" fillId="0" borderId="10" xfId="34592" applyNumberFormat="1" applyFill="1" applyBorder="1" applyAlignment="1">
      <alignment horizontal="center" vertical="center"/>
    </xf>
    <xf numFmtId="14" fontId="7" fillId="0" borderId="0" xfId="34641" applyNumberFormat="1" applyAlignment="1">
      <alignment horizontal="center" vertical="center"/>
    </xf>
    <xf numFmtId="0" fontId="157" fillId="0" borderId="62" xfId="0" applyFont="1" applyBorder="1">
      <alignment vertical="center"/>
    </xf>
    <xf numFmtId="0" fontId="9" fillId="0" borderId="62" xfId="34592" applyNumberFormat="1" applyBorder="1" applyAlignment="1">
      <alignment horizontal="center" vertical="center"/>
    </xf>
    <xf numFmtId="14" fontId="9" fillId="0" borderId="0" xfId="34592" applyNumberFormat="1" applyFill="1" applyBorder="1" applyAlignment="1">
      <alignment horizontal="center" vertical="center"/>
    </xf>
    <xf numFmtId="197" fontId="9" fillId="0" borderId="0" xfId="34592" applyNumberFormat="1" applyFill="1" applyBorder="1" applyAlignment="1">
      <alignment horizontal="center" vertical="center"/>
    </xf>
    <xf numFmtId="0" fontId="9" fillId="0" borderId="0" xfId="34592" applyNumberFormat="1" applyFill="1" applyBorder="1">
      <alignment vertical="center"/>
    </xf>
    <xf numFmtId="0" fontId="6" fillId="0" borderId="0" xfId="34592" applyNumberFormat="1" applyFont="1">
      <alignment vertical="center"/>
    </xf>
    <xf numFmtId="0" fontId="5" fillId="0" borderId="0" xfId="34592" applyNumberFormat="1" applyFont="1" applyAlignment="1">
      <alignment horizontal="center" vertical="center"/>
    </xf>
    <xf numFmtId="0" fontId="188" fillId="105" borderId="0" xfId="0" applyFont="1" applyFill="1" applyAlignment="1">
      <alignment vertical="center"/>
    </xf>
    <xf numFmtId="0" fontId="188" fillId="30" borderId="0" xfId="0" applyFont="1" applyFill="1" applyAlignment="1">
      <alignment vertical="center"/>
    </xf>
    <xf numFmtId="49" fontId="0" fillId="104" borderId="0" xfId="0" applyNumberFormat="1" applyFill="1">
      <alignment vertical="center"/>
    </xf>
    <xf numFmtId="49" fontId="188" fillId="104" borderId="0" xfId="0" applyNumberFormat="1" applyFont="1" applyFill="1">
      <alignment vertical="center"/>
    </xf>
    <xf numFmtId="49" fontId="187" fillId="104" borderId="0" xfId="0" applyNumberFormat="1" applyFont="1" applyFill="1" applyBorder="1">
      <alignment vertical="center"/>
    </xf>
    <xf numFmtId="49" fontId="191" fillId="104" borderId="0" xfId="0" applyNumberFormat="1" applyFont="1" applyFill="1">
      <alignment vertical="center"/>
    </xf>
    <xf numFmtId="49" fontId="192" fillId="104" borderId="0" xfId="0" applyNumberFormat="1" applyFont="1" applyFill="1">
      <alignment vertical="center"/>
    </xf>
    <xf numFmtId="49" fontId="0" fillId="104" borderId="0" xfId="0" applyNumberFormat="1" applyFill="1" applyBorder="1" applyAlignment="1">
      <alignment horizontal="right" vertical="center"/>
    </xf>
    <xf numFmtId="49" fontId="0" fillId="104" borderId="0" xfId="0" applyNumberFormat="1" applyFill="1" applyBorder="1">
      <alignment vertical="center"/>
    </xf>
    <xf numFmtId="0" fontId="188" fillId="104" borderId="16" xfId="0" applyNumberFormat="1" applyFont="1" applyFill="1" applyBorder="1" applyAlignment="1">
      <alignment vertical="center"/>
    </xf>
    <xf numFmtId="49" fontId="192" fillId="104" borderId="0" xfId="0" applyNumberFormat="1" applyFont="1" applyFill="1" applyBorder="1">
      <alignment vertical="center"/>
    </xf>
    <xf numFmtId="49" fontId="194" fillId="108" borderId="0" xfId="0" applyNumberFormat="1" applyFont="1" applyFill="1" applyBorder="1" applyAlignment="1">
      <alignment horizontal="center" vertical="center"/>
    </xf>
    <xf numFmtId="49" fontId="0" fillId="104" borderId="0" xfId="0" applyNumberFormat="1" applyFill="1" applyAlignment="1">
      <alignment horizontal="right" vertical="center"/>
    </xf>
    <xf numFmtId="0" fontId="0" fillId="104" borderId="0" xfId="0" applyNumberFormat="1" applyFill="1">
      <alignment vertical="center"/>
    </xf>
    <xf numFmtId="49" fontId="0" fillId="104" borderId="10" xfId="0" applyNumberFormat="1" applyFill="1" applyBorder="1">
      <alignment vertical="center"/>
    </xf>
    <xf numFmtId="49" fontId="187" fillId="104" borderId="0" xfId="0" applyNumberFormat="1" applyFont="1" applyFill="1">
      <alignment vertical="center"/>
    </xf>
    <xf numFmtId="49" fontId="0" fillId="104" borderId="29" xfId="0" applyNumberFormat="1" applyFill="1" applyBorder="1">
      <alignment vertical="center"/>
    </xf>
    <xf numFmtId="49" fontId="169" fillId="109" borderId="10" xfId="0" applyNumberFormat="1" applyFont="1" applyFill="1" applyBorder="1">
      <alignment vertical="center"/>
    </xf>
    <xf numFmtId="245" fontId="0" fillId="0" borderId="0" xfId="0" applyNumberFormat="1">
      <alignment vertical="center"/>
    </xf>
    <xf numFmtId="246" fontId="200" fillId="0" borderId="0" xfId="0" applyNumberFormat="1" applyFont="1">
      <alignment vertical="center"/>
    </xf>
    <xf numFmtId="0" fontId="200" fillId="0" borderId="0" xfId="34592" applyNumberFormat="1" applyFont="1" applyAlignment="1">
      <alignment horizontal="center" vertical="center"/>
    </xf>
    <xf numFmtId="0" fontId="200" fillId="0" borderId="0" xfId="34592" applyNumberFormat="1" applyFont="1">
      <alignment vertical="center"/>
    </xf>
    <xf numFmtId="0" fontId="200" fillId="70" borderId="49" xfId="34593" applyNumberFormat="1" applyFont="1" applyFill="1" applyBorder="1" applyAlignment="1">
      <alignment horizontal="center" vertical="center"/>
    </xf>
    <xf numFmtId="0" fontId="200" fillId="70" borderId="50" xfId="34593" applyNumberFormat="1" applyFont="1" applyFill="1" applyBorder="1" applyAlignment="1">
      <alignment horizontal="center" vertical="center"/>
    </xf>
    <xf numFmtId="0" fontId="200" fillId="70" borderId="51" xfId="34593" applyNumberFormat="1" applyFont="1" applyFill="1" applyBorder="1" applyAlignment="1">
      <alignment horizontal="center" vertical="center"/>
    </xf>
    <xf numFmtId="197" fontId="200" fillId="0" borderId="0" xfId="46" applyNumberFormat="1" applyFont="1" applyFill="1" applyBorder="1" applyAlignment="1">
      <alignment horizontal="center" vertical="center"/>
    </xf>
    <xf numFmtId="0" fontId="200" fillId="0" borderId="0" xfId="34592" applyNumberFormat="1" applyFont="1" applyFill="1">
      <alignment vertical="center"/>
    </xf>
    <xf numFmtId="0" fontId="200" fillId="0" borderId="0" xfId="34592" applyNumberFormat="1" applyFont="1" applyAlignment="1">
      <alignment horizontal="left" vertical="center"/>
    </xf>
    <xf numFmtId="239" fontId="200" fillId="70" borderId="41" xfId="34593" applyNumberFormat="1" applyFont="1" applyFill="1" applyBorder="1" applyAlignment="1">
      <alignment horizontal="left" vertical="center"/>
    </xf>
    <xf numFmtId="14" fontId="200" fillId="0" borderId="0" xfId="34593" applyNumberFormat="1" applyFont="1" applyAlignment="1">
      <alignment horizontal="left" vertical="center"/>
    </xf>
    <xf numFmtId="14" fontId="200" fillId="0" borderId="42" xfId="34592" applyNumberFormat="1" applyFont="1" applyFill="1" applyBorder="1" applyAlignment="1">
      <alignment horizontal="left" vertical="center"/>
    </xf>
    <xf numFmtId="0" fontId="200" fillId="0" borderId="43" xfId="34592" applyNumberFormat="1" applyFont="1" applyFill="1" applyBorder="1" applyAlignment="1">
      <alignment horizontal="left" vertical="center"/>
    </xf>
    <xf numFmtId="239" fontId="200" fillId="70" borderId="44" xfId="34593" applyNumberFormat="1" applyFont="1" applyFill="1" applyBorder="1" applyAlignment="1">
      <alignment horizontal="left" vertical="center"/>
    </xf>
    <xf numFmtId="14" fontId="200" fillId="0" borderId="45" xfId="34592" applyNumberFormat="1" applyFont="1" applyFill="1" applyBorder="1" applyAlignment="1">
      <alignment horizontal="left" vertical="center"/>
    </xf>
    <xf numFmtId="0" fontId="200" fillId="0" borderId="0" xfId="34592" applyNumberFormat="1" applyFont="1" applyFill="1" applyBorder="1" applyAlignment="1">
      <alignment horizontal="left" vertical="center"/>
    </xf>
    <xf numFmtId="239" fontId="200" fillId="70" borderId="46" xfId="34593" applyNumberFormat="1" applyFont="1" applyFill="1" applyBorder="1" applyAlignment="1">
      <alignment horizontal="left" vertical="center"/>
    </xf>
    <xf numFmtId="14" fontId="200" fillId="0" borderId="47" xfId="34592" applyNumberFormat="1" applyFont="1" applyFill="1" applyBorder="1" applyAlignment="1">
      <alignment horizontal="left" vertical="center"/>
    </xf>
    <xf numFmtId="0" fontId="200" fillId="0" borderId="48" xfId="34592" applyNumberFormat="1" applyFont="1" applyFill="1" applyBorder="1" applyAlignment="1">
      <alignment horizontal="left" vertical="center"/>
    </xf>
    <xf numFmtId="0" fontId="200" fillId="110" borderId="0" xfId="34592" applyNumberFormat="1" applyFont="1" applyFill="1">
      <alignment vertical="center"/>
    </xf>
    <xf numFmtId="0" fontId="200" fillId="30" borderId="0" xfId="34592" applyNumberFormat="1" applyFont="1" applyFill="1" applyAlignment="1">
      <alignment horizontal="left" vertical="center"/>
    </xf>
    <xf numFmtId="2" fontId="196" fillId="0" borderId="0" xfId="46" applyNumberFormat="1" applyFont="1" applyFill="1" applyBorder="1" applyAlignment="1">
      <alignment horizontal="center" vertical="center"/>
    </xf>
    <xf numFmtId="2" fontId="196" fillId="30" borderId="0" xfId="46" applyNumberFormat="1" applyFont="1" applyFill="1" applyBorder="1" applyAlignment="1">
      <alignment horizontal="center" vertical="center"/>
    </xf>
    <xf numFmtId="0" fontId="196" fillId="0" borderId="0" xfId="34592" applyNumberFormat="1" applyFont="1">
      <alignment vertical="center"/>
    </xf>
    <xf numFmtId="247" fontId="196" fillId="0" borderId="0" xfId="34592" applyNumberFormat="1" applyFont="1">
      <alignment vertical="center"/>
    </xf>
    <xf numFmtId="0" fontId="196" fillId="0" borderId="0" xfId="34592" applyNumberFormat="1" applyFont="1" applyFill="1">
      <alignment vertical="center"/>
    </xf>
    <xf numFmtId="0" fontId="201" fillId="0" borderId="62" xfId="0" applyFont="1" applyBorder="1" applyAlignment="1">
      <alignment horizontal="left" vertical="center"/>
    </xf>
    <xf numFmtId="41" fontId="201" fillId="0" borderId="62" xfId="46" applyFont="1" applyBorder="1" applyAlignment="1">
      <alignment horizontal="center" vertical="center"/>
    </xf>
    <xf numFmtId="49" fontId="0" fillId="104" borderId="62" xfId="0" applyNumberFormat="1" applyFill="1" applyBorder="1">
      <alignment vertical="center"/>
    </xf>
    <xf numFmtId="0" fontId="4" fillId="0" borderId="0" xfId="34592" applyNumberFormat="1" applyFont="1">
      <alignment vertical="center"/>
    </xf>
    <xf numFmtId="242" fontId="9" fillId="0" borderId="0" xfId="34592" applyNumberFormat="1">
      <alignment vertical="center"/>
    </xf>
    <xf numFmtId="248" fontId="0" fillId="104" borderId="10" xfId="0" applyNumberFormat="1" applyFill="1" applyBorder="1">
      <alignment vertical="center"/>
    </xf>
    <xf numFmtId="0" fontId="197" fillId="0" borderId="0" xfId="0" applyFont="1">
      <alignment vertical="center"/>
    </xf>
    <xf numFmtId="0" fontId="202" fillId="30" borderId="0" xfId="0" applyFont="1" applyFill="1" applyAlignment="1">
      <alignment horizontal="left" vertical="center"/>
    </xf>
    <xf numFmtId="9" fontId="202" fillId="30" borderId="0" xfId="0" applyNumberFormat="1" applyFont="1" applyFill="1" applyAlignment="1">
      <alignment horizontal="left" vertical="center"/>
    </xf>
    <xf numFmtId="0" fontId="7" fillId="111" borderId="0" xfId="34641" applyFill="1" applyAlignment="1">
      <alignment horizontal="center" vertical="center"/>
    </xf>
    <xf numFmtId="0" fontId="7" fillId="0" borderId="0" xfId="34641" applyFill="1" applyAlignment="1">
      <alignment horizontal="center" vertical="center"/>
    </xf>
    <xf numFmtId="249" fontId="9" fillId="0" borderId="0" xfId="34592" applyNumberFormat="1">
      <alignment vertical="center"/>
    </xf>
    <xf numFmtId="0" fontId="0" fillId="0" borderId="0" xfId="46" applyNumberFormat="1" applyFont="1">
      <alignment vertical="center"/>
    </xf>
    <xf numFmtId="250" fontId="200" fillId="0" borderId="0" xfId="0" applyNumberFormat="1" applyFont="1">
      <alignment vertical="center"/>
    </xf>
    <xf numFmtId="0" fontId="203" fillId="0" borderId="10" xfId="0" applyFont="1" applyBorder="1">
      <alignment vertical="center"/>
    </xf>
    <xf numFmtId="0" fontId="206" fillId="0" borderId="62" xfId="0" applyFont="1" applyBorder="1">
      <alignment vertical="center"/>
    </xf>
    <xf numFmtId="0" fontId="207" fillId="0" borderId="62" xfId="0" applyFont="1" applyBorder="1" applyAlignment="1">
      <alignment horizontal="left" vertical="center"/>
    </xf>
    <xf numFmtId="0" fontId="204" fillId="0" borderId="10" xfId="0" applyFont="1" applyFill="1" applyBorder="1">
      <alignment vertical="center"/>
    </xf>
    <xf numFmtId="177" fontId="206" fillId="0" borderId="10" xfId="20" applyNumberFormat="1" applyFont="1" applyFill="1" applyBorder="1" applyAlignment="1">
      <alignment horizontal="left" vertical="center"/>
    </xf>
    <xf numFmtId="193" fontId="0" fillId="0" borderId="0" xfId="19" applyNumberFormat="1" applyFont="1">
      <alignment vertical="center"/>
    </xf>
    <xf numFmtId="0" fontId="0" fillId="0" borderId="10" xfId="0" applyFont="1" applyBorder="1">
      <alignment vertical="center"/>
    </xf>
    <xf numFmtId="0" fontId="203" fillId="0" borderId="10" xfId="0" applyFont="1" applyBorder="1" applyAlignment="1">
      <alignment horizontal="left" vertical="center"/>
    </xf>
    <xf numFmtId="181" fontId="205" fillId="0" borderId="10" xfId="19" applyNumberFormat="1" applyFont="1" applyBorder="1" applyAlignment="1">
      <alignment horizontal="left" vertical="center"/>
    </xf>
    <xf numFmtId="0" fontId="206" fillId="106" borderId="62" xfId="0" applyFont="1" applyFill="1" applyBorder="1" applyAlignment="1">
      <alignment horizontal="left" vertical="center"/>
    </xf>
    <xf numFmtId="213" fontId="203" fillId="0" borderId="10" xfId="0" applyNumberFormat="1" applyFont="1" applyBorder="1" applyAlignment="1">
      <alignment horizontal="left" vertical="center"/>
    </xf>
    <xf numFmtId="41" fontId="207" fillId="0" borderId="62" xfId="46" applyFont="1" applyBorder="1" applyAlignment="1">
      <alignment horizontal="left" vertical="center"/>
    </xf>
    <xf numFmtId="10" fontId="206" fillId="0" borderId="10" xfId="19" applyNumberFormat="1" applyFont="1" applyFill="1" applyBorder="1" applyAlignment="1">
      <alignment horizontal="left" vertical="center"/>
    </xf>
    <xf numFmtId="238" fontId="206" fillId="0" borderId="10" xfId="19" applyNumberFormat="1" applyFont="1" applyFill="1" applyBorder="1" applyAlignment="1">
      <alignment horizontal="left" vertical="center"/>
    </xf>
    <xf numFmtId="244" fontId="206" fillId="0" borderId="10" xfId="46" applyNumberFormat="1" applyFont="1" applyBorder="1" applyAlignment="1">
      <alignment horizontal="left" vertical="center"/>
    </xf>
    <xf numFmtId="240" fontId="206" fillId="0" borderId="10" xfId="46" applyNumberFormat="1" applyFont="1" applyBorder="1" applyAlignment="1">
      <alignment horizontal="left" vertical="center"/>
    </xf>
    <xf numFmtId="238" fontId="206" fillId="0" borderId="10" xfId="19" applyNumberFormat="1" applyFont="1" applyBorder="1" applyAlignment="1">
      <alignment horizontal="left" vertical="center"/>
    </xf>
    <xf numFmtId="0" fontId="206" fillId="0" borderId="10" xfId="0" applyFont="1" applyBorder="1" applyAlignment="1">
      <alignment horizontal="left" vertical="center"/>
    </xf>
    <xf numFmtId="14" fontId="206" fillId="0" borderId="10" xfId="0" applyNumberFormat="1" applyFont="1" applyBorder="1" applyAlignment="1">
      <alignment horizontal="left" vertical="center"/>
    </xf>
    <xf numFmtId="14" fontId="206" fillId="0" borderId="10" xfId="0" applyNumberFormat="1" applyFont="1" applyFill="1" applyBorder="1" applyAlignment="1">
      <alignment horizontal="left" vertical="center"/>
    </xf>
    <xf numFmtId="0" fontId="3" fillId="0" borderId="0" xfId="34592" applyNumberFormat="1" applyFont="1" applyAlignment="1">
      <alignment horizontal="center" vertical="center"/>
    </xf>
    <xf numFmtId="0" fontId="3" fillId="0" borderId="0" xfId="34592" applyNumberFormat="1" applyFont="1">
      <alignment vertical="center"/>
    </xf>
    <xf numFmtId="0" fontId="208" fillId="106" borderId="62" xfId="0" applyFont="1" applyFill="1" applyBorder="1" applyAlignment="1">
      <alignment horizontal="right" vertical="center"/>
    </xf>
    <xf numFmtId="0" fontId="208" fillId="106" borderId="10" xfId="0" applyFont="1" applyFill="1" applyBorder="1" applyAlignment="1">
      <alignment horizontal="right" vertical="center"/>
    </xf>
    <xf numFmtId="0" fontId="200" fillId="0" borderId="0" xfId="0" applyFont="1">
      <alignment vertical="center"/>
    </xf>
    <xf numFmtId="0" fontId="200" fillId="0" borderId="10" xfId="0" applyFont="1" applyBorder="1" applyAlignment="1">
      <alignment horizontal="left" vertical="center"/>
    </xf>
    <xf numFmtId="0" fontId="200" fillId="0" borderId="10" xfId="0" applyFont="1" applyBorder="1">
      <alignment vertical="center"/>
    </xf>
    <xf numFmtId="181" fontId="209" fillId="0" borderId="10" xfId="19" applyNumberFormat="1" applyFont="1" applyBorder="1" applyAlignment="1">
      <alignment horizontal="left" vertical="center"/>
    </xf>
    <xf numFmtId="213" fontId="200" fillId="0" borderId="10" xfId="0" applyNumberFormat="1" applyFont="1" applyBorder="1" applyAlignment="1">
      <alignment horizontal="left" vertical="center"/>
    </xf>
    <xf numFmtId="0" fontId="208" fillId="0" borderId="62" xfId="0" applyFont="1" applyBorder="1">
      <alignment vertical="center"/>
    </xf>
    <xf numFmtId="0" fontId="210" fillId="0" borderId="62" xfId="0" applyFont="1" applyBorder="1" applyAlignment="1">
      <alignment horizontal="left" vertical="center"/>
    </xf>
    <xf numFmtId="41" fontId="210" fillId="0" borderId="62" xfId="46" applyFont="1" applyBorder="1" applyAlignment="1">
      <alignment horizontal="left" vertical="center"/>
    </xf>
    <xf numFmtId="0" fontId="200" fillId="0" borderId="10" xfId="0" applyFont="1" applyFill="1" applyBorder="1">
      <alignment vertical="center"/>
    </xf>
    <xf numFmtId="177" fontId="208" fillId="0" borderId="10" xfId="20" applyNumberFormat="1" applyFont="1" applyFill="1" applyBorder="1" applyAlignment="1">
      <alignment horizontal="left" vertical="center"/>
    </xf>
    <xf numFmtId="10" fontId="208" fillId="0" borderId="10" xfId="19" applyNumberFormat="1" applyFont="1" applyFill="1" applyBorder="1" applyAlignment="1">
      <alignment horizontal="left" vertical="center"/>
    </xf>
    <xf numFmtId="238" fontId="208" fillId="0" borderId="10" xfId="19" applyNumberFormat="1" applyFont="1" applyFill="1" applyBorder="1" applyAlignment="1">
      <alignment horizontal="left" vertical="center"/>
    </xf>
    <xf numFmtId="244" fontId="208" fillId="0" borderId="10" xfId="46" applyNumberFormat="1" applyFont="1" applyBorder="1" applyAlignment="1">
      <alignment horizontal="left" vertical="center"/>
    </xf>
    <xf numFmtId="240" fontId="208" fillId="0" borderId="10" xfId="46" applyNumberFormat="1" applyFont="1" applyBorder="1" applyAlignment="1">
      <alignment horizontal="left" vertical="center"/>
    </xf>
    <xf numFmtId="238" fontId="208" fillId="0" borderId="10" xfId="19" applyNumberFormat="1" applyFont="1" applyBorder="1" applyAlignment="1">
      <alignment horizontal="left" vertical="center"/>
    </xf>
    <xf numFmtId="0" fontId="208" fillId="0" borderId="10" xfId="0" applyFont="1" applyBorder="1" applyAlignment="1">
      <alignment horizontal="left" vertical="center"/>
    </xf>
    <xf numFmtId="14" fontId="208" fillId="0" borderId="10" xfId="0" applyNumberFormat="1" applyFont="1" applyBorder="1" applyAlignment="1">
      <alignment horizontal="left" vertical="center"/>
    </xf>
    <xf numFmtId="0" fontId="0" fillId="0" borderId="0" xfId="0" applyNumberFormat="1">
      <alignment vertical="center"/>
    </xf>
    <xf numFmtId="14" fontId="208" fillId="111" borderId="10" xfId="0" applyNumberFormat="1" applyFont="1" applyFill="1" applyBorder="1" applyAlignment="1">
      <alignment horizontal="left" vertical="center"/>
    </xf>
    <xf numFmtId="0" fontId="208" fillId="0" borderId="62" xfId="0" applyFont="1" applyFill="1" applyBorder="1" applyAlignment="1">
      <alignment horizontal="left" vertical="center"/>
    </xf>
    <xf numFmtId="41" fontId="0" fillId="0" borderId="0" xfId="46" applyFont="1">
      <alignment vertical="center"/>
    </xf>
    <xf numFmtId="14" fontId="0" fillId="0" borderId="0" xfId="0" applyNumberFormat="1">
      <alignment vertical="center"/>
    </xf>
    <xf numFmtId="0" fontId="0" fillId="0" borderId="0" xfId="34592" applyNumberFormat="1" applyFont="1" applyAlignment="1">
      <alignment horizontal="center" vertical="center"/>
    </xf>
    <xf numFmtId="242" fontId="9" fillId="71" borderId="10" xfId="34592" applyNumberFormat="1" applyFill="1" applyBorder="1" applyAlignment="1">
      <alignment horizontal="center" vertical="center"/>
    </xf>
    <xf numFmtId="253" fontId="9" fillId="0" borderId="0" xfId="34592" applyNumberFormat="1">
      <alignment vertical="center"/>
    </xf>
    <xf numFmtId="193" fontId="9" fillId="0" borderId="0" xfId="19" applyNumberFormat="1" applyFont="1">
      <alignment vertical="center"/>
    </xf>
    <xf numFmtId="0" fontId="193" fillId="0" borderId="0" xfId="0" applyFont="1">
      <alignment vertical="center"/>
    </xf>
    <xf numFmtId="14" fontId="193" fillId="112" borderId="10" xfId="0" applyNumberFormat="1" applyFont="1" applyFill="1" applyBorder="1">
      <alignment vertical="center"/>
    </xf>
    <xf numFmtId="181" fontId="208" fillId="0" borderId="10" xfId="19" applyNumberFormat="1" applyFont="1" applyBorder="1" applyAlignment="1">
      <alignment horizontal="left" vertical="center"/>
    </xf>
    <xf numFmtId="193" fontId="200" fillId="0" borderId="0" xfId="19" applyNumberFormat="1" applyFont="1">
      <alignment vertical="center"/>
    </xf>
    <xf numFmtId="0" fontId="208" fillId="106" borderId="62" xfId="0" applyFont="1" applyFill="1" applyBorder="1" applyAlignment="1">
      <alignment horizontal="left" vertical="center"/>
    </xf>
    <xf numFmtId="254" fontId="208" fillId="0" borderId="10" xfId="19" applyNumberFormat="1" applyFont="1" applyBorder="1" applyAlignment="1">
      <alignment horizontal="left" vertical="center"/>
    </xf>
    <xf numFmtId="0" fontId="200" fillId="0" borderId="0" xfId="0" applyFont="1" applyAlignment="1">
      <alignment horizontal="left" vertical="center"/>
    </xf>
    <xf numFmtId="238" fontId="208" fillId="106" borderId="10" xfId="19" applyNumberFormat="1" applyFont="1" applyFill="1" applyBorder="1" applyAlignment="1">
      <alignment horizontal="left" vertical="center"/>
    </xf>
    <xf numFmtId="41" fontId="200" fillId="0" borderId="0" xfId="46" applyFont="1" applyAlignment="1">
      <alignment horizontal="left" vertical="center"/>
    </xf>
    <xf numFmtId="251" fontId="208" fillId="0" borderId="10" xfId="19" applyNumberFormat="1" applyFont="1" applyFill="1" applyBorder="1" applyAlignment="1">
      <alignment horizontal="left" vertical="center"/>
    </xf>
    <xf numFmtId="255" fontId="208" fillId="0" borderId="10" xfId="19" applyNumberFormat="1" applyFont="1" applyBorder="1" applyAlignment="1">
      <alignment horizontal="left" vertical="center"/>
    </xf>
    <xf numFmtId="177" fontId="208" fillId="106" borderId="10" xfId="20" applyNumberFormat="1" applyFont="1" applyFill="1" applyBorder="1" applyAlignment="1">
      <alignment horizontal="left" vertical="center"/>
    </xf>
    <xf numFmtId="14" fontId="208" fillId="106" borderId="10" xfId="0" applyNumberFormat="1" applyFont="1" applyFill="1" applyBorder="1" applyAlignment="1">
      <alignment horizontal="left" vertical="center"/>
    </xf>
    <xf numFmtId="176" fontId="208" fillId="106" borderId="10" xfId="20" applyNumberFormat="1" applyFont="1" applyFill="1" applyBorder="1" applyAlignment="1">
      <alignment horizontal="left" vertical="center"/>
    </xf>
    <xf numFmtId="238" fontId="200" fillId="0" borderId="10" xfId="19" applyNumberFormat="1" applyFont="1" applyFill="1" applyBorder="1" applyAlignment="1">
      <alignment horizontal="left" vertical="center"/>
    </xf>
    <xf numFmtId="0" fontId="2" fillId="105" borderId="0" xfId="34592" applyNumberFormat="1" applyFont="1" applyFill="1" applyAlignment="1">
      <alignment horizontal="center" vertical="center"/>
    </xf>
    <xf numFmtId="0" fontId="9" fillId="0" borderId="0" xfId="34592" applyNumberFormat="1" applyFill="1" applyAlignment="1">
      <alignment horizontal="center" vertical="center"/>
    </xf>
    <xf numFmtId="10" fontId="0" fillId="0" borderId="0" xfId="0" applyNumberFormat="1">
      <alignment vertical="center"/>
    </xf>
    <xf numFmtId="0" fontId="0" fillId="105" borderId="0" xfId="0" applyFill="1">
      <alignment vertical="center"/>
    </xf>
    <xf numFmtId="14" fontId="0" fillId="105" borderId="0" xfId="0" applyNumberFormat="1" applyFill="1">
      <alignment vertical="center"/>
    </xf>
    <xf numFmtId="238" fontId="0" fillId="0" borderId="0" xfId="19" applyNumberFormat="1" applyFont="1">
      <alignment vertical="center"/>
    </xf>
    <xf numFmtId="10" fontId="208" fillId="0" borderId="10" xfId="19" applyNumberFormat="1" applyFont="1" applyBorder="1" applyAlignment="1">
      <alignment horizontal="left" vertical="center"/>
    </xf>
    <xf numFmtId="2" fontId="196" fillId="111" borderId="0" xfId="46" applyNumberFormat="1" applyFont="1" applyFill="1" applyBorder="1" applyAlignment="1">
      <alignment horizontal="center" vertical="center"/>
    </xf>
    <xf numFmtId="251" fontId="208" fillId="106" borderId="10" xfId="19" applyNumberFormat="1" applyFont="1" applyFill="1" applyBorder="1" applyAlignment="1">
      <alignment horizontal="left" vertical="center"/>
    </xf>
    <xf numFmtId="10" fontId="0" fillId="30" borderId="0" xfId="0" applyNumberFormat="1" applyFill="1">
      <alignment vertical="center"/>
    </xf>
    <xf numFmtId="10" fontId="0" fillId="0" borderId="0" xfId="0" applyNumberFormat="1" applyFill="1">
      <alignment vertical="center"/>
    </xf>
    <xf numFmtId="41" fontId="210" fillId="0" borderId="62" xfId="46" applyFont="1" applyBorder="1" applyAlignment="1">
      <alignment horizontal="center" vertical="center"/>
    </xf>
    <xf numFmtId="177" fontId="208" fillId="0" borderId="10" xfId="20" applyNumberFormat="1" applyFont="1" applyFill="1" applyBorder="1" applyAlignment="1">
      <alignment horizontal="right" vertical="center"/>
    </xf>
    <xf numFmtId="10" fontId="208" fillId="0" borderId="10" xfId="19" applyNumberFormat="1" applyFont="1" applyFill="1" applyBorder="1" applyAlignment="1">
      <alignment horizontal="right" vertical="center"/>
    </xf>
    <xf numFmtId="238" fontId="208" fillId="0" borderId="10" xfId="19" applyNumberFormat="1" applyFont="1" applyFill="1" applyBorder="1" applyAlignment="1">
      <alignment horizontal="right" vertical="center"/>
    </xf>
    <xf numFmtId="244" fontId="208" fillId="0" borderId="10" xfId="46" applyNumberFormat="1" applyFont="1" applyBorder="1" applyAlignment="1">
      <alignment horizontal="right" vertical="center"/>
    </xf>
    <xf numFmtId="240" fontId="208" fillId="0" borderId="10" xfId="46" applyNumberFormat="1" applyFont="1" applyBorder="1" applyAlignment="1">
      <alignment horizontal="right" vertical="center"/>
    </xf>
    <xf numFmtId="238" fontId="208" fillId="0" borderId="10" xfId="19" applyNumberFormat="1" applyFont="1" applyBorder="1" applyAlignment="1">
      <alignment horizontal="right" vertical="center"/>
    </xf>
    <xf numFmtId="0" fontId="208" fillId="0" borderId="10" xfId="0" applyFont="1" applyBorder="1" applyAlignment="1">
      <alignment horizontal="right" vertical="center"/>
    </xf>
    <xf numFmtId="14" fontId="208" fillId="0" borderId="10" xfId="0" applyNumberFormat="1" applyFont="1" applyBorder="1" applyAlignment="1">
      <alignment horizontal="right" vertical="center"/>
    </xf>
    <xf numFmtId="14" fontId="208" fillId="0" borderId="10" xfId="0" applyNumberFormat="1" applyFont="1" applyFill="1" applyBorder="1" applyAlignment="1">
      <alignment horizontal="right" vertical="center"/>
    </xf>
    <xf numFmtId="0" fontId="200" fillId="0" borderId="10" xfId="0" applyFont="1" applyBorder="1" applyAlignment="1">
      <alignment vertical="center" wrapText="1"/>
    </xf>
    <xf numFmtId="176" fontId="214" fillId="0" borderId="10" xfId="20" applyNumberFormat="1" applyFont="1" applyBorder="1" applyAlignment="1">
      <alignment horizontal="right" vertical="center"/>
    </xf>
    <xf numFmtId="10" fontId="208" fillId="0" borderId="10" xfId="0" applyNumberFormat="1" applyFont="1" applyBorder="1" applyAlignment="1">
      <alignment horizontal="right" vertical="center"/>
    </xf>
    <xf numFmtId="10" fontId="208" fillId="0" borderId="10" xfId="19" applyNumberFormat="1" applyFont="1" applyBorder="1" applyAlignment="1">
      <alignment horizontal="right" vertical="center"/>
    </xf>
    <xf numFmtId="0" fontId="200" fillId="29" borderId="10" xfId="0" applyFont="1" applyFill="1" applyBorder="1">
      <alignment vertical="center"/>
    </xf>
    <xf numFmtId="0" fontId="200" fillId="32" borderId="10" xfId="0" applyFont="1" applyFill="1" applyBorder="1">
      <alignment vertical="center"/>
    </xf>
    <xf numFmtId="10" fontId="208" fillId="0" borderId="10" xfId="19" applyNumberFormat="1" applyFont="1" applyBorder="1">
      <alignment vertical="center"/>
    </xf>
    <xf numFmtId="0" fontId="200" fillId="33" borderId="10" xfId="0" applyFont="1" applyFill="1" applyBorder="1">
      <alignment vertical="center"/>
    </xf>
    <xf numFmtId="238" fontId="208" fillId="0" borderId="10" xfId="19" applyNumberFormat="1" applyFont="1" applyBorder="1">
      <alignment vertical="center"/>
    </xf>
    <xf numFmtId="256" fontId="208" fillId="0" borderId="10" xfId="20" applyNumberFormat="1" applyFont="1" applyFill="1" applyBorder="1" applyAlignment="1">
      <alignment horizontal="left" vertical="center"/>
    </xf>
    <xf numFmtId="0" fontId="200" fillId="0" borderId="62" xfId="0" applyFont="1" applyBorder="1">
      <alignment vertical="center"/>
    </xf>
    <xf numFmtId="0" fontId="208" fillId="106" borderId="10" xfId="0" applyFont="1" applyFill="1" applyBorder="1">
      <alignment vertical="center"/>
    </xf>
    <xf numFmtId="0" fontId="169" fillId="106" borderId="10" xfId="0" applyFont="1" applyFill="1" applyBorder="1">
      <alignment vertical="center"/>
    </xf>
    <xf numFmtId="257" fontId="209" fillId="0" borderId="10" xfId="19" applyNumberFormat="1" applyFont="1" applyBorder="1" applyAlignment="1">
      <alignment horizontal="right" vertical="center"/>
    </xf>
    <xf numFmtId="0" fontId="0" fillId="113" borderId="0" xfId="0" applyFill="1">
      <alignment vertical="center"/>
    </xf>
    <xf numFmtId="14" fontId="200" fillId="0" borderId="0" xfId="0" applyNumberFormat="1" applyFont="1">
      <alignment vertical="center"/>
    </xf>
    <xf numFmtId="258" fontId="200" fillId="70" borderId="41" xfId="34593" applyNumberFormat="1" applyFont="1" applyFill="1" applyBorder="1" applyAlignment="1">
      <alignment horizontal="left" vertical="center"/>
    </xf>
    <xf numFmtId="258" fontId="200" fillId="70" borderId="44" xfId="34593" applyNumberFormat="1" applyFont="1" applyFill="1" applyBorder="1" applyAlignment="1">
      <alignment horizontal="left" vertical="center"/>
    </xf>
    <xf numFmtId="258" fontId="200" fillId="70" borderId="46" xfId="34593" applyNumberFormat="1" applyFont="1" applyFill="1" applyBorder="1" applyAlignment="1">
      <alignment horizontal="left" vertical="center"/>
    </xf>
    <xf numFmtId="197" fontId="200" fillId="0" borderId="0" xfId="34592" applyNumberFormat="1" applyFont="1" applyAlignment="1">
      <alignment horizontal="center" vertical="center"/>
    </xf>
    <xf numFmtId="197" fontId="200" fillId="105" borderId="0" xfId="34592" applyNumberFormat="1" applyFont="1" applyFill="1" applyAlignment="1">
      <alignment horizontal="center" vertical="center"/>
    </xf>
    <xf numFmtId="197" fontId="196" fillId="0" borderId="0" xfId="46" applyNumberFormat="1" applyFont="1" applyFill="1" applyBorder="1" applyAlignment="1">
      <alignment horizontal="center" vertical="center"/>
    </xf>
    <xf numFmtId="259" fontId="9" fillId="71" borderId="62" xfId="34592" applyNumberFormat="1" applyFill="1" applyBorder="1" applyAlignment="1">
      <alignment horizontal="center" vertical="center"/>
    </xf>
    <xf numFmtId="252" fontId="9" fillId="71" borderId="10" xfId="34592" applyNumberFormat="1" applyFill="1" applyBorder="1" applyAlignment="1">
      <alignment horizontal="center" vertical="center"/>
    </xf>
    <xf numFmtId="257" fontId="208" fillId="0" borderId="10" xfId="19" applyNumberFormat="1" applyFont="1" applyBorder="1" applyAlignment="1">
      <alignment horizontal="left" vertical="center"/>
    </xf>
    <xf numFmtId="14" fontId="188" fillId="114" borderId="63" xfId="34592" applyNumberFormat="1" applyFont="1" applyFill="1" applyBorder="1" applyAlignment="1">
      <alignment horizontal="center" vertical="center"/>
    </xf>
    <xf numFmtId="258" fontId="9" fillId="71" borderId="10" xfId="34592" applyNumberFormat="1" applyFill="1" applyBorder="1" applyAlignment="1">
      <alignment horizontal="center" vertical="center"/>
    </xf>
    <xf numFmtId="238" fontId="0" fillId="0" borderId="0" xfId="0" applyNumberFormat="1">
      <alignment vertical="center"/>
    </xf>
    <xf numFmtId="257" fontId="0" fillId="0" borderId="0" xfId="0" applyNumberFormat="1">
      <alignment vertical="center"/>
    </xf>
    <xf numFmtId="9" fontId="0" fillId="0" borderId="0" xfId="0" applyNumberFormat="1">
      <alignment vertical="center"/>
    </xf>
    <xf numFmtId="49" fontId="188" fillId="107" borderId="0" xfId="0" applyNumberFormat="1" applyFont="1" applyFill="1" applyAlignment="1">
      <alignment horizontal="center" vertical="center"/>
    </xf>
    <xf numFmtId="49" fontId="188" fillId="107" borderId="16" xfId="0" applyNumberFormat="1" applyFont="1" applyFill="1" applyBorder="1" applyAlignment="1">
      <alignment horizontal="center" vertical="center"/>
    </xf>
    <xf numFmtId="49" fontId="190" fillId="107" borderId="0" xfId="0" applyNumberFormat="1" applyFont="1" applyFill="1" applyAlignment="1">
      <alignment horizontal="left" vertical="center"/>
    </xf>
    <xf numFmtId="49" fontId="193" fillId="107" borderId="16" xfId="0" applyNumberFormat="1" applyFont="1" applyFill="1" applyBorder="1" applyAlignment="1">
      <alignment horizontal="left" vertical="center"/>
    </xf>
    <xf numFmtId="49" fontId="195" fillId="0" borderId="40" xfId="0" applyNumberFormat="1" applyFont="1" applyBorder="1" applyAlignment="1">
      <alignment horizontal="left" vertical="center" wrapText="1" shrinkToFit="1"/>
    </xf>
    <xf numFmtId="49" fontId="195" fillId="0" borderId="19" xfId="0" applyNumberFormat="1" applyFont="1" applyBorder="1" applyAlignment="1">
      <alignment horizontal="left" vertical="center" wrapText="1" shrinkToFit="1"/>
    </xf>
    <xf numFmtId="49" fontId="195" fillId="0" borderId="52" xfId="0" applyNumberFormat="1" applyFont="1" applyBorder="1" applyAlignment="1">
      <alignment horizontal="left" vertical="center" wrapText="1" shrinkToFit="1"/>
    </xf>
  </cellXfs>
  <cellStyles count="34654">
    <cellStyle name="_x000a_386grabber=M" xfId="49"/>
    <cellStyle name="_x000a_bidires=100_x000d_" xfId="50"/>
    <cellStyle name="??_x000c_&quot;?_x001b__x000d__x0015_??$_x000b_?_x0007__x0001__x0001_" xfId="51"/>
    <cellStyle name="?W룫?NewOriginal100" xfId="52"/>
    <cellStyle name="^February 1992" xfId="53"/>
    <cellStyle name="_ MAY&amp;JUNE 06" xfId="54"/>
    <cellStyle name="_ Ratings GCDB" xfId="55"/>
    <cellStyle name="_&gt;60days&gt;250K" xfId="56"/>
    <cellStyle name="_062404 - CMT" xfId="57"/>
    <cellStyle name="_1" xfId="58"/>
    <cellStyle name="_1 MBIA" xfId="59"/>
    <cellStyle name="_2 Indy6" xfId="60"/>
    <cellStyle name="_3 Vandy Dunhill" xfId="61"/>
    <cellStyle name="_51235" xfId="62"/>
    <cellStyle name="_6 Chotin" xfId="63"/>
    <cellStyle name="_8 TCW" xfId="64"/>
    <cellStyle name="_8.Vector" xfId="65"/>
    <cellStyle name="_A Wint AAA" xfId="66"/>
    <cellStyle name="_Acqua Equity Portfolio Formatted" xfId="67"/>
    <cellStyle name="_Alpha switch" xfId="68"/>
    <cellStyle name="_Amends" xfId="69"/>
    <cellStyle name="_Amends No TV" xfId="70"/>
    <cellStyle name="_Asset Browser" xfId="71"/>
    <cellStyle name="_Assignments susp" xfId="72"/>
    <cellStyle name="_Assignments suspension" xfId="73"/>
    <cellStyle name="_B Vandy2" xfId="74"/>
    <cellStyle name="_Blotter" xfId="75"/>
    <cellStyle name="_Blue Pf 3190 (2)" xfId="76"/>
    <cellStyle name="_BOND" xfId="77"/>
    <cellStyle name="_Bond Trust" xfId="78"/>
    <cellStyle name="_Bond_Queries" xfId="79"/>
    <cellStyle name="_Bonds" xfId="80"/>
    <cellStyle name="_Book5" xfId="81"/>
    <cellStyle name="_Book5_Sheet1" xfId="82"/>
    <cellStyle name="_Booking amends to CDO's" xfId="83"/>
    <cellStyle name="_Brooklands" xfId="84"/>
    <cellStyle name="_Brooklands Simple" xfId="85"/>
    <cellStyle name="_Calibration" xfId="86"/>
    <cellStyle name="_Calyon" xfId="87"/>
    <cellStyle name="_CASH" xfId="88"/>
    <cellStyle name="_CFI" xfId="89"/>
    <cellStyle name="_College Loan" xfId="90"/>
    <cellStyle name="_COMMENTS" xfId="91"/>
    <cellStyle name="_Corp_Portfolio" xfId="92"/>
    <cellStyle name="_Corporate Tickers_Fitch Industry_Country" xfId="93"/>
    <cellStyle name="_Correlation Adjustments" xfId="94"/>
    <cellStyle name="_Correlation Matrix" xfId="95"/>
    <cellStyle name="_Credit Matrix" xfId="96"/>
    <cellStyle name="_Credit suspension" xfId="97"/>
    <cellStyle name="_Credit Suspensions" xfId="98"/>
    <cellStyle name="_Credit Suspensions_1" xfId="99"/>
    <cellStyle name="_CSV Menu" xfId="100"/>
    <cellStyle name="_Curves" xfId="101"/>
    <cellStyle name="_Day 1 analysis QRC criteria LondonMay - Dec06" xfId="102"/>
    <cellStyle name="_DefProbs" xfId="103"/>
    <cellStyle name="_Deltas" xfId="104"/>
    <cellStyle name="_detail" xfId="105"/>
    <cellStyle name="_DrednerProp_3,85-5,35_20Jun16_26094562" xfId="106"/>
    <cellStyle name="_Dresdner" xfId="107"/>
    <cellStyle name="_EDS .08_AA" xfId="108"/>
    <cellStyle name="_EDS combined" xfId="109"/>
    <cellStyle name="_EDS v0.2" xfId="110"/>
    <cellStyle name="_F Lakes3" xfId="111"/>
    <cellStyle name="_Factor Exposure" xfId="112"/>
    <cellStyle name="_Feb07" xfId="113"/>
    <cellStyle name="_Fitch Inputs" xfId="114"/>
    <cellStyle name="_Fitch Output" xfId="115"/>
    <cellStyle name="_Fitch REDVlook" xfId="116"/>
    <cellStyle name="_Fitch_CDO_Beta_Model" xfId="117"/>
    <cellStyle name="_Fitch_MATRIX" xfId="118"/>
    <cellStyle name="_Fitch_VECTOR_Model" xfId="119"/>
    <cellStyle name="_Fitch_VECTOR_Model_Asset Amortization Schedule" xfId="120"/>
    <cellStyle name="_Fitch_VECTOR_Model_Correlation Adjustments" xfId="121"/>
    <cellStyle name="_Fitch_VECTOR_Model_Correlation Matrix" xfId="122"/>
    <cellStyle name="_Fitch_VECTOR_Model_Country Distribution" xfId="123"/>
    <cellStyle name="_Fitch_VECTOR_Model_Credit Matrix" xfId="124"/>
    <cellStyle name="_Fitch_VECTOR_Model_Demonstration" xfId="125"/>
    <cellStyle name="_Fitch_VECTOR_Model_Factor Exposure" xfId="126"/>
    <cellStyle name="_Fitch_VECTOR_Model_Fitch_VECTOR_Model_2.3.26" xfId="127"/>
    <cellStyle name="_Fitch_VECTOR_Model_Fitch_VECTOR_Model_2.3.28" xfId="128"/>
    <cellStyle name="_Fitch_VECTOR_Model_Fitch_VECTOR_Model_3.0" xfId="129"/>
    <cellStyle name="_Fitch_VECTOR_Model_Fitch_VECTOR_Model_3.0.45" xfId="130"/>
    <cellStyle name="_Fitch_VECTOR_Model_Fitch_VECTOR_Model_VE.3.2.24.MC" xfId="131"/>
    <cellStyle name="_Fitch_VECTOR_Model_Fitch_VECTOR_Model_VE.MC.1.4.4" xfId="132"/>
    <cellStyle name="_Fitch_VECTOR_Model_Industry Mapping" xfId="133"/>
    <cellStyle name="_Fitch_VECTOR_Model_Portfolio Definition" xfId="134"/>
    <cellStyle name="_Fitch_VECTOR_Model_Recovery Rates" xfId="135"/>
    <cellStyle name="_Fitch_VECTOR_Model_Reference Obligations" xfId="136"/>
    <cellStyle name="_Fitch_VECTOR_Model_stats" xfId="137"/>
    <cellStyle name="_Fitch_VECTOR_Model_VE_LossDist.3.2.30.PLD.1.1b" xfId="138"/>
    <cellStyle name="_Fitch_VECTOR_Model_VECTOR Output" xfId="139"/>
    <cellStyle name="_Fortuna Synthetic CDO Portfolio Korea Life 08-15-06" xfId="140"/>
    <cellStyle name="_Front" xfId="141"/>
    <cellStyle name="_Front_1" xfId="142"/>
    <cellStyle name="_Front_BIGBlot1103" xfId="143"/>
    <cellStyle name="_Front_Bond" xfId="144"/>
    <cellStyle name="_Front_CASH" xfId="145"/>
    <cellStyle name="_Front_Comparison" xfId="146"/>
    <cellStyle name="_Front_Deltas" xfId="147"/>
    <cellStyle name="_Front_Front" xfId="148"/>
    <cellStyle name="_Front_KWL Freshwater 2 March" xfId="149"/>
    <cellStyle name="_Front_LRI" xfId="150"/>
    <cellStyle name="_Front_LRI Fierworn" xfId="151"/>
    <cellStyle name="_Front_LRI_UBSJ_Alzette 40401274" xfId="152"/>
    <cellStyle name="_Front_Manticore" xfId="153"/>
    <cellStyle name="_Front_mars" xfId="154"/>
    <cellStyle name="_Front_Mars switch 19 Oct" xfId="155"/>
    <cellStyle name="_Front_MASS 15 Nov" xfId="156"/>
    <cellStyle name="_Front_Model Reserve Summary" xfId="157"/>
    <cellStyle name="_Front_Morrobay 17th Oct" xfId="158"/>
    <cellStyle name="_Front_Morrobay short" xfId="159"/>
    <cellStyle name="_Front_RBC_0-5%20DEC16" xfId="160"/>
    <cellStyle name="_Front_RBS" xfId="161"/>
    <cellStyle name="_Front_Remap Recal" xfId="162"/>
    <cellStyle name="_Front_Reserves" xfId="163"/>
    <cellStyle name="_Front_Results" xfId="164"/>
    <cellStyle name="_Front_Running temp book hedge susp" xfId="165"/>
    <cellStyle name="_Front_SBB" xfId="166"/>
    <cellStyle name="_Front_Sheet1" xfId="167"/>
    <cellStyle name="_Front_Sheet1_1" xfId="168"/>
    <cellStyle name="_Front_Sheet2" xfId="169"/>
    <cellStyle name="_Front_Summary" xfId="170"/>
    <cellStyle name="_Front_Summary_Riskclass" xfId="171"/>
    <cellStyle name="_Front_Ticket_Query" xfId="172"/>
    <cellStyle name="_Front_Ticket_Query_1" xfId="173"/>
    <cellStyle name="_Front_Trad Ac 20 Sep" xfId="174"/>
    <cellStyle name="_Front_Trading account 24 Jan 2006" xfId="175"/>
    <cellStyle name="_Front_TV" xfId="176"/>
    <cellStyle name="_General" xfId="177"/>
    <cellStyle name="_GR5" xfId="178"/>
    <cellStyle name="_ID" xfId="179"/>
    <cellStyle name="_Inputs" xfId="180"/>
    <cellStyle name="_Live Jnls" xfId="181"/>
    <cellStyle name="_LONDON" xfId="182"/>
    <cellStyle name="_LossBasetBaseCorr1_6" xfId="183"/>
    <cellStyle name="_LRI Elm 45" xfId="184"/>
    <cellStyle name="_Manticore @ 301006" xfId="185"/>
    <cellStyle name="_MARS" xfId="186"/>
    <cellStyle name="_MARS 1 March" xfId="187"/>
    <cellStyle name="_MAY-AUG06" xfId="188"/>
    <cellStyle name="_MAY-NOV06" xfId="189"/>
    <cellStyle name="_Midgard" xfId="190"/>
    <cellStyle name="_Midgard 2" xfId="191"/>
    <cellStyle name="_Midgard Hong Kong" xfId="192"/>
    <cellStyle name="_Midgard_Germany" xfId="193"/>
    <cellStyle name="_Midgard_Modified" xfId="194"/>
    <cellStyle name="_Midgard_USA" xfId="195"/>
    <cellStyle name="_MidgardFixedRR" xfId="196"/>
    <cellStyle name="_Model Reserve Summary" xfId="197"/>
    <cellStyle name="_Morrobay HBOS switch 11 july" xfId="198"/>
    <cellStyle name="_New Biz Res" xfId="199"/>
    <cellStyle name="_New trades Susp" xfId="200"/>
    <cellStyle name="_NTRY_20060919" xfId="201"/>
    <cellStyle name="_NUON" xfId="202"/>
    <cellStyle name="_OBSQuery" xfId="203"/>
    <cellStyle name="_Pivot" xfId="204"/>
    <cellStyle name="_Pivot Slides" xfId="205"/>
    <cellStyle name="_Pivot slides cleaned" xfId="206"/>
    <cellStyle name="_Pivot SOCO" xfId="207"/>
    <cellStyle name="_Portfolio" xfId="208"/>
    <cellStyle name="_Portfolio Comp" xfId="209"/>
    <cellStyle name="_Portfolio Definition" xfId="210"/>
    <cellStyle name="_Portfolio Definition_1" xfId="211"/>
    <cellStyle name="_Portfolio Definition_Asset Amortization Schedule" xfId="212"/>
    <cellStyle name="_Portfolio Definition_Correlation Adjustments" xfId="213"/>
    <cellStyle name="_Portfolio Definition_Correlation Matrix" xfId="214"/>
    <cellStyle name="_Portfolio Definition_Country Distribution" xfId="215"/>
    <cellStyle name="_Portfolio Definition_Credit Matrix" xfId="216"/>
    <cellStyle name="_Portfolio Definition_Demonstration" xfId="217"/>
    <cellStyle name="_Portfolio Definition_Factor Exposure" xfId="218"/>
    <cellStyle name="_Portfolio Definition_Fitch_VECTOR_Model_2.3.26" xfId="219"/>
    <cellStyle name="_Portfolio Definition_Fitch_VECTOR_Model_2.3.28" xfId="220"/>
    <cellStyle name="_Portfolio Definition_Fitch_VECTOR_Model_3.0" xfId="221"/>
    <cellStyle name="_Portfolio Definition_Fitch_VECTOR_Model_3.0.45" xfId="222"/>
    <cellStyle name="_Portfolio Definition_Fitch_VECTOR_Model_VE.3.2.24.MC" xfId="223"/>
    <cellStyle name="_Portfolio Definition_Fitch_VECTOR_Model_VE.MC.1.4.4" xfId="224"/>
    <cellStyle name="_Portfolio Definition_Industry Mapping" xfId="225"/>
    <cellStyle name="_Portfolio Definition_Portfolio Definition" xfId="226"/>
    <cellStyle name="_Portfolio Definition_Recovery Rates" xfId="227"/>
    <cellStyle name="_Portfolio Definition_Reference Obligations" xfId="228"/>
    <cellStyle name="_Portfolio Definition_stats" xfId="229"/>
    <cellStyle name="_Portfolio Definition_VECTOR Output" xfId="230"/>
    <cellStyle name="_Portfolio Description_25June2004" xfId="231"/>
    <cellStyle name="_Portfolio_080803" xfId="232"/>
    <cellStyle name="_Preparation_Min" xfId="233"/>
    <cellStyle name="_Protovec1" xfId="234"/>
    <cellStyle name="_Reconciliation" xfId="235"/>
    <cellStyle name="_Recovery Rates" xfId="236"/>
    <cellStyle name="_Reference Obligations" xfId="237"/>
    <cellStyle name="_Remap recal" xfId="238"/>
    <cellStyle name="_Remap Recal split" xfId="239"/>
    <cellStyle name="_Reserves" xfId="240"/>
    <cellStyle name="_Results" xfId="241"/>
    <cellStyle name="_RiskMaster" xfId="242"/>
    <cellStyle name="_RiskMaster4" xfId="243"/>
    <cellStyle name="_Rives" xfId="244"/>
    <cellStyle name="_Running temp book hedge susp" xfId="245"/>
    <cellStyle name="_S&amp;P" xfId="246"/>
    <cellStyle name="_SDR" xfId="247"/>
    <cellStyle name="_Sheet1" xfId="248"/>
    <cellStyle name="_Sheet1_1" xfId="249"/>
    <cellStyle name="_Sheet1_2" xfId="250"/>
    <cellStyle name="_Sheet1_Current Curves" xfId="251"/>
    <cellStyle name="_Sheet1_Current Curves (CHI1)" xfId="252"/>
    <cellStyle name="_Sheet1_Current Curves (CHI1)_1" xfId="253"/>
    <cellStyle name="_Sheet1_Current Curves_Current Curves (CHI1)" xfId="254"/>
    <cellStyle name="_Sheet1_Current Curves_Portfolio" xfId="255"/>
    <cellStyle name="_Sheet1_Current Curves_Ratings" xfId="256"/>
    <cellStyle name="_Sheet1_Current Curves_Sheet1" xfId="257"/>
    <cellStyle name="_Sheet1_Current Curves_vlookup" xfId="258"/>
    <cellStyle name="_Sheet1_FO" xfId="259"/>
    <cellStyle name="_Sheet1_GCDID &amp; Ratings BBG" xfId="260"/>
    <cellStyle name="_Sheet1_HBOS" xfId="261"/>
    <cellStyle name="_Sheet1_HBOS SWITCH" xfId="262"/>
    <cellStyle name="_Sheet1_lamont" xfId="263"/>
    <cellStyle name="_Sheet1_New Model Reserve" xfId="264"/>
    <cellStyle name="_Sheet1_Portfolio" xfId="265"/>
    <cellStyle name="_Sheet1_Portfolio_1" xfId="266"/>
    <cellStyle name="_Sheet1_Prior Curves" xfId="267"/>
    <cellStyle name="_Sheet1_Ratings" xfId="268"/>
    <cellStyle name="_Sheet1_Sheet1" xfId="269"/>
    <cellStyle name="_Sheet1_Sheet2" xfId="270"/>
    <cellStyle name="_Sheet1_vlookup" xfId="271"/>
    <cellStyle name="_Sheet2" xfId="272"/>
    <cellStyle name="_Sheet2_1" xfId="273"/>
    <cellStyle name="_Sheet2_Current Curves" xfId="274"/>
    <cellStyle name="_Sheet2_Current Curves (CHI1)" xfId="275"/>
    <cellStyle name="_Sheet2_Current Curves (CHI1)_1" xfId="276"/>
    <cellStyle name="_Sheet2_Current Curves_Current Curves (CHI1)" xfId="277"/>
    <cellStyle name="_Sheet2_Current Curves_Portfolio" xfId="278"/>
    <cellStyle name="_Sheet2_Current Curves_Ratings" xfId="279"/>
    <cellStyle name="_Sheet2_Current Curves_Sheet1" xfId="280"/>
    <cellStyle name="_Sheet2_Current Curves_vlookup" xfId="281"/>
    <cellStyle name="_Sheet2_FO" xfId="282"/>
    <cellStyle name="_Sheet2_GCDID &amp; Ratings BBG" xfId="283"/>
    <cellStyle name="_Sheet2_HBOS" xfId="284"/>
    <cellStyle name="_Sheet2_HBOS SWITCH" xfId="285"/>
    <cellStyle name="_Sheet2_lamont" xfId="286"/>
    <cellStyle name="_Sheet2_Portfolio" xfId="287"/>
    <cellStyle name="_Sheet2_Portfolio_1" xfId="288"/>
    <cellStyle name="_Sheet2_Prior Curves" xfId="289"/>
    <cellStyle name="_Sheet2_Ratings" xfId="290"/>
    <cellStyle name="_Sheet2_SBB Reserves Split" xfId="291"/>
    <cellStyle name="_Sheet2_Sheet1" xfId="292"/>
    <cellStyle name="_Sheet2_Sheet2" xfId="293"/>
    <cellStyle name="_Sheet2_vlookup" xfId="294"/>
    <cellStyle name="_Sheet3" xfId="295"/>
    <cellStyle name="_Sheet3_ Ratings GCDB" xfId="296"/>
    <cellStyle name="_Sheet3_1" xfId="297"/>
    <cellStyle name="_Sheet3_Asset Browser" xfId="298"/>
    <cellStyle name="_Sheet3_Fitch REDVlook" xfId="299"/>
    <cellStyle name="_Sheet3_Manticore" xfId="300"/>
    <cellStyle name="_Sheet3_Reference Obligations" xfId="301"/>
    <cellStyle name="_Sheet3_SROC MY SEP" xfId="302"/>
    <cellStyle name="_Sheet3_TradeDetail" xfId="303"/>
    <cellStyle name="_Sheet4" xfId="304"/>
    <cellStyle name="_Sheet4_Manticore" xfId="305"/>
    <cellStyle name="_Sheet4_TradeDetail" xfId="306"/>
    <cellStyle name="_Sheet6" xfId="307"/>
    <cellStyle name="_Sheet6_Current Curves" xfId="308"/>
    <cellStyle name="_Sheet6_Current Curves (CHI1)" xfId="309"/>
    <cellStyle name="_Sheet6_Current Curves (CHI1)_1" xfId="310"/>
    <cellStyle name="_Sheet6_Current Curves_Current Curves (CHI1)" xfId="311"/>
    <cellStyle name="_Sheet6_Current Curves_Portfolio" xfId="312"/>
    <cellStyle name="_Sheet6_Current Curves_Ratings" xfId="313"/>
    <cellStyle name="_Sheet6_Current Curves_Sheet1" xfId="314"/>
    <cellStyle name="_Sheet6_Current Curves_vlookup" xfId="315"/>
    <cellStyle name="_Sheet6_FO" xfId="316"/>
    <cellStyle name="_Sheet6_GCDID &amp; Ratings BBG" xfId="317"/>
    <cellStyle name="_Sheet6_HBOS" xfId="318"/>
    <cellStyle name="_Sheet6_HBOS SWITCH" xfId="319"/>
    <cellStyle name="_Sheet6_lamont" xfId="320"/>
    <cellStyle name="_Sheet6_Portfolio" xfId="321"/>
    <cellStyle name="_Sheet6_Portfolio_1" xfId="322"/>
    <cellStyle name="_Sheet6_Prior Curves" xfId="323"/>
    <cellStyle name="_Sheet6_Ratings" xfId="324"/>
    <cellStyle name="_Sheet6_Sheet1" xfId="325"/>
    <cellStyle name="_Sheet6_Sheet2" xfId="326"/>
    <cellStyle name="_Sheet6_vlookup" xfId="327"/>
    <cellStyle name="_Sheet7" xfId="328"/>
    <cellStyle name="_Sheet8" xfId="329"/>
    <cellStyle name="_Sheet8_Current Curves" xfId="330"/>
    <cellStyle name="_Sheet8_Current Curves (CHI1)" xfId="331"/>
    <cellStyle name="_Sheet8_Current Curves (CHI1)_1" xfId="332"/>
    <cellStyle name="_Sheet8_Current Curves_Current Curves (CHI1)" xfId="333"/>
    <cellStyle name="_Sheet8_Current Curves_Portfolio" xfId="334"/>
    <cellStyle name="_Sheet8_Current Curves_Ratings" xfId="335"/>
    <cellStyle name="_Sheet8_Current Curves_Sheet1" xfId="336"/>
    <cellStyle name="_Sheet8_Current Curves_vlookup" xfId="337"/>
    <cellStyle name="_Sheet8_FO" xfId="338"/>
    <cellStyle name="_Sheet8_GCDID &amp; Ratings BBG" xfId="339"/>
    <cellStyle name="_Sheet8_HBOS" xfId="340"/>
    <cellStyle name="_Sheet8_HBOS SWITCH" xfId="341"/>
    <cellStyle name="_Sheet8_lamont" xfId="342"/>
    <cellStyle name="_Sheet8_Portfolio" xfId="343"/>
    <cellStyle name="_Sheet8_Portfolio_1" xfId="344"/>
    <cellStyle name="_Sheet8_Prior Curves" xfId="345"/>
    <cellStyle name="_Sheet8_Ratings" xfId="346"/>
    <cellStyle name="_Sheet8_Sheet1" xfId="347"/>
    <cellStyle name="_Sheet8_Sheet2" xfId="348"/>
    <cellStyle name="_Sheet8_vlookup" xfId="349"/>
    <cellStyle name="_ShinkongProposal" xfId="350"/>
    <cellStyle name="_ShinkongProposal1" xfId="351"/>
    <cellStyle name="_Slides" xfId="352"/>
    <cellStyle name="_Slush" xfId="353"/>
    <cellStyle name="_Sort" xfId="354"/>
    <cellStyle name="_SROC MY SEP" xfId="355"/>
    <cellStyle name="_Struct RefData" xfId="356"/>
    <cellStyle name="_Struct Universe" xfId="357"/>
    <cellStyle name="_Summary" xfId="358"/>
    <cellStyle name="_Suspension" xfId="359"/>
    <cellStyle name="_Tables" xfId="360"/>
    <cellStyle name="_test2" xfId="361"/>
    <cellStyle name="_Ticket_Query" xfId="362"/>
    <cellStyle name="_Ticket_Query_1" xfId="363"/>
    <cellStyle name="_Ticket_Query_2" xfId="364"/>
    <cellStyle name="_Trades" xfId="365"/>
    <cellStyle name="_TradeSelection" xfId="366"/>
    <cellStyle name="_TV" xfId="367"/>
    <cellStyle name="_TV_1" xfId="368"/>
    <cellStyle name="_Universe 041123 Develop MGB" xfId="369"/>
    <cellStyle name="_VECTOR Output" xfId="370"/>
    <cellStyle name="_Verfy" xfId="371"/>
    <cellStyle name="_전서버조회(single price)" xfId="372"/>
    <cellStyle name="~Product" xfId="373"/>
    <cellStyle name="~subhead" xfId="374"/>
    <cellStyle name="=C:\WINNT35\SYSTEM32\COMMAND.COM" xfId="375"/>
    <cellStyle name="•W€_NewOriginal100" xfId="34594"/>
    <cellStyle name="1dp" xfId="376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강조색1" xfId="34618" builtinId="30" customBuiltin="1"/>
    <cellStyle name="20% - 강조색1 10" xfId="377"/>
    <cellStyle name="20% - 강조색1 11" xfId="378"/>
    <cellStyle name="20% - 강조색1 12" xfId="379"/>
    <cellStyle name="20% - 강조색1 13" xfId="380"/>
    <cellStyle name="20% - 강조색1 13 2" xfId="381"/>
    <cellStyle name="20% - 강조색1 13 3" xfId="382"/>
    <cellStyle name="20% - 강조색1 14" xfId="383"/>
    <cellStyle name="20% - 강조색1 15" xfId="384"/>
    <cellStyle name="20% - 강조색1 2" xfId="385"/>
    <cellStyle name="20% - 강조색1 2 2" xfId="386"/>
    <cellStyle name="20% - 강조색1 2 3" xfId="387"/>
    <cellStyle name="20% - 강조색1 2 3 2" xfId="388"/>
    <cellStyle name="20% - 강조색1 2 4" xfId="389"/>
    <cellStyle name="20% - 강조색1 2 5" xfId="390"/>
    <cellStyle name="20% - 강조색1 3" xfId="391"/>
    <cellStyle name="20% - 강조색1 4" xfId="392"/>
    <cellStyle name="20% - 강조색1 4 2" xfId="393"/>
    <cellStyle name="20% - 강조색1 4 3" xfId="394"/>
    <cellStyle name="20% - 강조색1 4 3 2" xfId="395"/>
    <cellStyle name="20% - 강조색1 4 4" xfId="396"/>
    <cellStyle name="20% - 강조색1 5" xfId="397"/>
    <cellStyle name="20% - 강조색1 6" xfId="398"/>
    <cellStyle name="20% - 강조색1 7" xfId="399"/>
    <cellStyle name="20% - 강조색1 8" xfId="400"/>
    <cellStyle name="20% - 강조색1 9" xfId="401"/>
    <cellStyle name="20% - 강조색2" xfId="34622" builtinId="34" customBuiltin="1"/>
    <cellStyle name="20% - 강조색2 10" xfId="402"/>
    <cellStyle name="20% - 강조색2 11" xfId="403"/>
    <cellStyle name="20% - 강조색2 12" xfId="404"/>
    <cellStyle name="20% - 강조색2 13" xfId="405"/>
    <cellStyle name="20% - 강조색2 13 2" xfId="406"/>
    <cellStyle name="20% - 강조색2 13 3" xfId="407"/>
    <cellStyle name="20% - 강조색2 14" xfId="408"/>
    <cellStyle name="20% - 강조색2 15" xfId="409"/>
    <cellStyle name="20% - 강조색2 2" xfId="410"/>
    <cellStyle name="20% - 강조색2 2 2" xfId="411"/>
    <cellStyle name="20% - 강조색2 2 3" xfId="412"/>
    <cellStyle name="20% - 강조색2 2 3 2" xfId="413"/>
    <cellStyle name="20% - 강조색2 2 4" xfId="414"/>
    <cellStyle name="20% - 강조색2 2 5" xfId="415"/>
    <cellStyle name="20% - 강조색2 3" xfId="416"/>
    <cellStyle name="20% - 강조색2 4" xfId="417"/>
    <cellStyle name="20% - 강조색2 4 2" xfId="418"/>
    <cellStyle name="20% - 강조색2 4 3" xfId="419"/>
    <cellStyle name="20% - 강조색2 4 3 2" xfId="420"/>
    <cellStyle name="20% - 강조색2 4 4" xfId="421"/>
    <cellStyle name="20% - 강조색2 5" xfId="422"/>
    <cellStyle name="20% - 강조색2 6" xfId="423"/>
    <cellStyle name="20% - 강조색2 7" xfId="424"/>
    <cellStyle name="20% - 강조색2 8" xfId="425"/>
    <cellStyle name="20% - 강조색2 9" xfId="426"/>
    <cellStyle name="20% - 강조색3" xfId="34626" builtinId="38" customBuiltin="1"/>
    <cellStyle name="20% - 강조색3 10" xfId="427"/>
    <cellStyle name="20% - 강조색3 11" xfId="428"/>
    <cellStyle name="20% - 강조색3 12" xfId="429"/>
    <cellStyle name="20% - 강조색3 13" xfId="430"/>
    <cellStyle name="20% - 강조색3 13 2" xfId="431"/>
    <cellStyle name="20% - 강조색3 13 3" xfId="432"/>
    <cellStyle name="20% - 강조색3 14" xfId="433"/>
    <cellStyle name="20% - 강조색3 15" xfId="434"/>
    <cellStyle name="20% - 강조색3 2" xfId="435"/>
    <cellStyle name="20% - 강조색3 2 2" xfId="436"/>
    <cellStyle name="20% - 강조색3 2 3" xfId="437"/>
    <cellStyle name="20% - 강조색3 2 3 2" xfId="438"/>
    <cellStyle name="20% - 강조색3 2 4" xfId="439"/>
    <cellStyle name="20% - 강조색3 2 5" xfId="440"/>
    <cellStyle name="20% - 강조색3 3" xfId="441"/>
    <cellStyle name="20% - 강조색3 4" xfId="442"/>
    <cellStyle name="20% - 강조색3 4 2" xfId="443"/>
    <cellStyle name="20% - 강조색3 4 3" xfId="444"/>
    <cellStyle name="20% - 강조색3 4 3 2" xfId="445"/>
    <cellStyle name="20% - 강조색3 4 4" xfId="446"/>
    <cellStyle name="20% - 강조색3 5" xfId="447"/>
    <cellStyle name="20% - 강조색3 6" xfId="448"/>
    <cellStyle name="20% - 강조색3 7" xfId="449"/>
    <cellStyle name="20% - 강조색3 8" xfId="450"/>
    <cellStyle name="20% - 강조색3 9" xfId="451"/>
    <cellStyle name="20% - 강조색4" xfId="34630" builtinId="42" customBuiltin="1"/>
    <cellStyle name="20% - 강조색4 10" xfId="452"/>
    <cellStyle name="20% - 강조색4 11" xfId="453"/>
    <cellStyle name="20% - 강조색4 12" xfId="454"/>
    <cellStyle name="20% - 강조색4 13" xfId="455"/>
    <cellStyle name="20% - 강조색4 13 2" xfId="456"/>
    <cellStyle name="20% - 강조색4 13 3" xfId="457"/>
    <cellStyle name="20% - 강조색4 14" xfId="458"/>
    <cellStyle name="20% - 강조색4 15" xfId="459"/>
    <cellStyle name="20% - 강조색4 2" xfId="460"/>
    <cellStyle name="20% - 강조색4 2 2" xfId="461"/>
    <cellStyle name="20% - 강조색4 2 3" xfId="462"/>
    <cellStyle name="20% - 강조색4 2 3 2" xfId="463"/>
    <cellStyle name="20% - 강조색4 2 4" xfId="464"/>
    <cellStyle name="20% - 강조색4 2 5" xfId="465"/>
    <cellStyle name="20% - 강조색4 3" xfId="466"/>
    <cellStyle name="20% - 강조색4 4" xfId="467"/>
    <cellStyle name="20% - 강조색4 4 2" xfId="468"/>
    <cellStyle name="20% - 강조색4 4 3" xfId="469"/>
    <cellStyle name="20% - 강조색4 4 3 2" xfId="470"/>
    <cellStyle name="20% - 강조색4 4 4" xfId="471"/>
    <cellStyle name="20% - 강조색4 5" xfId="472"/>
    <cellStyle name="20% - 강조색4 6" xfId="473"/>
    <cellStyle name="20% - 강조색4 7" xfId="474"/>
    <cellStyle name="20% - 강조색4 8" xfId="475"/>
    <cellStyle name="20% - 강조색4 9" xfId="476"/>
    <cellStyle name="20% - 강조색5" xfId="34634" builtinId="46" customBuiltin="1"/>
    <cellStyle name="20% - 강조색5 10" xfId="477"/>
    <cellStyle name="20% - 강조색5 11" xfId="478"/>
    <cellStyle name="20% - 강조색5 12" xfId="479"/>
    <cellStyle name="20% - 강조색5 13" xfId="480"/>
    <cellStyle name="20% - 강조색5 13 2" xfId="481"/>
    <cellStyle name="20% - 강조색5 13 3" xfId="482"/>
    <cellStyle name="20% - 강조색5 14" xfId="483"/>
    <cellStyle name="20% - 강조색5 15" xfId="484"/>
    <cellStyle name="20% - 강조색5 2" xfId="485"/>
    <cellStyle name="20% - 강조색5 2 2" xfId="486"/>
    <cellStyle name="20% - 강조색5 2 3" xfId="487"/>
    <cellStyle name="20% - 강조색5 2 3 2" xfId="488"/>
    <cellStyle name="20% - 강조색5 2 4" xfId="489"/>
    <cellStyle name="20% - 강조색5 2 5" xfId="490"/>
    <cellStyle name="20% - 강조색5 3" xfId="491"/>
    <cellStyle name="20% - 강조색5 4" xfId="492"/>
    <cellStyle name="20% - 강조색5 4 2" xfId="493"/>
    <cellStyle name="20% - 강조색5 4 3" xfId="494"/>
    <cellStyle name="20% - 강조색5 4 3 2" xfId="495"/>
    <cellStyle name="20% - 강조색5 4 4" xfId="496"/>
    <cellStyle name="20% - 강조색5 5" xfId="497"/>
    <cellStyle name="20% - 강조색5 6" xfId="498"/>
    <cellStyle name="20% - 강조색5 7" xfId="499"/>
    <cellStyle name="20% - 강조색5 8" xfId="500"/>
    <cellStyle name="20% - 강조색5 9" xfId="501"/>
    <cellStyle name="20% - 강조색6" xfId="34638" builtinId="50" customBuiltin="1"/>
    <cellStyle name="20% - 강조색6 10" xfId="502"/>
    <cellStyle name="20% - 강조색6 11" xfId="503"/>
    <cellStyle name="20% - 강조색6 12" xfId="504"/>
    <cellStyle name="20% - 강조색6 13" xfId="505"/>
    <cellStyle name="20% - 강조색6 13 2" xfId="506"/>
    <cellStyle name="20% - 강조색6 13 3" xfId="507"/>
    <cellStyle name="20% - 강조색6 14" xfId="508"/>
    <cellStyle name="20% - 강조색6 15" xfId="509"/>
    <cellStyle name="20% - 강조색6 2" xfId="510"/>
    <cellStyle name="20% - 강조색6 2 2" xfId="511"/>
    <cellStyle name="20% - 강조색6 2 3" xfId="512"/>
    <cellStyle name="20% - 강조색6 2 3 2" xfId="513"/>
    <cellStyle name="20% - 강조색6 2 4" xfId="514"/>
    <cellStyle name="20% - 강조색6 2 5" xfId="515"/>
    <cellStyle name="20% - 강조색6 3" xfId="516"/>
    <cellStyle name="20% - 강조색6 4" xfId="517"/>
    <cellStyle name="20% - 강조색6 4 2" xfId="518"/>
    <cellStyle name="20% - 강조색6 4 3" xfId="519"/>
    <cellStyle name="20% - 강조색6 4 3 2" xfId="520"/>
    <cellStyle name="20% - 강조색6 4 4" xfId="521"/>
    <cellStyle name="20% - 강조색6 5" xfId="522"/>
    <cellStyle name="20% - 강조색6 6" xfId="523"/>
    <cellStyle name="20% - 강조색6 7" xfId="524"/>
    <cellStyle name="20% - 강조색6 8" xfId="525"/>
    <cellStyle name="20% - 강조색6 9" xfId="526"/>
    <cellStyle name="2dp" xfId="527"/>
    <cellStyle name="3dp" xfId="528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40% - 강조색1" xfId="34619" builtinId="31" customBuiltin="1"/>
    <cellStyle name="40% - 강조색1 10" xfId="529"/>
    <cellStyle name="40% - 강조색1 11" xfId="530"/>
    <cellStyle name="40% - 강조색1 12" xfId="531"/>
    <cellStyle name="40% - 강조색1 13" xfId="532"/>
    <cellStyle name="40% - 강조색1 13 2" xfId="533"/>
    <cellStyle name="40% - 강조색1 13 3" xfId="534"/>
    <cellStyle name="40% - 강조색1 14" xfId="535"/>
    <cellStyle name="40% - 강조색1 15" xfId="536"/>
    <cellStyle name="40% - 강조색1 2" xfId="537"/>
    <cellStyle name="40% - 강조색1 2 2" xfId="538"/>
    <cellStyle name="40% - 강조색1 2 3" xfId="539"/>
    <cellStyle name="40% - 강조색1 2 3 2" xfId="540"/>
    <cellStyle name="40% - 강조색1 2 4" xfId="541"/>
    <cellStyle name="40% - 강조색1 2 5" xfId="542"/>
    <cellStyle name="40% - 강조색1 3" xfId="543"/>
    <cellStyle name="40% - 강조색1 4" xfId="544"/>
    <cellStyle name="40% - 강조색1 4 2" xfId="545"/>
    <cellStyle name="40% - 강조색1 4 3" xfId="546"/>
    <cellStyle name="40% - 강조색1 4 3 2" xfId="547"/>
    <cellStyle name="40% - 강조색1 4 4" xfId="548"/>
    <cellStyle name="40% - 강조색1 5" xfId="549"/>
    <cellStyle name="40% - 강조색1 6" xfId="550"/>
    <cellStyle name="40% - 강조색1 7" xfId="551"/>
    <cellStyle name="40% - 강조색1 8" xfId="552"/>
    <cellStyle name="40% - 강조색1 9" xfId="553"/>
    <cellStyle name="40% - 강조색2" xfId="34623" builtinId="35" customBuiltin="1"/>
    <cellStyle name="40% - 강조색2 10" xfId="554"/>
    <cellStyle name="40% - 강조색2 11" xfId="555"/>
    <cellStyle name="40% - 강조색2 12" xfId="556"/>
    <cellStyle name="40% - 강조색2 13" xfId="557"/>
    <cellStyle name="40% - 강조색2 13 2" xfId="558"/>
    <cellStyle name="40% - 강조색2 13 3" xfId="559"/>
    <cellStyle name="40% - 강조색2 14" xfId="560"/>
    <cellStyle name="40% - 강조색2 15" xfId="561"/>
    <cellStyle name="40% - 강조색2 2" xfId="562"/>
    <cellStyle name="40% - 강조색2 2 2" xfId="563"/>
    <cellStyle name="40% - 강조색2 2 3" xfId="564"/>
    <cellStyle name="40% - 강조색2 2 3 2" xfId="565"/>
    <cellStyle name="40% - 강조색2 2 4" xfId="566"/>
    <cellStyle name="40% - 강조색2 2 5" xfId="567"/>
    <cellStyle name="40% - 강조색2 3" xfId="568"/>
    <cellStyle name="40% - 강조색2 4" xfId="569"/>
    <cellStyle name="40% - 강조색2 4 2" xfId="570"/>
    <cellStyle name="40% - 강조색2 4 3" xfId="571"/>
    <cellStyle name="40% - 강조색2 4 3 2" xfId="572"/>
    <cellStyle name="40% - 강조색2 4 4" xfId="573"/>
    <cellStyle name="40% - 강조색2 5" xfId="574"/>
    <cellStyle name="40% - 강조색2 6" xfId="575"/>
    <cellStyle name="40% - 강조색2 7" xfId="576"/>
    <cellStyle name="40% - 강조색2 8" xfId="577"/>
    <cellStyle name="40% - 강조색2 9" xfId="578"/>
    <cellStyle name="40% - 강조색3" xfId="34627" builtinId="39" customBuiltin="1"/>
    <cellStyle name="40% - 강조색3 10" xfId="579"/>
    <cellStyle name="40% - 강조색3 11" xfId="580"/>
    <cellStyle name="40% - 강조색3 12" xfId="581"/>
    <cellStyle name="40% - 강조색3 13" xfId="582"/>
    <cellStyle name="40% - 강조색3 13 2" xfId="583"/>
    <cellStyle name="40% - 강조색3 13 3" xfId="584"/>
    <cellStyle name="40% - 강조색3 14" xfId="585"/>
    <cellStyle name="40% - 강조색3 15" xfId="586"/>
    <cellStyle name="40% - 강조색3 2" xfId="587"/>
    <cellStyle name="40% - 강조색3 2 2" xfId="588"/>
    <cellStyle name="40% - 강조색3 2 3" xfId="589"/>
    <cellStyle name="40% - 강조색3 2 3 2" xfId="590"/>
    <cellStyle name="40% - 강조색3 2 4" xfId="591"/>
    <cellStyle name="40% - 강조색3 2 5" xfId="592"/>
    <cellStyle name="40% - 강조색3 3" xfId="593"/>
    <cellStyle name="40% - 강조색3 4" xfId="594"/>
    <cellStyle name="40% - 강조색3 4 2" xfId="595"/>
    <cellStyle name="40% - 강조색3 4 3" xfId="596"/>
    <cellStyle name="40% - 강조색3 4 3 2" xfId="597"/>
    <cellStyle name="40% - 강조색3 4 4" xfId="598"/>
    <cellStyle name="40% - 강조색3 5" xfId="599"/>
    <cellStyle name="40% - 강조색3 6" xfId="600"/>
    <cellStyle name="40% - 강조색3 7" xfId="601"/>
    <cellStyle name="40% - 강조색3 8" xfId="602"/>
    <cellStyle name="40% - 강조색3 9" xfId="603"/>
    <cellStyle name="40% - 강조색4" xfId="34631" builtinId="43" customBuiltin="1"/>
    <cellStyle name="40% - 강조색4 10" xfId="604"/>
    <cellStyle name="40% - 강조색4 11" xfId="605"/>
    <cellStyle name="40% - 강조색4 12" xfId="606"/>
    <cellStyle name="40% - 강조색4 13" xfId="607"/>
    <cellStyle name="40% - 강조색4 13 2" xfId="608"/>
    <cellStyle name="40% - 강조색4 13 3" xfId="609"/>
    <cellStyle name="40% - 강조색4 14" xfId="610"/>
    <cellStyle name="40% - 강조색4 15" xfId="611"/>
    <cellStyle name="40% - 강조색4 2" xfId="612"/>
    <cellStyle name="40% - 강조색4 2 2" xfId="613"/>
    <cellStyle name="40% - 강조색4 2 3" xfId="614"/>
    <cellStyle name="40% - 강조색4 2 3 2" xfId="615"/>
    <cellStyle name="40% - 강조색4 2 4" xfId="616"/>
    <cellStyle name="40% - 강조색4 2 5" xfId="617"/>
    <cellStyle name="40% - 강조색4 3" xfId="618"/>
    <cellStyle name="40% - 강조색4 4" xfId="619"/>
    <cellStyle name="40% - 강조색4 4 2" xfId="620"/>
    <cellStyle name="40% - 강조색4 4 3" xfId="621"/>
    <cellStyle name="40% - 강조색4 4 3 2" xfId="622"/>
    <cellStyle name="40% - 강조색4 4 4" xfId="623"/>
    <cellStyle name="40% - 강조색4 5" xfId="624"/>
    <cellStyle name="40% - 강조색4 6" xfId="625"/>
    <cellStyle name="40% - 강조색4 7" xfId="626"/>
    <cellStyle name="40% - 강조색4 8" xfId="627"/>
    <cellStyle name="40% - 강조색4 9" xfId="628"/>
    <cellStyle name="40% - 강조색5" xfId="34635" builtinId="47" customBuiltin="1"/>
    <cellStyle name="40% - 강조색5 10" xfId="629"/>
    <cellStyle name="40% - 강조색5 11" xfId="630"/>
    <cellStyle name="40% - 강조색5 12" xfId="631"/>
    <cellStyle name="40% - 강조색5 13" xfId="632"/>
    <cellStyle name="40% - 강조색5 13 2" xfId="633"/>
    <cellStyle name="40% - 강조색5 13 3" xfId="634"/>
    <cellStyle name="40% - 강조색5 14" xfId="635"/>
    <cellStyle name="40% - 강조색5 15" xfId="636"/>
    <cellStyle name="40% - 강조색5 2" xfId="637"/>
    <cellStyle name="40% - 강조색5 2 2" xfId="638"/>
    <cellStyle name="40% - 강조색5 2 3" xfId="639"/>
    <cellStyle name="40% - 강조색5 2 3 2" xfId="640"/>
    <cellStyle name="40% - 강조색5 2 4" xfId="641"/>
    <cellStyle name="40% - 강조색5 2 5" xfId="642"/>
    <cellStyle name="40% - 강조색5 3" xfId="643"/>
    <cellStyle name="40% - 강조색5 4" xfId="644"/>
    <cellStyle name="40% - 강조색5 4 2" xfId="645"/>
    <cellStyle name="40% - 강조색5 4 3" xfId="646"/>
    <cellStyle name="40% - 강조색5 4 3 2" xfId="647"/>
    <cellStyle name="40% - 강조색5 4 4" xfId="648"/>
    <cellStyle name="40% - 강조색5 5" xfId="649"/>
    <cellStyle name="40% - 강조색5 6" xfId="650"/>
    <cellStyle name="40% - 강조색5 7" xfId="651"/>
    <cellStyle name="40% - 강조색5 8" xfId="652"/>
    <cellStyle name="40% - 강조색5 9" xfId="653"/>
    <cellStyle name="40% - 강조색6" xfId="34639" builtinId="51" customBuiltin="1"/>
    <cellStyle name="40% - 강조색6 10" xfId="654"/>
    <cellStyle name="40% - 강조색6 11" xfId="655"/>
    <cellStyle name="40% - 강조색6 12" xfId="656"/>
    <cellStyle name="40% - 강조색6 13" xfId="657"/>
    <cellStyle name="40% - 강조색6 13 2" xfId="658"/>
    <cellStyle name="40% - 강조색6 13 3" xfId="659"/>
    <cellStyle name="40% - 강조색6 14" xfId="660"/>
    <cellStyle name="40% - 강조색6 15" xfId="661"/>
    <cellStyle name="40% - 강조색6 2" xfId="662"/>
    <cellStyle name="40% - 강조색6 2 2" xfId="663"/>
    <cellStyle name="40% - 강조색6 2 3" xfId="664"/>
    <cellStyle name="40% - 강조색6 2 3 2" xfId="665"/>
    <cellStyle name="40% - 강조색6 2 4" xfId="666"/>
    <cellStyle name="40% - 강조색6 2 5" xfId="667"/>
    <cellStyle name="40% - 강조색6 3" xfId="668"/>
    <cellStyle name="40% - 강조색6 4" xfId="669"/>
    <cellStyle name="40% - 강조색6 4 2" xfId="670"/>
    <cellStyle name="40% - 강조색6 4 3" xfId="671"/>
    <cellStyle name="40% - 강조색6 4 3 2" xfId="672"/>
    <cellStyle name="40% - 강조색6 4 4" xfId="673"/>
    <cellStyle name="40% - 강조색6 5" xfId="674"/>
    <cellStyle name="40% - 강조색6 6" xfId="675"/>
    <cellStyle name="40% - 강조색6 7" xfId="676"/>
    <cellStyle name="40% - 강조색6 8" xfId="677"/>
    <cellStyle name="40% - 강조색6 9" xfId="678"/>
    <cellStyle name="4dp" xfId="679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60% - 강조색1" xfId="34620" builtinId="32" customBuiltin="1"/>
    <cellStyle name="60% - 강조색1 10" xfId="680"/>
    <cellStyle name="60% - 강조색1 11" xfId="681"/>
    <cellStyle name="60% - 강조색1 12" xfId="682"/>
    <cellStyle name="60% - 강조색1 13" xfId="683"/>
    <cellStyle name="60% - 강조색1 13 2" xfId="684"/>
    <cellStyle name="60% - 강조색1 14" xfId="685"/>
    <cellStyle name="60% - 강조색1 15" xfId="686"/>
    <cellStyle name="60% - 강조색1 2" xfId="687"/>
    <cellStyle name="60% - 강조색1 2 2" xfId="688"/>
    <cellStyle name="60% - 강조색1 2 3" xfId="689"/>
    <cellStyle name="60% - 강조색1 2 4" xfId="690"/>
    <cellStyle name="60% - 강조색1 2 5" xfId="691"/>
    <cellStyle name="60% - 강조색1 3" xfId="692"/>
    <cellStyle name="60% - 강조색1 4" xfId="693"/>
    <cellStyle name="60% - 강조색1 4 2" xfId="694"/>
    <cellStyle name="60% - 강조색1 4 3" xfId="695"/>
    <cellStyle name="60% - 강조색1 4 4" xfId="696"/>
    <cellStyle name="60% - 강조색1 5" xfId="697"/>
    <cellStyle name="60% - 강조색1 6" xfId="698"/>
    <cellStyle name="60% - 강조색1 7" xfId="699"/>
    <cellStyle name="60% - 강조색1 8" xfId="700"/>
    <cellStyle name="60% - 강조색1 9" xfId="701"/>
    <cellStyle name="60% - 강조색2" xfId="34624" builtinId="36" customBuiltin="1"/>
    <cellStyle name="60% - 강조색2 10" xfId="702"/>
    <cellStyle name="60% - 강조색2 11" xfId="703"/>
    <cellStyle name="60% - 강조색2 12" xfId="704"/>
    <cellStyle name="60% - 강조색2 13" xfId="705"/>
    <cellStyle name="60% - 강조색2 13 2" xfId="706"/>
    <cellStyle name="60% - 강조색2 14" xfId="707"/>
    <cellStyle name="60% - 강조색2 15" xfId="708"/>
    <cellStyle name="60% - 강조색2 2" xfId="709"/>
    <cellStyle name="60% - 강조색2 2 2" xfId="710"/>
    <cellStyle name="60% - 강조색2 2 3" xfId="711"/>
    <cellStyle name="60% - 강조색2 2 4" xfId="712"/>
    <cellStyle name="60% - 강조색2 2 5" xfId="713"/>
    <cellStyle name="60% - 강조색2 3" xfId="714"/>
    <cellStyle name="60% - 강조색2 4" xfId="715"/>
    <cellStyle name="60% - 강조색2 4 2" xfId="716"/>
    <cellStyle name="60% - 강조색2 4 3" xfId="717"/>
    <cellStyle name="60% - 강조색2 4 4" xfId="718"/>
    <cellStyle name="60% - 강조색2 5" xfId="719"/>
    <cellStyle name="60% - 강조색2 6" xfId="720"/>
    <cellStyle name="60% - 강조색2 7" xfId="721"/>
    <cellStyle name="60% - 강조색2 8" xfId="722"/>
    <cellStyle name="60% - 강조색2 9" xfId="723"/>
    <cellStyle name="60% - 강조색3" xfId="34628" builtinId="40" customBuiltin="1"/>
    <cellStyle name="60% - 강조색3 10" xfId="724"/>
    <cellStyle name="60% - 강조색3 11" xfId="725"/>
    <cellStyle name="60% - 강조색3 12" xfId="726"/>
    <cellStyle name="60% - 강조색3 13" xfId="727"/>
    <cellStyle name="60% - 강조색3 13 2" xfId="728"/>
    <cellStyle name="60% - 강조색3 14" xfId="729"/>
    <cellStyle name="60% - 강조색3 15" xfId="730"/>
    <cellStyle name="60% - 강조색3 2" xfId="731"/>
    <cellStyle name="60% - 강조색3 2 2" xfId="732"/>
    <cellStyle name="60% - 강조색3 2 3" xfId="733"/>
    <cellStyle name="60% - 강조색3 2 4" xfId="734"/>
    <cellStyle name="60% - 강조색3 2 5" xfId="735"/>
    <cellStyle name="60% - 강조색3 3" xfId="736"/>
    <cellStyle name="60% - 강조색3 4" xfId="737"/>
    <cellStyle name="60% - 강조색3 4 2" xfId="738"/>
    <cellStyle name="60% - 강조색3 4 3" xfId="739"/>
    <cellStyle name="60% - 강조색3 4 4" xfId="740"/>
    <cellStyle name="60% - 강조색3 5" xfId="741"/>
    <cellStyle name="60% - 강조색3 6" xfId="742"/>
    <cellStyle name="60% - 강조색3 7" xfId="743"/>
    <cellStyle name="60% - 강조색3 8" xfId="744"/>
    <cellStyle name="60% - 강조색3 9" xfId="745"/>
    <cellStyle name="60% - 강조색4" xfId="34632" builtinId="44" customBuiltin="1"/>
    <cellStyle name="60% - 강조색4 10" xfId="746"/>
    <cellStyle name="60% - 강조색4 11" xfId="747"/>
    <cellStyle name="60% - 강조색4 12" xfId="748"/>
    <cellStyle name="60% - 강조색4 13" xfId="749"/>
    <cellStyle name="60% - 강조색4 13 2" xfId="750"/>
    <cellStyle name="60% - 강조색4 14" xfId="751"/>
    <cellStyle name="60% - 강조색4 15" xfId="752"/>
    <cellStyle name="60% - 강조색4 2" xfId="753"/>
    <cellStyle name="60% - 강조색4 2 2" xfId="754"/>
    <cellStyle name="60% - 강조색4 2 3" xfId="755"/>
    <cellStyle name="60% - 강조색4 2 4" xfId="756"/>
    <cellStyle name="60% - 강조색4 2 5" xfId="757"/>
    <cellStyle name="60% - 강조색4 3" xfId="758"/>
    <cellStyle name="60% - 강조색4 4" xfId="759"/>
    <cellStyle name="60% - 강조색4 4 2" xfId="760"/>
    <cellStyle name="60% - 강조색4 4 3" xfId="761"/>
    <cellStyle name="60% - 강조색4 4 4" xfId="762"/>
    <cellStyle name="60% - 강조색4 5" xfId="763"/>
    <cellStyle name="60% - 강조색4 6" xfId="764"/>
    <cellStyle name="60% - 강조색4 7" xfId="765"/>
    <cellStyle name="60% - 강조색4 8" xfId="766"/>
    <cellStyle name="60% - 강조색4 9" xfId="767"/>
    <cellStyle name="60% - 강조색5" xfId="34636" builtinId="48" customBuiltin="1"/>
    <cellStyle name="60% - 강조색5 10" xfId="768"/>
    <cellStyle name="60% - 강조색5 11" xfId="769"/>
    <cellStyle name="60% - 강조색5 12" xfId="770"/>
    <cellStyle name="60% - 강조색5 13" xfId="771"/>
    <cellStyle name="60% - 강조색5 13 2" xfId="772"/>
    <cellStyle name="60% - 강조색5 14" xfId="773"/>
    <cellStyle name="60% - 강조색5 15" xfId="774"/>
    <cellStyle name="60% - 강조색5 2" xfId="775"/>
    <cellStyle name="60% - 강조색5 2 2" xfId="776"/>
    <cellStyle name="60% - 강조색5 2 3" xfId="777"/>
    <cellStyle name="60% - 강조색5 2 4" xfId="778"/>
    <cellStyle name="60% - 강조색5 2 5" xfId="779"/>
    <cellStyle name="60% - 강조색5 3" xfId="780"/>
    <cellStyle name="60% - 강조색5 4" xfId="781"/>
    <cellStyle name="60% - 강조색5 4 2" xfId="782"/>
    <cellStyle name="60% - 강조색5 4 3" xfId="783"/>
    <cellStyle name="60% - 강조색5 4 4" xfId="784"/>
    <cellStyle name="60% - 강조색5 5" xfId="785"/>
    <cellStyle name="60% - 강조색5 6" xfId="786"/>
    <cellStyle name="60% - 강조색5 7" xfId="787"/>
    <cellStyle name="60% - 강조색5 8" xfId="788"/>
    <cellStyle name="60% - 강조색5 9" xfId="789"/>
    <cellStyle name="60% - 강조색6" xfId="34640" builtinId="52" customBuiltin="1"/>
    <cellStyle name="60% - 강조색6 10" xfId="790"/>
    <cellStyle name="60% - 강조색6 11" xfId="791"/>
    <cellStyle name="60% - 강조색6 12" xfId="792"/>
    <cellStyle name="60% - 강조색6 13" xfId="793"/>
    <cellStyle name="60% - 강조색6 13 2" xfId="794"/>
    <cellStyle name="60% - 강조색6 14" xfId="795"/>
    <cellStyle name="60% - 강조색6 15" xfId="796"/>
    <cellStyle name="60% - 강조색6 2" xfId="797"/>
    <cellStyle name="60% - 강조색6 2 2" xfId="798"/>
    <cellStyle name="60% - 강조색6 2 3" xfId="799"/>
    <cellStyle name="60% - 강조색6 2 4" xfId="800"/>
    <cellStyle name="60% - 강조색6 2 5" xfId="801"/>
    <cellStyle name="60% - 강조색6 3" xfId="802"/>
    <cellStyle name="60% - 강조색6 4" xfId="803"/>
    <cellStyle name="60% - 강조색6 4 2" xfId="804"/>
    <cellStyle name="60% - 강조색6 4 3" xfId="805"/>
    <cellStyle name="60% - 강조색6 4 4" xfId="806"/>
    <cellStyle name="60% - 강조색6 5" xfId="807"/>
    <cellStyle name="60% - 강조색6 6" xfId="808"/>
    <cellStyle name="60% - 강조색6 7" xfId="809"/>
    <cellStyle name="60% - 강조색6 8" xfId="810"/>
    <cellStyle name="60% - 강조색6 9" xfId="811"/>
    <cellStyle name="8dp" xfId="812"/>
    <cellStyle name="a/c" xfId="813"/>
    <cellStyle name="Accent1" xfId="22"/>
    <cellStyle name="Accent2" xfId="23"/>
    <cellStyle name="Accent3" xfId="24"/>
    <cellStyle name="Accent4" xfId="25"/>
    <cellStyle name="Accent5" xfId="26"/>
    <cellStyle name="Accent6" xfId="27"/>
    <cellStyle name="AutoFormat Options" xfId="814"/>
    <cellStyle name="Availability" xfId="815"/>
    <cellStyle name="Bad" xfId="28"/>
    <cellStyle name="BLACK" xfId="816"/>
    <cellStyle name="BlankedZeros" xfId="817"/>
    <cellStyle name="Body" xfId="818"/>
    <cellStyle name="BodyBGMVolSurfMatrix" xfId="819"/>
    <cellStyle name="BodyBGMVolSurfMatrix 2" xfId="820"/>
    <cellStyle name="BodyBGMVolSurfMatrix 2 2" xfId="821"/>
    <cellStyle name="BodyBGMVolSurfMatrix 2 2 2" xfId="822"/>
    <cellStyle name="BodyBGMVolSurfMatrix 2 2 2 2" xfId="823"/>
    <cellStyle name="BodyBGMVolSurfMatrix 2 3" xfId="824"/>
    <cellStyle name="BodyBGMVolSurfMatrix 3" xfId="825"/>
    <cellStyle name="BodyBGMVolSurfMatrix 3 2" xfId="826"/>
    <cellStyle name="BodyBGMVolSurfMatrix 3 2 2" xfId="827"/>
    <cellStyle name="BodyBGMVolSurfMatrix 4" xfId="828"/>
    <cellStyle name="BoldLineDescription" xfId="829"/>
    <cellStyle name="BoldUnderline" xfId="830"/>
    <cellStyle name="Border" xfId="831"/>
    <cellStyle name="Border 2" xfId="832"/>
    <cellStyle name="Border 2 2" xfId="833"/>
    <cellStyle name="Border 2 2 2" xfId="834"/>
    <cellStyle name="Border 2 2 2 2" xfId="835"/>
    <cellStyle name="Border 2 3" xfId="836"/>
    <cellStyle name="Border 2 3 2" xfId="837"/>
    <cellStyle name="Border 2 4" xfId="838"/>
    <cellStyle name="Border 3" xfId="839"/>
    <cellStyle name="Border 3 2" xfId="840"/>
    <cellStyle name="Border 3 2 2" xfId="841"/>
    <cellStyle name="Border 4" xfId="842"/>
    <cellStyle name="Border 4 2" xfId="843"/>
    <cellStyle name="Border 5" xfId="844"/>
    <cellStyle name="Border Heavy" xfId="845"/>
    <cellStyle name="Border Thin" xfId="846"/>
    <cellStyle name="BP" xfId="847"/>
    <cellStyle name="Calc Currency (0)" xfId="848"/>
    <cellStyle name="Calc Currency (2)" xfId="849"/>
    <cellStyle name="Calc Percent (0)" xfId="850"/>
    <cellStyle name="Calc Percent (1)" xfId="851"/>
    <cellStyle name="Calc Percent (2)" xfId="852"/>
    <cellStyle name="Calc Units (0)" xfId="853"/>
    <cellStyle name="Calc Units (1)" xfId="854"/>
    <cellStyle name="Calc Units (2)" xfId="855"/>
    <cellStyle name="Calculation" xfId="29"/>
    <cellStyle name="Calculation 2" xfId="857"/>
    <cellStyle name="Calculation 2 2" xfId="858"/>
    <cellStyle name="Calculation 2 2 2" xfId="859"/>
    <cellStyle name="Calculation 2 2 2 2" xfId="860"/>
    <cellStyle name="Calculation 2 2 3" xfId="861"/>
    <cellStyle name="Calculation 2 2 4" xfId="862"/>
    <cellStyle name="Calculation 2 3" xfId="863"/>
    <cellStyle name="Calculation 2 3 2" xfId="864"/>
    <cellStyle name="Calculation 2 4" xfId="865"/>
    <cellStyle name="Calculation 3" xfId="866"/>
    <cellStyle name="Calculation 3 2" xfId="867"/>
    <cellStyle name="Calculation 3 2 2" xfId="868"/>
    <cellStyle name="Calculation 3 3" xfId="869"/>
    <cellStyle name="Calculation 3 4" xfId="870"/>
    <cellStyle name="Calculation 4" xfId="871"/>
    <cellStyle name="Calculation 4 2" xfId="872"/>
    <cellStyle name="Calculation 5" xfId="873"/>
    <cellStyle name="Calculation_localvol" xfId="856"/>
    <cellStyle name="category" xfId="874"/>
    <cellStyle name="Changed" xfId="875"/>
    <cellStyle name="Check" xfId="876"/>
    <cellStyle name="Check Cell" xfId="30"/>
    <cellStyle name="Colourless" xfId="877"/>
    <cellStyle name="Comma  - Style1" xfId="878"/>
    <cellStyle name="Comma  - Style2" xfId="879"/>
    <cellStyle name="Comma  - Style3" xfId="880"/>
    <cellStyle name="Comma  - Style4" xfId="881"/>
    <cellStyle name="Comma  - Style5" xfId="882"/>
    <cellStyle name="Comma  - Style6" xfId="883"/>
    <cellStyle name="Comma  - Style7" xfId="884"/>
    <cellStyle name="Comma  - Style8" xfId="885"/>
    <cellStyle name="Comma [0] 2" xfId="886"/>
    <cellStyle name="Comma [0] 3" xfId="887"/>
    <cellStyle name="Comma [0] 4" xfId="888"/>
    <cellStyle name="Comma [0]_ SG&amp;A Bridge " xfId="889"/>
    <cellStyle name="Comma [00]" xfId="890"/>
    <cellStyle name="Comma [4]" xfId="891"/>
    <cellStyle name="Comma 0" xfId="892"/>
    <cellStyle name="Comma 2" xfId="893"/>
    <cellStyle name="Comma 2 2" xfId="894"/>
    <cellStyle name="Comma 3" xfId="895"/>
    <cellStyle name="Comma 4" xfId="896"/>
    <cellStyle name="Comma 5" xfId="897"/>
    <cellStyle name="Comma 6" xfId="898"/>
    <cellStyle name="Comma 7" xfId="899"/>
    <cellStyle name="Comma 8" xfId="900"/>
    <cellStyle name="Comma_ SG&amp;A Bridge " xfId="901"/>
    <cellStyle name="Comma0" xfId="902"/>
    <cellStyle name="Comma1 - Style1" xfId="903"/>
    <cellStyle name="Convergence" xfId="904"/>
    <cellStyle name="Coupon" xfId="905"/>
    <cellStyle name="Curren - Style2" xfId="906"/>
    <cellStyle name="Currency" xfId="907"/>
    <cellStyle name="Currency [0]_ SG&amp;A Bridge " xfId="908"/>
    <cellStyle name="Currency [00]" xfId="909"/>
    <cellStyle name="Currency 0" xfId="910"/>
    <cellStyle name="Currency 2" xfId="911"/>
    <cellStyle name="Currency_ SG&amp;A Bridge " xfId="912"/>
    <cellStyle name="Currency0" xfId="913"/>
    <cellStyle name="Currency1" xfId="914"/>
    <cellStyle name="Date" xfId="915"/>
    <cellStyle name="Date - Style3" xfId="916"/>
    <cellStyle name="Date Aligned" xfId="917"/>
    <cellStyle name="Date Short" xfId="918"/>
    <cellStyle name="Date_1" xfId="919"/>
    <cellStyle name="Date-day" xfId="920"/>
    <cellStyle name="DateFormat" xfId="921"/>
    <cellStyle name="Date-month" xfId="922"/>
    <cellStyle name="Date-short" xfId="923"/>
    <cellStyle name="Date-weekday" xfId="924"/>
    <cellStyle name="Date-year" xfId="925"/>
    <cellStyle name="Datum" xfId="926"/>
    <cellStyle name="Datum2" xfId="927"/>
    <cellStyle name="Datum3" xfId="928"/>
    <cellStyle name="Datum3 2" xfId="929"/>
    <cellStyle name="Datum3 2 2" xfId="930"/>
    <cellStyle name="Datum3 2 2 2" xfId="931"/>
    <cellStyle name="Dezimal [0]_Country" xfId="932"/>
    <cellStyle name="Dezimal_Country" xfId="933"/>
    <cellStyle name="documentation data" xfId="934"/>
    <cellStyle name="documentation titles" xfId="935"/>
    <cellStyle name="Dotted Line" xfId="936"/>
    <cellStyle name="EditableStyle" xfId="937"/>
    <cellStyle name="Enter Currency (0)" xfId="938"/>
    <cellStyle name="Enter Currency (2)" xfId="939"/>
    <cellStyle name="Enter Units (0)" xfId="940"/>
    <cellStyle name="Enter Units (1)" xfId="941"/>
    <cellStyle name="Enter Units (2)" xfId="942"/>
    <cellStyle name="Entry" xfId="943"/>
    <cellStyle name="Euro" xfId="31"/>
    <cellStyle name="Euro 2" xfId="945"/>
    <cellStyle name="Euro 3" xfId="946"/>
    <cellStyle name="Euro_localvol" xfId="944"/>
    <cellStyle name="Explanatory Text" xfId="32"/>
    <cellStyle name="EY House" xfId="947"/>
    <cellStyle name="Field Header" xfId="948"/>
    <cellStyle name="Field Name" xfId="949"/>
    <cellStyle name="Field Value" xfId="950"/>
    <cellStyle name="first line" xfId="951"/>
    <cellStyle name="FirstNumbers" xfId="952"/>
    <cellStyle name="fnComment" xfId="953"/>
    <cellStyle name="Footnote" xfId="954"/>
    <cellStyle name="Form" xfId="955"/>
    <cellStyle name="Gas" xfId="956"/>
    <cellStyle name="Good" xfId="33"/>
    <cellStyle name="Grey" xfId="957"/>
    <cellStyle name="Grey 2" xfId="958"/>
    <cellStyle name="GreybarHeader" xfId="959"/>
    <cellStyle name="GreybarHeader 2" xfId="960"/>
    <cellStyle name="GreybarHeader 2 2" xfId="961"/>
    <cellStyle name="GreybarHeader 2 2 2" xfId="962"/>
    <cellStyle name="GreybarHeader 2 2 2 2" xfId="963"/>
    <cellStyle name="GreybarHeader 2 2 3" xfId="964"/>
    <cellStyle name="GreybarHeader 2 3" xfId="965"/>
    <cellStyle name="GreybarHeader 2 4" xfId="966"/>
    <cellStyle name="GreybarHeader 2 5" xfId="967"/>
    <cellStyle name="GreybarHeader 3" xfId="968"/>
    <cellStyle name="GreybarHeader 3 2" xfId="969"/>
    <cellStyle name="GreybarHeader 3 2 2" xfId="970"/>
    <cellStyle name="GreybarHeader 3 3" xfId="971"/>
    <cellStyle name="GreybarHeader 4" xfId="972"/>
    <cellStyle name="GreybarHeader 5" xfId="973"/>
    <cellStyle name="GreybarHeader 6" xfId="974"/>
    <cellStyle name="GuruForm" xfId="975"/>
    <cellStyle name="Hard Percent" xfId="976"/>
    <cellStyle name="Header" xfId="977"/>
    <cellStyle name="HEADER 2" xfId="978"/>
    <cellStyle name="Header1" xfId="979"/>
    <cellStyle name="Header2" xfId="980"/>
    <cellStyle name="Header2 2" xfId="981"/>
    <cellStyle name="Header2 2 2" xfId="982"/>
    <cellStyle name="Header2 2 2 2" xfId="983"/>
    <cellStyle name="Header2 2 2 2 2" xfId="984"/>
    <cellStyle name="Header2 2 2 3" xfId="985"/>
    <cellStyle name="Header2 2 3" xfId="986"/>
    <cellStyle name="Header2 2 4" xfId="987"/>
    <cellStyle name="Header2 2 5" xfId="988"/>
    <cellStyle name="Header2 3" xfId="989"/>
    <cellStyle name="Header2 3 2" xfId="990"/>
    <cellStyle name="Header2 3 2 2" xfId="991"/>
    <cellStyle name="Header2 3 3" xfId="992"/>
    <cellStyle name="Header2 4" xfId="993"/>
    <cellStyle name="Header2 5" xfId="994"/>
    <cellStyle name="Header2 6" xfId="995"/>
    <cellStyle name="HeaderBGMVolSurfMatrix" xfId="996"/>
    <cellStyle name="HeaderBGMVolSurfMatrix 2" xfId="997"/>
    <cellStyle name="HeaderBGMVolSurfMatrix 2 2" xfId="998"/>
    <cellStyle name="HeaderBGMVolSurfMatrix 2 2 2" xfId="999"/>
    <cellStyle name="HeaderBGMVolSurfMatrix 2 2 2 2" xfId="1000"/>
    <cellStyle name="HeaderBGMVolSurfMatrix 2 2 3" xfId="1001"/>
    <cellStyle name="HeaderBGMVolSurfMatrix 2 3" xfId="1002"/>
    <cellStyle name="HeaderBGMVolSurfMatrix 2 4" xfId="1003"/>
    <cellStyle name="HeaderBGMVolSurfMatrix 3" xfId="1004"/>
    <cellStyle name="HeaderBGMVolSurfMatrix 3 2" xfId="1005"/>
    <cellStyle name="HeaderBGMVolSurfMatrix 3 2 2" xfId="1006"/>
    <cellStyle name="HeaderBGMVolSurfMatrix 3 3" xfId="1007"/>
    <cellStyle name="HeaderBGMVolSurfMatrix 4" xfId="1008"/>
    <cellStyle name="HeaderBGMVolSurfMatrix 5" xfId="1009"/>
    <cellStyle name="Heading 1" xfId="34"/>
    <cellStyle name="Heading 2" xfId="35"/>
    <cellStyle name="Heading 3" xfId="36"/>
    <cellStyle name="Heading 4" xfId="37"/>
    <cellStyle name="hotlinks" xfId="1010"/>
    <cellStyle name="Hyperlink Button" xfId="1011"/>
    <cellStyle name="Hyperlink Button Inactive" xfId="1012"/>
    <cellStyle name="Input" xfId="38"/>
    <cellStyle name="Input [yellow]" xfId="1013"/>
    <cellStyle name="Input [yellow] 2" xfId="1014"/>
    <cellStyle name="Input [yellow] 2 2" xfId="1015"/>
    <cellStyle name="Input [yellow] 2 2 2" xfId="1016"/>
    <cellStyle name="Input [yellow] 2 2 2 2" xfId="1017"/>
    <cellStyle name="Input [yellow] 2 2 2 2 2" xfId="1018"/>
    <cellStyle name="Input [yellow] 2 2 2 3" xfId="1019"/>
    <cellStyle name="Input [yellow] 2 2 3" xfId="1020"/>
    <cellStyle name="Input [yellow] 2 2 4" xfId="1021"/>
    <cellStyle name="Input [yellow] 2 3" xfId="1022"/>
    <cellStyle name="Input [yellow] 2 3 2" xfId="1023"/>
    <cellStyle name="Input [yellow] 2 3 2 2" xfId="1024"/>
    <cellStyle name="Input [yellow] 2 3 3" xfId="1025"/>
    <cellStyle name="Input [yellow] 2 4" xfId="1026"/>
    <cellStyle name="Input [yellow] 2 5" xfId="1027"/>
    <cellStyle name="Input [yellow] 3" xfId="1028"/>
    <cellStyle name="Input [yellow] 3 2" xfId="1029"/>
    <cellStyle name="Input [yellow] 3 2 2" xfId="1030"/>
    <cellStyle name="Input [yellow] 3 2 2 2" xfId="1031"/>
    <cellStyle name="Input [yellow] 3 2 3" xfId="1032"/>
    <cellStyle name="Input [yellow] 3 3" xfId="1033"/>
    <cellStyle name="Input [yellow] 3 4" xfId="1034"/>
    <cellStyle name="Input [yellow] 4" xfId="1035"/>
    <cellStyle name="Input [yellow] 4 2" xfId="1036"/>
    <cellStyle name="Input [yellow] 4 2 2" xfId="1037"/>
    <cellStyle name="Input [yellow] 4 3" xfId="1038"/>
    <cellStyle name="Input [yellow] 5" xfId="1039"/>
    <cellStyle name="Input [yellow] 6" xfId="1040"/>
    <cellStyle name="Input Area" xfId="1041"/>
    <cellStyle name="Input Area 2" xfId="1042"/>
    <cellStyle name="Input Area 2 2" xfId="1043"/>
    <cellStyle name="Input Area 2 2 2" xfId="1044"/>
    <cellStyle name="Input Area 2 2 2 2" xfId="1045"/>
    <cellStyle name="Input Area 2 2 3" xfId="1046"/>
    <cellStyle name="Input Area 2 3" xfId="1047"/>
    <cellStyle name="Input Area 2 4" xfId="1048"/>
    <cellStyle name="Input Area 3" xfId="1049"/>
    <cellStyle name="Input Area 3 2" xfId="1050"/>
    <cellStyle name="Input Area 3 2 2" xfId="1051"/>
    <cellStyle name="Input Area 3 3" xfId="1052"/>
    <cellStyle name="Input Area 4" xfId="1053"/>
    <cellStyle name="Input Area 5" xfId="1054"/>
    <cellStyle name="Input%" xfId="1055"/>
    <cellStyle name="Input_ Ratings GCDB" xfId="1056"/>
    <cellStyle name="InputDate" xfId="1057"/>
    <cellStyle name="InputDecimal" xfId="1058"/>
    <cellStyle name="InputDecimal 2" xfId="1059"/>
    <cellStyle name="InputDecimal 2 2" xfId="1060"/>
    <cellStyle name="InputDecimal 3" xfId="1061"/>
    <cellStyle name="InputValue" xfId="1062"/>
    <cellStyle name="ItalicHeader" xfId="1063"/>
    <cellStyle name="Label" xfId="1064"/>
    <cellStyle name="Large12" xfId="1065"/>
    <cellStyle name="Large14" xfId="1066"/>
    <cellStyle name="Large16" xfId="1067"/>
    <cellStyle name="last line" xfId="1068"/>
    <cellStyle name="last line 2" xfId="1069"/>
    <cellStyle name="last line 2 2" xfId="1070"/>
    <cellStyle name="last line 2 2 2" xfId="1071"/>
    <cellStyle name="last line 2 2 2 2" xfId="1072"/>
    <cellStyle name="last line 2 2 3" xfId="1073"/>
    <cellStyle name="last line 2 3" xfId="1074"/>
    <cellStyle name="last line 2 4" xfId="1075"/>
    <cellStyle name="last line 2 5" xfId="1076"/>
    <cellStyle name="last line 3" xfId="1077"/>
    <cellStyle name="last line 3 2" xfId="1078"/>
    <cellStyle name="last line 3 2 2" xfId="1079"/>
    <cellStyle name="last line 3 3" xfId="1080"/>
    <cellStyle name="last line 4" xfId="1081"/>
    <cellStyle name="last line 5" xfId="1082"/>
    <cellStyle name="last line 6" xfId="1083"/>
    <cellStyle name="light_green_column" xfId="1084"/>
    <cellStyle name="LineNum w/ Border" xfId="1085"/>
    <cellStyle name="LineNum w/ Border 2" xfId="1086"/>
    <cellStyle name="LineNum w/ Border 2 2" xfId="1087"/>
    <cellStyle name="LineNum w/ Border 2 2 2" xfId="1088"/>
    <cellStyle name="LineNumbers" xfId="1089"/>
    <cellStyle name="LineNumbersFirstColumn" xfId="1090"/>
    <cellStyle name="Link Currency (0)" xfId="1091"/>
    <cellStyle name="Link Currency (2)" xfId="1092"/>
    <cellStyle name="Link in" xfId="1093"/>
    <cellStyle name="Link out" xfId="1094"/>
    <cellStyle name="Link Units (0)" xfId="1095"/>
    <cellStyle name="Link Units (1)" xfId="1096"/>
    <cellStyle name="Link Units (2)" xfId="1097"/>
    <cellStyle name="Linked Cell" xfId="39"/>
    <cellStyle name="McForm" xfId="1098"/>
    <cellStyle name="McFormBody" xfId="1099"/>
    <cellStyle name="MCNewReport" xfId="1100"/>
    <cellStyle name="MCNewReport 2" xfId="1101"/>
    <cellStyle name="MCNewReport 2 2" xfId="1102"/>
    <cellStyle name="MCNewReport 2 2 2" xfId="1103"/>
    <cellStyle name="MCNewReport 2 3" xfId="1104"/>
    <cellStyle name="MCNewReport 2 4" xfId="1105"/>
    <cellStyle name="MCNewReport 3" xfId="1106"/>
    <cellStyle name="MCNewReport 4" xfId="1107"/>
    <cellStyle name="MCReport" xfId="1108"/>
    <cellStyle name="Middle" xfId="1109"/>
    <cellStyle name="Milliers [0]_Basis" xfId="1110"/>
    <cellStyle name="Milliers_Basis" xfId="1111"/>
    <cellStyle name="MktDataIOSheet" xfId="1112"/>
    <cellStyle name="Model" xfId="1113"/>
    <cellStyle name="Mon?taire [0]_Basis" xfId="1114"/>
    <cellStyle name="Mon?taire_Basis" xfId="1115"/>
    <cellStyle name="Monétaire [0]_Basis" xfId="34595"/>
    <cellStyle name="Monétaire_Basis" xfId="34596"/>
    <cellStyle name="Month" xfId="1116"/>
    <cellStyle name="Multiple" xfId="1117"/>
    <cellStyle name="NavStyleDefault" xfId="1118"/>
    <cellStyle name="Neutral" xfId="40"/>
    <cellStyle name="NEW" xfId="1119"/>
    <cellStyle name="no dec" xfId="1120"/>
    <cellStyle name="Normal - Style1" xfId="1121"/>
    <cellStyle name="Normal - Style1 2" xfId="1122"/>
    <cellStyle name="Normal 2" xfId="1123"/>
    <cellStyle name="Normal 2 2" xfId="1124"/>
    <cellStyle name="Normal 3" xfId="1125"/>
    <cellStyle name="Normal 3 2" xfId="1126"/>
    <cellStyle name="Normal 4" xfId="1127"/>
    <cellStyle name="Normal 5" xfId="1128"/>
    <cellStyle name="Normal_ SG&amp;A Bridge " xfId="1129"/>
    <cellStyle name="Normale_Foglio1" xfId="1130"/>
    <cellStyle name="Note" xfId="41"/>
    <cellStyle name="Note 2" xfId="1131"/>
    <cellStyle name="Note 2 2" xfId="1132"/>
    <cellStyle name="Note 2 2 2" xfId="1133"/>
    <cellStyle name="Note 2 3" xfId="1134"/>
    <cellStyle name="Note 2 4" xfId="1135"/>
    <cellStyle name="Note 3" xfId="1136"/>
    <cellStyle name="Note 4" xfId="1137"/>
    <cellStyle name="Notional" xfId="1138"/>
    <cellStyle name="Npv" xfId="1139"/>
    <cellStyle name="NumberFormat" xfId="1140"/>
    <cellStyle name="OptionPricerGreyed" xfId="1141"/>
    <cellStyle name="OptionPricerGreyed 2" xfId="1142"/>
    <cellStyle name="OptionPricerGreyed 2 2" xfId="1143"/>
    <cellStyle name="OptionPricerGreyed 2 2 2" xfId="1144"/>
    <cellStyle name="OptionPricerGreyed 2 3" xfId="1145"/>
    <cellStyle name="OptionPricerGreyed 2 4" xfId="1146"/>
    <cellStyle name="OptionPricerGreyed 3" xfId="1147"/>
    <cellStyle name="OptionPricerGreyed 4" xfId="1148"/>
    <cellStyle name="OptionPricerVisible" xfId="1149"/>
    <cellStyle name="OptionPricerVisible 2" xfId="1150"/>
    <cellStyle name="OptionPricerVisible 2 2" xfId="1151"/>
    <cellStyle name="OptionPricerVisible 2 2 2" xfId="1152"/>
    <cellStyle name="OptionPricerVisible 2 3" xfId="1153"/>
    <cellStyle name="OptionPricerVisible 2 4" xfId="1154"/>
    <cellStyle name="OptionPricerVisible 3" xfId="1155"/>
    <cellStyle name="OptionPricerVisible 4" xfId="1156"/>
    <cellStyle name="Output" xfId="42"/>
    <cellStyle name="Outstanding" xfId="1157"/>
    <cellStyle name="Page Heading Large" xfId="1158"/>
    <cellStyle name="Page Heading Small" xfId="1159"/>
    <cellStyle name="Page Number" xfId="1160"/>
    <cellStyle name="pager" xfId="1161"/>
    <cellStyle name="pb_page_heading_LS" xfId="1162"/>
    <cellStyle name="Percent [0]" xfId="1163"/>
    <cellStyle name="Percent [00]" xfId="1164"/>
    <cellStyle name="Percent [2]" xfId="1165"/>
    <cellStyle name="Percent 2" xfId="1166"/>
    <cellStyle name="Percent 3" xfId="1167"/>
    <cellStyle name="Percent 4" xfId="1168"/>
    <cellStyle name="Percent 5" xfId="1169"/>
    <cellStyle name="Percent Hard" xfId="1170"/>
    <cellStyle name="Percent1" xfId="1171"/>
    <cellStyle name="Percent2" xfId="1172"/>
    <cellStyle name="Percent4" xfId="1173"/>
    <cellStyle name="Pivot Table" xfId="1174"/>
    <cellStyle name="Portfolio" xfId="1175"/>
    <cellStyle name="Portfolio 2" xfId="1176"/>
    <cellStyle name="Portfolio 2 2" xfId="1177"/>
    <cellStyle name="Portfolio 2 2 2" xfId="1178"/>
    <cellStyle name="Portfolio 2 2 2 2" xfId="1179"/>
    <cellStyle name="Portfolio 2 2 3" xfId="1180"/>
    <cellStyle name="Portfolio 2 3" xfId="1181"/>
    <cellStyle name="Portfolio 2 4" xfId="1182"/>
    <cellStyle name="Portfolio 3" xfId="1183"/>
    <cellStyle name="Portfolio 3 2" xfId="1184"/>
    <cellStyle name="Portfolio 3 2 2" xfId="1185"/>
    <cellStyle name="Portfolio 3 3" xfId="1186"/>
    <cellStyle name="Portfolio 4" xfId="1187"/>
    <cellStyle name="Portfolio 5" xfId="1188"/>
    <cellStyle name="Power" xfId="1189"/>
    <cellStyle name="PrePop Currency (0)" xfId="1190"/>
    <cellStyle name="PrePop Currency (2)" xfId="1191"/>
    <cellStyle name="PrePop Units (0)" xfId="1192"/>
    <cellStyle name="PrePop Units (1)" xfId="1193"/>
    <cellStyle name="PrePop Units (2)" xfId="1194"/>
    <cellStyle name="PricingProducts" xfId="1195"/>
    <cellStyle name="PricingProducts 2" xfId="1196"/>
    <cellStyle name="PricingProducts 2 2" xfId="1197"/>
    <cellStyle name="PricingProducts 3" xfId="1198"/>
    <cellStyle name="Prozent_HP PLotter_open" xfId="1199"/>
    <cellStyle name="Prozent2" xfId="1200"/>
    <cellStyle name="realtime" xfId="1201"/>
    <cellStyle name="realtime 2" xfId="1202"/>
    <cellStyle name="realtime 2 2" xfId="1203"/>
    <cellStyle name="realtime 3" xfId="1204"/>
    <cellStyle name="ReserveStyle" xfId="1205"/>
    <cellStyle name="RiskValue" xfId="1206"/>
    <cellStyle name="RoundingPrecision" xfId="1207"/>
    <cellStyle name="Row" xfId="1208"/>
    <cellStyle name="Rubrique" xfId="1209"/>
    <cellStyle name="Rubrique 2" xfId="1210"/>
    <cellStyle name="Rubrique 2 2" xfId="1211"/>
    <cellStyle name="Rubrique 2 2 2" xfId="1212"/>
    <cellStyle name="Rubrique 2 2 2 2" xfId="1213"/>
    <cellStyle name="Rubrique 2 2 3" xfId="1214"/>
    <cellStyle name="Rubrique 2 3" xfId="1215"/>
    <cellStyle name="Rubrique 2 4" xfId="1216"/>
    <cellStyle name="Rubrique 3" xfId="1217"/>
    <cellStyle name="Rubrique 3 2" xfId="1218"/>
    <cellStyle name="Rubrique 3 2 2" xfId="1219"/>
    <cellStyle name="Rubrique 3 3" xfId="1220"/>
    <cellStyle name="Rubrique 4" xfId="1221"/>
    <cellStyle name="Rubrique 5" xfId="1222"/>
    <cellStyle name="SAPBEXaggData" xfId="1223"/>
    <cellStyle name="SAPBEXaggData 2" xfId="1224"/>
    <cellStyle name="SAPBEXaggData 2 2" xfId="1225"/>
    <cellStyle name="SAPBEXaggData 2 2 2" xfId="1226"/>
    <cellStyle name="SAPBEXaggData 2 3" xfId="1227"/>
    <cellStyle name="SAPBEXaggData 2 4" xfId="1228"/>
    <cellStyle name="SAPBEXaggData 3" xfId="1229"/>
    <cellStyle name="SAPBEXaggData 4" xfId="1230"/>
    <cellStyle name="SAPBEXaggDataEmph" xfId="1231"/>
    <cellStyle name="SAPBEXaggDataEmph 2" xfId="1232"/>
    <cellStyle name="SAPBEXaggDataEmph 2 2" xfId="1233"/>
    <cellStyle name="SAPBEXaggDataEmph 2 2 2" xfId="1234"/>
    <cellStyle name="SAPBEXaggDataEmph 2 3" xfId="1235"/>
    <cellStyle name="SAPBEXaggDataEmph 2 4" xfId="1236"/>
    <cellStyle name="SAPBEXaggDataEmph 3" xfId="1237"/>
    <cellStyle name="SAPBEXaggDataEmph 4" xfId="1238"/>
    <cellStyle name="SAPBEXaggItem" xfId="1239"/>
    <cellStyle name="SAPBEXaggItem 2" xfId="1240"/>
    <cellStyle name="SAPBEXaggItem 2 2" xfId="1241"/>
    <cellStyle name="SAPBEXaggItem 2 2 2" xfId="1242"/>
    <cellStyle name="SAPBEXaggItem 2 3" xfId="1243"/>
    <cellStyle name="SAPBEXaggItem 2 4" xfId="1244"/>
    <cellStyle name="SAPBEXaggItem 3" xfId="1245"/>
    <cellStyle name="SAPBEXaggItem 4" xfId="1246"/>
    <cellStyle name="SAPBEXaggItemX" xfId="1247"/>
    <cellStyle name="SAPBEXaggItemX 2" xfId="1248"/>
    <cellStyle name="SAPBEXaggItemX 2 2" xfId="1249"/>
    <cellStyle name="SAPBEXaggItemX 2 2 2" xfId="1250"/>
    <cellStyle name="SAPBEXaggItemX 2 3" xfId="1251"/>
    <cellStyle name="SAPBEXaggItemX 2 4" xfId="1252"/>
    <cellStyle name="SAPBEXaggItemX 3" xfId="1253"/>
    <cellStyle name="SAPBEXaggItemX 4" xfId="1254"/>
    <cellStyle name="SAPBEXchaText" xfId="1255"/>
    <cellStyle name="SAPBEXexcBad7" xfId="1256"/>
    <cellStyle name="SAPBEXexcBad7 2" xfId="1257"/>
    <cellStyle name="SAPBEXexcBad7 2 2" xfId="1258"/>
    <cellStyle name="SAPBEXexcBad7 2 2 2" xfId="1259"/>
    <cellStyle name="SAPBEXexcBad7 2 3" xfId="1260"/>
    <cellStyle name="SAPBEXexcBad7 2 4" xfId="1261"/>
    <cellStyle name="SAPBEXexcBad7 3" xfId="1262"/>
    <cellStyle name="SAPBEXexcBad7 4" xfId="1263"/>
    <cellStyle name="SAPBEXexcBad8" xfId="1264"/>
    <cellStyle name="SAPBEXexcBad8 2" xfId="1265"/>
    <cellStyle name="SAPBEXexcBad8 2 2" xfId="1266"/>
    <cellStyle name="SAPBEXexcBad8 2 2 2" xfId="1267"/>
    <cellStyle name="SAPBEXexcBad8 2 3" xfId="1268"/>
    <cellStyle name="SAPBEXexcBad8 2 4" xfId="1269"/>
    <cellStyle name="SAPBEXexcBad8 3" xfId="1270"/>
    <cellStyle name="SAPBEXexcBad8 4" xfId="1271"/>
    <cellStyle name="SAPBEXexcBad9" xfId="1272"/>
    <cellStyle name="SAPBEXexcBad9 2" xfId="1273"/>
    <cellStyle name="SAPBEXexcBad9 2 2" xfId="1274"/>
    <cellStyle name="SAPBEXexcBad9 2 2 2" xfId="1275"/>
    <cellStyle name="SAPBEXexcBad9 2 3" xfId="1276"/>
    <cellStyle name="SAPBEXexcBad9 2 4" xfId="1277"/>
    <cellStyle name="SAPBEXexcBad9 3" xfId="1278"/>
    <cellStyle name="SAPBEXexcBad9 4" xfId="1279"/>
    <cellStyle name="SAPBEXexcCritical4" xfId="1280"/>
    <cellStyle name="SAPBEXexcCritical4 2" xfId="1281"/>
    <cellStyle name="SAPBEXexcCritical4 2 2" xfId="1282"/>
    <cellStyle name="SAPBEXexcCritical4 2 2 2" xfId="1283"/>
    <cellStyle name="SAPBEXexcCritical4 2 3" xfId="1284"/>
    <cellStyle name="SAPBEXexcCritical4 2 4" xfId="1285"/>
    <cellStyle name="SAPBEXexcCritical4 3" xfId="1286"/>
    <cellStyle name="SAPBEXexcCritical4 4" xfId="1287"/>
    <cellStyle name="SAPBEXexcCritical5" xfId="1288"/>
    <cellStyle name="SAPBEXexcCritical5 2" xfId="1289"/>
    <cellStyle name="SAPBEXexcCritical5 2 2" xfId="1290"/>
    <cellStyle name="SAPBEXexcCritical5 2 2 2" xfId="1291"/>
    <cellStyle name="SAPBEXexcCritical5 2 3" xfId="1292"/>
    <cellStyle name="SAPBEXexcCritical5 2 4" xfId="1293"/>
    <cellStyle name="SAPBEXexcCritical5 3" xfId="1294"/>
    <cellStyle name="SAPBEXexcCritical5 4" xfId="1295"/>
    <cellStyle name="SAPBEXexcCritical6" xfId="1296"/>
    <cellStyle name="SAPBEXexcCritical6 2" xfId="1297"/>
    <cellStyle name="SAPBEXexcCritical6 2 2" xfId="1298"/>
    <cellStyle name="SAPBEXexcCritical6 2 2 2" xfId="1299"/>
    <cellStyle name="SAPBEXexcCritical6 2 3" xfId="1300"/>
    <cellStyle name="SAPBEXexcCritical6 2 4" xfId="1301"/>
    <cellStyle name="SAPBEXexcCritical6 3" xfId="1302"/>
    <cellStyle name="SAPBEXexcCritical6 4" xfId="1303"/>
    <cellStyle name="SAPBEXexcGood1" xfId="1304"/>
    <cellStyle name="SAPBEXexcGood1 2" xfId="1305"/>
    <cellStyle name="SAPBEXexcGood1 2 2" xfId="1306"/>
    <cellStyle name="SAPBEXexcGood1 2 2 2" xfId="1307"/>
    <cellStyle name="SAPBEXexcGood1 2 3" xfId="1308"/>
    <cellStyle name="SAPBEXexcGood1 2 4" xfId="1309"/>
    <cellStyle name="SAPBEXexcGood1 3" xfId="1310"/>
    <cellStyle name="SAPBEXexcGood1 4" xfId="1311"/>
    <cellStyle name="SAPBEXexcGood2" xfId="1312"/>
    <cellStyle name="SAPBEXexcGood2 2" xfId="1313"/>
    <cellStyle name="SAPBEXexcGood2 2 2" xfId="1314"/>
    <cellStyle name="SAPBEXexcGood2 2 2 2" xfId="1315"/>
    <cellStyle name="SAPBEXexcGood2 2 3" xfId="1316"/>
    <cellStyle name="SAPBEXexcGood2 2 4" xfId="1317"/>
    <cellStyle name="SAPBEXexcGood2 3" xfId="1318"/>
    <cellStyle name="SAPBEXexcGood2 4" xfId="1319"/>
    <cellStyle name="SAPBEXexcGood3" xfId="1320"/>
    <cellStyle name="SAPBEXexcGood3 2" xfId="1321"/>
    <cellStyle name="SAPBEXexcGood3 2 2" xfId="1322"/>
    <cellStyle name="SAPBEXexcGood3 2 2 2" xfId="1323"/>
    <cellStyle name="SAPBEXexcGood3 2 3" xfId="1324"/>
    <cellStyle name="SAPBEXexcGood3 2 4" xfId="1325"/>
    <cellStyle name="SAPBEXexcGood3 3" xfId="1326"/>
    <cellStyle name="SAPBEXexcGood3 4" xfId="1327"/>
    <cellStyle name="SAPBEXfilterDrill" xfId="1328"/>
    <cellStyle name="SAPBEXfilterItem" xfId="1329"/>
    <cellStyle name="SAPBEXfilterText" xfId="1330"/>
    <cellStyle name="SAPBEXformats" xfId="1331"/>
    <cellStyle name="SAPBEXformats 2" xfId="1332"/>
    <cellStyle name="SAPBEXformats 2 2" xfId="1333"/>
    <cellStyle name="SAPBEXformats 2 2 2" xfId="1334"/>
    <cellStyle name="SAPBEXformats 2 3" xfId="1335"/>
    <cellStyle name="SAPBEXformats 2 4" xfId="1336"/>
    <cellStyle name="SAPBEXformats 3" xfId="1337"/>
    <cellStyle name="SAPBEXformats 4" xfId="1338"/>
    <cellStyle name="SAPBEXheaderItem" xfId="1339"/>
    <cellStyle name="SAPBEXheaderText" xfId="1340"/>
    <cellStyle name="SAPBEXHLevel0" xfId="1341"/>
    <cellStyle name="SAPBEXHLevel0 2" xfId="1342"/>
    <cellStyle name="SAPBEXHLevel0 2 2" xfId="1343"/>
    <cellStyle name="SAPBEXHLevel0 2 2 2" xfId="1344"/>
    <cellStyle name="SAPBEXHLevel0 2 3" xfId="1345"/>
    <cellStyle name="SAPBEXHLevel0 2 4" xfId="1346"/>
    <cellStyle name="SAPBEXHLevel0 3" xfId="1347"/>
    <cellStyle name="SAPBEXHLevel0 4" xfId="1348"/>
    <cellStyle name="SAPBEXHLevel0X" xfId="1349"/>
    <cellStyle name="SAPBEXHLevel0X 2" xfId="1350"/>
    <cellStyle name="SAPBEXHLevel0X 2 2" xfId="1351"/>
    <cellStyle name="SAPBEXHLevel0X 2 2 2" xfId="1352"/>
    <cellStyle name="SAPBEXHLevel0X 2 3" xfId="1353"/>
    <cellStyle name="SAPBEXHLevel0X 2 4" xfId="1354"/>
    <cellStyle name="SAPBEXHLevel0X 3" xfId="1355"/>
    <cellStyle name="SAPBEXHLevel0X 4" xfId="1356"/>
    <cellStyle name="SAPBEXHLevel1" xfId="1357"/>
    <cellStyle name="SAPBEXHLevel1 2" xfId="1358"/>
    <cellStyle name="SAPBEXHLevel1 2 2" xfId="1359"/>
    <cellStyle name="SAPBEXHLevel1 2 2 2" xfId="1360"/>
    <cellStyle name="SAPBEXHLevel1 2 3" xfId="1361"/>
    <cellStyle name="SAPBEXHLevel1 2 4" xfId="1362"/>
    <cellStyle name="SAPBEXHLevel1 3" xfId="1363"/>
    <cellStyle name="SAPBEXHLevel1 4" xfId="1364"/>
    <cellStyle name="SAPBEXHLevel1X" xfId="1365"/>
    <cellStyle name="SAPBEXHLevel1X 2" xfId="1366"/>
    <cellStyle name="SAPBEXHLevel1X 2 2" xfId="1367"/>
    <cellStyle name="SAPBEXHLevel1X 2 2 2" xfId="1368"/>
    <cellStyle name="SAPBEXHLevel1X 2 3" xfId="1369"/>
    <cellStyle name="SAPBEXHLevel1X 2 4" xfId="1370"/>
    <cellStyle name="SAPBEXHLevel1X 3" xfId="1371"/>
    <cellStyle name="SAPBEXHLevel1X 4" xfId="1372"/>
    <cellStyle name="SAPBEXHLevel2" xfId="1373"/>
    <cellStyle name="SAPBEXHLevel2 2" xfId="1374"/>
    <cellStyle name="SAPBEXHLevel2 2 2" xfId="1375"/>
    <cellStyle name="SAPBEXHLevel2 2 2 2" xfId="1376"/>
    <cellStyle name="SAPBEXHLevel2 2 3" xfId="1377"/>
    <cellStyle name="SAPBEXHLevel2 2 4" xfId="1378"/>
    <cellStyle name="SAPBEXHLevel2 3" xfId="1379"/>
    <cellStyle name="SAPBEXHLevel2 4" xfId="1380"/>
    <cellStyle name="SAPBEXHLevel2X" xfId="1381"/>
    <cellStyle name="SAPBEXHLevel2X 2" xfId="1382"/>
    <cellStyle name="SAPBEXHLevel2X 2 2" xfId="1383"/>
    <cellStyle name="SAPBEXHLevel2X 2 2 2" xfId="1384"/>
    <cellStyle name="SAPBEXHLevel2X 2 3" xfId="1385"/>
    <cellStyle name="SAPBEXHLevel2X 2 4" xfId="1386"/>
    <cellStyle name="SAPBEXHLevel2X 3" xfId="1387"/>
    <cellStyle name="SAPBEXHLevel2X 4" xfId="1388"/>
    <cellStyle name="SAPBEXHLevel3" xfId="1389"/>
    <cellStyle name="SAPBEXHLevel3 2" xfId="1390"/>
    <cellStyle name="SAPBEXHLevel3 2 2" xfId="1391"/>
    <cellStyle name="SAPBEXHLevel3 2 2 2" xfId="1392"/>
    <cellStyle name="SAPBEXHLevel3 2 3" xfId="1393"/>
    <cellStyle name="SAPBEXHLevel3 2 4" xfId="1394"/>
    <cellStyle name="SAPBEXHLevel3 3" xfId="1395"/>
    <cellStyle name="SAPBEXHLevel3 4" xfId="1396"/>
    <cellStyle name="SAPBEXHLevel3X" xfId="1397"/>
    <cellStyle name="SAPBEXHLevel3X 2" xfId="1398"/>
    <cellStyle name="SAPBEXHLevel3X 2 2" xfId="1399"/>
    <cellStyle name="SAPBEXHLevel3X 2 2 2" xfId="1400"/>
    <cellStyle name="SAPBEXHLevel3X 2 3" xfId="1401"/>
    <cellStyle name="SAPBEXHLevel3X 2 4" xfId="1402"/>
    <cellStyle name="SAPBEXHLevel3X 3" xfId="1403"/>
    <cellStyle name="SAPBEXHLevel3X 4" xfId="1404"/>
    <cellStyle name="SAPBEXresData" xfId="1405"/>
    <cellStyle name="SAPBEXresData 2" xfId="1406"/>
    <cellStyle name="SAPBEXresData 2 2" xfId="1407"/>
    <cellStyle name="SAPBEXresData 2 2 2" xfId="1408"/>
    <cellStyle name="SAPBEXresData 2 3" xfId="1409"/>
    <cellStyle name="SAPBEXresData 2 4" xfId="1410"/>
    <cellStyle name="SAPBEXresData 3" xfId="1411"/>
    <cellStyle name="SAPBEXresData 4" xfId="1412"/>
    <cellStyle name="SAPBEXresDataEmph" xfId="1413"/>
    <cellStyle name="SAPBEXresDataEmph 2" xfId="1414"/>
    <cellStyle name="SAPBEXresDataEmph 2 2" xfId="1415"/>
    <cellStyle name="SAPBEXresDataEmph 2 2 2" xfId="1416"/>
    <cellStyle name="SAPBEXresDataEmph 2 3" xfId="1417"/>
    <cellStyle name="SAPBEXresDataEmph 2 4" xfId="1418"/>
    <cellStyle name="SAPBEXresDataEmph 3" xfId="1419"/>
    <cellStyle name="SAPBEXresDataEmph 4" xfId="1420"/>
    <cellStyle name="SAPBEXresItem" xfId="1421"/>
    <cellStyle name="SAPBEXresItem 2" xfId="1422"/>
    <cellStyle name="SAPBEXresItem 2 2" xfId="1423"/>
    <cellStyle name="SAPBEXresItem 2 2 2" xfId="1424"/>
    <cellStyle name="SAPBEXresItem 2 3" xfId="1425"/>
    <cellStyle name="SAPBEXresItem 2 4" xfId="1426"/>
    <cellStyle name="SAPBEXresItem 3" xfId="1427"/>
    <cellStyle name="SAPBEXresItem 4" xfId="1428"/>
    <cellStyle name="SAPBEXresItemX" xfId="1429"/>
    <cellStyle name="SAPBEXresItemX 2" xfId="1430"/>
    <cellStyle name="SAPBEXresItemX 2 2" xfId="1431"/>
    <cellStyle name="SAPBEXresItemX 2 2 2" xfId="1432"/>
    <cellStyle name="SAPBEXresItemX 2 3" xfId="1433"/>
    <cellStyle name="SAPBEXresItemX 2 4" xfId="1434"/>
    <cellStyle name="SAPBEXresItemX 3" xfId="1435"/>
    <cellStyle name="SAPBEXresItemX 4" xfId="1436"/>
    <cellStyle name="SAPBEXstdData" xfId="1437"/>
    <cellStyle name="SAPBEXstdData 2" xfId="1438"/>
    <cellStyle name="SAPBEXstdData 2 2" xfId="1439"/>
    <cellStyle name="SAPBEXstdData 2 2 2" xfId="1440"/>
    <cellStyle name="SAPBEXstdData 2 3" xfId="1441"/>
    <cellStyle name="SAPBEXstdData 2 4" xfId="1442"/>
    <cellStyle name="SAPBEXstdData 3" xfId="1443"/>
    <cellStyle name="SAPBEXstdData 4" xfId="1444"/>
    <cellStyle name="SAPBEXstdDataEmph" xfId="1445"/>
    <cellStyle name="SAPBEXstdDataEmph 2" xfId="1446"/>
    <cellStyle name="SAPBEXstdDataEmph 2 2" xfId="1447"/>
    <cellStyle name="SAPBEXstdDataEmph 2 2 2" xfId="1448"/>
    <cellStyle name="SAPBEXstdDataEmph 2 3" xfId="1449"/>
    <cellStyle name="SAPBEXstdDataEmph 2 4" xfId="1450"/>
    <cellStyle name="SAPBEXstdDataEmph 3" xfId="1451"/>
    <cellStyle name="SAPBEXstdDataEmph 4" xfId="1452"/>
    <cellStyle name="SAPBEXstdItem" xfId="1453"/>
    <cellStyle name="SAPBEXstdItem 2" xfId="1454"/>
    <cellStyle name="SAPBEXstdItem 2 2" xfId="1455"/>
    <cellStyle name="SAPBEXstdItem 2 2 2" xfId="1456"/>
    <cellStyle name="SAPBEXstdItem 2 3" xfId="1457"/>
    <cellStyle name="SAPBEXstdItem 2 4" xfId="1458"/>
    <cellStyle name="SAPBEXstdItem 3" xfId="1459"/>
    <cellStyle name="SAPBEXstdItem 4" xfId="1460"/>
    <cellStyle name="SAPBEXstdItemX" xfId="1461"/>
    <cellStyle name="SAPBEXstdItemX 2" xfId="1462"/>
    <cellStyle name="SAPBEXstdItemX 2 2" xfId="1463"/>
    <cellStyle name="SAPBEXstdItemX 2 2 2" xfId="1464"/>
    <cellStyle name="SAPBEXstdItemX 2 3" xfId="1465"/>
    <cellStyle name="SAPBEXstdItemX 2 4" xfId="1466"/>
    <cellStyle name="SAPBEXstdItemX 3" xfId="1467"/>
    <cellStyle name="SAPBEXstdItemX 4" xfId="1468"/>
    <cellStyle name="SAPBEXtitle" xfId="1469"/>
    <cellStyle name="SAPBEXundefined" xfId="1470"/>
    <cellStyle name="SAPBEXundefined 2" xfId="1471"/>
    <cellStyle name="SAPBEXundefined 2 2" xfId="1472"/>
    <cellStyle name="SAPBEXundefined 2 2 2" xfId="1473"/>
    <cellStyle name="SAPBEXundefined 2 3" xfId="1474"/>
    <cellStyle name="SAPBEXundefined 2 4" xfId="1475"/>
    <cellStyle name="SAPBEXundefined 3" xfId="1476"/>
    <cellStyle name="SAPBEXundefined 4" xfId="1477"/>
    <cellStyle name="SBZero" xfId="1478"/>
    <cellStyle name="ScotchRule" xfId="1479"/>
    <cellStyle name="Shaded" xfId="1480"/>
    <cellStyle name="Soc_Data" xfId="1481"/>
    <cellStyle name="Spread" xfId="1482"/>
    <cellStyle name="SS Col Hdr" xfId="1483"/>
    <cellStyle name="SS Dim 1 Blank" xfId="1484"/>
    <cellStyle name="SS Dim 1 Title" xfId="1485"/>
    <cellStyle name="SS Dim 1 Value" xfId="1486"/>
    <cellStyle name="SS Dim 2 Blank" xfId="1487"/>
    <cellStyle name="SS Dim 2 Title" xfId="1488"/>
    <cellStyle name="SS Dim 2 Value" xfId="1489"/>
    <cellStyle name="SS Dim 3 Blank" xfId="1490"/>
    <cellStyle name="SS Dim 3 Title" xfId="1491"/>
    <cellStyle name="SS Dim 3 Value" xfId="1492"/>
    <cellStyle name="SS Dim 4 Blank" xfId="1493"/>
    <cellStyle name="SS Dim 4 Title" xfId="1494"/>
    <cellStyle name="SS Dim 4 Value" xfId="1495"/>
    <cellStyle name="SS Dim 5 Blank" xfId="1496"/>
    <cellStyle name="SS Dim 5 Title" xfId="1497"/>
    <cellStyle name="SS Dim 5 Value" xfId="1498"/>
    <cellStyle name="SS Other Measure" xfId="1499"/>
    <cellStyle name="SS Sum Measure" xfId="1500"/>
    <cellStyle name="SS Unbound Dim" xfId="1501"/>
    <cellStyle name="SS WAvg Measure" xfId="1502"/>
    <cellStyle name="Standaard_KKKKK" xfId="1503"/>
    <cellStyle name="Standard_Country" xfId="1504"/>
    <cellStyle name="Std_2" xfId="1505"/>
    <cellStyle name="styDisplay" xfId="1506"/>
    <cellStyle name="Style 101" xfId="1507"/>
    <cellStyle name="Style 101 2" xfId="1508"/>
    <cellStyle name="Style 101 2 2" xfId="1509"/>
    <cellStyle name="Style 101 2 2 2" xfId="1510"/>
    <cellStyle name="Style 101 2 2 2 2" xfId="1511"/>
    <cellStyle name="Style 101 2 2 2 2 2" xfId="1512"/>
    <cellStyle name="Style 101 2 2 2 2 2 2" xfId="1513"/>
    <cellStyle name="Style 101 2 2 2 2 3" xfId="1514"/>
    <cellStyle name="Style 101 2 2 2 3" xfId="1515"/>
    <cellStyle name="Style 101 2 2 2 4" xfId="1516"/>
    <cellStyle name="Style 101 2 2 3" xfId="1517"/>
    <cellStyle name="Style 101 2 2 3 2" xfId="1518"/>
    <cellStyle name="Style 101 2 2 3 2 2" xfId="1519"/>
    <cellStyle name="Style 101 2 2 3 3" xfId="1520"/>
    <cellStyle name="Style 101 2 2 4" xfId="1521"/>
    <cellStyle name="Style 101 2 2 5" xfId="1522"/>
    <cellStyle name="Style 101 2 3" xfId="1523"/>
    <cellStyle name="Style 101 2 3 2" xfId="1524"/>
    <cellStyle name="Style 101 2 3 2 2" xfId="1525"/>
    <cellStyle name="Style 101 2 3 2 2 2" xfId="1526"/>
    <cellStyle name="Style 101 2 3 2 2 2 2" xfId="1527"/>
    <cellStyle name="Style 101 2 3 2 2 3" xfId="1528"/>
    <cellStyle name="Style 101 2 3 2 3" xfId="1529"/>
    <cellStyle name="Style 101 2 3 2 4" xfId="1530"/>
    <cellStyle name="Style 101 2 3 3" xfId="1531"/>
    <cellStyle name="Style 101 2 3 3 2" xfId="1532"/>
    <cellStyle name="Style 101 2 3 3 2 2" xfId="1533"/>
    <cellStyle name="Style 101 2 3 3 3" xfId="1534"/>
    <cellStyle name="Style 101 2 3 4" xfId="1535"/>
    <cellStyle name="Style 101 2 3 5" xfId="1536"/>
    <cellStyle name="Style 101 2 4" xfId="1537"/>
    <cellStyle name="Style 101 2 4 2" xfId="1538"/>
    <cellStyle name="Style 101 2 4 2 2" xfId="1539"/>
    <cellStyle name="Style 101 2 4 2 2 2" xfId="1540"/>
    <cellStyle name="Style 101 2 4 2 3" xfId="1541"/>
    <cellStyle name="Style 101 2 4 3" xfId="1542"/>
    <cellStyle name="Style 101 2 4 4" xfId="1543"/>
    <cellStyle name="Style 101 2 5" xfId="1544"/>
    <cellStyle name="Style 101 2 5 2" xfId="1545"/>
    <cellStyle name="Style 101 2 5 2 2" xfId="1546"/>
    <cellStyle name="Style 101 2 5 3" xfId="1547"/>
    <cellStyle name="Style 101 2 6" xfId="1548"/>
    <cellStyle name="Style 101 2 7" xfId="1549"/>
    <cellStyle name="Style 101 3" xfId="1550"/>
    <cellStyle name="Style 101 3 2" xfId="1551"/>
    <cellStyle name="Style 101 3 2 2" xfId="1552"/>
    <cellStyle name="Style 101 3 2 2 2" xfId="1553"/>
    <cellStyle name="Style 101 3 2 3" xfId="1554"/>
    <cellStyle name="Style 101 3 3" xfId="1555"/>
    <cellStyle name="Style 101 3 4" xfId="1556"/>
    <cellStyle name="Style 101 4" xfId="1557"/>
    <cellStyle name="Style 101 4 2" xfId="1558"/>
    <cellStyle name="Style 101 4 2 2" xfId="1559"/>
    <cellStyle name="Style 101 4 3" xfId="1560"/>
    <cellStyle name="Style 101 5" xfId="1561"/>
    <cellStyle name="Style 101 6" xfId="1562"/>
    <cellStyle name="Style 111" xfId="1563"/>
    <cellStyle name="Style 111 2" xfId="1564"/>
    <cellStyle name="Style 111 2 2" xfId="1565"/>
    <cellStyle name="Style 111 2 2 2" xfId="1566"/>
    <cellStyle name="Style 111 2 2 2 2" xfId="1567"/>
    <cellStyle name="Style 111 2 2 2 2 2" xfId="1568"/>
    <cellStyle name="Style 111 2 2 2 2 2 2" xfId="1569"/>
    <cellStyle name="Style 111 2 2 2 2 3" xfId="1570"/>
    <cellStyle name="Style 111 2 2 2 3" xfId="1571"/>
    <cellStyle name="Style 111 2 2 2 4" xfId="1572"/>
    <cellStyle name="Style 111 2 2 3" xfId="1573"/>
    <cellStyle name="Style 111 2 2 3 2" xfId="1574"/>
    <cellStyle name="Style 111 2 2 3 2 2" xfId="1575"/>
    <cellStyle name="Style 111 2 2 3 3" xfId="1576"/>
    <cellStyle name="Style 111 2 2 4" xfId="1577"/>
    <cellStyle name="Style 111 2 2 5" xfId="1578"/>
    <cellStyle name="Style 111 2 3" xfId="1579"/>
    <cellStyle name="Style 111 2 3 2" xfId="1580"/>
    <cellStyle name="Style 111 2 3 2 2" xfId="1581"/>
    <cellStyle name="Style 111 2 3 2 2 2" xfId="1582"/>
    <cellStyle name="Style 111 2 3 2 2 2 2" xfId="1583"/>
    <cellStyle name="Style 111 2 3 2 2 3" xfId="1584"/>
    <cellStyle name="Style 111 2 3 2 3" xfId="1585"/>
    <cellStyle name="Style 111 2 3 2 4" xfId="1586"/>
    <cellStyle name="Style 111 2 3 3" xfId="1587"/>
    <cellStyle name="Style 111 2 3 3 2" xfId="1588"/>
    <cellStyle name="Style 111 2 3 3 2 2" xfId="1589"/>
    <cellStyle name="Style 111 2 3 3 3" xfId="1590"/>
    <cellStyle name="Style 111 2 3 4" xfId="1591"/>
    <cellStyle name="Style 111 2 3 5" xfId="1592"/>
    <cellStyle name="Style 111 2 4" xfId="1593"/>
    <cellStyle name="Style 111 2 4 2" xfId="1594"/>
    <cellStyle name="Style 111 2 4 2 2" xfId="1595"/>
    <cellStyle name="Style 111 2 4 2 2 2" xfId="1596"/>
    <cellStyle name="Style 111 2 4 2 3" xfId="1597"/>
    <cellStyle name="Style 111 2 4 3" xfId="1598"/>
    <cellStyle name="Style 111 2 4 4" xfId="1599"/>
    <cellStyle name="Style 111 2 5" xfId="1600"/>
    <cellStyle name="Style 111 2 5 2" xfId="1601"/>
    <cellStyle name="Style 111 2 5 2 2" xfId="1602"/>
    <cellStyle name="Style 111 2 5 3" xfId="1603"/>
    <cellStyle name="Style 111 2 6" xfId="1604"/>
    <cellStyle name="Style 111 2 7" xfId="1605"/>
    <cellStyle name="Style 111 3" xfId="1606"/>
    <cellStyle name="Style 111 3 2" xfId="1607"/>
    <cellStyle name="Style 111 3 2 2" xfId="1608"/>
    <cellStyle name="Style 111 3 2 2 2" xfId="1609"/>
    <cellStyle name="Style 111 3 2 3" xfId="1610"/>
    <cellStyle name="Style 111 3 3" xfId="1611"/>
    <cellStyle name="Style 111 3 4" xfId="1612"/>
    <cellStyle name="Style 111 4" xfId="1613"/>
    <cellStyle name="Style 111 4 2" xfId="1614"/>
    <cellStyle name="Style 111 4 2 2" xfId="1615"/>
    <cellStyle name="Style 111 4 3" xfId="1616"/>
    <cellStyle name="Style 111 5" xfId="1617"/>
    <cellStyle name="Style 111 6" xfId="1618"/>
    <cellStyle name="Style 121" xfId="1619"/>
    <cellStyle name="Style 121 2" xfId="1620"/>
    <cellStyle name="Style 121 2 2" xfId="1621"/>
    <cellStyle name="Style 121 2 2 2" xfId="1622"/>
    <cellStyle name="Style 121 2 2 2 2" xfId="1623"/>
    <cellStyle name="Style 121 2 2 2 2 2" xfId="1624"/>
    <cellStyle name="Style 121 2 2 2 2 2 2" xfId="1625"/>
    <cellStyle name="Style 121 2 2 2 2 3" xfId="1626"/>
    <cellStyle name="Style 121 2 2 2 3" xfId="1627"/>
    <cellStyle name="Style 121 2 2 2 4" xfId="1628"/>
    <cellStyle name="Style 121 2 2 3" xfId="1629"/>
    <cellStyle name="Style 121 2 2 3 2" xfId="1630"/>
    <cellStyle name="Style 121 2 2 3 2 2" xfId="1631"/>
    <cellStyle name="Style 121 2 2 3 3" xfId="1632"/>
    <cellStyle name="Style 121 2 2 4" xfId="1633"/>
    <cellStyle name="Style 121 2 2 5" xfId="1634"/>
    <cellStyle name="Style 121 2 3" xfId="1635"/>
    <cellStyle name="Style 121 2 3 2" xfId="1636"/>
    <cellStyle name="Style 121 2 3 2 2" xfId="1637"/>
    <cellStyle name="Style 121 2 3 2 2 2" xfId="1638"/>
    <cellStyle name="Style 121 2 3 2 2 2 2" xfId="1639"/>
    <cellStyle name="Style 121 2 3 2 2 3" xfId="1640"/>
    <cellStyle name="Style 121 2 3 2 3" xfId="1641"/>
    <cellStyle name="Style 121 2 3 2 4" xfId="1642"/>
    <cellStyle name="Style 121 2 3 3" xfId="1643"/>
    <cellStyle name="Style 121 2 3 3 2" xfId="1644"/>
    <cellStyle name="Style 121 2 3 3 2 2" xfId="1645"/>
    <cellStyle name="Style 121 2 3 3 3" xfId="1646"/>
    <cellStyle name="Style 121 2 3 4" xfId="1647"/>
    <cellStyle name="Style 121 2 3 5" xfId="1648"/>
    <cellStyle name="Style 121 2 4" xfId="1649"/>
    <cellStyle name="Style 121 2 4 2" xfId="1650"/>
    <cellStyle name="Style 121 2 4 2 2" xfId="1651"/>
    <cellStyle name="Style 121 2 4 2 2 2" xfId="1652"/>
    <cellStyle name="Style 121 2 4 2 3" xfId="1653"/>
    <cellStyle name="Style 121 2 4 3" xfId="1654"/>
    <cellStyle name="Style 121 2 4 4" xfId="1655"/>
    <cellStyle name="Style 121 2 5" xfId="1656"/>
    <cellStyle name="Style 121 2 5 2" xfId="1657"/>
    <cellStyle name="Style 121 2 5 2 2" xfId="1658"/>
    <cellStyle name="Style 121 2 5 3" xfId="1659"/>
    <cellStyle name="Style 121 2 6" xfId="1660"/>
    <cellStyle name="Style 121 2 7" xfId="1661"/>
    <cellStyle name="Style 121 3" xfId="1662"/>
    <cellStyle name="Style 121 3 2" xfId="1663"/>
    <cellStyle name="Style 121 3 2 2" xfId="1664"/>
    <cellStyle name="Style 121 3 2 2 2" xfId="1665"/>
    <cellStyle name="Style 121 3 2 3" xfId="1666"/>
    <cellStyle name="Style 121 3 3" xfId="1667"/>
    <cellStyle name="Style 121 3 4" xfId="1668"/>
    <cellStyle name="Style 121 4" xfId="1669"/>
    <cellStyle name="Style 121 4 2" xfId="1670"/>
    <cellStyle name="Style 121 4 2 2" xfId="1671"/>
    <cellStyle name="Style 121 4 3" xfId="1672"/>
    <cellStyle name="Style 121 5" xfId="1673"/>
    <cellStyle name="Style 121 6" xfId="1674"/>
    <cellStyle name="Style 27" xfId="1675"/>
    <cellStyle name="Style 27 2" xfId="1676"/>
    <cellStyle name="Style 27 2 2" xfId="1677"/>
    <cellStyle name="Style 27 2 2 2" xfId="1678"/>
    <cellStyle name="Style 27 2 2 2 2" xfId="1679"/>
    <cellStyle name="Style 27 2 2 2 2 2" xfId="1680"/>
    <cellStyle name="Style 27 2 2 2 2 2 2" xfId="1681"/>
    <cellStyle name="Style 27 2 2 2 2 3" xfId="1682"/>
    <cellStyle name="Style 27 2 2 2 3" xfId="1683"/>
    <cellStyle name="Style 27 2 2 2 4" xfId="1684"/>
    <cellStyle name="Style 27 2 2 3" xfId="1685"/>
    <cellStyle name="Style 27 2 2 3 2" xfId="1686"/>
    <cellStyle name="Style 27 2 2 3 2 2" xfId="1687"/>
    <cellStyle name="Style 27 2 2 3 3" xfId="1688"/>
    <cellStyle name="Style 27 2 2 4" xfId="1689"/>
    <cellStyle name="Style 27 2 2 5" xfId="1690"/>
    <cellStyle name="Style 27 2 3" xfId="1691"/>
    <cellStyle name="Style 27 2 3 2" xfId="1692"/>
    <cellStyle name="Style 27 2 3 2 2" xfId="1693"/>
    <cellStyle name="Style 27 2 3 2 2 2" xfId="1694"/>
    <cellStyle name="Style 27 2 3 2 2 2 2" xfId="1695"/>
    <cellStyle name="Style 27 2 3 2 2 3" xfId="1696"/>
    <cellStyle name="Style 27 2 3 2 3" xfId="1697"/>
    <cellStyle name="Style 27 2 3 2 4" xfId="1698"/>
    <cellStyle name="Style 27 2 3 3" xfId="1699"/>
    <cellStyle name="Style 27 2 3 3 2" xfId="1700"/>
    <cellStyle name="Style 27 2 3 3 2 2" xfId="1701"/>
    <cellStyle name="Style 27 2 3 3 3" xfId="1702"/>
    <cellStyle name="Style 27 2 3 4" xfId="1703"/>
    <cellStyle name="Style 27 2 3 5" xfId="1704"/>
    <cellStyle name="Style 27 2 4" xfId="1705"/>
    <cellStyle name="Style 27 2 4 2" xfId="1706"/>
    <cellStyle name="Style 27 2 4 2 2" xfId="1707"/>
    <cellStyle name="Style 27 2 4 2 2 2" xfId="1708"/>
    <cellStyle name="Style 27 2 4 2 3" xfId="1709"/>
    <cellStyle name="Style 27 2 4 3" xfId="1710"/>
    <cellStyle name="Style 27 2 4 4" xfId="1711"/>
    <cellStyle name="Style 27 2 5" xfId="1712"/>
    <cellStyle name="Style 27 2 5 2" xfId="1713"/>
    <cellStyle name="Style 27 2 5 2 2" xfId="1714"/>
    <cellStyle name="Style 27 2 5 3" xfId="1715"/>
    <cellStyle name="Style 27 2 6" xfId="1716"/>
    <cellStyle name="Style 27 2 7" xfId="1717"/>
    <cellStyle name="Style 27 3" xfId="1718"/>
    <cellStyle name="Style 27 3 2" xfId="1719"/>
    <cellStyle name="Style 27 3 2 2" xfId="1720"/>
    <cellStyle name="Style 27 3 2 2 2" xfId="1721"/>
    <cellStyle name="Style 27 3 2 3" xfId="1722"/>
    <cellStyle name="Style 27 3 3" xfId="1723"/>
    <cellStyle name="Style 27 3 4" xfId="1724"/>
    <cellStyle name="Style 27 4" xfId="1725"/>
    <cellStyle name="Style 27 4 2" xfId="1726"/>
    <cellStyle name="Style 27 4 2 2" xfId="1727"/>
    <cellStyle name="Style 27 4 3" xfId="1728"/>
    <cellStyle name="Style 27 5" xfId="1729"/>
    <cellStyle name="Style 27 6" xfId="1730"/>
    <cellStyle name="Style 61" xfId="1731"/>
    <cellStyle name="Style 61 2" xfId="1732"/>
    <cellStyle name="Style 61 2 2" xfId="1733"/>
    <cellStyle name="Style 61 2 2 2" xfId="1734"/>
    <cellStyle name="Style 61 2 2 2 2" xfId="1735"/>
    <cellStyle name="Style 61 2 2 2 2 2" xfId="1736"/>
    <cellStyle name="Style 61 2 2 2 2 2 2" xfId="1737"/>
    <cellStyle name="Style 61 2 2 2 2 3" xfId="1738"/>
    <cellStyle name="Style 61 2 2 2 3" xfId="1739"/>
    <cellStyle name="Style 61 2 2 2 4" xfId="1740"/>
    <cellStyle name="Style 61 2 2 3" xfId="1741"/>
    <cellStyle name="Style 61 2 2 3 2" xfId="1742"/>
    <cellStyle name="Style 61 2 2 3 2 2" xfId="1743"/>
    <cellStyle name="Style 61 2 2 3 3" xfId="1744"/>
    <cellStyle name="Style 61 2 2 4" xfId="1745"/>
    <cellStyle name="Style 61 2 2 5" xfId="1746"/>
    <cellStyle name="Style 61 2 3" xfId="1747"/>
    <cellStyle name="Style 61 2 3 2" xfId="1748"/>
    <cellStyle name="Style 61 2 3 2 2" xfId="1749"/>
    <cellStyle name="Style 61 2 3 2 2 2" xfId="1750"/>
    <cellStyle name="Style 61 2 3 2 2 2 2" xfId="1751"/>
    <cellStyle name="Style 61 2 3 2 2 3" xfId="1752"/>
    <cellStyle name="Style 61 2 3 2 3" xfId="1753"/>
    <cellStyle name="Style 61 2 3 2 4" xfId="1754"/>
    <cellStyle name="Style 61 2 3 3" xfId="1755"/>
    <cellStyle name="Style 61 2 3 3 2" xfId="1756"/>
    <cellStyle name="Style 61 2 3 3 2 2" xfId="1757"/>
    <cellStyle name="Style 61 2 3 3 3" xfId="1758"/>
    <cellStyle name="Style 61 2 3 4" xfId="1759"/>
    <cellStyle name="Style 61 2 3 5" xfId="1760"/>
    <cellStyle name="Style 61 2 4" xfId="1761"/>
    <cellStyle name="Style 61 2 4 2" xfId="1762"/>
    <cellStyle name="Style 61 2 4 2 2" xfId="1763"/>
    <cellStyle name="Style 61 2 4 2 2 2" xfId="1764"/>
    <cellStyle name="Style 61 2 4 2 3" xfId="1765"/>
    <cellStyle name="Style 61 2 4 3" xfId="1766"/>
    <cellStyle name="Style 61 2 4 4" xfId="1767"/>
    <cellStyle name="Style 61 2 5" xfId="1768"/>
    <cellStyle name="Style 61 2 5 2" xfId="1769"/>
    <cellStyle name="Style 61 2 5 2 2" xfId="1770"/>
    <cellStyle name="Style 61 2 5 3" xfId="1771"/>
    <cellStyle name="Style 61 2 6" xfId="1772"/>
    <cellStyle name="Style 61 2 7" xfId="1773"/>
    <cellStyle name="Style 61 3" xfId="1774"/>
    <cellStyle name="Style 61 3 2" xfId="1775"/>
    <cellStyle name="Style 61 3 2 2" xfId="1776"/>
    <cellStyle name="Style 61 3 2 2 2" xfId="1777"/>
    <cellStyle name="Style 61 3 2 3" xfId="1778"/>
    <cellStyle name="Style 61 3 3" xfId="1779"/>
    <cellStyle name="Style 61 3 4" xfId="1780"/>
    <cellStyle name="Style 61 4" xfId="1781"/>
    <cellStyle name="Style 61 4 2" xfId="1782"/>
    <cellStyle name="Style 61 4 2 2" xfId="1783"/>
    <cellStyle name="Style 61 4 3" xfId="1784"/>
    <cellStyle name="Style 61 5" xfId="1785"/>
    <cellStyle name="Style 61 6" xfId="1786"/>
    <cellStyle name="Style 91" xfId="1787"/>
    <cellStyle name="Style 91 2" xfId="1788"/>
    <cellStyle name="Style 91 2 2" xfId="1789"/>
    <cellStyle name="Style 91 2 2 2" xfId="1790"/>
    <cellStyle name="Style 91 2 2 2 2" xfId="1791"/>
    <cellStyle name="Style 91 2 2 2 2 2" xfId="1792"/>
    <cellStyle name="Style 91 2 2 2 2 2 2" xfId="1793"/>
    <cellStyle name="Style 91 2 2 2 2 3" xfId="1794"/>
    <cellStyle name="Style 91 2 2 2 3" xfId="1795"/>
    <cellStyle name="Style 91 2 2 2 4" xfId="1796"/>
    <cellStyle name="Style 91 2 2 3" xfId="1797"/>
    <cellStyle name="Style 91 2 2 3 2" xfId="1798"/>
    <cellStyle name="Style 91 2 2 3 2 2" xfId="1799"/>
    <cellStyle name="Style 91 2 2 3 3" xfId="1800"/>
    <cellStyle name="Style 91 2 2 4" xfId="1801"/>
    <cellStyle name="Style 91 2 2 5" xfId="1802"/>
    <cellStyle name="Style 91 2 3" xfId="1803"/>
    <cellStyle name="Style 91 2 3 2" xfId="1804"/>
    <cellStyle name="Style 91 2 3 2 2" xfId="1805"/>
    <cellStyle name="Style 91 2 3 2 2 2" xfId="1806"/>
    <cellStyle name="Style 91 2 3 2 2 2 2" xfId="1807"/>
    <cellStyle name="Style 91 2 3 2 2 3" xfId="1808"/>
    <cellStyle name="Style 91 2 3 2 3" xfId="1809"/>
    <cellStyle name="Style 91 2 3 2 4" xfId="1810"/>
    <cellStyle name="Style 91 2 3 3" xfId="1811"/>
    <cellStyle name="Style 91 2 3 3 2" xfId="1812"/>
    <cellStyle name="Style 91 2 3 3 2 2" xfId="1813"/>
    <cellStyle name="Style 91 2 3 3 3" xfId="1814"/>
    <cellStyle name="Style 91 2 3 4" xfId="1815"/>
    <cellStyle name="Style 91 2 3 5" xfId="1816"/>
    <cellStyle name="Style 91 2 4" xfId="1817"/>
    <cellStyle name="Style 91 2 4 2" xfId="1818"/>
    <cellStyle name="Style 91 2 4 2 2" xfId="1819"/>
    <cellStyle name="Style 91 2 4 2 2 2" xfId="1820"/>
    <cellStyle name="Style 91 2 4 2 3" xfId="1821"/>
    <cellStyle name="Style 91 2 4 3" xfId="1822"/>
    <cellStyle name="Style 91 2 4 4" xfId="1823"/>
    <cellStyle name="Style 91 2 5" xfId="1824"/>
    <cellStyle name="Style 91 2 5 2" xfId="1825"/>
    <cellStyle name="Style 91 2 5 2 2" xfId="1826"/>
    <cellStyle name="Style 91 2 5 3" xfId="1827"/>
    <cellStyle name="Style 91 2 6" xfId="1828"/>
    <cellStyle name="Style 91 2 7" xfId="1829"/>
    <cellStyle name="Style 91 3" xfId="1830"/>
    <cellStyle name="Style 91 3 2" xfId="1831"/>
    <cellStyle name="Style 91 3 2 2" xfId="1832"/>
    <cellStyle name="Style 91 3 2 2 2" xfId="1833"/>
    <cellStyle name="Style 91 3 2 3" xfId="1834"/>
    <cellStyle name="Style 91 3 3" xfId="1835"/>
    <cellStyle name="Style 91 3 4" xfId="1836"/>
    <cellStyle name="Style 91 4" xfId="1837"/>
    <cellStyle name="Style 91 4 2" xfId="1838"/>
    <cellStyle name="Style 91 4 2 2" xfId="1839"/>
    <cellStyle name="Style 91 4 3" xfId="1840"/>
    <cellStyle name="Style 91 5" xfId="1841"/>
    <cellStyle name="Style 91 6" xfId="1842"/>
    <cellStyle name="subhead" xfId="1843"/>
    <cellStyle name="Subtitle" xfId="1844"/>
    <cellStyle name="sum" xfId="1845"/>
    <cellStyle name="sum 2" xfId="1846"/>
    <cellStyle name="sum 2 2" xfId="1847"/>
    <cellStyle name="sum 2 2 2" xfId="1848"/>
    <cellStyle name="sum 2 2 2 2" xfId="1849"/>
    <cellStyle name="sum 2 3" xfId="1850"/>
    <cellStyle name="sum 2 3 2" xfId="1851"/>
    <cellStyle name="sum 2 4" xfId="1852"/>
    <cellStyle name="sum 3" xfId="1853"/>
    <cellStyle name="sum 3 2" xfId="1854"/>
    <cellStyle name="sum 3 2 2" xfId="1855"/>
    <cellStyle name="sum 4" xfId="1856"/>
    <cellStyle name="sum 4 2" xfId="1857"/>
    <cellStyle name="sum 5" xfId="1858"/>
    <cellStyle name="Table Col Head" xfId="1859"/>
    <cellStyle name="Table Head" xfId="1860"/>
    <cellStyle name="Table Head Aligned" xfId="1861"/>
    <cellStyle name="Table Head Aligned 2" xfId="1862"/>
    <cellStyle name="Table Head Aligned 2 2" xfId="1863"/>
    <cellStyle name="Table Head Aligned 2 2 2" xfId="1864"/>
    <cellStyle name="Table Head Blue" xfId="1865"/>
    <cellStyle name="Table Head Green" xfId="1866"/>
    <cellStyle name="Table Head Green 2" xfId="1867"/>
    <cellStyle name="Table Head Green 2 2" xfId="1868"/>
    <cellStyle name="Table Head Green 2 2 2" xfId="1869"/>
    <cellStyle name="Table Sub Head" xfId="1870"/>
    <cellStyle name="Table Title" xfId="1871"/>
    <cellStyle name="Table Units" xfId="1872"/>
    <cellStyle name="test a style" xfId="1873"/>
    <cellStyle name="test a style 2" xfId="1874"/>
    <cellStyle name="test a style 2 2" xfId="1875"/>
    <cellStyle name="test a style 2 2 2" xfId="1876"/>
    <cellStyle name="Test_2" xfId="1877"/>
    <cellStyle name="Text Indent A" xfId="1878"/>
    <cellStyle name="Text Indent B" xfId="1879"/>
    <cellStyle name="Text Indent C" xfId="1880"/>
    <cellStyle name="TextStyle" xfId="1881"/>
    <cellStyle name="Time-minutes" xfId="1882"/>
    <cellStyle name="TIMES" xfId="1883"/>
    <cellStyle name="Time-seconds" xfId="1884"/>
    <cellStyle name="Title" xfId="43"/>
    <cellStyle name="Title 2" xfId="1885"/>
    <cellStyle name="Title_20051025-Portfolio Schedule Acqua-Korea Life" xfId="1886"/>
    <cellStyle name="Titles" xfId="1887"/>
    <cellStyle name="Total" xfId="44"/>
    <cellStyle name="TotalNumbers" xfId="1888"/>
    <cellStyle name="toto" xfId="1889"/>
    <cellStyle name="toto 2" xfId="1890"/>
    <cellStyle name="toto 2 2" xfId="1891"/>
    <cellStyle name="toto 3" xfId="1892"/>
    <cellStyle name="toto 4" xfId="1893"/>
    <cellStyle name="Transportation" xfId="1894"/>
    <cellStyle name="underlineHeading" xfId="1895"/>
    <cellStyle name="underlineHeading 2" xfId="1896"/>
    <cellStyle name="underlineHeading 2 2" xfId="1897"/>
    <cellStyle name="underlineHeading 2 2 2" xfId="1898"/>
    <cellStyle name="UserInput" xfId="1899"/>
    <cellStyle name="Volatility" xfId="1900"/>
    <cellStyle name="W?hrung [0]_Country" xfId="1901"/>
    <cellStyle name="W?hrung_Country" xfId="1902"/>
    <cellStyle name="W?hrungMio" xfId="1903"/>
    <cellStyle name="Währung [0]_Country" xfId="34597"/>
    <cellStyle name="Währung_Country" xfId="34598"/>
    <cellStyle name="WährungMio" xfId="34599"/>
    <cellStyle name="Warning" xfId="1904"/>
    <cellStyle name="Warning Text" xfId="45"/>
    <cellStyle name="WASP_PLStyle" xfId="1905"/>
    <cellStyle name="Wrapped" xfId="1906"/>
    <cellStyle name="xrate" xfId="1907"/>
    <cellStyle name="Y2K Compliant Date Fmt" xfId="1908"/>
    <cellStyle name="Year" xfId="1909"/>
    <cellStyle name="Yesterday" xfId="1910"/>
    <cellStyle name="Zero suppress" xfId="1911"/>
    <cellStyle name="zpatchnumbers" xfId="1912"/>
    <cellStyle name="강조색1" xfId="34617" builtinId="29" customBuiltin="1"/>
    <cellStyle name="강조색1 10" xfId="1913"/>
    <cellStyle name="강조색1 11" xfId="1914"/>
    <cellStyle name="강조색1 12" xfId="1915"/>
    <cellStyle name="강조색1 13" xfId="1916"/>
    <cellStyle name="강조색1 13 2" xfId="1917"/>
    <cellStyle name="강조색1 14" xfId="1918"/>
    <cellStyle name="강조색1 15" xfId="1919"/>
    <cellStyle name="강조색1 2" xfId="1920"/>
    <cellStyle name="강조색1 2 2" xfId="1921"/>
    <cellStyle name="강조색1 2 3" xfId="1922"/>
    <cellStyle name="강조색1 2 4" xfId="1923"/>
    <cellStyle name="강조색1 2 5" xfId="1924"/>
    <cellStyle name="강조색1 3" xfId="1925"/>
    <cellStyle name="강조색1 4" xfId="1926"/>
    <cellStyle name="강조색1 4 2" xfId="1927"/>
    <cellStyle name="강조색1 4 3" xfId="1928"/>
    <cellStyle name="강조색1 4 4" xfId="1929"/>
    <cellStyle name="강조색1 5" xfId="1930"/>
    <cellStyle name="강조색1 6" xfId="1931"/>
    <cellStyle name="강조색1 7" xfId="1932"/>
    <cellStyle name="강조색1 8" xfId="1933"/>
    <cellStyle name="강조색1 9" xfId="1934"/>
    <cellStyle name="강조색2" xfId="34621" builtinId="33" customBuiltin="1"/>
    <cellStyle name="강조색2 10" xfId="1935"/>
    <cellStyle name="강조색2 11" xfId="1936"/>
    <cellStyle name="강조색2 12" xfId="1937"/>
    <cellStyle name="강조색2 13" xfId="1938"/>
    <cellStyle name="강조색2 13 2" xfId="1939"/>
    <cellStyle name="강조색2 14" xfId="1940"/>
    <cellStyle name="강조색2 15" xfId="1941"/>
    <cellStyle name="강조색2 2" xfId="1942"/>
    <cellStyle name="강조색2 2 2" xfId="1943"/>
    <cellStyle name="강조색2 2 3" xfId="1944"/>
    <cellStyle name="강조색2 2 4" xfId="1945"/>
    <cellStyle name="강조색2 2 5" xfId="1946"/>
    <cellStyle name="강조색2 3" xfId="1947"/>
    <cellStyle name="강조색2 4" xfId="1948"/>
    <cellStyle name="강조색2 4 2" xfId="1949"/>
    <cellStyle name="강조색2 4 3" xfId="1950"/>
    <cellStyle name="강조색2 4 4" xfId="1951"/>
    <cellStyle name="강조색2 5" xfId="1952"/>
    <cellStyle name="강조색2 6" xfId="1953"/>
    <cellStyle name="강조색2 7" xfId="1954"/>
    <cellStyle name="강조색2 8" xfId="1955"/>
    <cellStyle name="강조색2 9" xfId="1956"/>
    <cellStyle name="강조색3" xfId="34625" builtinId="37" customBuiltin="1"/>
    <cellStyle name="강조색3 10" xfId="1957"/>
    <cellStyle name="강조색3 11" xfId="1958"/>
    <cellStyle name="강조색3 12" xfId="1959"/>
    <cellStyle name="강조색3 13" xfId="1960"/>
    <cellStyle name="강조색3 13 2" xfId="1961"/>
    <cellStyle name="강조색3 14" xfId="1962"/>
    <cellStyle name="강조색3 15" xfId="1963"/>
    <cellStyle name="강조색3 2" xfId="1964"/>
    <cellStyle name="강조색3 2 2" xfId="1965"/>
    <cellStyle name="강조색3 2 3" xfId="1966"/>
    <cellStyle name="강조색3 2 4" xfId="1967"/>
    <cellStyle name="강조색3 2 5" xfId="1968"/>
    <cellStyle name="강조색3 3" xfId="1969"/>
    <cellStyle name="강조색3 4" xfId="1970"/>
    <cellStyle name="강조색3 4 2" xfId="1971"/>
    <cellStyle name="강조색3 4 3" xfId="1972"/>
    <cellStyle name="강조색3 4 4" xfId="1973"/>
    <cellStyle name="강조색3 5" xfId="1974"/>
    <cellStyle name="강조색3 6" xfId="1975"/>
    <cellStyle name="강조색3 7" xfId="1976"/>
    <cellStyle name="강조색3 8" xfId="1977"/>
    <cellStyle name="강조색3 9" xfId="1978"/>
    <cellStyle name="강조색4" xfId="34629" builtinId="41" customBuiltin="1"/>
    <cellStyle name="강조색4 10" xfId="1979"/>
    <cellStyle name="강조색4 11" xfId="1980"/>
    <cellStyle name="강조색4 12" xfId="1981"/>
    <cellStyle name="강조색4 13" xfId="1982"/>
    <cellStyle name="강조색4 13 2" xfId="1983"/>
    <cellStyle name="강조색4 14" xfId="1984"/>
    <cellStyle name="강조색4 15" xfId="1985"/>
    <cellStyle name="강조색4 2" xfId="1986"/>
    <cellStyle name="강조색4 2 2" xfId="1987"/>
    <cellStyle name="강조색4 2 3" xfId="1988"/>
    <cellStyle name="강조색4 2 4" xfId="1989"/>
    <cellStyle name="강조색4 2 5" xfId="1990"/>
    <cellStyle name="강조색4 2 6" xfId="1991"/>
    <cellStyle name="강조색4 3" xfId="1992"/>
    <cellStyle name="강조색4 4" xfId="1993"/>
    <cellStyle name="강조색4 4 2" xfId="1994"/>
    <cellStyle name="강조색4 4 3" xfId="1995"/>
    <cellStyle name="강조색4 4 4" xfId="1996"/>
    <cellStyle name="강조색4 5" xfId="1997"/>
    <cellStyle name="강조색4 6" xfId="1998"/>
    <cellStyle name="강조색4 7" xfId="1999"/>
    <cellStyle name="강조색4 8" xfId="2000"/>
    <cellStyle name="강조색4 9" xfId="2001"/>
    <cellStyle name="강조색5" xfId="34633" builtinId="45" customBuiltin="1"/>
    <cellStyle name="강조색5 10" xfId="2002"/>
    <cellStyle name="강조색5 11" xfId="2003"/>
    <cellStyle name="강조색5 12" xfId="2004"/>
    <cellStyle name="강조색5 13" xfId="2005"/>
    <cellStyle name="강조색5 13 2" xfId="2006"/>
    <cellStyle name="강조색5 14" xfId="2007"/>
    <cellStyle name="강조색5 15" xfId="2008"/>
    <cellStyle name="강조색5 2" xfId="2009"/>
    <cellStyle name="강조색5 2 2" xfId="2010"/>
    <cellStyle name="강조색5 2 3" xfId="2011"/>
    <cellStyle name="강조색5 2 4" xfId="2012"/>
    <cellStyle name="강조색5 2 5" xfId="2013"/>
    <cellStyle name="강조색5 3" xfId="2014"/>
    <cellStyle name="강조색5 4" xfId="2015"/>
    <cellStyle name="강조색5 4 2" xfId="2016"/>
    <cellStyle name="강조색5 4 3" xfId="2017"/>
    <cellStyle name="강조색5 4 4" xfId="2018"/>
    <cellStyle name="강조색5 5" xfId="2019"/>
    <cellStyle name="강조색5 6" xfId="2020"/>
    <cellStyle name="강조색5 7" xfId="2021"/>
    <cellStyle name="강조색5 8" xfId="2022"/>
    <cellStyle name="강조색5 9" xfId="2023"/>
    <cellStyle name="강조색6" xfId="34637" builtinId="49" customBuiltin="1"/>
    <cellStyle name="강조색6 10" xfId="2024"/>
    <cellStyle name="강조색6 11" xfId="2025"/>
    <cellStyle name="강조색6 12" xfId="2026"/>
    <cellStyle name="강조색6 13" xfId="2027"/>
    <cellStyle name="강조색6 13 2" xfId="2028"/>
    <cellStyle name="강조색6 14" xfId="2029"/>
    <cellStyle name="강조색6 15" xfId="2030"/>
    <cellStyle name="강조색6 2" xfId="2031"/>
    <cellStyle name="강조색6 2 2" xfId="2032"/>
    <cellStyle name="강조색6 2 3" xfId="2033"/>
    <cellStyle name="강조색6 2 4" xfId="2034"/>
    <cellStyle name="강조색6 2 5" xfId="2035"/>
    <cellStyle name="강조색6 3" xfId="2036"/>
    <cellStyle name="강조색6 4" xfId="2037"/>
    <cellStyle name="강조색6 4 2" xfId="2038"/>
    <cellStyle name="강조색6 4 3" xfId="2039"/>
    <cellStyle name="강조색6 4 4" xfId="2040"/>
    <cellStyle name="강조색6 5" xfId="2041"/>
    <cellStyle name="강조색6 6" xfId="2042"/>
    <cellStyle name="강조색6 7" xfId="2043"/>
    <cellStyle name="강조색6 8" xfId="2044"/>
    <cellStyle name="강조색6 9" xfId="2045"/>
    <cellStyle name="경고문" xfId="34614" builtinId="11" customBuiltin="1"/>
    <cellStyle name="경고문 10" xfId="2046"/>
    <cellStyle name="경고문 11" xfId="2047"/>
    <cellStyle name="경고문 12" xfId="2048"/>
    <cellStyle name="경고문 13" xfId="2049"/>
    <cellStyle name="경고문 13 2" xfId="2050"/>
    <cellStyle name="경고문 14" xfId="2051"/>
    <cellStyle name="경고문 15" xfId="2052"/>
    <cellStyle name="경고문 2" xfId="2053"/>
    <cellStyle name="경고문 2 2" xfId="2054"/>
    <cellStyle name="경고문 2 3" xfId="2055"/>
    <cellStyle name="경고문 2 4" xfId="2056"/>
    <cellStyle name="경고문 2 5" xfId="2057"/>
    <cellStyle name="경고문 2 6" xfId="2058"/>
    <cellStyle name="경고문 3" xfId="2059"/>
    <cellStyle name="경고문 4" xfId="2060"/>
    <cellStyle name="경고문 4 2" xfId="2061"/>
    <cellStyle name="경고문 4 3" xfId="2062"/>
    <cellStyle name="경고문 4 4" xfId="2063"/>
    <cellStyle name="경고문 5" xfId="2064"/>
    <cellStyle name="경고문 6" xfId="2065"/>
    <cellStyle name="경고문 7" xfId="2066"/>
    <cellStyle name="경고문 8" xfId="2067"/>
    <cellStyle name="경고문 9" xfId="2068"/>
    <cellStyle name="계산" xfId="34611" builtinId="22" customBuiltin="1"/>
    <cellStyle name="계산 10" xfId="2069"/>
    <cellStyle name="계산 11" xfId="2070"/>
    <cellStyle name="계산 12" xfId="2071"/>
    <cellStyle name="계산 13" xfId="2072"/>
    <cellStyle name="계산 13 2" xfId="2073"/>
    <cellStyle name="계산 13 3" xfId="2074"/>
    <cellStyle name="계산 13 3 2" xfId="2075"/>
    <cellStyle name="계산 13 3 2 2" xfId="2076"/>
    <cellStyle name="계산 13 3 2 2 2" xfId="2077"/>
    <cellStyle name="계산 13 3 2 3" xfId="2078"/>
    <cellStyle name="계산 13 3 2 4" xfId="2079"/>
    <cellStyle name="계산 13 3 3" xfId="2080"/>
    <cellStyle name="계산 13 3 3 2" xfId="2081"/>
    <cellStyle name="계산 13 3 4" xfId="2082"/>
    <cellStyle name="계산 13 4" xfId="2083"/>
    <cellStyle name="계산 13 4 2" xfId="2084"/>
    <cellStyle name="계산 13 4 2 2" xfId="2085"/>
    <cellStyle name="계산 13 4 3" xfId="2086"/>
    <cellStyle name="계산 13 4 4" xfId="2087"/>
    <cellStyle name="계산 13 5" xfId="2088"/>
    <cellStyle name="계산 13 5 2" xfId="2089"/>
    <cellStyle name="계산 13 6" xfId="2090"/>
    <cellStyle name="계산 14" xfId="2091"/>
    <cellStyle name="계산 14 2" xfId="2092"/>
    <cellStyle name="계산 14 2 2" xfId="2093"/>
    <cellStyle name="계산 14 2 2 2" xfId="2094"/>
    <cellStyle name="계산 14 2 2 2 2" xfId="2095"/>
    <cellStyle name="계산 14 2 2 3" xfId="2096"/>
    <cellStyle name="계산 14 2 2 4" xfId="2097"/>
    <cellStyle name="계산 14 2 3" xfId="2098"/>
    <cellStyle name="계산 14 2 3 2" xfId="2099"/>
    <cellStyle name="계산 14 2 4" xfId="2100"/>
    <cellStyle name="계산 14 3" xfId="2101"/>
    <cellStyle name="계산 14 3 2" xfId="2102"/>
    <cellStyle name="계산 14 3 2 2" xfId="2103"/>
    <cellStyle name="계산 14 3 3" xfId="2104"/>
    <cellStyle name="계산 14 3 4" xfId="2105"/>
    <cellStyle name="계산 14 4" xfId="2106"/>
    <cellStyle name="계산 14 4 2" xfId="2107"/>
    <cellStyle name="계산 14 5" xfId="2108"/>
    <cellStyle name="계산 15" xfId="2109"/>
    <cellStyle name="계산 15 2" xfId="2110"/>
    <cellStyle name="계산 15 2 2" xfId="2111"/>
    <cellStyle name="계산 15 2 2 2" xfId="2112"/>
    <cellStyle name="계산 15 2 2 2 2" xfId="2113"/>
    <cellStyle name="계산 15 2 2 3" xfId="2114"/>
    <cellStyle name="계산 15 2 2 4" xfId="2115"/>
    <cellStyle name="계산 15 2 3" xfId="2116"/>
    <cellStyle name="계산 15 2 3 2" xfId="2117"/>
    <cellStyle name="계산 15 2 4" xfId="2118"/>
    <cellStyle name="계산 15 3" xfId="2119"/>
    <cellStyle name="계산 15 3 2" xfId="2120"/>
    <cellStyle name="계산 15 3 2 2" xfId="2121"/>
    <cellStyle name="계산 15 3 3" xfId="2122"/>
    <cellStyle name="계산 15 3 4" xfId="2123"/>
    <cellStyle name="계산 15 4" xfId="2124"/>
    <cellStyle name="계산 15 4 2" xfId="2125"/>
    <cellStyle name="계산 15 5" xfId="2126"/>
    <cellStyle name="계산 2" xfId="2127"/>
    <cellStyle name="계산 2 2" xfId="2128"/>
    <cellStyle name="계산 2 3" xfId="2129"/>
    <cellStyle name="계산 2 3 2" xfId="2130"/>
    <cellStyle name="계산 2 3 2 2" xfId="2131"/>
    <cellStyle name="계산 2 3 2 2 2" xfId="2132"/>
    <cellStyle name="계산 2 3 2 2 2 2" xfId="2133"/>
    <cellStyle name="계산 2 3 2 2 3" xfId="2134"/>
    <cellStyle name="계산 2 3 2 2 4" xfId="2135"/>
    <cellStyle name="계산 2 3 2 3" xfId="2136"/>
    <cellStyle name="계산 2 3 2 3 2" xfId="2137"/>
    <cellStyle name="계산 2 3 2 4" xfId="2138"/>
    <cellStyle name="계산 2 3 3" xfId="2139"/>
    <cellStyle name="계산 2 3 3 2" xfId="2140"/>
    <cellStyle name="계산 2 3 3 2 2" xfId="2141"/>
    <cellStyle name="계산 2 3 3 3" xfId="2142"/>
    <cellStyle name="계산 2 3 3 4" xfId="2143"/>
    <cellStyle name="계산 2 3 4" xfId="2144"/>
    <cellStyle name="계산 2 3 4 2" xfId="2145"/>
    <cellStyle name="계산 2 3 5" xfId="2146"/>
    <cellStyle name="계산 2 4" xfId="2147"/>
    <cellStyle name="계산 2 4 2" xfId="2148"/>
    <cellStyle name="계산 2 4 2 2" xfId="2149"/>
    <cellStyle name="계산 2 4 2 2 2" xfId="2150"/>
    <cellStyle name="계산 2 4 2 2 2 2" xfId="2151"/>
    <cellStyle name="계산 2 4 2 2 3" xfId="2152"/>
    <cellStyle name="계산 2 4 2 2 4" xfId="2153"/>
    <cellStyle name="계산 2 4 2 3" xfId="2154"/>
    <cellStyle name="계산 2 4 2 3 2" xfId="2155"/>
    <cellStyle name="계산 2 4 2 4" xfId="2156"/>
    <cellStyle name="계산 2 4 3" xfId="2157"/>
    <cellStyle name="계산 2 4 3 2" xfId="2158"/>
    <cellStyle name="계산 2 4 3 2 2" xfId="2159"/>
    <cellStyle name="계산 2 4 3 3" xfId="2160"/>
    <cellStyle name="계산 2 4 3 4" xfId="2161"/>
    <cellStyle name="계산 2 4 4" xfId="2162"/>
    <cellStyle name="계산 2 4 4 2" xfId="2163"/>
    <cellStyle name="계산 2 4 5" xfId="2164"/>
    <cellStyle name="계산 2 5" xfId="2165"/>
    <cellStyle name="계산 2 5 2" xfId="2166"/>
    <cellStyle name="계산 2 5 2 2" xfId="2167"/>
    <cellStyle name="계산 2 5 2 2 2" xfId="2168"/>
    <cellStyle name="계산 2 5 2 2 2 2" xfId="2169"/>
    <cellStyle name="계산 2 5 2 2 3" xfId="2170"/>
    <cellStyle name="계산 2 5 2 2 4" xfId="2171"/>
    <cellStyle name="계산 2 5 2 3" xfId="2172"/>
    <cellStyle name="계산 2 5 2 3 2" xfId="2173"/>
    <cellStyle name="계산 2 5 2 4" xfId="2174"/>
    <cellStyle name="계산 2 5 3" xfId="2175"/>
    <cellStyle name="계산 2 5 3 2" xfId="2176"/>
    <cellStyle name="계산 2 5 3 2 2" xfId="2177"/>
    <cellStyle name="계산 2 5 3 3" xfId="2178"/>
    <cellStyle name="계산 2 5 3 4" xfId="2179"/>
    <cellStyle name="계산 2 5 4" xfId="2180"/>
    <cellStyle name="계산 2 5 4 2" xfId="2181"/>
    <cellStyle name="계산 2 5 5" xfId="2182"/>
    <cellStyle name="계산 2 6" xfId="2183"/>
    <cellStyle name="계산 2 6 2" xfId="2184"/>
    <cellStyle name="계산 2 6 2 2" xfId="2185"/>
    <cellStyle name="계산 2 6 2 2 2" xfId="2186"/>
    <cellStyle name="계산 2 6 2 3" xfId="2187"/>
    <cellStyle name="계산 2 6 2 4" xfId="2188"/>
    <cellStyle name="계산 2 6 3" xfId="2189"/>
    <cellStyle name="계산 2 6 3 2" xfId="2190"/>
    <cellStyle name="계산 2 6 4" xfId="2191"/>
    <cellStyle name="계산 2 7" xfId="2192"/>
    <cellStyle name="계산 2 7 2" xfId="2193"/>
    <cellStyle name="계산 2 7 2 2" xfId="2194"/>
    <cellStyle name="계산 2 7 3" xfId="2195"/>
    <cellStyle name="계산 2 7 4" xfId="2196"/>
    <cellStyle name="계산 2 8" xfId="2197"/>
    <cellStyle name="계산 2 8 2" xfId="2198"/>
    <cellStyle name="계산 2 9" xfId="2199"/>
    <cellStyle name="계산 3" xfId="2200"/>
    <cellStyle name="계산 4" xfId="2201"/>
    <cellStyle name="계산 4 2" xfId="2202"/>
    <cellStyle name="계산 4 3" xfId="2203"/>
    <cellStyle name="계산 4 3 2" xfId="2204"/>
    <cellStyle name="계산 4 3 2 2" xfId="2205"/>
    <cellStyle name="계산 4 3 2 2 2" xfId="2206"/>
    <cellStyle name="계산 4 3 2 2 2 2" xfId="2207"/>
    <cellStyle name="계산 4 3 2 2 3" xfId="2208"/>
    <cellStyle name="계산 4 3 2 2 4" xfId="2209"/>
    <cellStyle name="계산 4 3 2 3" xfId="2210"/>
    <cellStyle name="계산 4 3 2 3 2" xfId="2211"/>
    <cellStyle name="계산 4 3 2 4" xfId="2212"/>
    <cellStyle name="계산 4 3 3" xfId="2213"/>
    <cellStyle name="계산 4 3 3 2" xfId="2214"/>
    <cellStyle name="계산 4 3 3 2 2" xfId="2215"/>
    <cellStyle name="계산 4 3 3 3" xfId="2216"/>
    <cellStyle name="계산 4 3 3 4" xfId="2217"/>
    <cellStyle name="계산 4 3 4" xfId="2218"/>
    <cellStyle name="계산 4 3 4 2" xfId="2219"/>
    <cellStyle name="계산 4 3 5" xfId="2220"/>
    <cellStyle name="계산 4 4" xfId="2221"/>
    <cellStyle name="계산 5" xfId="2222"/>
    <cellStyle name="계산 6" xfId="2223"/>
    <cellStyle name="계산 7" xfId="2224"/>
    <cellStyle name="계산 8" xfId="2225"/>
    <cellStyle name="계산 9" xfId="2226"/>
    <cellStyle name="咬訌裝?INCOM1" xfId="2227"/>
    <cellStyle name="咬訌裝?INCOM10" xfId="2228"/>
    <cellStyle name="咬訌裝?INCOM2" xfId="2229"/>
    <cellStyle name="咬訌裝?INCOM3" xfId="2230"/>
    <cellStyle name="咬訌裝?INCOM4" xfId="2231"/>
    <cellStyle name="咬訌裝?INCOM5" xfId="2232"/>
    <cellStyle name="咬訌裝?INCOM6" xfId="2233"/>
    <cellStyle name="咬訌裝?INCOM7" xfId="2234"/>
    <cellStyle name="咬訌裝?INCOM8" xfId="2235"/>
    <cellStyle name="咬訌裝?INCOM9" xfId="2236"/>
    <cellStyle name="咬訌裝?PRIB11" xfId="2237"/>
    <cellStyle name="나쁨" xfId="34607" builtinId="27" customBuiltin="1"/>
    <cellStyle name="나쁨 10" xfId="2238"/>
    <cellStyle name="나쁨 11" xfId="2239"/>
    <cellStyle name="나쁨 12" xfId="2240"/>
    <cellStyle name="나쁨 13" xfId="2241"/>
    <cellStyle name="나쁨 13 2" xfId="2242"/>
    <cellStyle name="나쁨 14" xfId="2243"/>
    <cellStyle name="나쁨 15" xfId="2244"/>
    <cellStyle name="나쁨 2" xfId="2245"/>
    <cellStyle name="나쁨 2 2" xfId="2246"/>
    <cellStyle name="나쁨 2 3" xfId="2247"/>
    <cellStyle name="나쁨 2 4" xfId="2248"/>
    <cellStyle name="나쁨 2 5" xfId="2249"/>
    <cellStyle name="나쁨 3" xfId="2250"/>
    <cellStyle name="나쁨 4" xfId="2251"/>
    <cellStyle name="나쁨 4 2" xfId="2252"/>
    <cellStyle name="나쁨 4 3" xfId="2253"/>
    <cellStyle name="나쁨 4 4" xfId="2254"/>
    <cellStyle name="나쁨 5" xfId="2255"/>
    <cellStyle name="나쁨 6" xfId="2256"/>
    <cellStyle name="나쁨 7" xfId="2257"/>
    <cellStyle name="나쁨 8" xfId="2258"/>
    <cellStyle name="나쁨 9" xfId="2259"/>
    <cellStyle name="메모 10" xfId="2260"/>
    <cellStyle name="메모 10 2" xfId="2261"/>
    <cellStyle name="메모 10 2 2" xfId="2262"/>
    <cellStyle name="메모 10 3" xfId="2263"/>
    <cellStyle name="메모 10 3 2" xfId="2264"/>
    <cellStyle name="메모 10 4" xfId="2265"/>
    <cellStyle name="메모 10 4 2" xfId="2266"/>
    <cellStyle name="메모 10 5" xfId="2267"/>
    <cellStyle name="메모 10 5 2" xfId="2268"/>
    <cellStyle name="메모 10 6" xfId="2269"/>
    <cellStyle name="메모 10 7" xfId="2270"/>
    <cellStyle name="메모 11" xfId="2271"/>
    <cellStyle name="메모 11 2" xfId="2272"/>
    <cellStyle name="메모 11 2 2" xfId="2273"/>
    <cellStyle name="메모 11 3" xfId="2274"/>
    <cellStyle name="메모 11 3 2" xfId="2275"/>
    <cellStyle name="메모 11 4" xfId="2276"/>
    <cellStyle name="메모 11 4 2" xfId="2277"/>
    <cellStyle name="메모 11 5" xfId="2278"/>
    <cellStyle name="메모 11 5 2" xfId="2279"/>
    <cellStyle name="메모 11 6" xfId="2280"/>
    <cellStyle name="메모 11 7" xfId="2281"/>
    <cellStyle name="메모 12" xfId="2282"/>
    <cellStyle name="메모 12 2" xfId="2283"/>
    <cellStyle name="메모 12 2 2" xfId="2284"/>
    <cellStyle name="메모 12 3" xfId="2285"/>
    <cellStyle name="메모 12 3 2" xfId="2286"/>
    <cellStyle name="메모 12 4" xfId="2287"/>
    <cellStyle name="메모 12 4 2" xfId="2288"/>
    <cellStyle name="메모 12 5" xfId="2289"/>
    <cellStyle name="메모 12 5 2" xfId="2290"/>
    <cellStyle name="메모 12 6" xfId="2291"/>
    <cellStyle name="메모 12 7" xfId="2292"/>
    <cellStyle name="메모 13" xfId="2293"/>
    <cellStyle name="메모 13 2" xfId="2294"/>
    <cellStyle name="메모 13 2 2" xfId="2295"/>
    <cellStyle name="메모 13 2 2 2" xfId="2296"/>
    <cellStyle name="메모 13 2 3" xfId="2297"/>
    <cellStyle name="메모 13 2 3 2" xfId="2298"/>
    <cellStyle name="메모 13 2 4" xfId="2299"/>
    <cellStyle name="메모 13 2 4 2" xfId="2300"/>
    <cellStyle name="메모 13 2 5" xfId="2301"/>
    <cellStyle name="메모 13 2 5 2" xfId="2302"/>
    <cellStyle name="메모 13 2 6" xfId="2303"/>
    <cellStyle name="메모 13 2 7" xfId="2304"/>
    <cellStyle name="메모 13 3" xfId="2305"/>
    <cellStyle name="메모 13 3 2" xfId="2306"/>
    <cellStyle name="메모 13 3 2 2" xfId="2307"/>
    <cellStyle name="메모 13 3 3" xfId="2308"/>
    <cellStyle name="메모 13 3 4" xfId="2309"/>
    <cellStyle name="메모 13 4" xfId="2310"/>
    <cellStyle name="메모 13 5" xfId="2311"/>
    <cellStyle name="메모 14" xfId="2312"/>
    <cellStyle name="메모 14 2" xfId="2313"/>
    <cellStyle name="메모 14 2 2" xfId="2314"/>
    <cellStyle name="메모 14 2 2 2" xfId="2315"/>
    <cellStyle name="메모 14 2 3" xfId="2316"/>
    <cellStyle name="메모 14 2 4" xfId="2317"/>
    <cellStyle name="메모 14 3" xfId="2318"/>
    <cellStyle name="메모 14 4" xfId="2319"/>
    <cellStyle name="메모 15" xfId="34645"/>
    <cellStyle name="메모 2" xfId="2320"/>
    <cellStyle name="메모 2 2" xfId="2321"/>
    <cellStyle name="메모 2 2 2" xfId="2322"/>
    <cellStyle name="메모 2 2 2 2" xfId="2323"/>
    <cellStyle name="메모 2 2 3" xfId="2324"/>
    <cellStyle name="메모 2 2 3 2" xfId="2325"/>
    <cellStyle name="메모 2 2 4" xfId="2326"/>
    <cellStyle name="메모 2 2 4 2" xfId="2327"/>
    <cellStyle name="메모 2 2 5" xfId="2328"/>
    <cellStyle name="메모 2 2 5 2" xfId="2329"/>
    <cellStyle name="메모 2 2 6" xfId="2330"/>
    <cellStyle name="메모 2 2 7" xfId="2331"/>
    <cellStyle name="메모 2 3" xfId="2332"/>
    <cellStyle name="메모 2 3 2" xfId="2333"/>
    <cellStyle name="메모 2 3 2 2" xfId="2334"/>
    <cellStyle name="메모 2 3 2 2 2" xfId="2335"/>
    <cellStyle name="메모 2 3 2 3" xfId="2336"/>
    <cellStyle name="메모 2 3 2 4" xfId="2337"/>
    <cellStyle name="메모 2 3 3" xfId="2338"/>
    <cellStyle name="메모 2 3 4" xfId="2339"/>
    <cellStyle name="메모 2 4" xfId="2340"/>
    <cellStyle name="메모 2 4 2" xfId="2341"/>
    <cellStyle name="메모 2 4 2 2" xfId="2342"/>
    <cellStyle name="메모 2 4 2 2 2" xfId="2343"/>
    <cellStyle name="메모 2 4 2 3" xfId="2344"/>
    <cellStyle name="메모 2 4 2 4" xfId="2345"/>
    <cellStyle name="메모 2 4 3" xfId="2346"/>
    <cellStyle name="메모 2 4 4" xfId="2347"/>
    <cellStyle name="메모 2 5" xfId="2348"/>
    <cellStyle name="메모 2 5 2" xfId="2349"/>
    <cellStyle name="메모 2 5 2 2" xfId="2350"/>
    <cellStyle name="메모 2 5 2 2 2" xfId="2351"/>
    <cellStyle name="메모 2 5 2 3" xfId="2352"/>
    <cellStyle name="메모 2 5 2 4" xfId="2353"/>
    <cellStyle name="메모 2 5 3" xfId="2354"/>
    <cellStyle name="메모 2 5 4" xfId="2355"/>
    <cellStyle name="메모 2 6" xfId="2356"/>
    <cellStyle name="메모 2 6 2" xfId="2357"/>
    <cellStyle name="메모 2 6 2 2" xfId="2358"/>
    <cellStyle name="메모 2 6 3" xfId="2359"/>
    <cellStyle name="메모 2 6 4" xfId="2360"/>
    <cellStyle name="메모 2 7" xfId="2361"/>
    <cellStyle name="메모 2 7 2" xfId="2362"/>
    <cellStyle name="메모 2 8" xfId="2363"/>
    <cellStyle name="메모 2 9" xfId="34652"/>
    <cellStyle name="메모 3" xfId="2364"/>
    <cellStyle name="메모 3 2" xfId="2365"/>
    <cellStyle name="메모 3 2 2" xfId="2366"/>
    <cellStyle name="메모 3 3" xfId="2367"/>
    <cellStyle name="메모 3 3 2" xfId="2368"/>
    <cellStyle name="메모 3 4" xfId="2369"/>
    <cellStyle name="메모 3 4 2" xfId="2370"/>
    <cellStyle name="메모 3 5" xfId="2371"/>
    <cellStyle name="메모 3 5 2" xfId="2372"/>
    <cellStyle name="메모 3 6" xfId="2373"/>
    <cellStyle name="메모 3 7" xfId="2374"/>
    <cellStyle name="메모 4" xfId="2375"/>
    <cellStyle name="메모 4 2" xfId="2376"/>
    <cellStyle name="메모 4 2 2" xfId="2377"/>
    <cellStyle name="메모 4 2 2 2" xfId="2378"/>
    <cellStyle name="메모 4 2 3" xfId="2379"/>
    <cellStyle name="메모 4 2 3 2" xfId="2380"/>
    <cellStyle name="메모 4 2 4" xfId="2381"/>
    <cellStyle name="메모 4 2 4 2" xfId="2382"/>
    <cellStyle name="메모 4 2 5" xfId="2383"/>
    <cellStyle name="메모 4 2 5 2" xfId="2384"/>
    <cellStyle name="메모 4 2 6" xfId="2385"/>
    <cellStyle name="메모 4 2 7" xfId="2386"/>
    <cellStyle name="메모 4 3" xfId="2387"/>
    <cellStyle name="메모 4 3 2" xfId="2388"/>
    <cellStyle name="메모 4 3 2 2" xfId="2389"/>
    <cellStyle name="메모 4 3 2 2 2" xfId="2390"/>
    <cellStyle name="메모 4 3 2 3" xfId="2391"/>
    <cellStyle name="메모 4 3 2 4" xfId="2392"/>
    <cellStyle name="메모 4 3 3" xfId="2393"/>
    <cellStyle name="메모 4 3 4" xfId="2394"/>
    <cellStyle name="메모 4 4" xfId="2395"/>
    <cellStyle name="메모 4 4 2" xfId="2396"/>
    <cellStyle name="메모 4 5" xfId="2397"/>
    <cellStyle name="메모 4 5 2" xfId="2398"/>
    <cellStyle name="메모 4 6" xfId="2399"/>
    <cellStyle name="메모 4 6 2" xfId="2400"/>
    <cellStyle name="메모 4 7" xfId="2401"/>
    <cellStyle name="메모 4 8" xfId="2402"/>
    <cellStyle name="메모 5" xfId="2403"/>
    <cellStyle name="메모 5 2" xfId="2404"/>
    <cellStyle name="메모 5 2 2" xfId="2405"/>
    <cellStyle name="메모 5 3" xfId="2406"/>
    <cellStyle name="메모 5 3 2" xfId="2407"/>
    <cellStyle name="메모 5 4" xfId="2408"/>
    <cellStyle name="메모 5 4 2" xfId="2409"/>
    <cellStyle name="메모 5 5" xfId="2410"/>
    <cellStyle name="메모 5 5 2" xfId="2411"/>
    <cellStyle name="메모 5 6" xfId="2412"/>
    <cellStyle name="메모 5 7" xfId="2413"/>
    <cellStyle name="메모 6" xfId="2414"/>
    <cellStyle name="메모 6 2" xfId="2415"/>
    <cellStyle name="메모 6 2 2" xfId="2416"/>
    <cellStyle name="메모 6 3" xfId="2417"/>
    <cellStyle name="메모 6 3 2" xfId="2418"/>
    <cellStyle name="메모 6 4" xfId="2419"/>
    <cellStyle name="메모 6 4 2" xfId="2420"/>
    <cellStyle name="메모 6 5" xfId="2421"/>
    <cellStyle name="메모 6 5 2" xfId="2422"/>
    <cellStyle name="메모 6 6" xfId="2423"/>
    <cellStyle name="메모 6 7" xfId="2424"/>
    <cellStyle name="메모 7" xfId="2425"/>
    <cellStyle name="메모 7 2" xfId="2426"/>
    <cellStyle name="메모 7 2 2" xfId="2427"/>
    <cellStyle name="메모 7 3" xfId="2428"/>
    <cellStyle name="메모 7 3 2" xfId="2429"/>
    <cellStyle name="메모 7 4" xfId="2430"/>
    <cellStyle name="메모 7 4 2" xfId="2431"/>
    <cellStyle name="메모 7 5" xfId="2432"/>
    <cellStyle name="메모 7 5 2" xfId="2433"/>
    <cellStyle name="메모 7 6" xfId="2434"/>
    <cellStyle name="메모 7 7" xfId="2435"/>
    <cellStyle name="메모 8" xfId="2436"/>
    <cellStyle name="메모 8 2" xfId="2437"/>
    <cellStyle name="메모 8 2 2" xfId="2438"/>
    <cellStyle name="메모 8 3" xfId="2439"/>
    <cellStyle name="메모 8 3 2" xfId="2440"/>
    <cellStyle name="메모 8 4" xfId="2441"/>
    <cellStyle name="메모 8 4 2" xfId="2442"/>
    <cellStyle name="메모 8 5" xfId="2443"/>
    <cellStyle name="메모 8 5 2" xfId="2444"/>
    <cellStyle name="메모 8 6" xfId="2445"/>
    <cellStyle name="메모 8 7" xfId="2446"/>
    <cellStyle name="메모 9" xfId="2447"/>
    <cellStyle name="메모 9 2" xfId="2448"/>
    <cellStyle name="메모 9 2 2" xfId="2449"/>
    <cellStyle name="메모 9 3" xfId="2450"/>
    <cellStyle name="메모 9 3 2" xfId="2451"/>
    <cellStyle name="메모 9 4" xfId="2452"/>
    <cellStyle name="메모 9 4 2" xfId="2453"/>
    <cellStyle name="메모 9 5" xfId="2454"/>
    <cellStyle name="메모 9 5 2" xfId="2455"/>
    <cellStyle name="메모 9 6" xfId="2456"/>
    <cellStyle name="메모 9 7" xfId="2457"/>
    <cellStyle name="백분율" xfId="19" builtinId="5"/>
    <cellStyle name="백분율 10" xfId="2458"/>
    <cellStyle name="백분율 11" xfId="2459"/>
    <cellStyle name="백분율 11 2" xfId="2460"/>
    <cellStyle name="백분율 12" xfId="2461"/>
    <cellStyle name="백분율 13" xfId="2462"/>
    <cellStyle name="백분율 14" xfId="34653"/>
    <cellStyle name="백분율 2" xfId="2463"/>
    <cellStyle name="백분율 2 2" xfId="2464"/>
    <cellStyle name="백분율 2 2 2" xfId="2465"/>
    <cellStyle name="백분율 2 2 2 2" xfId="2466"/>
    <cellStyle name="백분율 2 2 3" xfId="2467"/>
    <cellStyle name="백분율 2 3" xfId="2468"/>
    <cellStyle name="백분율 2 3 2" xfId="2469"/>
    <cellStyle name="백분율 2 4" xfId="2470"/>
    <cellStyle name="백분율 2 5" xfId="2471"/>
    <cellStyle name="백분율 2 6" xfId="2472"/>
    <cellStyle name="백분율 2 7" xfId="2473"/>
    <cellStyle name="백분율 2 8" xfId="2474"/>
    <cellStyle name="백분율 2 9" xfId="34651"/>
    <cellStyle name="백분율 3" xfId="2475"/>
    <cellStyle name="백분율 3 2" xfId="2476"/>
    <cellStyle name="백분율 3 2 2" xfId="2477"/>
    <cellStyle name="백분율 3 2 3" xfId="2478"/>
    <cellStyle name="백분율 3 3" xfId="2479"/>
    <cellStyle name="백분율 3 4" xfId="2480"/>
    <cellStyle name="백분율 3 5" xfId="2481"/>
    <cellStyle name="백분율 3 6" xfId="2482"/>
    <cellStyle name="백분율 3 7" xfId="2483"/>
    <cellStyle name="백분율 3 8" xfId="2484"/>
    <cellStyle name="백분율 4" xfId="2485"/>
    <cellStyle name="백분율 4 2" xfId="2486"/>
    <cellStyle name="백분율 5" xfId="2487"/>
    <cellStyle name="백분율 5 2" xfId="2488"/>
    <cellStyle name="백분율 6" xfId="2489"/>
    <cellStyle name="백분율 7" xfId="2490"/>
    <cellStyle name="백분율 8" xfId="2491"/>
    <cellStyle name="백분율 9" xfId="2492"/>
    <cellStyle name="보통" xfId="34608" builtinId="28" customBuiltin="1"/>
    <cellStyle name="보통 10" xfId="2493"/>
    <cellStyle name="보통 11" xfId="2494"/>
    <cellStyle name="보통 12" xfId="2495"/>
    <cellStyle name="보통 13" xfId="2496"/>
    <cellStyle name="보통 13 2" xfId="2497"/>
    <cellStyle name="보통 14" xfId="2498"/>
    <cellStyle name="보통 15" xfId="2499"/>
    <cellStyle name="보통 2" xfId="2500"/>
    <cellStyle name="보통 2 2" xfId="2501"/>
    <cellStyle name="보통 2 3" xfId="2502"/>
    <cellStyle name="보통 2 4" xfId="2503"/>
    <cellStyle name="보통 2 5" xfId="2504"/>
    <cellStyle name="보통 3" xfId="2505"/>
    <cellStyle name="보통 4" xfId="2506"/>
    <cellStyle name="보통 4 2" xfId="2507"/>
    <cellStyle name="보통 4 3" xfId="2508"/>
    <cellStyle name="보통 4 4" xfId="2509"/>
    <cellStyle name="보통 5" xfId="2510"/>
    <cellStyle name="보통 6" xfId="2511"/>
    <cellStyle name="보통 7" xfId="2512"/>
    <cellStyle name="보통 8" xfId="2513"/>
    <cellStyle name="보통 9" xfId="2514"/>
    <cellStyle name="설명 텍스트" xfId="34615" builtinId="53" customBuiltin="1"/>
    <cellStyle name="설명 텍스트 10" xfId="2515"/>
    <cellStyle name="설명 텍스트 11" xfId="2516"/>
    <cellStyle name="설명 텍스트 12" xfId="2517"/>
    <cellStyle name="설명 텍스트 13" xfId="2518"/>
    <cellStyle name="설명 텍스트 13 2" xfId="2519"/>
    <cellStyle name="설명 텍스트 14" xfId="2520"/>
    <cellStyle name="설명 텍스트 15" xfId="2521"/>
    <cellStyle name="설명 텍스트 2" xfId="2522"/>
    <cellStyle name="설명 텍스트 2 2" xfId="2523"/>
    <cellStyle name="설명 텍스트 2 3" xfId="2524"/>
    <cellStyle name="설명 텍스트 2 4" xfId="2525"/>
    <cellStyle name="설명 텍스트 2 5" xfId="2526"/>
    <cellStyle name="설명 텍스트 3" xfId="2527"/>
    <cellStyle name="설명 텍스트 4" xfId="2528"/>
    <cellStyle name="설명 텍스트 4 2" xfId="2529"/>
    <cellStyle name="설명 텍스트 4 3" xfId="2530"/>
    <cellStyle name="설명 텍스트 4 4" xfId="2531"/>
    <cellStyle name="설명 텍스트 5" xfId="2532"/>
    <cellStyle name="설명 텍스트 6" xfId="2533"/>
    <cellStyle name="설명 텍스트 7" xfId="2534"/>
    <cellStyle name="설명 텍스트 8" xfId="2535"/>
    <cellStyle name="설명 텍스트 9" xfId="2536"/>
    <cellStyle name="셀 확인" xfId="34613" builtinId="23" customBuiltin="1"/>
    <cellStyle name="셀 확인 10" xfId="2537"/>
    <cellStyle name="셀 확인 11" xfId="2538"/>
    <cellStyle name="셀 확인 12" xfId="2539"/>
    <cellStyle name="셀 확인 13" xfId="2540"/>
    <cellStyle name="셀 확인 13 2" xfId="2541"/>
    <cellStyle name="셀 확인 14" xfId="2542"/>
    <cellStyle name="셀 확인 15" xfId="2543"/>
    <cellStyle name="셀 확인 2" xfId="2544"/>
    <cellStyle name="셀 확인 2 2" xfId="2545"/>
    <cellStyle name="셀 확인 2 3" xfId="2546"/>
    <cellStyle name="셀 확인 2 4" xfId="2547"/>
    <cellStyle name="셀 확인 2 5" xfId="2548"/>
    <cellStyle name="셀 확인 3" xfId="2549"/>
    <cellStyle name="셀 확인 4" xfId="2550"/>
    <cellStyle name="셀 확인 4 2" xfId="2551"/>
    <cellStyle name="셀 확인 4 3" xfId="2552"/>
    <cellStyle name="셀 확인 4 4" xfId="2553"/>
    <cellStyle name="셀 확인 5" xfId="2554"/>
    <cellStyle name="셀 확인 6" xfId="2555"/>
    <cellStyle name="셀 확인 7" xfId="2556"/>
    <cellStyle name="셀 확인 8" xfId="2557"/>
    <cellStyle name="셀 확인 9" xfId="2558"/>
    <cellStyle name="쉼표 [0]" xfId="46" builtinId="6"/>
    <cellStyle name="쉼표 [0] 10" xfId="2559"/>
    <cellStyle name="쉼표 [0] 11" xfId="2560"/>
    <cellStyle name="쉼표 [0] 12" xfId="2561"/>
    <cellStyle name="쉼표 [0] 13" xfId="2562"/>
    <cellStyle name="쉼표 [0] 14" xfId="2563"/>
    <cellStyle name="쉼표 [0] 15" xfId="34593"/>
    <cellStyle name="쉼표 [0] 15 2" xfId="34644"/>
    <cellStyle name="쉼표 [0] 16" xfId="34642"/>
    <cellStyle name="쉼표 [0] 2" xfId="2564"/>
    <cellStyle name="쉼표 [0] 2 2" xfId="2565"/>
    <cellStyle name="쉼표 [0] 2 2 2" xfId="2566"/>
    <cellStyle name="쉼표 [0] 2 2 2 2" xfId="2567"/>
    <cellStyle name="쉼표 [0] 2 2 3" xfId="2568"/>
    <cellStyle name="쉼표 [0] 2 2 4" xfId="2569"/>
    <cellStyle name="쉼표 [0] 2 3" xfId="2570"/>
    <cellStyle name="쉼표 [0] 2 3 2" xfId="2571"/>
    <cellStyle name="쉼표 [0] 2 3 3" xfId="2572"/>
    <cellStyle name="쉼표 [0] 2 4" xfId="2573"/>
    <cellStyle name="쉼표 [0] 2 4 2" xfId="2574"/>
    <cellStyle name="쉼표 [0] 2 5" xfId="2575"/>
    <cellStyle name="쉼표 [0] 2 6" xfId="2576"/>
    <cellStyle name="쉼표 [0] 2 7" xfId="2577"/>
    <cellStyle name="쉼표 [0] 2 8" xfId="2578"/>
    <cellStyle name="쉼표 [0] 2 9" xfId="34650"/>
    <cellStyle name="쉼표 [0] 3" xfId="2579"/>
    <cellStyle name="쉼표 [0] 3 2" xfId="2580"/>
    <cellStyle name="쉼표 [0] 3 2 2" xfId="2581"/>
    <cellStyle name="쉼표 [0] 3 2 2 2" xfId="2582"/>
    <cellStyle name="쉼표 [0] 3 2 3" xfId="2583"/>
    <cellStyle name="쉼표 [0] 3 3" xfId="2584"/>
    <cellStyle name="쉼표 [0] 3 3 2" xfId="2585"/>
    <cellStyle name="쉼표 [0] 3 4" xfId="2586"/>
    <cellStyle name="쉼표 [0] 3 5" xfId="2587"/>
    <cellStyle name="쉼표 [0] 3 6" xfId="2588"/>
    <cellStyle name="쉼표 [0] 3 7" xfId="2589"/>
    <cellStyle name="쉼표 [0] 3 8" xfId="2590"/>
    <cellStyle name="쉼표 [0] 3 9" xfId="2591"/>
    <cellStyle name="쉼표 [0] 4" xfId="2592"/>
    <cellStyle name="쉼표 [0] 4 2" xfId="2593"/>
    <cellStyle name="쉼표 [0] 4 2 2" xfId="2594"/>
    <cellStyle name="쉼표 [0] 4 3" xfId="2595"/>
    <cellStyle name="쉼표 [0] 4 4" xfId="2596"/>
    <cellStyle name="쉼표 [0] 4 5" xfId="2597"/>
    <cellStyle name="쉼표 [0] 4 6" xfId="2598"/>
    <cellStyle name="쉼표 [0] 5" xfId="2599"/>
    <cellStyle name="쉼표 [0] 5 10" xfId="2600"/>
    <cellStyle name="쉼표 [0] 5 10 2" xfId="2601"/>
    <cellStyle name="쉼표 [0] 5 10 2 2" xfId="2602"/>
    <cellStyle name="쉼표 [0] 5 10 3" xfId="2603"/>
    <cellStyle name="쉼표 [0] 5 10 4" xfId="2604"/>
    <cellStyle name="쉼표 [0] 5 11" xfId="2605"/>
    <cellStyle name="쉼표 [0] 5 11 2" xfId="2606"/>
    <cellStyle name="쉼표 [0] 5 12" xfId="2607"/>
    <cellStyle name="쉼표 [0] 5 13" xfId="2608"/>
    <cellStyle name="쉼표 [0] 5 14" xfId="2609"/>
    <cellStyle name="쉼표 [0] 5 15" xfId="2610"/>
    <cellStyle name="쉼표 [0] 5 2" xfId="2611"/>
    <cellStyle name="쉼표 [0] 5 2 10" xfId="2612"/>
    <cellStyle name="쉼표 [0] 5 2 10 2" xfId="2613"/>
    <cellStyle name="쉼표 [0] 5 2 11" xfId="2614"/>
    <cellStyle name="쉼표 [0] 5 2 12" xfId="2615"/>
    <cellStyle name="쉼표 [0] 5 2 12 2" xfId="2616"/>
    <cellStyle name="쉼표 [0] 5 2 2" xfId="2617"/>
    <cellStyle name="쉼표 [0] 5 2 2 10" xfId="2618"/>
    <cellStyle name="쉼표 [0] 5 2 2 11" xfId="2619"/>
    <cellStyle name="쉼표 [0] 5 2 2 2" xfId="2620"/>
    <cellStyle name="쉼표 [0] 5 2 2 2 10" xfId="2621"/>
    <cellStyle name="쉼표 [0] 5 2 2 2 2" xfId="2622"/>
    <cellStyle name="쉼표 [0] 5 2 2 2 2 2" xfId="2623"/>
    <cellStyle name="쉼표 [0] 5 2 2 2 2 2 2" xfId="2624"/>
    <cellStyle name="쉼표 [0] 5 2 2 2 2 2 2 2" xfId="2625"/>
    <cellStyle name="쉼표 [0] 5 2 2 2 2 2 2 2 2" xfId="2626"/>
    <cellStyle name="쉼표 [0] 5 2 2 2 2 2 2 3" xfId="2627"/>
    <cellStyle name="쉼표 [0] 5 2 2 2 2 2 2 4" xfId="2628"/>
    <cellStyle name="쉼표 [0] 5 2 2 2 2 2 3" xfId="2629"/>
    <cellStyle name="쉼표 [0] 5 2 2 2 2 2 3 2" xfId="2630"/>
    <cellStyle name="쉼표 [0] 5 2 2 2 2 2 4" xfId="2631"/>
    <cellStyle name="쉼표 [0] 5 2 2 2 2 2 5" xfId="2632"/>
    <cellStyle name="쉼표 [0] 5 2 2 2 2 3" xfId="2633"/>
    <cellStyle name="쉼표 [0] 5 2 2 2 2 3 2" xfId="2634"/>
    <cellStyle name="쉼표 [0] 5 2 2 2 2 3 2 2" xfId="2635"/>
    <cellStyle name="쉼표 [0] 5 2 2 2 2 3 2 2 2" xfId="2636"/>
    <cellStyle name="쉼표 [0] 5 2 2 2 2 3 2 3" xfId="2637"/>
    <cellStyle name="쉼표 [0] 5 2 2 2 2 3 2 4" xfId="2638"/>
    <cellStyle name="쉼표 [0] 5 2 2 2 2 3 3" xfId="2639"/>
    <cellStyle name="쉼표 [0] 5 2 2 2 2 3 3 2" xfId="2640"/>
    <cellStyle name="쉼표 [0] 5 2 2 2 2 3 4" xfId="2641"/>
    <cellStyle name="쉼표 [0] 5 2 2 2 2 3 5" xfId="2642"/>
    <cellStyle name="쉼표 [0] 5 2 2 2 2 4" xfId="2643"/>
    <cellStyle name="쉼표 [0] 5 2 2 2 2 4 2" xfId="2644"/>
    <cellStyle name="쉼표 [0] 5 2 2 2 2 4 2 2" xfId="2645"/>
    <cellStyle name="쉼표 [0] 5 2 2 2 2 4 2 2 2" xfId="2646"/>
    <cellStyle name="쉼표 [0] 5 2 2 2 2 4 2 3" xfId="2647"/>
    <cellStyle name="쉼표 [0] 5 2 2 2 2 4 2 4" xfId="2648"/>
    <cellStyle name="쉼표 [0] 5 2 2 2 2 4 3" xfId="2649"/>
    <cellStyle name="쉼표 [0] 5 2 2 2 2 4 3 2" xfId="2650"/>
    <cellStyle name="쉼표 [0] 5 2 2 2 2 4 4" xfId="2651"/>
    <cellStyle name="쉼표 [0] 5 2 2 2 2 4 5" xfId="2652"/>
    <cellStyle name="쉼표 [0] 5 2 2 2 2 5" xfId="2653"/>
    <cellStyle name="쉼표 [0] 5 2 2 2 2 5 2" xfId="2654"/>
    <cellStyle name="쉼표 [0] 5 2 2 2 2 5 2 2" xfId="2655"/>
    <cellStyle name="쉼표 [0] 5 2 2 2 2 5 2 2 2" xfId="2656"/>
    <cellStyle name="쉼표 [0] 5 2 2 2 2 5 2 3" xfId="2657"/>
    <cellStyle name="쉼표 [0] 5 2 2 2 2 5 2 4" xfId="2658"/>
    <cellStyle name="쉼표 [0] 5 2 2 2 2 5 3" xfId="2659"/>
    <cellStyle name="쉼표 [0] 5 2 2 2 2 5 3 2" xfId="2660"/>
    <cellStyle name="쉼표 [0] 5 2 2 2 2 5 4" xfId="2661"/>
    <cellStyle name="쉼표 [0] 5 2 2 2 2 5 5" xfId="2662"/>
    <cellStyle name="쉼표 [0] 5 2 2 2 2 6" xfId="2663"/>
    <cellStyle name="쉼표 [0] 5 2 2 2 2 6 2" xfId="2664"/>
    <cellStyle name="쉼표 [0] 5 2 2 2 2 6 2 2" xfId="2665"/>
    <cellStyle name="쉼표 [0] 5 2 2 2 2 6 3" xfId="2666"/>
    <cellStyle name="쉼표 [0] 5 2 2 2 2 6 4" xfId="2667"/>
    <cellStyle name="쉼표 [0] 5 2 2 2 2 7" xfId="2668"/>
    <cellStyle name="쉼표 [0] 5 2 2 2 2 7 2" xfId="2669"/>
    <cellStyle name="쉼표 [0] 5 2 2 2 2 8" xfId="2670"/>
    <cellStyle name="쉼표 [0] 5 2 2 2 2 9" xfId="2671"/>
    <cellStyle name="쉼표 [0] 5 2 2 2 3" xfId="2672"/>
    <cellStyle name="쉼표 [0] 5 2 2 2 3 2" xfId="2673"/>
    <cellStyle name="쉼표 [0] 5 2 2 2 3 2 2" xfId="2674"/>
    <cellStyle name="쉼표 [0] 5 2 2 2 3 2 2 2" xfId="2675"/>
    <cellStyle name="쉼표 [0] 5 2 2 2 3 2 3" xfId="2676"/>
    <cellStyle name="쉼표 [0] 5 2 2 2 3 2 4" xfId="2677"/>
    <cellStyle name="쉼표 [0] 5 2 2 2 3 3" xfId="2678"/>
    <cellStyle name="쉼표 [0] 5 2 2 2 3 3 2" xfId="2679"/>
    <cellStyle name="쉼표 [0] 5 2 2 2 3 4" xfId="2680"/>
    <cellStyle name="쉼표 [0] 5 2 2 2 3 5" xfId="2681"/>
    <cellStyle name="쉼표 [0] 5 2 2 2 4" xfId="2682"/>
    <cellStyle name="쉼표 [0] 5 2 2 2 4 2" xfId="2683"/>
    <cellStyle name="쉼표 [0] 5 2 2 2 4 2 2" xfId="2684"/>
    <cellStyle name="쉼표 [0] 5 2 2 2 4 2 2 2" xfId="2685"/>
    <cellStyle name="쉼표 [0] 5 2 2 2 4 2 3" xfId="2686"/>
    <cellStyle name="쉼표 [0] 5 2 2 2 4 2 4" xfId="2687"/>
    <cellStyle name="쉼표 [0] 5 2 2 2 4 3" xfId="2688"/>
    <cellStyle name="쉼표 [0] 5 2 2 2 4 3 2" xfId="2689"/>
    <cellStyle name="쉼표 [0] 5 2 2 2 4 4" xfId="2690"/>
    <cellStyle name="쉼표 [0] 5 2 2 2 4 5" xfId="2691"/>
    <cellStyle name="쉼표 [0] 5 2 2 2 5" xfId="2692"/>
    <cellStyle name="쉼표 [0] 5 2 2 2 5 2" xfId="2693"/>
    <cellStyle name="쉼표 [0] 5 2 2 2 5 2 2" xfId="2694"/>
    <cellStyle name="쉼표 [0] 5 2 2 2 5 2 2 2" xfId="2695"/>
    <cellStyle name="쉼표 [0] 5 2 2 2 5 2 3" xfId="2696"/>
    <cellStyle name="쉼표 [0] 5 2 2 2 5 2 4" xfId="2697"/>
    <cellStyle name="쉼표 [0] 5 2 2 2 5 3" xfId="2698"/>
    <cellStyle name="쉼표 [0] 5 2 2 2 5 3 2" xfId="2699"/>
    <cellStyle name="쉼표 [0] 5 2 2 2 5 4" xfId="2700"/>
    <cellStyle name="쉼표 [0] 5 2 2 2 5 5" xfId="2701"/>
    <cellStyle name="쉼표 [0] 5 2 2 2 6" xfId="2702"/>
    <cellStyle name="쉼표 [0] 5 2 2 2 6 2" xfId="2703"/>
    <cellStyle name="쉼표 [0] 5 2 2 2 6 2 2" xfId="2704"/>
    <cellStyle name="쉼표 [0] 5 2 2 2 6 2 2 2" xfId="2705"/>
    <cellStyle name="쉼표 [0] 5 2 2 2 6 2 3" xfId="2706"/>
    <cellStyle name="쉼표 [0] 5 2 2 2 6 2 4" xfId="2707"/>
    <cellStyle name="쉼표 [0] 5 2 2 2 6 3" xfId="2708"/>
    <cellStyle name="쉼표 [0] 5 2 2 2 6 3 2" xfId="2709"/>
    <cellStyle name="쉼표 [0] 5 2 2 2 6 4" xfId="2710"/>
    <cellStyle name="쉼표 [0] 5 2 2 2 6 5" xfId="2711"/>
    <cellStyle name="쉼표 [0] 5 2 2 2 7" xfId="2712"/>
    <cellStyle name="쉼표 [0] 5 2 2 2 7 2" xfId="2713"/>
    <cellStyle name="쉼표 [0] 5 2 2 2 7 2 2" xfId="2714"/>
    <cellStyle name="쉼표 [0] 5 2 2 2 7 3" xfId="2715"/>
    <cellStyle name="쉼표 [0] 5 2 2 2 7 4" xfId="2716"/>
    <cellStyle name="쉼표 [0] 5 2 2 2 8" xfId="2717"/>
    <cellStyle name="쉼표 [0] 5 2 2 2 8 2" xfId="2718"/>
    <cellStyle name="쉼표 [0] 5 2 2 2 9" xfId="2719"/>
    <cellStyle name="쉼표 [0] 5 2 2 3" xfId="2720"/>
    <cellStyle name="쉼표 [0] 5 2 2 3 2" xfId="2721"/>
    <cellStyle name="쉼표 [0] 5 2 2 3 2 2" xfId="2722"/>
    <cellStyle name="쉼표 [0] 5 2 2 3 2 2 2" xfId="2723"/>
    <cellStyle name="쉼표 [0] 5 2 2 3 2 2 2 2" xfId="2724"/>
    <cellStyle name="쉼표 [0] 5 2 2 3 2 2 3" xfId="2725"/>
    <cellStyle name="쉼표 [0] 5 2 2 3 2 2 4" xfId="2726"/>
    <cellStyle name="쉼표 [0] 5 2 2 3 2 3" xfId="2727"/>
    <cellStyle name="쉼표 [0] 5 2 2 3 2 3 2" xfId="2728"/>
    <cellStyle name="쉼표 [0] 5 2 2 3 2 4" xfId="2729"/>
    <cellStyle name="쉼표 [0] 5 2 2 3 2 5" xfId="2730"/>
    <cellStyle name="쉼표 [0] 5 2 2 3 3" xfId="2731"/>
    <cellStyle name="쉼표 [0] 5 2 2 3 3 2" xfId="2732"/>
    <cellStyle name="쉼표 [0] 5 2 2 3 3 2 2" xfId="2733"/>
    <cellStyle name="쉼표 [0] 5 2 2 3 3 2 2 2" xfId="2734"/>
    <cellStyle name="쉼표 [0] 5 2 2 3 3 2 3" xfId="2735"/>
    <cellStyle name="쉼표 [0] 5 2 2 3 3 2 4" xfId="2736"/>
    <cellStyle name="쉼표 [0] 5 2 2 3 3 3" xfId="2737"/>
    <cellStyle name="쉼표 [0] 5 2 2 3 3 3 2" xfId="2738"/>
    <cellStyle name="쉼표 [0] 5 2 2 3 3 4" xfId="2739"/>
    <cellStyle name="쉼표 [0] 5 2 2 3 3 5" xfId="2740"/>
    <cellStyle name="쉼표 [0] 5 2 2 3 4" xfId="2741"/>
    <cellStyle name="쉼표 [0] 5 2 2 3 4 2" xfId="2742"/>
    <cellStyle name="쉼표 [0] 5 2 2 3 4 2 2" xfId="2743"/>
    <cellStyle name="쉼표 [0] 5 2 2 3 4 2 2 2" xfId="2744"/>
    <cellStyle name="쉼표 [0] 5 2 2 3 4 2 3" xfId="2745"/>
    <cellStyle name="쉼표 [0] 5 2 2 3 4 2 4" xfId="2746"/>
    <cellStyle name="쉼표 [0] 5 2 2 3 4 3" xfId="2747"/>
    <cellStyle name="쉼표 [0] 5 2 2 3 4 3 2" xfId="2748"/>
    <cellStyle name="쉼표 [0] 5 2 2 3 4 4" xfId="2749"/>
    <cellStyle name="쉼표 [0] 5 2 2 3 4 5" xfId="2750"/>
    <cellStyle name="쉼표 [0] 5 2 2 3 5" xfId="2751"/>
    <cellStyle name="쉼표 [0] 5 2 2 3 5 2" xfId="2752"/>
    <cellStyle name="쉼표 [0] 5 2 2 3 5 2 2" xfId="2753"/>
    <cellStyle name="쉼표 [0] 5 2 2 3 5 2 2 2" xfId="2754"/>
    <cellStyle name="쉼표 [0] 5 2 2 3 5 2 3" xfId="2755"/>
    <cellStyle name="쉼표 [0] 5 2 2 3 5 2 4" xfId="2756"/>
    <cellStyle name="쉼표 [0] 5 2 2 3 5 3" xfId="2757"/>
    <cellStyle name="쉼표 [0] 5 2 2 3 5 3 2" xfId="2758"/>
    <cellStyle name="쉼표 [0] 5 2 2 3 5 4" xfId="2759"/>
    <cellStyle name="쉼표 [0] 5 2 2 3 5 5" xfId="2760"/>
    <cellStyle name="쉼표 [0] 5 2 2 3 6" xfId="2761"/>
    <cellStyle name="쉼표 [0] 5 2 2 3 6 2" xfId="2762"/>
    <cellStyle name="쉼표 [0] 5 2 2 3 6 2 2" xfId="2763"/>
    <cellStyle name="쉼표 [0] 5 2 2 3 6 3" xfId="2764"/>
    <cellStyle name="쉼표 [0] 5 2 2 3 6 4" xfId="2765"/>
    <cellStyle name="쉼표 [0] 5 2 2 3 7" xfId="2766"/>
    <cellStyle name="쉼표 [0] 5 2 2 3 7 2" xfId="2767"/>
    <cellStyle name="쉼표 [0] 5 2 2 3 8" xfId="2768"/>
    <cellStyle name="쉼표 [0] 5 2 2 3 9" xfId="2769"/>
    <cellStyle name="쉼표 [0] 5 2 2 4" xfId="2770"/>
    <cellStyle name="쉼표 [0] 5 2 2 4 2" xfId="2771"/>
    <cellStyle name="쉼표 [0] 5 2 2 4 2 2" xfId="2772"/>
    <cellStyle name="쉼표 [0] 5 2 2 4 2 2 2" xfId="2773"/>
    <cellStyle name="쉼표 [0] 5 2 2 4 2 3" xfId="2774"/>
    <cellStyle name="쉼표 [0] 5 2 2 4 2 4" xfId="2775"/>
    <cellStyle name="쉼표 [0] 5 2 2 4 3" xfId="2776"/>
    <cellStyle name="쉼표 [0] 5 2 2 4 3 2" xfId="2777"/>
    <cellStyle name="쉼표 [0] 5 2 2 4 4" xfId="2778"/>
    <cellStyle name="쉼표 [0] 5 2 2 4 5" xfId="2779"/>
    <cellStyle name="쉼표 [0] 5 2 2 5" xfId="2780"/>
    <cellStyle name="쉼표 [0] 5 2 2 5 2" xfId="2781"/>
    <cellStyle name="쉼표 [0] 5 2 2 5 2 2" xfId="2782"/>
    <cellStyle name="쉼표 [0] 5 2 2 5 2 2 2" xfId="2783"/>
    <cellStyle name="쉼표 [0] 5 2 2 5 2 3" xfId="2784"/>
    <cellStyle name="쉼표 [0] 5 2 2 5 2 4" xfId="2785"/>
    <cellStyle name="쉼표 [0] 5 2 2 5 3" xfId="2786"/>
    <cellStyle name="쉼표 [0] 5 2 2 5 3 2" xfId="2787"/>
    <cellStyle name="쉼표 [0] 5 2 2 5 4" xfId="2788"/>
    <cellStyle name="쉼표 [0] 5 2 2 5 5" xfId="2789"/>
    <cellStyle name="쉼표 [0] 5 2 2 6" xfId="2790"/>
    <cellStyle name="쉼표 [0] 5 2 2 6 2" xfId="2791"/>
    <cellStyle name="쉼표 [0] 5 2 2 6 2 2" xfId="2792"/>
    <cellStyle name="쉼표 [0] 5 2 2 6 2 2 2" xfId="2793"/>
    <cellStyle name="쉼표 [0] 5 2 2 6 2 3" xfId="2794"/>
    <cellStyle name="쉼표 [0] 5 2 2 6 2 4" xfId="2795"/>
    <cellStyle name="쉼표 [0] 5 2 2 6 3" xfId="2796"/>
    <cellStyle name="쉼표 [0] 5 2 2 6 3 2" xfId="2797"/>
    <cellStyle name="쉼표 [0] 5 2 2 6 4" xfId="2798"/>
    <cellStyle name="쉼표 [0] 5 2 2 6 5" xfId="2799"/>
    <cellStyle name="쉼표 [0] 5 2 2 7" xfId="2800"/>
    <cellStyle name="쉼표 [0] 5 2 2 7 2" xfId="2801"/>
    <cellStyle name="쉼표 [0] 5 2 2 7 2 2" xfId="2802"/>
    <cellStyle name="쉼표 [0] 5 2 2 7 2 2 2" xfId="2803"/>
    <cellStyle name="쉼표 [0] 5 2 2 7 2 3" xfId="2804"/>
    <cellStyle name="쉼표 [0] 5 2 2 7 2 4" xfId="2805"/>
    <cellStyle name="쉼표 [0] 5 2 2 7 3" xfId="2806"/>
    <cellStyle name="쉼표 [0] 5 2 2 7 3 2" xfId="2807"/>
    <cellStyle name="쉼표 [0] 5 2 2 7 4" xfId="2808"/>
    <cellStyle name="쉼표 [0] 5 2 2 7 5" xfId="2809"/>
    <cellStyle name="쉼표 [0] 5 2 2 8" xfId="2810"/>
    <cellStyle name="쉼표 [0] 5 2 2 8 2" xfId="2811"/>
    <cellStyle name="쉼표 [0] 5 2 2 8 2 2" xfId="2812"/>
    <cellStyle name="쉼표 [0] 5 2 2 8 3" xfId="2813"/>
    <cellStyle name="쉼표 [0] 5 2 2 8 4" xfId="2814"/>
    <cellStyle name="쉼표 [0] 5 2 2 9" xfId="2815"/>
    <cellStyle name="쉼표 [0] 5 2 2 9 2" xfId="2816"/>
    <cellStyle name="쉼표 [0] 5 2 3" xfId="2817"/>
    <cellStyle name="쉼표 [0] 5 2 3 10" xfId="2818"/>
    <cellStyle name="쉼표 [0] 5 2 3 2" xfId="2819"/>
    <cellStyle name="쉼표 [0] 5 2 3 2 2" xfId="2820"/>
    <cellStyle name="쉼표 [0] 5 2 3 2 2 2" xfId="2821"/>
    <cellStyle name="쉼표 [0] 5 2 3 2 2 2 2" xfId="2822"/>
    <cellStyle name="쉼표 [0] 5 2 3 2 2 2 2 2" xfId="2823"/>
    <cellStyle name="쉼표 [0] 5 2 3 2 2 2 3" xfId="2824"/>
    <cellStyle name="쉼표 [0] 5 2 3 2 2 2 4" xfId="2825"/>
    <cellStyle name="쉼표 [0] 5 2 3 2 2 3" xfId="2826"/>
    <cellStyle name="쉼표 [0] 5 2 3 2 2 3 2" xfId="2827"/>
    <cellStyle name="쉼표 [0] 5 2 3 2 2 4" xfId="2828"/>
    <cellStyle name="쉼표 [0] 5 2 3 2 2 5" xfId="2829"/>
    <cellStyle name="쉼표 [0] 5 2 3 2 3" xfId="2830"/>
    <cellStyle name="쉼표 [0] 5 2 3 2 3 2" xfId="2831"/>
    <cellStyle name="쉼표 [0] 5 2 3 2 3 2 2" xfId="2832"/>
    <cellStyle name="쉼표 [0] 5 2 3 2 3 2 2 2" xfId="2833"/>
    <cellStyle name="쉼표 [0] 5 2 3 2 3 2 3" xfId="2834"/>
    <cellStyle name="쉼표 [0] 5 2 3 2 3 2 4" xfId="2835"/>
    <cellStyle name="쉼표 [0] 5 2 3 2 3 3" xfId="2836"/>
    <cellStyle name="쉼표 [0] 5 2 3 2 3 3 2" xfId="2837"/>
    <cellStyle name="쉼표 [0] 5 2 3 2 3 4" xfId="2838"/>
    <cellStyle name="쉼표 [0] 5 2 3 2 3 5" xfId="2839"/>
    <cellStyle name="쉼표 [0] 5 2 3 2 4" xfId="2840"/>
    <cellStyle name="쉼표 [0] 5 2 3 2 4 2" xfId="2841"/>
    <cellStyle name="쉼표 [0] 5 2 3 2 4 2 2" xfId="2842"/>
    <cellStyle name="쉼표 [0] 5 2 3 2 4 2 2 2" xfId="2843"/>
    <cellStyle name="쉼표 [0] 5 2 3 2 4 2 3" xfId="2844"/>
    <cellStyle name="쉼표 [0] 5 2 3 2 4 2 4" xfId="2845"/>
    <cellStyle name="쉼표 [0] 5 2 3 2 4 3" xfId="2846"/>
    <cellStyle name="쉼표 [0] 5 2 3 2 4 3 2" xfId="2847"/>
    <cellStyle name="쉼표 [0] 5 2 3 2 4 4" xfId="2848"/>
    <cellStyle name="쉼표 [0] 5 2 3 2 4 5" xfId="2849"/>
    <cellStyle name="쉼표 [0] 5 2 3 2 5" xfId="2850"/>
    <cellStyle name="쉼표 [0] 5 2 3 2 5 2" xfId="2851"/>
    <cellStyle name="쉼표 [0] 5 2 3 2 5 2 2" xfId="2852"/>
    <cellStyle name="쉼표 [0] 5 2 3 2 5 2 2 2" xfId="2853"/>
    <cellStyle name="쉼표 [0] 5 2 3 2 5 2 3" xfId="2854"/>
    <cellStyle name="쉼표 [0] 5 2 3 2 5 2 4" xfId="2855"/>
    <cellStyle name="쉼표 [0] 5 2 3 2 5 3" xfId="2856"/>
    <cellStyle name="쉼표 [0] 5 2 3 2 5 3 2" xfId="2857"/>
    <cellStyle name="쉼표 [0] 5 2 3 2 5 4" xfId="2858"/>
    <cellStyle name="쉼표 [0] 5 2 3 2 5 5" xfId="2859"/>
    <cellStyle name="쉼표 [0] 5 2 3 2 6" xfId="2860"/>
    <cellStyle name="쉼표 [0] 5 2 3 2 6 2" xfId="2861"/>
    <cellStyle name="쉼표 [0] 5 2 3 2 6 2 2" xfId="2862"/>
    <cellStyle name="쉼표 [0] 5 2 3 2 6 3" xfId="2863"/>
    <cellStyle name="쉼표 [0] 5 2 3 2 6 4" xfId="2864"/>
    <cellStyle name="쉼표 [0] 5 2 3 2 7" xfId="2865"/>
    <cellStyle name="쉼표 [0] 5 2 3 2 7 2" xfId="2866"/>
    <cellStyle name="쉼표 [0] 5 2 3 2 8" xfId="2867"/>
    <cellStyle name="쉼표 [0] 5 2 3 2 9" xfId="2868"/>
    <cellStyle name="쉼표 [0] 5 2 3 3" xfId="2869"/>
    <cellStyle name="쉼표 [0] 5 2 3 3 2" xfId="2870"/>
    <cellStyle name="쉼표 [0] 5 2 3 3 2 2" xfId="2871"/>
    <cellStyle name="쉼표 [0] 5 2 3 3 2 2 2" xfId="2872"/>
    <cellStyle name="쉼표 [0] 5 2 3 3 2 3" xfId="2873"/>
    <cellStyle name="쉼표 [0] 5 2 3 3 2 4" xfId="2874"/>
    <cellStyle name="쉼표 [0] 5 2 3 3 3" xfId="2875"/>
    <cellStyle name="쉼표 [0] 5 2 3 3 3 2" xfId="2876"/>
    <cellStyle name="쉼표 [0] 5 2 3 3 4" xfId="2877"/>
    <cellStyle name="쉼표 [0] 5 2 3 3 5" xfId="2878"/>
    <cellStyle name="쉼표 [0] 5 2 3 4" xfId="2879"/>
    <cellStyle name="쉼표 [0] 5 2 3 4 2" xfId="2880"/>
    <cellStyle name="쉼표 [0] 5 2 3 4 2 2" xfId="2881"/>
    <cellStyle name="쉼표 [0] 5 2 3 4 2 2 2" xfId="2882"/>
    <cellStyle name="쉼표 [0] 5 2 3 4 2 3" xfId="2883"/>
    <cellStyle name="쉼표 [0] 5 2 3 4 2 4" xfId="2884"/>
    <cellStyle name="쉼표 [0] 5 2 3 4 3" xfId="2885"/>
    <cellStyle name="쉼표 [0] 5 2 3 4 3 2" xfId="2886"/>
    <cellStyle name="쉼표 [0] 5 2 3 4 4" xfId="2887"/>
    <cellStyle name="쉼표 [0] 5 2 3 4 5" xfId="2888"/>
    <cellStyle name="쉼표 [0] 5 2 3 5" xfId="2889"/>
    <cellStyle name="쉼표 [0] 5 2 3 5 2" xfId="2890"/>
    <cellStyle name="쉼표 [0] 5 2 3 5 2 2" xfId="2891"/>
    <cellStyle name="쉼표 [0] 5 2 3 5 2 2 2" xfId="2892"/>
    <cellStyle name="쉼표 [0] 5 2 3 5 2 3" xfId="2893"/>
    <cellStyle name="쉼표 [0] 5 2 3 5 2 4" xfId="2894"/>
    <cellStyle name="쉼표 [0] 5 2 3 5 3" xfId="2895"/>
    <cellStyle name="쉼표 [0] 5 2 3 5 3 2" xfId="2896"/>
    <cellStyle name="쉼표 [0] 5 2 3 5 4" xfId="2897"/>
    <cellStyle name="쉼표 [0] 5 2 3 5 5" xfId="2898"/>
    <cellStyle name="쉼표 [0] 5 2 3 6" xfId="2899"/>
    <cellStyle name="쉼표 [0] 5 2 3 6 2" xfId="2900"/>
    <cellStyle name="쉼표 [0] 5 2 3 6 2 2" xfId="2901"/>
    <cellStyle name="쉼표 [0] 5 2 3 6 2 2 2" xfId="2902"/>
    <cellStyle name="쉼표 [0] 5 2 3 6 2 3" xfId="2903"/>
    <cellStyle name="쉼표 [0] 5 2 3 6 2 4" xfId="2904"/>
    <cellStyle name="쉼표 [0] 5 2 3 6 3" xfId="2905"/>
    <cellStyle name="쉼표 [0] 5 2 3 6 3 2" xfId="2906"/>
    <cellStyle name="쉼표 [0] 5 2 3 6 4" xfId="2907"/>
    <cellStyle name="쉼표 [0] 5 2 3 6 5" xfId="2908"/>
    <cellStyle name="쉼표 [0] 5 2 3 7" xfId="2909"/>
    <cellStyle name="쉼표 [0] 5 2 3 7 2" xfId="2910"/>
    <cellStyle name="쉼표 [0] 5 2 3 7 2 2" xfId="2911"/>
    <cellStyle name="쉼표 [0] 5 2 3 7 3" xfId="2912"/>
    <cellStyle name="쉼표 [0] 5 2 3 7 4" xfId="2913"/>
    <cellStyle name="쉼표 [0] 5 2 3 8" xfId="2914"/>
    <cellStyle name="쉼표 [0] 5 2 3 8 2" xfId="2915"/>
    <cellStyle name="쉼표 [0] 5 2 3 9" xfId="2916"/>
    <cellStyle name="쉼표 [0] 5 2 4" xfId="2917"/>
    <cellStyle name="쉼표 [0] 5 2 4 2" xfId="2918"/>
    <cellStyle name="쉼표 [0] 5 2 4 2 2" xfId="2919"/>
    <cellStyle name="쉼표 [0] 5 2 4 2 2 2" xfId="2920"/>
    <cellStyle name="쉼표 [0] 5 2 4 2 2 2 2" xfId="2921"/>
    <cellStyle name="쉼표 [0] 5 2 4 2 2 3" xfId="2922"/>
    <cellStyle name="쉼표 [0] 5 2 4 2 2 4" xfId="2923"/>
    <cellStyle name="쉼표 [0] 5 2 4 2 3" xfId="2924"/>
    <cellStyle name="쉼표 [0] 5 2 4 2 3 2" xfId="2925"/>
    <cellStyle name="쉼표 [0] 5 2 4 2 4" xfId="2926"/>
    <cellStyle name="쉼표 [0] 5 2 4 2 5" xfId="2927"/>
    <cellStyle name="쉼표 [0] 5 2 4 3" xfId="2928"/>
    <cellStyle name="쉼표 [0] 5 2 4 3 2" xfId="2929"/>
    <cellStyle name="쉼표 [0] 5 2 4 3 2 2" xfId="2930"/>
    <cellStyle name="쉼표 [0] 5 2 4 3 2 2 2" xfId="2931"/>
    <cellStyle name="쉼표 [0] 5 2 4 3 2 3" xfId="2932"/>
    <cellStyle name="쉼표 [0] 5 2 4 3 2 4" xfId="2933"/>
    <cellStyle name="쉼표 [0] 5 2 4 3 3" xfId="2934"/>
    <cellStyle name="쉼표 [0] 5 2 4 3 3 2" xfId="2935"/>
    <cellStyle name="쉼표 [0] 5 2 4 3 4" xfId="2936"/>
    <cellStyle name="쉼표 [0] 5 2 4 3 5" xfId="2937"/>
    <cellStyle name="쉼표 [0] 5 2 4 4" xfId="2938"/>
    <cellStyle name="쉼표 [0] 5 2 4 4 2" xfId="2939"/>
    <cellStyle name="쉼표 [0] 5 2 4 4 2 2" xfId="2940"/>
    <cellStyle name="쉼표 [0] 5 2 4 4 2 2 2" xfId="2941"/>
    <cellStyle name="쉼표 [0] 5 2 4 4 2 3" xfId="2942"/>
    <cellStyle name="쉼표 [0] 5 2 4 4 2 4" xfId="2943"/>
    <cellStyle name="쉼표 [0] 5 2 4 4 3" xfId="2944"/>
    <cellStyle name="쉼표 [0] 5 2 4 4 3 2" xfId="2945"/>
    <cellStyle name="쉼표 [0] 5 2 4 4 4" xfId="2946"/>
    <cellStyle name="쉼표 [0] 5 2 4 4 5" xfId="2947"/>
    <cellStyle name="쉼표 [0] 5 2 4 5" xfId="2948"/>
    <cellStyle name="쉼표 [0] 5 2 4 5 2" xfId="2949"/>
    <cellStyle name="쉼표 [0] 5 2 4 5 2 2" xfId="2950"/>
    <cellStyle name="쉼표 [0] 5 2 4 5 2 2 2" xfId="2951"/>
    <cellStyle name="쉼표 [0] 5 2 4 5 2 3" xfId="2952"/>
    <cellStyle name="쉼표 [0] 5 2 4 5 2 4" xfId="2953"/>
    <cellStyle name="쉼표 [0] 5 2 4 5 3" xfId="2954"/>
    <cellStyle name="쉼표 [0] 5 2 4 5 3 2" xfId="2955"/>
    <cellStyle name="쉼표 [0] 5 2 4 5 4" xfId="2956"/>
    <cellStyle name="쉼표 [0] 5 2 4 5 5" xfId="2957"/>
    <cellStyle name="쉼표 [0] 5 2 4 6" xfId="2958"/>
    <cellStyle name="쉼표 [0] 5 2 4 6 2" xfId="2959"/>
    <cellStyle name="쉼표 [0] 5 2 4 6 2 2" xfId="2960"/>
    <cellStyle name="쉼표 [0] 5 2 4 6 3" xfId="2961"/>
    <cellStyle name="쉼표 [0] 5 2 4 6 4" xfId="2962"/>
    <cellStyle name="쉼표 [0] 5 2 4 7" xfId="2963"/>
    <cellStyle name="쉼표 [0] 5 2 4 7 2" xfId="2964"/>
    <cellStyle name="쉼표 [0] 5 2 4 8" xfId="2965"/>
    <cellStyle name="쉼표 [0] 5 2 4 9" xfId="2966"/>
    <cellStyle name="쉼표 [0] 5 2 5" xfId="2967"/>
    <cellStyle name="쉼표 [0] 5 2 5 2" xfId="2968"/>
    <cellStyle name="쉼표 [0] 5 2 5 2 2" xfId="2969"/>
    <cellStyle name="쉼표 [0] 5 2 5 2 2 2" xfId="2970"/>
    <cellStyle name="쉼표 [0] 5 2 5 2 3" xfId="2971"/>
    <cellStyle name="쉼표 [0] 5 2 5 2 4" xfId="2972"/>
    <cellStyle name="쉼표 [0] 5 2 5 3" xfId="2973"/>
    <cellStyle name="쉼표 [0] 5 2 5 3 2" xfId="2974"/>
    <cellStyle name="쉼표 [0] 5 2 5 4" xfId="2975"/>
    <cellStyle name="쉼표 [0] 5 2 5 5" xfId="2976"/>
    <cellStyle name="쉼표 [0] 5 2 6" xfId="2977"/>
    <cellStyle name="쉼표 [0] 5 2 6 2" xfId="2978"/>
    <cellStyle name="쉼표 [0] 5 2 6 2 2" xfId="2979"/>
    <cellStyle name="쉼표 [0] 5 2 6 2 2 2" xfId="2980"/>
    <cellStyle name="쉼표 [0] 5 2 6 2 3" xfId="2981"/>
    <cellStyle name="쉼표 [0] 5 2 6 2 4" xfId="2982"/>
    <cellStyle name="쉼표 [0] 5 2 6 3" xfId="2983"/>
    <cellStyle name="쉼표 [0] 5 2 6 3 2" xfId="2984"/>
    <cellStyle name="쉼표 [0] 5 2 6 4" xfId="2985"/>
    <cellStyle name="쉼표 [0] 5 2 6 5" xfId="2986"/>
    <cellStyle name="쉼표 [0] 5 2 7" xfId="2987"/>
    <cellStyle name="쉼표 [0] 5 2 7 2" xfId="2988"/>
    <cellStyle name="쉼표 [0] 5 2 7 2 2" xfId="2989"/>
    <cellStyle name="쉼표 [0] 5 2 7 2 2 2" xfId="2990"/>
    <cellStyle name="쉼표 [0] 5 2 7 2 3" xfId="2991"/>
    <cellStyle name="쉼표 [0] 5 2 7 2 4" xfId="2992"/>
    <cellStyle name="쉼표 [0] 5 2 7 3" xfId="2993"/>
    <cellStyle name="쉼표 [0] 5 2 7 3 2" xfId="2994"/>
    <cellStyle name="쉼표 [0] 5 2 7 4" xfId="2995"/>
    <cellStyle name="쉼표 [0] 5 2 7 5" xfId="2996"/>
    <cellStyle name="쉼표 [0] 5 2 8" xfId="2997"/>
    <cellStyle name="쉼표 [0] 5 2 8 2" xfId="2998"/>
    <cellStyle name="쉼표 [0] 5 2 8 2 2" xfId="2999"/>
    <cellStyle name="쉼표 [0] 5 2 8 2 2 2" xfId="3000"/>
    <cellStyle name="쉼표 [0] 5 2 8 2 3" xfId="3001"/>
    <cellStyle name="쉼표 [0] 5 2 8 2 4" xfId="3002"/>
    <cellStyle name="쉼표 [0] 5 2 8 3" xfId="3003"/>
    <cellStyle name="쉼표 [0] 5 2 8 3 2" xfId="3004"/>
    <cellStyle name="쉼표 [0] 5 2 8 4" xfId="3005"/>
    <cellStyle name="쉼표 [0] 5 2 8 5" xfId="3006"/>
    <cellStyle name="쉼표 [0] 5 2 9" xfId="3007"/>
    <cellStyle name="쉼표 [0] 5 2 9 2" xfId="3008"/>
    <cellStyle name="쉼표 [0] 5 2 9 2 2" xfId="3009"/>
    <cellStyle name="쉼표 [0] 5 2 9 3" xfId="3010"/>
    <cellStyle name="쉼표 [0] 5 2 9 4" xfId="3011"/>
    <cellStyle name="쉼표 [0] 5 3" xfId="3012"/>
    <cellStyle name="쉼표 [0] 5 3 10" xfId="3013"/>
    <cellStyle name="쉼표 [0] 5 3 11" xfId="3014"/>
    <cellStyle name="쉼표 [0] 5 3 2" xfId="3015"/>
    <cellStyle name="쉼표 [0] 5 3 2 10" xfId="3016"/>
    <cellStyle name="쉼표 [0] 5 3 2 2" xfId="3017"/>
    <cellStyle name="쉼표 [0] 5 3 2 2 2" xfId="3018"/>
    <cellStyle name="쉼표 [0] 5 3 2 2 2 2" xfId="3019"/>
    <cellStyle name="쉼표 [0] 5 3 2 2 2 2 2" xfId="3020"/>
    <cellStyle name="쉼표 [0] 5 3 2 2 2 2 2 2" xfId="3021"/>
    <cellStyle name="쉼표 [0] 5 3 2 2 2 2 3" xfId="3022"/>
    <cellStyle name="쉼표 [0] 5 3 2 2 2 2 4" xfId="3023"/>
    <cellStyle name="쉼표 [0] 5 3 2 2 2 3" xfId="3024"/>
    <cellStyle name="쉼표 [0] 5 3 2 2 2 3 2" xfId="3025"/>
    <cellStyle name="쉼표 [0] 5 3 2 2 2 4" xfId="3026"/>
    <cellStyle name="쉼표 [0] 5 3 2 2 2 5" xfId="3027"/>
    <cellStyle name="쉼표 [0] 5 3 2 2 3" xfId="3028"/>
    <cellStyle name="쉼표 [0] 5 3 2 2 3 2" xfId="3029"/>
    <cellStyle name="쉼표 [0] 5 3 2 2 3 2 2" xfId="3030"/>
    <cellStyle name="쉼표 [0] 5 3 2 2 3 2 2 2" xfId="3031"/>
    <cellStyle name="쉼표 [0] 5 3 2 2 3 2 3" xfId="3032"/>
    <cellStyle name="쉼표 [0] 5 3 2 2 3 2 4" xfId="3033"/>
    <cellStyle name="쉼표 [0] 5 3 2 2 3 3" xfId="3034"/>
    <cellStyle name="쉼표 [0] 5 3 2 2 3 3 2" xfId="3035"/>
    <cellStyle name="쉼표 [0] 5 3 2 2 3 4" xfId="3036"/>
    <cellStyle name="쉼표 [0] 5 3 2 2 3 5" xfId="3037"/>
    <cellStyle name="쉼표 [0] 5 3 2 2 4" xfId="3038"/>
    <cellStyle name="쉼표 [0] 5 3 2 2 4 2" xfId="3039"/>
    <cellStyle name="쉼표 [0] 5 3 2 2 4 2 2" xfId="3040"/>
    <cellStyle name="쉼표 [0] 5 3 2 2 4 2 2 2" xfId="3041"/>
    <cellStyle name="쉼표 [0] 5 3 2 2 4 2 3" xfId="3042"/>
    <cellStyle name="쉼표 [0] 5 3 2 2 4 2 4" xfId="3043"/>
    <cellStyle name="쉼표 [0] 5 3 2 2 4 3" xfId="3044"/>
    <cellStyle name="쉼표 [0] 5 3 2 2 4 3 2" xfId="3045"/>
    <cellStyle name="쉼표 [0] 5 3 2 2 4 4" xfId="3046"/>
    <cellStyle name="쉼표 [0] 5 3 2 2 4 5" xfId="3047"/>
    <cellStyle name="쉼표 [0] 5 3 2 2 5" xfId="3048"/>
    <cellStyle name="쉼표 [0] 5 3 2 2 5 2" xfId="3049"/>
    <cellStyle name="쉼표 [0] 5 3 2 2 5 2 2" xfId="3050"/>
    <cellStyle name="쉼표 [0] 5 3 2 2 5 2 2 2" xfId="3051"/>
    <cellStyle name="쉼표 [0] 5 3 2 2 5 2 3" xfId="3052"/>
    <cellStyle name="쉼표 [0] 5 3 2 2 5 2 4" xfId="3053"/>
    <cellStyle name="쉼표 [0] 5 3 2 2 5 3" xfId="3054"/>
    <cellStyle name="쉼표 [0] 5 3 2 2 5 3 2" xfId="3055"/>
    <cellStyle name="쉼표 [0] 5 3 2 2 5 4" xfId="3056"/>
    <cellStyle name="쉼표 [0] 5 3 2 2 5 5" xfId="3057"/>
    <cellStyle name="쉼표 [0] 5 3 2 2 6" xfId="3058"/>
    <cellStyle name="쉼표 [0] 5 3 2 2 6 2" xfId="3059"/>
    <cellStyle name="쉼표 [0] 5 3 2 2 6 2 2" xfId="3060"/>
    <cellStyle name="쉼표 [0] 5 3 2 2 6 3" xfId="3061"/>
    <cellStyle name="쉼표 [0] 5 3 2 2 6 4" xfId="3062"/>
    <cellStyle name="쉼표 [0] 5 3 2 2 7" xfId="3063"/>
    <cellStyle name="쉼표 [0] 5 3 2 2 7 2" xfId="3064"/>
    <cellStyle name="쉼표 [0] 5 3 2 2 8" xfId="3065"/>
    <cellStyle name="쉼표 [0] 5 3 2 2 9" xfId="3066"/>
    <cellStyle name="쉼표 [0] 5 3 2 3" xfId="3067"/>
    <cellStyle name="쉼표 [0] 5 3 2 3 2" xfId="3068"/>
    <cellStyle name="쉼표 [0] 5 3 2 3 2 2" xfId="3069"/>
    <cellStyle name="쉼표 [0] 5 3 2 3 2 2 2" xfId="3070"/>
    <cellStyle name="쉼표 [0] 5 3 2 3 2 3" xfId="3071"/>
    <cellStyle name="쉼표 [0] 5 3 2 3 2 4" xfId="3072"/>
    <cellStyle name="쉼표 [0] 5 3 2 3 3" xfId="3073"/>
    <cellStyle name="쉼표 [0] 5 3 2 3 3 2" xfId="3074"/>
    <cellStyle name="쉼표 [0] 5 3 2 3 4" xfId="3075"/>
    <cellStyle name="쉼표 [0] 5 3 2 3 5" xfId="3076"/>
    <cellStyle name="쉼표 [0] 5 3 2 4" xfId="3077"/>
    <cellStyle name="쉼표 [0] 5 3 2 4 2" xfId="3078"/>
    <cellStyle name="쉼표 [0] 5 3 2 4 2 2" xfId="3079"/>
    <cellStyle name="쉼표 [0] 5 3 2 4 2 2 2" xfId="3080"/>
    <cellStyle name="쉼표 [0] 5 3 2 4 2 3" xfId="3081"/>
    <cellStyle name="쉼표 [0] 5 3 2 4 2 4" xfId="3082"/>
    <cellStyle name="쉼표 [0] 5 3 2 4 3" xfId="3083"/>
    <cellStyle name="쉼표 [0] 5 3 2 4 3 2" xfId="3084"/>
    <cellStyle name="쉼표 [0] 5 3 2 4 4" xfId="3085"/>
    <cellStyle name="쉼표 [0] 5 3 2 4 5" xfId="3086"/>
    <cellStyle name="쉼표 [0] 5 3 2 5" xfId="3087"/>
    <cellStyle name="쉼표 [0] 5 3 2 5 2" xfId="3088"/>
    <cellStyle name="쉼표 [0] 5 3 2 5 2 2" xfId="3089"/>
    <cellStyle name="쉼표 [0] 5 3 2 5 2 2 2" xfId="3090"/>
    <cellStyle name="쉼표 [0] 5 3 2 5 2 3" xfId="3091"/>
    <cellStyle name="쉼표 [0] 5 3 2 5 2 4" xfId="3092"/>
    <cellStyle name="쉼표 [0] 5 3 2 5 3" xfId="3093"/>
    <cellStyle name="쉼표 [0] 5 3 2 5 3 2" xfId="3094"/>
    <cellStyle name="쉼표 [0] 5 3 2 5 4" xfId="3095"/>
    <cellStyle name="쉼표 [0] 5 3 2 5 5" xfId="3096"/>
    <cellStyle name="쉼표 [0] 5 3 2 6" xfId="3097"/>
    <cellStyle name="쉼표 [0] 5 3 2 6 2" xfId="3098"/>
    <cellStyle name="쉼표 [0] 5 3 2 6 2 2" xfId="3099"/>
    <cellStyle name="쉼표 [0] 5 3 2 6 2 2 2" xfId="3100"/>
    <cellStyle name="쉼표 [0] 5 3 2 6 2 3" xfId="3101"/>
    <cellStyle name="쉼표 [0] 5 3 2 6 2 4" xfId="3102"/>
    <cellStyle name="쉼표 [0] 5 3 2 6 3" xfId="3103"/>
    <cellStyle name="쉼표 [0] 5 3 2 6 3 2" xfId="3104"/>
    <cellStyle name="쉼표 [0] 5 3 2 6 4" xfId="3105"/>
    <cellStyle name="쉼표 [0] 5 3 2 6 5" xfId="3106"/>
    <cellStyle name="쉼표 [0] 5 3 2 7" xfId="3107"/>
    <cellStyle name="쉼표 [0] 5 3 2 7 2" xfId="3108"/>
    <cellStyle name="쉼표 [0] 5 3 2 7 2 2" xfId="3109"/>
    <cellStyle name="쉼표 [0] 5 3 2 7 3" xfId="3110"/>
    <cellStyle name="쉼표 [0] 5 3 2 7 4" xfId="3111"/>
    <cellStyle name="쉼표 [0] 5 3 2 8" xfId="3112"/>
    <cellStyle name="쉼표 [0] 5 3 2 8 2" xfId="3113"/>
    <cellStyle name="쉼표 [0] 5 3 2 9" xfId="3114"/>
    <cellStyle name="쉼표 [0] 5 3 3" xfId="3115"/>
    <cellStyle name="쉼표 [0] 5 3 3 2" xfId="3116"/>
    <cellStyle name="쉼표 [0] 5 3 3 2 2" xfId="3117"/>
    <cellStyle name="쉼표 [0] 5 3 3 2 2 2" xfId="3118"/>
    <cellStyle name="쉼표 [0] 5 3 3 2 2 2 2" xfId="3119"/>
    <cellStyle name="쉼표 [0] 5 3 3 2 2 3" xfId="3120"/>
    <cellStyle name="쉼표 [0] 5 3 3 2 2 4" xfId="3121"/>
    <cellStyle name="쉼표 [0] 5 3 3 2 3" xfId="3122"/>
    <cellStyle name="쉼표 [0] 5 3 3 2 3 2" xfId="3123"/>
    <cellStyle name="쉼표 [0] 5 3 3 2 4" xfId="3124"/>
    <cellStyle name="쉼표 [0] 5 3 3 2 5" xfId="3125"/>
    <cellStyle name="쉼표 [0] 5 3 3 3" xfId="3126"/>
    <cellStyle name="쉼표 [0] 5 3 3 3 2" xfId="3127"/>
    <cellStyle name="쉼표 [0] 5 3 3 3 2 2" xfId="3128"/>
    <cellStyle name="쉼표 [0] 5 3 3 3 2 2 2" xfId="3129"/>
    <cellStyle name="쉼표 [0] 5 3 3 3 2 3" xfId="3130"/>
    <cellStyle name="쉼표 [0] 5 3 3 3 2 4" xfId="3131"/>
    <cellStyle name="쉼표 [0] 5 3 3 3 3" xfId="3132"/>
    <cellStyle name="쉼표 [0] 5 3 3 3 3 2" xfId="3133"/>
    <cellStyle name="쉼표 [0] 5 3 3 3 4" xfId="3134"/>
    <cellStyle name="쉼표 [0] 5 3 3 3 5" xfId="3135"/>
    <cellStyle name="쉼표 [0] 5 3 3 4" xfId="3136"/>
    <cellStyle name="쉼표 [0] 5 3 3 4 2" xfId="3137"/>
    <cellStyle name="쉼표 [0] 5 3 3 4 2 2" xfId="3138"/>
    <cellStyle name="쉼표 [0] 5 3 3 4 2 2 2" xfId="3139"/>
    <cellStyle name="쉼표 [0] 5 3 3 4 2 3" xfId="3140"/>
    <cellStyle name="쉼표 [0] 5 3 3 4 2 4" xfId="3141"/>
    <cellStyle name="쉼표 [0] 5 3 3 4 3" xfId="3142"/>
    <cellStyle name="쉼표 [0] 5 3 3 4 3 2" xfId="3143"/>
    <cellStyle name="쉼표 [0] 5 3 3 4 4" xfId="3144"/>
    <cellStyle name="쉼표 [0] 5 3 3 4 5" xfId="3145"/>
    <cellStyle name="쉼표 [0] 5 3 3 5" xfId="3146"/>
    <cellStyle name="쉼표 [0] 5 3 3 5 2" xfId="3147"/>
    <cellStyle name="쉼표 [0] 5 3 3 5 2 2" xfId="3148"/>
    <cellStyle name="쉼표 [0] 5 3 3 5 2 2 2" xfId="3149"/>
    <cellStyle name="쉼표 [0] 5 3 3 5 2 3" xfId="3150"/>
    <cellStyle name="쉼표 [0] 5 3 3 5 2 4" xfId="3151"/>
    <cellStyle name="쉼표 [0] 5 3 3 5 3" xfId="3152"/>
    <cellStyle name="쉼표 [0] 5 3 3 5 3 2" xfId="3153"/>
    <cellStyle name="쉼표 [0] 5 3 3 5 4" xfId="3154"/>
    <cellStyle name="쉼표 [0] 5 3 3 5 5" xfId="3155"/>
    <cellStyle name="쉼표 [0] 5 3 3 6" xfId="3156"/>
    <cellStyle name="쉼표 [0] 5 3 3 6 2" xfId="3157"/>
    <cellStyle name="쉼표 [0] 5 3 3 6 2 2" xfId="3158"/>
    <cellStyle name="쉼표 [0] 5 3 3 6 3" xfId="3159"/>
    <cellStyle name="쉼표 [0] 5 3 3 6 4" xfId="3160"/>
    <cellStyle name="쉼표 [0] 5 3 3 7" xfId="3161"/>
    <cellStyle name="쉼표 [0] 5 3 3 7 2" xfId="3162"/>
    <cellStyle name="쉼표 [0] 5 3 3 8" xfId="3163"/>
    <cellStyle name="쉼표 [0] 5 3 3 9" xfId="3164"/>
    <cellStyle name="쉼표 [0] 5 3 4" xfId="3165"/>
    <cellStyle name="쉼표 [0] 5 3 4 2" xfId="3166"/>
    <cellStyle name="쉼표 [0] 5 3 4 2 2" xfId="3167"/>
    <cellStyle name="쉼표 [0] 5 3 4 2 2 2" xfId="3168"/>
    <cellStyle name="쉼표 [0] 5 3 4 2 3" xfId="3169"/>
    <cellStyle name="쉼표 [0] 5 3 4 2 4" xfId="3170"/>
    <cellStyle name="쉼표 [0] 5 3 4 3" xfId="3171"/>
    <cellStyle name="쉼표 [0] 5 3 4 3 2" xfId="3172"/>
    <cellStyle name="쉼표 [0] 5 3 4 4" xfId="3173"/>
    <cellStyle name="쉼표 [0] 5 3 4 5" xfId="3174"/>
    <cellStyle name="쉼표 [0] 5 3 5" xfId="3175"/>
    <cellStyle name="쉼표 [0] 5 3 5 2" xfId="3176"/>
    <cellStyle name="쉼표 [0] 5 3 5 2 2" xfId="3177"/>
    <cellStyle name="쉼표 [0] 5 3 5 2 2 2" xfId="3178"/>
    <cellStyle name="쉼표 [0] 5 3 5 2 3" xfId="3179"/>
    <cellStyle name="쉼표 [0] 5 3 5 2 4" xfId="3180"/>
    <cellStyle name="쉼표 [0] 5 3 5 3" xfId="3181"/>
    <cellStyle name="쉼표 [0] 5 3 5 3 2" xfId="3182"/>
    <cellStyle name="쉼표 [0] 5 3 5 4" xfId="3183"/>
    <cellStyle name="쉼표 [0] 5 3 5 5" xfId="3184"/>
    <cellStyle name="쉼표 [0] 5 3 6" xfId="3185"/>
    <cellStyle name="쉼표 [0] 5 3 6 2" xfId="3186"/>
    <cellStyle name="쉼표 [0] 5 3 6 2 2" xfId="3187"/>
    <cellStyle name="쉼표 [0] 5 3 6 2 2 2" xfId="3188"/>
    <cellStyle name="쉼표 [0] 5 3 6 2 3" xfId="3189"/>
    <cellStyle name="쉼표 [0] 5 3 6 2 4" xfId="3190"/>
    <cellStyle name="쉼표 [0] 5 3 6 3" xfId="3191"/>
    <cellStyle name="쉼표 [0] 5 3 6 3 2" xfId="3192"/>
    <cellStyle name="쉼표 [0] 5 3 6 4" xfId="3193"/>
    <cellStyle name="쉼표 [0] 5 3 6 5" xfId="3194"/>
    <cellStyle name="쉼표 [0] 5 3 7" xfId="3195"/>
    <cellStyle name="쉼표 [0] 5 3 7 2" xfId="3196"/>
    <cellStyle name="쉼표 [0] 5 3 7 2 2" xfId="3197"/>
    <cellStyle name="쉼표 [0] 5 3 7 2 2 2" xfId="3198"/>
    <cellStyle name="쉼표 [0] 5 3 7 2 3" xfId="3199"/>
    <cellStyle name="쉼표 [0] 5 3 7 2 4" xfId="3200"/>
    <cellStyle name="쉼표 [0] 5 3 7 3" xfId="3201"/>
    <cellStyle name="쉼표 [0] 5 3 7 3 2" xfId="3202"/>
    <cellStyle name="쉼표 [0] 5 3 7 4" xfId="3203"/>
    <cellStyle name="쉼표 [0] 5 3 7 5" xfId="3204"/>
    <cellStyle name="쉼표 [0] 5 3 8" xfId="3205"/>
    <cellStyle name="쉼표 [0] 5 3 8 2" xfId="3206"/>
    <cellStyle name="쉼표 [0] 5 3 8 2 2" xfId="3207"/>
    <cellStyle name="쉼표 [0] 5 3 8 3" xfId="3208"/>
    <cellStyle name="쉼표 [0] 5 3 8 4" xfId="3209"/>
    <cellStyle name="쉼표 [0] 5 3 9" xfId="3210"/>
    <cellStyle name="쉼표 [0] 5 3 9 2" xfId="3211"/>
    <cellStyle name="쉼표 [0] 5 4" xfId="3212"/>
    <cellStyle name="쉼표 [0] 5 4 10" xfId="3213"/>
    <cellStyle name="쉼표 [0] 5 4 2" xfId="3214"/>
    <cellStyle name="쉼표 [0] 5 4 2 2" xfId="3215"/>
    <cellStyle name="쉼표 [0] 5 4 2 2 2" xfId="3216"/>
    <cellStyle name="쉼표 [0] 5 4 2 2 2 2" xfId="3217"/>
    <cellStyle name="쉼표 [0] 5 4 2 2 2 2 2" xfId="3218"/>
    <cellStyle name="쉼표 [0] 5 4 2 2 2 3" xfId="3219"/>
    <cellStyle name="쉼표 [0] 5 4 2 2 2 4" xfId="3220"/>
    <cellStyle name="쉼표 [0] 5 4 2 2 3" xfId="3221"/>
    <cellStyle name="쉼표 [0] 5 4 2 2 3 2" xfId="3222"/>
    <cellStyle name="쉼표 [0] 5 4 2 2 4" xfId="3223"/>
    <cellStyle name="쉼표 [0] 5 4 2 2 5" xfId="3224"/>
    <cellStyle name="쉼표 [0] 5 4 2 3" xfId="3225"/>
    <cellStyle name="쉼표 [0] 5 4 2 3 2" xfId="3226"/>
    <cellStyle name="쉼표 [0] 5 4 2 3 2 2" xfId="3227"/>
    <cellStyle name="쉼표 [0] 5 4 2 3 2 2 2" xfId="3228"/>
    <cellStyle name="쉼표 [0] 5 4 2 3 2 3" xfId="3229"/>
    <cellStyle name="쉼표 [0] 5 4 2 3 2 4" xfId="3230"/>
    <cellStyle name="쉼표 [0] 5 4 2 3 3" xfId="3231"/>
    <cellStyle name="쉼표 [0] 5 4 2 3 3 2" xfId="3232"/>
    <cellStyle name="쉼표 [0] 5 4 2 3 4" xfId="3233"/>
    <cellStyle name="쉼표 [0] 5 4 2 3 5" xfId="3234"/>
    <cellStyle name="쉼표 [0] 5 4 2 4" xfId="3235"/>
    <cellStyle name="쉼표 [0] 5 4 2 4 2" xfId="3236"/>
    <cellStyle name="쉼표 [0] 5 4 2 4 2 2" xfId="3237"/>
    <cellStyle name="쉼표 [0] 5 4 2 4 2 2 2" xfId="3238"/>
    <cellStyle name="쉼표 [0] 5 4 2 4 2 3" xfId="3239"/>
    <cellStyle name="쉼표 [0] 5 4 2 4 2 4" xfId="3240"/>
    <cellStyle name="쉼표 [0] 5 4 2 4 3" xfId="3241"/>
    <cellStyle name="쉼표 [0] 5 4 2 4 3 2" xfId="3242"/>
    <cellStyle name="쉼표 [0] 5 4 2 4 4" xfId="3243"/>
    <cellStyle name="쉼표 [0] 5 4 2 4 5" xfId="3244"/>
    <cellStyle name="쉼표 [0] 5 4 2 5" xfId="3245"/>
    <cellStyle name="쉼표 [0] 5 4 2 5 2" xfId="3246"/>
    <cellStyle name="쉼표 [0] 5 4 2 5 2 2" xfId="3247"/>
    <cellStyle name="쉼표 [0] 5 4 2 5 2 2 2" xfId="3248"/>
    <cellStyle name="쉼표 [0] 5 4 2 5 2 3" xfId="3249"/>
    <cellStyle name="쉼표 [0] 5 4 2 5 2 4" xfId="3250"/>
    <cellStyle name="쉼표 [0] 5 4 2 5 3" xfId="3251"/>
    <cellStyle name="쉼표 [0] 5 4 2 5 3 2" xfId="3252"/>
    <cellStyle name="쉼표 [0] 5 4 2 5 4" xfId="3253"/>
    <cellStyle name="쉼표 [0] 5 4 2 5 5" xfId="3254"/>
    <cellStyle name="쉼표 [0] 5 4 2 6" xfId="3255"/>
    <cellStyle name="쉼표 [0] 5 4 2 6 2" xfId="3256"/>
    <cellStyle name="쉼표 [0] 5 4 2 6 2 2" xfId="3257"/>
    <cellStyle name="쉼표 [0] 5 4 2 6 3" xfId="3258"/>
    <cellStyle name="쉼표 [0] 5 4 2 6 4" xfId="3259"/>
    <cellStyle name="쉼표 [0] 5 4 2 7" xfId="3260"/>
    <cellStyle name="쉼표 [0] 5 4 2 7 2" xfId="3261"/>
    <cellStyle name="쉼표 [0] 5 4 2 8" xfId="3262"/>
    <cellStyle name="쉼표 [0] 5 4 2 9" xfId="3263"/>
    <cellStyle name="쉼표 [0] 5 4 3" xfId="3264"/>
    <cellStyle name="쉼표 [0] 5 4 3 2" xfId="3265"/>
    <cellStyle name="쉼표 [0] 5 4 3 2 2" xfId="3266"/>
    <cellStyle name="쉼표 [0] 5 4 3 2 2 2" xfId="3267"/>
    <cellStyle name="쉼표 [0] 5 4 3 2 3" xfId="3268"/>
    <cellStyle name="쉼표 [0] 5 4 3 2 4" xfId="3269"/>
    <cellStyle name="쉼표 [0] 5 4 3 3" xfId="3270"/>
    <cellStyle name="쉼표 [0] 5 4 3 3 2" xfId="3271"/>
    <cellStyle name="쉼표 [0] 5 4 3 4" xfId="3272"/>
    <cellStyle name="쉼표 [0] 5 4 3 5" xfId="3273"/>
    <cellStyle name="쉼표 [0] 5 4 4" xfId="3274"/>
    <cellStyle name="쉼표 [0] 5 4 4 2" xfId="3275"/>
    <cellStyle name="쉼표 [0] 5 4 4 2 2" xfId="3276"/>
    <cellStyle name="쉼표 [0] 5 4 4 2 2 2" xfId="3277"/>
    <cellStyle name="쉼표 [0] 5 4 4 2 3" xfId="3278"/>
    <cellStyle name="쉼표 [0] 5 4 4 2 4" xfId="3279"/>
    <cellStyle name="쉼표 [0] 5 4 4 3" xfId="3280"/>
    <cellStyle name="쉼표 [0] 5 4 4 3 2" xfId="3281"/>
    <cellStyle name="쉼표 [0] 5 4 4 4" xfId="3282"/>
    <cellStyle name="쉼표 [0] 5 4 4 5" xfId="3283"/>
    <cellStyle name="쉼표 [0] 5 4 5" xfId="3284"/>
    <cellStyle name="쉼표 [0] 5 4 5 2" xfId="3285"/>
    <cellStyle name="쉼표 [0] 5 4 5 2 2" xfId="3286"/>
    <cellStyle name="쉼표 [0] 5 4 5 2 2 2" xfId="3287"/>
    <cellStyle name="쉼표 [0] 5 4 5 2 3" xfId="3288"/>
    <cellStyle name="쉼표 [0] 5 4 5 2 4" xfId="3289"/>
    <cellStyle name="쉼표 [0] 5 4 5 3" xfId="3290"/>
    <cellStyle name="쉼표 [0] 5 4 5 3 2" xfId="3291"/>
    <cellStyle name="쉼표 [0] 5 4 5 4" xfId="3292"/>
    <cellStyle name="쉼표 [0] 5 4 5 5" xfId="3293"/>
    <cellStyle name="쉼표 [0] 5 4 6" xfId="3294"/>
    <cellStyle name="쉼표 [0] 5 4 6 2" xfId="3295"/>
    <cellStyle name="쉼표 [0] 5 4 6 2 2" xfId="3296"/>
    <cellStyle name="쉼표 [0] 5 4 6 2 2 2" xfId="3297"/>
    <cellStyle name="쉼표 [0] 5 4 6 2 3" xfId="3298"/>
    <cellStyle name="쉼표 [0] 5 4 6 2 4" xfId="3299"/>
    <cellStyle name="쉼표 [0] 5 4 6 3" xfId="3300"/>
    <cellStyle name="쉼표 [0] 5 4 6 3 2" xfId="3301"/>
    <cellStyle name="쉼표 [0] 5 4 6 4" xfId="3302"/>
    <cellStyle name="쉼표 [0] 5 4 6 5" xfId="3303"/>
    <cellStyle name="쉼표 [0] 5 4 7" xfId="3304"/>
    <cellStyle name="쉼표 [0] 5 4 7 2" xfId="3305"/>
    <cellStyle name="쉼표 [0] 5 4 7 2 2" xfId="3306"/>
    <cellStyle name="쉼표 [0] 5 4 7 3" xfId="3307"/>
    <cellStyle name="쉼표 [0] 5 4 7 4" xfId="3308"/>
    <cellStyle name="쉼표 [0] 5 4 8" xfId="3309"/>
    <cellStyle name="쉼표 [0] 5 4 8 2" xfId="3310"/>
    <cellStyle name="쉼표 [0] 5 4 9" xfId="3311"/>
    <cellStyle name="쉼표 [0] 5 5" xfId="3312"/>
    <cellStyle name="쉼표 [0] 5 5 2" xfId="3313"/>
    <cellStyle name="쉼표 [0] 5 5 2 2" xfId="3314"/>
    <cellStyle name="쉼표 [0] 5 5 2 2 2" xfId="3315"/>
    <cellStyle name="쉼표 [0] 5 5 2 2 2 2" xfId="3316"/>
    <cellStyle name="쉼표 [0] 5 5 2 2 3" xfId="3317"/>
    <cellStyle name="쉼표 [0] 5 5 2 2 4" xfId="3318"/>
    <cellStyle name="쉼표 [0] 5 5 2 3" xfId="3319"/>
    <cellStyle name="쉼표 [0] 5 5 2 3 2" xfId="3320"/>
    <cellStyle name="쉼표 [0] 5 5 2 4" xfId="3321"/>
    <cellStyle name="쉼표 [0] 5 5 2 5" xfId="3322"/>
    <cellStyle name="쉼표 [0] 5 5 3" xfId="3323"/>
    <cellStyle name="쉼표 [0] 5 5 3 2" xfId="3324"/>
    <cellStyle name="쉼표 [0] 5 5 3 2 2" xfId="3325"/>
    <cellStyle name="쉼표 [0] 5 5 3 2 2 2" xfId="3326"/>
    <cellStyle name="쉼표 [0] 5 5 3 2 3" xfId="3327"/>
    <cellStyle name="쉼표 [0] 5 5 3 2 4" xfId="3328"/>
    <cellStyle name="쉼표 [0] 5 5 3 3" xfId="3329"/>
    <cellStyle name="쉼표 [0] 5 5 3 3 2" xfId="3330"/>
    <cellStyle name="쉼표 [0] 5 5 3 4" xfId="3331"/>
    <cellStyle name="쉼표 [0] 5 5 3 5" xfId="3332"/>
    <cellStyle name="쉼표 [0] 5 5 4" xfId="3333"/>
    <cellStyle name="쉼표 [0] 5 5 4 2" xfId="3334"/>
    <cellStyle name="쉼표 [0] 5 5 4 2 2" xfId="3335"/>
    <cellStyle name="쉼표 [0] 5 5 4 2 2 2" xfId="3336"/>
    <cellStyle name="쉼표 [0] 5 5 4 2 3" xfId="3337"/>
    <cellStyle name="쉼표 [0] 5 5 4 2 4" xfId="3338"/>
    <cellStyle name="쉼표 [0] 5 5 4 3" xfId="3339"/>
    <cellStyle name="쉼표 [0] 5 5 4 3 2" xfId="3340"/>
    <cellStyle name="쉼표 [0] 5 5 4 4" xfId="3341"/>
    <cellStyle name="쉼표 [0] 5 5 4 5" xfId="3342"/>
    <cellStyle name="쉼표 [0] 5 5 5" xfId="3343"/>
    <cellStyle name="쉼표 [0] 5 5 5 2" xfId="3344"/>
    <cellStyle name="쉼표 [0] 5 5 5 2 2" xfId="3345"/>
    <cellStyle name="쉼표 [0] 5 5 5 2 2 2" xfId="3346"/>
    <cellStyle name="쉼표 [0] 5 5 5 2 3" xfId="3347"/>
    <cellStyle name="쉼표 [0] 5 5 5 2 4" xfId="3348"/>
    <cellStyle name="쉼표 [0] 5 5 5 3" xfId="3349"/>
    <cellStyle name="쉼표 [0] 5 5 5 3 2" xfId="3350"/>
    <cellStyle name="쉼표 [0] 5 5 5 4" xfId="3351"/>
    <cellStyle name="쉼표 [0] 5 5 5 5" xfId="3352"/>
    <cellStyle name="쉼표 [0] 5 5 6" xfId="3353"/>
    <cellStyle name="쉼표 [0] 5 5 6 2" xfId="3354"/>
    <cellStyle name="쉼표 [0] 5 5 6 2 2" xfId="3355"/>
    <cellStyle name="쉼표 [0] 5 5 6 3" xfId="3356"/>
    <cellStyle name="쉼표 [0] 5 5 6 4" xfId="3357"/>
    <cellStyle name="쉼표 [0] 5 5 7" xfId="3358"/>
    <cellStyle name="쉼표 [0] 5 5 7 2" xfId="3359"/>
    <cellStyle name="쉼표 [0] 5 5 8" xfId="3360"/>
    <cellStyle name="쉼표 [0] 5 5 9" xfId="3361"/>
    <cellStyle name="쉼표 [0] 5 6" xfId="3362"/>
    <cellStyle name="쉼표 [0] 5 6 2" xfId="3363"/>
    <cellStyle name="쉼표 [0] 5 6 2 2" xfId="3364"/>
    <cellStyle name="쉼표 [0] 5 6 2 2 2" xfId="3365"/>
    <cellStyle name="쉼표 [0] 5 6 2 3" xfId="3366"/>
    <cellStyle name="쉼표 [0] 5 6 2 4" xfId="3367"/>
    <cellStyle name="쉼표 [0] 5 6 3" xfId="3368"/>
    <cellStyle name="쉼표 [0] 5 6 3 2" xfId="3369"/>
    <cellStyle name="쉼표 [0] 5 6 4" xfId="3370"/>
    <cellStyle name="쉼표 [0] 5 6 5" xfId="3371"/>
    <cellStyle name="쉼표 [0] 5 7" xfId="3372"/>
    <cellStyle name="쉼표 [0] 5 7 2" xfId="3373"/>
    <cellStyle name="쉼표 [0] 5 7 2 2" xfId="3374"/>
    <cellStyle name="쉼표 [0] 5 7 2 2 2" xfId="3375"/>
    <cellStyle name="쉼표 [0] 5 7 2 3" xfId="3376"/>
    <cellStyle name="쉼표 [0] 5 7 2 4" xfId="3377"/>
    <cellStyle name="쉼표 [0] 5 7 3" xfId="3378"/>
    <cellStyle name="쉼표 [0] 5 7 3 2" xfId="3379"/>
    <cellStyle name="쉼표 [0] 5 7 4" xfId="3380"/>
    <cellStyle name="쉼표 [0] 5 7 5" xfId="3381"/>
    <cellStyle name="쉼표 [0] 5 8" xfId="3382"/>
    <cellStyle name="쉼표 [0] 5 8 2" xfId="3383"/>
    <cellStyle name="쉼표 [0] 5 8 2 2" xfId="3384"/>
    <cellStyle name="쉼표 [0] 5 8 2 2 2" xfId="3385"/>
    <cellStyle name="쉼표 [0] 5 8 2 3" xfId="3386"/>
    <cellStyle name="쉼표 [0] 5 8 2 4" xfId="3387"/>
    <cellStyle name="쉼표 [0] 5 8 3" xfId="3388"/>
    <cellStyle name="쉼표 [0] 5 8 3 2" xfId="3389"/>
    <cellStyle name="쉼표 [0] 5 8 4" xfId="3390"/>
    <cellStyle name="쉼표 [0] 5 8 5" xfId="3391"/>
    <cellStyle name="쉼표 [0] 5 9" xfId="3392"/>
    <cellStyle name="쉼표 [0] 5 9 2" xfId="3393"/>
    <cellStyle name="쉼표 [0] 5 9 2 2" xfId="3394"/>
    <cellStyle name="쉼표 [0] 5 9 2 2 2" xfId="3395"/>
    <cellStyle name="쉼표 [0] 5 9 2 3" xfId="3396"/>
    <cellStyle name="쉼표 [0] 5 9 2 4" xfId="3397"/>
    <cellStyle name="쉼표 [0] 5 9 3" xfId="3398"/>
    <cellStyle name="쉼표 [0] 5 9 3 2" xfId="3399"/>
    <cellStyle name="쉼표 [0] 5 9 4" xfId="3400"/>
    <cellStyle name="쉼표 [0] 5 9 5" xfId="3401"/>
    <cellStyle name="쉼표 [0] 6" xfId="3402"/>
    <cellStyle name="쉼표 [0] 6 2" xfId="3403"/>
    <cellStyle name="쉼표 [0] 6 3" xfId="3404"/>
    <cellStyle name="쉼표 [0] 7" xfId="3405"/>
    <cellStyle name="쉼표 [0] 7 2" xfId="3406"/>
    <cellStyle name="쉼표 [0] 7 3" xfId="3407"/>
    <cellStyle name="쉼표 [0] 8" xfId="3408"/>
    <cellStyle name="쉼표 [0] 9" xfId="3409"/>
    <cellStyle name="쉼표 10" xfId="3410"/>
    <cellStyle name="쉼표 11" xfId="3411"/>
    <cellStyle name="쉼표 12" xfId="3412"/>
    <cellStyle name="쉼표 13" xfId="3413"/>
    <cellStyle name="쉼표 14" xfId="3414"/>
    <cellStyle name="쉼표 15" xfId="3415"/>
    <cellStyle name="쉼표 16" xfId="3416"/>
    <cellStyle name="쉼표 17" xfId="3417"/>
    <cellStyle name="쉼표 18" xfId="3418"/>
    <cellStyle name="쉼표 19" xfId="3419"/>
    <cellStyle name="쉼표 2" xfId="3420"/>
    <cellStyle name="쉼표 20" xfId="3421"/>
    <cellStyle name="쉼표 21" xfId="3422"/>
    <cellStyle name="쉼표 22" xfId="3423"/>
    <cellStyle name="쉼표 23" xfId="3424"/>
    <cellStyle name="쉼표 24" xfId="3425"/>
    <cellStyle name="쉼표 25" xfId="3426"/>
    <cellStyle name="쉼표 26" xfId="3427"/>
    <cellStyle name="쉼표 27" xfId="3428"/>
    <cellStyle name="쉼표 28" xfId="3429"/>
    <cellStyle name="쉼표 29" xfId="3430"/>
    <cellStyle name="쉼표 3" xfId="3431"/>
    <cellStyle name="쉼표 30" xfId="3432"/>
    <cellStyle name="쉼표 4" xfId="3433"/>
    <cellStyle name="쉼표 5" xfId="3434"/>
    <cellStyle name="쉼표 6" xfId="3435"/>
    <cellStyle name="쉼표 7" xfId="3436"/>
    <cellStyle name="쉼표 8" xfId="3437"/>
    <cellStyle name="쉼표 9" xfId="3438"/>
    <cellStyle name="스타일 1" xfId="3439"/>
    <cellStyle name="스타일 1 2" xfId="3440"/>
    <cellStyle name="스타일 1 3" xfId="3441"/>
    <cellStyle name="스타일 10" xfId="3442"/>
    <cellStyle name="스타일 100" xfId="3443"/>
    <cellStyle name="스타일 101" xfId="3444"/>
    <cellStyle name="스타일 102" xfId="3445"/>
    <cellStyle name="스타일 103" xfId="3446"/>
    <cellStyle name="스타일 104" xfId="3447"/>
    <cellStyle name="스타일 105" xfId="3448"/>
    <cellStyle name="스타일 106" xfId="3449"/>
    <cellStyle name="스타일 107" xfId="3450"/>
    <cellStyle name="스타일 108" xfId="3451"/>
    <cellStyle name="스타일 109" xfId="3452"/>
    <cellStyle name="스타일 11" xfId="3453"/>
    <cellStyle name="스타일 110" xfId="3454"/>
    <cellStyle name="스타일 111" xfId="3455"/>
    <cellStyle name="스타일 112" xfId="3456"/>
    <cellStyle name="스타일 113" xfId="3457"/>
    <cellStyle name="스타일 114" xfId="3458"/>
    <cellStyle name="스타일 115" xfId="3459"/>
    <cellStyle name="스타일 116" xfId="3460"/>
    <cellStyle name="스타일 117" xfId="3461"/>
    <cellStyle name="스타일 118" xfId="3462"/>
    <cellStyle name="스타일 119" xfId="3463"/>
    <cellStyle name="스타일 12" xfId="3464"/>
    <cellStyle name="스타일 120" xfId="3465"/>
    <cellStyle name="스타일 121" xfId="3466"/>
    <cellStyle name="스타일 122" xfId="3467"/>
    <cellStyle name="스타일 123" xfId="3468"/>
    <cellStyle name="스타일 124" xfId="3469"/>
    <cellStyle name="스타일 125" xfId="3470"/>
    <cellStyle name="스타일 126" xfId="3471"/>
    <cellStyle name="스타일 127" xfId="3472"/>
    <cellStyle name="스타일 128" xfId="3473"/>
    <cellStyle name="스타일 129" xfId="3474"/>
    <cellStyle name="스타일 13" xfId="3475"/>
    <cellStyle name="스타일 130" xfId="3476"/>
    <cellStyle name="스타일 131" xfId="3477"/>
    <cellStyle name="스타일 132" xfId="3478"/>
    <cellStyle name="스타일 133" xfId="3479"/>
    <cellStyle name="스타일 134" xfId="3480"/>
    <cellStyle name="스타일 135" xfId="3481"/>
    <cellStyle name="스타일 136" xfId="3482"/>
    <cellStyle name="스타일 137" xfId="3483"/>
    <cellStyle name="스타일 138" xfId="3484"/>
    <cellStyle name="스타일 139" xfId="3485"/>
    <cellStyle name="스타일 14" xfId="3486"/>
    <cellStyle name="스타일 140" xfId="3487"/>
    <cellStyle name="스타일 141" xfId="3488"/>
    <cellStyle name="스타일 142" xfId="3489"/>
    <cellStyle name="스타일 143" xfId="3490"/>
    <cellStyle name="스타일 144" xfId="3491"/>
    <cellStyle name="스타일 145" xfId="3492"/>
    <cellStyle name="스타일 146" xfId="3493"/>
    <cellStyle name="스타일 147" xfId="3494"/>
    <cellStyle name="스타일 148" xfId="3495"/>
    <cellStyle name="스타일 149" xfId="3496"/>
    <cellStyle name="스타일 15" xfId="3497"/>
    <cellStyle name="스타일 150" xfId="3498"/>
    <cellStyle name="스타일 151" xfId="3499"/>
    <cellStyle name="스타일 152" xfId="3500"/>
    <cellStyle name="스타일 153" xfId="3501"/>
    <cellStyle name="스타일 154" xfId="3502"/>
    <cellStyle name="스타일 155" xfId="3503"/>
    <cellStyle name="스타일 156" xfId="3504"/>
    <cellStyle name="스타일 157" xfId="3505"/>
    <cellStyle name="스타일 158" xfId="3506"/>
    <cellStyle name="스타일 159" xfId="3507"/>
    <cellStyle name="스타일 16" xfId="3508"/>
    <cellStyle name="스타일 160" xfId="3509"/>
    <cellStyle name="스타일 161" xfId="3510"/>
    <cellStyle name="스타일 162" xfId="3511"/>
    <cellStyle name="스타일 163" xfId="3512"/>
    <cellStyle name="스타일 164" xfId="3513"/>
    <cellStyle name="스타일 165" xfId="3514"/>
    <cellStyle name="스타일 166" xfId="3515"/>
    <cellStyle name="스타일 167" xfId="3516"/>
    <cellStyle name="스타일 168" xfId="3517"/>
    <cellStyle name="스타일 169" xfId="3518"/>
    <cellStyle name="스타일 17" xfId="3519"/>
    <cellStyle name="스타일 170" xfId="3520"/>
    <cellStyle name="스타일 171" xfId="3521"/>
    <cellStyle name="스타일 172" xfId="3522"/>
    <cellStyle name="스타일 173" xfId="3523"/>
    <cellStyle name="스타일 174" xfId="3524"/>
    <cellStyle name="스타일 175" xfId="3525"/>
    <cellStyle name="스타일 176" xfId="3526"/>
    <cellStyle name="스타일 177" xfId="3527"/>
    <cellStyle name="스타일 178" xfId="3528"/>
    <cellStyle name="스타일 179" xfId="3529"/>
    <cellStyle name="스타일 18" xfId="3530"/>
    <cellStyle name="스타일 180" xfId="3531"/>
    <cellStyle name="스타일 181" xfId="3532"/>
    <cellStyle name="스타일 182" xfId="3533"/>
    <cellStyle name="스타일 183" xfId="3534"/>
    <cellStyle name="스타일 184" xfId="3535"/>
    <cellStyle name="스타일 185" xfId="3536"/>
    <cellStyle name="스타일 186" xfId="3537"/>
    <cellStyle name="스타일 187" xfId="3538"/>
    <cellStyle name="스타일 188" xfId="3539"/>
    <cellStyle name="스타일 189" xfId="3540"/>
    <cellStyle name="스타일 19" xfId="3541"/>
    <cellStyle name="스타일 190" xfId="3542"/>
    <cellStyle name="스타일 191" xfId="3543"/>
    <cellStyle name="스타일 192" xfId="3544"/>
    <cellStyle name="스타일 193" xfId="3545"/>
    <cellStyle name="스타일 194" xfId="3546"/>
    <cellStyle name="스타일 195" xfId="3547"/>
    <cellStyle name="스타일 196" xfId="3548"/>
    <cellStyle name="스타일 197" xfId="3549"/>
    <cellStyle name="스타일 198" xfId="3550"/>
    <cellStyle name="스타일 199" xfId="3551"/>
    <cellStyle name="스타일 2" xfId="3552"/>
    <cellStyle name="스타일 20" xfId="3553"/>
    <cellStyle name="스타일 200" xfId="3554"/>
    <cellStyle name="스타일 201" xfId="3555"/>
    <cellStyle name="스타일 202" xfId="3556"/>
    <cellStyle name="스타일 203" xfId="3557"/>
    <cellStyle name="스타일 204" xfId="3558"/>
    <cellStyle name="스타일 205" xfId="3559"/>
    <cellStyle name="스타일 206" xfId="3560"/>
    <cellStyle name="스타일 207" xfId="3561"/>
    <cellStyle name="스타일 208" xfId="3562"/>
    <cellStyle name="스타일 209" xfId="3563"/>
    <cellStyle name="스타일 21" xfId="3564"/>
    <cellStyle name="스타일 210" xfId="3565"/>
    <cellStyle name="스타일 211" xfId="3566"/>
    <cellStyle name="스타일 212" xfId="3567"/>
    <cellStyle name="스타일 213" xfId="3568"/>
    <cellStyle name="스타일 214" xfId="3569"/>
    <cellStyle name="스타일 215" xfId="3570"/>
    <cellStyle name="스타일 216" xfId="3571"/>
    <cellStyle name="스타일 217" xfId="3572"/>
    <cellStyle name="스타일 218" xfId="3573"/>
    <cellStyle name="스타일 219" xfId="3574"/>
    <cellStyle name="스타일 22" xfId="3575"/>
    <cellStyle name="스타일 220" xfId="3576"/>
    <cellStyle name="스타일 221" xfId="3577"/>
    <cellStyle name="스타일 222" xfId="3578"/>
    <cellStyle name="스타일 223" xfId="3579"/>
    <cellStyle name="스타일 224" xfId="3580"/>
    <cellStyle name="스타일 225" xfId="3581"/>
    <cellStyle name="스타일 226" xfId="3582"/>
    <cellStyle name="스타일 227" xfId="3583"/>
    <cellStyle name="스타일 228" xfId="3584"/>
    <cellStyle name="스타일 229" xfId="3585"/>
    <cellStyle name="스타일 23" xfId="3586"/>
    <cellStyle name="스타일 230" xfId="3587"/>
    <cellStyle name="스타일 231" xfId="3588"/>
    <cellStyle name="스타일 232" xfId="3589"/>
    <cellStyle name="스타일 233" xfId="3590"/>
    <cellStyle name="스타일 234" xfId="3591"/>
    <cellStyle name="스타일 235" xfId="3592"/>
    <cellStyle name="스타일 236" xfId="3593"/>
    <cellStyle name="스타일 237" xfId="3594"/>
    <cellStyle name="스타일 238" xfId="3595"/>
    <cellStyle name="스타일 239" xfId="3596"/>
    <cellStyle name="스타일 24" xfId="3597"/>
    <cellStyle name="스타일 240" xfId="3598"/>
    <cellStyle name="스타일 241" xfId="3599"/>
    <cellStyle name="스타일 242" xfId="3600"/>
    <cellStyle name="스타일 243" xfId="3601"/>
    <cellStyle name="스타일 244" xfId="3602"/>
    <cellStyle name="스타일 245" xfId="3603"/>
    <cellStyle name="스타일 246" xfId="3604"/>
    <cellStyle name="스타일 247" xfId="3605"/>
    <cellStyle name="스타일 248" xfId="3606"/>
    <cellStyle name="스타일 249" xfId="3607"/>
    <cellStyle name="스타일 25" xfId="3608"/>
    <cellStyle name="스타일 250" xfId="3609"/>
    <cellStyle name="스타일 251" xfId="3610"/>
    <cellStyle name="스타일 252" xfId="3611"/>
    <cellStyle name="스타일 253" xfId="3612"/>
    <cellStyle name="스타일 254" xfId="3613"/>
    <cellStyle name="스타일 255" xfId="3614"/>
    <cellStyle name="스타일 26" xfId="3615"/>
    <cellStyle name="스타일 27" xfId="3616"/>
    <cellStyle name="스타일 28" xfId="3617"/>
    <cellStyle name="스타일 29" xfId="3618"/>
    <cellStyle name="스타일 3" xfId="3619"/>
    <cellStyle name="스타일 30" xfId="3620"/>
    <cellStyle name="스타일 31" xfId="3621"/>
    <cellStyle name="스타일 32" xfId="3622"/>
    <cellStyle name="스타일 33" xfId="3623"/>
    <cellStyle name="스타일 34" xfId="3624"/>
    <cellStyle name="스타일 35" xfId="3625"/>
    <cellStyle name="스타일 36" xfId="3626"/>
    <cellStyle name="스타일 37" xfId="3627"/>
    <cellStyle name="스타일 38" xfId="3628"/>
    <cellStyle name="스타일 39" xfId="3629"/>
    <cellStyle name="스타일 4" xfId="3630"/>
    <cellStyle name="스타일 40" xfId="3631"/>
    <cellStyle name="스타일 41" xfId="3632"/>
    <cellStyle name="스타일 42" xfId="3633"/>
    <cellStyle name="스타일 43" xfId="3634"/>
    <cellStyle name="스타일 44" xfId="3635"/>
    <cellStyle name="스타일 45" xfId="3636"/>
    <cellStyle name="스타일 46" xfId="3637"/>
    <cellStyle name="스타일 47" xfId="3638"/>
    <cellStyle name="스타일 48" xfId="3639"/>
    <cellStyle name="스타일 49" xfId="3640"/>
    <cellStyle name="스타일 5" xfId="3641"/>
    <cellStyle name="스타일 50" xfId="3642"/>
    <cellStyle name="스타일 51" xfId="3643"/>
    <cellStyle name="스타일 52" xfId="3644"/>
    <cellStyle name="스타일 53" xfId="3645"/>
    <cellStyle name="스타일 54" xfId="3646"/>
    <cellStyle name="스타일 55" xfId="3647"/>
    <cellStyle name="스타일 56" xfId="3648"/>
    <cellStyle name="스타일 57" xfId="3649"/>
    <cellStyle name="스타일 58" xfId="3650"/>
    <cellStyle name="스타일 59" xfId="3651"/>
    <cellStyle name="스타일 6" xfId="3652"/>
    <cellStyle name="스타일 60" xfId="3653"/>
    <cellStyle name="스타일 61" xfId="3654"/>
    <cellStyle name="스타일 62" xfId="3655"/>
    <cellStyle name="스타일 63" xfId="3656"/>
    <cellStyle name="스타일 64" xfId="3657"/>
    <cellStyle name="스타일 65" xfId="3658"/>
    <cellStyle name="스타일 66" xfId="3659"/>
    <cellStyle name="스타일 67" xfId="3660"/>
    <cellStyle name="스타일 68" xfId="3661"/>
    <cellStyle name="스타일 69" xfId="3662"/>
    <cellStyle name="스타일 7" xfId="3663"/>
    <cellStyle name="스타일 70" xfId="3664"/>
    <cellStyle name="스타일 71" xfId="3665"/>
    <cellStyle name="스타일 72" xfId="3666"/>
    <cellStyle name="스타일 73" xfId="3667"/>
    <cellStyle name="스타일 74" xfId="3668"/>
    <cellStyle name="스타일 75" xfId="3669"/>
    <cellStyle name="스타일 76" xfId="3670"/>
    <cellStyle name="스타일 77" xfId="3671"/>
    <cellStyle name="스타일 78" xfId="3672"/>
    <cellStyle name="스타일 79" xfId="3673"/>
    <cellStyle name="스타일 8" xfId="3674"/>
    <cellStyle name="스타일 80" xfId="3675"/>
    <cellStyle name="스타일 81" xfId="3676"/>
    <cellStyle name="스타일 82" xfId="3677"/>
    <cellStyle name="스타일 83" xfId="3678"/>
    <cellStyle name="스타일 84" xfId="3679"/>
    <cellStyle name="스타일 85" xfId="3680"/>
    <cellStyle name="스타일 86" xfId="3681"/>
    <cellStyle name="스타일 87" xfId="3682"/>
    <cellStyle name="스타일 88" xfId="3683"/>
    <cellStyle name="스타일 89" xfId="3684"/>
    <cellStyle name="스타일 9" xfId="3685"/>
    <cellStyle name="스타일 90" xfId="3686"/>
    <cellStyle name="스타일 91" xfId="3687"/>
    <cellStyle name="스타일 92" xfId="3688"/>
    <cellStyle name="스타일 93" xfId="3689"/>
    <cellStyle name="스타일 94" xfId="3690"/>
    <cellStyle name="스타일 95" xfId="3691"/>
    <cellStyle name="스타일 96" xfId="3692"/>
    <cellStyle name="스타일 97" xfId="3693"/>
    <cellStyle name="스타일 98" xfId="3694"/>
    <cellStyle name="스타일 99" xfId="3695"/>
    <cellStyle name="연결된 셀" xfId="34612" builtinId="24" customBuiltin="1"/>
    <cellStyle name="연결된 셀 10" xfId="3696"/>
    <cellStyle name="연결된 셀 11" xfId="3697"/>
    <cellStyle name="연결된 셀 12" xfId="3698"/>
    <cellStyle name="연결된 셀 13" xfId="3699"/>
    <cellStyle name="연결된 셀 13 2" xfId="3700"/>
    <cellStyle name="연결된 셀 14" xfId="3701"/>
    <cellStyle name="연결된 셀 15" xfId="3702"/>
    <cellStyle name="연결된 셀 2" xfId="3703"/>
    <cellStyle name="연결된 셀 2 2" xfId="3704"/>
    <cellStyle name="연결된 셀 2 3" xfId="3705"/>
    <cellStyle name="연결된 셀 2 4" xfId="3706"/>
    <cellStyle name="연결된 셀 2 5" xfId="3707"/>
    <cellStyle name="연결된 셀 3" xfId="3708"/>
    <cellStyle name="연결된 셀 4" xfId="3709"/>
    <cellStyle name="연결된 셀 4 2" xfId="3710"/>
    <cellStyle name="연결된 셀 4 3" xfId="3711"/>
    <cellStyle name="연결된 셀 4 4" xfId="3712"/>
    <cellStyle name="연결된 셀 5" xfId="3713"/>
    <cellStyle name="연결된 셀 6" xfId="3714"/>
    <cellStyle name="연결된 셀 7" xfId="3715"/>
    <cellStyle name="연결된 셀 8" xfId="3716"/>
    <cellStyle name="연결된 셀 9" xfId="3717"/>
    <cellStyle name="요약" xfId="34616" builtinId="25" customBuiltin="1"/>
    <cellStyle name="요약 10" xfId="3718"/>
    <cellStyle name="요약 10 2" xfId="3719"/>
    <cellStyle name="요약 10 2 2" xfId="3720"/>
    <cellStyle name="요약 10 3" xfId="3721"/>
    <cellStyle name="요약 11" xfId="3722"/>
    <cellStyle name="요약 11 2" xfId="3723"/>
    <cellStyle name="요약 11 2 2" xfId="3724"/>
    <cellStyle name="요약 11 3" xfId="3725"/>
    <cellStyle name="요약 12" xfId="3726"/>
    <cellStyle name="요약 12 2" xfId="3727"/>
    <cellStyle name="요약 12 2 2" xfId="3728"/>
    <cellStyle name="요약 12 3" xfId="3729"/>
    <cellStyle name="요약 13" xfId="3730"/>
    <cellStyle name="요약 13 2" xfId="3731"/>
    <cellStyle name="요약 13 2 2" xfId="3732"/>
    <cellStyle name="요약 13 2 2 2" xfId="3733"/>
    <cellStyle name="요약 13 2 3" xfId="3734"/>
    <cellStyle name="요약 13 3" xfId="3735"/>
    <cellStyle name="요약 13 3 2" xfId="3736"/>
    <cellStyle name="요약 13 4" xfId="3737"/>
    <cellStyle name="요약 14" xfId="3738"/>
    <cellStyle name="요약 14 2" xfId="3739"/>
    <cellStyle name="요약 14 2 2" xfId="3740"/>
    <cellStyle name="요약 14 3" xfId="3741"/>
    <cellStyle name="요약 15" xfId="3742"/>
    <cellStyle name="요약 15 2" xfId="3743"/>
    <cellStyle name="요약 15 2 2" xfId="3744"/>
    <cellStyle name="요약 15 3" xfId="3745"/>
    <cellStyle name="요약 2" xfId="3746"/>
    <cellStyle name="요약 2 2" xfId="3747"/>
    <cellStyle name="요약 2 2 2" xfId="3748"/>
    <cellStyle name="요약 2 2 2 2" xfId="3749"/>
    <cellStyle name="요약 2 2 3" xfId="3750"/>
    <cellStyle name="요약 2 2 4" xfId="3751"/>
    <cellStyle name="요약 2 3" xfId="3752"/>
    <cellStyle name="요약 2 3 2" xfId="3753"/>
    <cellStyle name="요약 2 3 2 2" xfId="3754"/>
    <cellStyle name="요약 2 3 3" xfId="3755"/>
    <cellStyle name="요약 2 4" xfId="3756"/>
    <cellStyle name="요약 2 4 2" xfId="3757"/>
    <cellStyle name="요약 2 4 2 2" xfId="3758"/>
    <cellStyle name="요약 2 4 3" xfId="3759"/>
    <cellStyle name="요약 2 5" xfId="3760"/>
    <cellStyle name="요약 2 5 2" xfId="3761"/>
    <cellStyle name="요약 2 5 2 2" xfId="3762"/>
    <cellStyle name="요약 2 5 3" xfId="3763"/>
    <cellStyle name="요약 2 6" xfId="3764"/>
    <cellStyle name="요약 2 6 2" xfId="3765"/>
    <cellStyle name="요약 2 7" xfId="3766"/>
    <cellStyle name="요약 2 8" xfId="3767"/>
    <cellStyle name="요약 3" xfId="3768"/>
    <cellStyle name="요약 3 2" xfId="3769"/>
    <cellStyle name="요약 3 2 2" xfId="3770"/>
    <cellStyle name="요약 3 3" xfId="3771"/>
    <cellStyle name="요약 3 4" xfId="3772"/>
    <cellStyle name="요약 4" xfId="3773"/>
    <cellStyle name="요약 4 2" xfId="3774"/>
    <cellStyle name="요약 4 2 2" xfId="3775"/>
    <cellStyle name="요약 4 2 2 2" xfId="3776"/>
    <cellStyle name="요약 4 2 3" xfId="3777"/>
    <cellStyle name="요약 4 3" xfId="3778"/>
    <cellStyle name="요약 4 3 2" xfId="3779"/>
    <cellStyle name="요약 4 3 2 2" xfId="3780"/>
    <cellStyle name="요약 4 3 3" xfId="3781"/>
    <cellStyle name="요약 4 4" xfId="3782"/>
    <cellStyle name="요약 4 4 2" xfId="3783"/>
    <cellStyle name="요약 4 4 2 2" xfId="3784"/>
    <cellStyle name="요약 4 4 3" xfId="3785"/>
    <cellStyle name="요약 4 5" xfId="3786"/>
    <cellStyle name="요약 4 5 2" xfId="3787"/>
    <cellStyle name="요약 4 6" xfId="3788"/>
    <cellStyle name="요약 5" xfId="3789"/>
    <cellStyle name="요약 5 2" xfId="3790"/>
    <cellStyle name="요약 5 2 2" xfId="3791"/>
    <cellStyle name="요약 5 3" xfId="3792"/>
    <cellStyle name="요약 6" xfId="3793"/>
    <cellStyle name="요약 6 2" xfId="3794"/>
    <cellStyle name="요약 6 2 2" xfId="3795"/>
    <cellStyle name="요약 6 3" xfId="3796"/>
    <cellStyle name="요약 7" xfId="3797"/>
    <cellStyle name="요약 7 2" xfId="3798"/>
    <cellStyle name="요약 7 2 2" xfId="3799"/>
    <cellStyle name="요약 7 3" xfId="3800"/>
    <cellStyle name="요약 8" xfId="3801"/>
    <cellStyle name="요약 8 2" xfId="3802"/>
    <cellStyle name="요약 8 2 2" xfId="3803"/>
    <cellStyle name="요약 8 3" xfId="3804"/>
    <cellStyle name="요약 9" xfId="3805"/>
    <cellStyle name="요약 9 2" xfId="3806"/>
    <cellStyle name="요약 9 2 2" xfId="3807"/>
    <cellStyle name="요약 9 3" xfId="3808"/>
    <cellStyle name="입력" xfId="34609" builtinId="20" customBuiltin="1"/>
    <cellStyle name="입력 10" xfId="3809"/>
    <cellStyle name="입력 11" xfId="3810"/>
    <cellStyle name="입력 12" xfId="3811"/>
    <cellStyle name="입력 13" xfId="3812"/>
    <cellStyle name="입력 13 2" xfId="3813"/>
    <cellStyle name="입력 13 3" xfId="3814"/>
    <cellStyle name="입력 13 3 2" xfId="3815"/>
    <cellStyle name="입력 13 3 2 2" xfId="3816"/>
    <cellStyle name="입력 13 3 2 2 2" xfId="3817"/>
    <cellStyle name="입력 13 3 2 3" xfId="3818"/>
    <cellStyle name="입력 13 3 2 4" xfId="3819"/>
    <cellStyle name="입력 13 3 3" xfId="3820"/>
    <cellStyle name="입력 13 3 3 2" xfId="3821"/>
    <cellStyle name="입력 13 3 4" xfId="3822"/>
    <cellStyle name="입력 13 4" xfId="3823"/>
    <cellStyle name="입력 13 4 2" xfId="3824"/>
    <cellStyle name="입력 13 4 2 2" xfId="3825"/>
    <cellStyle name="입력 13 4 3" xfId="3826"/>
    <cellStyle name="입력 13 4 4" xfId="3827"/>
    <cellStyle name="입력 13 5" xfId="3828"/>
    <cellStyle name="입력 13 5 2" xfId="3829"/>
    <cellStyle name="입력 13 6" xfId="3830"/>
    <cellStyle name="입력 14" xfId="3831"/>
    <cellStyle name="입력 14 2" xfId="3832"/>
    <cellStyle name="입력 14 2 2" xfId="3833"/>
    <cellStyle name="입력 14 2 2 2" xfId="3834"/>
    <cellStyle name="입력 14 2 2 2 2" xfId="3835"/>
    <cellStyle name="입력 14 2 2 3" xfId="3836"/>
    <cellStyle name="입력 14 2 2 4" xfId="3837"/>
    <cellStyle name="입력 14 2 3" xfId="3838"/>
    <cellStyle name="입력 14 2 3 2" xfId="3839"/>
    <cellStyle name="입력 14 2 4" xfId="3840"/>
    <cellStyle name="입력 14 3" xfId="3841"/>
    <cellStyle name="입력 14 3 2" xfId="3842"/>
    <cellStyle name="입력 14 3 2 2" xfId="3843"/>
    <cellStyle name="입력 14 3 3" xfId="3844"/>
    <cellStyle name="입력 14 3 4" xfId="3845"/>
    <cellStyle name="입력 14 4" xfId="3846"/>
    <cellStyle name="입력 14 4 2" xfId="3847"/>
    <cellStyle name="입력 14 5" xfId="3848"/>
    <cellStyle name="입력 15" xfId="3849"/>
    <cellStyle name="입력 15 2" xfId="3850"/>
    <cellStyle name="입력 15 2 2" xfId="3851"/>
    <cellStyle name="입력 15 2 2 2" xfId="3852"/>
    <cellStyle name="입력 15 2 2 2 2" xfId="3853"/>
    <cellStyle name="입력 15 2 2 3" xfId="3854"/>
    <cellStyle name="입력 15 2 2 4" xfId="3855"/>
    <cellStyle name="입력 15 2 3" xfId="3856"/>
    <cellStyle name="입력 15 2 3 2" xfId="3857"/>
    <cellStyle name="입력 15 2 4" xfId="3858"/>
    <cellStyle name="입력 15 3" xfId="3859"/>
    <cellStyle name="입력 15 3 2" xfId="3860"/>
    <cellStyle name="입력 15 3 2 2" xfId="3861"/>
    <cellStyle name="입력 15 3 3" xfId="3862"/>
    <cellStyle name="입력 15 3 4" xfId="3863"/>
    <cellStyle name="입력 15 4" xfId="3864"/>
    <cellStyle name="입력 15 4 2" xfId="3865"/>
    <cellStyle name="입력 15 5" xfId="3866"/>
    <cellStyle name="입력 2" xfId="3867"/>
    <cellStyle name="입력 2 2" xfId="3868"/>
    <cellStyle name="입력 2 3" xfId="3869"/>
    <cellStyle name="입력 2 3 2" xfId="3870"/>
    <cellStyle name="입력 2 3 2 2" xfId="3871"/>
    <cellStyle name="입력 2 3 2 2 2" xfId="3872"/>
    <cellStyle name="입력 2 3 2 2 2 2" xfId="3873"/>
    <cellStyle name="입력 2 3 2 2 3" xfId="3874"/>
    <cellStyle name="입력 2 3 2 2 4" xfId="3875"/>
    <cellStyle name="입력 2 3 2 3" xfId="3876"/>
    <cellStyle name="입력 2 3 2 3 2" xfId="3877"/>
    <cellStyle name="입력 2 3 2 4" xfId="3878"/>
    <cellStyle name="입력 2 3 3" xfId="3879"/>
    <cellStyle name="입력 2 3 3 2" xfId="3880"/>
    <cellStyle name="입력 2 3 3 2 2" xfId="3881"/>
    <cellStyle name="입력 2 3 3 3" xfId="3882"/>
    <cellStyle name="입력 2 3 3 4" xfId="3883"/>
    <cellStyle name="입력 2 3 4" xfId="3884"/>
    <cellStyle name="입력 2 3 4 2" xfId="3885"/>
    <cellStyle name="입력 2 3 5" xfId="3886"/>
    <cellStyle name="입력 2 4" xfId="3887"/>
    <cellStyle name="입력 2 4 2" xfId="3888"/>
    <cellStyle name="입력 2 4 2 2" xfId="3889"/>
    <cellStyle name="입력 2 4 2 2 2" xfId="3890"/>
    <cellStyle name="입력 2 4 2 2 2 2" xfId="3891"/>
    <cellStyle name="입력 2 4 2 2 3" xfId="3892"/>
    <cellStyle name="입력 2 4 2 2 4" xfId="3893"/>
    <cellStyle name="입력 2 4 2 3" xfId="3894"/>
    <cellStyle name="입력 2 4 2 3 2" xfId="3895"/>
    <cellStyle name="입력 2 4 2 4" xfId="3896"/>
    <cellStyle name="입력 2 4 3" xfId="3897"/>
    <cellStyle name="입력 2 4 3 2" xfId="3898"/>
    <cellStyle name="입력 2 4 3 2 2" xfId="3899"/>
    <cellStyle name="입력 2 4 3 3" xfId="3900"/>
    <cellStyle name="입력 2 4 3 4" xfId="3901"/>
    <cellStyle name="입력 2 4 4" xfId="3902"/>
    <cellStyle name="입력 2 4 4 2" xfId="3903"/>
    <cellStyle name="입력 2 4 5" xfId="3904"/>
    <cellStyle name="입력 2 5" xfId="3905"/>
    <cellStyle name="입력 2 5 2" xfId="3906"/>
    <cellStyle name="입력 2 5 2 2" xfId="3907"/>
    <cellStyle name="입력 2 5 2 2 2" xfId="3908"/>
    <cellStyle name="입력 2 5 2 2 2 2" xfId="3909"/>
    <cellStyle name="입력 2 5 2 2 3" xfId="3910"/>
    <cellStyle name="입력 2 5 2 2 4" xfId="3911"/>
    <cellStyle name="입력 2 5 2 3" xfId="3912"/>
    <cellStyle name="입력 2 5 2 3 2" xfId="3913"/>
    <cellStyle name="입력 2 5 2 4" xfId="3914"/>
    <cellStyle name="입력 2 5 3" xfId="3915"/>
    <cellStyle name="입력 2 5 3 2" xfId="3916"/>
    <cellStyle name="입력 2 5 3 2 2" xfId="3917"/>
    <cellStyle name="입력 2 5 3 3" xfId="3918"/>
    <cellStyle name="입력 2 5 3 4" xfId="3919"/>
    <cellStyle name="입력 2 5 4" xfId="3920"/>
    <cellStyle name="입력 2 5 4 2" xfId="3921"/>
    <cellStyle name="입력 2 5 5" xfId="3922"/>
    <cellStyle name="입력 2 6" xfId="3923"/>
    <cellStyle name="입력 2 6 2" xfId="3924"/>
    <cellStyle name="입력 2 6 2 2" xfId="3925"/>
    <cellStyle name="입력 2 6 2 2 2" xfId="3926"/>
    <cellStyle name="입력 2 6 2 3" xfId="3927"/>
    <cellStyle name="입력 2 6 2 4" xfId="3928"/>
    <cellStyle name="입력 2 6 3" xfId="3929"/>
    <cellStyle name="입력 2 6 3 2" xfId="3930"/>
    <cellStyle name="입력 2 6 4" xfId="3931"/>
    <cellStyle name="입력 2 7" xfId="3932"/>
    <cellStyle name="입력 2 7 2" xfId="3933"/>
    <cellStyle name="입력 2 7 2 2" xfId="3934"/>
    <cellStyle name="입력 2 7 3" xfId="3935"/>
    <cellStyle name="입력 2 7 4" xfId="3936"/>
    <cellStyle name="입력 2 8" xfId="3937"/>
    <cellStyle name="입력 2 8 2" xfId="3938"/>
    <cellStyle name="입력 2 9" xfId="3939"/>
    <cellStyle name="입력 3" xfId="3940"/>
    <cellStyle name="입력 4" xfId="3941"/>
    <cellStyle name="입력 4 2" xfId="3942"/>
    <cellStyle name="입력 4 3" xfId="3943"/>
    <cellStyle name="입력 4 3 2" xfId="3944"/>
    <cellStyle name="입력 4 3 2 2" xfId="3945"/>
    <cellStyle name="입력 4 3 2 2 2" xfId="3946"/>
    <cellStyle name="입력 4 3 2 2 2 2" xfId="3947"/>
    <cellStyle name="입력 4 3 2 2 3" xfId="3948"/>
    <cellStyle name="입력 4 3 2 2 4" xfId="3949"/>
    <cellStyle name="입력 4 3 2 3" xfId="3950"/>
    <cellStyle name="입력 4 3 2 3 2" xfId="3951"/>
    <cellStyle name="입력 4 3 2 4" xfId="3952"/>
    <cellStyle name="입력 4 3 3" xfId="3953"/>
    <cellStyle name="입력 4 3 3 2" xfId="3954"/>
    <cellStyle name="입력 4 3 3 2 2" xfId="3955"/>
    <cellStyle name="입력 4 3 3 3" xfId="3956"/>
    <cellStyle name="입력 4 3 3 4" xfId="3957"/>
    <cellStyle name="입력 4 3 4" xfId="3958"/>
    <cellStyle name="입력 4 3 4 2" xfId="3959"/>
    <cellStyle name="입력 4 3 5" xfId="3960"/>
    <cellStyle name="입력 4 4" xfId="3961"/>
    <cellStyle name="입력 5" xfId="3962"/>
    <cellStyle name="입력 6" xfId="3963"/>
    <cellStyle name="입력 7" xfId="3964"/>
    <cellStyle name="입력 8" xfId="3965"/>
    <cellStyle name="입력 9" xfId="3966"/>
    <cellStyle name="제목" xfId="34601" builtinId="15" customBuiltin="1"/>
    <cellStyle name="제목 1" xfId="34602" builtinId="16" customBuiltin="1"/>
    <cellStyle name="제목 1 10" xfId="3967"/>
    <cellStyle name="제목 1 11" xfId="3968"/>
    <cellStyle name="제목 1 12" xfId="3969"/>
    <cellStyle name="제목 1 13" xfId="3970"/>
    <cellStyle name="제목 1 13 2" xfId="3971"/>
    <cellStyle name="제목 1 14" xfId="3972"/>
    <cellStyle name="제목 1 15" xfId="3973"/>
    <cellStyle name="제목 1 2" xfId="3974"/>
    <cellStyle name="제목 1 2 2" xfId="3975"/>
    <cellStyle name="제목 1 2 3" xfId="3976"/>
    <cellStyle name="제목 1 2 4" xfId="3977"/>
    <cellStyle name="제목 1 2 5" xfId="3978"/>
    <cellStyle name="제목 1 3" xfId="3979"/>
    <cellStyle name="제목 1 4" xfId="3980"/>
    <cellStyle name="제목 1 4 2" xfId="3981"/>
    <cellStyle name="제목 1 4 3" xfId="3982"/>
    <cellStyle name="제목 1 4 4" xfId="3983"/>
    <cellStyle name="제목 1 5" xfId="3984"/>
    <cellStyle name="제목 1 6" xfId="3985"/>
    <cellStyle name="제목 1 7" xfId="3986"/>
    <cellStyle name="제목 1 8" xfId="3987"/>
    <cellStyle name="제목 1 9" xfId="3988"/>
    <cellStyle name="제목 10" xfId="3989"/>
    <cellStyle name="제목 11" xfId="3990"/>
    <cellStyle name="제목 12" xfId="3991"/>
    <cellStyle name="제목 13" xfId="3992"/>
    <cellStyle name="제목 14" xfId="3993"/>
    <cellStyle name="제목 15" xfId="3994"/>
    <cellStyle name="제목 16" xfId="3995"/>
    <cellStyle name="제목 16 2" xfId="3996"/>
    <cellStyle name="제목 17" xfId="3997"/>
    <cellStyle name="제목 2" xfId="34603" builtinId="17" customBuiltin="1"/>
    <cellStyle name="제목 2 10" xfId="3998"/>
    <cellStyle name="제목 2 11" xfId="3999"/>
    <cellStyle name="제목 2 12" xfId="4000"/>
    <cellStyle name="제목 2 13" xfId="4001"/>
    <cellStyle name="제목 2 13 2" xfId="4002"/>
    <cellStyle name="제목 2 14" xfId="4003"/>
    <cellStyle name="제목 2 15" xfId="4004"/>
    <cellStyle name="제목 2 2" xfId="4005"/>
    <cellStyle name="제목 2 2 2" xfId="4006"/>
    <cellStyle name="제목 2 2 3" xfId="4007"/>
    <cellStyle name="제목 2 2 4" xfId="4008"/>
    <cellStyle name="제목 2 2 5" xfId="4009"/>
    <cellStyle name="제목 2 3" xfId="4010"/>
    <cellStyle name="제목 2 4" xfId="4011"/>
    <cellStyle name="제목 2 4 2" xfId="4012"/>
    <cellStyle name="제목 2 4 3" xfId="4013"/>
    <cellStyle name="제목 2 4 4" xfId="4014"/>
    <cellStyle name="제목 2 5" xfId="4015"/>
    <cellStyle name="제목 2 6" xfId="4016"/>
    <cellStyle name="제목 2 7" xfId="4017"/>
    <cellStyle name="제목 2 8" xfId="4018"/>
    <cellStyle name="제목 2 9" xfId="4019"/>
    <cellStyle name="제목 3" xfId="34604" builtinId="18" customBuiltin="1"/>
    <cellStyle name="제목 3 10" xfId="4020"/>
    <cellStyle name="제목 3 11" xfId="4021"/>
    <cellStyle name="제목 3 12" xfId="4022"/>
    <cellStyle name="제목 3 13" xfId="4023"/>
    <cellStyle name="제목 3 13 2" xfId="4024"/>
    <cellStyle name="제목 3 14" xfId="4025"/>
    <cellStyle name="제목 3 15" xfId="4026"/>
    <cellStyle name="제목 3 2" xfId="4027"/>
    <cellStyle name="제목 3 2 2" xfId="4028"/>
    <cellStyle name="제목 3 2 3" xfId="4029"/>
    <cellStyle name="제목 3 2 4" xfId="4030"/>
    <cellStyle name="제목 3 2 5" xfId="4031"/>
    <cellStyle name="제목 3 3" xfId="4032"/>
    <cellStyle name="제목 3 4" xfId="4033"/>
    <cellStyle name="제목 3 4 2" xfId="4034"/>
    <cellStyle name="제목 3 4 3" xfId="4035"/>
    <cellStyle name="제목 3 4 4" xfId="4036"/>
    <cellStyle name="제목 3 5" xfId="4037"/>
    <cellStyle name="제목 3 6" xfId="4038"/>
    <cellStyle name="제목 3 7" xfId="4039"/>
    <cellStyle name="제목 3 8" xfId="4040"/>
    <cellStyle name="제목 3 9" xfId="4041"/>
    <cellStyle name="제목 4" xfId="34605" builtinId="19" customBuiltin="1"/>
    <cellStyle name="제목 4 10" xfId="4042"/>
    <cellStyle name="제목 4 11" xfId="4043"/>
    <cellStyle name="제목 4 12" xfId="4044"/>
    <cellStyle name="제목 4 13" xfId="4045"/>
    <cellStyle name="제목 4 13 2" xfId="4046"/>
    <cellStyle name="제목 4 14" xfId="4047"/>
    <cellStyle name="제목 4 15" xfId="4048"/>
    <cellStyle name="제목 4 2" xfId="4049"/>
    <cellStyle name="제목 4 2 2" xfId="4050"/>
    <cellStyle name="제목 4 2 3" xfId="4051"/>
    <cellStyle name="제목 4 2 4" xfId="4052"/>
    <cellStyle name="제목 4 2 5" xfId="4053"/>
    <cellStyle name="제목 4 3" xfId="4054"/>
    <cellStyle name="제목 4 4" xfId="4055"/>
    <cellStyle name="제목 4 4 2" xfId="4056"/>
    <cellStyle name="제목 4 4 3" xfId="4057"/>
    <cellStyle name="제목 4 4 4" xfId="4058"/>
    <cellStyle name="제목 4 5" xfId="4059"/>
    <cellStyle name="제목 4 6" xfId="4060"/>
    <cellStyle name="제목 4 7" xfId="4061"/>
    <cellStyle name="제목 4 8" xfId="4062"/>
    <cellStyle name="제목 4 9" xfId="4063"/>
    <cellStyle name="제목 5" xfId="4064"/>
    <cellStyle name="제목 5 2" xfId="4065"/>
    <cellStyle name="제목 5 3" xfId="4066"/>
    <cellStyle name="제목 5 4" xfId="4067"/>
    <cellStyle name="제목 5 5" xfId="4068"/>
    <cellStyle name="제목 6" xfId="4069"/>
    <cellStyle name="제목 7" xfId="4070"/>
    <cellStyle name="제목 7 2" xfId="4071"/>
    <cellStyle name="제목 7 3" xfId="4072"/>
    <cellStyle name="제목 7 4" xfId="4073"/>
    <cellStyle name="제목 8" xfId="4074"/>
    <cellStyle name="제목 9" xfId="4075"/>
    <cellStyle name="좋음" xfId="34606" builtinId="26" customBuiltin="1"/>
    <cellStyle name="좋음 10" xfId="4076"/>
    <cellStyle name="좋음 11" xfId="4077"/>
    <cellStyle name="좋음 12" xfId="4078"/>
    <cellStyle name="좋음 13" xfId="4079"/>
    <cellStyle name="좋음 13 2" xfId="4080"/>
    <cellStyle name="좋음 14" xfId="4081"/>
    <cellStyle name="좋음 15" xfId="4082"/>
    <cellStyle name="좋음 2" xfId="4083"/>
    <cellStyle name="좋음 2 2" xfId="4084"/>
    <cellStyle name="좋음 2 3" xfId="4085"/>
    <cellStyle name="좋음 2 4" xfId="4086"/>
    <cellStyle name="좋음 2 5" xfId="4087"/>
    <cellStyle name="좋음 3" xfId="4088"/>
    <cellStyle name="좋음 4" xfId="4089"/>
    <cellStyle name="좋음 4 2" xfId="4090"/>
    <cellStyle name="좋음 4 3" xfId="4091"/>
    <cellStyle name="좋음 4 4" xfId="4092"/>
    <cellStyle name="좋음 5" xfId="4093"/>
    <cellStyle name="좋음 6" xfId="4094"/>
    <cellStyle name="좋음 7" xfId="4095"/>
    <cellStyle name="좋음 8" xfId="4096"/>
    <cellStyle name="좋음 9" xfId="4097"/>
    <cellStyle name="출력" xfId="34610" builtinId="21" customBuiltin="1"/>
    <cellStyle name="출력 10" xfId="4098"/>
    <cellStyle name="출력 11" xfId="4099"/>
    <cellStyle name="출력 12" xfId="4100"/>
    <cellStyle name="출력 13" xfId="4101"/>
    <cellStyle name="출력 13 2" xfId="4102"/>
    <cellStyle name="출력 13 3" xfId="4103"/>
    <cellStyle name="출력 13 3 2" xfId="4104"/>
    <cellStyle name="출력 13 4" xfId="4105"/>
    <cellStyle name="출력 14" xfId="4106"/>
    <cellStyle name="출력 14 2" xfId="4107"/>
    <cellStyle name="출력 14 2 2" xfId="4108"/>
    <cellStyle name="출력 14 3" xfId="4109"/>
    <cellStyle name="출력 15" xfId="4110"/>
    <cellStyle name="출력 15 2" xfId="4111"/>
    <cellStyle name="출력 15 2 2" xfId="4112"/>
    <cellStyle name="출력 15 3" xfId="4113"/>
    <cellStyle name="출력 2" xfId="4114"/>
    <cellStyle name="출력 2 2" xfId="4115"/>
    <cellStyle name="출력 2 3" xfId="4116"/>
    <cellStyle name="출력 2 3 2" xfId="4117"/>
    <cellStyle name="출력 2 3 2 2" xfId="4118"/>
    <cellStyle name="출력 2 3 3" xfId="4119"/>
    <cellStyle name="출력 2 4" xfId="4120"/>
    <cellStyle name="출력 2 4 2" xfId="4121"/>
    <cellStyle name="출력 2 4 2 2" xfId="4122"/>
    <cellStyle name="출력 2 4 3" xfId="4123"/>
    <cellStyle name="출력 2 5" xfId="4124"/>
    <cellStyle name="출력 2 5 2" xfId="4125"/>
    <cellStyle name="출력 2 5 2 2" xfId="4126"/>
    <cellStyle name="출력 2 5 3" xfId="4127"/>
    <cellStyle name="출력 2 6" xfId="4128"/>
    <cellStyle name="출력 2 6 2" xfId="4129"/>
    <cellStyle name="출력 2 7" xfId="4130"/>
    <cellStyle name="출력 3" xfId="4131"/>
    <cellStyle name="출력 4" xfId="4132"/>
    <cellStyle name="출력 4 2" xfId="4133"/>
    <cellStyle name="출력 4 3" xfId="4134"/>
    <cellStyle name="출력 4 3 2" xfId="4135"/>
    <cellStyle name="출력 4 3 2 2" xfId="4136"/>
    <cellStyle name="출력 4 3 3" xfId="4137"/>
    <cellStyle name="출력 4 4" xfId="4138"/>
    <cellStyle name="출력 5" xfId="4139"/>
    <cellStyle name="출력 6" xfId="4140"/>
    <cellStyle name="출력 7" xfId="4141"/>
    <cellStyle name="출력 8" xfId="4142"/>
    <cellStyle name="출력 9" xfId="4143"/>
    <cellStyle name="콤마 [0]_0005보정21시20분최종" xfId="4144"/>
    <cellStyle name="콤마_0005보정21시20분최종" xfId="4145"/>
    <cellStyle name="통" xfId="4146"/>
    <cellStyle name="표준" xfId="0" builtinId="0"/>
    <cellStyle name="표준 10" xfId="4147"/>
    <cellStyle name="표준 10 10" xfId="4148"/>
    <cellStyle name="표준 10 10 2" xfId="4149"/>
    <cellStyle name="표준 10 10 2 2" xfId="4150"/>
    <cellStyle name="표준 10 10 3" xfId="4151"/>
    <cellStyle name="표준 10 10 4" xfId="4152"/>
    <cellStyle name="표준 10 11" xfId="4153"/>
    <cellStyle name="표준 10 11 2" xfId="4154"/>
    <cellStyle name="표준 10 12" xfId="4155"/>
    <cellStyle name="표준 10 13" xfId="4156"/>
    <cellStyle name="표준 10 14" xfId="4157"/>
    <cellStyle name="표준 10 2" xfId="4158"/>
    <cellStyle name="표준 10 2 10" xfId="4159"/>
    <cellStyle name="표준 10 2 10 2" xfId="4160"/>
    <cellStyle name="표준 10 2 11" xfId="4161"/>
    <cellStyle name="표준 10 2 12" xfId="4162"/>
    <cellStyle name="표준 10 2 12 2" xfId="4163"/>
    <cellStyle name="표준 10 2 13" xfId="4164"/>
    <cellStyle name="표준 10 2 2" xfId="4165"/>
    <cellStyle name="표준 10 2 2 10" xfId="4166"/>
    <cellStyle name="표준 10 2 2 11" xfId="4167"/>
    <cellStyle name="표준 10 2 2 2" xfId="4168"/>
    <cellStyle name="표준 10 2 2 2 10" xfId="4169"/>
    <cellStyle name="표준 10 2 2 2 2" xfId="4170"/>
    <cellStyle name="표준 10 2 2 2 2 2" xfId="4171"/>
    <cellStyle name="표준 10 2 2 2 2 2 2" xfId="4172"/>
    <cellStyle name="표준 10 2 2 2 2 2 2 2" xfId="4173"/>
    <cellStyle name="표준 10 2 2 2 2 2 2 2 2" xfId="4174"/>
    <cellStyle name="표준 10 2 2 2 2 2 2 3" xfId="4175"/>
    <cellStyle name="표준 10 2 2 2 2 2 2 4" xfId="4176"/>
    <cellStyle name="표준 10 2 2 2 2 2 3" xfId="4177"/>
    <cellStyle name="표준 10 2 2 2 2 2 3 2" xfId="4178"/>
    <cellStyle name="표준 10 2 2 2 2 2 4" xfId="4179"/>
    <cellStyle name="표준 10 2 2 2 2 2 5" xfId="4180"/>
    <cellStyle name="표준 10 2 2 2 2 3" xfId="4181"/>
    <cellStyle name="표준 10 2 2 2 2 3 2" xfId="4182"/>
    <cellStyle name="표준 10 2 2 2 2 3 2 2" xfId="4183"/>
    <cellStyle name="표준 10 2 2 2 2 3 2 2 2" xfId="4184"/>
    <cellStyle name="표준 10 2 2 2 2 3 2 3" xfId="4185"/>
    <cellStyle name="표준 10 2 2 2 2 3 2 4" xfId="4186"/>
    <cellStyle name="표준 10 2 2 2 2 3 3" xfId="4187"/>
    <cellStyle name="표준 10 2 2 2 2 3 3 2" xfId="4188"/>
    <cellStyle name="표준 10 2 2 2 2 3 4" xfId="4189"/>
    <cellStyle name="표준 10 2 2 2 2 3 5" xfId="4190"/>
    <cellStyle name="표준 10 2 2 2 2 4" xfId="4191"/>
    <cellStyle name="표준 10 2 2 2 2 4 2" xfId="4192"/>
    <cellStyle name="표준 10 2 2 2 2 4 2 2" xfId="4193"/>
    <cellStyle name="표준 10 2 2 2 2 4 2 2 2" xfId="4194"/>
    <cellStyle name="표준 10 2 2 2 2 4 2 3" xfId="4195"/>
    <cellStyle name="표준 10 2 2 2 2 4 2 4" xfId="4196"/>
    <cellStyle name="표준 10 2 2 2 2 4 3" xfId="4197"/>
    <cellStyle name="표준 10 2 2 2 2 4 3 2" xfId="4198"/>
    <cellStyle name="표준 10 2 2 2 2 4 4" xfId="4199"/>
    <cellStyle name="표준 10 2 2 2 2 4 5" xfId="4200"/>
    <cellStyle name="표준 10 2 2 2 2 5" xfId="4201"/>
    <cellStyle name="표준 10 2 2 2 2 5 2" xfId="4202"/>
    <cellStyle name="표준 10 2 2 2 2 5 2 2" xfId="4203"/>
    <cellStyle name="표준 10 2 2 2 2 5 2 2 2" xfId="4204"/>
    <cellStyle name="표준 10 2 2 2 2 5 2 3" xfId="4205"/>
    <cellStyle name="표준 10 2 2 2 2 5 2 4" xfId="4206"/>
    <cellStyle name="표준 10 2 2 2 2 5 3" xfId="4207"/>
    <cellStyle name="표준 10 2 2 2 2 5 3 2" xfId="4208"/>
    <cellStyle name="표준 10 2 2 2 2 5 4" xfId="4209"/>
    <cellStyle name="표준 10 2 2 2 2 5 5" xfId="4210"/>
    <cellStyle name="표준 10 2 2 2 2 6" xfId="4211"/>
    <cellStyle name="표준 10 2 2 2 2 6 2" xfId="4212"/>
    <cellStyle name="표준 10 2 2 2 2 6 2 2" xfId="4213"/>
    <cellStyle name="표준 10 2 2 2 2 6 3" xfId="4214"/>
    <cellStyle name="표준 10 2 2 2 2 6 4" xfId="4215"/>
    <cellStyle name="표준 10 2 2 2 2 7" xfId="4216"/>
    <cellStyle name="표준 10 2 2 2 2 7 2" xfId="4217"/>
    <cellStyle name="표준 10 2 2 2 2 8" xfId="4218"/>
    <cellStyle name="표준 10 2 2 2 2 9" xfId="4219"/>
    <cellStyle name="표준 10 2 2 2 3" xfId="4220"/>
    <cellStyle name="표준 10 2 2 2 3 2" xfId="4221"/>
    <cellStyle name="표준 10 2 2 2 3 2 2" xfId="4222"/>
    <cellStyle name="표준 10 2 2 2 3 2 2 2" xfId="4223"/>
    <cellStyle name="표준 10 2 2 2 3 2 3" xfId="4224"/>
    <cellStyle name="표준 10 2 2 2 3 2 4" xfId="4225"/>
    <cellStyle name="표준 10 2 2 2 3 3" xfId="4226"/>
    <cellStyle name="표준 10 2 2 2 3 3 2" xfId="4227"/>
    <cellStyle name="표준 10 2 2 2 3 4" xfId="4228"/>
    <cellStyle name="표준 10 2 2 2 3 5" xfId="4229"/>
    <cellStyle name="표준 10 2 2 2 4" xfId="4230"/>
    <cellStyle name="표준 10 2 2 2 4 2" xfId="4231"/>
    <cellStyle name="표준 10 2 2 2 4 2 2" xfId="4232"/>
    <cellStyle name="표준 10 2 2 2 4 2 2 2" xfId="4233"/>
    <cellStyle name="표준 10 2 2 2 4 2 3" xfId="4234"/>
    <cellStyle name="표준 10 2 2 2 4 2 4" xfId="4235"/>
    <cellStyle name="표준 10 2 2 2 4 3" xfId="4236"/>
    <cellStyle name="표준 10 2 2 2 4 3 2" xfId="4237"/>
    <cellStyle name="표준 10 2 2 2 4 4" xfId="4238"/>
    <cellStyle name="표준 10 2 2 2 4 5" xfId="4239"/>
    <cellStyle name="표준 10 2 2 2 5" xfId="4240"/>
    <cellStyle name="표준 10 2 2 2 5 2" xfId="4241"/>
    <cellStyle name="표준 10 2 2 2 5 2 2" xfId="4242"/>
    <cellStyle name="표준 10 2 2 2 5 2 2 2" xfId="4243"/>
    <cellStyle name="표준 10 2 2 2 5 2 3" xfId="4244"/>
    <cellStyle name="표준 10 2 2 2 5 2 4" xfId="4245"/>
    <cellStyle name="표준 10 2 2 2 5 3" xfId="4246"/>
    <cellStyle name="표준 10 2 2 2 5 3 2" xfId="4247"/>
    <cellStyle name="표준 10 2 2 2 5 4" xfId="4248"/>
    <cellStyle name="표준 10 2 2 2 5 5" xfId="4249"/>
    <cellStyle name="표준 10 2 2 2 6" xfId="4250"/>
    <cellStyle name="표준 10 2 2 2 6 2" xfId="4251"/>
    <cellStyle name="표준 10 2 2 2 6 2 2" xfId="4252"/>
    <cellStyle name="표준 10 2 2 2 6 2 2 2" xfId="4253"/>
    <cellStyle name="표준 10 2 2 2 6 2 3" xfId="4254"/>
    <cellStyle name="표준 10 2 2 2 6 2 4" xfId="4255"/>
    <cellStyle name="표준 10 2 2 2 6 3" xfId="4256"/>
    <cellStyle name="표준 10 2 2 2 6 3 2" xfId="4257"/>
    <cellStyle name="표준 10 2 2 2 6 4" xfId="4258"/>
    <cellStyle name="표준 10 2 2 2 6 5" xfId="4259"/>
    <cellStyle name="표준 10 2 2 2 7" xfId="4260"/>
    <cellStyle name="표준 10 2 2 2 7 2" xfId="4261"/>
    <cellStyle name="표준 10 2 2 2 7 2 2" xfId="4262"/>
    <cellStyle name="표준 10 2 2 2 7 3" xfId="4263"/>
    <cellStyle name="표준 10 2 2 2 7 4" xfId="4264"/>
    <cellStyle name="표준 10 2 2 2 8" xfId="4265"/>
    <cellStyle name="표준 10 2 2 2 8 2" xfId="4266"/>
    <cellStyle name="표준 10 2 2 2 9" xfId="4267"/>
    <cellStyle name="표준 10 2 2 3" xfId="4268"/>
    <cellStyle name="표준 10 2 2 3 2" xfId="4269"/>
    <cellStyle name="표준 10 2 2 3 2 2" xfId="4270"/>
    <cellStyle name="표준 10 2 2 3 2 2 2" xfId="4271"/>
    <cellStyle name="표준 10 2 2 3 2 2 2 2" xfId="4272"/>
    <cellStyle name="표준 10 2 2 3 2 2 3" xfId="4273"/>
    <cellStyle name="표준 10 2 2 3 2 2 4" xfId="4274"/>
    <cellStyle name="표준 10 2 2 3 2 3" xfId="4275"/>
    <cellStyle name="표준 10 2 2 3 2 3 2" xfId="4276"/>
    <cellStyle name="표준 10 2 2 3 2 4" xfId="4277"/>
    <cellStyle name="표준 10 2 2 3 2 5" xfId="4278"/>
    <cellStyle name="표준 10 2 2 3 3" xfId="4279"/>
    <cellStyle name="표준 10 2 2 3 3 2" xfId="4280"/>
    <cellStyle name="표준 10 2 2 3 3 2 2" xfId="4281"/>
    <cellStyle name="표준 10 2 2 3 3 2 2 2" xfId="4282"/>
    <cellStyle name="표준 10 2 2 3 3 2 3" xfId="4283"/>
    <cellStyle name="표준 10 2 2 3 3 2 4" xfId="4284"/>
    <cellStyle name="표준 10 2 2 3 3 3" xfId="4285"/>
    <cellStyle name="표준 10 2 2 3 3 3 2" xfId="4286"/>
    <cellStyle name="표준 10 2 2 3 3 4" xfId="4287"/>
    <cellStyle name="표준 10 2 2 3 3 5" xfId="4288"/>
    <cellStyle name="표준 10 2 2 3 4" xfId="4289"/>
    <cellStyle name="표준 10 2 2 3 4 2" xfId="4290"/>
    <cellStyle name="표준 10 2 2 3 4 2 2" xfId="4291"/>
    <cellStyle name="표준 10 2 2 3 4 2 2 2" xfId="4292"/>
    <cellStyle name="표준 10 2 2 3 4 2 3" xfId="4293"/>
    <cellStyle name="표준 10 2 2 3 4 2 4" xfId="4294"/>
    <cellStyle name="표준 10 2 2 3 4 3" xfId="4295"/>
    <cellStyle name="표준 10 2 2 3 4 3 2" xfId="4296"/>
    <cellStyle name="표준 10 2 2 3 4 4" xfId="4297"/>
    <cellStyle name="표준 10 2 2 3 4 5" xfId="4298"/>
    <cellStyle name="표준 10 2 2 3 5" xfId="4299"/>
    <cellStyle name="표준 10 2 2 3 5 2" xfId="4300"/>
    <cellStyle name="표준 10 2 2 3 5 2 2" xfId="4301"/>
    <cellStyle name="표준 10 2 2 3 5 2 2 2" xfId="4302"/>
    <cellStyle name="표준 10 2 2 3 5 2 3" xfId="4303"/>
    <cellStyle name="표준 10 2 2 3 5 2 4" xfId="4304"/>
    <cellStyle name="표준 10 2 2 3 5 3" xfId="4305"/>
    <cellStyle name="표준 10 2 2 3 5 3 2" xfId="4306"/>
    <cellStyle name="표준 10 2 2 3 5 4" xfId="4307"/>
    <cellStyle name="표준 10 2 2 3 5 5" xfId="4308"/>
    <cellStyle name="표준 10 2 2 3 6" xfId="4309"/>
    <cellStyle name="표준 10 2 2 3 6 2" xfId="4310"/>
    <cellStyle name="표준 10 2 2 3 6 2 2" xfId="4311"/>
    <cellStyle name="표준 10 2 2 3 6 3" xfId="4312"/>
    <cellStyle name="표준 10 2 2 3 6 4" xfId="4313"/>
    <cellStyle name="표준 10 2 2 3 7" xfId="4314"/>
    <cellStyle name="표준 10 2 2 3 7 2" xfId="4315"/>
    <cellStyle name="표준 10 2 2 3 8" xfId="4316"/>
    <cellStyle name="표준 10 2 2 3 9" xfId="4317"/>
    <cellStyle name="표준 10 2 2 4" xfId="4318"/>
    <cellStyle name="표준 10 2 2 4 2" xfId="4319"/>
    <cellStyle name="표준 10 2 2 4 2 2" xfId="4320"/>
    <cellStyle name="표준 10 2 2 4 2 2 2" xfId="4321"/>
    <cellStyle name="표준 10 2 2 4 2 3" xfId="4322"/>
    <cellStyle name="표준 10 2 2 4 2 4" xfId="4323"/>
    <cellStyle name="표준 10 2 2 4 3" xfId="4324"/>
    <cellStyle name="표준 10 2 2 4 3 2" xfId="4325"/>
    <cellStyle name="표준 10 2 2 4 4" xfId="4326"/>
    <cellStyle name="표준 10 2 2 4 5" xfId="4327"/>
    <cellStyle name="표준 10 2 2 5" xfId="4328"/>
    <cellStyle name="표준 10 2 2 5 2" xfId="4329"/>
    <cellStyle name="표준 10 2 2 5 2 2" xfId="4330"/>
    <cellStyle name="표준 10 2 2 5 2 2 2" xfId="4331"/>
    <cellStyle name="표준 10 2 2 5 2 3" xfId="4332"/>
    <cellStyle name="표준 10 2 2 5 2 4" xfId="4333"/>
    <cellStyle name="표준 10 2 2 5 3" xfId="4334"/>
    <cellStyle name="표준 10 2 2 5 3 2" xfId="4335"/>
    <cellStyle name="표준 10 2 2 5 4" xfId="4336"/>
    <cellStyle name="표준 10 2 2 5 5" xfId="4337"/>
    <cellStyle name="표준 10 2 2 6" xfId="4338"/>
    <cellStyle name="표준 10 2 2 6 2" xfId="4339"/>
    <cellStyle name="표준 10 2 2 6 2 2" xfId="4340"/>
    <cellStyle name="표준 10 2 2 6 2 2 2" xfId="4341"/>
    <cellStyle name="표준 10 2 2 6 2 3" xfId="4342"/>
    <cellStyle name="표준 10 2 2 6 2 4" xfId="4343"/>
    <cellStyle name="표준 10 2 2 6 3" xfId="4344"/>
    <cellStyle name="표준 10 2 2 6 3 2" xfId="4345"/>
    <cellStyle name="표준 10 2 2 6 4" xfId="4346"/>
    <cellStyle name="표준 10 2 2 6 5" xfId="4347"/>
    <cellStyle name="표준 10 2 2 7" xfId="4348"/>
    <cellStyle name="표준 10 2 2 7 2" xfId="4349"/>
    <cellStyle name="표준 10 2 2 7 2 2" xfId="4350"/>
    <cellStyle name="표준 10 2 2 7 2 2 2" xfId="4351"/>
    <cellStyle name="표준 10 2 2 7 2 3" xfId="4352"/>
    <cellStyle name="표준 10 2 2 7 2 4" xfId="4353"/>
    <cellStyle name="표준 10 2 2 7 3" xfId="4354"/>
    <cellStyle name="표준 10 2 2 7 3 2" xfId="4355"/>
    <cellStyle name="표준 10 2 2 7 4" xfId="4356"/>
    <cellStyle name="표준 10 2 2 7 5" xfId="4357"/>
    <cellStyle name="표준 10 2 2 8" xfId="4358"/>
    <cellStyle name="표준 10 2 2 8 2" xfId="4359"/>
    <cellStyle name="표준 10 2 2 8 2 2" xfId="4360"/>
    <cellStyle name="표준 10 2 2 8 3" xfId="4361"/>
    <cellStyle name="표준 10 2 2 8 4" xfId="4362"/>
    <cellStyle name="표준 10 2 2 9" xfId="4363"/>
    <cellStyle name="표준 10 2 2 9 2" xfId="4364"/>
    <cellStyle name="표준 10 2 3" xfId="4365"/>
    <cellStyle name="표준 10 2 3 10" xfId="4366"/>
    <cellStyle name="표준 10 2 3 2" xfId="4367"/>
    <cellStyle name="표준 10 2 3 2 2" xfId="4368"/>
    <cellStyle name="표준 10 2 3 2 2 2" xfId="4369"/>
    <cellStyle name="표준 10 2 3 2 2 2 2" xfId="4370"/>
    <cellStyle name="표준 10 2 3 2 2 2 2 2" xfId="4371"/>
    <cellStyle name="표준 10 2 3 2 2 2 3" xfId="4372"/>
    <cellStyle name="표준 10 2 3 2 2 2 4" xfId="4373"/>
    <cellStyle name="표준 10 2 3 2 2 3" xfId="4374"/>
    <cellStyle name="표준 10 2 3 2 2 3 2" xfId="4375"/>
    <cellStyle name="표준 10 2 3 2 2 4" xfId="4376"/>
    <cellStyle name="표준 10 2 3 2 2 5" xfId="4377"/>
    <cellStyle name="표준 10 2 3 2 3" xfId="4378"/>
    <cellStyle name="표준 10 2 3 2 3 2" xfId="4379"/>
    <cellStyle name="표준 10 2 3 2 3 2 2" xfId="4380"/>
    <cellStyle name="표준 10 2 3 2 3 2 2 2" xfId="4381"/>
    <cellStyle name="표준 10 2 3 2 3 2 3" xfId="4382"/>
    <cellStyle name="표준 10 2 3 2 3 2 4" xfId="4383"/>
    <cellStyle name="표준 10 2 3 2 3 3" xfId="4384"/>
    <cellStyle name="표준 10 2 3 2 3 3 2" xfId="4385"/>
    <cellStyle name="표준 10 2 3 2 3 4" xfId="4386"/>
    <cellStyle name="표준 10 2 3 2 3 5" xfId="4387"/>
    <cellStyle name="표준 10 2 3 2 4" xfId="4388"/>
    <cellStyle name="표준 10 2 3 2 4 2" xfId="4389"/>
    <cellStyle name="표준 10 2 3 2 4 2 2" xfId="4390"/>
    <cellStyle name="표준 10 2 3 2 4 2 2 2" xfId="4391"/>
    <cellStyle name="표준 10 2 3 2 4 2 3" xfId="4392"/>
    <cellStyle name="표준 10 2 3 2 4 2 4" xfId="4393"/>
    <cellStyle name="표준 10 2 3 2 4 3" xfId="4394"/>
    <cellStyle name="표준 10 2 3 2 4 3 2" xfId="4395"/>
    <cellStyle name="표준 10 2 3 2 4 4" xfId="4396"/>
    <cellStyle name="표준 10 2 3 2 4 5" xfId="4397"/>
    <cellStyle name="표준 10 2 3 2 5" xfId="4398"/>
    <cellStyle name="표준 10 2 3 2 5 2" xfId="4399"/>
    <cellStyle name="표준 10 2 3 2 5 2 2" xfId="4400"/>
    <cellStyle name="표준 10 2 3 2 5 2 2 2" xfId="4401"/>
    <cellStyle name="표준 10 2 3 2 5 2 3" xfId="4402"/>
    <cellStyle name="표준 10 2 3 2 5 2 4" xfId="4403"/>
    <cellStyle name="표준 10 2 3 2 5 3" xfId="4404"/>
    <cellStyle name="표준 10 2 3 2 5 3 2" xfId="4405"/>
    <cellStyle name="표준 10 2 3 2 5 4" xfId="4406"/>
    <cellStyle name="표준 10 2 3 2 5 5" xfId="4407"/>
    <cellStyle name="표준 10 2 3 2 6" xfId="4408"/>
    <cellStyle name="표준 10 2 3 2 6 2" xfId="4409"/>
    <cellStyle name="표준 10 2 3 2 6 2 2" xfId="4410"/>
    <cellStyle name="표준 10 2 3 2 6 3" xfId="4411"/>
    <cellStyle name="표준 10 2 3 2 6 4" xfId="4412"/>
    <cellStyle name="표준 10 2 3 2 7" xfId="4413"/>
    <cellStyle name="표준 10 2 3 2 7 2" xfId="4414"/>
    <cellStyle name="표준 10 2 3 2 8" xfId="4415"/>
    <cellStyle name="표준 10 2 3 2 9" xfId="4416"/>
    <cellStyle name="표준 10 2 3 3" xfId="4417"/>
    <cellStyle name="표준 10 2 3 3 2" xfId="4418"/>
    <cellStyle name="표준 10 2 3 3 2 2" xfId="4419"/>
    <cellStyle name="표준 10 2 3 3 2 2 2" xfId="4420"/>
    <cellStyle name="표준 10 2 3 3 2 3" xfId="4421"/>
    <cellStyle name="표준 10 2 3 3 2 4" xfId="4422"/>
    <cellStyle name="표준 10 2 3 3 3" xfId="4423"/>
    <cellStyle name="표준 10 2 3 3 3 2" xfId="4424"/>
    <cellStyle name="표준 10 2 3 3 4" xfId="4425"/>
    <cellStyle name="표준 10 2 3 3 5" xfId="4426"/>
    <cellStyle name="표준 10 2 3 4" xfId="4427"/>
    <cellStyle name="표준 10 2 3 4 2" xfId="4428"/>
    <cellStyle name="표준 10 2 3 4 2 2" xfId="4429"/>
    <cellStyle name="표준 10 2 3 4 2 2 2" xfId="4430"/>
    <cellStyle name="표준 10 2 3 4 2 3" xfId="4431"/>
    <cellStyle name="표준 10 2 3 4 2 4" xfId="4432"/>
    <cellStyle name="표준 10 2 3 4 3" xfId="4433"/>
    <cellStyle name="표준 10 2 3 4 3 2" xfId="4434"/>
    <cellStyle name="표준 10 2 3 4 4" xfId="4435"/>
    <cellStyle name="표준 10 2 3 4 5" xfId="4436"/>
    <cellStyle name="표준 10 2 3 5" xfId="4437"/>
    <cellStyle name="표준 10 2 3 5 2" xfId="4438"/>
    <cellStyle name="표준 10 2 3 5 2 2" xfId="4439"/>
    <cellStyle name="표준 10 2 3 5 2 2 2" xfId="4440"/>
    <cellStyle name="표준 10 2 3 5 2 3" xfId="4441"/>
    <cellStyle name="표준 10 2 3 5 2 4" xfId="4442"/>
    <cellStyle name="표준 10 2 3 5 3" xfId="4443"/>
    <cellStyle name="표준 10 2 3 5 3 2" xfId="4444"/>
    <cellStyle name="표준 10 2 3 5 4" xfId="4445"/>
    <cellStyle name="표준 10 2 3 5 5" xfId="4446"/>
    <cellStyle name="표준 10 2 3 6" xfId="4447"/>
    <cellStyle name="표준 10 2 3 6 2" xfId="4448"/>
    <cellStyle name="표준 10 2 3 6 2 2" xfId="4449"/>
    <cellStyle name="표준 10 2 3 6 2 2 2" xfId="4450"/>
    <cellStyle name="표준 10 2 3 6 2 3" xfId="4451"/>
    <cellStyle name="표준 10 2 3 6 2 4" xfId="4452"/>
    <cellStyle name="표준 10 2 3 6 3" xfId="4453"/>
    <cellStyle name="표준 10 2 3 6 3 2" xfId="4454"/>
    <cellStyle name="표준 10 2 3 6 4" xfId="4455"/>
    <cellStyle name="표준 10 2 3 6 5" xfId="4456"/>
    <cellStyle name="표준 10 2 3 7" xfId="4457"/>
    <cellStyle name="표준 10 2 3 7 2" xfId="4458"/>
    <cellStyle name="표준 10 2 3 7 2 2" xfId="4459"/>
    <cellStyle name="표준 10 2 3 7 3" xfId="4460"/>
    <cellStyle name="표준 10 2 3 7 4" xfId="4461"/>
    <cellStyle name="표준 10 2 3 8" xfId="4462"/>
    <cellStyle name="표준 10 2 3 8 2" xfId="4463"/>
    <cellStyle name="표준 10 2 3 9" xfId="4464"/>
    <cellStyle name="표준 10 2 4" xfId="4465"/>
    <cellStyle name="표준 10 2 4 2" xfId="4466"/>
    <cellStyle name="표준 10 2 4 2 2" xfId="4467"/>
    <cellStyle name="표준 10 2 4 2 2 2" xfId="4468"/>
    <cellStyle name="표준 10 2 4 2 2 2 2" xfId="4469"/>
    <cellStyle name="표준 10 2 4 2 2 3" xfId="4470"/>
    <cellStyle name="표준 10 2 4 2 2 4" xfId="4471"/>
    <cellStyle name="표준 10 2 4 2 3" xfId="4472"/>
    <cellStyle name="표준 10 2 4 2 3 2" xfId="4473"/>
    <cellStyle name="표준 10 2 4 2 4" xfId="4474"/>
    <cellStyle name="표준 10 2 4 2 5" xfId="4475"/>
    <cellStyle name="표준 10 2 4 3" xfId="4476"/>
    <cellStyle name="표준 10 2 4 3 2" xfId="4477"/>
    <cellStyle name="표준 10 2 4 3 2 2" xfId="4478"/>
    <cellStyle name="표준 10 2 4 3 2 2 2" xfId="4479"/>
    <cellStyle name="표준 10 2 4 3 2 3" xfId="4480"/>
    <cellStyle name="표준 10 2 4 3 2 4" xfId="4481"/>
    <cellStyle name="표준 10 2 4 3 3" xfId="4482"/>
    <cellStyle name="표준 10 2 4 3 3 2" xfId="4483"/>
    <cellStyle name="표준 10 2 4 3 4" xfId="4484"/>
    <cellStyle name="표준 10 2 4 3 5" xfId="4485"/>
    <cellStyle name="표준 10 2 4 4" xfId="4486"/>
    <cellStyle name="표준 10 2 4 4 2" xfId="4487"/>
    <cellStyle name="표준 10 2 4 4 2 2" xfId="4488"/>
    <cellStyle name="표준 10 2 4 4 2 2 2" xfId="4489"/>
    <cellStyle name="표준 10 2 4 4 2 3" xfId="4490"/>
    <cellStyle name="표준 10 2 4 4 2 4" xfId="4491"/>
    <cellStyle name="표준 10 2 4 4 3" xfId="4492"/>
    <cellStyle name="표준 10 2 4 4 3 2" xfId="4493"/>
    <cellStyle name="표준 10 2 4 4 4" xfId="4494"/>
    <cellStyle name="표준 10 2 4 4 5" xfId="4495"/>
    <cellStyle name="표준 10 2 4 5" xfId="4496"/>
    <cellStyle name="표준 10 2 4 5 2" xfId="4497"/>
    <cellStyle name="표준 10 2 4 5 2 2" xfId="4498"/>
    <cellStyle name="표준 10 2 4 5 2 2 2" xfId="4499"/>
    <cellStyle name="표준 10 2 4 5 2 3" xfId="4500"/>
    <cellStyle name="표준 10 2 4 5 2 4" xfId="4501"/>
    <cellStyle name="표준 10 2 4 5 3" xfId="4502"/>
    <cellStyle name="표준 10 2 4 5 3 2" xfId="4503"/>
    <cellStyle name="표준 10 2 4 5 4" xfId="4504"/>
    <cellStyle name="표준 10 2 4 5 5" xfId="4505"/>
    <cellStyle name="표준 10 2 4 6" xfId="4506"/>
    <cellStyle name="표준 10 2 4 6 2" xfId="4507"/>
    <cellStyle name="표준 10 2 4 6 2 2" xfId="4508"/>
    <cellStyle name="표준 10 2 4 6 3" xfId="4509"/>
    <cellStyle name="표준 10 2 4 6 4" xfId="4510"/>
    <cellStyle name="표준 10 2 4 7" xfId="4511"/>
    <cellStyle name="표준 10 2 4 7 2" xfId="4512"/>
    <cellStyle name="표준 10 2 4 8" xfId="4513"/>
    <cellStyle name="표준 10 2 4 9" xfId="4514"/>
    <cellStyle name="표준 10 2 5" xfId="4515"/>
    <cellStyle name="표준 10 2 5 2" xfId="4516"/>
    <cellStyle name="표준 10 2 5 2 2" xfId="4517"/>
    <cellStyle name="표준 10 2 5 2 2 2" xfId="4518"/>
    <cellStyle name="표준 10 2 5 2 3" xfId="4519"/>
    <cellStyle name="표준 10 2 5 2 4" xfId="4520"/>
    <cellStyle name="표준 10 2 5 3" xfId="4521"/>
    <cellStyle name="표준 10 2 5 3 2" xfId="4522"/>
    <cellStyle name="표준 10 2 5 4" xfId="4523"/>
    <cellStyle name="표준 10 2 5 5" xfId="4524"/>
    <cellStyle name="표준 10 2 6" xfId="4525"/>
    <cellStyle name="표준 10 2 6 2" xfId="4526"/>
    <cellStyle name="표준 10 2 6 2 2" xfId="4527"/>
    <cellStyle name="표준 10 2 6 2 2 2" xfId="4528"/>
    <cellStyle name="표준 10 2 6 2 3" xfId="4529"/>
    <cellStyle name="표준 10 2 6 2 4" xfId="4530"/>
    <cellStyle name="표준 10 2 6 3" xfId="4531"/>
    <cellStyle name="표준 10 2 6 3 2" xfId="4532"/>
    <cellStyle name="표준 10 2 6 4" xfId="4533"/>
    <cellStyle name="표준 10 2 6 5" xfId="4534"/>
    <cellStyle name="표준 10 2 7" xfId="4535"/>
    <cellStyle name="표준 10 2 7 2" xfId="4536"/>
    <cellStyle name="표준 10 2 7 2 2" xfId="4537"/>
    <cellStyle name="표준 10 2 7 2 2 2" xfId="4538"/>
    <cellStyle name="표준 10 2 7 2 3" xfId="4539"/>
    <cellStyle name="표준 10 2 7 2 4" xfId="4540"/>
    <cellStyle name="표준 10 2 7 3" xfId="4541"/>
    <cellStyle name="표준 10 2 7 3 2" xfId="4542"/>
    <cellStyle name="표준 10 2 7 4" xfId="4543"/>
    <cellStyle name="표준 10 2 7 5" xfId="4544"/>
    <cellStyle name="표준 10 2 8" xfId="4545"/>
    <cellStyle name="표준 10 2 8 2" xfId="4546"/>
    <cellStyle name="표준 10 2 8 2 2" xfId="4547"/>
    <cellStyle name="표준 10 2 8 2 2 2" xfId="4548"/>
    <cellStyle name="표준 10 2 8 2 3" xfId="4549"/>
    <cellStyle name="표준 10 2 8 2 4" xfId="4550"/>
    <cellStyle name="표준 10 2 8 3" xfId="4551"/>
    <cellStyle name="표준 10 2 8 3 2" xfId="4552"/>
    <cellStyle name="표준 10 2 8 4" xfId="4553"/>
    <cellStyle name="표준 10 2 8 5" xfId="4554"/>
    <cellStyle name="표준 10 2 9" xfId="4555"/>
    <cellStyle name="표준 10 2 9 2" xfId="4556"/>
    <cellStyle name="표준 10 2 9 2 2" xfId="4557"/>
    <cellStyle name="표준 10 2 9 3" xfId="4558"/>
    <cellStyle name="표준 10 2 9 4" xfId="4559"/>
    <cellStyle name="표준 10 3" xfId="4560"/>
    <cellStyle name="표준 10 3 10" xfId="4561"/>
    <cellStyle name="표준 10 3 11" xfId="4562"/>
    <cellStyle name="표준 10 3 12" xfId="4563"/>
    <cellStyle name="표준 10 3 2" xfId="4564"/>
    <cellStyle name="표준 10 3 2 10" xfId="4565"/>
    <cellStyle name="표준 10 3 2 2" xfId="4566"/>
    <cellStyle name="표준 10 3 2 2 2" xfId="4567"/>
    <cellStyle name="표준 10 3 2 2 2 2" xfId="4568"/>
    <cellStyle name="표준 10 3 2 2 2 2 2" xfId="4569"/>
    <cellStyle name="표준 10 3 2 2 2 2 2 2" xfId="4570"/>
    <cellStyle name="표준 10 3 2 2 2 2 3" xfId="4571"/>
    <cellStyle name="표준 10 3 2 2 2 2 4" xfId="4572"/>
    <cellStyle name="표준 10 3 2 2 2 3" xfId="4573"/>
    <cellStyle name="표준 10 3 2 2 2 3 2" xfId="4574"/>
    <cellStyle name="표준 10 3 2 2 2 4" xfId="4575"/>
    <cellStyle name="표준 10 3 2 2 2 5" xfId="4576"/>
    <cellStyle name="표준 10 3 2 2 3" xfId="4577"/>
    <cellStyle name="표준 10 3 2 2 3 2" xfId="4578"/>
    <cellStyle name="표준 10 3 2 2 3 2 2" xfId="4579"/>
    <cellStyle name="표준 10 3 2 2 3 2 2 2" xfId="4580"/>
    <cellStyle name="표준 10 3 2 2 3 2 3" xfId="4581"/>
    <cellStyle name="표준 10 3 2 2 3 2 4" xfId="4582"/>
    <cellStyle name="표준 10 3 2 2 3 3" xfId="4583"/>
    <cellStyle name="표준 10 3 2 2 3 3 2" xfId="4584"/>
    <cellStyle name="표준 10 3 2 2 3 4" xfId="4585"/>
    <cellStyle name="표준 10 3 2 2 3 5" xfId="4586"/>
    <cellStyle name="표준 10 3 2 2 4" xfId="4587"/>
    <cellStyle name="표준 10 3 2 2 4 2" xfId="4588"/>
    <cellStyle name="표준 10 3 2 2 4 2 2" xfId="4589"/>
    <cellStyle name="표준 10 3 2 2 4 2 2 2" xfId="4590"/>
    <cellStyle name="표준 10 3 2 2 4 2 3" xfId="4591"/>
    <cellStyle name="표준 10 3 2 2 4 2 4" xfId="4592"/>
    <cellStyle name="표준 10 3 2 2 4 3" xfId="4593"/>
    <cellStyle name="표준 10 3 2 2 4 3 2" xfId="4594"/>
    <cellStyle name="표준 10 3 2 2 4 4" xfId="4595"/>
    <cellStyle name="표준 10 3 2 2 4 5" xfId="4596"/>
    <cellStyle name="표준 10 3 2 2 5" xfId="4597"/>
    <cellStyle name="표준 10 3 2 2 5 2" xfId="4598"/>
    <cellStyle name="표준 10 3 2 2 5 2 2" xfId="4599"/>
    <cellStyle name="표준 10 3 2 2 5 2 2 2" xfId="4600"/>
    <cellStyle name="표준 10 3 2 2 5 2 3" xfId="4601"/>
    <cellStyle name="표준 10 3 2 2 5 2 4" xfId="4602"/>
    <cellStyle name="표준 10 3 2 2 5 3" xfId="4603"/>
    <cellStyle name="표준 10 3 2 2 5 3 2" xfId="4604"/>
    <cellStyle name="표준 10 3 2 2 5 4" xfId="4605"/>
    <cellStyle name="표준 10 3 2 2 5 5" xfId="4606"/>
    <cellStyle name="표준 10 3 2 2 6" xfId="4607"/>
    <cellStyle name="표준 10 3 2 2 6 2" xfId="4608"/>
    <cellStyle name="표준 10 3 2 2 6 2 2" xfId="4609"/>
    <cellStyle name="표준 10 3 2 2 6 3" xfId="4610"/>
    <cellStyle name="표준 10 3 2 2 6 4" xfId="4611"/>
    <cellStyle name="표준 10 3 2 2 7" xfId="4612"/>
    <cellStyle name="표준 10 3 2 2 7 2" xfId="4613"/>
    <cellStyle name="표준 10 3 2 2 8" xfId="4614"/>
    <cellStyle name="표준 10 3 2 2 9" xfId="4615"/>
    <cellStyle name="표준 10 3 2 3" xfId="4616"/>
    <cellStyle name="표준 10 3 2 3 2" xfId="4617"/>
    <cellStyle name="표준 10 3 2 3 2 2" xfId="4618"/>
    <cellStyle name="표준 10 3 2 3 2 2 2" xfId="4619"/>
    <cellStyle name="표준 10 3 2 3 2 3" xfId="4620"/>
    <cellStyle name="표준 10 3 2 3 2 4" xfId="4621"/>
    <cellStyle name="표준 10 3 2 3 3" xfId="4622"/>
    <cellStyle name="표준 10 3 2 3 3 2" xfId="4623"/>
    <cellStyle name="표준 10 3 2 3 4" xfId="4624"/>
    <cellStyle name="표준 10 3 2 3 5" xfId="4625"/>
    <cellStyle name="표준 10 3 2 4" xfId="4626"/>
    <cellStyle name="표준 10 3 2 4 2" xfId="4627"/>
    <cellStyle name="표준 10 3 2 4 2 2" xfId="4628"/>
    <cellStyle name="표준 10 3 2 4 2 2 2" xfId="4629"/>
    <cellStyle name="표준 10 3 2 4 2 3" xfId="4630"/>
    <cellStyle name="표준 10 3 2 4 2 4" xfId="4631"/>
    <cellStyle name="표준 10 3 2 4 3" xfId="4632"/>
    <cellStyle name="표준 10 3 2 4 3 2" xfId="4633"/>
    <cellStyle name="표준 10 3 2 4 4" xfId="4634"/>
    <cellStyle name="표준 10 3 2 4 5" xfId="4635"/>
    <cellStyle name="표준 10 3 2 5" xfId="4636"/>
    <cellStyle name="표준 10 3 2 5 2" xfId="4637"/>
    <cellStyle name="표준 10 3 2 5 2 2" xfId="4638"/>
    <cellStyle name="표준 10 3 2 5 2 2 2" xfId="4639"/>
    <cellStyle name="표준 10 3 2 5 2 3" xfId="4640"/>
    <cellStyle name="표준 10 3 2 5 2 4" xfId="4641"/>
    <cellStyle name="표준 10 3 2 5 3" xfId="4642"/>
    <cellStyle name="표준 10 3 2 5 3 2" xfId="4643"/>
    <cellStyle name="표준 10 3 2 5 4" xfId="4644"/>
    <cellStyle name="표준 10 3 2 5 5" xfId="4645"/>
    <cellStyle name="표준 10 3 2 6" xfId="4646"/>
    <cellStyle name="표준 10 3 2 6 2" xfId="4647"/>
    <cellStyle name="표준 10 3 2 6 2 2" xfId="4648"/>
    <cellStyle name="표준 10 3 2 6 2 2 2" xfId="4649"/>
    <cellStyle name="표준 10 3 2 6 2 3" xfId="4650"/>
    <cellStyle name="표준 10 3 2 6 2 4" xfId="4651"/>
    <cellStyle name="표준 10 3 2 6 3" xfId="4652"/>
    <cellStyle name="표준 10 3 2 6 3 2" xfId="4653"/>
    <cellStyle name="표준 10 3 2 6 4" xfId="4654"/>
    <cellStyle name="표준 10 3 2 6 5" xfId="4655"/>
    <cellStyle name="표준 10 3 2 7" xfId="4656"/>
    <cellStyle name="표준 10 3 2 7 2" xfId="4657"/>
    <cellStyle name="표준 10 3 2 7 2 2" xfId="4658"/>
    <cellStyle name="표준 10 3 2 7 3" xfId="4659"/>
    <cellStyle name="표준 10 3 2 7 4" xfId="4660"/>
    <cellStyle name="표준 10 3 2 8" xfId="4661"/>
    <cellStyle name="표준 10 3 2 8 2" xfId="4662"/>
    <cellStyle name="표준 10 3 2 9" xfId="4663"/>
    <cellStyle name="표준 10 3 3" xfId="4664"/>
    <cellStyle name="표준 10 3 3 2" xfId="4665"/>
    <cellStyle name="표준 10 3 3 2 2" xfId="4666"/>
    <cellStyle name="표준 10 3 3 2 2 2" xfId="4667"/>
    <cellStyle name="표준 10 3 3 2 2 2 2" xfId="4668"/>
    <cellStyle name="표준 10 3 3 2 2 3" xfId="4669"/>
    <cellStyle name="표준 10 3 3 2 2 4" xfId="4670"/>
    <cellStyle name="표준 10 3 3 2 3" xfId="4671"/>
    <cellStyle name="표준 10 3 3 2 3 2" xfId="4672"/>
    <cellStyle name="표준 10 3 3 2 4" xfId="4673"/>
    <cellStyle name="표준 10 3 3 2 5" xfId="4674"/>
    <cellStyle name="표준 10 3 3 3" xfId="4675"/>
    <cellStyle name="표준 10 3 3 3 2" xfId="4676"/>
    <cellStyle name="표준 10 3 3 3 2 2" xfId="4677"/>
    <cellStyle name="표준 10 3 3 3 2 2 2" xfId="4678"/>
    <cellStyle name="표준 10 3 3 3 2 3" xfId="4679"/>
    <cellStyle name="표준 10 3 3 3 2 4" xfId="4680"/>
    <cellStyle name="표준 10 3 3 3 3" xfId="4681"/>
    <cellStyle name="표준 10 3 3 3 3 2" xfId="4682"/>
    <cellStyle name="표준 10 3 3 3 4" xfId="4683"/>
    <cellStyle name="표준 10 3 3 3 5" xfId="4684"/>
    <cellStyle name="표준 10 3 3 4" xfId="4685"/>
    <cellStyle name="표준 10 3 3 4 2" xfId="4686"/>
    <cellStyle name="표준 10 3 3 4 2 2" xfId="4687"/>
    <cellStyle name="표준 10 3 3 4 2 2 2" xfId="4688"/>
    <cellStyle name="표준 10 3 3 4 2 3" xfId="4689"/>
    <cellStyle name="표준 10 3 3 4 2 4" xfId="4690"/>
    <cellStyle name="표준 10 3 3 4 3" xfId="4691"/>
    <cellStyle name="표준 10 3 3 4 3 2" xfId="4692"/>
    <cellStyle name="표준 10 3 3 4 4" xfId="4693"/>
    <cellStyle name="표준 10 3 3 4 5" xfId="4694"/>
    <cellStyle name="표준 10 3 3 5" xfId="4695"/>
    <cellStyle name="표준 10 3 3 5 2" xfId="4696"/>
    <cellStyle name="표준 10 3 3 5 2 2" xfId="4697"/>
    <cellStyle name="표준 10 3 3 5 2 2 2" xfId="4698"/>
    <cellStyle name="표준 10 3 3 5 2 3" xfId="4699"/>
    <cellStyle name="표준 10 3 3 5 2 4" xfId="4700"/>
    <cellStyle name="표준 10 3 3 5 3" xfId="4701"/>
    <cellStyle name="표준 10 3 3 5 3 2" xfId="4702"/>
    <cellStyle name="표준 10 3 3 5 4" xfId="4703"/>
    <cellStyle name="표준 10 3 3 5 5" xfId="4704"/>
    <cellStyle name="표준 10 3 3 6" xfId="4705"/>
    <cellStyle name="표준 10 3 3 6 2" xfId="4706"/>
    <cellStyle name="표준 10 3 3 6 2 2" xfId="4707"/>
    <cellStyle name="표준 10 3 3 6 3" xfId="4708"/>
    <cellStyle name="표준 10 3 3 6 4" xfId="4709"/>
    <cellStyle name="표준 10 3 3 7" xfId="4710"/>
    <cellStyle name="표준 10 3 3 7 2" xfId="4711"/>
    <cellStyle name="표준 10 3 3 8" xfId="4712"/>
    <cellStyle name="표준 10 3 3 9" xfId="4713"/>
    <cellStyle name="표준 10 3 4" xfId="4714"/>
    <cellStyle name="표준 10 3 4 2" xfId="4715"/>
    <cellStyle name="표준 10 3 4 2 2" xfId="4716"/>
    <cellStyle name="표준 10 3 4 2 2 2" xfId="4717"/>
    <cellStyle name="표준 10 3 4 2 3" xfId="4718"/>
    <cellStyle name="표준 10 3 4 2 4" xfId="4719"/>
    <cellStyle name="표준 10 3 4 3" xfId="4720"/>
    <cellStyle name="표준 10 3 4 3 2" xfId="4721"/>
    <cellStyle name="표준 10 3 4 4" xfId="4722"/>
    <cellStyle name="표준 10 3 4 5" xfId="4723"/>
    <cellStyle name="표준 10 3 5" xfId="4724"/>
    <cellStyle name="표준 10 3 5 2" xfId="4725"/>
    <cellStyle name="표준 10 3 5 2 2" xfId="4726"/>
    <cellStyle name="표준 10 3 5 2 2 2" xfId="4727"/>
    <cellStyle name="표준 10 3 5 2 3" xfId="4728"/>
    <cellStyle name="표준 10 3 5 2 4" xfId="4729"/>
    <cellStyle name="표준 10 3 5 3" xfId="4730"/>
    <cellStyle name="표준 10 3 5 3 2" xfId="4731"/>
    <cellStyle name="표준 10 3 5 4" xfId="4732"/>
    <cellStyle name="표준 10 3 5 5" xfId="4733"/>
    <cellStyle name="표준 10 3 6" xfId="4734"/>
    <cellStyle name="표준 10 3 6 2" xfId="4735"/>
    <cellStyle name="표준 10 3 6 2 2" xfId="4736"/>
    <cellStyle name="표준 10 3 6 2 2 2" xfId="4737"/>
    <cellStyle name="표준 10 3 6 2 3" xfId="4738"/>
    <cellStyle name="표준 10 3 6 2 4" xfId="4739"/>
    <cellStyle name="표준 10 3 6 3" xfId="4740"/>
    <cellStyle name="표준 10 3 6 3 2" xfId="4741"/>
    <cellStyle name="표준 10 3 6 4" xfId="4742"/>
    <cellStyle name="표준 10 3 6 5" xfId="4743"/>
    <cellStyle name="표준 10 3 7" xfId="4744"/>
    <cellStyle name="표준 10 3 7 2" xfId="4745"/>
    <cellStyle name="표준 10 3 7 2 2" xfId="4746"/>
    <cellStyle name="표준 10 3 7 2 2 2" xfId="4747"/>
    <cellStyle name="표준 10 3 7 2 3" xfId="4748"/>
    <cellStyle name="표준 10 3 7 2 4" xfId="4749"/>
    <cellStyle name="표준 10 3 7 3" xfId="4750"/>
    <cellStyle name="표준 10 3 7 3 2" xfId="4751"/>
    <cellStyle name="표준 10 3 7 4" xfId="4752"/>
    <cellStyle name="표준 10 3 7 5" xfId="4753"/>
    <cellStyle name="표준 10 3 8" xfId="4754"/>
    <cellStyle name="표준 10 3 8 2" xfId="4755"/>
    <cellStyle name="표준 10 3 8 2 2" xfId="4756"/>
    <cellStyle name="표준 10 3 8 3" xfId="4757"/>
    <cellStyle name="표준 10 3 8 4" xfId="4758"/>
    <cellStyle name="표준 10 3 9" xfId="4759"/>
    <cellStyle name="표준 10 3 9 2" xfId="4760"/>
    <cellStyle name="표준 10 4" xfId="4761"/>
    <cellStyle name="표준 10 4 10" xfId="4762"/>
    <cellStyle name="표준 10 4 11" xfId="4763"/>
    <cellStyle name="표준 10 4 2" xfId="4764"/>
    <cellStyle name="표준 10 4 2 2" xfId="4765"/>
    <cellStyle name="표준 10 4 2 2 2" xfId="4766"/>
    <cellStyle name="표준 10 4 2 2 2 2" xfId="4767"/>
    <cellStyle name="표준 10 4 2 2 2 2 2" xfId="4768"/>
    <cellStyle name="표준 10 4 2 2 2 3" xfId="4769"/>
    <cellStyle name="표준 10 4 2 2 2 4" xfId="4770"/>
    <cellStyle name="표준 10 4 2 2 3" xfId="4771"/>
    <cellStyle name="표준 10 4 2 2 3 2" xfId="4772"/>
    <cellStyle name="표준 10 4 2 2 4" xfId="4773"/>
    <cellStyle name="표준 10 4 2 2 5" xfId="4774"/>
    <cellStyle name="표준 10 4 2 3" xfId="4775"/>
    <cellStyle name="표준 10 4 2 3 2" xfId="4776"/>
    <cellStyle name="표준 10 4 2 3 2 2" xfId="4777"/>
    <cellStyle name="표준 10 4 2 3 2 2 2" xfId="4778"/>
    <cellStyle name="표준 10 4 2 3 2 3" xfId="4779"/>
    <cellStyle name="표준 10 4 2 3 2 4" xfId="4780"/>
    <cellStyle name="표준 10 4 2 3 3" xfId="4781"/>
    <cellStyle name="표준 10 4 2 3 3 2" xfId="4782"/>
    <cellStyle name="표준 10 4 2 3 4" xfId="4783"/>
    <cellStyle name="표준 10 4 2 3 5" xfId="4784"/>
    <cellStyle name="표준 10 4 2 4" xfId="4785"/>
    <cellStyle name="표준 10 4 2 4 2" xfId="4786"/>
    <cellStyle name="표준 10 4 2 4 2 2" xfId="4787"/>
    <cellStyle name="표준 10 4 2 4 2 2 2" xfId="4788"/>
    <cellStyle name="표준 10 4 2 4 2 3" xfId="4789"/>
    <cellStyle name="표준 10 4 2 4 2 4" xfId="4790"/>
    <cellStyle name="표준 10 4 2 4 3" xfId="4791"/>
    <cellStyle name="표준 10 4 2 4 3 2" xfId="4792"/>
    <cellStyle name="표준 10 4 2 4 4" xfId="4793"/>
    <cellStyle name="표준 10 4 2 4 5" xfId="4794"/>
    <cellStyle name="표준 10 4 2 5" xfId="4795"/>
    <cellStyle name="표준 10 4 2 5 2" xfId="4796"/>
    <cellStyle name="표준 10 4 2 5 2 2" xfId="4797"/>
    <cellStyle name="표준 10 4 2 5 2 2 2" xfId="4798"/>
    <cellStyle name="표준 10 4 2 5 2 3" xfId="4799"/>
    <cellStyle name="표준 10 4 2 5 2 4" xfId="4800"/>
    <cellStyle name="표준 10 4 2 5 3" xfId="4801"/>
    <cellStyle name="표준 10 4 2 5 3 2" xfId="4802"/>
    <cellStyle name="표준 10 4 2 5 4" xfId="4803"/>
    <cellStyle name="표준 10 4 2 5 5" xfId="4804"/>
    <cellStyle name="표준 10 4 2 6" xfId="4805"/>
    <cellStyle name="표준 10 4 2 6 2" xfId="4806"/>
    <cellStyle name="표준 10 4 2 6 2 2" xfId="4807"/>
    <cellStyle name="표준 10 4 2 6 3" xfId="4808"/>
    <cellStyle name="표준 10 4 2 6 4" xfId="4809"/>
    <cellStyle name="표준 10 4 2 7" xfId="4810"/>
    <cellStyle name="표준 10 4 2 7 2" xfId="4811"/>
    <cellStyle name="표준 10 4 2 8" xfId="4812"/>
    <cellStyle name="표준 10 4 2 9" xfId="4813"/>
    <cellStyle name="표준 10 4 3" xfId="4814"/>
    <cellStyle name="표준 10 4 3 2" xfId="4815"/>
    <cellStyle name="표준 10 4 3 2 2" xfId="4816"/>
    <cellStyle name="표준 10 4 3 2 2 2" xfId="4817"/>
    <cellStyle name="표준 10 4 3 2 3" xfId="4818"/>
    <cellStyle name="표준 10 4 3 2 4" xfId="4819"/>
    <cellStyle name="표준 10 4 3 3" xfId="4820"/>
    <cellStyle name="표준 10 4 3 3 2" xfId="4821"/>
    <cellStyle name="표준 10 4 3 4" xfId="4822"/>
    <cellStyle name="표준 10 4 3 5" xfId="4823"/>
    <cellStyle name="표준 10 4 4" xfId="4824"/>
    <cellStyle name="표준 10 4 4 2" xfId="4825"/>
    <cellStyle name="표준 10 4 4 2 2" xfId="4826"/>
    <cellStyle name="표준 10 4 4 2 2 2" xfId="4827"/>
    <cellStyle name="표준 10 4 4 2 3" xfId="4828"/>
    <cellStyle name="표준 10 4 4 2 4" xfId="4829"/>
    <cellStyle name="표준 10 4 4 3" xfId="4830"/>
    <cellStyle name="표준 10 4 4 3 2" xfId="4831"/>
    <cellStyle name="표준 10 4 4 4" xfId="4832"/>
    <cellStyle name="표준 10 4 4 5" xfId="4833"/>
    <cellStyle name="표준 10 4 5" xfId="4834"/>
    <cellStyle name="표준 10 4 5 2" xfId="4835"/>
    <cellStyle name="표준 10 4 5 2 2" xfId="4836"/>
    <cellStyle name="표준 10 4 5 2 2 2" xfId="4837"/>
    <cellStyle name="표준 10 4 5 2 3" xfId="4838"/>
    <cellStyle name="표준 10 4 5 2 4" xfId="4839"/>
    <cellStyle name="표준 10 4 5 3" xfId="4840"/>
    <cellStyle name="표준 10 4 5 3 2" xfId="4841"/>
    <cellStyle name="표준 10 4 5 4" xfId="4842"/>
    <cellStyle name="표준 10 4 5 5" xfId="4843"/>
    <cellStyle name="표준 10 4 6" xfId="4844"/>
    <cellStyle name="표준 10 4 6 2" xfId="4845"/>
    <cellStyle name="표준 10 4 6 2 2" xfId="4846"/>
    <cellStyle name="표준 10 4 6 2 2 2" xfId="4847"/>
    <cellStyle name="표준 10 4 6 2 3" xfId="4848"/>
    <cellStyle name="표준 10 4 6 2 4" xfId="4849"/>
    <cellStyle name="표준 10 4 6 3" xfId="4850"/>
    <cellStyle name="표준 10 4 6 3 2" xfId="4851"/>
    <cellStyle name="표준 10 4 6 4" xfId="4852"/>
    <cellStyle name="표준 10 4 6 5" xfId="4853"/>
    <cellStyle name="표준 10 4 7" xfId="4854"/>
    <cellStyle name="표준 10 4 7 2" xfId="4855"/>
    <cellStyle name="표준 10 4 7 2 2" xfId="4856"/>
    <cellStyle name="표준 10 4 7 3" xfId="4857"/>
    <cellStyle name="표준 10 4 7 4" xfId="4858"/>
    <cellStyle name="표준 10 4 8" xfId="4859"/>
    <cellStyle name="표준 10 4 8 2" xfId="4860"/>
    <cellStyle name="표준 10 4 9" xfId="4861"/>
    <cellStyle name="표준 10 5" xfId="4862"/>
    <cellStyle name="표준 10 5 2" xfId="4863"/>
    <cellStyle name="표준 10 5 2 2" xfId="4864"/>
    <cellStyle name="표준 10 5 2 2 2" xfId="4865"/>
    <cellStyle name="표준 10 5 2 2 2 2" xfId="4866"/>
    <cellStyle name="표준 10 5 2 2 3" xfId="4867"/>
    <cellStyle name="표준 10 5 2 2 4" xfId="4868"/>
    <cellStyle name="표준 10 5 2 3" xfId="4869"/>
    <cellStyle name="표준 10 5 2 3 2" xfId="4870"/>
    <cellStyle name="표준 10 5 2 4" xfId="4871"/>
    <cellStyle name="표준 10 5 2 5" xfId="4872"/>
    <cellStyle name="표준 10 5 3" xfId="4873"/>
    <cellStyle name="표준 10 5 3 2" xfId="4874"/>
    <cellStyle name="표준 10 5 3 2 2" xfId="4875"/>
    <cellStyle name="표준 10 5 3 2 2 2" xfId="4876"/>
    <cellStyle name="표준 10 5 3 2 3" xfId="4877"/>
    <cellStyle name="표준 10 5 3 2 4" xfId="4878"/>
    <cellStyle name="표준 10 5 3 3" xfId="4879"/>
    <cellStyle name="표준 10 5 3 3 2" xfId="4880"/>
    <cellStyle name="표준 10 5 3 4" xfId="4881"/>
    <cellStyle name="표준 10 5 3 5" xfId="4882"/>
    <cellStyle name="표준 10 5 4" xfId="4883"/>
    <cellStyle name="표준 10 5 4 2" xfId="4884"/>
    <cellStyle name="표준 10 5 4 2 2" xfId="4885"/>
    <cellStyle name="표준 10 5 4 2 2 2" xfId="4886"/>
    <cellStyle name="표준 10 5 4 2 3" xfId="4887"/>
    <cellStyle name="표준 10 5 4 2 4" xfId="4888"/>
    <cellStyle name="표준 10 5 4 3" xfId="4889"/>
    <cellStyle name="표준 10 5 4 3 2" xfId="4890"/>
    <cellStyle name="표준 10 5 4 4" xfId="4891"/>
    <cellStyle name="표준 10 5 4 5" xfId="4892"/>
    <cellStyle name="표준 10 5 5" xfId="4893"/>
    <cellStyle name="표준 10 5 5 2" xfId="4894"/>
    <cellStyle name="표준 10 5 5 2 2" xfId="4895"/>
    <cellStyle name="표준 10 5 5 2 2 2" xfId="4896"/>
    <cellStyle name="표준 10 5 5 2 3" xfId="4897"/>
    <cellStyle name="표준 10 5 5 2 4" xfId="4898"/>
    <cellStyle name="표준 10 5 5 3" xfId="4899"/>
    <cellStyle name="표준 10 5 5 3 2" xfId="4900"/>
    <cellStyle name="표준 10 5 5 4" xfId="4901"/>
    <cellStyle name="표준 10 5 5 5" xfId="4902"/>
    <cellStyle name="표준 10 5 6" xfId="4903"/>
    <cellStyle name="표준 10 5 6 2" xfId="4904"/>
    <cellStyle name="표준 10 5 6 2 2" xfId="4905"/>
    <cellStyle name="표준 10 5 6 3" xfId="4906"/>
    <cellStyle name="표준 10 5 6 4" xfId="4907"/>
    <cellStyle name="표준 10 5 7" xfId="4908"/>
    <cellStyle name="표준 10 5 7 2" xfId="4909"/>
    <cellStyle name="표준 10 5 8" xfId="4910"/>
    <cellStyle name="표준 10 5 9" xfId="4911"/>
    <cellStyle name="표준 10 6" xfId="4912"/>
    <cellStyle name="표준 10 6 2" xfId="4913"/>
    <cellStyle name="표준 10 6 2 2" xfId="4914"/>
    <cellStyle name="표준 10 6 2 2 2" xfId="4915"/>
    <cellStyle name="표준 10 6 2 3" xfId="4916"/>
    <cellStyle name="표준 10 6 2 4" xfId="4917"/>
    <cellStyle name="표준 10 6 3" xfId="4918"/>
    <cellStyle name="표준 10 6 3 2" xfId="4919"/>
    <cellStyle name="표준 10 6 4" xfId="4920"/>
    <cellStyle name="표준 10 6 5" xfId="4921"/>
    <cellStyle name="표준 10 7" xfId="4922"/>
    <cellStyle name="표준 10 7 2" xfId="4923"/>
    <cellStyle name="표준 10 7 2 2" xfId="4924"/>
    <cellStyle name="표준 10 7 2 2 2" xfId="4925"/>
    <cellStyle name="표준 10 7 2 3" xfId="4926"/>
    <cellStyle name="표준 10 7 2 4" xfId="4927"/>
    <cellStyle name="표준 10 7 3" xfId="4928"/>
    <cellStyle name="표준 10 7 3 2" xfId="4929"/>
    <cellStyle name="표준 10 7 4" xfId="4930"/>
    <cellStyle name="표준 10 7 5" xfId="4931"/>
    <cellStyle name="표준 10 8" xfId="4932"/>
    <cellStyle name="표준 10 8 2" xfId="4933"/>
    <cellStyle name="표준 10 8 2 2" xfId="4934"/>
    <cellStyle name="표준 10 8 2 2 2" xfId="4935"/>
    <cellStyle name="표준 10 8 2 3" xfId="4936"/>
    <cellStyle name="표준 10 8 2 4" xfId="4937"/>
    <cellStyle name="표준 10 8 3" xfId="4938"/>
    <cellStyle name="표준 10 8 3 2" xfId="4939"/>
    <cellStyle name="표준 10 8 4" xfId="4940"/>
    <cellStyle name="표준 10 8 5" xfId="4941"/>
    <cellStyle name="표준 10 9" xfId="4942"/>
    <cellStyle name="표준 10 9 2" xfId="4943"/>
    <cellStyle name="표준 10 9 2 2" xfId="4944"/>
    <cellStyle name="표준 10 9 2 2 2" xfId="4945"/>
    <cellStyle name="표준 10 9 2 3" xfId="4946"/>
    <cellStyle name="표준 10 9 2 4" xfId="4947"/>
    <cellStyle name="표준 10 9 3" xfId="4948"/>
    <cellStyle name="표준 10 9 3 2" xfId="4949"/>
    <cellStyle name="표준 10 9 4" xfId="4950"/>
    <cellStyle name="표준 10 9 5" xfId="4951"/>
    <cellStyle name="표준 100" xfId="4952"/>
    <cellStyle name="표준 100 2" xfId="4953"/>
    <cellStyle name="표준 101" xfId="4954"/>
    <cellStyle name="표준 101 2" xfId="4955"/>
    <cellStyle name="표준 102" xfId="4956"/>
    <cellStyle name="표준 102 2" xfId="4957"/>
    <cellStyle name="표준 103" xfId="4958"/>
    <cellStyle name="표준 103 2" xfId="4959"/>
    <cellStyle name="표준 104" xfId="4960"/>
    <cellStyle name="표준 104 2" xfId="4961"/>
    <cellStyle name="표준 105" xfId="4962"/>
    <cellStyle name="표준 105 2" xfId="4963"/>
    <cellStyle name="표준 106" xfId="4964"/>
    <cellStyle name="표준 106 2" xfId="4965"/>
    <cellStyle name="표준 107" xfId="4966"/>
    <cellStyle name="표준 107 2" xfId="4967"/>
    <cellStyle name="표준 108" xfId="4968"/>
    <cellStyle name="표준 108 2" xfId="4969"/>
    <cellStyle name="표준 109" xfId="4970"/>
    <cellStyle name="표준 109 2" xfId="4971"/>
    <cellStyle name="표준 11" xfId="4972"/>
    <cellStyle name="표준 11 10" xfId="4973"/>
    <cellStyle name="표준 11 10 2" xfId="4974"/>
    <cellStyle name="표준 11 10 2 2" xfId="4975"/>
    <cellStyle name="표준 11 10 3" xfId="4976"/>
    <cellStyle name="표준 11 10 4" xfId="4977"/>
    <cellStyle name="표준 11 11" xfId="4978"/>
    <cellStyle name="표준 11 11 2" xfId="4979"/>
    <cellStyle name="표준 11 12" xfId="4980"/>
    <cellStyle name="표준 11 13" xfId="4981"/>
    <cellStyle name="표준 11 14" xfId="4982"/>
    <cellStyle name="표준 11 2" xfId="4983"/>
    <cellStyle name="표준 11 2 10" xfId="4984"/>
    <cellStyle name="표준 11 2 10 2" xfId="4985"/>
    <cellStyle name="표준 11 2 11" xfId="4986"/>
    <cellStyle name="표준 11 2 12" xfId="4987"/>
    <cellStyle name="표준 11 2 12 2" xfId="4988"/>
    <cellStyle name="표준 11 2 13" xfId="4989"/>
    <cellStyle name="표준 11 2 2" xfId="4990"/>
    <cellStyle name="표준 11 2 2 10" xfId="4991"/>
    <cellStyle name="표준 11 2 2 11" xfId="4992"/>
    <cellStyle name="표준 11 2 2 2" xfId="4993"/>
    <cellStyle name="표준 11 2 2 2 10" xfId="4994"/>
    <cellStyle name="표준 11 2 2 2 2" xfId="4995"/>
    <cellStyle name="표준 11 2 2 2 2 2" xfId="4996"/>
    <cellStyle name="표준 11 2 2 2 2 2 2" xfId="4997"/>
    <cellStyle name="표준 11 2 2 2 2 2 2 2" xfId="4998"/>
    <cellStyle name="표준 11 2 2 2 2 2 2 2 2" xfId="4999"/>
    <cellStyle name="표준 11 2 2 2 2 2 2 3" xfId="5000"/>
    <cellStyle name="표준 11 2 2 2 2 2 2 4" xfId="5001"/>
    <cellStyle name="표준 11 2 2 2 2 2 3" xfId="5002"/>
    <cellStyle name="표준 11 2 2 2 2 2 3 2" xfId="5003"/>
    <cellStyle name="표준 11 2 2 2 2 2 4" xfId="5004"/>
    <cellStyle name="표준 11 2 2 2 2 2 5" xfId="5005"/>
    <cellStyle name="표준 11 2 2 2 2 3" xfId="5006"/>
    <cellStyle name="표준 11 2 2 2 2 3 2" xfId="5007"/>
    <cellStyle name="표준 11 2 2 2 2 3 2 2" xfId="5008"/>
    <cellStyle name="표준 11 2 2 2 2 3 2 2 2" xfId="5009"/>
    <cellStyle name="표준 11 2 2 2 2 3 2 3" xfId="5010"/>
    <cellStyle name="표준 11 2 2 2 2 3 2 4" xfId="5011"/>
    <cellStyle name="표준 11 2 2 2 2 3 3" xfId="5012"/>
    <cellStyle name="표준 11 2 2 2 2 3 3 2" xfId="5013"/>
    <cellStyle name="표준 11 2 2 2 2 3 4" xfId="5014"/>
    <cellStyle name="표준 11 2 2 2 2 3 5" xfId="5015"/>
    <cellStyle name="표준 11 2 2 2 2 4" xfId="5016"/>
    <cellStyle name="표준 11 2 2 2 2 4 2" xfId="5017"/>
    <cellStyle name="표준 11 2 2 2 2 4 2 2" xfId="5018"/>
    <cellStyle name="표준 11 2 2 2 2 4 2 2 2" xfId="5019"/>
    <cellStyle name="표준 11 2 2 2 2 4 2 3" xfId="5020"/>
    <cellStyle name="표준 11 2 2 2 2 4 2 4" xfId="5021"/>
    <cellStyle name="표준 11 2 2 2 2 4 3" xfId="5022"/>
    <cellStyle name="표준 11 2 2 2 2 4 3 2" xfId="5023"/>
    <cellStyle name="표준 11 2 2 2 2 4 4" xfId="5024"/>
    <cellStyle name="표준 11 2 2 2 2 4 5" xfId="5025"/>
    <cellStyle name="표준 11 2 2 2 2 5" xfId="5026"/>
    <cellStyle name="표준 11 2 2 2 2 5 2" xfId="5027"/>
    <cellStyle name="표준 11 2 2 2 2 5 2 2" xfId="5028"/>
    <cellStyle name="표준 11 2 2 2 2 5 2 2 2" xfId="5029"/>
    <cellStyle name="표준 11 2 2 2 2 5 2 3" xfId="5030"/>
    <cellStyle name="표준 11 2 2 2 2 5 2 4" xfId="5031"/>
    <cellStyle name="표준 11 2 2 2 2 5 3" xfId="5032"/>
    <cellStyle name="표준 11 2 2 2 2 5 3 2" xfId="5033"/>
    <cellStyle name="표준 11 2 2 2 2 5 4" xfId="5034"/>
    <cellStyle name="표준 11 2 2 2 2 5 5" xfId="5035"/>
    <cellStyle name="표준 11 2 2 2 2 6" xfId="5036"/>
    <cellStyle name="표준 11 2 2 2 2 6 2" xfId="5037"/>
    <cellStyle name="표준 11 2 2 2 2 6 2 2" xfId="5038"/>
    <cellStyle name="표준 11 2 2 2 2 6 3" xfId="5039"/>
    <cellStyle name="표준 11 2 2 2 2 6 4" xfId="5040"/>
    <cellStyle name="표준 11 2 2 2 2 7" xfId="5041"/>
    <cellStyle name="표준 11 2 2 2 2 7 2" xfId="5042"/>
    <cellStyle name="표준 11 2 2 2 2 8" xfId="5043"/>
    <cellStyle name="표준 11 2 2 2 2 9" xfId="5044"/>
    <cellStyle name="표준 11 2 2 2 3" xfId="5045"/>
    <cellStyle name="표준 11 2 2 2 3 2" xfId="5046"/>
    <cellStyle name="표준 11 2 2 2 3 2 2" xfId="5047"/>
    <cellStyle name="표준 11 2 2 2 3 2 2 2" xfId="5048"/>
    <cellStyle name="표준 11 2 2 2 3 2 3" xfId="5049"/>
    <cellStyle name="표준 11 2 2 2 3 2 4" xfId="5050"/>
    <cellStyle name="표준 11 2 2 2 3 3" xfId="5051"/>
    <cellStyle name="표준 11 2 2 2 3 3 2" xfId="5052"/>
    <cellStyle name="표준 11 2 2 2 3 4" xfId="5053"/>
    <cellStyle name="표준 11 2 2 2 3 5" xfId="5054"/>
    <cellStyle name="표준 11 2 2 2 4" xfId="5055"/>
    <cellStyle name="표준 11 2 2 2 4 2" xfId="5056"/>
    <cellStyle name="표준 11 2 2 2 4 2 2" xfId="5057"/>
    <cellStyle name="표준 11 2 2 2 4 2 2 2" xfId="5058"/>
    <cellStyle name="표준 11 2 2 2 4 2 3" xfId="5059"/>
    <cellStyle name="표준 11 2 2 2 4 2 4" xfId="5060"/>
    <cellStyle name="표준 11 2 2 2 4 3" xfId="5061"/>
    <cellStyle name="표준 11 2 2 2 4 3 2" xfId="5062"/>
    <cellStyle name="표준 11 2 2 2 4 4" xfId="5063"/>
    <cellStyle name="표준 11 2 2 2 4 5" xfId="5064"/>
    <cellStyle name="표준 11 2 2 2 5" xfId="5065"/>
    <cellStyle name="표준 11 2 2 2 5 2" xfId="5066"/>
    <cellStyle name="표준 11 2 2 2 5 2 2" xfId="5067"/>
    <cellStyle name="표준 11 2 2 2 5 2 2 2" xfId="5068"/>
    <cellStyle name="표준 11 2 2 2 5 2 3" xfId="5069"/>
    <cellStyle name="표준 11 2 2 2 5 2 4" xfId="5070"/>
    <cellStyle name="표준 11 2 2 2 5 3" xfId="5071"/>
    <cellStyle name="표준 11 2 2 2 5 3 2" xfId="5072"/>
    <cellStyle name="표준 11 2 2 2 5 4" xfId="5073"/>
    <cellStyle name="표준 11 2 2 2 5 5" xfId="5074"/>
    <cellStyle name="표준 11 2 2 2 6" xfId="5075"/>
    <cellStyle name="표준 11 2 2 2 6 2" xfId="5076"/>
    <cellStyle name="표준 11 2 2 2 6 2 2" xfId="5077"/>
    <cellStyle name="표준 11 2 2 2 6 2 2 2" xfId="5078"/>
    <cellStyle name="표준 11 2 2 2 6 2 3" xfId="5079"/>
    <cellStyle name="표준 11 2 2 2 6 2 4" xfId="5080"/>
    <cellStyle name="표준 11 2 2 2 6 3" xfId="5081"/>
    <cellStyle name="표준 11 2 2 2 6 3 2" xfId="5082"/>
    <cellStyle name="표준 11 2 2 2 6 4" xfId="5083"/>
    <cellStyle name="표준 11 2 2 2 6 5" xfId="5084"/>
    <cellStyle name="표준 11 2 2 2 7" xfId="5085"/>
    <cellStyle name="표준 11 2 2 2 7 2" xfId="5086"/>
    <cellStyle name="표준 11 2 2 2 7 2 2" xfId="5087"/>
    <cellStyle name="표준 11 2 2 2 7 3" xfId="5088"/>
    <cellStyle name="표준 11 2 2 2 7 4" xfId="5089"/>
    <cellStyle name="표준 11 2 2 2 8" xfId="5090"/>
    <cellStyle name="표준 11 2 2 2 8 2" xfId="5091"/>
    <cellStyle name="표준 11 2 2 2 9" xfId="5092"/>
    <cellStyle name="표준 11 2 2 3" xfId="5093"/>
    <cellStyle name="표준 11 2 2 3 2" xfId="5094"/>
    <cellStyle name="표준 11 2 2 3 2 2" xfId="5095"/>
    <cellStyle name="표준 11 2 2 3 2 2 2" xfId="5096"/>
    <cellStyle name="표준 11 2 2 3 2 2 2 2" xfId="5097"/>
    <cellStyle name="표준 11 2 2 3 2 2 3" xfId="5098"/>
    <cellStyle name="표준 11 2 2 3 2 2 4" xfId="5099"/>
    <cellStyle name="표준 11 2 2 3 2 3" xfId="5100"/>
    <cellStyle name="표준 11 2 2 3 2 3 2" xfId="5101"/>
    <cellStyle name="표준 11 2 2 3 2 4" xfId="5102"/>
    <cellStyle name="표준 11 2 2 3 2 5" xfId="5103"/>
    <cellStyle name="표준 11 2 2 3 3" xfId="5104"/>
    <cellStyle name="표준 11 2 2 3 3 2" xfId="5105"/>
    <cellStyle name="표준 11 2 2 3 3 2 2" xfId="5106"/>
    <cellStyle name="표준 11 2 2 3 3 2 2 2" xfId="5107"/>
    <cellStyle name="표준 11 2 2 3 3 2 3" xfId="5108"/>
    <cellStyle name="표준 11 2 2 3 3 2 4" xfId="5109"/>
    <cellStyle name="표준 11 2 2 3 3 3" xfId="5110"/>
    <cellStyle name="표준 11 2 2 3 3 3 2" xfId="5111"/>
    <cellStyle name="표준 11 2 2 3 3 4" xfId="5112"/>
    <cellStyle name="표준 11 2 2 3 3 5" xfId="5113"/>
    <cellStyle name="표준 11 2 2 3 4" xfId="5114"/>
    <cellStyle name="표준 11 2 2 3 4 2" xfId="5115"/>
    <cellStyle name="표준 11 2 2 3 4 2 2" xfId="5116"/>
    <cellStyle name="표준 11 2 2 3 4 2 2 2" xfId="5117"/>
    <cellStyle name="표준 11 2 2 3 4 2 3" xfId="5118"/>
    <cellStyle name="표준 11 2 2 3 4 2 4" xfId="5119"/>
    <cellStyle name="표준 11 2 2 3 4 3" xfId="5120"/>
    <cellStyle name="표준 11 2 2 3 4 3 2" xfId="5121"/>
    <cellStyle name="표준 11 2 2 3 4 4" xfId="5122"/>
    <cellStyle name="표준 11 2 2 3 4 5" xfId="5123"/>
    <cellStyle name="표준 11 2 2 3 5" xfId="5124"/>
    <cellStyle name="표준 11 2 2 3 5 2" xfId="5125"/>
    <cellStyle name="표준 11 2 2 3 5 2 2" xfId="5126"/>
    <cellStyle name="표준 11 2 2 3 5 2 2 2" xfId="5127"/>
    <cellStyle name="표준 11 2 2 3 5 2 3" xfId="5128"/>
    <cellStyle name="표준 11 2 2 3 5 2 4" xfId="5129"/>
    <cellStyle name="표준 11 2 2 3 5 3" xfId="5130"/>
    <cellStyle name="표준 11 2 2 3 5 3 2" xfId="5131"/>
    <cellStyle name="표준 11 2 2 3 5 4" xfId="5132"/>
    <cellStyle name="표준 11 2 2 3 5 5" xfId="5133"/>
    <cellStyle name="표준 11 2 2 3 6" xfId="5134"/>
    <cellStyle name="표준 11 2 2 3 6 2" xfId="5135"/>
    <cellStyle name="표준 11 2 2 3 6 2 2" xfId="5136"/>
    <cellStyle name="표준 11 2 2 3 6 3" xfId="5137"/>
    <cellStyle name="표준 11 2 2 3 6 4" xfId="5138"/>
    <cellStyle name="표준 11 2 2 3 7" xfId="5139"/>
    <cellStyle name="표준 11 2 2 3 7 2" xfId="5140"/>
    <cellStyle name="표준 11 2 2 3 8" xfId="5141"/>
    <cellStyle name="표준 11 2 2 3 9" xfId="5142"/>
    <cellStyle name="표준 11 2 2 4" xfId="5143"/>
    <cellStyle name="표준 11 2 2 4 2" xfId="5144"/>
    <cellStyle name="표준 11 2 2 4 2 2" xfId="5145"/>
    <cellStyle name="표준 11 2 2 4 2 2 2" xfId="5146"/>
    <cellStyle name="표준 11 2 2 4 2 3" xfId="5147"/>
    <cellStyle name="표준 11 2 2 4 2 4" xfId="5148"/>
    <cellStyle name="표준 11 2 2 4 3" xfId="5149"/>
    <cellStyle name="표준 11 2 2 4 3 2" xfId="5150"/>
    <cellStyle name="표준 11 2 2 4 4" xfId="5151"/>
    <cellStyle name="표준 11 2 2 4 5" xfId="5152"/>
    <cellStyle name="표준 11 2 2 5" xfId="5153"/>
    <cellStyle name="표준 11 2 2 5 2" xfId="5154"/>
    <cellStyle name="표준 11 2 2 5 2 2" xfId="5155"/>
    <cellStyle name="표준 11 2 2 5 2 2 2" xfId="5156"/>
    <cellStyle name="표준 11 2 2 5 2 3" xfId="5157"/>
    <cellStyle name="표준 11 2 2 5 2 4" xfId="5158"/>
    <cellStyle name="표준 11 2 2 5 3" xfId="5159"/>
    <cellStyle name="표준 11 2 2 5 3 2" xfId="5160"/>
    <cellStyle name="표준 11 2 2 5 4" xfId="5161"/>
    <cellStyle name="표준 11 2 2 5 5" xfId="5162"/>
    <cellStyle name="표준 11 2 2 6" xfId="5163"/>
    <cellStyle name="표준 11 2 2 6 2" xfId="5164"/>
    <cellStyle name="표준 11 2 2 6 2 2" xfId="5165"/>
    <cellStyle name="표준 11 2 2 6 2 2 2" xfId="5166"/>
    <cellStyle name="표준 11 2 2 6 2 3" xfId="5167"/>
    <cellStyle name="표준 11 2 2 6 2 4" xfId="5168"/>
    <cellStyle name="표준 11 2 2 6 3" xfId="5169"/>
    <cellStyle name="표준 11 2 2 6 3 2" xfId="5170"/>
    <cellStyle name="표준 11 2 2 6 4" xfId="5171"/>
    <cellStyle name="표준 11 2 2 6 5" xfId="5172"/>
    <cellStyle name="표준 11 2 2 7" xfId="5173"/>
    <cellStyle name="표준 11 2 2 7 2" xfId="5174"/>
    <cellStyle name="표준 11 2 2 7 2 2" xfId="5175"/>
    <cellStyle name="표준 11 2 2 7 2 2 2" xfId="5176"/>
    <cellStyle name="표준 11 2 2 7 2 3" xfId="5177"/>
    <cellStyle name="표준 11 2 2 7 2 4" xfId="5178"/>
    <cellStyle name="표준 11 2 2 7 3" xfId="5179"/>
    <cellStyle name="표준 11 2 2 7 3 2" xfId="5180"/>
    <cellStyle name="표준 11 2 2 7 4" xfId="5181"/>
    <cellStyle name="표준 11 2 2 7 5" xfId="5182"/>
    <cellStyle name="표준 11 2 2 8" xfId="5183"/>
    <cellStyle name="표준 11 2 2 8 2" xfId="5184"/>
    <cellStyle name="표준 11 2 2 8 2 2" xfId="5185"/>
    <cellStyle name="표준 11 2 2 8 3" xfId="5186"/>
    <cellStyle name="표준 11 2 2 8 4" xfId="5187"/>
    <cellStyle name="표준 11 2 2 9" xfId="5188"/>
    <cellStyle name="표준 11 2 2 9 2" xfId="5189"/>
    <cellStyle name="표준 11 2 3" xfId="5190"/>
    <cellStyle name="표준 11 2 3 10" xfId="5191"/>
    <cellStyle name="표준 11 2 3 2" xfId="5192"/>
    <cellStyle name="표준 11 2 3 2 2" xfId="5193"/>
    <cellStyle name="표준 11 2 3 2 2 2" xfId="5194"/>
    <cellStyle name="표준 11 2 3 2 2 2 2" xfId="5195"/>
    <cellStyle name="표준 11 2 3 2 2 2 2 2" xfId="5196"/>
    <cellStyle name="표준 11 2 3 2 2 2 3" xfId="5197"/>
    <cellStyle name="표준 11 2 3 2 2 2 4" xfId="5198"/>
    <cellStyle name="표준 11 2 3 2 2 3" xfId="5199"/>
    <cellStyle name="표준 11 2 3 2 2 3 2" xfId="5200"/>
    <cellStyle name="표준 11 2 3 2 2 4" xfId="5201"/>
    <cellStyle name="표준 11 2 3 2 2 5" xfId="5202"/>
    <cellStyle name="표준 11 2 3 2 3" xfId="5203"/>
    <cellStyle name="표준 11 2 3 2 3 2" xfId="5204"/>
    <cellStyle name="표준 11 2 3 2 3 2 2" xfId="5205"/>
    <cellStyle name="표준 11 2 3 2 3 2 2 2" xfId="5206"/>
    <cellStyle name="표준 11 2 3 2 3 2 3" xfId="5207"/>
    <cellStyle name="표준 11 2 3 2 3 2 4" xfId="5208"/>
    <cellStyle name="표준 11 2 3 2 3 3" xfId="5209"/>
    <cellStyle name="표준 11 2 3 2 3 3 2" xfId="5210"/>
    <cellStyle name="표준 11 2 3 2 3 4" xfId="5211"/>
    <cellStyle name="표준 11 2 3 2 3 5" xfId="5212"/>
    <cellStyle name="표준 11 2 3 2 4" xfId="5213"/>
    <cellStyle name="표준 11 2 3 2 4 2" xfId="5214"/>
    <cellStyle name="표준 11 2 3 2 4 2 2" xfId="5215"/>
    <cellStyle name="표준 11 2 3 2 4 2 2 2" xfId="5216"/>
    <cellStyle name="표준 11 2 3 2 4 2 3" xfId="5217"/>
    <cellStyle name="표준 11 2 3 2 4 2 4" xfId="5218"/>
    <cellStyle name="표준 11 2 3 2 4 3" xfId="5219"/>
    <cellStyle name="표준 11 2 3 2 4 3 2" xfId="5220"/>
    <cellStyle name="표준 11 2 3 2 4 4" xfId="5221"/>
    <cellStyle name="표준 11 2 3 2 4 5" xfId="5222"/>
    <cellStyle name="표준 11 2 3 2 5" xfId="5223"/>
    <cellStyle name="표준 11 2 3 2 5 2" xfId="5224"/>
    <cellStyle name="표준 11 2 3 2 5 2 2" xfId="5225"/>
    <cellStyle name="표준 11 2 3 2 5 2 2 2" xfId="5226"/>
    <cellStyle name="표준 11 2 3 2 5 2 3" xfId="5227"/>
    <cellStyle name="표준 11 2 3 2 5 2 4" xfId="5228"/>
    <cellStyle name="표준 11 2 3 2 5 3" xfId="5229"/>
    <cellStyle name="표준 11 2 3 2 5 3 2" xfId="5230"/>
    <cellStyle name="표준 11 2 3 2 5 4" xfId="5231"/>
    <cellStyle name="표준 11 2 3 2 5 5" xfId="5232"/>
    <cellStyle name="표준 11 2 3 2 6" xfId="5233"/>
    <cellStyle name="표준 11 2 3 2 6 2" xfId="5234"/>
    <cellStyle name="표준 11 2 3 2 6 2 2" xfId="5235"/>
    <cellStyle name="표준 11 2 3 2 6 3" xfId="5236"/>
    <cellStyle name="표준 11 2 3 2 6 4" xfId="5237"/>
    <cellStyle name="표준 11 2 3 2 7" xfId="5238"/>
    <cellStyle name="표준 11 2 3 2 7 2" xfId="5239"/>
    <cellStyle name="표준 11 2 3 2 8" xfId="5240"/>
    <cellStyle name="표준 11 2 3 2 9" xfId="5241"/>
    <cellStyle name="표준 11 2 3 3" xfId="5242"/>
    <cellStyle name="표준 11 2 3 3 2" xfId="5243"/>
    <cellStyle name="표준 11 2 3 3 2 2" xfId="5244"/>
    <cellStyle name="표준 11 2 3 3 2 2 2" xfId="5245"/>
    <cellStyle name="표준 11 2 3 3 2 3" xfId="5246"/>
    <cellStyle name="표준 11 2 3 3 2 4" xfId="5247"/>
    <cellStyle name="표준 11 2 3 3 3" xfId="5248"/>
    <cellStyle name="표준 11 2 3 3 3 2" xfId="5249"/>
    <cellStyle name="표준 11 2 3 3 4" xfId="5250"/>
    <cellStyle name="표준 11 2 3 3 5" xfId="5251"/>
    <cellStyle name="표준 11 2 3 4" xfId="5252"/>
    <cellStyle name="표준 11 2 3 4 2" xfId="5253"/>
    <cellStyle name="표준 11 2 3 4 2 2" xfId="5254"/>
    <cellStyle name="표준 11 2 3 4 2 2 2" xfId="5255"/>
    <cellStyle name="표준 11 2 3 4 2 3" xfId="5256"/>
    <cellStyle name="표준 11 2 3 4 2 4" xfId="5257"/>
    <cellStyle name="표준 11 2 3 4 3" xfId="5258"/>
    <cellStyle name="표준 11 2 3 4 3 2" xfId="5259"/>
    <cellStyle name="표준 11 2 3 4 4" xfId="5260"/>
    <cellStyle name="표준 11 2 3 4 5" xfId="5261"/>
    <cellStyle name="표준 11 2 3 5" xfId="5262"/>
    <cellStyle name="표준 11 2 3 5 2" xfId="5263"/>
    <cellStyle name="표준 11 2 3 5 2 2" xfId="5264"/>
    <cellStyle name="표준 11 2 3 5 2 2 2" xfId="5265"/>
    <cellStyle name="표준 11 2 3 5 2 3" xfId="5266"/>
    <cellStyle name="표준 11 2 3 5 2 4" xfId="5267"/>
    <cellStyle name="표준 11 2 3 5 3" xfId="5268"/>
    <cellStyle name="표준 11 2 3 5 3 2" xfId="5269"/>
    <cellStyle name="표준 11 2 3 5 4" xfId="5270"/>
    <cellStyle name="표준 11 2 3 5 5" xfId="5271"/>
    <cellStyle name="표준 11 2 3 6" xfId="5272"/>
    <cellStyle name="표준 11 2 3 6 2" xfId="5273"/>
    <cellStyle name="표준 11 2 3 6 2 2" xfId="5274"/>
    <cellStyle name="표준 11 2 3 6 2 2 2" xfId="5275"/>
    <cellStyle name="표준 11 2 3 6 2 3" xfId="5276"/>
    <cellStyle name="표준 11 2 3 6 2 4" xfId="5277"/>
    <cellStyle name="표준 11 2 3 6 3" xfId="5278"/>
    <cellStyle name="표준 11 2 3 6 3 2" xfId="5279"/>
    <cellStyle name="표준 11 2 3 6 4" xfId="5280"/>
    <cellStyle name="표준 11 2 3 6 5" xfId="5281"/>
    <cellStyle name="표준 11 2 3 7" xfId="5282"/>
    <cellStyle name="표준 11 2 3 7 2" xfId="5283"/>
    <cellStyle name="표준 11 2 3 7 2 2" xfId="5284"/>
    <cellStyle name="표준 11 2 3 7 3" xfId="5285"/>
    <cellStyle name="표준 11 2 3 7 4" xfId="5286"/>
    <cellStyle name="표준 11 2 3 8" xfId="5287"/>
    <cellStyle name="표준 11 2 3 8 2" xfId="5288"/>
    <cellStyle name="표준 11 2 3 9" xfId="5289"/>
    <cellStyle name="표준 11 2 4" xfId="5290"/>
    <cellStyle name="표준 11 2 4 2" xfId="5291"/>
    <cellStyle name="표준 11 2 4 2 2" xfId="5292"/>
    <cellStyle name="표준 11 2 4 2 2 2" xfId="5293"/>
    <cellStyle name="표준 11 2 4 2 2 2 2" xfId="5294"/>
    <cellStyle name="표준 11 2 4 2 2 3" xfId="5295"/>
    <cellStyle name="표준 11 2 4 2 2 4" xfId="5296"/>
    <cellStyle name="표준 11 2 4 2 3" xfId="5297"/>
    <cellStyle name="표준 11 2 4 2 3 2" xfId="5298"/>
    <cellStyle name="표준 11 2 4 2 4" xfId="5299"/>
    <cellStyle name="표준 11 2 4 2 5" xfId="5300"/>
    <cellStyle name="표준 11 2 4 3" xfId="5301"/>
    <cellStyle name="표준 11 2 4 3 2" xfId="5302"/>
    <cellStyle name="표준 11 2 4 3 2 2" xfId="5303"/>
    <cellStyle name="표준 11 2 4 3 2 2 2" xfId="5304"/>
    <cellStyle name="표준 11 2 4 3 2 3" xfId="5305"/>
    <cellStyle name="표준 11 2 4 3 2 4" xfId="5306"/>
    <cellStyle name="표준 11 2 4 3 3" xfId="5307"/>
    <cellStyle name="표준 11 2 4 3 3 2" xfId="5308"/>
    <cellStyle name="표준 11 2 4 3 4" xfId="5309"/>
    <cellStyle name="표준 11 2 4 3 5" xfId="5310"/>
    <cellStyle name="표준 11 2 4 4" xfId="5311"/>
    <cellStyle name="표준 11 2 4 4 2" xfId="5312"/>
    <cellStyle name="표준 11 2 4 4 2 2" xfId="5313"/>
    <cellStyle name="표준 11 2 4 4 2 2 2" xfId="5314"/>
    <cellStyle name="표준 11 2 4 4 2 3" xfId="5315"/>
    <cellStyle name="표준 11 2 4 4 2 4" xfId="5316"/>
    <cellStyle name="표준 11 2 4 4 3" xfId="5317"/>
    <cellStyle name="표준 11 2 4 4 3 2" xfId="5318"/>
    <cellStyle name="표준 11 2 4 4 4" xfId="5319"/>
    <cellStyle name="표준 11 2 4 4 5" xfId="5320"/>
    <cellStyle name="표준 11 2 4 5" xfId="5321"/>
    <cellStyle name="표준 11 2 4 5 2" xfId="5322"/>
    <cellStyle name="표준 11 2 4 5 2 2" xfId="5323"/>
    <cellStyle name="표준 11 2 4 5 2 2 2" xfId="5324"/>
    <cellStyle name="표준 11 2 4 5 2 3" xfId="5325"/>
    <cellStyle name="표준 11 2 4 5 2 4" xfId="5326"/>
    <cellStyle name="표준 11 2 4 5 3" xfId="5327"/>
    <cellStyle name="표준 11 2 4 5 3 2" xfId="5328"/>
    <cellStyle name="표준 11 2 4 5 4" xfId="5329"/>
    <cellStyle name="표준 11 2 4 5 5" xfId="5330"/>
    <cellStyle name="표준 11 2 4 6" xfId="5331"/>
    <cellStyle name="표준 11 2 4 6 2" xfId="5332"/>
    <cellStyle name="표준 11 2 4 6 2 2" xfId="5333"/>
    <cellStyle name="표준 11 2 4 6 3" xfId="5334"/>
    <cellStyle name="표준 11 2 4 6 4" xfId="5335"/>
    <cellStyle name="표준 11 2 4 7" xfId="5336"/>
    <cellStyle name="표준 11 2 4 7 2" xfId="5337"/>
    <cellStyle name="표준 11 2 4 8" xfId="5338"/>
    <cellStyle name="표준 11 2 4 9" xfId="5339"/>
    <cellStyle name="표준 11 2 5" xfId="5340"/>
    <cellStyle name="표준 11 2 5 2" xfId="5341"/>
    <cellStyle name="표준 11 2 5 2 2" xfId="5342"/>
    <cellStyle name="표준 11 2 5 2 2 2" xfId="5343"/>
    <cellStyle name="표준 11 2 5 2 3" xfId="5344"/>
    <cellStyle name="표준 11 2 5 2 4" xfId="5345"/>
    <cellStyle name="표준 11 2 5 3" xfId="5346"/>
    <cellStyle name="표준 11 2 5 3 2" xfId="5347"/>
    <cellStyle name="표준 11 2 5 4" xfId="5348"/>
    <cellStyle name="표준 11 2 5 5" xfId="5349"/>
    <cellStyle name="표준 11 2 6" xfId="5350"/>
    <cellStyle name="표준 11 2 6 2" xfId="5351"/>
    <cellStyle name="표준 11 2 6 2 2" xfId="5352"/>
    <cellStyle name="표준 11 2 6 2 2 2" xfId="5353"/>
    <cellStyle name="표준 11 2 6 2 3" xfId="5354"/>
    <cellStyle name="표준 11 2 6 2 4" xfId="5355"/>
    <cellStyle name="표준 11 2 6 3" xfId="5356"/>
    <cellStyle name="표준 11 2 6 3 2" xfId="5357"/>
    <cellStyle name="표준 11 2 6 4" xfId="5358"/>
    <cellStyle name="표준 11 2 6 5" xfId="5359"/>
    <cellStyle name="표준 11 2 7" xfId="5360"/>
    <cellStyle name="표준 11 2 7 2" xfId="5361"/>
    <cellStyle name="표준 11 2 7 2 2" xfId="5362"/>
    <cellStyle name="표준 11 2 7 2 2 2" xfId="5363"/>
    <cellStyle name="표준 11 2 7 2 3" xfId="5364"/>
    <cellStyle name="표준 11 2 7 2 4" xfId="5365"/>
    <cellStyle name="표준 11 2 7 3" xfId="5366"/>
    <cellStyle name="표준 11 2 7 3 2" xfId="5367"/>
    <cellStyle name="표준 11 2 7 4" xfId="5368"/>
    <cellStyle name="표준 11 2 7 5" xfId="5369"/>
    <cellStyle name="표준 11 2 8" xfId="5370"/>
    <cellStyle name="표준 11 2 8 2" xfId="5371"/>
    <cellStyle name="표준 11 2 8 2 2" xfId="5372"/>
    <cellStyle name="표준 11 2 8 2 2 2" xfId="5373"/>
    <cellStyle name="표준 11 2 8 2 3" xfId="5374"/>
    <cellStyle name="표준 11 2 8 2 4" xfId="5375"/>
    <cellStyle name="표준 11 2 8 3" xfId="5376"/>
    <cellStyle name="표준 11 2 8 3 2" xfId="5377"/>
    <cellStyle name="표준 11 2 8 4" xfId="5378"/>
    <cellStyle name="표준 11 2 8 5" xfId="5379"/>
    <cellStyle name="표준 11 2 9" xfId="5380"/>
    <cellStyle name="표준 11 2 9 2" xfId="5381"/>
    <cellStyle name="표준 11 2 9 2 2" xfId="5382"/>
    <cellStyle name="표준 11 2 9 3" xfId="5383"/>
    <cellStyle name="표준 11 2 9 4" xfId="5384"/>
    <cellStyle name="표준 11 3" xfId="5385"/>
    <cellStyle name="표준 11 3 10" xfId="5386"/>
    <cellStyle name="표준 11 3 11" xfId="5387"/>
    <cellStyle name="표준 11 3 12" xfId="5388"/>
    <cellStyle name="표준 11 3 2" xfId="5389"/>
    <cellStyle name="표준 11 3 2 10" xfId="5390"/>
    <cellStyle name="표준 11 3 2 2" xfId="5391"/>
    <cellStyle name="표준 11 3 2 2 2" xfId="5392"/>
    <cellStyle name="표준 11 3 2 2 2 2" xfId="5393"/>
    <cellStyle name="표준 11 3 2 2 2 2 2" xfId="5394"/>
    <cellStyle name="표준 11 3 2 2 2 2 2 2" xfId="5395"/>
    <cellStyle name="표준 11 3 2 2 2 2 3" xfId="5396"/>
    <cellStyle name="표준 11 3 2 2 2 2 4" xfId="5397"/>
    <cellStyle name="표준 11 3 2 2 2 3" xfId="5398"/>
    <cellStyle name="표준 11 3 2 2 2 3 2" xfId="5399"/>
    <cellStyle name="표준 11 3 2 2 2 4" xfId="5400"/>
    <cellStyle name="표준 11 3 2 2 2 5" xfId="5401"/>
    <cellStyle name="표준 11 3 2 2 3" xfId="5402"/>
    <cellStyle name="표준 11 3 2 2 3 2" xfId="5403"/>
    <cellStyle name="표준 11 3 2 2 3 2 2" xfId="5404"/>
    <cellStyle name="표준 11 3 2 2 3 2 2 2" xfId="5405"/>
    <cellStyle name="표준 11 3 2 2 3 2 3" xfId="5406"/>
    <cellStyle name="표준 11 3 2 2 3 2 4" xfId="5407"/>
    <cellStyle name="표준 11 3 2 2 3 3" xfId="5408"/>
    <cellStyle name="표준 11 3 2 2 3 3 2" xfId="5409"/>
    <cellStyle name="표준 11 3 2 2 3 4" xfId="5410"/>
    <cellStyle name="표준 11 3 2 2 3 5" xfId="5411"/>
    <cellStyle name="표준 11 3 2 2 4" xfId="5412"/>
    <cellStyle name="표준 11 3 2 2 4 2" xfId="5413"/>
    <cellStyle name="표준 11 3 2 2 4 2 2" xfId="5414"/>
    <cellStyle name="표준 11 3 2 2 4 2 2 2" xfId="5415"/>
    <cellStyle name="표준 11 3 2 2 4 2 3" xfId="5416"/>
    <cellStyle name="표준 11 3 2 2 4 2 4" xfId="5417"/>
    <cellStyle name="표준 11 3 2 2 4 3" xfId="5418"/>
    <cellStyle name="표준 11 3 2 2 4 3 2" xfId="5419"/>
    <cellStyle name="표준 11 3 2 2 4 4" xfId="5420"/>
    <cellStyle name="표준 11 3 2 2 4 5" xfId="5421"/>
    <cellStyle name="표준 11 3 2 2 5" xfId="5422"/>
    <cellStyle name="표준 11 3 2 2 5 2" xfId="5423"/>
    <cellStyle name="표준 11 3 2 2 5 2 2" xfId="5424"/>
    <cellStyle name="표준 11 3 2 2 5 2 2 2" xfId="5425"/>
    <cellStyle name="표준 11 3 2 2 5 2 3" xfId="5426"/>
    <cellStyle name="표준 11 3 2 2 5 2 4" xfId="5427"/>
    <cellStyle name="표준 11 3 2 2 5 3" xfId="5428"/>
    <cellStyle name="표준 11 3 2 2 5 3 2" xfId="5429"/>
    <cellStyle name="표준 11 3 2 2 5 4" xfId="5430"/>
    <cellStyle name="표준 11 3 2 2 5 5" xfId="5431"/>
    <cellStyle name="표준 11 3 2 2 6" xfId="5432"/>
    <cellStyle name="표준 11 3 2 2 6 2" xfId="5433"/>
    <cellStyle name="표준 11 3 2 2 6 2 2" xfId="5434"/>
    <cellStyle name="표준 11 3 2 2 6 3" xfId="5435"/>
    <cellStyle name="표준 11 3 2 2 6 4" xfId="5436"/>
    <cellStyle name="표준 11 3 2 2 7" xfId="5437"/>
    <cellStyle name="표준 11 3 2 2 7 2" xfId="5438"/>
    <cellStyle name="표준 11 3 2 2 8" xfId="5439"/>
    <cellStyle name="표준 11 3 2 2 9" xfId="5440"/>
    <cellStyle name="표준 11 3 2 3" xfId="5441"/>
    <cellStyle name="표준 11 3 2 3 2" xfId="5442"/>
    <cellStyle name="표준 11 3 2 3 2 2" xfId="5443"/>
    <cellStyle name="표준 11 3 2 3 2 2 2" xfId="5444"/>
    <cellStyle name="표준 11 3 2 3 2 3" xfId="5445"/>
    <cellStyle name="표준 11 3 2 3 2 4" xfId="5446"/>
    <cellStyle name="표준 11 3 2 3 3" xfId="5447"/>
    <cellStyle name="표준 11 3 2 3 3 2" xfId="5448"/>
    <cellStyle name="표준 11 3 2 3 4" xfId="5449"/>
    <cellStyle name="표준 11 3 2 3 5" xfId="5450"/>
    <cellStyle name="표준 11 3 2 4" xfId="5451"/>
    <cellStyle name="표준 11 3 2 4 2" xfId="5452"/>
    <cellStyle name="표준 11 3 2 4 2 2" xfId="5453"/>
    <cellStyle name="표준 11 3 2 4 2 2 2" xfId="5454"/>
    <cellStyle name="표준 11 3 2 4 2 3" xfId="5455"/>
    <cellStyle name="표준 11 3 2 4 2 4" xfId="5456"/>
    <cellStyle name="표준 11 3 2 4 3" xfId="5457"/>
    <cellStyle name="표준 11 3 2 4 3 2" xfId="5458"/>
    <cellStyle name="표준 11 3 2 4 4" xfId="5459"/>
    <cellStyle name="표준 11 3 2 4 5" xfId="5460"/>
    <cellStyle name="표준 11 3 2 5" xfId="5461"/>
    <cellStyle name="표준 11 3 2 5 2" xfId="5462"/>
    <cellStyle name="표준 11 3 2 5 2 2" xfId="5463"/>
    <cellStyle name="표준 11 3 2 5 2 2 2" xfId="5464"/>
    <cellStyle name="표준 11 3 2 5 2 3" xfId="5465"/>
    <cellStyle name="표준 11 3 2 5 2 4" xfId="5466"/>
    <cellStyle name="표준 11 3 2 5 3" xfId="5467"/>
    <cellStyle name="표준 11 3 2 5 3 2" xfId="5468"/>
    <cellStyle name="표준 11 3 2 5 4" xfId="5469"/>
    <cellStyle name="표준 11 3 2 5 5" xfId="5470"/>
    <cellStyle name="표준 11 3 2 6" xfId="5471"/>
    <cellStyle name="표준 11 3 2 6 2" xfId="5472"/>
    <cellStyle name="표준 11 3 2 6 2 2" xfId="5473"/>
    <cellStyle name="표준 11 3 2 6 2 2 2" xfId="5474"/>
    <cellStyle name="표준 11 3 2 6 2 3" xfId="5475"/>
    <cellStyle name="표준 11 3 2 6 2 4" xfId="5476"/>
    <cellStyle name="표준 11 3 2 6 3" xfId="5477"/>
    <cellStyle name="표준 11 3 2 6 3 2" xfId="5478"/>
    <cellStyle name="표준 11 3 2 6 4" xfId="5479"/>
    <cellStyle name="표준 11 3 2 6 5" xfId="5480"/>
    <cellStyle name="표준 11 3 2 7" xfId="5481"/>
    <cellStyle name="표준 11 3 2 7 2" xfId="5482"/>
    <cellStyle name="표준 11 3 2 7 2 2" xfId="5483"/>
    <cellStyle name="표준 11 3 2 7 3" xfId="5484"/>
    <cellStyle name="표준 11 3 2 7 4" xfId="5485"/>
    <cellStyle name="표준 11 3 2 8" xfId="5486"/>
    <cellStyle name="표준 11 3 2 8 2" xfId="5487"/>
    <cellStyle name="표준 11 3 2 9" xfId="5488"/>
    <cellStyle name="표준 11 3 3" xfId="5489"/>
    <cellStyle name="표준 11 3 3 2" xfId="5490"/>
    <cellStyle name="표준 11 3 3 2 2" xfId="5491"/>
    <cellStyle name="표준 11 3 3 2 2 2" xfId="5492"/>
    <cellStyle name="표준 11 3 3 2 2 2 2" xfId="5493"/>
    <cellStyle name="표준 11 3 3 2 2 3" xfId="5494"/>
    <cellStyle name="표준 11 3 3 2 2 4" xfId="5495"/>
    <cellStyle name="표준 11 3 3 2 3" xfId="5496"/>
    <cellStyle name="표준 11 3 3 2 3 2" xfId="5497"/>
    <cellStyle name="표준 11 3 3 2 4" xfId="5498"/>
    <cellStyle name="표준 11 3 3 2 5" xfId="5499"/>
    <cellStyle name="표준 11 3 3 3" xfId="5500"/>
    <cellStyle name="표준 11 3 3 3 2" xfId="5501"/>
    <cellStyle name="표준 11 3 3 3 2 2" xfId="5502"/>
    <cellStyle name="표준 11 3 3 3 2 2 2" xfId="5503"/>
    <cellStyle name="표준 11 3 3 3 2 3" xfId="5504"/>
    <cellStyle name="표준 11 3 3 3 2 4" xfId="5505"/>
    <cellStyle name="표준 11 3 3 3 3" xfId="5506"/>
    <cellStyle name="표준 11 3 3 3 3 2" xfId="5507"/>
    <cellStyle name="표준 11 3 3 3 4" xfId="5508"/>
    <cellStyle name="표준 11 3 3 3 5" xfId="5509"/>
    <cellStyle name="표준 11 3 3 4" xfId="5510"/>
    <cellStyle name="표준 11 3 3 4 2" xfId="5511"/>
    <cellStyle name="표준 11 3 3 4 2 2" xfId="5512"/>
    <cellStyle name="표준 11 3 3 4 2 2 2" xfId="5513"/>
    <cellStyle name="표준 11 3 3 4 2 3" xfId="5514"/>
    <cellStyle name="표준 11 3 3 4 2 4" xfId="5515"/>
    <cellStyle name="표준 11 3 3 4 3" xfId="5516"/>
    <cellStyle name="표준 11 3 3 4 3 2" xfId="5517"/>
    <cellStyle name="표준 11 3 3 4 4" xfId="5518"/>
    <cellStyle name="표준 11 3 3 4 5" xfId="5519"/>
    <cellStyle name="표준 11 3 3 5" xfId="5520"/>
    <cellStyle name="표준 11 3 3 5 2" xfId="5521"/>
    <cellStyle name="표준 11 3 3 5 2 2" xfId="5522"/>
    <cellStyle name="표준 11 3 3 5 2 2 2" xfId="5523"/>
    <cellStyle name="표준 11 3 3 5 2 3" xfId="5524"/>
    <cellStyle name="표준 11 3 3 5 2 4" xfId="5525"/>
    <cellStyle name="표준 11 3 3 5 3" xfId="5526"/>
    <cellStyle name="표준 11 3 3 5 3 2" xfId="5527"/>
    <cellStyle name="표준 11 3 3 5 4" xfId="5528"/>
    <cellStyle name="표준 11 3 3 5 5" xfId="5529"/>
    <cellStyle name="표준 11 3 3 6" xfId="5530"/>
    <cellStyle name="표준 11 3 3 6 2" xfId="5531"/>
    <cellStyle name="표준 11 3 3 6 2 2" xfId="5532"/>
    <cellStyle name="표준 11 3 3 6 3" xfId="5533"/>
    <cellStyle name="표준 11 3 3 6 4" xfId="5534"/>
    <cellStyle name="표준 11 3 3 7" xfId="5535"/>
    <cellStyle name="표준 11 3 3 7 2" xfId="5536"/>
    <cellStyle name="표준 11 3 3 8" xfId="5537"/>
    <cellStyle name="표준 11 3 3 9" xfId="5538"/>
    <cellStyle name="표준 11 3 4" xfId="5539"/>
    <cellStyle name="표준 11 3 4 2" xfId="5540"/>
    <cellStyle name="표준 11 3 4 2 2" xfId="5541"/>
    <cellStyle name="표준 11 3 4 2 2 2" xfId="5542"/>
    <cellStyle name="표준 11 3 4 2 3" xfId="5543"/>
    <cellStyle name="표준 11 3 4 2 4" xfId="5544"/>
    <cellStyle name="표준 11 3 4 3" xfId="5545"/>
    <cellStyle name="표준 11 3 4 3 2" xfId="5546"/>
    <cellStyle name="표준 11 3 4 4" xfId="5547"/>
    <cellStyle name="표준 11 3 4 5" xfId="5548"/>
    <cellStyle name="표준 11 3 5" xfId="5549"/>
    <cellStyle name="표준 11 3 5 2" xfId="5550"/>
    <cellStyle name="표준 11 3 5 2 2" xfId="5551"/>
    <cellStyle name="표준 11 3 5 2 2 2" xfId="5552"/>
    <cellStyle name="표준 11 3 5 2 3" xfId="5553"/>
    <cellStyle name="표준 11 3 5 2 4" xfId="5554"/>
    <cellStyle name="표준 11 3 5 3" xfId="5555"/>
    <cellStyle name="표준 11 3 5 3 2" xfId="5556"/>
    <cellStyle name="표준 11 3 5 4" xfId="5557"/>
    <cellStyle name="표준 11 3 5 5" xfId="5558"/>
    <cellStyle name="표준 11 3 6" xfId="5559"/>
    <cellStyle name="표준 11 3 6 2" xfId="5560"/>
    <cellStyle name="표준 11 3 6 2 2" xfId="5561"/>
    <cellStyle name="표준 11 3 6 2 2 2" xfId="5562"/>
    <cellStyle name="표준 11 3 6 2 3" xfId="5563"/>
    <cellStyle name="표준 11 3 6 2 4" xfId="5564"/>
    <cellStyle name="표준 11 3 6 3" xfId="5565"/>
    <cellStyle name="표준 11 3 6 3 2" xfId="5566"/>
    <cellStyle name="표준 11 3 6 4" xfId="5567"/>
    <cellStyle name="표준 11 3 6 5" xfId="5568"/>
    <cellStyle name="표준 11 3 7" xfId="5569"/>
    <cellStyle name="표준 11 3 7 2" xfId="5570"/>
    <cellStyle name="표준 11 3 7 2 2" xfId="5571"/>
    <cellStyle name="표준 11 3 7 2 2 2" xfId="5572"/>
    <cellStyle name="표준 11 3 7 2 3" xfId="5573"/>
    <cellStyle name="표준 11 3 7 2 4" xfId="5574"/>
    <cellStyle name="표준 11 3 7 3" xfId="5575"/>
    <cellStyle name="표준 11 3 7 3 2" xfId="5576"/>
    <cellStyle name="표준 11 3 7 4" xfId="5577"/>
    <cellStyle name="표준 11 3 7 5" xfId="5578"/>
    <cellStyle name="표준 11 3 8" xfId="5579"/>
    <cellStyle name="표준 11 3 8 2" xfId="5580"/>
    <cellStyle name="표준 11 3 8 2 2" xfId="5581"/>
    <cellStyle name="표준 11 3 8 3" xfId="5582"/>
    <cellStyle name="표준 11 3 8 4" xfId="5583"/>
    <cellStyle name="표준 11 3 9" xfId="5584"/>
    <cellStyle name="표준 11 3 9 2" xfId="5585"/>
    <cellStyle name="표준 11 4" xfId="5586"/>
    <cellStyle name="표준 11 4 10" xfId="5587"/>
    <cellStyle name="표준 11 4 11" xfId="5588"/>
    <cellStyle name="표준 11 4 2" xfId="5589"/>
    <cellStyle name="표준 11 4 2 2" xfId="5590"/>
    <cellStyle name="표준 11 4 2 2 2" xfId="5591"/>
    <cellStyle name="표준 11 4 2 2 2 2" xfId="5592"/>
    <cellStyle name="표준 11 4 2 2 2 2 2" xfId="5593"/>
    <cellStyle name="표준 11 4 2 2 2 3" xfId="5594"/>
    <cellStyle name="표준 11 4 2 2 2 4" xfId="5595"/>
    <cellStyle name="표준 11 4 2 2 3" xfId="5596"/>
    <cellStyle name="표준 11 4 2 2 3 2" xfId="5597"/>
    <cellStyle name="표준 11 4 2 2 4" xfId="5598"/>
    <cellStyle name="표준 11 4 2 2 5" xfId="5599"/>
    <cellStyle name="표준 11 4 2 3" xfId="5600"/>
    <cellStyle name="표준 11 4 2 3 2" xfId="5601"/>
    <cellStyle name="표준 11 4 2 3 2 2" xfId="5602"/>
    <cellStyle name="표준 11 4 2 3 2 2 2" xfId="5603"/>
    <cellStyle name="표준 11 4 2 3 2 3" xfId="5604"/>
    <cellStyle name="표준 11 4 2 3 2 4" xfId="5605"/>
    <cellStyle name="표준 11 4 2 3 3" xfId="5606"/>
    <cellStyle name="표준 11 4 2 3 3 2" xfId="5607"/>
    <cellStyle name="표준 11 4 2 3 4" xfId="5608"/>
    <cellStyle name="표준 11 4 2 3 5" xfId="5609"/>
    <cellStyle name="표준 11 4 2 4" xfId="5610"/>
    <cellStyle name="표준 11 4 2 4 2" xfId="5611"/>
    <cellStyle name="표준 11 4 2 4 2 2" xfId="5612"/>
    <cellStyle name="표준 11 4 2 4 2 2 2" xfId="5613"/>
    <cellStyle name="표준 11 4 2 4 2 3" xfId="5614"/>
    <cellStyle name="표준 11 4 2 4 2 4" xfId="5615"/>
    <cellStyle name="표준 11 4 2 4 3" xfId="5616"/>
    <cellStyle name="표준 11 4 2 4 3 2" xfId="5617"/>
    <cellStyle name="표준 11 4 2 4 4" xfId="5618"/>
    <cellStyle name="표준 11 4 2 4 5" xfId="5619"/>
    <cellStyle name="표준 11 4 2 5" xfId="5620"/>
    <cellStyle name="표준 11 4 2 5 2" xfId="5621"/>
    <cellStyle name="표준 11 4 2 5 2 2" xfId="5622"/>
    <cellStyle name="표준 11 4 2 5 2 2 2" xfId="5623"/>
    <cellStyle name="표준 11 4 2 5 2 3" xfId="5624"/>
    <cellStyle name="표준 11 4 2 5 2 4" xfId="5625"/>
    <cellStyle name="표준 11 4 2 5 3" xfId="5626"/>
    <cellStyle name="표준 11 4 2 5 3 2" xfId="5627"/>
    <cellStyle name="표준 11 4 2 5 4" xfId="5628"/>
    <cellStyle name="표준 11 4 2 5 5" xfId="5629"/>
    <cellStyle name="표준 11 4 2 6" xfId="5630"/>
    <cellStyle name="표준 11 4 2 6 2" xfId="5631"/>
    <cellStyle name="표준 11 4 2 6 2 2" xfId="5632"/>
    <cellStyle name="표준 11 4 2 6 3" xfId="5633"/>
    <cellStyle name="표준 11 4 2 6 4" xfId="5634"/>
    <cellStyle name="표준 11 4 2 7" xfId="5635"/>
    <cellStyle name="표준 11 4 2 7 2" xfId="5636"/>
    <cellStyle name="표준 11 4 2 8" xfId="5637"/>
    <cellStyle name="표준 11 4 2 9" xfId="5638"/>
    <cellStyle name="표준 11 4 3" xfId="5639"/>
    <cellStyle name="표준 11 4 3 2" xfId="5640"/>
    <cellStyle name="표준 11 4 3 2 2" xfId="5641"/>
    <cellStyle name="표준 11 4 3 2 2 2" xfId="5642"/>
    <cellStyle name="표준 11 4 3 2 3" xfId="5643"/>
    <cellStyle name="표준 11 4 3 2 4" xfId="5644"/>
    <cellStyle name="표준 11 4 3 3" xfId="5645"/>
    <cellStyle name="표준 11 4 3 3 2" xfId="5646"/>
    <cellStyle name="표준 11 4 3 4" xfId="5647"/>
    <cellStyle name="표준 11 4 3 5" xfId="5648"/>
    <cellStyle name="표준 11 4 4" xfId="5649"/>
    <cellStyle name="표준 11 4 4 2" xfId="5650"/>
    <cellStyle name="표준 11 4 4 2 2" xfId="5651"/>
    <cellStyle name="표준 11 4 4 2 2 2" xfId="5652"/>
    <cellStyle name="표준 11 4 4 2 3" xfId="5653"/>
    <cellStyle name="표준 11 4 4 2 4" xfId="5654"/>
    <cellStyle name="표준 11 4 4 3" xfId="5655"/>
    <cellStyle name="표준 11 4 4 3 2" xfId="5656"/>
    <cellStyle name="표준 11 4 4 4" xfId="5657"/>
    <cellStyle name="표준 11 4 4 5" xfId="5658"/>
    <cellStyle name="표준 11 4 5" xfId="5659"/>
    <cellStyle name="표준 11 4 5 2" xfId="5660"/>
    <cellStyle name="표준 11 4 5 2 2" xfId="5661"/>
    <cellStyle name="표준 11 4 5 2 2 2" xfId="5662"/>
    <cellStyle name="표준 11 4 5 2 3" xfId="5663"/>
    <cellStyle name="표준 11 4 5 2 4" xfId="5664"/>
    <cellStyle name="표준 11 4 5 3" xfId="5665"/>
    <cellStyle name="표준 11 4 5 3 2" xfId="5666"/>
    <cellStyle name="표준 11 4 5 4" xfId="5667"/>
    <cellStyle name="표준 11 4 5 5" xfId="5668"/>
    <cellStyle name="표준 11 4 6" xfId="5669"/>
    <cellStyle name="표준 11 4 6 2" xfId="5670"/>
    <cellStyle name="표준 11 4 6 2 2" xfId="5671"/>
    <cellStyle name="표준 11 4 6 2 2 2" xfId="5672"/>
    <cellStyle name="표준 11 4 6 2 3" xfId="5673"/>
    <cellStyle name="표준 11 4 6 2 4" xfId="5674"/>
    <cellStyle name="표준 11 4 6 3" xfId="5675"/>
    <cellStyle name="표준 11 4 6 3 2" xfId="5676"/>
    <cellStyle name="표준 11 4 6 4" xfId="5677"/>
    <cellStyle name="표준 11 4 6 5" xfId="5678"/>
    <cellStyle name="표준 11 4 7" xfId="5679"/>
    <cellStyle name="표준 11 4 7 2" xfId="5680"/>
    <cellStyle name="표준 11 4 7 2 2" xfId="5681"/>
    <cellStyle name="표준 11 4 7 3" xfId="5682"/>
    <cellStyle name="표준 11 4 7 4" xfId="5683"/>
    <cellStyle name="표준 11 4 8" xfId="5684"/>
    <cellStyle name="표준 11 4 8 2" xfId="5685"/>
    <cellStyle name="표준 11 4 9" xfId="5686"/>
    <cellStyle name="표준 11 5" xfId="5687"/>
    <cellStyle name="표준 11 5 2" xfId="5688"/>
    <cellStyle name="표준 11 5 2 2" xfId="5689"/>
    <cellStyle name="표준 11 5 2 2 2" xfId="5690"/>
    <cellStyle name="표준 11 5 2 2 2 2" xfId="5691"/>
    <cellStyle name="표준 11 5 2 2 3" xfId="5692"/>
    <cellStyle name="표준 11 5 2 2 4" xfId="5693"/>
    <cellStyle name="표준 11 5 2 3" xfId="5694"/>
    <cellStyle name="표준 11 5 2 3 2" xfId="5695"/>
    <cellStyle name="표준 11 5 2 4" xfId="5696"/>
    <cellStyle name="표준 11 5 2 5" xfId="5697"/>
    <cellStyle name="표준 11 5 3" xfId="5698"/>
    <cellStyle name="표준 11 5 3 2" xfId="5699"/>
    <cellStyle name="표준 11 5 3 2 2" xfId="5700"/>
    <cellStyle name="표준 11 5 3 2 2 2" xfId="5701"/>
    <cellStyle name="표준 11 5 3 2 3" xfId="5702"/>
    <cellStyle name="표준 11 5 3 2 4" xfId="5703"/>
    <cellStyle name="표준 11 5 3 3" xfId="5704"/>
    <cellStyle name="표준 11 5 3 3 2" xfId="5705"/>
    <cellStyle name="표준 11 5 3 4" xfId="5706"/>
    <cellStyle name="표준 11 5 3 5" xfId="5707"/>
    <cellStyle name="표준 11 5 4" xfId="5708"/>
    <cellStyle name="표준 11 5 4 2" xfId="5709"/>
    <cellStyle name="표준 11 5 4 2 2" xfId="5710"/>
    <cellStyle name="표준 11 5 4 2 2 2" xfId="5711"/>
    <cellStyle name="표준 11 5 4 2 3" xfId="5712"/>
    <cellStyle name="표준 11 5 4 2 4" xfId="5713"/>
    <cellStyle name="표준 11 5 4 3" xfId="5714"/>
    <cellStyle name="표준 11 5 4 3 2" xfId="5715"/>
    <cellStyle name="표준 11 5 4 4" xfId="5716"/>
    <cellStyle name="표준 11 5 4 5" xfId="5717"/>
    <cellStyle name="표준 11 5 5" xfId="5718"/>
    <cellStyle name="표준 11 5 5 2" xfId="5719"/>
    <cellStyle name="표준 11 5 5 2 2" xfId="5720"/>
    <cellStyle name="표준 11 5 5 2 2 2" xfId="5721"/>
    <cellStyle name="표준 11 5 5 2 3" xfId="5722"/>
    <cellStyle name="표준 11 5 5 2 4" xfId="5723"/>
    <cellStyle name="표준 11 5 5 3" xfId="5724"/>
    <cellStyle name="표준 11 5 5 3 2" xfId="5725"/>
    <cellStyle name="표준 11 5 5 4" xfId="5726"/>
    <cellStyle name="표준 11 5 5 5" xfId="5727"/>
    <cellStyle name="표준 11 5 6" xfId="5728"/>
    <cellStyle name="표준 11 5 6 2" xfId="5729"/>
    <cellStyle name="표준 11 5 6 2 2" xfId="5730"/>
    <cellStyle name="표준 11 5 6 3" xfId="5731"/>
    <cellStyle name="표준 11 5 6 4" xfId="5732"/>
    <cellStyle name="표준 11 5 7" xfId="5733"/>
    <cellStyle name="표준 11 5 7 2" xfId="5734"/>
    <cellStyle name="표준 11 5 8" xfId="5735"/>
    <cellStyle name="표준 11 5 9" xfId="5736"/>
    <cellStyle name="표준 11 6" xfId="5737"/>
    <cellStyle name="표준 11 6 2" xfId="5738"/>
    <cellStyle name="표준 11 6 2 2" xfId="5739"/>
    <cellStyle name="표준 11 6 2 2 2" xfId="5740"/>
    <cellStyle name="표준 11 6 2 3" xfId="5741"/>
    <cellStyle name="표준 11 6 2 4" xfId="5742"/>
    <cellStyle name="표준 11 6 3" xfId="5743"/>
    <cellStyle name="표준 11 6 3 2" xfId="5744"/>
    <cellStyle name="표준 11 6 4" xfId="5745"/>
    <cellStyle name="표준 11 6 5" xfId="5746"/>
    <cellStyle name="표준 11 7" xfId="5747"/>
    <cellStyle name="표준 11 7 2" xfId="5748"/>
    <cellStyle name="표준 11 7 2 2" xfId="5749"/>
    <cellStyle name="표준 11 7 2 2 2" xfId="5750"/>
    <cellStyle name="표준 11 7 2 3" xfId="5751"/>
    <cellStyle name="표준 11 7 2 4" xfId="5752"/>
    <cellStyle name="표준 11 7 3" xfId="5753"/>
    <cellStyle name="표준 11 7 3 2" xfId="5754"/>
    <cellStyle name="표준 11 7 4" xfId="5755"/>
    <cellStyle name="표준 11 7 5" xfId="5756"/>
    <cellStyle name="표준 11 8" xfId="5757"/>
    <cellStyle name="표준 11 8 2" xfId="5758"/>
    <cellStyle name="표준 11 8 2 2" xfId="5759"/>
    <cellStyle name="표준 11 8 2 2 2" xfId="5760"/>
    <cellStyle name="표준 11 8 2 3" xfId="5761"/>
    <cellStyle name="표준 11 8 2 4" xfId="5762"/>
    <cellStyle name="표준 11 8 3" xfId="5763"/>
    <cellStyle name="표준 11 8 3 2" xfId="5764"/>
    <cellStyle name="표준 11 8 4" xfId="5765"/>
    <cellStyle name="표준 11 8 5" xfId="5766"/>
    <cellStyle name="표준 11 9" xfId="5767"/>
    <cellStyle name="표준 11 9 2" xfId="5768"/>
    <cellStyle name="표준 11 9 2 2" xfId="5769"/>
    <cellStyle name="표준 11 9 2 2 2" xfId="5770"/>
    <cellStyle name="표준 11 9 2 3" xfId="5771"/>
    <cellStyle name="표준 11 9 2 4" xfId="5772"/>
    <cellStyle name="표준 11 9 3" xfId="5773"/>
    <cellStyle name="표준 11 9 3 2" xfId="5774"/>
    <cellStyle name="표준 11 9 4" xfId="5775"/>
    <cellStyle name="표준 11 9 5" xfId="5776"/>
    <cellStyle name="표준 110" xfId="5777"/>
    <cellStyle name="표준 110 2" xfId="5778"/>
    <cellStyle name="표준 111" xfId="5779"/>
    <cellStyle name="표준 111 2" xfId="5780"/>
    <cellStyle name="표준 112" xfId="5781"/>
    <cellStyle name="표준 112 2" xfId="5782"/>
    <cellStyle name="표준 113" xfId="5783"/>
    <cellStyle name="표준 113 2" xfId="5784"/>
    <cellStyle name="표준 114" xfId="5785"/>
    <cellStyle name="표준 114 2" xfId="5786"/>
    <cellStyle name="표준 115" xfId="5787"/>
    <cellStyle name="표준 115 2" xfId="5788"/>
    <cellStyle name="표준 116" xfId="5789"/>
    <cellStyle name="표준 116 2" xfId="5790"/>
    <cellStyle name="표준 117" xfId="5791"/>
    <cellStyle name="표준 117 2" xfId="5792"/>
    <cellStyle name="표준 118" xfId="5793"/>
    <cellStyle name="표준 118 2" xfId="5794"/>
    <cellStyle name="표준 119" xfId="5795"/>
    <cellStyle name="표준 119 2" xfId="5796"/>
    <cellStyle name="표준 12" xfId="5797"/>
    <cellStyle name="표준 12 2" xfId="5798"/>
    <cellStyle name="표준 12 3" xfId="5799"/>
    <cellStyle name="표준 12 4" xfId="5800"/>
    <cellStyle name="표준 12 5" xfId="5801"/>
    <cellStyle name="표준 120" xfId="5802"/>
    <cellStyle name="표준 120 2" xfId="5803"/>
    <cellStyle name="표준 121" xfId="5804"/>
    <cellStyle name="표준 121 2" xfId="5805"/>
    <cellStyle name="표준 122" xfId="5806"/>
    <cellStyle name="표준 122 2" xfId="5807"/>
    <cellStyle name="표준 123" xfId="5808"/>
    <cellStyle name="표준 123 2" xfId="5809"/>
    <cellStyle name="표준 124" xfId="5810"/>
    <cellStyle name="표준 124 2" xfId="5811"/>
    <cellStyle name="표준 125" xfId="5812"/>
    <cellStyle name="표준 125 2" xfId="5813"/>
    <cellStyle name="표준 126" xfId="5814"/>
    <cellStyle name="표준 126 2" xfId="5815"/>
    <cellStyle name="표준 127" xfId="5816"/>
    <cellStyle name="표준 127 2" xfId="5817"/>
    <cellStyle name="표준 128" xfId="5818"/>
    <cellStyle name="표준 128 2" xfId="5819"/>
    <cellStyle name="표준 129" xfId="5820"/>
    <cellStyle name="표준 129 2" xfId="5821"/>
    <cellStyle name="표준 13" xfId="5822"/>
    <cellStyle name="표준 13 10" xfId="5823"/>
    <cellStyle name="표준 13 10 2" xfId="5824"/>
    <cellStyle name="표준 13 10 2 2" xfId="5825"/>
    <cellStyle name="표준 13 10 3" xfId="5826"/>
    <cellStyle name="표준 13 10 4" xfId="5827"/>
    <cellStyle name="표준 13 11" xfId="5828"/>
    <cellStyle name="표준 13 11 2" xfId="5829"/>
    <cellStyle name="표준 13 12" xfId="5830"/>
    <cellStyle name="표준 13 13" xfId="5831"/>
    <cellStyle name="표준 13 14" xfId="5832"/>
    <cellStyle name="표준 13 2" xfId="5833"/>
    <cellStyle name="표준 13 2 10" xfId="5834"/>
    <cellStyle name="표준 13 2 10 2" xfId="5835"/>
    <cellStyle name="표준 13 2 11" xfId="5836"/>
    <cellStyle name="표준 13 2 12" xfId="5837"/>
    <cellStyle name="표준 13 2 12 2" xfId="5838"/>
    <cellStyle name="표준 13 2 13" xfId="5839"/>
    <cellStyle name="표준 13 2 2" xfId="5840"/>
    <cellStyle name="표준 13 2 2 10" xfId="5841"/>
    <cellStyle name="표준 13 2 2 11" xfId="5842"/>
    <cellStyle name="표준 13 2 2 2" xfId="5843"/>
    <cellStyle name="표준 13 2 2 2 10" xfId="5844"/>
    <cellStyle name="표준 13 2 2 2 2" xfId="5845"/>
    <cellStyle name="표준 13 2 2 2 2 2" xfId="5846"/>
    <cellStyle name="표준 13 2 2 2 2 2 2" xfId="5847"/>
    <cellStyle name="표준 13 2 2 2 2 2 2 2" xfId="5848"/>
    <cellStyle name="표준 13 2 2 2 2 2 2 2 2" xfId="5849"/>
    <cellStyle name="표준 13 2 2 2 2 2 2 3" xfId="5850"/>
    <cellStyle name="표준 13 2 2 2 2 2 2 4" xfId="5851"/>
    <cellStyle name="표준 13 2 2 2 2 2 3" xfId="5852"/>
    <cellStyle name="표준 13 2 2 2 2 2 3 2" xfId="5853"/>
    <cellStyle name="표준 13 2 2 2 2 2 4" xfId="5854"/>
    <cellStyle name="표준 13 2 2 2 2 2 5" xfId="5855"/>
    <cellStyle name="표준 13 2 2 2 2 3" xfId="5856"/>
    <cellStyle name="표준 13 2 2 2 2 3 2" xfId="5857"/>
    <cellStyle name="표준 13 2 2 2 2 3 2 2" xfId="5858"/>
    <cellStyle name="표준 13 2 2 2 2 3 2 2 2" xfId="5859"/>
    <cellStyle name="표준 13 2 2 2 2 3 2 3" xfId="5860"/>
    <cellStyle name="표준 13 2 2 2 2 3 2 4" xfId="5861"/>
    <cellStyle name="표준 13 2 2 2 2 3 3" xfId="5862"/>
    <cellStyle name="표준 13 2 2 2 2 3 3 2" xfId="5863"/>
    <cellStyle name="표준 13 2 2 2 2 3 4" xfId="5864"/>
    <cellStyle name="표준 13 2 2 2 2 3 5" xfId="5865"/>
    <cellStyle name="표준 13 2 2 2 2 4" xfId="5866"/>
    <cellStyle name="표준 13 2 2 2 2 4 2" xfId="5867"/>
    <cellStyle name="표준 13 2 2 2 2 4 2 2" xfId="5868"/>
    <cellStyle name="표준 13 2 2 2 2 4 2 2 2" xfId="5869"/>
    <cellStyle name="표준 13 2 2 2 2 4 2 3" xfId="5870"/>
    <cellStyle name="표준 13 2 2 2 2 4 2 4" xfId="5871"/>
    <cellStyle name="표준 13 2 2 2 2 4 3" xfId="5872"/>
    <cellStyle name="표준 13 2 2 2 2 4 3 2" xfId="5873"/>
    <cellStyle name="표준 13 2 2 2 2 4 4" xfId="5874"/>
    <cellStyle name="표준 13 2 2 2 2 4 5" xfId="5875"/>
    <cellStyle name="표준 13 2 2 2 2 5" xfId="5876"/>
    <cellStyle name="표준 13 2 2 2 2 5 2" xfId="5877"/>
    <cellStyle name="표준 13 2 2 2 2 5 2 2" xfId="5878"/>
    <cellStyle name="표준 13 2 2 2 2 5 2 2 2" xfId="5879"/>
    <cellStyle name="표준 13 2 2 2 2 5 2 3" xfId="5880"/>
    <cellStyle name="표준 13 2 2 2 2 5 2 4" xfId="5881"/>
    <cellStyle name="표준 13 2 2 2 2 5 3" xfId="5882"/>
    <cellStyle name="표준 13 2 2 2 2 5 3 2" xfId="5883"/>
    <cellStyle name="표준 13 2 2 2 2 5 4" xfId="5884"/>
    <cellStyle name="표준 13 2 2 2 2 5 5" xfId="5885"/>
    <cellStyle name="표준 13 2 2 2 2 6" xfId="5886"/>
    <cellStyle name="표준 13 2 2 2 2 6 2" xfId="5887"/>
    <cellStyle name="표준 13 2 2 2 2 6 2 2" xfId="5888"/>
    <cellStyle name="표준 13 2 2 2 2 6 3" xfId="5889"/>
    <cellStyle name="표준 13 2 2 2 2 6 4" xfId="5890"/>
    <cellStyle name="표준 13 2 2 2 2 7" xfId="5891"/>
    <cellStyle name="표준 13 2 2 2 2 7 2" xfId="5892"/>
    <cellStyle name="표준 13 2 2 2 2 8" xfId="5893"/>
    <cellStyle name="표준 13 2 2 2 2 9" xfId="5894"/>
    <cellStyle name="표준 13 2 2 2 3" xfId="5895"/>
    <cellStyle name="표준 13 2 2 2 3 2" xfId="5896"/>
    <cellStyle name="표준 13 2 2 2 3 2 2" xfId="5897"/>
    <cellStyle name="표준 13 2 2 2 3 2 2 2" xfId="5898"/>
    <cellStyle name="표준 13 2 2 2 3 2 3" xfId="5899"/>
    <cellStyle name="표준 13 2 2 2 3 2 4" xfId="5900"/>
    <cellStyle name="표준 13 2 2 2 3 3" xfId="5901"/>
    <cellStyle name="표준 13 2 2 2 3 3 2" xfId="5902"/>
    <cellStyle name="표준 13 2 2 2 3 4" xfId="5903"/>
    <cellStyle name="표준 13 2 2 2 3 5" xfId="5904"/>
    <cellStyle name="표준 13 2 2 2 4" xfId="5905"/>
    <cellStyle name="표준 13 2 2 2 4 2" xfId="5906"/>
    <cellStyle name="표준 13 2 2 2 4 2 2" xfId="5907"/>
    <cellStyle name="표준 13 2 2 2 4 2 2 2" xfId="5908"/>
    <cellStyle name="표준 13 2 2 2 4 2 3" xfId="5909"/>
    <cellStyle name="표준 13 2 2 2 4 2 4" xfId="5910"/>
    <cellStyle name="표준 13 2 2 2 4 3" xfId="5911"/>
    <cellStyle name="표준 13 2 2 2 4 3 2" xfId="5912"/>
    <cellStyle name="표준 13 2 2 2 4 4" xfId="5913"/>
    <cellStyle name="표준 13 2 2 2 4 5" xfId="5914"/>
    <cellStyle name="표준 13 2 2 2 5" xfId="5915"/>
    <cellStyle name="표준 13 2 2 2 5 2" xfId="5916"/>
    <cellStyle name="표준 13 2 2 2 5 2 2" xfId="5917"/>
    <cellStyle name="표준 13 2 2 2 5 2 2 2" xfId="5918"/>
    <cellStyle name="표준 13 2 2 2 5 2 3" xfId="5919"/>
    <cellStyle name="표준 13 2 2 2 5 2 4" xfId="5920"/>
    <cellStyle name="표준 13 2 2 2 5 3" xfId="5921"/>
    <cellStyle name="표준 13 2 2 2 5 3 2" xfId="5922"/>
    <cellStyle name="표준 13 2 2 2 5 4" xfId="5923"/>
    <cellStyle name="표준 13 2 2 2 5 5" xfId="5924"/>
    <cellStyle name="표준 13 2 2 2 6" xfId="5925"/>
    <cellStyle name="표준 13 2 2 2 6 2" xfId="5926"/>
    <cellStyle name="표준 13 2 2 2 6 2 2" xfId="5927"/>
    <cellStyle name="표준 13 2 2 2 6 2 2 2" xfId="5928"/>
    <cellStyle name="표준 13 2 2 2 6 2 3" xfId="5929"/>
    <cellStyle name="표준 13 2 2 2 6 2 4" xfId="5930"/>
    <cellStyle name="표준 13 2 2 2 6 3" xfId="5931"/>
    <cellStyle name="표준 13 2 2 2 6 3 2" xfId="5932"/>
    <cellStyle name="표준 13 2 2 2 6 4" xfId="5933"/>
    <cellStyle name="표준 13 2 2 2 6 5" xfId="5934"/>
    <cellStyle name="표준 13 2 2 2 7" xfId="5935"/>
    <cellStyle name="표준 13 2 2 2 7 2" xfId="5936"/>
    <cellStyle name="표준 13 2 2 2 7 2 2" xfId="5937"/>
    <cellStyle name="표준 13 2 2 2 7 3" xfId="5938"/>
    <cellStyle name="표준 13 2 2 2 7 4" xfId="5939"/>
    <cellStyle name="표준 13 2 2 2 8" xfId="5940"/>
    <cellStyle name="표준 13 2 2 2 8 2" xfId="5941"/>
    <cellStyle name="표준 13 2 2 2 9" xfId="5942"/>
    <cellStyle name="표준 13 2 2 3" xfId="5943"/>
    <cellStyle name="표준 13 2 2 3 2" xfId="5944"/>
    <cellStyle name="표준 13 2 2 3 2 2" xfId="5945"/>
    <cellStyle name="표준 13 2 2 3 2 2 2" xfId="5946"/>
    <cellStyle name="표준 13 2 2 3 2 2 2 2" xfId="5947"/>
    <cellStyle name="표준 13 2 2 3 2 2 3" xfId="5948"/>
    <cellStyle name="표준 13 2 2 3 2 2 4" xfId="5949"/>
    <cellStyle name="표준 13 2 2 3 2 3" xfId="5950"/>
    <cellStyle name="표준 13 2 2 3 2 3 2" xfId="5951"/>
    <cellStyle name="표준 13 2 2 3 2 4" xfId="5952"/>
    <cellStyle name="표준 13 2 2 3 2 5" xfId="5953"/>
    <cellStyle name="표준 13 2 2 3 3" xfId="5954"/>
    <cellStyle name="표준 13 2 2 3 3 2" xfId="5955"/>
    <cellStyle name="표준 13 2 2 3 3 2 2" xfId="5956"/>
    <cellStyle name="표준 13 2 2 3 3 2 2 2" xfId="5957"/>
    <cellStyle name="표준 13 2 2 3 3 2 3" xfId="5958"/>
    <cellStyle name="표준 13 2 2 3 3 2 4" xfId="5959"/>
    <cellStyle name="표준 13 2 2 3 3 3" xfId="5960"/>
    <cellStyle name="표준 13 2 2 3 3 3 2" xfId="5961"/>
    <cellStyle name="표준 13 2 2 3 3 4" xfId="5962"/>
    <cellStyle name="표준 13 2 2 3 3 5" xfId="5963"/>
    <cellStyle name="표준 13 2 2 3 4" xfId="5964"/>
    <cellStyle name="표준 13 2 2 3 4 2" xfId="5965"/>
    <cellStyle name="표준 13 2 2 3 4 2 2" xfId="5966"/>
    <cellStyle name="표준 13 2 2 3 4 2 2 2" xfId="5967"/>
    <cellStyle name="표준 13 2 2 3 4 2 3" xfId="5968"/>
    <cellStyle name="표준 13 2 2 3 4 2 4" xfId="5969"/>
    <cellStyle name="표준 13 2 2 3 4 3" xfId="5970"/>
    <cellStyle name="표준 13 2 2 3 4 3 2" xfId="5971"/>
    <cellStyle name="표준 13 2 2 3 4 4" xfId="5972"/>
    <cellStyle name="표준 13 2 2 3 4 5" xfId="5973"/>
    <cellStyle name="표준 13 2 2 3 5" xfId="5974"/>
    <cellStyle name="표준 13 2 2 3 5 2" xfId="5975"/>
    <cellStyle name="표준 13 2 2 3 5 2 2" xfId="5976"/>
    <cellStyle name="표준 13 2 2 3 5 2 2 2" xfId="5977"/>
    <cellStyle name="표준 13 2 2 3 5 2 3" xfId="5978"/>
    <cellStyle name="표준 13 2 2 3 5 2 4" xfId="5979"/>
    <cellStyle name="표준 13 2 2 3 5 3" xfId="5980"/>
    <cellStyle name="표준 13 2 2 3 5 3 2" xfId="5981"/>
    <cellStyle name="표준 13 2 2 3 5 4" xfId="5982"/>
    <cellStyle name="표준 13 2 2 3 5 5" xfId="5983"/>
    <cellStyle name="표준 13 2 2 3 6" xfId="5984"/>
    <cellStyle name="표준 13 2 2 3 6 2" xfId="5985"/>
    <cellStyle name="표준 13 2 2 3 6 2 2" xfId="5986"/>
    <cellStyle name="표준 13 2 2 3 6 3" xfId="5987"/>
    <cellStyle name="표준 13 2 2 3 6 4" xfId="5988"/>
    <cellStyle name="표준 13 2 2 3 7" xfId="5989"/>
    <cellStyle name="표준 13 2 2 3 7 2" xfId="5990"/>
    <cellStyle name="표준 13 2 2 3 8" xfId="5991"/>
    <cellStyle name="표준 13 2 2 3 9" xfId="5992"/>
    <cellStyle name="표준 13 2 2 4" xfId="5993"/>
    <cellStyle name="표준 13 2 2 4 2" xfId="5994"/>
    <cellStyle name="표준 13 2 2 4 2 2" xfId="5995"/>
    <cellStyle name="표준 13 2 2 4 2 2 2" xfId="5996"/>
    <cellStyle name="표준 13 2 2 4 2 3" xfId="5997"/>
    <cellStyle name="표준 13 2 2 4 2 4" xfId="5998"/>
    <cellStyle name="표준 13 2 2 4 3" xfId="5999"/>
    <cellStyle name="표준 13 2 2 4 3 2" xfId="6000"/>
    <cellStyle name="표준 13 2 2 4 4" xfId="6001"/>
    <cellStyle name="표준 13 2 2 4 5" xfId="6002"/>
    <cellStyle name="표준 13 2 2 5" xfId="6003"/>
    <cellStyle name="표준 13 2 2 5 2" xfId="6004"/>
    <cellStyle name="표준 13 2 2 5 2 2" xfId="6005"/>
    <cellStyle name="표준 13 2 2 5 2 2 2" xfId="6006"/>
    <cellStyle name="표준 13 2 2 5 2 3" xfId="6007"/>
    <cellStyle name="표준 13 2 2 5 2 4" xfId="6008"/>
    <cellStyle name="표준 13 2 2 5 3" xfId="6009"/>
    <cellStyle name="표준 13 2 2 5 3 2" xfId="6010"/>
    <cellStyle name="표준 13 2 2 5 4" xfId="6011"/>
    <cellStyle name="표준 13 2 2 5 5" xfId="6012"/>
    <cellStyle name="표준 13 2 2 6" xfId="6013"/>
    <cellStyle name="표준 13 2 2 6 2" xfId="6014"/>
    <cellStyle name="표준 13 2 2 6 2 2" xfId="6015"/>
    <cellStyle name="표준 13 2 2 6 2 2 2" xfId="6016"/>
    <cellStyle name="표준 13 2 2 6 2 3" xfId="6017"/>
    <cellStyle name="표준 13 2 2 6 2 4" xfId="6018"/>
    <cellStyle name="표준 13 2 2 6 3" xfId="6019"/>
    <cellStyle name="표준 13 2 2 6 3 2" xfId="6020"/>
    <cellStyle name="표준 13 2 2 6 4" xfId="6021"/>
    <cellStyle name="표준 13 2 2 6 5" xfId="6022"/>
    <cellStyle name="표준 13 2 2 7" xfId="6023"/>
    <cellStyle name="표준 13 2 2 7 2" xfId="6024"/>
    <cellStyle name="표준 13 2 2 7 2 2" xfId="6025"/>
    <cellStyle name="표준 13 2 2 7 2 2 2" xfId="6026"/>
    <cellStyle name="표준 13 2 2 7 2 3" xfId="6027"/>
    <cellStyle name="표준 13 2 2 7 2 4" xfId="6028"/>
    <cellStyle name="표준 13 2 2 7 3" xfId="6029"/>
    <cellStyle name="표준 13 2 2 7 3 2" xfId="6030"/>
    <cellStyle name="표준 13 2 2 7 4" xfId="6031"/>
    <cellStyle name="표준 13 2 2 7 5" xfId="6032"/>
    <cellStyle name="표준 13 2 2 8" xfId="6033"/>
    <cellStyle name="표준 13 2 2 8 2" xfId="6034"/>
    <cellStyle name="표준 13 2 2 8 2 2" xfId="6035"/>
    <cellStyle name="표준 13 2 2 8 3" xfId="6036"/>
    <cellStyle name="표준 13 2 2 8 4" xfId="6037"/>
    <cellStyle name="표준 13 2 2 9" xfId="6038"/>
    <cellStyle name="표준 13 2 2 9 2" xfId="6039"/>
    <cellStyle name="표준 13 2 3" xfId="6040"/>
    <cellStyle name="표준 13 2 3 10" xfId="6041"/>
    <cellStyle name="표준 13 2 3 2" xfId="6042"/>
    <cellStyle name="표준 13 2 3 2 2" xfId="6043"/>
    <cellStyle name="표준 13 2 3 2 2 2" xfId="6044"/>
    <cellStyle name="표준 13 2 3 2 2 2 2" xfId="6045"/>
    <cellStyle name="표준 13 2 3 2 2 2 2 2" xfId="6046"/>
    <cellStyle name="표준 13 2 3 2 2 2 3" xfId="6047"/>
    <cellStyle name="표준 13 2 3 2 2 2 4" xfId="6048"/>
    <cellStyle name="표준 13 2 3 2 2 3" xfId="6049"/>
    <cellStyle name="표준 13 2 3 2 2 3 2" xfId="6050"/>
    <cellStyle name="표준 13 2 3 2 2 4" xfId="6051"/>
    <cellStyle name="표준 13 2 3 2 2 5" xfId="6052"/>
    <cellStyle name="표준 13 2 3 2 3" xfId="6053"/>
    <cellStyle name="표준 13 2 3 2 3 2" xfId="6054"/>
    <cellStyle name="표준 13 2 3 2 3 2 2" xfId="6055"/>
    <cellStyle name="표준 13 2 3 2 3 2 2 2" xfId="6056"/>
    <cellStyle name="표준 13 2 3 2 3 2 3" xfId="6057"/>
    <cellStyle name="표준 13 2 3 2 3 2 4" xfId="6058"/>
    <cellStyle name="표준 13 2 3 2 3 3" xfId="6059"/>
    <cellStyle name="표준 13 2 3 2 3 3 2" xfId="6060"/>
    <cellStyle name="표준 13 2 3 2 3 4" xfId="6061"/>
    <cellStyle name="표준 13 2 3 2 3 5" xfId="6062"/>
    <cellStyle name="표준 13 2 3 2 4" xfId="6063"/>
    <cellStyle name="표준 13 2 3 2 4 2" xfId="6064"/>
    <cellStyle name="표준 13 2 3 2 4 2 2" xfId="6065"/>
    <cellStyle name="표준 13 2 3 2 4 2 2 2" xfId="6066"/>
    <cellStyle name="표준 13 2 3 2 4 2 3" xfId="6067"/>
    <cellStyle name="표준 13 2 3 2 4 2 4" xfId="6068"/>
    <cellStyle name="표준 13 2 3 2 4 3" xfId="6069"/>
    <cellStyle name="표준 13 2 3 2 4 3 2" xfId="6070"/>
    <cellStyle name="표준 13 2 3 2 4 4" xfId="6071"/>
    <cellStyle name="표준 13 2 3 2 4 5" xfId="6072"/>
    <cellStyle name="표준 13 2 3 2 5" xfId="6073"/>
    <cellStyle name="표준 13 2 3 2 5 2" xfId="6074"/>
    <cellStyle name="표준 13 2 3 2 5 2 2" xfId="6075"/>
    <cellStyle name="표준 13 2 3 2 5 2 2 2" xfId="6076"/>
    <cellStyle name="표준 13 2 3 2 5 2 3" xfId="6077"/>
    <cellStyle name="표준 13 2 3 2 5 2 4" xfId="6078"/>
    <cellStyle name="표준 13 2 3 2 5 3" xfId="6079"/>
    <cellStyle name="표준 13 2 3 2 5 3 2" xfId="6080"/>
    <cellStyle name="표준 13 2 3 2 5 4" xfId="6081"/>
    <cellStyle name="표준 13 2 3 2 5 5" xfId="6082"/>
    <cellStyle name="표준 13 2 3 2 6" xfId="6083"/>
    <cellStyle name="표준 13 2 3 2 6 2" xfId="6084"/>
    <cellStyle name="표준 13 2 3 2 6 2 2" xfId="6085"/>
    <cellStyle name="표준 13 2 3 2 6 3" xfId="6086"/>
    <cellStyle name="표준 13 2 3 2 6 4" xfId="6087"/>
    <cellStyle name="표준 13 2 3 2 7" xfId="6088"/>
    <cellStyle name="표준 13 2 3 2 7 2" xfId="6089"/>
    <cellStyle name="표준 13 2 3 2 8" xfId="6090"/>
    <cellStyle name="표준 13 2 3 2 9" xfId="6091"/>
    <cellStyle name="표준 13 2 3 3" xfId="6092"/>
    <cellStyle name="표준 13 2 3 3 2" xfId="6093"/>
    <cellStyle name="표준 13 2 3 3 2 2" xfId="6094"/>
    <cellStyle name="표준 13 2 3 3 2 2 2" xfId="6095"/>
    <cellStyle name="표준 13 2 3 3 2 3" xfId="6096"/>
    <cellStyle name="표준 13 2 3 3 2 4" xfId="6097"/>
    <cellStyle name="표준 13 2 3 3 3" xfId="6098"/>
    <cellStyle name="표준 13 2 3 3 3 2" xfId="6099"/>
    <cellStyle name="표준 13 2 3 3 4" xfId="6100"/>
    <cellStyle name="표준 13 2 3 3 5" xfId="6101"/>
    <cellStyle name="표준 13 2 3 4" xfId="6102"/>
    <cellStyle name="표준 13 2 3 4 2" xfId="6103"/>
    <cellStyle name="표준 13 2 3 4 2 2" xfId="6104"/>
    <cellStyle name="표준 13 2 3 4 2 2 2" xfId="6105"/>
    <cellStyle name="표준 13 2 3 4 2 3" xfId="6106"/>
    <cellStyle name="표준 13 2 3 4 2 4" xfId="6107"/>
    <cellStyle name="표준 13 2 3 4 3" xfId="6108"/>
    <cellStyle name="표준 13 2 3 4 3 2" xfId="6109"/>
    <cellStyle name="표준 13 2 3 4 4" xfId="6110"/>
    <cellStyle name="표준 13 2 3 4 5" xfId="6111"/>
    <cellStyle name="표준 13 2 3 5" xfId="6112"/>
    <cellStyle name="표준 13 2 3 5 2" xfId="6113"/>
    <cellStyle name="표준 13 2 3 5 2 2" xfId="6114"/>
    <cellStyle name="표준 13 2 3 5 2 2 2" xfId="6115"/>
    <cellStyle name="표준 13 2 3 5 2 3" xfId="6116"/>
    <cellStyle name="표준 13 2 3 5 2 4" xfId="6117"/>
    <cellStyle name="표준 13 2 3 5 3" xfId="6118"/>
    <cellStyle name="표준 13 2 3 5 3 2" xfId="6119"/>
    <cellStyle name="표준 13 2 3 5 4" xfId="6120"/>
    <cellStyle name="표준 13 2 3 5 5" xfId="6121"/>
    <cellStyle name="표준 13 2 3 6" xfId="6122"/>
    <cellStyle name="표준 13 2 3 6 2" xfId="6123"/>
    <cellStyle name="표준 13 2 3 6 2 2" xfId="6124"/>
    <cellStyle name="표준 13 2 3 6 2 2 2" xfId="6125"/>
    <cellStyle name="표준 13 2 3 6 2 3" xfId="6126"/>
    <cellStyle name="표준 13 2 3 6 2 4" xfId="6127"/>
    <cellStyle name="표준 13 2 3 6 3" xfId="6128"/>
    <cellStyle name="표준 13 2 3 6 3 2" xfId="6129"/>
    <cellStyle name="표준 13 2 3 6 4" xfId="6130"/>
    <cellStyle name="표준 13 2 3 6 5" xfId="6131"/>
    <cellStyle name="표준 13 2 3 7" xfId="6132"/>
    <cellStyle name="표준 13 2 3 7 2" xfId="6133"/>
    <cellStyle name="표준 13 2 3 7 2 2" xfId="6134"/>
    <cellStyle name="표준 13 2 3 7 3" xfId="6135"/>
    <cellStyle name="표준 13 2 3 7 4" xfId="6136"/>
    <cellStyle name="표준 13 2 3 8" xfId="6137"/>
    <cellStyle name="표준 13 2 3 8 2" xfId="6138"/>
    <cellStyle name="표준 13 2 3 9" xfId="6139"/>
    <cellStyle name="표준 13 2 4" xfId="6140"/>
    <cellStyle name="표준 13 2 4 2" xfId="6141"/>
    <cellStyle name="표준 13 2 4 2 2" xfId="6142"/>
    <cellStyle name="표준 13 2 4 2 2 2" xfId="6143"/>
    <cellStyle name="표준 13 2 4 2 2 2 2" xfId="6144"/>
    <cellStyle name="표준 13 2 4 2 2 3" xfId="6145"/>
    <cellStyle name="표준 13 2 4 2 2 4" xfId="6146"/>
    <cellStyle name="표준 13 2 4 2 3" xfId="6147"/>
    <cellStyle name="표준 13 2 4 2 3 2" xfId="6148"/>
    <cellStyle name="표준 13 2 4 2 4" xfId="6149"/>
    <cellStyle name="표준 13 2 4 2 5" xfId="6150"/>
    <cellStyle name="표준 13 2 4 3" xfId="6151"/>
    <cellStyle name="표준 13 2 4 3 2" xfId="6152"/>
    <cellStyle name="표준 13 2 4 3 2 2" xfId="6153"/>
    <cellStyle name="표준 13 2 4 3 2 2 2" xfId="6154"/>
    <cellStyle name="표준 13 2 4 3 2 3" xfId="6155"/>
    <cellStyle name="표준 13 2 4 3 2 4" xfId="6156"/>
    <cellStyle name="표준 13 2 4 3 3" xfId="6157"/>
    <cellStyle name="표준 13 2 4 3 3 2" xfId="6158"/>
    <cellStyle name="표준 13 2 4 3 4" xfId="6159"/>
    <cellStyle name="표준 13 2 4 3 5" xfId="6160"/>
    <cellStyle name="표준 13 2 4 4" xfId="6161"/>
    <cellStyle name="표준 13 2 4 4 2" xfId="6162"/>
    <cellStyle name="표준 13 2 4 4 2 2" xfId="6163"/>
    <cellStyle name="표준 13 2 4 4 2 2 2" xfId="6164"/>
    <cellStyle name="표준 13 2 4 4 2 3" xfId="6165"/>
    <cellStyle name="표준 13 2 4 4 2 4" xfId="6166"/>
    <cellStyle name="표준 13 2 4 4 3" xfId="6167"/>
    <cellStyle name="표준 13 2 4 4 3 2" xfId="6168"/>
    <cellStyle name="표준 13 2 4 4 4" xfId="6169"/>
    <cellStyle name="표준 13 2 4 4 5" xfId="6170"/>
    <cellStyle name="표준 13 2 4 5" xfId="6171"/>
    <cellStyle name="표준 13 2 4 5 2" xfId="6172"/>
    <cellStyle name="표준 13 2 4 5 2 2" xfId="6173"/>
    <cellStyle name="표준 13 2 4 5 2 2 2" xfId="6174"/>
    <cellStyle name="표준 13 2 4 5 2 3" xfId="6175"/>
    <cellStyle name="표준 13 2 4 5 2 4" xfId="6176"/>
    <cellStyle name="표준 13 2 4 5 3" xfId="6177"/>
    <cellStyle name="표준 13 2 4 5 3 2" xfId="6178"/>
    <cellStyle name="표준 13 2 4 5 4" xfId="6179"/>
    <cellStyle name="표준 13 2 4 5 5" xfId="6180"/>
    <cellStyle name="표준 13 2 4 6" xfId="6181"/>
    <cellStyle name="표준 13 2 4 6 2" xfId="6182"/>
    <cellStyle name="표준 13 2 4 6 2 2" xfId="6183"/>
    <cellStyle name="표준 13 2 4 6 3" xfId="6184"/>
    <cellStyle name="표준 13 2 4 6 4" xfId="6185"/>
    <cellStyle name="표준 13 2 4 7" xfId="6186"/>
    <cellStyle name="표준 13 2 4 7 2" xfId="6187"/>
    <cellStyle name="표준 13 2 4 8" xfId="6188"/>
    <cellStyle name="표준 13 2 4 9" xfId="6189"/>
    <cellStyle name="표준 13 2 5" xfId="6190"/>
    <cellStyle name="표준 13 2 5 2" xfId="6191"/>
    <cellStyle name="표준 13 2 5 2 2" xfId="6192"/>
    <cellStyle name="표준 13 2 5 2 2 2" xfId="6193"/>
    <cellStyle name="표준 13 2 5 2 3" xfId="6194"/>
    <cellStyle name="표준 13 2 5 2 4" xfId="6195"/>
    <cellStyle name="표준 13 2 5 3" xfId="6196"/>
    <cellStyle name="표준 13 2 5 3 2" xfId="6197"/>
    <cellStyle name="표준 13 2 5 4" xfId="6198"/>
    <cellStyle name="표준 13 2 5 5" xfId="6199"/>
    <cellStyle name="표준 13 2 6" xfId="6200"/>
    <cellStyle name="표준 13 2 6 2" xfId="6201"/>
    <cellStyle name="표준 13 2 6 2 2" xfId="6202"/>
    <cellStyle name="표준 13 2 6 2 2 2" xfId="6203"/>
    <cellStyle name="표준 13 2 6 2 3" xfId="6204"/>
    <cellStyle name="표준 13 2 6 2 4" xfId="6205"/>
    <cellStyle name="표준 13 2 6 3" xfId="6206"/>
    <cellStyle name="표준 13 2 6 3 2" xfId="6207"/>
    <cellStyle name="표준 13 2 6 4" xfId="6208"/>
    <cellStyle name="표준 13 2 6 5" xfId="6209"/>
    <cellStyle name="표준 13 2 7" xfId="6210"/>
    <cellStyle name="표준 13 2 7 2" xfId="6211"/>
    <cellStyle name="표준 13 2 7 2 2" xfId="6212"/>
    <cellStyle name="표준 13 2 7 2 2 2" xfId="6213"/>
    <cellStyle name="표준 13 2 7 2 3" xfId="6214"/>
    <cellStyle name="표준 13 2 7 2 4" xfId="6215"/>
    <cellStyle name="표준 13 2 7 3" xfId="6216"/>
    <cellStyle name="표준 13 2 7 3 2" xfId="6217"/>
    <cellStyle name="표준 13 2 7 4" xfId="6218"/>
    <cellStyle name="표준 13 2 7 5" xfId="6219"/>
    <cellStyle name="표준 13 2 8" xfId="6220"/>
    <cellStyle name="표준 13 2 8 2" xfId="6221"/>
    <cellStyle name="표준 13 2 8 2 2" xfId="6222"/>
    <cellStyle name="표준 13 2 8 2 2 2" xfId="6223"/>
    <cellStyle name="표준 13 2 8 2 3" xfId="6224"/>
    <cellStyle name="표준 13 2 8 2 4" xfId="6225"/>
    <cellStyle name="표준 13 2 8 3" xfId="6226"/>
    <cellStyle name="표준 13 2 8 3 2" xfId="6227"/>
    <cellStyle name="표준 13 2 8 4" xfId="6228"/>
    <cellStyle name="표준 13 2 8 5" xfId="6229"/>
    <cellStyle name="표준 13 2 9" xfId="6230"/>
    <cellStyle name="표준 13 2 9 2" xfId="6231"/>
    <cellStyle name="표준 13 2 9 2 2" xfId="6232"/>
    <cellStyle name="표준 13 2 9 3" xfId="6233"/>
    <cellStyle name="표준 13 2 9 4" xfId="6234"/>
    <cellStyle name="표준 13 3" xfId="6235"/>
    <cellStyle name="표준 13 3 10" xfId="6236"/>
    <cellStyle name="표준 13 3 11" xfId="6237"/>
    <cellStyle name="표준 13 3 12" xfId="6238"/>
    <cellStyle name="표준 13 3 2" xfId="6239"/>
    <cellStyle name="표준 13 3 2 10" xfId="6240"/>
    <cellStyle name="표준 13 3 2 2" xfId="6241"/>
    <cellStyle name="표준 13 3 2 2 2" xfId="6242"/>
    <cellStyle name="표준 13 3 2 2 2 2" xfId="6243"/>
    <cellStyle name="표준 13 3 2 2 2 2 2" xfId="6244"/>
    <cellStyle name="표준 13 3 2 2 2 2 2 2" xfId="6245"/>
    <cellStyle name="표준 13 3 2 2 2 2 3" xfId="6246"/>
    <cellStyle name="표준 13 3 2 2 2 2 4" xfId="6247"/>
    <cellStyle name="표준 13 3 2 2 2 3" xfId="6248"/>
    <cellStyle name="표준 13 3 2 2 2 3 2" xfId="6249"/>
    <cellStyle name="표준 13 3 2 2 2 4" xfId="6250"/>
    <cellStyle name="표준 13 3 2 2 2 5" xfId="6251"/>
    <cellStyle name="표준 13 3 2 2 3" xfId="6252"/>
    <cellStyle name="표준 13 3 2 2 3 2" xfId="6253"/>
    <cellStyle name="표준 13 3 2 2 3 2 2" xfId="6254"/>
    <cellStyle name="표준 13 3 2 2 3 2 2 2" xfId="6255"/>
    <cellStyle name="표준 13 3 2 2 3 2 3" xfId="6256"/>
    <cellStyle name="표준 13 3 2 2 3 2 4" xfId="6257"/>
    <cellStyle name="표준 13 3 2 2 3 3" xfId="6258"/>
    <cellStyle name="표준 13 3 2 2 3 3 2" xfId="6259"/>
    <cellStyle name="표준 13 3 2 2 3 4" xfId="6260"/>
    <cellStyle name="표준 13 3 2 2 3 5" xfId="6261"/>
    <cellStyle name="표준 13 3 2 2 4" xfId="6262"/>
    <cellStyle name="표준 13 3 2 2 4 2" xfId="6263"/>
    <cellStyle name="표준 13 3 2 2 4 2 2" xfId="6264"/>
    <cellStyle name="표준 13 3 2 2 4 2 2 2" xfId="6265"/>
    <cellStyle name="표준 13 3 2 2 4 2 3" xfId="6266"/>
    <cellStyle name="표준 13 3 2 2 4 2 4" xfId="6267"/>
    <cellStyle name="표준 13 3 2 2 4 3" xfId="6268"/>
    <cellStyle name="표준 13 3 2 2 4 3 2" xfId="6269"/>
    <cellStyle name="표준 13 3 2 2 4 4" xfId="6270"/>
    <cellStyle name="표준 13 3 2 2 4 5" xfId="6271"/>
    <cellStyle name="표준 13 3 2 2 5" xfId="6272"/>
    <cellStyle name="표준 13 3 2 2 5 2" xfId="6273"/>
    <cellStyle name="표준 13 3 2 2 5 2 2" xfId="6274"/>
    <cellStyle name="표준 13 3 2 2 5 2 2 2" xfId="6275"/>
    <cellStyle name="표준 13 3 2 2 5 2 3" xfId="6276"/>
    <cellStyle name="표준 13 3 2 2 5 2 4" xfId="6277"/>
    <cellStyle name="표준 13 3 2 2 5 3" xfId="6278"/>
    <cellStyle name="표준 13 3 2 2 5 3 2" xfId="6279"/>
    <cellStyle name="표준 13 3 2 2 5 4" xfId="6280"/>
    <cellStyle name="표준 13 3 2 2 5 5" xfId="6281"/>
    <cellStyle name="표준 13 3 2 2 6" xfId="6282"/>
    <cellStyle name="표준 13 3 2 2 6 2" xfId="6283"/>
    <cellStyle name="표준 13 3 2 2 6 2 2" xfId="6284"/>
    <cellStyle name="표준 13 3 2 2 6 3" xfId="6285"/>
    <cellStyle name="표준 13 3 2 2 6 4" xfId="6286"/>
    <cellStyle name="표준 13 3 2 2 7" xfId="6287"/>
    <cellStyle name="표준 13 3 2 2 7 2" xfId="6288"/>
    <cellStyle name="표준 13 3 2 2 8" xfId="6289"/>
    <cellStyle name="표준 13 3 2 2 9" xfId="6290"/>
    <cellStyle name="표준 13 3 2 3" xfId="6291"/>
    <cellStyle name="표준 13 3 2 3 2" xfId="6292"/>
    <cellStyle name="표준 13 3 2 3 2 2" xfId="6293"/>
    <cellStyle name="표준 13 3 2 3 2 2 2" xfId="6294"/>
    <cellStyle name="표준 13 3 2 3 2 3" xfId="6295"/>
    <cellStyle name="표준 13 3 2 3 2 4" xfId="6296"/>
    <cellStyle name="표준 13 3 2 3 3" xfId="6297"/>
    <cellStyle name="표준 13 3 2 3 3 2" xfId="6298"/>
    <cellStyle name="표준 13 3 2 3 4" xfId="6299"/>
    <cellStyle name="표준 13 3 2 3 5" xfId="6300"/>
    <cellStyle name="표준 13 3 2 4" xfId="6301"/>
    <cellStyle name="표준 13 3 2 4 2" xfId="6302"/>
    <cellStyle name="표준 13 3 2 4 2 2" xfId="6303"/>
    <cellStyle name="표준 13 3 2 4 2 2 2" xfId="6304"/>
    <cellStyle name="표준 13 3 2 4 2 3" xfId="6305"/>
    <cellStyle name="표준 13 3 2 4 2 4" xfId="6306"/>
    <cellStyle name="표준 13 3 2 4 3" xfId="6307"/>
    <cellStyle name="표준 13 3 2 4 3 2" xfId="6308"/>
    <cellStyle name="표준 13 3 2 4 4" xfId="6309"/>
    <cellStyle name="표준 13 3 2 4 5" xfId="6310"/>
    <cellStyle name="표준 13 3 2 5" xfId="6311"/>
    <cellStyle name="표준 13 3 2 5 2" xfId="6312"/>
    <cellStyle name="표준 13 3 2 5 2 2" xfId="6313"/>
    <cellStyle name="표준 13 3 2 5 2 2 2" xfId="6314"/>
    <cellStyle name="표준 13 3 2 5 2 3" xfId="6315"/>
    <cellStyle name="표준 13 3 2 5 2 4" xfId="6316"/>
    <cellStyle name="표준 13 3 2 5 3" xfId="6317"/>
    <cellStyle name="표준 13 3 2 5 3 2" xfId="6318"/>
    <cellStyle name="표준 13 3 2 5 4" xfId="6319"/>
    <cellStyle name="표준 13 3 2 5 5" xfId="6320"/>
    <cellStyle name="표준 13 3 2 6" xfId="6321"/>
    <cellStyle name="표준 13 3 2 6 2" xfId="6322"/>
    <cellStyle name="표준 13 3 2 6 2 2" xfId="6323"/>
    <cellStyle name="표준 13 3 2 6 2 2 2" xfId="6324"/>
    <cellStyle name="표준 13 3 2 6 2 3" xfId="6325"/>
    <cellStyle name="표준 13 3 2 6 2 4" xfId="6326"/>
    <cellStyle name="표준 13 3 2 6 3" xfId="6327"/>
    <cellStyle name="표준 13 3 2 6 3 2" xfId="6328"/>
    <cellStyle name="표준 13 3 2 6 4" xfId="6329"/>
    <cellStyle name="표준 13 3 2 6 5" xfId="6330"/>
    <cellStyle name="표준 13 3 2 7" xfId="6331"/>
    <cellStyle name="표준 13 3 2 7 2" xfId="6332"/>
    <cellStyle name="표준 13 3 2 7 2 2" xfId="6333"/>
    <cellStyle name="표준 13 3 2 7 3" xfId="6334"/>
    <cellStyle name="표준 13 3 2 7 4" xfId="6335"/>
    <cellStyle name="표준 13 3 2 8" xfId="6336"/>
    <cellStyle name="표준 13 3 2 8 2" xfId="6337"/>
    <cellStyle name="표준 13 3 2 9" xfId="6338"/>
    <cellStyle name="표준 13 3 3" xfId="6339"/>
    <cellStyle name="표준 13 3 3 2" xfId="6340"/>
    <cellStyle name="표준 13 3 3 2 2" xfId="6341"/>
    <cellStyle name="표준 13 3 3 2 2 2" xfId="6342"/>
    <cellStyle name="표준 13 3 3 2 2 2 2" xfId="6343"/>
    <cellStyle name="표준 13 3 3 2 2 3" xfId="6344"/>
    <cellStyle name="표준 13 3 3 2 2 4" xfId="6345"/>
    <cellStyle name="표준 13 3 3 2 3" xfId="6346"/>
    <cellStyle name="표준 13 3 3 2 3 2" xfId="6347"/>
    <cellStyle name="표준 13 3 3 2 4" xfId="6348"/>
    <cellStyle name="표준 13 3 3 2 5" xfId="6349"/>
    <cellStyle name="표준 13 3 3 3" xfId="6350"/>
    <cellStyle name="표준 13 3 3 3 2" xfId="6351"/>
    <cellStyle name="표준 13 3 3 3 2 2" xfId="6352"/>
    <cellStyle name="표준 13 3 3 3 2 2 2" xfId="6353"/>
    <cellStyle name="표준 13 3 3 3 2 3" xfId="6354"/>
    <cellStyle name="표준 13 3 3 3 2 4" xfId="6355"/>
    <cellStyle name="표준 13 3 3 3 3" xfId="6356"/>
    <cellStyle name="표준 13 3 3 3 3 2" xfId="6357"/>
    <cellStyle name="표준 13 3 3 3 4" xfId="6358"/>
    <cellStyle name="표준 13 3 3 3 5" xfId="6359"/>
    <cellStyle name="표준 13 3 3 4" xfId="6360"/>
    <cellStyle name="표준 13 3 3 4 2" xfId="6361"/>
    <cellStyle name="표준 13 3 3 4 2 2" xfId="6362"/>
    <cellStyle name="표준 13 3 3 4 2 2 2" xfId="6363"/>
    <cellStyle name="표준 13 3 3 4 2 3" xfId="6364"/>
    <cellStyle name="표준 13 3 3 4 2 4" xfId="6365"/>
    <cellStyle name="표준 13 3 3 4 3" xfId="6366"/>
    <cellStyle name="표준 13 3 3 4 3 2" xfId="6367"/>
    <cellStyle name="표준 13 3 3 4 4" xfId="6368"/>
    <cellStyle name="표준 13 3 3 4 5" xfId="6369"/>
    <cellStyle name="표준 13 3 3 5" xfId="6370"/>
    <cellStyle name="표준 13 3 3 5 2" xfId="6371"/>
    <cellStyle name="표준 13 3 3 5 2 2" xfId="6372"/>
    <cellStyle name="표준 13 3 3 5 2 2 2" xfId="6373"/>
    <cellStyle name="표준 13 3 3 5 2 3" xfId="6374"/>
    <cellStyle name="표준 13 3 3 5 2 4" xfId="6375"/>
    <cellStyle name="표준 13 3 3 5 3" xfId="6376"/>
    <cellStyle name="표준 13 3 3 5 3 2" xfId="6377"/>
    <cellStyle name="표준 13 3 3 5 4" xfId="6378"/>
    <cellStyle name="표준 13 3 3 5 5" xfId="6379"/>
    <cellStyle name="표준 13 3 3 6" xfId="6380"/>
    <cellStyle name="표준 13 3 3 6 2" xfId="6381"/>
    <cellStyle name="표준 13 3 3 6 2 2" xfId="6382"/>
    <cellStyle name="표준 13 3 3 6 3" xfId="6383"/>
    <cellStyle name="표준 13 3 3 6 4" xfId="6384"/>
    <cellStyle name="표준 13 3 3 7" xfId="6385"/>
    <cellStyle name="표준 13 3 3 7 2" xfId="6386"/>
    <cellStyle name="표준 13 3 3 8" xfId="6387"/>
    <cellStyle name="표준 13 3 3 9" xfId="6388"/>
    <cellStyle name="표준 13 3 4" xfId="6389"/>
    <cellStyle name="표준 13 3 4 2" xfId="6390"/>
    <cellStyle name="표준 13 3 4 2 2" xfId="6391"/>
    <cellStyle name="표준 13 3 4 2 2 2" xfId="6392"/>
    <cellStyle name="표준 13 3 4 2 3" xfId="6393"/>
    <cellStyle name="표준 13 3 4 2 4" xfId="6394"/>
    <cellStyle name="표준 13 3 4 3" xfId="6395"/>
    <cellStyle name="표준 13 3 4 3 2" xfId="6396"/>
    <cellStyle name="표준 13 3 4 4" xfId="6397"/>
    <cellStyle name="표준 13 3 4 5" xfId="6398"/>
    <cellStyle name="표준 13 3 5" xfId="6399"/>
    <cellStyle name="표준 13 3 5 2" xfId="6400"/>
    <cellStyle name="표준 13 3 5 2 2" xfId="6401"/>
    <cellStyle name="표준 13 3 5 2 2 2" xfId="6402"/>
    <cellStyle name="표준 13 3 5 2 3" xfId="6403"/>
    <cellStyle name="표준 13 3 5 2 4" xfId="6404"/>
    <cellStyle name="표준 13 3 5 3" xfId="6405"/>
    <cellStyle name="표준 13 3 5 3 2" xfId="6406"/>
    <cellStyle name="표준 13 3 5 4" xfId="6407"/>
    <cellStyle name="표준 13 3 5 5" xfId="6408"/>
    <cellStyle name="표준 13 3 6" xfId="6409"/>
    <cellStyle name="표준 13 3 6 2" xfId="6410"/>
    <cellStyle name="표준 13 3 6 2 2" xfId="6411"/>
    <cellStyle name="표준 13 3 6 2 2 2" xfId="6412"/>
    <cellStyle name="표준 13 3 6 2 3" xfId="6413"/>
    <cellStyle name="표준 13 3 6 2 4" xfId="6414"/>
    <cellStyle name="표준 13 3 6 3" xfId="6415"/>
    <cellStyle name="표준 13 3 6 3 2" xfId="6416"/>
    <cellStyle name="표준 13 3 6 4" xfId="6417"/>
    <cellStyle name="표준 13 3 6 5" xfId="6418"/>
    <cellStyle name="표준 13 3 7" xfId="6419"/>
    <cellStyle name="표준 13 3 7 2" xfId="6420"/>
    <cellStyle name="표준 13 3 7 2 2" xfId="6421"/>
    <cellStyle name="표준 13 3 7 2 2 2" xfId="6422"/>
    <cellStyle name="표준 13 3 7 2 3" xfId="6423"/>
    <cellStyle name="표준 13 3 7 2 4" xfId="6424"/>
    <cellStyle name="표준 13 3 7 3" xfId="6425"/>
    <cellStyle name="표준 13 3 7 3 2" xfId="6426"/>
    <cellStyle name="표준 13 3 7 4" xfId="6427"/>
    <cellStyle name="표준 13 3 7 5" xfId="6428"/>
    <cellStyle name="표준 13 3 8" xfId="6429"/>
    <cellStyle name="표준 13 3 8 2" xfId="6430"/>
    <cellStyle name="표준 13 3 8 2 2" xfId="6431"/>
    <cellStyle name="표준 13 3 8 3" xfId="6432"/>
    <cellStyle name="표준 13 3 8 4" xfId="6433"/>
    <cellStyle name="표준 13 3 9" xfId="6434"/>
    <cellStyle name="표준 13 3 9 2" xfId="6435"/>
    <cellStyle name="표준 13 4" xfId="6436"/>
    <cellStyle name="표준 13 4 10" xfId="6437"/>
    <cellStyle name="표준 13 4 11" xfId="6438"/>
    <cellStyle name="표준 13 4 2" xfId="6439"/>
    <cellStyle name="표준 13 4 2 2" xfId="6440"/>
    <cellStyle name="표준 13 4 2 2 2" xfId="6441"/>
    <cellStyle name="표준 13 4 2 2 2 2" xfId="6442"/>
    <cellStyle name="표준 13 4 2 2 2 2 2" xfId="6443"/>
    <cellStyle name="표준 13 4 2 2 2 3" xfId="6444"/>
    <cellStyle name="표준 13 4 2 2 2 4" xfId="6445"/>
    <cellStyle name="표준 13 4 2 2 3" xfId="6446"/>
    <cellStyle name="표준 13 4 2 2 3 2" xfId="6447"/>
    <cellStyle name="표준 13 4 2 2 4" xfId="6448"/>
    <cellStyle name="표준 13 4 2 2 5" xfId="6449"/>
    <cellStyle name="표준 13 4 2 3" xfId="6450"/>
    <cellStyle name="표준 13 4 2 3 2" xfId="6451"/>
    <cellStyle name="표준 13 4 2 3 2 2" xfId="6452"/>
    <cellStyle name="표준 13 4 2 3 2 2 2" xfId="6453"/>
    <cellStyle name="표준 13 4 2 3 2 3" xfId="6454"/>
    <cellStyle name="표준 13 4 2 3 2 4" xfId="6455"/>
    <cellStyle name="표준 13 4 2 3 3" xfId="6456"/>
    <cellStyle name="표준 13 4 2 3 3 2" xfId="6457"/>
    <cellStyle name="표준 13 4 2 3 4" xfId="6458"/>
    <cellStyle name="표준 13 4 2 3 5" xfId="6459"/>
    <cellStyle name="표준 13 4 2 4" xfId="6460"/>
    <cellStyle name="표준 13 4 2 4 2" xfId="6461"/>
    <cellStyle name="표준 13 4 2 4 2 2" xfId="6462"/>
    <cellStyle name="표준 13 4 2 4 2 2 2" xfId="6463"/>
    <cellStyle name="표준 13 4 2 4 2 3" xfId="6464"/>
    <cellStyle name="표준 13 4 2 4 2 4" xfId="6465"/>
    <cellStyle name="표준 13 4 2 4 3" xfId="6466"/>
    <cellStyle name="표준 13 4 2 4 3 2" xfId="6467"/>
    <cellStyle name="표준 13 4 2 4 4" xfId="6468"/>
    <cellStyle name="표준 13 4 2 4 5" xfId="6469"/>
    <cellStyle name="표준 13 4 2 5" xfId="6470"/>
    <cellStyle name="표준 13 4 2 5 2" xfId="6471"/>
    <cellStyle name="표준 13 4 2 5 2 2" xfId="6472"/>
    <cellStyle name="표준 13 4 2 5 2 2 2" xfId="6473"/>
    <cellStyle name="표준 13 4 2 5 2 3" xfId="6474"/>
    <cellStyle name="표준 13 4 2 5 2 4" xfId="6475"/>
    <cellStyle name="표준 13 4 2 5 3" xfId="6476"/>
    <cellStyle name="표준 13 4 2 5 3 2" xfId="6477"/>
    <cellStyle name="표준 13 4 2 5 4" xfId="6478"/>
    <cellStyle name="표준 13 4 2 5 5" xfId="6479"/>
    <cellStyle name="표준 13 4 2 6" xfId="6480"/>
    <cellStyle name="표준 13 4 2 6 2" xfId="6481"/>
    <cellStyle name="표준 13 4 2 6 2 2" xfId="6482"/>
    <cellStyle name="표준 13 4 2 6 3" xfId="6483"/>
    <cellStyle name="표준 13 4 2 6 4" xfId="6484"/>
    <cellStyle name="표준 13 4 2 7" xfId="6485"/>
    <cellStyle name="표준 13 4 2 7 2" xfId="6486"/>
    <cellStyle name="표준 13 4 2 8" xfId="6487"/>
    <cellStyle name="표준 13 4 2 9" xfId="6488"/>
    <cellStyle name="표준 13 4 3" xfId="6489"/>
    <cellStyle name="표준 13 4 3 2" xfId="6490"/>
    <cellStyle name="표준 13 4 3 2 2" xfId="6491"/>
    <cellStyle name="표준 13 4 3 2 2 2" xfId="6492"/>
    <cellStyle name="표준 13 4 3 2 3" xfId="6493"/>
    <cellStyle name="표준 13 4 3 2 4" xfId="6494"/>
    <cellStyle name="표준 13 4 3 3" xfId="6495"/>
    <cellStyle name="표준 13 4 3 3 2" xfId="6496"/>
    <cellStyle name="표준 13 4 3 4" xfId="6497"/>
    <cellStyle name="표준 13 4 3 5" xfId="6498"/>
    <cellStyle name="표준 13 4 4" xfId="6499"/>
    <cellStyle name="표준 13 4 4 2" xfId="6500"/>
    <cellStyle name="표준 13 4 4 2 2" xfId="6501"/>
    <cellStyle name="표준 13 4 4 2 2 2" xfId="6502"/>
    <cellStyle name="표준 13 4 4 2 3" xfId="6503"/>
    <cellStyle name="표준 13 4 4 2 4" xfId="6504"/>
    <cellStyle name="표준 13 4 4 3" xfId="6505"/>
    <cellStyle name="표준 13 4 4 3 2" xfId="6506"/>
    <cellStyle name="표준 13 4 4 4" xfId="6507"/>
    <cellStyle name="표준 13 4 4 5" xfId="6508"/>
    <cellStyle name="표준 13 4 5" xfId="6509"/>
    <cellStyle name="표준 13 4 5 2" xfId="6510"/>
    <cellStyle name="표준 13 4 5 2 2" xfId="6511"/>
    <cellStyle name="표준 13 4 5 2 2 2" xfId="6512"/>
    <cellStyle name="표준 13 4 5 2 3" xfId="6513"/>
    <cellStyle name="표준 13 4 5 2 4" xfId="6514"/>
    <cellStyle name="표준 13 4 5 3" xfId="6515"/>
    <cellStyle name="표준 13 4 5 3 2" xfId="6516"/>
    <cellStyle name="표준 13 4 5 4" xfId="6517"/>
    <cellStyle name="표준 13 4 5 5" xfId="6518"/>
    <cellStyle name="표준 13 4 6" xfId="6519"/>
    <cellStyle name="표준 13 4 6 2" xfId="6520"/>
    <cellStyle name="표준 13 4 6 2 2" xfId="6521"/>
    <cellStyle name="표준 13 4 6 2 2 2" xfId="6522"/>
    <cellStyle name="표준 13 4 6 2 3" xfId="6523"/>
    <cellStyle name="표준 13 4 6 2 4" xfId="6524"/>
    <cellStyle name="표준 13 4 6 3" xfId="6525"/>
    <cellStyle name="표준 13 4 6 3 2" xfId="6526"/>
    <cellStyle name="표준 13 4 6 4" xfId="6527"/>
    <cellStyle name="표준 13 4 6 5" xfId="6528"/>
    <cellStyle name="표준 13 4 7" xfId="6529"/>
    <cellStyle name="표준 13 4 7 2" xfId="6530"/>
    <cellStyle name="표준 13 4 7 2 2" xfId="6531"/>
    <cellStyle name="표준 13 4 7 3" xfId="6532"/>
    <cellStyle name="표준 13 4 7 4" xfId="6533"/>
    <cellStyle name="표준 13 4 8" xfId="6534"/>
    <cellStyle name="표준 13 4 8 2" xfId="6535"/>
    <cellStyle name="표준 13 4 9" xfId="6536"/>
    <cellStyle name="표준 13 5" xfId="6537"/>
    <cellStyle name="표준 13 5 2" xfId="6538"/>
    <cellStyle name="표준 13 5 2 2" xfId="6539"/>
    <cellStyle name="표준 13 5 2 2 2" xfId="6540"/>
    <cellStyle name="표준 13 5 2 2 2 2" xfId="6541"/>
    <cellStyle name="표준 13 5 2 2 3" xfId="6542"/>
    <cellStyle name="표준 13 5 2 2 4" xfId="6543"/>
    <cellStyle name="표준 13 5 2 3" xfId="6544"/>
    <cellStyle name="표준 13 5 2 3 2" xfId="6545"/>
    <cellStyle name="표준 13 5 2 4" xfId="6546"/>
    <cellStyle name="표준 13 5 2 5" xfId="6547"/>
    <cellStyle name="표준 13 5 3" xfId="6548"/>
    <cellStyle name="표준 13 5 3 2" xfId="6549"/>
    <cellStyle name="표준 13 5 3 2 2" xfId="6550"/>
    <cellStyle name="표준 13 5 3 2 2 2" xfId="6551"/>
    <cellStyle name="표준 13 5 3 2 3" xfId="6552"/>
    <cellStyle name="표준 13 5 3 2 4" xfId="6553"/>
    <cellStyle name="표준 13 5 3 3" xfId="6554"/>
    <cellStyle name="표준 13 5 3 3 2" xfId="6555"/>
    <cellStyle name="표준 13 5 3 4" xfId="6556"/>
    <cellStyle name="표준 13 5 3 5" xfId="6557"/>
    <cellStyle name="표준 13 5 4" xfId="6558"/>
    <cellStyle name="표준 13 5 4 2" xfId="6559"/>
    <cellStyle name="표준 13 5 4 2 2" xfId="6560"/>
    <cellStyle name="표준 13 5 4 2 2 2" xfId="6561"/>
    <cellStyle name="표준 13 5 4 2 3" xfId="6562"/>
    <cellStyle name="표준 13 5 4 2 4" xfId="6563"/>
    <cellStyle name="표준 13 5 4 3" xfId="6564"/>
    <cellStyle name="표준 13 5 4 3 2" xfId="6565"/>
    <cellStyle name="표준 13 5 4 4" xfId="6566"/>
    <cellStyle name="표준 13 5 4 5" xfId="6567"/>
    <cellStyle name="표준 13 5 5" xfId="6568"/>
    <cellStyle name="표준 13 5 5 2" xfId="6569"/>
    <cellStyle name="표준 13 5 5 2 2" xfId="6570"/>
    <cellStyle name="표준 13 5 5 2 2 2" xfId="6571"/>
    <cellStyle name="표준 13 5 5 2 3" xfId="6572"/>
    <cellStyle name="표준 13 5 5 2 4" xfId="6573"/>
    <cellStyle name="표준 13 5 5 3" xfId="6574"/>
    <cellStyle name="표준 13 5 5 3 2" xfId="6575"/>
    <cellStyle name="표준 13 5 5 4" xfId="6576"/>
    <cellStyle name="표준 13 5 5 5" xfId="6577"/>
    <cellStyle name="표준 13 5 6" xfId="6578"/>
    <cellStyle name="표준 13 5 6 2" xfId="6579"/>
    <cellStyle name="표준 13 5 6 2 2" xfId="6580"/>
    <cellStyle name="표준 13 5 6 3" xfId="6581"/>
    <cellStyle name="표준 13 5 6 4" xfId="6582"/>
    <cellStyle name="표준 13 5 7" xfId="6583"/>
    <cellStyle name="표준 13 5 7 2" xfId="6584"/>
    <cellStyle name="표준 13 5 8" xfId="6585"/>
    <cellStyle name="표준 13 5 9" xfId="6586"/>
    <cellStyle name="표준 13 6" xfId="6587"/>
    <cellStyle name="표준 13 6 2" xfId="6588"/>
    <cellStyle name="표준 13 6 2 2" xfId="6589"/>
    <cellStyle name="표준 13 6 2 2 2" xfId="6590"/>
    <cellStyle name="표준 13 6 2 3" xfId="6591"/>
    <cellStyle name="표준 13 6 2 4" xfId="6592"/>
    <cellStyle name="표준 13 6 3" xfId="6593"/>
    <cellStyle name="표준 13 6 3 2" xfId="6594"/>
    <cellStyle name="표준 13 6 4" xfId="6595"/>
    <cellStyle name="표준 13 6 5" xfId="6596"/>
    <cellStyle name="표준 13 7" xfId="6597"/>
    <cellStyle name="표준 13 7 2" xfId="6598"/>
    <cellStyle name="표준 13 7 2 2" xfId="6599"/>
    <cellStyle name="표준 13 7 2 2 2" xfId="6600"/>
    <cellStyle name="표준 13 7 2 3" xfId="6601"/>
    <cellStyle name="표준 13 7 2 4" xfId="6602"/>
    <cellStyle name="표준 13 7 3" xfId="6603"/>
    <cellStyle name="표준 13 7 3 2" xfId="6604"/>
    <cellStyle name="표준 13 7 4" xfId="6605"/>
    <cellStyle name="표준 13 7 5" xfId="6606"/>
    <cellStyle name="표준 13 8" xfId="6607"/>
    <cellStyle name="표준 13 8 2" xfId="6608"/>
    <cellStyle name="표준 13 8 2 2" xfId="6609"/>
    <cellStyle name="표준 13 8 2 2 2" xfId="6610"/>
    <cellStyle name="표준 13 8 2 3" xfId="6611"/>
    <cellStyle name="표준 13 8 2 4" xfId="6612"/>
    <cellStyle name="표준 13 8 3" xfId="6613"/>
    <cellStyle name="표준 13 8 3 2" xfId="6614"/>
    <cellStyle name="표준 13 8 4" xfId="6615"/>
    <cellStyle name="표준 13 8 5" xfId="6616"/>
    <cellStyle name="표준 13 9" xfId="6617"/>
    <cellStyle name="표준 13 9 2" xfId="6618"/>
    <cellStyle name="표준 13 9 2 2" xfId="6619"/>
    <cellStyle name="표준 13 9 2 2 2" xfId="6620"/>
    <cellStyle name="표준 13 9 2 3" xfId="6621"/>
    <cellStyle name="표준 13 9 2 4" xfId="6622"/>
    <cellStyle name="표준 13 9 3" xfId="6623"/>
    <cellStyle name="표준 13 9 3 2" xfId="6624"/>
    <cellStyle name="표준 13 9 4" xfId="6625"/>
    <cellStyle name="표준 13 9 5" xfId="6626"/>
    <cellStyle name="표준 130" xfId="6627"/>
    <cellStyle name="표준 130 2" xfId="6628"/>
    <cellStyle name="표준 131" xfId="6629"/>
    <cellStyle name="표준 131 2" xfId="6630"/>
    <cellStyle name="표준 132" xfId="6631"/>
    <cellStyle name="표준 132 2" xfId="6632"/>
    <cellStyle name="표준 132 3" xfId="6633"/>
    <cellStyle name="표준 133" xfId="6634"/>
    <cellStyle name="표준 133 2" xfId="6635"/>
    <cellStyle name="표준 134" xfId="6636"/>
    <cellStyle name="표준 134 2" xfId="6637"/>
    <cellStyle name="표준 135" xfId="6638"/>
    <cellStyle name="표준 135 2" xfId="6639"/>
    <cellStyle name="표준 136" xfId="6640"/>
    <cellStyle name="표준 136 2" xfId="6641"/>
    <cellStyle name="표준 137" xfId="6642"/>
    <cellStyle name="표준 137 2" xfId="6643"/>
    <cellStyle name="표준 138" xfId="6644"/>
    <cellStyle name="표준 138 2" xfId="6645"/>
    <cellStyle name="표준 139" xfId="6646"/>
    <cellStyle name="표준 139 2" xfId="6647"/>
    <cellStyle name="표준 14" xfId="6648"/>
    <cellStyle name="표준 14 10" xfId="6649"/>
    <cellStyle name="표준 14 10 2" xfId="6650"/>
    <cellStyle name="표준 14 10 2 2" xfId="6651"/>
    <cellStyle name="표준 14 10 3" xfId="6652"/>
    <cellStyle name="표준 14 10 4" xfId="6653"/>
    <cellStyle name="표준 14 11" xfId="6654"/>
    <cellStyle name="표준 14 11 2" xfId="6655"/>
    <cellStyle name="표준 14 12" xfId="6656"/>
    <cellStyle name="표준 14 13" xfId="6657"/>
    <cellStyle name="표준 14 13 2" xfId="6658"/>
    <cellStyle name="표준 14 14" xfId="6659"/>
    <cellStyle name="표준 14 2" xfId="6660"/>
    <cellStyle name="표준 14 2 10" xfId="6661"/>
    <cellStyle name="표준 14 2 10 2" xfId="6662"/>
    <cellStyle name="표준 14 2 11" xfId="6663"/>
    <cellStyle name="표준 14 2 12" xfId="6664"/>
    <cellStyle name="표준 14 2 13" xfId="6665"/>
    <cellStyle name="표준 14 2 2" xfId="6666"/>
    <cellStyle name="표준 14 2 2 10" xfId="6667"/>
    <cellStyle name="표준 14 2 2 11" xfId="6668"/>
    <cellStyle name="표준 14 2 2 2" xfId="6669"/>
    <cellStyle name="표준 14 2 2 2 10" xfId="6670"/>
    <cellStyle name="표준 14 2 2 2 2" xfId="6671"/>
    <cellStyle name="표준 14 2 2 2 2 2" xfId="6672"/>
    <cellStyle name="표준 14 2 2 2 2 2 2" xfId="6673"/>
    <cellStyle name="표준 14 2 2 2 2 2 2 2" xfId="6674"/>
    <cellStyle name="표준 14 2 2 2 2 2 2 2 2" xfId="6675"/>
    <cellStyle name="표준 14 2 2 2 2 2 2 3" xfId="6676"/>
    <cellStyle name="표준 14 2 2 2 2 2 2 4" xfId="6677"/>
    <cellStyle name="표준 14 2 2 2 2 2 3" xfId="6678"/>
    <cellStyle name="표준 14 2 2 2 2 2 3 2" xfId="6679"/>
    <cellStyle name="표준 14 2 2 2 2 2 4" xfId="6680"/>
    <cellStyle name="표준 14 2 2 2 2 2 5" xfId="6681"/>
    <cellStyle name="표준 14 2 2 2 2 3" xfId="6682"/>
    <cellStyle name="표준 14 2 2 2 2 3 2" xfId="6683"/>
    <cellStyle name="표준 14 2 2 2 2 3 2 2" xfId="6684"/>
    <cellStyle name="표준 14 2 2 2 2 3 2 2 2" xfId="6685"/>
    <cellStyle name="표준 14 2 2 2 2 3 2 3" xfId="6686"/>
    <cellStyle name="표준 14 2 2 2 2 3 2 4" xfId="6687"/>
    <cellStyle name="표준 14 2 2 2 2 3 3" xfId="6688"/>
    <cellStyle name="표준 14 2 2 2 2 3 3 2" xfId="6689"/>
    <cellStyle name="표준 14 2 2 2 2 3 4" xfId="6690"/>
    <cellStyle name="표준 14 2 2 2 2 3 5" xfId="6691"/>
    <cellStyle name="표준 14 2 2 2 2 4" xfId="6692"/>
    <cellStyle name="표준 14 2 2 2 2 4 2" xfId="6693"/>
    <cellStyle name="표준 14 2 2 2 2 4 2 2" xfId="6694"/>
    <cellStyle name="표준 14 2 2 2 2 4 2 2 2" xfId="6695"/>
    <cellStyle name="표준 14 2 2 2 2 4 2 3" xfId="6696"/>
    <cellStyle name="표준 14 2 2 2 2 4 2 4" xfId="6697"/>
    <cellStyle name="표준 14 2 2 2 2 4 3" xfId="6698"/>
    <cellStyle name="표준 14 2 2 2 2 4 3 2" xfId="6699"/>
    <cellStyle name="표준 14 2 2 2 2 4 4" xfId="6700"/>
    <cellStyle name="표준 14 2 2 2 2 4 5" xfId="6701"/>
    <cellStyle name="표준 14 2 2 2 2 5" xfId="6702"/>
    <cellStyle name="표준 14 2 2 2 2 5 2" xfId="6703"/>
    <cellStyle name="표준 14 2 2 2 2 5 2 2" xfId="6704"/>
    <cellStyle name="표준 14 2 2 2 2 5 2 2 2" xfId="6705"/>
    <cellStyle name="표준 14 2 2 2 2 5 2 3" xfId="6706"/>
    <cellStyle name="표준 14 2 2 2 2 5 2 4" xfId="6707"/>
    <cellStyle name="표준 14 2 2 2 2 5 3" xfId="6708"/>
    <cellStyle name="표준 14 2 2 2 2 5 3 2" xfId="6709"/>
    <cellStyle name="표준 14 2 2 2 2 5 4" xfId="6710"/>
    <cellStyle name="표준 14 2 2 2 2 5 5" xfId="6711"/>
    <cellStyle name="표준 14 2 2 2 2 6" xfId="6712"/>
    <cellStyle name="표준 14 2 2 2 2 6 2" xfId="6713"/>
    <cellStyle name="표준 14 2 2 2 2 6 2 2" xfId="6714"/>
    <cellStyle name="표준 14 2 2 2 2 6 3" xfId="6715"/>
    <cellStyle name="표준 14 2 2 2 2 6 4" xfId="6716"/>
    <cellStyle name="표준 14 2 2 2 2 7" xfId="6717"/>
    <cellStyle name="표준 14 2 2 2 2 7 2" xfId="6718"/>
    <cellStyle name="표준 14 2 2 2 2 8" xfId="6719"/>
    <cellStyle name="표준 14 2 2 2 2 9" xfId="6720"/>
    <cellStyle name="표준 14 2 2 2 3" xfId="6721"/>
    <cellStyle name="표준 14 2 2 2 3 2" xfId="6722"/>
    <cellStyle name="표준 14 2 2 2 3 2 2" xfId="6723"/>
    <cellStyle name="표준 14 2 2 2 3 2 2 2" xfId="6724"/>
    <cellStyle name="표준 14 2 2 2 3 2 3" xfId="6725"/>
    <cellStyle name="표준 14 2 2 2 3 2 4" xfId="6726"/>
    <cellStyle name="표준 14 2 2 2 3 3" xfId="6727"/>
    <cellStyle name="표준 14 2 2 2 3 3 2" xfId="6728"/>
    <cellStyle name="표준 14 2 2 2 3 4" xfId="6729"/>
    <cellStyle name="표준 14 2 2 2 3 5" xfId="6730"/>
    <cellStyle name="표준 14 2 2 2 4" xfId="6731"/>
    <cellStyle name="표준 14 2 2 2 4 2" xfId="6732"/>
    <cellStyle name="표준 14 2 2 2 4 2 2" xfId="6733"/>
    <cellStyle name="표준 14 2 2 2 4 2 2 2" xfId="6734"/>
    <cellStyle name="표준 14 2 2 2 4 2 3" xfId="6735"/>
    <cellStyle name="표준 14 2 2 2 4 2 4" xfId="6736"/>
    <cellStyle name="표준 14 2 2 2 4 3" xfId="6737"/>
    <cellStyle name="표준 14 2 2 2 4 3 2" xfId="6738"/>
    <cellStyle name="표준 14 2 2 2 4 4" xfId="6739"/>
    <cellStyle name="표준 14 2 2 2 4 5" xfId="6740"/>
    <cellStyle name="표준 14 2 2 2 5" xfId="6741"/>
    <cellStyle name="표준 14 2 2 2 5 2" xfId="6742"/>
    <cellStyle name="표준 14 2 2 2 5 2 2" xfId="6743"/>
    <cellStyle name="표준 14 2 2 2 5 2 2 2" xfId="6744"/>
    <cellStyle name="표준 14 2 2 2 5 2 3" xfId="6745"/>
    <cellStyle name="표준 14 2 2 2 5 2 4" xfId="6746"/>
    <cellStyle name="표준 14 2 2 2 5 3" xfId="6747"/>
    <cellStyle name="표준 14 2 2 2 5 3 2" xfId="6748"/>
    <cellStyle name="표준 14 2 2 2 5 4" xfId="6749"/>
    <cellStyle name="표준 14 2 2 2 5 5" xfId="6750"/>
    <cellStyle name="표준 14 2 2 2 6" xfId="6751"/>
    <cellStyle name="표준 14 2 2 2 6 2" xfId="6752"/>
    <cellStyle name="표준 14 2 2 2 6 2 2" xfId="6753"/>
    <cellStyle name="표준 14 2 2 2 6 2 2 2" xfId="6754"/>
    <cellStyle name="표준 14 2 2 2 6 2 3" xfId="6755"/>
    <cellStyle name="표준 14 2 2 2 6 2 4" xfId="6756"/>
    <cellStyle name="표준 14 2 2 2 6 3" xfId="6757"/>
    <cellStyle name="표준 14 2 2 2 6 3 2" xfId="6758"/>
    <cellStyle name="표준 14 2 2 2 6 4" xfId="6759"/>
    <cellStyle name="표준 14 2 2 2 6 5" xfId="6760"/>
    <cellStyle name="표준 14 2 2 2 7" xfId="6761"/>
    <cellStyle name="표준 14 2 2 2 7 2" xfId="6762"/>
    <cellStyle name="표준 14 2 2 2 7 2 2" xfId="6763"/>
    <cellStyle name="표준 14 2 2 2 7 3" xfId="6764"/>
    <cellStyle name="표준 14 2 2 2 7 4" xfId="6765"/>
    <cellStyle name="표준 14 2 2 2 8" xfId="6766"/>
    <cellStyle name="표준 14 2 2 2 8 2" xfId="6767"/>
    <cellStyle name="표준 14 2 2 2 9" xfId="6768"/>
    <cellStyle name="표준 14 2 2 3" xfId="6769"/>
    <cellStyle name="표준 14 2 2 3 2" xfId="6770"/>
    <cellStyle name="표준 14 2 2 3 2 2" xfId="6771"/>
    <cellStyle name="표준 14 2 2 3 2 2 2" xfId="6772"/>
    <cellStyle name="표준 14 2 2 3 2 2 2 2" xfId="6773"/>
    <cellStyle name="표준 14 2 2 3 2 2 3" xfId="6774"/>
    <cellStyle name="표준 14 2 2 3 2 2 4" xfId="6775"/>
    <cellStyle name="표준 14 2 2 3 2 3" xfId="6776"/>
    <cellStyle name="표준 14 2 2 3 2 3 2" xfId="6777"/>
    <cellStyle name="표준 14 2 2 3 2 4" xfId="6778"/>
    <cellStyle name="표준 14 2 2 3 2 5" xfId="6779"/>
    <cellStyle name="표준 14 2 2 3 3" xfId="6780"/>
    <cellStyle name="표준 14 2 2 3 3 2" xfId="6781"/>
    <cellStyle name="표준 14 2 2 3 3 2 2" xfId="6782"/>
    <cellStyle name="표준 14 2 2 3 3 2 2 2" xfId="6783"/>
    <cellStyle name="표준 14 2 2 3 3 2 3" xfId="6784"/>
    <cellStyle name="표준 14 2 2 3 3 2 4" xfId="6785"/>
    <cellStyle name="표준 14 2 2 3 3 3" xfId="6786"/>
    <cellStyle name="표준 14 2 2 3 3 3 2" xfId="6787"/>
    <cellStyle name="표준 14 2 2 3 3 4" xfId="6788"/>
    <cellStyle name="표준 14 2 2 3 3 5" xfId="6789"/>
    <cellStyle name="표준 14 2 2 3 4" xfId="6790"/>
    <cellStyle name="표준 14 2 2 3 4 2" xfId="6791"/>
    <cellStyle name="표준 14 2 2 3 4 2 2" xfId="6792"/>
    <cellStyle name="표준 14 2 2 3 4 2 2 2" xfId="6793"/>
    <cellStyle name="표준 14 2 2 3 4 2 3" xfId="6794"/>
    <cellStyle name="표준 14 2 2 3 4 2 4" xfId="6795"/>
    <cellStyle name="표준 14 2 2 3 4 3" xfId="6796"/>
    <cellStyle name="표준 14 2 2 3 4 3 2" xfId="6797"/>
    <cellStyle name="표준 14 2 2 3 4 4" xfId="6798"/>
    <cellStyle name="표준 14 2 2 3 4 5" xfId="6799"/>
    <cellStyle name="표준 14 2 2 3 5" xfId="6800"/>
    <cellStyle name="표준 14 2 2 3 5 2" xfId="6801"/>
    <cellStyle name="표준 14 2 2 3 5 2 2" xfId="6802"/>
    <cellStyle name="표준 14 2 2 3 5 2 2 2" xfId="6803"/>
    <cellStyle name="표준 14 2 2 3 5 2 3" xfId="6804"/>
    <cellStyle name="표준 14 2 2 3 5 2 4" xfId="6805"/>
    <cellStyle name="표준 14 2 2 3 5 3" xfId="6806"/>
    <cellStyle name="표준 14 2 2 3 5 3 2" xfId="6807"/>
    <cellStyle name="표준 14 2 2 3 5 4" xfId="6808"/>
    <cellStyle name="표준 14 2 2 3 5 5" xfId="6809"/>
    <cellStyle name="표준 14 2 2 3 6" xfId="6810"/>
    <cellStyle name="표준 14 2 2 3 6 2" xfId="6811"/>
    <cellStyle name="표준 14 2 2 3 6 2 2" xfId="6812"/>
    <cellStyle name="표준 14 2 2 3 6 3" xfId="6813"/>
    <cellStyle name="표준 14 2 2 3 6 4" xfId="6814"/>
    <cellStyle name="표준 14 2 2 3 7" xfId="6815"/>
    <cellStyle name="표준 14 2 2 3 7 2" xfId="6816"/>
    <cellStyle name="표준 14 2 2 3 8" xfId="6817"/>
    <cellStyle name="표준 14 2 2 3 9" xfId="6818"/>
    <cellStyle name="표준 14 2 2 4" xfId="6819"/>
    <cellStyle name="표준 14 2 2 4 2" xfId="6820"/>
    <cellStyle name="표준 14 2 2 4 2 2" xfId="6821"/>
    <cellStyle name="표준 14 2 2 4 2 2 2" xfId="6822"/>
    <cellStyle name="표준 14 2 2 4 2 3" xfId="6823"/>
    <cellStyle name="표준 14 2 2 4 2 4" xfId="6824"/>
    <cellStyle name="표준 14 2 2 4 3" xfId="6825"/>
    <cellStyle name="표준 14 2 2 4 3 2" xfId="6826"/>
    <cellStyle name="표준 14 2 2 4 4" xfId="6827"/>
    <cellStyle name="표준 14 2 2 4 5" xfId="6828"/>
    <cellStyle name="표준 14 2 2 5" xfId="6829"/>
    <cellStyle name="표준 14 2 2 5 2" xfId="6830"/>
    <cellStyle name="표준 14 2 2 5 2 2" xfId="6831"/>
    <cellStyle name="표준 14 2 2 5 2 2 2" xfId="6832"/>
    <cellStyle name="표준 14 2 2 5 2 3" xfId="6833"/>
    <cellStyle name="표준 14 2 2 5 2 4" xfId="6834"/>
    <cellStyle name="표준 14 2 2 5 3" xfId="6835"/>
    <cellStyle name="표준 14 2 2 5 3 2" xfId="6836"/>
    <cellStyle name="표준 14 2 2 5 4" xfId="6837"/>
    <cellStyle name="표준 14 2 2 5 5" xfId="6838"/>
    <cellStyle name="표준 14 2 2 6" xfId="6839"/>
    <cellStyle name="표준 14 2 2 6 2" xfId="6840"/>
    <cellStyle name="표준 14 2 2 6 2 2" xfId="6841"/>
    <cellStyle name="표준 14 2 2 6 2 2 2" xfId="6842"/>
    <cellStyle name="표준 14 2 2 6 2 3" xfId="6843"/>
    <cellStyle name="표준 14 2 2 6 2 4" xfId="6844"/>
    <cellStyle name="표준 14 2 2 6 3" xfId="6845"/>
    <cellStyle name="표준 14 2 2 6 3 2" xfId="6846"/>
    <cellStyle name="표준 14 2 2 6 4" xfId="6847"/>
    <cellStyle name="표준 14 2 2 6 5" xfId="6848"/>
    <cellStyle name="표준 14 2 2 7" xfId="6849"/>
    <cellStyle name="표준 14 2 2 7 2" xfId="6850"/>
    <cellStyle name="표준 14 2 2 7 2 2" xfId="6851"/>
    <cellStyle name="표준 14 2 2 7 2 2 2" xfId="6852"/>
    <cellStyle name="표준 14 2 2 7 2 3" xfId="6853"/>
    <cellStyle name="표준 14 2 2 7 2 4" xfId="6854"/>
    <cellStyle name="표준 14 2 2 7 3" xfId="6855"/>
    <cellStyle name="표준 14 2 2 7 3 2" xfId="6856"/>
    <cellStyle name="표준 14 2 2 7 4" xfId="6857"/>
    <cellStyle name="표준 14 2 2 7 5" xfId="6858"/>
    <cellStyle name="표준 14 2 2 8" xfId="6859"/>
    <cellStyle name="표준 14 2 2 8 2" xfId="6860"/>
    <cellStyle name="표준 14 2 2 8 2 2" xfId="6861"/>
    <cellStyle name="표준 14 2 2 8 3" xfId="6862"/>
    <cellStyle name="표준 14 2 2 8 4" xfId="6863"/>
    <cellStyle name="표준 14 2 2 9" xfId="6864"/>
    <cellStyle name="표준 14 2 2 9 2" xfId="6865"/>
    <cellStyle name="표준 14 2 3" xfId="6866"/>
    <cellStyle name="표준 14 2 3 10" xfId="6867"/>
    <cellStyle name="표준 14 2 3 2" xfId="6868"/>
    <cellStyle name="표준 14 2 3 2 2" xfId="6869"/>
    <cellStyle name="표준 14 2 3 2 2 2" xfId="6870"/>
    <cellStyle name="표준 14 2 3 2 2 2 2" xfId="6871"/>
    <cellStyle name="표준 14 2 3 2 2 2 2 2" xfId="6872"/>
    <cellStyle name="표준 14 2 3 2 2 2 3" xfId="6873"/>
    <cellStyle name="표준 14 2 3 2 2 2 4" xfId="6874"/>
    <cellStyle name="표준 14 2 3 2 2 3" xfId="6875"/>
    <cellStyle name="표준 14 2 3 2 2 3 2" xfId="6876"/>
    <cellStyle name="표준 14 2 3 2 2 4" xfId="6877"/>
    <cellStyle name="표준 14 2 3 2 2 5" xfId="6878"/>
    <cellStyle name="표준 14 2 3 2 3" xfId="6879"/>
    <cellStyle name="표준 14 2 3 2 3 2" xfId="6880"/>
    <cellStyle name="표준 14 2 3 2 3 2 2" xfId="6881"/>
    <cellStyle name="표준 14 2 3 2 3 2 2 2" xfId="6882"/>
    <cellStyle name="표준 14 2 3 2 3 2 3" xfId="6883"/>
    <cellStyle name="표준 14 2 3 2 3 2 4" xfId="6884"/>
    <cellStyle name="표준 14 2 3 2 3 3" xfId="6885"/>
    <cellStyle name="표준 14 2 3 2 3 3 2" xfId="6886"/>
    <cellStyle name="표준 14 2 3 2 3 4" xfId="6887"/>
    <cellStyle name="표준 14 2 3 2 3 5" xfId="6888"/>
    <cellStyle name="표준 14 2 3 2 4" xfId="6889"/>
    <cellStyle name="표준 14 2 3 2 4 2" xfId="6890"/>
    <cellStyle name="표준 14 2 3 2 4 2 2" xfId="6891"/>
    <cellStyle name="표준 14 2 3 2 4 2 2 2" xfId="6892"/>
    <cellStyle name="표준 14 2 3 2 4 2 3" xfId="6893"/>
    <cellStyle name="표준 14 2 3 2 4 2 4" xfId="6894"/>
    <cellStyle name="표준 14 2 3 2 4 3" xfId="6895"/>
    <cellStyle name="표준 14 2 3 2 4 3 2" xfId="6896"/>
    <cellStyle name="표준 14 2 3 2 4 4" xfId="6897"/>
    <cellStyle name="표준 14 2 3 2 4 5" xfId="6898"/>
    <cellStyle name="표준 14 2 3 2 5" xfId="6899"/>
    <cellStyle name="표준 14 2 3 2 5 2" xfId="6900"/>
    <cellStyle name="표준 14 2 3 2 5 2 2" xfId="6901"/>
    <cellStyle name="표준 14 2 3 2 5 2 2 2" xfId="6902"/>
    <cellStyle name="표준 14 2 3 2 5 2 3" xfId="6903"/>
    <cellStyle name="표준 14 2 3 2 5 2 4" xfId="6904"/>
    <cellStyle name="표준 14 2 3 2 5 3" xfId="6905"/>
    <cellStyle name="표준 14 2 3 2 5 3 2" xfId="6906"/>
    <cellStyle name="표준 14 2 3 2 5 4" xfId="6907"/>
    <cellStyle name="표준 14 2 3 2 5 5" xfId="6908"/>
    <cellStyle name="표준 14 2 3 2 6" xfId="6909"/>
    <cellStyle name="표준 14 2 3 2 6 2" xfId="6910"/>
    <cellStyle name="표준 14 2 3 2 6 2 2" xfId="6911"/>
    <cellStyle name="표준 14 2 3 2 6 3" xfId="6912"/>
    <cellStyle name="표준 14 2 3 2 6 4" xfId="6913"/>
    <cellStyle name="표준 14 2 3 2 7" xfId="6914"/>
    <cellStyle name="표준 14 2 3 2 7 2" xfId="6915"/>
    <cellStyle name="표준 14 2 3 2 8" xfId="6916"/>
    <cellStyle name="표준 14 2 3 2 9" xfId="6917"/>
    <cellStyle name="표준 14 2 3 3" xfId="6918"/>
    <cellStyle name="표준 14 2 3 3 2" xfId="6919"/>
    <cellStyle name="표준 14 2 3 3 2 2" xfId="6920"/>
    <cellStyle name="표준 14 2 3 3 2 2 2" xfId="6921"/>
    <cellStyle name="표준 14 2 3 3 2 3" xfId="6922"/>
    <cellStyle name="표준 14 2 3 3 2 4" xfId="6923"/>
    <cellStyle name="표준 14 2 3 3 3" xfId="6924"/>
    <cellStyle name="표준 14 2 3 3 3 2" xfId="6925"/>
    <cellStyle name="표준 14 2 3 3 4" xfId="6926"/>
    <cellStyle name="표준 14 2 3 3 5" xfId="6927"/>
    <cellStyle name="표준 14 2 3 4" xfId="6928"/>
    <cellStyle name="표준 14 2 3 4 2" xfId="6929"/>
    <cellStyle name="표준 14 2 3 4 2 2" xfId="6930"/>
    <cellStyle name="표준 14 2 3 4 2 2 2" xfId="6931"/>
    <cellStyle name="표준 14 2 3 4 2 3" xfId="6932"/>
    <cellStyle name="표준 14 2 3 4 2 4" xfId="6933"/>
    <cellStyle name="표준 14 2 3 4 3" xfId="6934"/>
    <cellStyle name="표준 14 2 3 4 3 2" xfId="6935"/>
    <cellStyle name="표준 14 2 3 4 4" xfId="6936"/>
    <cellStyle name="표준 14 2 3 4 5" xfId="6937"/>
    <cellStyle name="표준 14 2 3 5" xfId="6938"/>
    <cellStyle name="표준 14 2 3 5 2" xfId="6939"/>
    <cellStyle name="표준 14 2 3 5 2 2" xfId="6940"/>
    <cellStyle name="표준 14 2 3 5 2 2 2" xfId="6941"/>
    <cellStyle name="표준 14 2 3 5 2 3" xfId="6942"/>
    <cellStyle name="표준 14 2 3 5 2 4" xfId="6943"/>
    <cellStyle name="표준 14 2 3 5 3" xfId="6944"/>
    <cellStyle name="표준 14 2 3 5 3 2" xfId="6945"/>
    <cellStyle name="표준 14 2 3 5 4" xfId="6946"/>
    <cellStyle name="표준 14 2 3 5 5" xfId="6947"/>
    <cellStyle name="표준 14 2 3 6" xfId="6948"/>
    <cellStyle name="표준 14 2 3 6 2" xfId="6949"/>
    <cellStyle name="표준 14 2 3 6 2 2" xfId="6950"/>
    <cellStyle name="표준 14 2 3 6 2 2 2" xfId="6951"/>
    <cellStyle name="표준 14 2 3 6 2 3" xfId="6952"/>
    <cellStyle name="표준 14 2 3 6 2 4" xfId="6953"/>
    <cellStyle name="표준 14 2 3 6 3" xfId="6954"/>
    <cellStyle name="표준 14 2 3 6 3 2" xfId="6955"/>
    <cellStyle name="표준 14 2 3 6 4" xfId="6956"/>
    <cellStyle name="표준 14 2 3 6 5" xfId="6957"/>
    <cellStyle name="표준 14 2 3 7" xfId="6958"/>
    <cellStyle name="표준 14 2 3 7 2" xfId="6959"/>
    <cellStyle name="표준 14 2 3 7 2 2" xfId="6960"/>
    <cellStyle name="표준 14 2 3 7 3" xfId="6961"/>
    <cellStyle name="표준 14 2 3 7 4" xfId="6962"/>
    <cellStyle name="표준 14 2 3 8" xfId="6963"/>
    <cellStyle name="표준 14 2 3 8 2" xfId="6964"/>
    <cellStyle name="표준 14 2 3 9" xfId="6965"/>
    <cellStyle name="표준 14 2 4" xfId="6966"/>
    <cellStyle name="표준 14 2 4 2" xfId="6967"/>
    <cellStyle name="표준 14 2 4 2 2" xfId="6968"/>
    <cellStyle name="표준 14 2 4 2 2 2" xfId="6969"/>
    <cellStyle name="표준 14 2 4 2 2 2 2" xfId="6970"/>
    <cellStyle name="표준 14 2 4 2 2 3" xfId="6971"/>
    <cellStyle name="표준 14 2 4 2 2 4" xfId="6972"/>
    <cellStyle name="표준 14 2 4 2 3" xfId="6973"/>
    <cellStyle name="표준 14 2 4 2 3 2" xfId="6974"/>
    <cellStyle name="표준 14 2 4 2 4" xfId="6975"/>
    <cellStyle name="표준 14 2 4 2 5" xfId="6976"/>
    <cellStyle name="표준 14 2 4 3" xfId="6977"/>
    <cellStyle name="표준 14 2 4 3 2" xfId="6978"/>
    <cellStyle name="표준 14 2 4 3 2 2" xfId="6979"/>
    <cellStyle name="표준 14 2 4 3 2 2 2" xfId="6980"/>
    <cellStyle name="표준 14 2 4 3 2 3" xfId="6981"/>
    <cellStyle name="표준 14 2 4 3 2 4" xfId="6982"/>
    <cellStyle name="표준 14 2 4 3 3" xfId="6983"/>
    <cellStyle name="표준 14 2 4 3 3 2" xfId="6984"/>
    <cellStyle name="표준 14 2 4 3 4" xfId="6985"/>
    <cellStyle name="표준 14 2 4 3 5" xfId="6986"/>
    <cellStyle name="표준 14 2 4 4" xfId="6987"/>
    <cellStyle name="표준 14 2 4 4 2" xfId="6988"/>
    <cellStyle name="표준 14 2 4 4 2 2" xfId="6989"/>
    <cellStyle name="표준 14 2 4 4 2 2 2" xfId="6990"/>
    <cellStyle name="표준 14 2 4 4 2 3" xfId="6991"/>
    <cellStyle name="표준 14 2 4 4 2 4" xfId="6992"/>
    <cellStyle name="표준 14 2 4 4 3" xfId="6993"/>
    <cellStyle name="표준 14 2 4 4 3 2" xfId="6994"/>
    <cellStyle name="표준 14 2 4 4 4" xfId="6995"/>
    <cellStyle name="표준 14 2 4 4 5" xfId="6996"/>
    <cellStyle name="표준 14 2 4 5" xfId="6997"/>
    <cellStyle name="표준 14 2 4 5 2" xfId="6998"/>
    <cellStyle name="표준 14 2 4 5 2 2" xfId="6999"/>
    <cellStyle name="표준 14 2 4 5 2 2 2" xfId="7000"/>
    <cellStyle name="표준 14 2 4 5 2 3" xfId="7001"/>
    <cellStyle name="표준 14 2 4 5 2 4" xfId="7002"/>
    <cellStyle name="표준 14 2 4 5 3" xfId="7003"/>
    <cellStyle name="표준 14 2 4 5 3 2" xfId="7004"/>
    <cellStyle name="표준 14 2 4 5 4" xfId="7005"/>
    <cellStyle name="표준 14 2 4 5 5" xfId="7006"/>
    <cellStyle name="표준 14 2 4 6" xfId="7007"/>
    <cellStyle name="표준 14 2 4 6 2" xfId="7008"/>
    <cellStyle name="표준 14 2 4 6 2 2" xfId="7009"/>
    <cellStyle name="표준 14 2 4 6 3" xfId="7010"/>
    <cellStyle name="표준 14 2 4 6 4" xfId="7011"/>
    <cellStyle name="표준 14 2 4 7" xfId="7012"/>
    <cellStyle name="표준 14 2 4 7 2" xfId="7013"/>
    <cellStyle name="표준 14 2 4 8" xfId="7014"/>
    <cellStyle name="표준 14 2 4 9" xfId="7015"/>
    <cellStyle name="표준 14 2 5" xfId="7016"/>
    <cellStyle name="표준 14 2 5 2" xfId="7017"/>
    <cellStyle name="표준 14 2 5 2 2" xfId="7018"/>
    <cellStyle name="표준 14 2 5 2 2 2" xfId="7019"/>
    <cellStyle name="표준 14 2 5 2 3" xfId="7020"/>
    <cellStyle name="표준 14 2 5 2 4" xfId="7021"/>
    <cellStyle name="표준 14 2 5 3" xfId="7022"/>
    <cellStyle name="표준 14 2 5 3 2" xfId="7023"/>
    <cellStyle name="표준 14 2 5 4" xfId="7024"/>
    <cellStyle name="표준 14 2 5 5" xfId="7025"/>
    <cellStyle name="표준 14 2 6" xfId="7026"/>
    <cellStyle name="표준 14 2 6 2" xfId="7027"/>
    <cellStyle name="표준 14 2 6 2 2" xfId="7028"/>
    <cellStyle name="표준 14 2 6 2 2 2" xfId="7029"/>
    <cellStyle name="표준 14 2 6 2 3" xfId="7030"/>
    <cellStyle name="표준 14 2 6 2 4" xfId="7031"/>
    <cellStyle name="표준 14 2 6 3" xfId="7032"/>
    <cellStyle name="표준 14 2 6 3 2" xfId="7033"/>
    <cellStyle name="표준 14 2 6 4" xfId="7034"/>
    <cellStyle name="표준 14 2 6 5" xfId="7035"/>
    <cellStyle name="표준 14 2 7" xfId="7036"/>
    <cellStyle name="표준 14 2 7 2" xfId="7037"/>
    <cellStyle name="표준 14 2 7 2 2" xfId="7038"/>
    <cellStyle name="표준 14 2 7 2 2 2" xfId="7039"/>
    <cellStyle name="표준 14 2 7 2 3" xfId="7040"/>
    <cellStyle name="표준 14 2 7 2 4" xfId="7041"/>
    <cellStyle name="표준 14 2 7 3" xfId="7042"/>
    <cellStyle name="표준 14 2 7 3 2" xfId="7043"/>
    <cellStyle name="표준 14 2 7 4" xfId="7044"/>
    <cellStyle name="표준 14 2 7 5" xfId="7045"/>
    <cellStyle name="표준 14 2 8" xfId="7046"/>
    <cellStyle name="표준 14 2 8 2" xfId="7047"/>
    <cellStyle name="표준 14 2 8 2 2" xfId="7048"/>
    <cellStyle name="표준 14 2 8 2 2 2" xfId="7049"/>
    <cellStyle name="표준 14 2 8 2 3" xfId="7050"/>
    <cellStyle name="표준 14 2 8 2 4" xfId="7051"/>
    <cellStyle name="표준 14 2 8 3" xfId="7052"/>
    <cellStyle name="표준 14 2 8 3 2" xfId="7053"/>
    <cellStyle name="표준 14 2 8 4" xfId="7054"/>
    <cellStyle name="표준 14 2 8 5" xfId="7055"/>
    <cellStyle name="표준 14 2 9" xfId="7056"/>
    <cellStyle name="표준 14 2 9 2" xfId="7057"/>
    <cellStyle name="표준 14 2 9 2 2" xfId="7058"/>
    <cellStyle name="표준 14 2 9 3" xfId="7059"/>
    <cellStyle name="표준 14 2 9 4" xfId="7060"/>
    <cellStyle name="표준 14 3" xfId="7061"/>
    <cellStyle name="표준 14 3 10" xfId="7062"/>
    <cellStyle name="표준 14 3 11" xfId="7063"/>
    <cellStyle name="표준 14 3 2" xfId="7064"/>
    <cellStyle name="표준 14 3 2 10" xfId="7065"/>
    <cellStyle name="표준 14 3 2 2" xfId="7066"/>
    <cellStyle name="표준 14 3 2 2 2" xfId="7067"/>
    <cellStyle name="표준 14 3 2 2 2 2" xfId="7068"/>
    <cellStyle name="표준 14 3 2 2 2 2 2" xfId="7069"/>
    <cellStyle name="표준 14 3 2 2 2 2 2 2" xfId="7070"/>
    <cellStyle name="표준 14 3 2 2 2 2 3" xfId="7071"/>
    <cellStyle name="표준 14 3 2 2 2 2 4" xfId="7072"/>
    <cellStyle name="표준 14 3 2 2 2 3" xfId="7073"/>
    <cellStyle name="표준 14 3 2 2 2 3 2" xfId="7074"/>
    <cellStyle name="표준 14 3 2 2 2 4" xfId="7075"/>
    <cellStyle name="표준 14 3 2 2 2 5" xfId="7076"/>
    <cellStyle name="표준 14 3 2 2 3" xfId="7077"/>
    <cellStyle name="표준 14 3 2 2 3 2" xfId="7078"/>
    <cellStyle name="표준 14 3 2 2 3 2 2" xfId="7079"/>
    <cellStyle name="표준 14 3 2 2 3 2 2 2" xfId="7080"/>
    <cellStyle name="표준 14 3 2 2 3 2 3" xfId="7081"/>
    <cellStyle name="표준 14 3 2 2 3 2 4" xfId="7082"/>
    <cellStyle name="표준 14 3 2 2 3 3" xfId="7083"/>
    <cellStyle name="표준 14 3 2 2 3 3 2" xfId="7084"/>
    <cellStyle name="표준 14 3 2 2 3 4" xfId="7085"/>
    <cellStyle name="표준 14 3 2 2 3 5" xfId="7086"/>
    <cellStyle name="표준 14 3 2 2 4" xfId="7087"/>
    <cellStyle name="표준 14 3 2 2 4 2" xfId="7088"/>
    <cellStyle name="표준 14 3 2 2 4 2 2" xfId="7089"/>
    <cellStyle name="표준 14 3 2 2 4 2 2 2" xfId="7090"/>
    <cellStyle name="표준 14 3 2 2 4 2 3" xfId="7091"/>
    <cellStyle name="표준 14 3 2 2 4 2 4" xfId="7092"/>
    <cellStyle name="표준 14 3 2 2 4 3" xfId="7093"/>
    <cellStyle name="표준 14 3 2 2 4 3 2" xfId="7094"/>
    <cellStyle name="표준 14 3 2 2 4 4" xfId="7095"/>
    <cellStyle name="표준 14 3 2 2 4 5" xfId="7096"/>
    <cellStyle name="표준 14 3 2 2 5" xfId="7097"/>
    <cellStyle name="표준 14 3 2 2 5 2" xfId="7098"/>
    <cellStyle name="표준 14 3 2 2 5 2 2" xfId="7099"/>
    <cellStyle name="표준 14 3 2 2 5 2 2 2" xfId="7100"/>
    <cellStyle name="표준 14 3 2 2 5 2 3" xfId="7101"/>
    <cellStyle name="표준 14 3 2 2 5 2 4" xfId="7102"/>
    <cellStyle name="표준 14 3 2 2 5 3" xfId="7103"/>
    <cellStyle name="표준 14 3 2 2 5 3 2" xfId="7104"/>
    <cellStyle name="표준 14 3 2 2 5 4" xfId="7105"/>
    <cellStyle name="표준 14 3 2 2 5 5" xfId="7106"/>
    <cellStyle name="표준 14 3 2 2 6" xfId="7107"/>
    <cellStyle name="표준 14 3 2 2 6 2" xfId="7108"/>
    <cellStyle name="표준 14 3 2 2 6 2 2" xfId="7109"/>
    <cellStyle name="표준 14 3 2 2 6 3" xfId="7110"/>
    <cellStyle name="표준 14 3 2 2 6 4" xfId="7111"/>
    <cellStyle name="표준 14 3 2 2 7" xfId="7112"/>
    <cellStyle name="표준 14 3 2 2 7 2" xfId="7113"/>
    <cellStyle name="표준 14 3 2 2 8" xfId="7114"/>
    <cellStyle name="표준 14 3 2 2 9" xfId="7115"/>
    <cellStyle name="표준 14 3 2 3" xfId="7116"/>
    <cellStyle name="표준 14 3 2 3 2" xfId="7117"/>
    <cellStyle name="표준 14 3 2 3 2 2" xfId="7118"/>
    <cellStyle name="표준 14 3 2 3 2 2 2" xfId="7119"/>
    <cellStyle name="표준 14 3 2 3 2 3" xfId="7120"/>
    <cellStyle name="표준 14 3 2 3 2 4" xfId="7121"/>
    <cellStyle name="표준 14 3 2 3 3" xfId="7122"/>
    <cellStyle name="표준 14 3 2 3 3 2" xfId="7123"/>
    <cellStyle name="표준 14 3 2 3 4" xfId="7124"/>
    <cellStyle name="표준 14 3 2 3 5" xfId="7125"/>
    <cellStyle name="표준 14 3 2 4" xfId="7126"/>
    <cellStyle name="표준 14 3 2 4 2" xfId="7127"/>
    <cellStyle name="표준 14 3 2 4 2 2" xfId="7128"/>
    <cellStyle name="표준 14 3 2 4 2 2 2" xfId="7129"/>
    <cellStyle name="표준 14 3 2 4 2 3" xfId="7130"/>
    <cellStyle name="표준 14 3 2 4 2 4" xfId="7131"/>
    <cellStyle name="표준 14 3 2 4 3" xfId="7132"/>
    <cellStyle name="표준 14 3 2 4 3 2" xfId="7133"/>
    <cellStyle name="표준 14 3 2 4 4" xfId="7134"/>
    <cellStyle name="표준 14 3 2 4 5" xfId="7135"/>
    <cellStyle name="표준 14 3 2 5" xfId="7136"/>
    <cellStyle name="표준 14 3 2 5 2" xfId="7137"/>
    <cellStyle name="표준 14 3 2 5 2 2" xfId="7138"/>
    <cellStyle name="표준 14 3 2 5 2 2 2" xfId="7139"/>
    <cellStyle name="표준 14 3 2 5 2 3" xfId="7140"/>
    <cellStyle name="표준 14 3 2 5 2 4" xfId="7141"/>
    <cellStyle name="표준 14 3 2 5 3" xfId="7142"/>
    <cellStyle name="표준 14 3 2 5 3 2" xfId="7143"/>
    <cellStyle name="표준 14 3 2 5 4" xfId="7144"/>
    <cellStyle name="표준 14 3 2 5 5" xfId="7145"/>
    <cellStyle name="표준 14 3 2 6" xfId="7146"/>
    <cellStyle name="표준 14 3 2 6 2" xfId="7147"/>
    <cellStyle name="표준 14 3 2 6 2 2" xfId="7148"/>
    <cellStyle name="표준 14 3 2 6 2 2 2" xfId="7149"/>
    <cellStyle name="표준 14 3 2 6 2 3" xfId="7150"/>
    <cellStyle name="표준 14 3 2 6 2 4" xfId="7151"/>
    <cellStyle name="표준 14 3 2 6 3" xfId="7152"/>
    <cellStyle name="표준 14 3 2 6 3 2" xfId="7153"/>
    <cellStyle name="표준 14 3 2 6 4" xfId="7154"/>
    <cellStyle name="표준 14 3 2 6 5" xfId="7155"/>
    <cellStyle name="표준 14 3 2 7" xfId="7156"/>
    <cellStyle name="표준 14 3 2 7 2" xfId="7157"/>
    <cellStyle name="표준 14 3 2 7 2 2" xfId="7158"/>
    <cellStyle name="표준 14 3 2 7 3" xfId="7159"/>
    <cellStyle name="표준 14 3 2 7 4" xfId="7160"/>
    <cellStyle name="표준 14 3 2 8" xfId="7161"/>
    <cellStyle name="표준 14 3 2 8 2" xfId="7162"/>
    <cellStyle name="표준 14 3 2 9" xfId="7163"/>
    <cellStyle name="표준 14 3 3" xfId="7164"/>
    <cellStyle name="표준 14 3 3 2" xfId="7165"/>
    <cellStyle name="표준 14 3 3 2 2" xfId="7166"/>
    <cellStyle name="표준 14 3 3 2 2 2" xfId="7167"/>
    <cellStyle name="표준 14 3 3 2 2 2 2" xfId="7168"/>
    <cellStyle name="표준 14 3 3 2 2 3" xfId="7169"/>
    <cellStyle name="표준 14 3 3 2 2 4" xfId="7170"/>
    <cellStyle name="표준 14 3 3 2 3" xfId="7171"/>
    <cellStyle name="표준 14 3 3 2 3 2" xfId="7172"/>
    <cellStyle name="표준 14 3 3 2 4" xfId="7173"/>
    <cellStyle name="표준 14 3 3 2 5" xfId="7174"/>
    <cellStyle name="표준 14 3 3 3" xfId="7175"/>
    <cellStyle name="표준 14 3 3 3 2" xfId="7176"/>
    <cellStyle name="표준 14 3 3 3 2 2" xfId="7177"/>
    <cellStyle name="표준 14 3 3 3 2 2 2" xfId="7178"/>
    <cellStyle name="표준 14 3 3 3 2 3" xfId="7179"/>
    <cellStyle name="표준 14 3 3 3 2 4" xfId="7180"/>
    <cellStyle name="표준 14 3 3 3 3" xfId="7181"/>
    <cellStyle name="표준 14 3 3 3 3 2" xfId="7182"/>
    <cellStyle name="표준 14 3 3 3 4" xfId="7183"/>
    <cellStyle name="표준 14 3 3 3 5" xfId="7184"/>
    <cellStyle name="표준 14 3 3 4" xfId="7185"/>
    <cellStyle name="표준 14 3 3 4 2" xfId="7186"/>
    <cellStyle name="표준 14 3 3 4 2 2" xfId="7187"/>
    <cellStyle name="표준 14 3 3 4 2 2 2" xfId="7188"/>
    <cellStyle name="표준 14 3 3 4 2 3" xfId="7189"/>
    <cellStyle name="표준 14 3 3 4 2 4" xfId="7190"/>
    <cellStyle name="표준 14 3 3 4 3" xfId="7191"/>
    <cellStyle name="표준 14 3 3 4 3 2" xfId="7192"/>
    <cellStyle name="표준 14 3 3 4 4" xfId="7193"/>
    <cellStyle name="표준 14 3 3 4 5" xfId="7194"/>
    <cellStyle name="표준 14 3 3 5" xfId="7195"/>
    <cellStyle name="표준 14 3 3 5 2" xfId="7196"/>
    <cellStyle name="표준 14 3 3 5 2 2" xfId="7197"/>
    <cellStyle name="표준 14 3 3 5 2 2 2" xfId="7198"/>
    <cellStyle name="표준 14 3 3 5 2 3" xfId="7199"/>
    <cellStyle name="표준 14 3 3 5 2 4" xfId="7200"/>
    <cellStyle name="표준 14 3 3 5 3" xfId="7201"/>
    <cellStyle name="표준 14 3 3 5 3 2" xfId="7202"/>
    <cellStyle name="표준 14 3 3 5 4" xfId="7203"/>
    <cellStyle name="표준 14 3 3 5 5" xfId="7204"/>
    <cellStyle name="표준 14 3 3 6" xfId="7205"/>
    <cellStyle name="표준 14 3 3 6 2" xfId="7206"/>
    <cellStyle name="표준 14 3 3 6 2 2" xfId="7207"/>
    <cellStyle name="표준 14 3 3 6 3" xfId="7208"/>
    <cellStyle name="표준 14 3 3 6 4" xfId="7209"/>
    <cellStyle name="표준 14 3 3 7" xfId="7210"/>
    <cellStyle name="표준 14 3 3 7 2" xfId="7211"/>
    <cellStyle name="표준 14 3 3 8" xfId="7212"/>
    <cellStyle name="표준 14 3 3 9" xfId="7213"/>
    <cellStyle name="표준 14 3 4" xfId="7214"/>
    <cellStyle name="표준 14 3 4 2" xfId="7215"/>
    <cellStyle name="표준 14 3 4 2 2" xfId="7216"/>
    <cellStyle name="표준 14 3 4 2 2 2" xfId="7217"/>
    <cellStyle name="표준 14 3 4 2 3" xfId="7218"/>
    <cellStyle name="표준 14 3 4 2 4" xfId="7219"/>
    <cellStyle name="표준 14 3 4 3" xfId="7220"/>
    <cellStyle name="표준 14 3 4 3 2" xfId="7221"/>
    <cellStyle name="표준 14 3 4 4" xfId="7222"/>
    <cellStyle name="표준 14 3 4 5" xfId="7223"/>
    <cellStyle name="표준 14 3 5" xfId="7224"/>
    <cellStyle name="표준 14 3 5 2" xfId="7225"/>
    <cellStyle name="표준 14 3 5 2 2" xfId="7226"/>
    <cellStyle name="표준 14 3 5 2 2 2" xfId="7227"/>
    <cellStyle name="표준 14 3 5 2 3" xfId="7228"/>
    <cellStyle name="표준 14 3 5 2 4" xfId="7229"/>
    <cellStyle name="표준 14 3 5 3" xfId="7230"/>
    <cellStyle name="표준 14 3 5 3 2" xfId="7231"/>
    <cellStyle name="표준 14 3 5 4" xfId="7232"/>
    <cellStyle name="표준 14 3 5 5" xfId="7233"/>
    <cellStyle name="표준 14 3 6" xfId="7234"/>
    <cellStyle name="표준 14 3 6 2" xfId="7235"/>
    <cellStyle name="표준 14 3 6 2 2" xfId="7236"/>
    <cellStyle name="표준 14 3 6 2 2 2" xfId="7237"/>
    <cellStyle name="표준 14 3 6 2 3" xfId="7238"/>
    <cellStyle name="표준 14 3 6 2 4" xfId="7239"/>
    <cellStyle name="표준 14 3 6 3" xfId="7240"/>
    <cellStyle name="표준 14 3 6 3 2" xfId="7241"/>
    <cellStyle name="표준 14 3 6 4" xfId="7242"/>
    <cellStyle name="표준 14 3 6 5" xfId="7243"/>
    <cellStyle name="표준 14 3 7" xfId="7244"/>
    <cellStyle name="표준 14 3 7 2" xfId="7245"/>
    <cellStyle name="표준 14 3 7 2 2" xfId="7246"/>
    <cellStyle name="표준 14 3 7 2 2 2" xfId="7247"/>
    <cellStyle name="표준 14 3 7 2 3" xfId="7248"/>
    <cellStyle name="표준 14 3 7 2 4" xfId="7249"/>
    <cellStyle name="표준 14 3 7 3" xfId="7250"/>
    <cellStyle name="표준 14 3 7 3 2" xfId="7251"/>
    <cellStyle name="표준 14 3 7 4" xfId="7252"/>
    <cellStyle name="표준 14 3 7 5" xfId="7253"/>
    <cellStyle name="표준 14 3 8" xfId="7254"/>
    <cellStyle name="표준 14 3 8 2" xfId="7255"/>
    <cellStyle name="표준 14 3 8 2 2" xfId="7256"/>
    <cellStyle name="표준 14 3 8 3" xfId="7257"/>
    <cellStyle name="표준 14 3 8 4" xfId="7258"/>
    <cellStyle name="표준 14 3 9" xfId="7259"/>
    <cellStyle name="표준 14 3 9 2" xfId="7260"/>
    <cellStyle name="표준 14 4" xfId="7261"/>
    <cellStyle name="표준 14 4 10" xfId="7262"/>
    <cellStyle name="표준 14 4 2" xfId="7263"/>
    <cellStyle name="표준 14 4 2 2" xfId="7264"/>
    <cellStyle name="표준 14 4 2 2 2" xfId="7265"/>
    <cellStyle name="표준 14 4 2 2 2 2" xfId="7266"/>
    <cellStyle name="표준 14 4 2 2 2 2 2" xfId="7267"/>
    <cellStyle name="표준 14 4 2 2 2 3" xfId="7268"/>
    <cellStyle name="표준 14 4 2 2 2 4" xfId="7269"/>
    <cellStyle name="표준 14 4 2 2 3" xfId="7270"/>
    <cellStyle name="표준 14 4 2 2 3 2" xfId="7271"/>
    <cellStyle name="표준 14 4 2 2 4" xfId="7272"/>
    <cellStyle name="표준 14 4 2 2 5" xfId="7273"/>
    <cellStyle name="표준 14 4 2 3" xfId="7274"/>
    <cellStyle name="표준 14 4 2 3 2" xfId="7275"/>
    <cellStyle name="표준 14 4 2 3 2 2" xfId="7276"/>
    <cellStyle name="표준 14 4 2 3 2 2 2" xfId="7277"/>
    <cellStyle name="표준 14 4 2 3 2 3" xfId="7278"/>
    <cellStyle name="표준 14 4 2 3 2 4" xfId="7279"/>
    <cellStyle name="표준 14 4 2 3 3" xfId="7280"/>
    <cellStyle name="표준 14 4 2 3 3 2" xfId="7281"/>
    <cellStyle name="표준 14 4 2 3 4" xfId="7282"/>
    <cellStyle name="표준 14 4 2 3 5" xfId="7283"/>
    <cellStyle name="표준 14 4 2 4" xfId="7284"/>
    <cellStyle name="표준 14 4 2 4 2" xfId="7285"/>
    <cellStyle name="표준 14 4 2 4 2 2" xfId="7286"/>
    <cellStyle name="표준 14 4 2 4 2 2 2" xfId="7287"/>
    <cellStyle name="표준 14 4 2 4 2 3" xfId="7288"/>
    <cellStyle name="표준 14 4 2 4 2 4" xfId="7289"/>
    <cellStyle name="표준 14 4 2 4 3" xfId="7290"/>
    <cellStyle name="표준 14 4 2 4 3 2" xfId="7291"/>
    <cellStyle name="표준 14 4 2 4 4" xfId="7292"/>
    <cellStyle name="표준 14 4 2 4 5" xfId="7293"/>
    <cellStyle name="표준 14 4 2 5" xfId="7294"/>
    <cellStyle name="표준 14 4 2 5 2" xfId="7295"/>
    <cellStyle name="표준 14 4 2 5 2 2" xfId="7296"/>
    <cellStyle name="표준 14 4 2 5 2 2 2" xfId="7297"/>
    <cellStyle name="표준 14 4 2 5 2 3" xfId="7298"/>
    <cellStyle name="표준 14 4 2 5 2 4" xfId="7299"/>
    <cellStyle name="표준 14 4 2 5 3" xfId="7300"/>
    <cellStyle name="표준 14 4 2 5 3 2" xfId="7301"/>
    <cellStyle name="표준 14 4 2 5 4" xfId="7302"/>
    <cellStyle name="표준 14 4 2 5 5" xfId="7303"/>
    <cellStyle name="표준 14 4 2 6" xfId="7304"/>
    <cellStyle name="표준 14 4 2 6 2" xfId="7305"/>
    <cellStyle name="표준 14 4 2 6 2 2" xfId="7306"/>
    <cellStyle name="표준 14 4 2 6 3" xfId="7307"/>
    <cellStyle name="표준 14 4 2 6 4" xfId="7308"/>
    <cellStyle name="표준 14 4 2 7" xfId="7309"/>
    <cellStyle name="표준 14 4 2 7 2" xfId="7310"/>
    <cellStyle name="표준 14 4 2 8" xfId="7311"/>
    <cellStyle name="표준 14 4 2 9" xfId="7312"/>
    <cellStyle name="표준 14 4 3" xfId="7313"/>
    <cellStyle name="표준 14 4 3 2" xfId="7314"/>
    <cellStyle name="표준 14 4 3 2 2" xfId="7315"/>
    <cellStyle name="표준 14 4 3 2 2 2" xfId="7316"/>
    <cellStyle name="표준 14 4 3 2 3" xfId="7317"/>
    <cellStyle name="표준 14 4 3 2 4" xfId="7318"/>
    <cellStyle name="표준 14 4 3 3" xfId="7319"/>
    <cellStyle name="표준 14 4 3 3 2" xfId="7320"/>
    <cellStyle name="표준 14 4 3 4" xfId="7321"/>
    <cellStyle name="표준 14 4 3 5" xfId="7322"/>
    <cellStyle name="표준 14 4 4" xfId="7323"/>
    <cellStyle name="표준 14 4 4 2" xfId="7324"/>
    <cellStyle name="표준 14 4 4 2 2" xfId="7325"/>
    <cellStyle name="표준 14 4 4 2 2 2" xfId="7326"/>
    <cellStyle name="표준 14 4 4 2 3" xfId="7327"/>
    <cellStyle name="표준 14 4 4 2 4" xfId="7328"/>
    <cellStyle name="표준 14 4 4 3" xfId="7329"/>
    <cellStyle name="표준 14 4 4 3 2" xfId="7330"/>
    <cellStyle name="표준 14 4 4 4" xfId="7331"/>
    <cellStyle name="표준 14 4 4 5" xfId="7332"/>
    <cellStyle name="표준 14 4 5" xfId="7333"/>
    <cellStyle name="표준 14 4 5 2" xfId="7334"/>
    <cellStyle name="표준 14 4 5 2 2" xfId="7335"/>
    <cellStyle name="표준 14 4 5 2 2 2" xfId="7336"/>
    <cellStyle name="표준 14 4 5 2 3" xfId="7337"/>
    <cellStyle name="표준 14 4 5 2 4" xfId="7338"/>
    <cellStyle name="표준 14 4 5 3" xfId="7339"/>
    <cellStyle name="표준 14 4 5 3 2" xfId="7340"/>
    <cellStyle name="표준 14 4 5 4" xfId="7341"/>
    <cellStyle name="표준 14 4 5 5" xfId="7342"/>
    <cellStyle name="표준 14 4 6" xfId="7343"/>
    <cellStyle name="표준 14 4 6 2" xfId="7344"/>
    <cellStyle name="표준 14 4 6 2 2" xfId="7345"/>
    <cellStyle name="표준 14 4 6 2 2 2" xfId="7346"/>
    <cellStyle name="표준 14 4 6 2 3" xfId="7347"/>
    <cellStyle name="표준 14 4 6 2 4" xfId="7348"/>
    <cellStyle name="표준 14 4 6 3" xfId="7349"/>
    <cellStyle name="표준 14 4 6 3 2" xfId="7350"/>
    <cellStyle name="표준 14 4 6 4" xfId="7351"/>
    <cellStyle name="표준 14 4 6 5" xfId="7352"/>
    <cellStyle name="표준 14 4 7" xfId="7353"/>
    <cellStyle name="표준 14 4 7 2" xfId="7354"/>
    <cellStyle name="표준 14 4 7 2 2" xfId="7355"/>
    <cellStyle name="표준 14 4 7 3" xfId="7356"/>
    <cellStyle name="표준 14 4 7 4" xfId="7357"/>
    <cellStyle name="표준 14 4 8" xfId="7358"/>
    <cellStyle name="표준 14 4 8 2" xfId="7359"/>
    <cellStyle name="표준 14 4 9" xfId="7360"/>
    <cellStyle name="표준 14 5" xfId="7361"/>
    <cellStyle name="표준 14 5 2" xfId="7362"/>
    <cellStyle name="표준 14 5 2 2" xfId="7363"/>
    <cellStyle name="표준 14 5 2 2 2" xfId="7364"/>
    <cellStyle name="표준 14 5 2 2 2 2" xfId="7365"/>
    <cellStyle name="표준 14 5 2 2 3" xfId="7366"/>
    <cellStyle name="표준 14 5 2 2 4" xfId="7367"/>
    <cellStyle name="표준 14 5 2 3" xfId="7368"/>
    <cellStyle name="표준 14 5 2 3 2" xfId="7369"/>
    <cellStyle name="표준 14 5 2 4" xfId="7370"/>
    <cellStyle name="표준 14 5 2 5" xfId="7371"/>
    <cellStyle name="표준 14 5 3" xfId="7372"/>
    <cellStyle name="표준 14 5 3 2" xfId="7373"/>
    <cellStyle name="표준 14 5 3 2 2" xfId="7374"/>
    <cellStyle name="표준 14 5 3 2 2 2" xfId="7375"/>
    <cellStyle name="표준 14 5 3 2 3" xfId="7376"/>
    <cellStyle name="표준 14 5 3 2 4" xfId="7377"/>
    <cellStyle name="표준 14 5 3 3" xfId="7378"/>
    <cellStyle name="표준 14 5 3 3 2" xfId="7379"/>
    <cellStyle name="표준 14 5 3 4" xfId="7380"/>
    <cellStyle name="표준 14 5 3 5" xfId="7381"/>
    <cellStyle name="표준 14 5 4" xfId="7382"/>
    <cellStyle name="표준 14 5 4 2" xfId="7383"/>
    <cellStyle name="표준 14 5 4 2 2" xfId="7384"/>
    <cellStyle name="표준 14 5 4 2 2 2" xfId="7385"/>
    <cellStyle name="표준 14 5 4 2 3" xfId="7386"/>
    <cellStyle name="표준 14 5 4 2 4" xfId="7387"/>
    <cellStyle name="표준 14 5 4 3" xfId="7388"/>
    <cellStyle name="표준 14 5 4 3 2" xfId="7389"/>
    <cellStyle name="표준 14 5 4 4" xfId="7390"/>
    <cellStyle name="표준 14 5 4 5" xfId="7391"/>
    <cellStyle name="표준 14 5 5" xfId="7392"/>
    <cellStyle name="표준 14 5 5 2" xfId="7393"/>
    <cellStyle name="표준 14 5 5 2 2" xfId="7394"/>
    <cellStyle name="표준 14 5 5 2 2 2" xfId="7395"/>
    <cellStyle name="표준 14 5 5 2 3" xfId="7396"/>
    <cellStyle name="표준 14 5 5 2 4" xfId="7397"/>
    <cellStyle name="표준 14 5 5 3" xfId="7398"/>
    <cellStyle name="표준 14 5 5 3 2" xfId="7399"/>
    <cellStyle name="표준 14 5 5 4" xfId="7400"/>
    <cellStyle name="표준 14 5 5 5" xfId="7401"/>
    <cellStyle name="표준 14 5 6" xfId="7402"/>
    <cellStyle name="표준 14 5 6 2" xfId="7403"/>
    <cellStyle name="표준 14 5 6 2 2" xfId="7404"/>
    <cellStyle name="표준 14 5 6 3" xfId="7405"/>
    <cellStyle name="표준 14 5 6 4" xfId="7406"/>
    <cellStyle name="표준 14 5 7" xfId="7407"/>
    <cellStyle name="표준 14 5 7 2" xfId="7408"/>
    <cellStyle name="표준 14 5 8" xfId="7409"/>
    <cellStyle name="표준 14 5 9" xfId="7410"/>
    <cellStyle name="표준 14 6" xfId="7411"/>
    <cellStyle name="표준 14 6 2" xfId="7412"/>
    <cellStyle name="표준 14 6 2 2" xfId="7413"/>
    <cellStyle name="표준 14 6 2 2 2" xfId="7414"/>
    <cellStyle name="표준 14 6 2 3" xfId="7415"/>
    <cellStyle name="표준 14 6 2 4" xfId="7416"/>
    <cellStyle name="표준 14 6 3" xfId="7417"/>
    <cellStyle name="표준 14 6 3 2" xfId="7418"/>
    <cellStyle name="표준 14 6 4" xfId="7419"/>
    <cellStyle name="표준 14 6 5" xfId="7420"/>
    <cellStyle name="표준 14 7" xfId="7421"/>
    <cellStyle name="표준 14 7 2" xfId="7422"/>
    <cellStyle name="표준 14 7 2 2" xfId="7423"/>
    <cellStyle name="표준 14 7 2 2 2" xfId="7424"/>
    <cellStyle name="표준 14 7 2 3" xfId="7425"/>
    <cellStyle name="표준 14 7 2 4" xfId="7426"/>
    <cellStyle name="표준 14 7 3" xfId="7427"/>
    <cellStyle name="표준 14 7 3 2" xfId="7428"/>
    <cellStyle name="표준 14 7 4" xfId="7429"/>
    <cellStyle name="표준 14 7 5" xfId="7430"/>
    <cellStyle name="표준 14 8" xfId="7431"/>
    <cellStyle name="표준 14 8 2" xfId="7432"/>
    <cellStyle name="표준 14 8 2 2" xfId="7433"/>
    <cellStyle name="표준 14 8 2 2 2" xfId="7434"/>
    <cellStyle name="표준 14 8 2 3" xfId="7435"/>
    <cellStyle name="표준 14 8 2 4" xfId="7436"/>
    <cellStyle name="표준 14 8 3" xfId="7437"/>
    <cellStyle name="표준 14 8 3 2" xfId="7438"/>
    <cellStyle name="표준 14 8 4" xfId="7439"/>
    <cellStyle name="표준 14 8 5" xfId="7440"/>
    <cellStyle name="표준 14 9" xfId="7441"/>
    <cellStyle name="표준 14 9 2" xfId="7442"/>
    <cellStyle name="표준 14 9 2 2" xfId="7443"/>
    <cellStyle name="표준 14 9 2 2 2" xfId="7444"/>
    <cellStyle name="표준 14 9 2 3" xfId="7445"/>
    <cellStyle name="표준 14 9 2 4" xfId="7446"/>
    <cellStyle name="표준 14 9 3" xfId="7447"/>
    <cellStyle name="표준 14 9 3 2" xfId="7448"/>
    <cellStyle name="표준 14 9 4" xfId="7449"/>
    <cellStyle name="표준 14 9 5" xfId="7450"/>
    <cellStyle name="표준 140" xfId="7451"/>
    <cellStyle name="표준 140 2" xfId="7452"/>
    <cellStyle name="표준 141" xfId="7453"/>
    <cellStyle name="표준 142" xfId="7454"/>
    <cellStyle name="표준 143" xfId="7455"/>
    <cellStyle name="표준 144" xfId="7456"/>
    <cellStyle name="표준 145" xfId="7457"/>
    <cellStyle name="표준 146" xfId="7458"/>
    <cellStyle name="표준 147" xfId="7459"/>
    <cellStyle name="표준 147 2" xfId="7460"/>
    <cellStyle name="표준 148" xfId="7461"/>
    <cellStyle name="표준 149" xfId="7462"/>
    <cellStyle name="표준 15" xfId="7463"/>
    <cellStyle name="표준 15 10" xfId="7464"/>
    <cellStyle name="표준 15 10 2" xfId="7465"/>
    <cellStyle name="표준 15 10 2 2" xfId="7466"/>
    <cellStyle name="표준 15 10 3" xfId="7467"/>
    <cellStyle name="표준 15 10 4" xfId="7468"/>
    <cellStyle name="표준 15 11" xfId="7469"/>
    <cellStyle name="표준 15 11 2" xfId="7470"/>
    <cellStyle name="표준 15 12" xfId="7471"/>
    <cellStyle name="표준 15 13" xfId="7472"/>
    <cellStyle name="표준 15 13 2" xfId="7473"/>
    <cellStyle name="표준 15 2" xfId="7474"/>
    <cellStyle name="표준 15 2 10" xfId="7475"/>
    <cellStyle name="표준 15 2 10 2" xfId="7476"/>
    <cellStyle name="표준 15 2 11" xfId="7477"/>
    <cellStyle name="표준 15 2 12" xfId="7478"/>
    <cellStyle name="표준 15 2 13" xfId="7479"/>
    <cellStyle name="표준 15 2 2" xfId="7480"/>
    <cellStyle name="표준 15 2 2 10" xfId="7481"/>
    <cellStyle name="표준 15 2 2 11" xfId="7482"/>
    <cellStyle name="표준 15 2 2 2" xfId="7483"/>
    <cellStyle name="표준 15 2 2 2 10" xfId="7484"/>
    <cellStyle name="표준 15 2 2 2 2" xfId="7485"/>
    <cellStyle name="표준 15 2 2 2 2 2" xfId="7486"/>
    <cellStyle name="표준 15 2 2 2 2 2 2" xfId="7487"/>
    <cellStyle name="표준 15 2 2 2 2 2 2 2" xfId="7488"/>
    <cellStyle name="표준 15 2 2 2 2 2 2 2 2" xfId="7489"/>
    <cellStyle name="표준 15 2 2 2 2 2 2 3" xfId="7490"/>
    <cellStyle name="표준 15 2 2 2 2 2 2 4" xfId="7491"/>
    <cellStyle name="표준 15 2 2 2 2 2 3" xfId="7492"/>
    <cellStyle name="표준 15 2 2 2 2 2 3 2" xfId="7493"/>
    <cellStyle name="표준 15 2 2 2 2 2 4" xfId="7494"/>
    <cellStyle name="표준 15 2 2 2 2 2 5" xfId="7495"/>
    <cellStyle name="표준 15 2 2 2 2 3" xfId="7496"/>
    <cellStyle name="표준 15 2 2 2 2 3 2" xfId="7497"/>
    <cellStyle name="표준 15 2 2 2 2 3 2 2" xfId="7498"/>
    <cellStyle name="표준 15 2 2 2 2 3 2 2 2" xfId="7499"/>
    <cellStyle name="표준 15 2 2 2 2 3 2 3" xfId="7500"/>
    <cellStyle name="표준 15 2 2 2 2 3 2 4" xfId="7501"/>
    <cellStyle name="표준 15 2 2 2 2 3 3" xfId="7502"/>
    <cellStyle name="표준 15 2 2 2 2 3 3 2" xfId="7503"/>
    <cellStyle name="표준 15 2 2 2 2 3 4" xfId="7504"/>
    <cellStyle name="표준 15 2 2 2 2 3 5" xfId="7505"/>
    <cellStyle name="표준 15 2 2 2 2 4" xfId="7506"/>
    <cellStyle name="표준 15 2 2 2 2 4 2" xfId="7507"/>
    <cellStyle name="표준 15 2 2 2 2 4 2 2" xfId="7508"/>
    <cellStyle name="표준 15 2 2 2 2 4 2 2 2" xfId="7509"/>
    <cellStyle name="표준 15 2 2 2 2 4 2 3" xfId="7510"/>
    <cellStyle name="표준 15 2 2 2 2 4 2 4" xfId="7511"/>
    <cellStyle name="표준 15 2 2 2 2 4 3" xfId="7512"/>
    <cellStyle name="표준 15 2 2 2 2 4 3 2" xfId="7513"/>
    <cellStyle name="표준 15 2 2 2 2 4 4" xfId="7514"/>
    <cellStyle name="표준 15 2 2 2 2 4 5" xfId="7515"/>
    <cellStyle name="표준 15 2 2 2 2 5" xfId="7516"/>
    <cellStyle name="표준 15 2 2 2 2 5 2" xfId="7517"/>
    <cellStyle name="표준 15 2 2 2 2 5 2 2" xfId="7518"/>
    <cellStyle name="표준 15 2 2 2 2 5 2 2 2" xfId="7519"/>
    <cellStyle name="표준 15 2 2 2 2 5 2 3" xfId="7520"/>
    <cellStyle name="표준 15 2 2 2 2 5 2 4" xfId="7521"/>
    <cellStyle name="표준 15 2 2 2 2 5 3" xfId="7522"/>
    <cellStyle name="표준 15 2 2 2 2 5 3 2" xfId="7523"/>
    <cellStyle name="표준 15 2 2 2 2 5 4" xfId="7524"/>
    <cellStyle name="표준 15 2 2 2 2 5 5" xfId="7525"/>
    <cellStyle name="표준 15 2 2 2 2 6" xfId="7526"/>
    <cellStyle name="표준 15 2 2 2 2 6 2" xfId="7527"/>
    <cellStyle name="표준 15 2 2 2 2 6 2 2" xfId="7528"/>
    <cellStyle name="표준 15 2 2 2 2 6 3" xfId="7529"/>
    <cellStyle name="표준 15 2 2 2 2 6 4" xfId="7530"/>
    <cellStyle name="표준 15 2 2 2 2 7" xfId="7531"/>
    <cellStyle name="표준 15 2 2 2 2 7 2" xfId="7532"/>
    <cellStyle name="표준 15 2 2 2 2 8" xfId="7533"/>
    <cellStyle name="표준 15 2 2 2 2 9" xfId="7534"/>
    <cellStyle name="표준 15 2 2 2 3" xfId="7535"/>
    <cellStyle name="표준 15 2 2 2 3 2" xfId="7536"/>
    <cellStyle name="표준 15 2 2 2 3 2 2" xfId="7537"/>
    <cellStyle name="표준 15 2 2 2 3 2 2 2" xfId="7538"/>
    <cellStyle name="표준 15 2 2 2 3 2 3" xfId="7539"/>
    <cellStyle name="표준 15 2 2 2 3 2 4" xfId="7540"/>
    <cellStyle name="표준 15 2 2 2 3 3" xfId="7541"/>
    <cellStyle name="표준 15 2 2 2 3 3 2" xfId="7542"/>
    <cellStyle name="표준 15 2 2 2 3 4" xfId="7543"/>
    <cellStyle name="표준 15 2 2 2 3 5" xfId="7544"/>
    <cellStyle name="표준 15 2 2 2 4" xfId="7545"/>
    <cellStyle name="표준 15 2 2 2 4 2" xfId="7546"/>
    <cellStyle name="표준 15 2 2 2 4 2 2" xfId="7547"/>
    <cellStyle name="표준 15 2 2 2 4 2 2 2" xfId="7548"/>
    <cellStyle name="표준 15 2 2 2 4 2 3" xfId="7549"/>
    <cellStyle name="표준 15 2 2 2 4 2 4" xfId="7550"/>
    <cellStyle name="표준 15 2 2 2 4 3" xfId="7551"/>
    <cellStyle name="표준 15 2 2 2 4 3 2" xfId="7552"/>
    <cellStyle name="표준 15 2 2 2 4 4" xfId="7553"/>
    <cellStyle name="표준 15 2 2 2 4 5" xfId="7554"/>
    <cellStyle name="표준 15 2 2 2 5" xfId="7555"/>
    <cellStyle name="표준 15 2 2 2 5 2" xfId="7556"/>
    <cellStyle name="표준 15 2 2 2 5 2 2" xfId="7557"/>
    <cellStyle name="표준 15 2 2 2 5 2 2 2" xfId="7558"/>
    <cellStyle name="표준 15 2 2 2 5 2 3" xfId="7559"/>
    <cellStyle name="표준 15 2 2 2 5 2 4" xfId="7560"/>
    <cellStyle name="표준 15 2 2 2 5 3" xfId="7561"/>
    <cellStyle name="표준 15 2 2 2 5 3 2" xfId="7562"/>
    <cellStyle name="표준 15 2 2 2 5 4" xfId="7563"/>
    <cellStyle name="표준 15 2 2 2 5 5" xfId="7564"/>
    <cellStyle name="표준 15 2 2 2 6" xfId="7565"/>
    <cellStyle name="표준 15 2 2 2 6 2" xfId="7566"/>
    <cellStyle name="표준 15 2 2 2 6 2 2" xfId="7567"/>
    <cellStyle name="표준 15 2 2 2 6 2 2 2" xfId="7568"/>
    <cellStyle name="표준 15 2 2 2 6 2 3" xfId="7569"/>
    <cellStyle name="표준 15 2 2 2 6 2 4" xfId="7570"/>
    <cellStyle name="표준 15 2 2 2 6 3" xfId="7571"/>
    <cellStyle name="표준 15 2 2 2 6 3 2" xfId="7572"/>
    <cellStyle name="표준 15 2 2 2 6 4" xfId="7573"/>
    <cellStyle name="표준 15 2 2 2 6 5" xfId="7574"/>
    <cellStyle name="표준 15 2 2 2 7" xfId="7575"/>
    <cellStyle name="표준 15 2 2 2 7 2" xfId="7576"/>
    <cellStyle name="표준 15 2 2 2 7 2 2" xfId="7577"/>
    <cellStyle name="표준 15 2 2 2 7 3" xfId="7578"/>
    <cellStyle name="표준 15 2 2 2 7 4" xfId="7579"/>
    <cellStyle name="표준 15 2 2 2 8" xfId="7580"/>
    <cellStyle name="표준 15 2 2 2 8 2" xfId="7581"/>
    <cellStyle name="표준 15 2 2 2 9" xfId="7582"/>
    <cellStyle name="표준 15 2 2 3" xfId="7583"/>
    <cellStyle name="표준 15 2 2 3 2" xfId="7584"/>
    <cellStyle name="표준 15 2 2 3 2 2" xfId="7585"/>
    <cellStyle name="표준 15 2 2 3 2 2 2" xfId="7586"/>
    <cellStyle name="표준 15 2 2 3 2 2 2 2" xfId="7587"/>
    <cellStyle name="표준 15 2 2 3 2 2 3" xfId="7588"/>
    <cellStyle name="표준 15 2 2 3 2 2 4" xfId="7589"/>
    <cellStyle name="표준 15 2 2 3 2 3" xfId="7590"/>
    <cellStyle name="표준 15 2 2 3 2 3 2" xfId="7591"/>
    <cellStyle name="표준 15 2 2 3 2 4" xfId="7592"/>
    <cellStyle name="표준 15 2 2 3 2 5" xfId="7593"/>
    <cellStyle name="표준 15 2 2 3 3" xfId="7594"/>
    <cellStyle name="표준 15 2 2 3 3 2" xfId="7595"/>
    <cellStyle name="표준 15 2 2 3 3 2 2" xfId="7596"/>
    <cellStyle name="표준 15 2 2 3 3 2 2 2" xfId="7597"/>
    <cellStyle name="표준 15 2 2 3 3 2 3" xfId="7598"/>
    <cellStyle name="표준 15 2 2 3 3 2 4" xfId="7599"/>
    <cellStyle name="표준 15 2 2 3 3 3" xfId="7600"/>
    <cellStyle name="표준 15 2 2 3 3 3 2" xfId="7601"/>
    <cellStyle name="표준 15 2 2 3 3 4" xfId="7602"/>
    <cellStyle name="표준 15 2 2 3 3 5" xfId="7603"/>
    <cellStyle name="표준 15 2 2 3 4" xfId="7604"/>
    <cellStyle name="표준 15 2 2 3 4 2" xfId="7605"/>
    <cellStyle name="표준 15 2 2 3 4 2 2" xfId="7606"/>
    <cellStyle name="표준 15 2 2 3 4 2 2 2" xfId="7607"/>
    <cellStyle name="표준 15 2 2 3 4 2 3" xfId="7608"/>
    <cellStyle name="표준 15 2 2 3 4 2 4" xfId="7609"/>
    <cellStyle name="표준 15 2 2 3 4 3" xfId="7610"/>
    <cellStyle name="표준 15 2 2 3 4 3 2" xfId="7611"/>
    <cellStyle name="표준 15 2 2 3 4 4" xfId="7612"/>
    <cellStyle name="표준 15 2 2 3 4 5" xfId="7613"/>
    <cellStyle name="표준 15 2 2 3 5" xfId="7614"/>
    <cellStyle name="표준 15 2 2 3 5 2" xfId="7615"/>
    <cellStyle name="표준 15 2 2 3 5 2 2" xfId="7616"/>
    <cellStyle name="표준 15 2 2 3 5 2 2 2" xfId="7617"/>
    <cellStyle name="표준 15 2 2 3 5 2 3" xfId="7618"/>
    <cellStyle name="표준 15 2 2 3 5 2 4" xfId="7619"/>
    <cellStyle name="표준 15 2 2 3 5 3" xfId="7620"/>
    <cellStyle name="표준 15 2 2 3 5 3 2" xfId="7621"/>
    <cellStyle name="표준 15 2 2 3 5 4" xfId="7622"/>
    <cellStyle name="표준 15 2 2 3 5 5" xfId="7623"/>
    <cellStyle name="표준 15 2 2 3 6" xfId="7624"/>
    <cellStyle name="표준 15 2 2 3 6 2" xfId="7625"/>
    <cellStyle name="표준 15 2 2 3 6 2 2" xfId="7626"/>
    <cellStyle name="표준 15 2 2 3 6 3" xfId="7627"/>
    <cellStyle name="표준 15 2 2 3 6 4" xfId="7628"/>
    <cellStyle name="표준 15 2 2 3 7" xfId="7629"/>
    <cellStyle name="표준 15 2 2 3 7 2" xfId="7630"/>
    <cellStyle name="표준 15 2 2 3 8" xfId="7631"/>
    <cellStyle name="표준 15 2 2 3 9" xfId="7632"/>
    <cellStyle name="표준 15 2 2 4" xfId="7633"/>
    <cellStyle name="표준 15 2 2 4 2" xfId="7634"/>
    <cellStyle name="표준 15 2 2 4 2 2" xfId="7635"/>
    <cellStyle name="표준 15 2 2 4 2 2 2" xfId="7636"/>
    <cellStyle name="표준 15 2 2 4 2 3" xfId="7637"/>
    <cellStyle name="표준 15 2 2 4 2 4" xfId="7638"/>
    <cellStyle name="표준 15 2 2 4 3" xfId="7639"/>
    <cellStyle name="표준 15 2 2 4 3 2" xfId="7640"/>
    <cellStyle name="표준 15 2 2 4 4" xfId="7641"/>
    <cellStyle name="표준 15 2 2 4 5" xfId="7642"/>
    <cellStyle name="표준 15 2 2 5" xfId="7643"/>
    <cellStyle name="표준 15 2 2 5 2" xfId="7644"/>
    <cellStyle name="표준 15 2 2 5 2 2" xfId="7645"/>
    <cellStyle name="표준 15 2 2 5 2 2 2" xfId="7646"/>
    <cellStyle name="표준 15 2 2 5 2 3" xfId="7647"/>
    <cellStyle name="표준 15 2 2 5 2 4" xfId="7648"/>
    <cellStyle name="표준 15 2 2 5 3" xfId="7649"/>
    <cellStyle name="표준 15 2 2 5 3 2" xfId="7650"/>
    <cellStyle name="표준 15 2 2 5 4" xfId="7651"/>
    <cellStyle name="표준 15 2 2 5 5" xfId="7652"/>
    <cellStyle name="표준 15 2 2 6" xfId="7653"/>
    <cellStyle name="표준 15 2 2 6 2" xfId="7654"/>
    <cellStyle name="표준 15 2 2 6 2 2" xfId="7655"/>
    <cellStyle name="표준 15 2 2 6 2 2 2" xfId="7656"/>
    <cellStyle name="표준 15 2 2 6 2 3" xfId="7657"/>
    <cellStyle name="표준 15 2 2 6 2 4" xfId="7658"/>
    <cellStyle name="표준 15 2 2 6 3" xfId="7659"/>
    <cellStyle name="표준 15 2 2 6 3 2" xfId="7660"/>
    <cellStyle name="표준 15 2 2 6 4" xfId="7661"/>
    <cellStyle name="표준 15 2 2 6 5" xfId="7662"/>
    <cellStyle name="표준 15 2 2 7" xfId="7663"/>
    <cellStyle name="표준 15 2 2 7 2" xfId="7664"/>
    <cellStyle name="표준 15 2 2 7 2 2" xfId="7665"/>
    <cellStyle name="표준 15 2 2 7 2 2 2" xfId="7666"/>
    <cellStyle name="표준 15 2 2 7 2 3" xfId="7667"/>
    <cellStyle name="표준 15 2 2 7 2 4" xfId="7668"/>
    <cellStyle name="표준 15 2 2 7 3" xfId="7669"/>
    <cellStyle name="표준 15 2 2 7 3 2" xfId="7670"/>
    <cellStyle name="표준 15 2 2 7 4" xfId="7671"/>
    <cellStyle name="표준 15 2 2 7 5" xfId="7672"/>
    <cellStyle name="표준 15 2 2 8" xfId="7673"/>
    <cellStyle name="표준 15 2 2 8 2" xfId="7674"/>
    <cellStyle name="표준 15 2 2 8 2 2" xfId="7675"/>
    <cellStyle name="표준 15 2 2 8 3" xfId="7676"/>
    <cellStyle name="표준 15 2 2 8 4" xfId="7677"/>
    <cellStyle name="표준 15 2 2 9" xfId="7678"/>
    <cellStyle name="표준 15 2 2 9 2" xfId="7679"/>
    <cellStyle name="표준 15 2 3" xfId="7680"/>
    <cellStyle name="표준 15 2 3 10" xfId="7681"/>
    <cellStyle name="표준 15 2 3 2" xfId="7682"/>
    <cellStyle name="표준 15 2 3 2 2" xfId="7683"/>
    <cellStyle name="표준 15 2 3 2 2 2" xfId="7684"/>
    <cellStyle name="표준 15 2 3 2 2 2 2" xfId="7685"/>
    <cellStyle name="표준 15 2 3 2 2 2 2 2" xfId="7686"/>
    <cellStyle name="표준 15 2 3 2 2 2 3" xfId="7687"/>
    <cellStyle name="표준 15 2 3 2 2 2 4" xfId="7688"/>
    <cellStyle name="표준 15 2 3 2 2 3" xfId="7689"/>
    <cellStyle name="표준 15 2 3 2 2 3 2" xfId="7690"/>
    <cellStyle name="표준 15 2 3 2 2 4" xfId="7691"/>
    <cellStyle name="표준 15 2 3 2 2 5" xfId="7692"/>
    <cellStyle name="표준 15 2 3 2 3" xfId="7693"/>
    <cellStyle name="표준 15 2 3 2 3 2" xfId="7694"/>
    <cellStyle name="표준 15 2 3 2 3 2 2" xfId="7695"/>
    <cellStyle name="표준 15 2 3 2 3 2 2 2" xfId="7696"/>
    <cellStyle name="표준 15 2 3 2 3 2 3" xfId="7697"/>
    <cellStyle name="표준 15 2 3 2 3 2 4" xfId="7698"/>
    <cellStyle name="표준 15 2 3 2 3 3" xfId="7699"/>
    <cellStyle name="표준 15 2 3 2 3 3 2" xfId="7700"/>
    <cellStyle name="표준 15 2 3 2 3 4" xfId="7701"/>
    <cellStyle name="표준 15 2 3 2 3 5" xfId="7702"/>
    <cellStyle name="표준 15 2 3 2 4" xfId="7703"/>
    <cellStyle name="표준 15 2 3 2 4 2" xfId="7704"/>
    <cellStyle name="표준 15 2 3 2 4 2 2" xfId="7705"/>
    <cellStyle name="표준 15 2 3 2 4 2 2 2" xfId="7706"/>
    <cellStyle name="표준 15 2 3 2 4 2 3" xfId="7707"/>
    <cellStyle name="표준 15 2 3 2 4 2 4" xfId="7708"/>
    <cellStyle name="표준 15 2 3 2 4 3" xfId="7709"/>
    <cellStyle name="표준 15 2 3 2 4 3 2" xfId="7710"/>
    <cellStyle name="표준 15 2 3 2 4 4" xfId="7711"/>
    <cellStyle name="표준 15 2 3 2 4 5" xfId="7712"/>
    <cellStyle name="표준 15 2 3 2 5" xfId="7713"/>
    <cellStyle name="표준 15 2 3 2 5 2" xfId="7714"/>
    <cellStyle name="표준 15 2 3 2 5 2 2" xfId="7715"/>
    <cellStyle name="표준 15 2 3 2 5 2 2 2" xfId="7716"/>
    <cellStyle name="표준 15 2 3 2 5 2 3" xfId="7717"/>
    <cellStyle name="표준 15 2 3 2 5 2 4" xfId="7718"/>
    <cellStyle name="표준 15 2 3 2 5 3" xfId="7719"/>
    <cellStyle name="표준 15 2 3 2 5 3 2" xfId="7720"/>
    <cellStyle name="표준 15 2 3 2 5 4" xfId="7721"/>
    <cellStyle name="표준 15 2 3 2 5 5" xfId="7722"/>
    <cellStyle name="표준 15 2 3 2 6" xfId="7723"/>
    <cellStyle name="표준 15 2 3 2 6 2" xfId="7724"/>
    <cellStyle name="표준 15 2 3 2 6 2 2" xfId="7725"/>
    <cellStyle name="표준 15 2 3 2 6 3" xfId="7726"/>
    <cellStyle name="표준 15 2 3 2 6 4" xfId="7727"/>
    <cellStyle name="표준 15 2 3 2 7" xfId="7728"/>
    <cellStyle name="표준 15 2 3 2 7 2" xfId="7729"/>
    <cellStyle name="표준 15 2 3 2 8" xfId="7730"/>
    <cellStyle name="표준 15 2 3 2 9" xfId="7731"/>
    <cellStyle name="표준 15 2 3 3" xfId="7732"/>
    <cellStyle name="표준 15 2 3 3 2" xfId="7733"/>
    <cellStyle name="표준 15 2 3 3 2 2" xfId="7734"/>
    <cellStyle name="표준 15 2 3 3 2 2 2" xfId="7735"/>
    <cellStyle name="표준 15 2 3 3 2 3" xfId="7736"/>
    <cellStyle name="표준 15 2 3 3 2 4" xfId="7737"/>
    <cellStyle name="표준 15 2 3 3 3" xfId="7738"/>
    <cellStyle name="표준 15 2 3 3 3 2" xfId="7739"/>
    <cellStyle name="표준 15 2 3 3 4" xfId="7740"/>
    <cellStyle name="표준 15 2 3 3 5" xfId="7741"/>
    <cellStyle name="표준 15 2 3 4" xfId="7742"/>
    <cellStyle name="표준 15 2 3 4 2" xfId="7743"/>
    <cellStyle name="표준 15 2 3 4 2 2" xfId="7744"/>
    <cellStyle name="표준 15 2 3 4 2 2 2" xfId="7745"/>
    <cellStyle name="표준 15 2 3 4 2 3" xfId="7746"/>
    <cellStyle name="표준 15 2 3 4 2 4" xfId="7747"/>
    <cellStyle name="표준 15 2 3 4 3" xfId="7748"/>
    <cellStyle name="표준 15 2 3 4 3 2" xfId="7749"/>
    <cellStyle name="표준 15 2 3 4 4" xfId="7750"/>
    <cellStyle name="표준 15 2 3 4 5" xfId="7751"/>
    <cellStyle name="표준 15 2 3 5" xfId="7752"/>
    <cellStyle name="표준 15 2 3 5 2" xfId="7753"/>
    <cellStyle name="표준 15 2 3 5 2 2" xfId="7754"/>
    <cellStyle name="표준 15 2 3 5 2 2 2" xfId="7755"/>
    <cellStyle name="표준 15 2 3 5 2 3" xfId="7756"/>
    <cellStyle name="표준 15 2 3 5 2 4" xfId="7757"/>
    <cellStyle name="표준 15 2 3 5 3" xfId="7758"/>
    <cellStyle name="표준 15 2 3 5 3 2" xfId="7759"/>
    <cellStyle name="표준 15 2 3 5 4" xfId="7760"/>
    <cellStyle name="표준 15 2 3 5 5" xfId="7761"/>
    <cellStyle name="표준 15 2 3 6" xfId="7762"/>
    <cellStyle name="표준 15 2 3 6 2" xfId="7763"/>
    <cellStyle name="표준 15 2 3 6 2 2" xfId="7764"/>
    <cellStyle name="표준 15 2 3 6 2 2 2" xfId="7765"/>
    <cellStyle name="표준 15 2 3 6 2 3" xfId="7766"/>
    <cellStyle name="표준 15 2 3 6 2 4" xfId="7767"/>
    <cellStyle name="표준 15 2 3 6 3" xfId="7768"/>
    <cellStyle name="표준 15 2 3 6 3 2" xfId="7769"/>
    <cellStyle name="표준 15 2 3 6 4" xfId="7770"/>
    <cellStyle name="표준 15 2 3 6 5" xfId="7771"/>
    <cellStyle name="표준 15 2 3 7" xfId="7772"/>
    <cellStyle name="표준 15 2 3 7 2" xfId="7773"/>
    <cellStyle name="표준 15 2 3 7 2 2" xfId="7774"/>
    <cellStyle name="표준 15 2 3 7 3" xfId="7775"/>
    <cellStyle name="표준 15 2 3 7 4" xfId="7776"/>
    <cellStyle name="표준 15 2 3 8" xfId="7777"/>
    <cellStyle name="표준 15 2 3 8 2" xfId="7778"/>
    <cellStyle name="표준 15 2 3 9" xfId="7779"/>
    <cellStyle name="표준 15 2 4" xfId="7780"/>
    <cellStyle name="표준 15 2 4 2" xfId="7781"/>
    <cellStyle name="표준 15 2 4 2 2" xfId="7782"/>
    <cellStyle name="표준 15 2 4 2 2 2" xfId="7783"/>
    <cellStyle name="표준 15 2 4 2 2 2 2" xfId="7784"/>
    <cellStyle name="표준 15 2 4 2 2 3" xfId="7785"/>
    <cellStyle name="표준 15 2 4 2 2 4" xfId="7786"/>
    <cellStyle name="표준 15 2 4 2 3" xfId="7787"/>
    <cellStyle name="표준 15 2 4 2 3 2" xfId="7788"/>
    <cellStyle name="표준 15 2 4 2 4" xfId="7789"/>
    <cellStyle name="표준 15 2 4 2 5" xfId="7790"/>
    <cellStyle name="표준 15 2 4 3" xfId="7791"/>
    <cellStyle name="표준 15 2 4 3 2" xfId="7792"/>
    <cellStyle name="표준 15 2 4 3 2 2" xfId="7793"/>
    <cellStyle name="표준 15 2 4 3 2 2 2" xfId="7794"/>
    <cellStyle name="표준 15 2 4 3 2 3" xfId="7795"/>
    <cellStyle name="표준 15 2 4 3 2 4" xfId="7796"/>
    <cellStyle name="표준 15 2 4 3 3" xfId="7797"/>
    <cellStyle name="표준 15 2 4 3 3 2" xfId="7798"/>
    <cellStyle name="표준 15 2 4 3 4" xfId="7799"/>
    <cellStyle name="표준 15 2 4 3 5" xfId="7800"/>
    <cellStyle name="표준 15 2 4 4" xfId="7801"/>
    <cellStyle name="표준 15 2 4 4 2" xfId="7802"/>
    <cellStyle name="표준 15 2 4 4 2 2" xfId="7803"/>
    <cellStyle name="표준 15 2 4 4 2 2 2" xfId="7804"/>
    <cellStyle name="표준 15 2 4 4 2 3" xfId="7805"/>
    <cellStyle name="표준 15 2 4 4 2 4" xfId="7806"/>
    <cellStyle name="표준 15 2 4 4 3" xfId="7807"/>
    <cellStyle name="표준 15 2 4 4 3 2" xfId="7808"/>
    <cellStyle name="표준 15 2 4 4 4" xfId="7809"/>
    <cellStyle name="표준 15 2 4 4 5" xfId="7810"/>
    <cellStyle name="표준 15 2 4 5" xfId="7811"/>
    <cellStyle name="표준 15 2 4 5 2" xfId="7812"/>
    <cellStyle name="표준 15 2 4 5 2 2" xfId="7813"/>
    <cellStyle name="표준 15 2 4 5 2 2 2" xfId="7814"/>
    <cellStyle name="표준 15 2 4 5 2 3" xfId="7815"/>
    <cellStyle name="표준 15 2 4 5 2 4" xfId="7816"/>
    <cellStyle name="표준 15 2 4 5 3" xfId="7817"/>
    <cellStyle name="표준 15 2 4 5 3 2" xfId="7818"/>
    <cellStyle name="표준 15 2 4 5 4" xfId="7819"/>
    <cellStyle name="표준 15 2 4 5 5" xfId="7820"/>
    <cellStyle name="표준 15 2 4 6" xfId="7821"/>
    <cellStyle name="표준 15 2 4 6 2" xfId="7822"/>
    <cellStyle name="표준 15 2 4 6 2 2" xfId="7823"/>
    <cellStyle name="표준 15 2 4 6 3" xfId="7824"/>
    <cellStyle name="표준 15 2 4 6 4" xfId="7825"/>
    <cellStyle name="표준 15 2 4 7" xfId="7826"/>
    <cellStyle name="표준 15 2 4 7 2" xfId="7827"/>
    <cellStyle name="표준 15 2 4 8" xfId="7828"/>
    <cellStyle name="표준 15 2 4 9" xfId="7829"/>
    <cellStyle name="표준 15 2 5" xfId="7830"/>
    <cellStyle name="표준 15 2 5 2" xfId="7831"/>
    <cellStyle name="표준 15 2 5 2 2" xfId="7832"/>
    <cellStyle name="표준 15 2 5 2 2 2" xfId="7833"/>
    <cellStyle name="표준 15 2 5 2 3" xfId="7834"/>
    <cellStyle name="표준 15 2 5 2 4" xfId="7835"/>
    <cellStyle name="표준 15 2 5 3" xfId="7836"/>
    <cellStyle name="표준 15 2 5 3 2" xfId="7837"/>
    <cellStyle name="표준 15 2 5 4" xfId="7838"/>
    <cellStyle name="표준 15 2 5 5" xfId="7839"/>
    <cellStyle name="표준 15 2 6" xfId="7840"/>
    <cellStyle name="표준 15 2 6 2" xfId="7841"/>
    <cellStyle name="표준 15 2 6 2 2" xfId="7842"/>
    <cellStyle name="표준 15 2 6 2 2 2" xfId="7843"/>
    <cellStyle name="표준 15 2 6 2 3" xfId="7844"/>
    <cellStyle name="표준 15 2 6 2 4" xfId="7845"/>
    <cellStyle name="표준 15 2 6 3" xfId="7846"/>
    <cellStyle name="표준 15 2 6 3 2" xfId="7847"/>
    <cellStyle name="표준 15 2 6 4" xfId="7848"/>
    <cellStyle name="표준 15 2 6 5" xfId="7849"/>
    <cellStyle name="표준 15 2 7" xfId="7850"/>
    <cellStyle name="표준 15 2 7 2" xfId="7851"/>
    <cellStyle name="표준 15 2 7 2 2" xfId="7852"/>
    <cellStyle name="표준 15 2 7 2 2 2" xfId="7853"/>
    <cellStyle name="표준 15 2 7 2 3" xfId="7854"/>
    <cellStyle name="표준 15 2 7 2 4" xfId="7855"/>
    <cellStyle name="표준 15 2 7 3" xfId="7856"/>
    <cellStyle name="표준 15 2 7 3 2" xfId="7857"/>
    <cellStyle name="표준 15 2 7 4" xfId="7858"/>
    <cellStyle name="표준 15 2 7 5" xfId="7859"/>
    <cellStyle name="표준 15 2 8" xfId="7860"/>
    <cellStyle name="표준 15 2 8 2" xfId="7861"/>
    <cellStyle name="표준 15 2 8 2 2" xfId="7862"/>
    <cellStyle name="표준 15 2 8 2 2 2" xfId="7863"/>
    <cellStyle name="표준 15 2 8 2 3" xfId="7864"/>
    <cellStyle name="표준 15 2 8 2 4" xfId="7865"/>
    <cellStyle name="표준 15 2 8 3" xfId="7866"/>
    <cellStyle name="표준 15 2 8 3 2" xfId="7867"/>
    <cellStyle name="표준 15 2 8 4" xfId="7868"/>
    <cellStyle name="표준 15 2 8 5" xfId="7869"/>
    <cellStyle name="표준 15 2 9" xfId="7870"/>
    <cellStyle name="표준 15 2 9 2" xfId="7871"/>
    <cellStyle name="표준 15 2 9 2 2" xfId="7872"/>
    <cellStyle name="표준 15 2 9 3" xfId="7873"/>
    <cellStyle name="표준 15 2 9 4" xfId="7874"/>
    <cellStyle name="표준 15 3" xfId="7875"/>
    <cellStyle name="표준 15 3 10" xfId="7876"/>
    <cellStyle name="표준 15 3 11" xfId="7877"/>
    <cellStyle name="표준 15 3 2" xfId="7878"/>
    <cellStyle name="표준 15 3 2 10" xfId="7879"/>
    <cellStyle name="표준 15 3 2 2" xfId="7880"/>
    <cellStyle name="표준 15 3 2 2 2" xfId="7881"/>
    <cellStyle name="표준 15 3 2 2 2 2" xfId="7882"/>
    <cellStyle name="표준 15 3 2 2 2 2 2" xfId="7883"/>
    <cellStyle name="표준 15 3 2 2 2 2 2 2" xfId="7884"/>
    <cellStyle name="표준 15 3 2 2 2 2 3" xfId="7885"/>
    <cellStyle name="표준 15 3 2 2 2 2 4" xfId="7886"/>
    <cellStyle name="표준 15 3 2 2 2 3" xfId="7887"/>
    <cellStyle name="표준 15 3 2 2 2 3 2" xfId="7888"/>
    <cellStyle name="표준 15 3 2 2 2 4" xfId="7889"/>
    <cellStyle name="표준 15 3 2 2 2 5" xfId="7890"/>
    <cellStyle name="표준 15 3 2 2 3" xfId="7891"/>
    <cellStyle name="표준 15 3 2 2 3 2" xfId="7892"/>
    <cellStyle name="표준 15 3 2 2 3 2 2" xfId="7893"/>
    <cellStyle name="표준 15 3 2 2 3 2 2 2" xfId="7894"/>
    <cellStyle name="표준 15 3 2 2 3 2 3" xfId="7895"/>
    <cellStyle name="표준 15 3 2 2 3 2 4" xfId="7896"/>
    <cellStyle name="표준 15 3 2 2 3 3" xfId="7897"/>
    <cellStyle name="표준 15 3 2 2 3 3 2" xfId="7898"/>
    <cellStyle name="표준 15 3 2 2 3 4" xfId="7899"/>
    <cellStyle name="표준 15 3 2 2 3 5" xfId="7900"/>
    <cellStyle name="표준 15 3 2 2 4" xfId="7901"/>
    <cellStyle name="표준 15 3 2 2 4 2" xfId="7902"/>
    <cellStyle name="표준 15 3 2 2 4 2 2" xfId="7903"/>
    <cellStyle name="표준 15 3 2 2 4 2 2 2" xfId="7904"/>
    <cellStyle name="표준 15 3 2 2 4 2 3" xfId="7905"/>
    <cellStyle name="표준 15 3 2 2 4 2 4" xfId="7906"/>
    <cellStyle name="표준 15 3 2 2 4 3" xfId="7907"/>
    <cellStyle name="표준 15 3 2 2 4 3 2" xfId="7908"/>
    <cellStyle name="표준 15 3 2 2 4 4" xfId="7909"/>
    <cellStyle name="표준 15 3 2 2 4 5" xfId="7910"/>
    <cellStyle name="표준 15 3 2 2 5" xfId="7911"/>
    <cellStyle name="표준 15 3 2 2 5 2" xfId="7912"/>
    <cellStyle name="표준 15 3 2 2 5 2 2" xfId="7913"/>
    <cellStyle name="표준 15 3 2 2 5 2 2 2" xfId="7914"/>
    <cellStyle name="표준 15 3 2 2 5 2 3" xfId="7915"/>
    <cellStyle name="표준 15 3 2 2 5 2 4" xfId="7916"/>
    <cellStyle name="표준 15 3 2 2 5 3" xfId="7917"/>
    <cellStyle name="표준 15 3 2 2 5 3 2" xfId="7918"/>
    <cellStyle name="표준 15 3 2 2 5 4" xfId="7919"/>
    <cellStyle name="표준 15 3 2 2 5 5" xfId="7920"/>
    <cellStyle name="표준 15 3 2 2 6" xfId="7921"/>
    <cellStyle name="표준 15 3 2 2 6 2" xfId="7922"/>
    <cellStyle name="표준 15 3 2 2 6 2 2" xfId="7923"/>
    <cellStyle name="표준 15 3 2 2 6 3" xfId="7924"/>
    <cellStyle name="표준 15 3 2 2 6 4" xfId="7925"/>
    <cellStyle name="표준 15 3 2 2 7" xfId="7926"/>
    <cellStyle name="표준 15 3 2 2 7 2" xfId="7927"/>
    <cellStyle name="표준 15 3 2 2 8" xfId="7928"/>
    <cellStyle name="표준 15 3 2 2 9" xfId="7929"/>
    <cellStyle name="표준 15 3 2 3" xfId="7930"/>
    <cellStyle name="표준 15 3 2 3 2" xfId="7931"/>
    <cellStyle name="표준 15 3 2 3 2 2" xfId="7932"/>
    <cellStyle name="표준 15 3 2 3 2 2 2" xfId="7933"/>
    <cellStyle name="표준 15 3 2 3 2 3" xfId="7934"/>
    <cellStyle name="표준 15 3 2 3 2 4" xfId="7935"/>
    <cellStyle name="표준 15 3 2 3 3" xfId="7936"/>
    <cellStyle name="표준 15 3 2 3 3 2" xfId="7937"/>
    <cellStyle name="표준 15 3 2 3 4" xfId="7938"/>
    <cellStyle name="표준 15 3 2 3 5" xfId="7939"/>
    <cellStyle name="표준 15 3 2 4" xfId="7940"/>
    <cellStyle name="표준 15 3 2 4 2" xfId="7941"/>
    <cellStyle name="표준 15 3 2 4 2 2" xfId="7942"/>
    <cellStyle name="표준 15 3 2 4 2 2 2" xfId="7943"/>
    <cellStyle name="표준 15 3 2 4 2 3" xfId="7944"/>
    <cellStyle name="표준 15 3 2 4 2 4" xfId="7945"/>
    <cellStyle name="표준 15 3 2 4 3" xfId="7946"/>
    <cellStyle name="표준 15 3 2 4 3 2" xfId="7947"/>
    <cellStyle name="표준 15 3 2 4 4" xfId="7948"/>
    <cellStyle name="표준 15 3 2 4 5" xfId="7949"/>
    <cellStyle name="표준 15 3 2 5" xfId="7950"/>
    <cellStyle name="표준 15 3 2 5 2" xfId="7951"/>
    <cellStyle name="표준 15 3 2 5 2 2" xfId="7952"/>
    <cellStyle name="표준 15 3 2 5 2 2 2" xfId="7953"/>
    <cellStyle name="표준 15 3 2 5 2 3" xfId="7954"/>
    <cellStyle name="표준 15 3 2 5 2 4" xfId="7955"/>
    <cellStyle name="표준 15 3 2 5 3" xfId="7956"/>
    <cellStyle name="표준 15 3 2 5 3 2" xfId="7957"/>
    <cellStyle name="표준 15 3 2 5 4" xfId="7958"/>
    <cellStyle name="표준 15 3 2 5 5" xfId="7959"/>
    <cellStyle name="표준 15 3 2 6" xfId="7960"/>
    <cellStyle name="표준 15 3 2 6 2" xfId="7961"/>
    <cellStyle name="표준 15 3 2 6 2 2" xfId="7962"/>
    <cellStyle name="표준 15 3 2 6 2 2 2" xfId="7963"/>
    <cellStyle name="표준 15 3 2 6 2 3" xfId="7964"/>
    <cellStyle name="표준 15 3 2 6 2 4" xfId="7965"/>
    <cellStyle name="표준 15 3 2 6 3" xfId="7966"/>
    <cellStyle name="표준 15 3 2 6 3 2" xfId="7967"/>
    <cellStyle name="표준 15 3 2 6 4" xfId="7968"/>
    <cellStyle name="표준 15 3 2 6 5" xfId="7969"/>
    <cellStyle name="표준 15 3 2 7" xfId="7970"/>
    <cellStyle name="표준 15 3 2 7 2" xfId="7971"/>
    <cellStyle name="표준 15 3 2 7 2 2" xfId="7972"/>
    <cellStyle name="표준 15 3 2 7 3" xfId="7973"/>
    <cellStyle name="표준 15 3 2 7 4" xfId="7974"/>
    <cellStyle name="표준 15 3 2 8" xfId="7975"/>
    <cellStyle name="표준 15 3 2 8 2" xfId="7976"/>
    <cellStyle name="표준 15 3 2 9" xfId="7977"/>
    <cellStyle name="표준 15 3 3" xfId="7978"/>
    <cellStyle name="표준 15 3 3 2" xfId="7979"/>
    <cellStyle name="표준 15 3 3 2 2" xfId="7980"/>
    <cellStyle name="표준 15 3 3 2 2 2" xfId="7981"/>
    <cellStyle name="표준 15 3 3 2 2 2 2" xfId="7982"/>
    <cellStyle name="표준 15 3 3 2 2 3" xfId="7983"/>
    <cellStyle name="표준 15 3 3 2 2 4" xfId="7984"/>
    <cellStyle name="표준 15 3 3 2 3" xfId="7985"/>
    <cellStyle name="표준 15 3 3 2 3 2" xfId="7986"/>
    <cellStyle name="표준 15 3 3 2 4" xfId="7987"/>
    <cellStyle name="표준 15 3 3 2 5" xfId="7988"/>
    <cellStyle name="표준 15 3 3 3" xfId="7989"/>
    <cellStyle name="표준 15 3 3 3 2" xfId="7990"/>
    <cellStyle name="표준 15 3 3 3 2 2" xfId="7991"/>
    <cellStyle name="표준 15 3 3 3 2 2 2" xfId="7992"/>
    <cellStyle name="표준 15 3 3 3 2 3" xfId="7993"/>
    <cellStyle name="표준 15 3 3 3 2 4" xfId="7994"/>
    <cellStyle name="표준 15 3 3 3 3" xfId="7995"/>
    <cellStyle name="표준 15 3 3 3 3 2" xfId="7996"/>
    <cellStyle name="표준 15 3 3 3 4" xfId="7997"/>
    <cellStyle name="표준 15 3 3 3 5" xfId="7998"/>
    <cellStyle name="표준 15 3 3 4" xfId="7999"/>
    <cellStyle name="표준 15 3 3 4 2" xfId="8000"/>
    <cellStyle name="표준 15 3 3 4 2 2" xfId="8001"/>
    <cellStyle name="표준 15 3 3 4 2 2 2" xfId="8002"/>
    <cellStyle name="표준 15 3 3 4 2 3" xfId="8003"/>
    <cellStyle name="표준 15 3 3 4 2 4" xfId="8004"/>
    <cellStyle name="표준 15 3 3 4 3" xfId="8005"/>
    <cellStyle name="표준 15 3 3 4 3 2" xfId="8006"/>
    <cellStyle name="표준 15 3 3 4 4" xfId="8007"/>
    <cellStyle name="표준 15 3 3 4 5" xfId="8008"/>
    <cellStyle name="표준 15 3 3 5" xfId="8009"/>
    <cellStyle name="표준 15 3 3 5 2" xfId="8010"/>
    <cellStyle name="표준 15 3 3 5 2 2" xfId="8011"/>
    <cellStyle name="표준 15 3 3 5 2 2 2" xfId="8012"/>
    <cellStyle name="표준 15 3 3 5 2 3" xfId="8013"/>
    <cellStyle name="표준 15 3 3 5 2 4" xfId="8014"/>
    <cellStyle name="표준 15 3 3 5 3" xfId="8015"/>
    <cellStyle name="표준 15 3 3 5 3 2" xfId="8016"/>
    <cellStyle name="표준 15 3 3 5 4" xfId="8017"/>
    <cellStyle name="표준 15 3 3 5 5" xfId="8018"/>
    <cellStyle name="표준 15 3 3 6" xfId="8019"/>
    <cellStyle name="표준 15 3 3 6 2" xfId="8020"/>
    <cellStyle name="표준 15 3 3 6 2 2" xfId="8021"/>
    <cellStyle name="표준 15 3 3 6 3" xfId="8022"/>
    <cellStyle name="표준 15 3 3 6 4" xfId="8023"/>
    <cellStyle name="표준 15 3 3 7" xfId="8024"/>
    <cellStyle name="표준 15 3 3 7 2" xfId="8025"/>
    <cellStyle name="표준 15 3 3 8" xfId="8026"/>
    <cellStyle name="표준 15 3 3 9" xfId="8027"/>
    <cellStyle name="표준 15 3 4" xfId="8028"/>
    <cellStyle name="표준 15 3 4 2" xfId="8029"/>
    <cellStyle name="표준 15 3 4 2 2" xfId="8030"/>
    <cellStyle name="표준 15 3 4 2 2 2" xfId="8031"/>
    <cellStyle name="표준 15 3 4 2 3" xfId="8032"/>
    <cellStyle name="표준 15 3 4 2 4" xfId="8033"/>
    <cellStyle name="표준 15 3 4 3" xfId="8034"/>
    <cellStyle name="표준 15 3 4 3 2" xfId="8035"/>
    <cellStyle name="표준 15 3 4 4" xfId="8036"/>
    <cellStyle name="표준 15 3 4 5" xfId="8037"/>
    <cellStyle name="표준 15 3 5" xfId="8038"/>
    <cellStyle name="표준 15 3 5 2" xfId="8039"/>
    <cellStyle name="표준 15 3 5 2 2" xfId="8040"/>
    <cellStyle name="표준 15 3 5 2 2 2" xfId="8041"/>
    <cellStyle name="표준 15 3 5 2 3" xfId="8042"/>
    <cellStyle name="표준 15 3 5 2 4" xfId="8043"/>
    <cellStyle name="표준 15 3 5 3" xfId="8044"/>
    <cellStyle name="표준 15 3 5 3 2" xfId="8045"/>
    <cellStyle name="표준 15 3 5 4" xfId="8046"/>
    <cellStyle name="표준 15 3 5 5" xfId="8047"/>
    <cellStyle name="표준 15 3 6" xfId="8048"/>
    <cellStyle name="표준 15 3 6 2" xfId="8049"/>
    <cellStyle name="표준 15 3 6 2 2" xfId="8050"/>
    <cellStyle name="표준 15 3 6 2 2 2" xfId="8051"/>
    <cellStyle name="표준 15 3 6 2 3" xfId="8052"/>
    <cellStyle name="표준 15 3 6 2 4" xfId="8053"/>
    <cellStyle name="표준 15 3 6 3" xfId="8054"/>
    <cellStyle name="표준 15 3 6 3 2" xfId="8055"/>
    <cellStyle name="표준 15 3 6 4" xfId="8056"/>
    <cellStyle name="표준 15 3 6 5" xfId="8057"/>
    <cellStyle name="표준 15 3 7" xfId="8058"/>
    <cellStyle name="표준 15 3 7 2" xfId="8059"/>
    <cellStyle name="표준 15 3 7 2 2" xfId="8060"/>
    <cellStyle name="표준 15 3 7 2 2 2" xfId="8061"/>
    <cellStyle name="표준 15 3 7 2 3" xfId="8062"/>
    <cellStyle name="표준 15 3 7 2 4" xfId="8063"/>
    <cellStyle name="표준 15 3 7 3" xfId="8064"/>
    <cellStyle name="표준 15 3 7 3 2" xfId="8065"/>
    <cellStyle name="표준 15 3 7 4" xfId="8066"/>
    <cellStyle name="표준 15 3 7 5" xfId="8067"/>
    <cellStyle name="표준 15 3 8" xfId="8068"/>
    <cellStyle name="표준 15 3 8 2" xfId="8069"/>
    <cellStyle name="표준 15 3 8 2 2" xfId="8070"/>
    <cellStyle name="표준 15 3 8 3" xfId="8071"/>
    <cellStyle name="표준 15 3 8 4" xfId="8072"/>
    <cellStyle name="표준 15 3 9" xfId="8073"/>
    <cellStyle name="표준 15 3 9 2" xfId="8074"/>
    <cellStyle name="표준 15 4" xfId="8075"/>
    <cellStyle name="표준 15 4 10" xfId="8076"/>
    <cellStyle name="표준 15 4 2" xfId="8077"/>
    <cellStyle name="표준 15 4 2 2" xfId="8078"/>
    <cellStyle name="표준 15 4 2 2 2" xfId="8079"/>
    <cellStyle name="표준 15 4 2 2 2 2" xfId="8080"/>
    <cellStyle name="표준 15 4 2 2 2 2 2" xfId="8081"/>
    <cellStyle name="표준 15 4 2 2 2 3" xfId="8082"/>
    <cellStyle name="표준 15 4 2 2 2 4" xfId="8083"/>
    <cellStyle name="표준 15 4 2 2 3" xfId="8084"/>
    <cellStyle name="표준 15 4 2 2 3 2" xfId="8085"/>
    <cellStyle name="표준 15 4 2 2 4" xfId="8086"/>
    <cellStyle name="표준 15 4 2 2 5" xfId="8087"/>
    <cellStyle name="표준 15 4 2 3" xfId="8088"/>
    <cellStyle name="표준 15 4 2 3 2" xfId="8089"/>
    <cellStyle name="표준 15 4 2 3 2 2" xfId="8090"/>
    <cellStyle name="표준 15 4 2 3 2 2 2" xfId="8091"/>
    <cellStyle name="표준 15 4 2 3 2 3" xfId="8092"/>
    <cellStyle name="표준 15 4 2 3 2 4" xfId="8093"/>
    <cellStyle name="표준 15 4 2 3 3" xfId="8094"/>
    <cellStyle name="표준 15 4 2 3 3 2" xfId="8095"/>
    <cellStyle name="표준 15 4 2 3 4" xfId="8096"/>
    <cellStyle name="표준 15 4 2 3 5" xfId="8097"/>
    <cellStyle name="표준 15 4 2 4" xfId="8098"/>
    <cellStyle name="표준 15 4 2 4 2" xfId="8099"/>
    <cellStyle name="표준 15 4 2 4 2 2" xfId="8100"/>
    <cellStyle name="표준 15 4 2 4 2 2 2" xfId="8101"/>
    <cellStyle name="표준 15 4 2 4 2 3" xfId="8102"/>
    <cellStyle name="표준 15 4 2 4 2 4" xfId="8103"/>
    <cellStyle name="표준 15 4 2 4 3" xfId="8104"/>
    <cellStyle name="표준 15 4 2 4 3 2" xfId="8105"/>
    <cellStyle name="표준 15 4 2 4 4" xfId="8106"/>
    <cellStyle name="표준 15 4 2 4 5" xfId="8107"/>
    <cellStyle name="표준 15 4 2 5" xfId="8108"/>
    <cellStyle name="표준 15 4 2 5 2" xfId="8109"/>
    <cellStyle name="표준 15 4 2 5 2 2" xfId="8110"/>
    <cellStyle name="표준 15 4 2 5 2 2 2" xfId="8111"/>
    <cellStyle name="표준 15 4 2 5 2 3" xfId="8112"/>
    <cellStyle name="표준 15 4 2 5 2 4" xfId="8113"/>
    <cellStyle name="표준 15 4 2 5 3" xfId="8114"/>
    <cellStyle name="표준 15 4 2 5 3 2" xfId="8115"/>
    <cellStyle name="표준 15 4 2 5 4" xfId="8116"/>
    <cellStyle name="표준 15 4 2 5 5" xfId="8117"/>
    <cellStyle name="표준 15 4 2 6" xfId="8118"/>
    <cellStyle name="표준 15 4 2 6 2" xfId="8119"/>
    <cellStyle name="표준 15 4 2 6 2 2" xfId="8120"/>
    <cellStyle name="표준 15 4 2 6 3" xfId="8121"/>
    <cellStyle name="표준 15 4 2 6 4" xfId="8122"/>
    <cellStyle name="표준 15 4 2 7" xfId="8123"/>
    <cellStyle name="표준 15 4 2 7 2" xfId="8124"/>
    <cellStyle name="표준 15 4 2 8" xfId="8125"/>
    <cellStyle name="표준 15 4 2 9" xfId="8126"/>
    <cellStyle name="표준 15 4 3" xfId="8127"/>
    <cellStyle name="표준 15 4 3 2" xfId="8128"/>
    <cellStyle name="표준 15 4 3 2 2" xfId="8129"/>
    <cellStyle name="표준 15 4 3 2 2 2" xfId="8130"/>
    <cellStyle name="표준 15 4 3 2 3" xfId="8131"/>
    <cellStyle name="표준 15 4 3 2 4" xfId="8132"/>
    <cellStyle name="표준 15 4 3 3" xfId="8133"/>
    <cellStyle name="표준 15 4 3 3 2" xfId="8134"/>
    <cellStyle name="표준 15 4 3 4" xfId="8135"/>
    <cellStyle name="표준 15 4 3 5" xfId="8136"/>
    <cellStyle name="표준 15 4 4" xfId="8137"/>
    <cellStyle name="표준 15 4 4 2" xfId="8138"/>
    <cellStyle name="표준 15 4 4 2 2" xfId="8139"/>
    <cellStyle name="표준 15 4 4 2 2 2" xfId="8140"/>
    <cellStyle name="표준 15 4 4 2 3" xfId="8141"/>
    <cellStyle name="표준 15 4 4 2 4" xfId="8142"/>
    <cellStyle name="표준 15 4 4 3" xfId="8143"/>
    <cellStyle name="표준 15 4 4 3 2" xfId="8144"/>
    <cellStyle name="표준 15 4 4 4" xfId="8145"/>
    <cellStyle name="표준 15 4 4 5" xfId="8146"/>
    <cellStyle name="표준 15 4 5" xfId="8147"/>
    <cellStyle name="표준 15 4 5 2" xfId="8148"/>
    <cellStyle name="표준 15 4 5 2 2" xfId="8149"/>
    <cellStyle name="표준 15 4 5 2 2 2" xfId="8150"/>
    <cellStyle name="표준 15 4 5 2 3" xfId="8151"/>
    <cellStyle name="표준 15 4 5 2 4" xfId="8152"/>
    <cellStyle name="표준 15 4 5 3" xfId="8153"/>
    <cellStyle name="표준 15 4 5 3 2" xfId="8154"/>
    <cellStyle name="표준 15 4 5 4" xfId="8155"/>
    <cellStyle name="표준 15 4 5 5" xfId="8156"/>
    <cellStyle name="표준 15 4 6" xfId="8157"/>
    <cellStyle name="표준 15 4 6 2" xfId="8158"/>
    <cellStyle name="표준 15 4 6 2 2" xfId="8159"/>
    <cellStyle name="표준 15 4 6 2 2 2" xfId="8160"/>
    <cellStyle name="표준 15 4 6 2 3" xfId="8161"/>
    <cellStyle name="표준 15 4 6 2 4" xfId="8162"/>
    <cellStyle name="표준 15 4 6 3" xfId="8163"/>
    <cellStyle name="표준 15 4 6 3 2" xfId="8164"/>
    <cellStyle name="표준 15 4 6 4" xfId="8165"/>
    <cellStyle name="표준 15 4 6 5" xfId="8166"/>
    <cellStyle name="표준 15 4 7" xfId="8167"/>
    <cellStyle name="표준 15 4 7 2" xfId="8168"/>
    <cellStyle name="표준 15 4 7 2 2" xfId="8169"/>
    <cellStyle name="표준 15 4 7 3" xfId="8170"/>
    <cellStyle name="표준 15 4 7 4" xfId="8171"/>
    <cellStyle name="표준 15 4 8" xfId="8172"/>
    <cellStyle name="표준 15 4 8 2" xfId="8173"/>
    <cellStyle name="표준 15 4 9" xfId="8174"/>
    <cellStyle name="표준 15 5" xfId="8175"/>
    <cellStyle name="표준 15 5 2" xfId="8176"/>
    <cellStyle name="표준 15 5 2 2" xfId="8177"/>
    <cellStyle name="표준 15 5 2 2 2" xfId="8178"/>
    <cellStyle name="표준 15 5 2 2 2 2" xfId="8179"/>
    <cellStyle name="표준 15 5 2 2 3" xfId="8180"/>
    <cellStyle name="표준 15 5 2 2 4" xfId="8181"/>
    <cellStyle name="표준 15 5 2 3" xfId="8182"/>
    <cellStyle name="표준 15 5 2 3 2" xfId="8183"/>
    <cellStyle name="표준 15 5 2 4" xfId="8184"/>
    <cellStyle name="표준 15 5 2 5" xfId="8185"/>
    <cellStyle name="표준 15 5 3" xfId="8186"/>
    <cellStyle name="표준 15 5 3 2" xfId="8187"/>
    <cellStyle name="표준 15 5 3 2 2" xfId="8188"/>
    <cellStyle name="표준 15 5 3 2 2 2" xfId="8189"/>
    <cellStyle name="표준 15 5 3 2 3" xfId="8190"/>
    <cellStyle name="표준 15 5 3 2 4" xfId="8191"/>
    <cellStyle name="표준 15 5 3 3" xfId="8192"/>
    <cellStyle name="표준 15 5 3 3 2" xfId="8193"/>
    <cellStyle name="표준 15 5 3 4" xfId="8194"/>
    <cellStyle name="표준 15 5 3 5" xfId="8195"/>
    <cellStyle name="표준 15 5 4" xfId="8196"/>
    <cellStyle name="표준 15 5 4 2" xfId="8197"/>
    <cellStyle name="표준 15 5 4 2 2" xfId="8198"/>
    <cellStyle name="표준 15 5 4 2 2 2" xfId="8199"/>
    <cellStyle name="표준 15 5 4 2 3" xfId="8200"/>
    <cellStyle name="표준 15 5 4 2 4" xfId="8201"/>
    <cellStyle name="표준 15 5 4 3" xfId="8202"/>
    <cellStyle name="표준 15 5 4 3 2" xfId="8203"/>
    <cellStyle name="표준 15 5 4 4" xfId="8204"/>
    <cellStyle name="표준 15 5 4 5" xfId="8205"/>
    <cellStyle name="표준 15 5 5" xfId="8206"/>
    <cellStyle name="표준 15 5 5 2" xfId="8207"/>
    <cellStyle name="표준 15 5 5 2 2" xfId="8208"/>
    <cellStyle name="표준 15 5 5 2 2 2" xfId="8209"/>
    <cellStyle name="표준 15 5 5 2 3" xfId="8210"/>
    <cellStyle name="표준 15 5 5 2 4" xfId="8211"/>
    <cellStyle name="표준 15 5 5 3" xfId="8212"/>
    <cellStyle name="표준 15 5 5 3 2" xfId="8213"/>
    <cellStyle name="표준 15 5 5 4" xfId="8214"/>
    <cellStyle name="표준 15 5 5 5" xfId="8215"/>
    <cellStyle name="표준 15 5 6" xfId="8216"/>
    <cellStyle name="표준 15 5 6 2" xfId="8217"/>
    <cellStyle name="표준 15 5 6 2 2" xfId="8218"/>
    <cellStyle name="표준 15 5 6 3" xfId="8219"/>
    <cellStyle name="표준 15 5 6 4" xfId="8220"/>
    <cellStyle name="표준 15 5 7" xfId="8221"/>
    <cellStyle name="표준 15 5 7 2" xfId="8222"/>
    <cellStyle name="표준 15 5 8" xfId="8223"/>
    <cellStyle name="표준 15 5 9" xfId="8224"/>
    <cellStyle name="표준 15 6" xfId="8225"/>
    <cellStyle name="표준 15 6 2" xfId="8226"/>
    <cellStyle name="표준 15 6 2 2" xfId="8227"/>
    <cellStyle name="표준 15 6 2 2 2" xfId="8228"/>
    <cellStyle name="표준 15 6 2 3" xfId="8229"/>
    <cellStyle name="표준 15 6 2 4" xfId="8230"/>
    <cellStyle name="표준 15 6 3" xfId="8231"/>
    <cellStyle name="표준 15 6 3 2" xfId="8232"/>
    <cellStyle name="표준 15 6 4" xfId="8233"/>
    <cellStyle name="표준 15 6 5" xfId="8234"/>
    <cellStyle name="표준 15 7" xfId="8235"/>
    <cellStyle name="표준 15 7 2" xfId="8236"/>
    <cellStyle name="표준 15 7 2 2" xfId="8237"/>
    <cellStyle name="표준 15 7 2 2 2" xfId="8238"/>
    <cellStyle name="표준 15 7 2 3" xfId="8239"/>
    <cellStyle name="표준 15 7 2 4" xfId="8240"/>
    <cellStyle name="표준 15 7 3" xfId="8241"/>
    <cellStyle name="표준 15 7 3 2" xfId="8242"/>
    <cellStyle name="표준 15 7 4" xfId="8243"/>
    <cellStyle name="표준 15 7 5" xfId="8244"/>
    <cellStyle name="표준 15 8" xfId="8245"/>
    <cellStyle name="표준 15 8 2" xfId="8246"/>
    <cellStyle name="표준 15 8 2 2" xfId="8247"/>
    <cellStyle name="표준 15 8 2 2 2" xfId="8248"/>
    <cellStyle name="표준 15 8 2 3" xfId="8249"/>
    <cellStyle name="표준 15 8 2 4" xfId="8250"/>
    <cellStyle name="표준 15 8 3" xfId="8251"/>
    <cellStyle name="표준 15 8 3 2" xfId="8252"/>
    <cellStyle name="표준 15 8 4" xfId="8253"/>
    <cellStyle name="표준 15 8 5" xfId="8254"/>
    <cellStyle name="표준 15 9" xfId="8255"/>
    <cellStyle name="표준 15 9 2" xfId="8256"/>
    <cellStyle name="표준 15 9 2 2" xfId="8257"/>
    <cellStyle name="표준 15 9 2 2 2" xfId="8258"/>
    <cellStyle name="표준 15 9 2 3" xfId="8259"/>
    <cellStyle name="표준 15 9 2 4" xfId="8260"/>
    <cellStyle name="표준 15 9 3" xfId="8261"/>
    <cellStyle name="표준 15 9 3 2" xfId="8262"/>
    <cellStyle name="표준 15 9 4" xfId="8263"/>
    <cellStyle name="표준 15 9 5" xfId="8264"/>
    <cellStyle name="표준 150" xfId="8265"/>
    <cellStyle name="표준 151" xfId="8266"/>
    <cellStyle name="표준 152" xfId="8267"/>
    <cellStyle name="표준 153" xfId="8268"/>
    <cellStyle name="표준 154" xfId="8269"/>
    <cellStyle name="표준 155" xfId="8270"/>
    <cellStyle name="표준 156" xfId="8271"/>
    <cellStyle name="표준 157" xfId="8272"/>
    <cellStyle name="표준 158" xfId="8273"/>
    <cellStyle name="표준 159" xfId="8274"/>
    <cellStyle name="표준 16" xfId="8275"/>
    <cellStyle name="표준 16 10" xfId="8276"/>
    <cellStyle name="표준 16 10 2" xfId="8277"/>
    <cellStyle name="표준 16 10 2 2" xfId="8278"/>
    <cellStyle name="표준 16 10 3" xfId="8279"/>
    <cellStyle name="표준 16 10 4" xfId="8280"/>
    <cellStyle name="표준 16 11" xfId="8281"/>
    <cellStyle name="표준 16 11 2" xfId="8282"/>
    <cellStyle name="표준 16 12" xfId="8283"/>
    <cellStyle name="표준 16 13" xfId="8284"/>
    <cellStyle name="표준 16 14" xfId="8285"/>
    <cellStyle name="표준 16 2" xfId="8286"/>
    <cellStyle name="표준 16 2 10" xfId="8287"/>
    <cellStyle name="표준 16 2 10 2" xfId="8288"/>
    <cellStyle name="표준 16 2 11" xfId="8289"/>
    <cellStyle name="표준 16 2 12" xfId="8290"/>
    <cellStyle name="표준 16 2 13" xfId="8291"/>
    <cellStyle name="표준 16 2 2" xfId="8292"/>
    <cellStyle name="표준 16 2 2 10" xfId="8293"/>
    <cellStyle name="표준 16 2 2 11" xfId="8294"/>
    <cellStyle name="표준 16 2 2 2" xfId="8295"/>
    <cellStyle name="표준 16 2 2 2 10" xfId="8296"/>
    <cellStyle name="표준 16 2 2 2 2" xfId="8297"/>
    <cellStyle name="표준 16 2 2 2 2 2" xfId="8298"/>
    <cellStyle name="표준 16 2 2 2 2 2 2" xfId="8299"/>
    <cellStyle name="표준 16 2 2 2 2 2 2 2" xfId="8300"/>
    <cellStyle name="표준 16 2 2 2 2 2 2 2 2" xfId="8301"/>
    <cellStyle name="표준 16 2 2 2 2 2 2 3" xfId="8302"/>
    <cellStyle name="표준 16 2 2 2 2 2 2 4" xfId="8303"/>
    <cellStyle name="표준 16 2 2 2 2 2 3" xfId="8304"/>
    <cellStyle name="표준 16 2 2 2 2 2 3 2" xfId="8305"/>
    <cellStyle name="표준 16 2 2 2 2 2 4" xfId="8306"/>
    <cellStyle name="표준 16 2 2 2 2 2 5" xfId="8307"/>
    <cellStyle name="표준 16 2 2 2 2 3" xfId="8308"/>
    <cellStyle name="표준 16 2 2 2 2 3 2" xfId="8309"/>
    <cellStyle name="표준 16 2 2 2 2 3 2 2" xfId="8310"/>
    <cellStyle name="표준 16 2 2 2 2 3 2 2 2" xfId="8311"/>
    <cellStyle name="표준 16 2 2 2 2 3 2 3" xfId="8312"/>
    <cellStyle name="표준 16 2 2 2 2 3 2 4" xfId="8313"/>
    <cellStyle name="표준 16 2 2 2 2 3 3" xfId="8314"/>
    <cellStyle name="표준 16 2 2 2 2 3 3 2" xfId="8315"/>
    <cellStyle name="표준 16 2 2 2 2 3 4" xfId="8316"/>
    <cellStyle name="표준 16 2 2 2 2 3 5" xfId="8317"/>
    <cellStyle name="표준 16 2 2 2 2 4" xfId="8318"/>
    <cellStyle name="표준 16 2 2 2 2 4 2" xfId="8319"/>
    <cellStyle name="표준 16 2 2 2 2 4 2 2" xfId="8320"/>
    <cellStyle name="표준 16 2 2 2 2 4 2 2 2" xfId="8321"/>
    <cellStyle name="표준 16 2 2 2 2 4 2 3" xfId="8322"/>
    <cellStyle name="표준 16 2 2 2 2 4 2 4" xfId="8323"/>
    <cellStyle name="표준 16 2 2 2 2 4 3" xfId="8324"/>
    <cellStyle name="표준 16 2 2 2 2 4 3 2" xfId="8325"/>
    <cellStyle name="표준 16 2 2 2 2 4 4" xfId="8326"/>
    <cellStyle name="표준 16 2 2 2 2 4 5" xfId="8327"/>
    <cellStyle name="표준 16 2 2 2 2 5" xfId="8328"/>
    <cellStyle name="표준 16 2 2 2 2 5 2" xfId="8329"/>
    <cellStyle name="표준 16 2 2 2 2 5 2 2" xfId="8330"/>
    <cellStyle name="표준 16 2 2 2 2 5 2 2 2" xfId="8331"/>
    <cellStyle name="표준 16 2 2 2 2 5 2 3" xfId="8332"/>
    <cellStyle name="표준 16 2 2 2 2 5 2 4" xfId="8333"/>
    <cellStyle name="표준 16 2 2 2 2 5 3" xfId="8334"/>
    <cellStyle name="표준 16 2 2 2 2 5 3 2" xfId="8335"/>
    <cellStyle name="표준 16 2 2 2 2 5 4" xfId="8336"/>
    <cellStyle name="표준 16 2 2 2 2 5 5" xfId="8337"/>
    <cellStyle name="표준 16 2 2 2 2 6" xfId="8338"/>
    <cellStyle name="표준 16 2 2 2 2 6 2" xfId="8339"/>
    <cellStyle name="표준 16 2 2 2 2 6 2 2" xfId="8340"/>
    <cellStyle name="표준 16 2 2 2 2 6 3" xfId="8341"/>
    <cellStyle name="표준 16 2 2 2 2 6 4" xfId="8342"/>
    <cellStyle name="표준 16 2 2 2 2 7" xfId="8343"/>
    <cellStyle name="표준 16 2 2 2 2 7 2" xfId="8344"/>
    <cellStyle name="표준 16 2 2 2 2 8" xfId="8345"/>
    <cellStyle name="표준 16 2 2 2 2 9" xfId="8346"/>
    <cellStyle name="표준 16 2 2 2 3" xfId="8347"/>
    <cellStyle name="표준 16 2 2 2 3 2" xfId="8348"/>
    <cellStyle name="표준 16 2 2 2 3 2 2" xfId="8349"/>
    <cellStyle name="표준 16 2 2 2 3 2 2 2" xfId="8350"/>
    <cellStyle name="표준 16 2 2 2 3 2 3" xfId="8351"/>
    <cellStyle name="표준 16 2 2 2 3 2 4" xfId="8352"/>
    <cellStyle name="표준 16 2 2 2 3 3" xfId="8353"/>
    <cellStyle name="표준 16 2 2 2 3 3 2" xfId="8354"/>
    <cellStyle name="표준 16 2 2 2 3 4" xfId="8355"/>
    <cellStyle name="표준 16 2 2 2 3 5" xfId="8356"/>
    <cellStyle name="표준 16 2 2 2 4" xfId="8357"/>
    <cellStyle name="표준 16 2 2 2 4 2" xfId="8358"/>
    <cellStyle name="표준 16 2 2 2 4 2 2" xfId="8359"/>
    <cellStyle name="표준 16 2 2 2 4 2 2 2" xfId="8360"/>
    <cellStyle name="표준 16 2 2 2 4 2 3" xfId="8361"/>
    <cellStyle name="표준 16 2 2 2 4 2 4" xfId="8362"/>
    <cellStyle name="표준 16 2 2 2 4 3" xfId="8363"/>
    <cellStyle name="표준 16 2 2 2 4 3 2" xfId="8364"/>
    <cellStyle name="표준 16 2 2 2 4 4" xfId="8365"/>
    <cellStyle name="표준 16 2 2 2 4 5" xfId="8366"/>
    <cellStyle name="표준 16 2 2 2 5" xfId="8367"/>
    <cellStyle name="표준 16 2 2 2 5 2" xfId="8368"/>
    <cellStyle name="표준 16 2 2 2 5 2 2" xfId="8369"/>
    <cellStyle name="표준 16 2 2 2 5 2 2 2" xfId="8370"/>
    <cellStyle name="표준 16 2 2 2 5 2 3" xfId="8371"/>
    <cellStyle name="표준 16 2 2 2 5 2 4" xfId="8372"/>
    <cellStyle name="표준 16 2 2 2 5 3" xfId="8373"/>
    <cellStyle name="표준 16 2 2 2 5 3 2" xfId="8374"/>
    <cellStyle name="표준 16 2 2 2 5 4" xfId="8375"/>
    <cellStyle name="표준 16 2 2 2 5 5" xfId="8376"/>
    <cellStyle name="표준 16 2 2 2 6" xfId="8377"/>
    <cellStyle name="표준 16 2 2 2 6 2" xfId="8378"/>
    <cellStyle name="표준 16 2 2 2 6 2 2" xfId="8379"/>
    <cellStyle name="표준 16 2 2 2 6 2 2 2" xfId="8380"/>
    <cellStyle name="표준 16 2 2 2 6 2 3" xfId="8381"/>
    <cellStyle name="표준 16 2 2 2 6 2 4" xfId="8382"/>
    <cellStyle name="표준 16 2 2 2 6 3" xfId="8383"/>
    <cellStyle name="표준 16 2 2 2 6 3 2" xfId="8384"/>
    <cellStyle name="표준 16 2 2 2 6 4" xfId="8385"/>
    <cellStyle name="표준 16 2 2 2 6 5" xfId="8386"/>
    <cellStyle name="표준 16 2 2 2 7" xfId="8387"/>
    <cellStyle name="표준 16 2 2 2 7 2" xfId="8388"/>
    <cellStyle name="표준 16 2 2 2 7 2 2" xfId="8389"/>
    <cellStyle name="표준 16 2 2 2 7 3" xfId="8390"/>
    <cellStyle name="표준 16 2 2 2 7 4" xfId="8391"/>
    <cellStyle name="표준 16 2 2 2 8" xfId="8392"/>
    <cellStyle name="표준 16 2 2 2 8 2" xfId="8393"/>
    <cellStyle name="표준 16 2 2 2 9" xfId="8394"/>
    <cellStyle name="표준 16 2 2 3" xfId="8395"/>
    <cellStyle name="표준 16 2 2 3 2" xfId="8396"/>
    <cellStyle name="표준 16 2 2 3 2 2" xfId="8397"/>
    <cellStyle name="표준 16 2 2 3 2 2 2" xfId="8398"/>
    <cellStyle name="표준 16 2 2 3 2 2 2 2" xfId="8399"/>
    <cellStyle name="표준 16 2 2 3 2 2 3" xfId="8400"/>
    <cellStyle name="표준 16 2 2 3 2 2 4" xfId="8401"/>
    <cellStyle name="표준 16 2 2 3 2 3" xfId="8402"/>
    <cellStyle name="표준 16 2 2 3 2 3 2" xfId="8403"/>
    <cellStyle name="표준 16 2 2 3 2 4" xfId="8404"/>
    <cellStyle name="표준 16 2 2 3 2 5" xfId="8405"/>
    <cellStyle name="표준 16 2 2 3 3" xfId="8406"/>
    <cellStyle name="표준 16 2 2 3 3 2" xfId="8407"/>
    <cellStyle name="표준 16 2 2 3 3 2 2" xfId="8408"/>
    <cellStyle name="표준 16 2 2 3 3 2 2 2" xfId="8409"/>
    <cellStyle name="표준 16 2 2 3 3 2 3" xfId="8410"/>
    <cellStyle name="표준 16 2 2 3 3 2 4" xfId="8411"/>
    <cellStyle name="표준 16 2 2 3 3 3" xfId="8412"/>
    <cellStyle name="표준 16 2 2 3 3 3 2" xfId="8413"/>
    <cellStyle name="표준 16 2 2 3 3 4" xfId="8414"/>
    <cellStyle name="표준 16 2 2 3 3 5" xfId="8415"/>
    <cellStyle name="표준 16 2 2 3 4" xfId="8416"/>
    <cellStyle name="표준 16 2 2 3 4 2" xfId="8417"/>
    <cellStyle name="표준 16 2 2 3 4 2 2" xfId="8418"/>
    <cellStyle name="표준 16 2 2 3 4 2 2 2" xfId="8419"/>
    <cellStyle name="표준 16 2 2 3 4 2 3" xfId="8420"/>
    <cellStyle name="표준 16 2 2 3 4 2 4" xfId="8421"/>
    <cellStyle name="표준 16 2 2 3 4 3" xfId="8422"/>
    <cellStyle name="표준 16 2 2 3 4 3 2" xfId="8423"/>
    <cellStyle name="표준 16 2 2 3 4 4" xfId="8424"/>
    <cellStyle name="표준 16 2 2 3 4 5" xfId="8425"/>
    <cellStyle name="표준 16 2 2 3 5" xfId="8426"/>
    <cellStyle name="표준 16 2 2 3 5 2" xfId="8427"/>
    <cellStyle name="표준 16 2 2 3 5 2 2" xfId="8428"/>
    <cellStyle name="표준 16 2 2 3 5 2 2 2" xfId="8429"/>
    <cellStyle name="표준 16 2 2 3 5 2 3" xfId="8430"/>
    <cellStyle name="표준 16 2 2 3 5 2 4" xfId="8431"/>
    <cellStyle name="표준 16 2 2 3 5 3" xfId="8432"/>
    <cellStyle name="표준 16 2 2 3 5 3 2" xfId="8433"/>
    <cellStyle name="표준 16 2 2 3 5 4" xfId="8434"/>
    <cellStyle name="표준 16 2 2 3 5 5" xfId="8435"/>
    <cellStyle name="표준 16 2 2 3 6" xfId="8436"/>
    <cellStyle name="표준 16 2 2 3 6 2" xfId="8437"/>
    <cellStyle name="표준 16 2 2 3 6 2 2" xfId="8438"/>
    <cellStyle name="표준 16 2 2 3 6 3" xfId="8439"/>
    <cellStyle name="표준 16 2 2 3 6 4" xfId="8440"/>
    <cellStyle name="표준 16 2 2 3 7" xfId="8441"/>
    <cellStyle name="표준 16 2 2 3 7 2" xfId="8442"/>
    <cellStyle name="표준 16 2 2 3 8" xfId="8443"/>
    <cellStyle name="표준 16 2 2 3 9" xfId="8444"/>
    <cellStyle name="표준 16 2 2 4" xfId="8445"/>
    <cellStyle name="표준 16 2 2 4 2" xfId="8446"/>
    <cellStyle name="표준 16 2 2 4 2 2" xfId="8447"/>
    <cellStyle name="표준 16 2 2 4 2 2 2" xfId="8448"/>
    <cellStyle name="표준 16 2 2 4 2 3" xfId="8449"/>
    <cellStyle name="표준 16 2 2 4 2 4" xfId="8450"/>
    <cellStyle name="표준 16 2 2 4 3" xfId="8451"/>
    <cellStyle name="표준 16 2 2 4 3 2" xfId="8452"/>
    <cellStyle name="표준 16 2 2 4 4" xfId="8453"/>
    <cellStyle name="표준 16 2 2 4 5" xfId="8454"/>
    <cellStyle name="표준 16 2 2 5" xfId="8455"/>
    <cellStyle name="표준 16 2 2 5 2" xfId="8456"/>
    <cellStyle name="표준 16 2 2 5 2 2" xfId="8457"/>
    <cellStyle name="표준 16 2 2 5 2 2 2" xfId="8458"/>
    <cellStyle name="표준 16 2 2 5 2 3" xfId="8459"/>
    <cellStyle name="표준 16 2 2 5 2 4" xfId="8460"/>
    <cellStyle name="표준 16 2 2 5 3" xfId="8461"/>
    <cellStyle name="표준 16 2 2 5 3 2" xfId="8462"/>
    <cellStyle name="표준 16 2 2 5 4" xfId="8463"/>
    <cellStyle name="표준 16 2 2 5 5" xfId="8464"/>
    <cellStyle name="표준 16 2 2 6" xfId="8465"/>
    <cellStyle name="표준 16 2 2 6 2" xfId="8466"/>
    <cellStyle name="표준 16 2 2 6 2 2" xfId="8467"/>
    <cellStyle name="표준 16 2 2 6 2 2 2" xfId="8468"/>
    <cellStyle name="표준 16 2 2 6 2 3" xfId="8469"/>
    <cellStyle name="표준 16 2 2 6 2 4" xfId="8470"/>
    <cellStyle name="표준 16 2 2 6 3" xfId="8471"/>
    <cellStyle name="표준 16 2 2 6 3 2" xfId="8472"/>
    <cellStyle name="표준 16 2 2 6 4" xfId="8473"/>
    <cellStyle name="표준 16 2 2 6 5" xfId="8474"/>
    <cellStyle name="표준 16 2 2 7" xfId="8475"/>
    <cellStyle name="표준 16 2 2 7 2" xfId="8476"/>
    <cellStyle name="표준 16 2 2 7 2 2" xfId="8477"/>
    <cellStyle name="표준 16 2 2 7 2 2 2" xfId="8478"/>
    <cellStyle name="표준 16 2 2 7 2 3" xfId="8479"/>
    <cellStyle name="표준 16 2 2 7 2 4" xfId="8480"/>
    <cellStyle name="표준 16 2 2 7 3" xfId="8481"/>
    <cellStyle name="표준 16 2 2 7 3 2" xfId="8482"/>
    <cellStyle name="표준 16 2 2 7 4" xfId="8483"/>
    <cellStyle name="표준 16 2 2 7 5" xfId="8484"/>
    <cellStyle name="표준 16 2 2 8" xfId="8485"/>
    <cellStyle name="표준 16 2 2 8 2" xfId="8486"/>
    <cellStyle name="표준 16 2 2 8 2 2" xfId="8487"/>
    <cellStyle name="표준 16 2 2 8 3" xfId="8488"/>
    <cellStyle name="표준 16 2 2 8 4" xfId="8489"/>
    <cellStyle name="표준 16 2 2 9" xfId="8490"/>
    <cellStyle name="표준 16 2 2 9 2" xfId="8491"/>
    <cellStyle name="표준 16 2 3" xfId="8492"/>
    <cellStyle name="표준 16 2 3 10" xfId="8493"/>
    <cellStyle name="표준 16 2 3 2" xfId="8494"/>
    <cellStyle name="표준 16 2 3 2 2" xfId="8495"/>
    <cellStyle name="표준 16 2 3 2 2 2" xfId="8496"/>
    <cellStyle name="표준 16 2 3 2 2 2 2" xfId="8497"/>
    <cellStyle name="표준 16 2 3 2 2 2 2 2" xfId="8498"/>
    <cellStyle name="표준 16 2 3 2 2 2 3" xfId="8499"/>
    <cellStyle name="표준 16 2 3 2 2 2 4" xfId="8500"/>
    <cellStyle name="표준 16 2 3 2 2 3" xfId="8501"/>
    <cellStyle name="표준 16 2 3 2 2 3 2" xfId="8502"/>
    <cellStyle name="표준 16 2 3 2 2 4" xfId="8503"/>
    <cellStyle name="표준 16 2 3 2 2 5" xfId="8504"/>
    <cellStyle name="표준 16 2 3 2 3" xfId="8505"/>
    <cellStyle name="표준 16 2 3 2 3 2" xfId="8506"/>
    <cellStyle name="표준 16 2 3 2 3 2 2" xfId="8507"/>
    <cellStyle name="표준 16 2 3 2 3 2 2 2" xfId="8508"/>
    <cellStyle name="표준 16 2 3 2 3 2 3" xfId="8509"/>
    <cellStyle name="표준 16 2 3 2 3 2 4" xfId="8510"/>
    <cellStyle name="표준 16 2 3 2 3 3" xfId="8511"/>
    <cellStyle name="표준 16 2 3 2 3 3 2" xfId="8512"/>
    <cellStyle name="표준 16 2 3 2 3 4" xfId="8513"/>
    <cellStyle name="표준 16 2 3 2 3 5" xfId="8514"/>
    <cellStyle name="표준 16 2 3 2 4" xfId="8515"/>
    <cellStyle name="표준 16 2 3 2 4 2" xfId="8516"/>
    <cellStyle name="표준 16 2 3 2 4 2 2" xfId="8517"/>
    <cellStyle name="표준 16 2 3 2 4 2 2 2" xfId="8518"/>
    <cellStyle name="표준 16 2 3 2 4 2 3" xfId="8519"/>
    <cellStyle name="표준 16 2 3 2 4 2 4" xfId="8520"/>
    <cellStyle name="표준 16 2 3 2 4 3" xfId="8521"/>
    <cellStyle name="표준 16 2 3 2 4 3 2" xfId="8522"/>
    <cellStyle name="표준 16 2 3 2 4 4" xfId="8523"/>
    <cellStyle name="표준 16 2 3 2 4 5" xfId="8524"/>
    <cellStyle name="표준 16 2 3 2 5" xfId="8525"/>
    <cellStyle name="표준 16 2 3 2 5 2" xfId="8526"/>
    <cellStyle name="표준 16 2 3 2 5 2 2" xfId="8527"/>
    <cellStyle name="표준 16 2 3 2 5 2 2 2" xfId="8528"/>
    <cellStyle name="표준 16 2 3 2 5 2 3" xfId="8529"/>
    <cellStyle name="표준 16 2 3 2 5 2 4" xfId="8530"/>
    <cellStyle name="표준 16 2 3 2 5 3" xfId="8531"/>
    <cellStyle name="표준 16 2 3 2 5 3 2" xfId="8532"/>
    <cellStyle name="표준 16 2 3 2 5 4" xfId="8533"/>
    <cellStyle name="표준 16 2 3 2 5 5" xfId="8534"/>
    <cellStyle name="표준 16 2 3 2 6" xfId="8535"/>
    <cellStyle name="표준 16 2 3 2 6 2" xfId="8536"/>
    <cellStyle name="표준 16 2 3 2 6 2 2" xfId="8537"/>
    <cellStyle name="표준 16 2 3 2 6 3" xfId="8538"/>
    <cellStyle name="표준 16 2 3 2 6 4" xfId="8539"/>
    <cellStyle name="표준 16 2 3 2 7" xfId="8540"/>
    <cellStyle name="표준 16 2 3 2 7 2" xfId="8541"/>
    <cellStyle name="표준 16 2 3 2 8" xfId="8542"/>
    <cellStyle name="표준 16 2 3 2 9" xfId="8543"/>
    <cellStyle name="표준 16 2 3 3" xfId="8544"/>
    <cellStyle name="표준 16 2 3 3 2" xfId="8545"/>
    <cellStyle name="표준 16 2 3 3 2 2" xfId="8546"/>
    <cellStyle name="표준 16 2 3 3 2 2 2" xfId="8547"/>
    <cellStyle name="표준 16 2 3 3 2 3" xfId="8548"/>
    <cellStyle name="표준 16 2 3 3 2 4" xfId="8549"/>
    <cellStyle name="표준 16 2 3 3 3" xfId="8550"/>
    <cellStyle name="표준 16 2 3 3 3 2" xfId="8551"/>
    <cellStyle name="표준 16 2 3 3 4" xfId="8552"/>
    <cellStyle name="표준 16 2 3 3 5" xfId="8553"/>
    <cellStyle name="표준 16 2 3 4" xfId="8554"/>
    <cellStyle name="표준 16 2 3 4 2" xfId="8555"/>
    <cellStyle name="표준 16 2 3 4 2 2" xfId="8556"/>
    <cellStyle name="표준 16 2 3 4 2 2 2" xfId="8557"/>
    <cellStyle name="표준 16 2 3 4 2 3" xfId="8558"/>
    <cellStyle name="표준 16 2 3 4 2 4" xfId="8559"/>
    <cellStyle name="표준 16 2 3 4 3" xfId="8560"/>
    <cellStyle name="표준 16 2 3 4 3 2" xfId="8561"/>
    <cellStyle name="표준 16 2 3 4 4" xfId="8562"/>
    <cellStyle name="표준 16 2 3 4 5" xfId="8563"/>
    <cellStyle name="표준 16 2 3 5" xfId="8564"/>
    <cellStyle name="표준 16 2 3 5 2" xfId="8565"/>
    <cellStyle name="표준 16 2 3 5 2 2" xfId="8566"/>
    <cellStyle name="표준 16 2 3 5 2 2 2" xfId="8567"/>
    <cellStyle name="표준 16 2 3 5 2 3" xfId="8568"/>
    <cellStyle name="표준 16 2 3 5 2 4" xfId="8569"/>
    <cellStyle name="표준 16 2 3 5 3" xfId="8570"/>
    <cellStyle name="표준 16 2 3 5 3 2" xfId="8571"/>
    <cellStyle name="표준 16 2 3 5 4" xfId="8572"/>
    <cellStyle name="표준 16 2 3 5 5" xfId="8573"/>
    <cellStyle name="표준 16 2 3 6" xfId="8574"/>
    <cellStyle name="표준 16 2 3 6 2" xfId="8575"/>
    <cellStyle name="표준 16 2 3 6 2 2" xfId="8576"/>
    <cellStyle name="표준 16 2 3 6 2 2 2" xfId="8577"/>
    <cellStyle name="표준 16 2 3 6 2 3" xfId="8578"/>
    <cellStyle name="표준 16 2 3 6 2 4" xfId="8579"/>
    <cellStyle name="표준 16 2 3 6 3" xfId="8580"/>
    <cellStyle name="표준 16 2 3 6 3 2" xfId="8581"/>
    <cellStyle name="표준 16 2 3 6 4" xfId="8582"/>
    <cellStyle name="표준 16 2 3 6 5" xfId="8583"/>
    <cellStyle name="표준 16 2 3 7" xfId="8584"/>
    <cellStyle name="표준 16 2 3 7 2" xfId="8585"/>
    <cellStyle name="표준 16 2 3 7 2 2" xfId="8586"/>
    <cellStyle name="표준 16 2 3 7 3" xfId="8587"/>
    <cellStyle name="표준 16 2 3 7 4" xfId="8588"/>
    <cellStyle name="표준 16 2 3 8" xfId="8589"/>
    <cellStyle name="표준 16 2 3 8 2" xfId="8590"/>
    <cellStyle name="표준 16 2 3 9" xfId="8591"/>
    <cellStyle name="표준 16 2 4" xfId="8592"/>
    <cellStyle name="표준 16 2 4 2" xfId="8593"/>
    <cellStyle name="표준 16 2 4 2 2" xfId="8594"/>
    <cellStyle name="표준 16 2 4 2 2 2" xfId="8595"/>
    <cellStyle name="표준 16 2 4 2 2 2 2" xfId="8596"/>
    <cellStyle name="표준 16 2 4 2 2 3" xfId="8597"/>
    <cellStyle name="표준 16 2 4 2 2 4" xfId="8598"/>
    <cellStyle name="표준 16 2 4 2 3" xfId="8599"/>
    <cellStyle name="표준 16 2 4 2 3 2" xfId="8600"/>
    <cellStyle name="표준 16 2 4 2 4" xfId="8601"/>
    <cellStyle name="표준 16 2 4 2 5" xfId="8602"/>
    <cellStyle name="표준 16 2 4 3" xfId="8603"/>
    <cellStyle name="표준 16 2 4 3 2" xfId="8604"/>
    <cellStyle name="표준 16 2 4 3 2 2" xfId="8605"/>
    <cellStyle name="표준 16 2 4 3 2 2 2" xfId="8606"/>
    <cellStyle name="표준 16 2 4 3 2 3" xfId="8607"/>
    <cellStyle name="표준 16 2 4 3 2 4" xfId="8608"/>
    <cellStyle name="표준 16 2 4 3 3" xfId="8609"/>
    <cellStyle name="표준 16 2 4 3 3 2" xfId="8610"/>
    <cellStyle name="표준 16 2 4 3 4" xfId="8611"/>
    <cellStyle name="표준 16 2 4 3 5" xfId="8612"/>
    <cellStyle name="표준 16 2 4 4" xfId="8613"/>
    <cellStyle name="표준 16 2 4 4 2" xfId="8614"/>
    <cellStyle name="표준 16 2 4 4 2 2" xfId="8615"/>
    <cellStyle name="표준 16 2 4 4 2 2 2" xfId="8616"/>
    <cellStyle name="표준 16 2 4 4 2 3" xfId="8617"/>
    <cellStyle name="표준 16 2 4 4 2 4" xfId="8618"/>
    <cellStyle name="표준 16 2 4 4 3" xfId="8619"/>
    <cellStyle name="표준 16 2 4 4 3 2" xfId="8620"/>
    <cellStyle name="표준 16 2 4 4 4" xfId="8621"/>
    <cellStyle name="표준 16 2 4 4 5" xfId="8622"/>
    <cellStyle name="표준 16 2 4 5" xfId="8623"/>
    <cellStyle name="표준 16 2 4 5 2" xfId="8624"/>
    <cellStyle name="표준 16 2 4 5 2 2" xfId="8625"/>
    <cellStyle name="표준 16 2 4 5 2 2 2" xfId="8626"/>
    <cellStyle name="표준 16 2 4 5 2 3" xfId="8627"/>
    <cellStyle name="표준 16 2 4 5 2 4" xfId="8628"/>
    <cellStyle name="표준 16 2 4 5 3" xfId="8629"/>
    <cellStyle name="표준 16 2 4 5 3 2" xfId="8630"/>
    <cellStyle name="표준 16 2 4 5 4" xfId="8631"/>
    <cellStyle name="표준 16 2 4 5 5" xfId="8632"/>
    <cellStyle name="표준 16 2 4 6" xfId="8633"/>
    <cellStyle name="표준 16 2 4 6 2" xfId="8634"/>
    <cellStyle name="표준 16 2 4 6 2 2" xfId="8635"/>
    <cellStyle name="표준 16 2 4 6 3" xfId="8636"/>
    <cellStyle name="표준 16 2 4 6 4" xfId="8637"/>
    <cellStyle name="표준 16 2 4 7" xfId="8638"/>
    <cellStyle name="표준 16 2 4 7 2" xfId="8639"/>
    <cellStyle name="표준 16 2 4 8" xfId="8640"/>
    <cellStyle name="표준 16 2 4 9" xfId="8641"/>
    <cellStyle name="표준 16 2 5" xfId="8642"/>
    <cellStyle name="표준 16 2 5 2" xfId="8643"/>
    <cellStyle name="표준 16 2 5 2 2" xfId="8644"/>
    <cellStyle name="표준 16 2 5 2 2 2" xfId="8645"/>
    <cellStyle name="표준 16 2 5 2 3" xfId="8646"/>
    <cellStyle name="표준 16 2 5 2 4" xfId="8647"/>
    <cellStyle name="표준 16 2 5 3" xfId="8648"/>
    <cellStyle name="표준 16 2 5 3 2" xfId="8649"/>
    <cellStyle name="표준 16 2 5 4" xfId="8650"/>
    <cellStyle name="표준 16 2 5 5" xfId="8651"/>
    <cellStyle name="표준 16 2 6" xfId="8652"/>
    <cellStyle name="표준 16 2 6 2" xfId="8653"/>
    <cellStyle name="표준 16 2 6 2 2" xfId="8654"/>
    <cellStyle name="표준 16 2 6 2 2 2" xfId="8655"/>
    <cellStyle name="표준 16 2 6 2 3" xfId="8656"/>
    <cellStyle name="표준 16 2 6 2 4" xfId="8657"/>
    <cellStyle name="표준 16 2 6 3" xfId="8658"/>
    <cellStyle name="표준 16 2 6 3 2" xfId="8659"/>
    <cellStyle name="표준 16 2 6 4" xfId="8660"/>
    <cellStyle name="표준 16 2 6 5" xfId="8661"/>
    <cellStyle name="표준 16 2 7" xfId="8662"/>
    <cellStyle name="표준 16 2 7 2" xfId="8663"/>
    <cellStyle name="표준 16 2 7 2 2" xfId="8664"/>
    <cellStyle name="표준 16 2 7 2 2 2" xfId="8665"/>
    <cellStyle name="표준 16 2 7 2 3" xfId="8666"/>
    <cellStyle name="표준 16 2 7 2 4" xfId="8667"/>
    <cellStyle name="표준 16 2 7 3" xfId="8668"/>
    <cellStyle name="표준 16 2 7 3 2" xfId="8669"/>
    <cellStyle name="표준 16 2 7 4" xfId="8670"/>
    <cellStyle name="표준 16 2 7 5" xfId="8671"/>
    <cellStyle name="표준 16 2 8" xfId="8672"/>
    <cellStyle name="표준 16 2 8 2" xfId="8673"/>
    <cellStyle name="표준 16 2 8 2 2" xfId="8674"/>
    <cellStyle name="표준 16 2 8 2 2 2" xfId="8675"/>
    <cellStyle name="표준 16 2 8 2 3" xfId="8676"/>
    <cellStyle name="표준 16 2 8 2 4" xfId="8677"/>
    <cellStyle name="표준 16 2 8 3" xfId="8678"/>
    <cellStyle name="표준 16 2 8 3 2" xfId="8679"/>
    <cellStyle name="표준 16 2 8 4" xfId="8680"/>
    <cellStyle name="표준 16 2 8 5" xfId="8681"/>
    <cellStyle name="표준 16 2 9" xfId="8682"/>
    <cellStyle name="표준 16 2 9 2" xfId="8683"/>
    <cellStyle name="표준 16 2 9 2 2" xfId="8684"/>
    <cellStyle name="표준 16 2 9 3" xfId="8685"/>
    <cellStyle name="표준 16 2 9 4" xfId="8686"/>
    <cellStyle name="표준 16 3" xfId="8687"/>
    <cellStyle name="표준 16 3 10" xfId="8688"/>
    <cellStyle name="표준 16 3 11" xfId="8689"/>
    <cellStyle name="표준 16 3 2" xfId="8690"/>
    <cellStyle name="표준 16 3 2 10" xfId="8691"/>
    <cellStyle name="표준 16 3 2 2" xfId="8692"/>
    <cellStyle name="표준 16 3 2 2 2" xfId="8693"/>
    <cellStyle name="표준 16 3 2 2 2 2" xfId="8694"/>
    <cellStyle name="표준 16 3 2 2 2 2 2" xfId="8695"/>
    <cellStyle name="표준 16 3 2 2 2 2 2 2" xfId="8696"/>
    <cellStyle name="표준 16 3 2 2 2 2 3" xfId="8697"/>
    <cellStyle name="표준 16 3 2 2 2 2 4" xfId="8698"/>
    <cellStyle name="표준 16 3 2 2 2 3" xfId="8699"/>
    <cellStyle name="표준 16 3 2 2 2 3 2" xfId="8700"/>
    <cellStyle name="표준 16 3 2 2 2 4" xfId="8701"/>
    <cellStyle name="표준 16 3 2 2 2 5" xfId="8702"/>
    <cellStyle name="표준 16 3 2 2 3" xfId="8703"/>
    <cellStyle name="표준 16 3 2 2 3 2" xfId="8704"/>
    <cellStyle name="표준 16 3 2 2 3 2 2" xfId="8705"/>
    <cellStyle name="표준 16 3 2 2 3 2 2 2" xfId="8706"/>
    <cellStyle name="표준 16 3 2 2 3 2 3" xfId="8707"/>
    <cellStyle name="표준 16 3 2 2 3 2 4" xfId="8708"/>
    <cellStyle name="표준 16 3 2 2 3 3" xfId="8709"/>
    <cellStyle name="표준 16 3 2 2 3 3 2" xfId="8710"/>
    <cellStyle name="표준 16 3 2 2 3 4" xfId="8711"/>
    <cellStyle name="표준 16 3 2 2 3 5" xfId="8712"/>
    <cellStyle name="표준 16 3 2 2 4" xfId="8713"/>
    <cellStyle name="표준 16 3 2 2 4 2" xfId="8714"/>
    <cellStyle name="표준 16 3 2 2 4 2 2" xfId="8715"/>
    <cellStyle name="표준 16 3 2 2 4 2 2 2" xfId="8716"/>
    <cellStyle name="표준 16 3 2 2 4 2 3" xfId="8717"/>
    <cellStyle name="표준 16 3 2 2 4 2 4" xfId="8718"/>
    <cellStyle name="표준 16 3 2 2 4 3" xfId="8719"/>
    <cellStyle name="표준 16 3 2 2 4 3 2" xfId="8720"/>
    <cellStyle name="표준 16 3 2 2 4 4" xfId="8721"/>
    <cellStyle name="표준 16 3 2 2 4 5" xfId="8722"/>
    <cellStyle name="표준 16 3 2 2 5" xfId="8723"/>
    <cellStyle name="표준 16 3 2 2 5 2" xfId="8724"/>
    <cellStyle name="표준 16 3 2 2 5 2 2" xfId="8725"/>
    <cellStyle name="표준 16 3 2 2 5 2 2 2" xfId="8726"/>
    <cellStyle name="표준 16 3 2 2 5 2 3" xfId="8727"/>
    <cellStyle name="표준 16 3 2 2 5 2 4" xfId="8728"/>
    <cellStyle name="표준 16 3 2 2 5 3" xfId="8729"/>
    <cellStyle name="표준 16 3 2 2 5 3 2" xfId="8730"/>
    <cellStyle name="표준 16 3 2 2 5 4" xfId="8731"/>
    <cellStyle name="표준 16 3 2 2 5 5" xfId="8732"/>
    <cellStyle name="표준 16 3 2 2 6" xfId="8733"/>
    <cellStyle name="표준 16 3 2 2 6 2" xfId="8734"/>
    <cellStyle name="표준 16 3 2 2 6 2 2" xfId="8735"/>
    <cellStyle name="표준 16 3 2 2 6 3" xfId="8736"/>
    <cellStyle name="표준 16 3 2 2 6 4" xfId="8737"/>
    <cellStyle name="표준 16 3 2 2 7" xfId="8738"/>
    <cellStyle name="표준 16 3 2 2 7 2" xfId="8739"/>
    <cellStyle name="표준 16 3 2 2 8" xfId="8740"/>
    <cellStyle name="표준 16 3 2 2 9" xfId="8741"/>
    <cellStyle name="표준 16 3 2 3" xfId="8742"/>
    <cellStyle name="표준 16 3 2 3 2" xfId="8743"/>
    <cellStyle name="표준 16 3 2 3 2 2" xfId="8744"/>
    <cellStyle name="표준 16 3 2 3 2 2 2" xfId="8745"/>
    <cellStyle name="표준 16 3 2 3 2 3" xfId="8746"/>
    <cellStyle name="표준 16 3 2 3 2 4" xfId="8747"/>
    <cellStyle name="표준 16 3 2 3 3" xfId="8748"/>
    <cellStyle name="표준 16 3 2 3 3 2" xfId="8749"/>
    <cellStyle name="표준 16 3 2 3 4" xfId="8750"/>
    <cellStyle name="표준 16 3 2 3 5" xfId="8751"/>
    <cellStyle name="표준 16 3 2 4" xfId="8752"/>
    <cellStyle name="표준 16 3 2 4 2" xfId="8753"/>
    <cellStyle name="표준 16 3 2 4 2 2" xfId="8754"/>
    <cellStyle name="표준 16 3 2 4 2 2 2" xfId="8755"/>
    <cellStyle name="표준 16 3 2 4 2 3" xfId="8756"/>
    <cellStyle name="표준 16 3 2 4 2 4" xfId="8757"/>
    <cellStyle name="표준 16 3 2 4 3" xfId="8758"/>
    <cellStyle name="표준 16 3 2 4 3 2" xfId="8759"/>
    <cellStyle name="표준 16 3 2 4 4" xfId="8760"/>
    <cellStyle name="표준 16 3 2 4 5" xfId="8761"/>
    <cellStyle name="표준 16 3 2 5" xfId="8762"/>
    <cellStyle name="표준 16 3 2 5 2" xfId="8763"/>
    <cellStyle name="표준 16 3 2 5 2 2" xfId="8764"/>
    <cellStyle name="표준 16 3 2 5 2 2 2" xfId="8765"/>
    <cellStyle name="표준 16 3 2 5 2 3" xfId="8766"/>
    <cellStyle name="표준 16 3 2 5 2 4" xfId="8767"/>
    <cellStyle name="표준 16 3 2 5 3" xfId="8768"/>
    <cellStyle name="표준 16 3 2 5 3 2" xfId="8769"/>
    <cellStyle name="표준 16 3 2 5 4" xfId="8770"/>
    <cellStyle name="표준 16 3 2 5 5" xfId="8771"/>
    <cellStyle name="표준 16 3 2 6" xfId="8772"/>
    <cellStyle name="표준 16 3 2 6 2" xfId="8773"/>
    <cellStyle name="표준 16 3 2 6 2 2" xfId="8774"/>
    <cellStyle name="표준 16 3 2 6 2 2 2" xfId="8775"/>
    <cellStyle name="표준 16 3 2 6 2 3" xfId="8776"/>
    <cellStyle name="표준 16 3 2 6 2 4" xfId="8777"/>
    <cellStyle name="표준 16 3 2 6 3" xfId="8778"/>
    <cellStyle name="표준 16 3 2 6 3 2" xfId="8779"/>
    <cellStyle name="표준 16 3 2 6 4" xfId="8780"/>
    <cellStyle name="표준 16 3 2 6 5" xfId="8781"/>
    <cellStyle name="표준 16 3 2 7" xfId="8782"/>
    <cellStyle name="표준 16 3 2 7 2" xfId="8783"/>
    <cellStyle name="표준 16 3 2 7 2 2" xfId="8784"/>
    <cellStyle name="표준 16 3 2 7 3" xfId="8785"/>
    <cellStyle name="표준 16 3 2 7 4" xfId="8786"/>
    <cellStyle name="표준 16 3 2 8" xfId="8787"/>
    <cellStyle name="표준 16 3 2 8 2" xfId="8788"/>
    <cellStyle name="표준 16 3 2 9" xfId="8789"/>
    <cellStyle name="표준 16 3 3" xfId="8790"/>
    <cellStyle name="표준 16 3 3 2" xfId="8791"/>
    <cellStyle name="표준 16 3 3 2 2" xfId="8792"/>
    <cellStyle name="표준 16 3 3 2 2 2" xfId="8793"/>
    <cellStyle name="표준 16 3 3 2 2 2 2" xfId="8794"/>
    <cellStyle name="표준 16 3 3 2 2 3" xfId="8795"/>
    <cellStyle name="표준 16 3 3 2 2 4" xfId="8796"/>
    <cellStyle name="표준 16 3 3 2 3" xfId="8797"/>
    <cellStyle name="표준 16 3 3 2 3 2" xfId="8798"/>
    <cellStyle name="표준 16 3 3 2 4" xfId="8799"/>
    <cellStyle name="표준 16 3 3 2 5" xfId="8800"/>
    <cellStyle name="표준 16 3 3 3" xfId="8801"/>
    <cellStyle name="표준 16 3 3 3 2" xfId="8802"/>
    <cellStyle name="표준 16 3 3 3 2 2" xfId="8803"/>
    <cellStyle name="표준 16 3 3 3 2 2 2" xfId="8804"/>
    <cellStyle name="표준 16 3 3 3 2 3" xfId="8805"/>
    <cellStyle name="표준 16 3 3 3 2 4" xfId="8806"/>
    <cellStyle name="표준 16 3 3 3 3" xfId="8807"/>
    <cellStyle name="표준 16 3 3 3 3 2" xfId="8808"/>
    <cellStyle name="표준 16 3 3 3 4" xfId="8809"/>
    <cellStyle name="표준 16 3 3 3 5" xfId="8810"/>
    <cellStyle name="표준 16 3 3 4" xfId="8811"/>
    <cellStyle name="표준 16 3 3 4 2" xfId="8812"/>
    <cellStyle name="표준 16 3 3 4 2 2" xfId="8813"/>
    <cellStyle name="표준 16 3 3 4 2 2 2" xfId="8814"/>
    <cellStyle name="표준 16 3 3 4 2 3" xfId="8815"/>
    <cellStyle name="표준 16 3 3 4 2 4" xfId="8816"/>
    <cellStyle name="표준 16 3 3 4 3" xfId="8817"/>
    <cellStyle name="표준 16 3 3 4 3 2" xfId="8818"/>
    <cellStyle name="표준 16 3 3 4 4" xfId="8819"/>
    <cellStyle name="표준 16 3 3 4 5" xfId="8820"/>
    <cellStyle name="표준 16 3 3 5" xfId="8821"/>
    <cellStyle name="표준 16 3 3 5 2" xfId="8822"/>
    <cellStyle name="표준 16 3 3 5 2 2" xfId="8823"/>
    <cellStyle name="표준 16 3 3 5 2 2 2" xfId="8824"/>
    <cellStyle name="표준 16 3 3 5 2 3" xfId="8825"/>
    <cellStyle name="표준 16 3 3 5 2 4" xfId="8826"/>
    <cellStyle name="표준 16 3 3 5 3" xfId="8827"/>
    <cellStyle name="표준 16 3 3 5 3 2" xfId="8828"/>
    <cellStyle name="표준 16 3 3 5 4" xfId="8829"/>
    <cellStyle name="표준 16 3 3 5 5" xfId="8830"/>
    <cellStyle name="표준 16 3 3 6" xfId="8831"/>
    <cellStyle name="표준 16 3 3 6 2" xfId="8832"/>
    <cellStyle name="표준 16 3 3 6 2 2" xfId="8833"/>
    <cellStyle name="표준 16 3 3 6 3" xfId="8834"/>
    <cellStyle name="표준 16 3 3 6 4" xfId="8835"/>
    <cellStyle name="표준 16 3 3 7" xfId="8836"/>
    <cellStyle name="표준 16 3 3 7 2" xfId="8837"/>
    <cellStyle name="표준 16 3 3 8" xfId="8838"/>
    <cellStyle name="표준 16 3 3 9" xfId="8839"/>
    <cellStyle name="표준 16 3 4" xfId="8840"/>
    <cellStyle name="표준 16 3 4 2" xfId="8841"/>
    <cellStyle name="표준 16 3 4 2 2" xfId="8842"/>
    <cellStyle name="표준 16 3 4 2 2 2" xfId="8843"/>
    <cellStyle name="표준 16 3 4 2 3" xfId="8844"/>
    <cellStyle name="표준 16 3 4 2 4" xfId="8845"/>
    <cellStyle name="표준 16 3 4 3" xfId="8846"/>
    <cellStyle name="표준 16 3 4 3 2" xfId="8847"/>
    <cellStyle name="표준 16 3 4 4" xfId="8848"/>
    <cellStyle name="표준 16 3 4 5" xfId="8849"/>
    <cellStyle name="표준 16 3 5" xfId="8850"/>
    <cellStyle name="표준 16 3 5 2" xfId="8851"/>
    <cellStyle name="표준 16 3 5 2 2" xfId="8852"/>
    <cellStyle name="표준 16 3 5 2 2 2" xfId="8853"/>
    <cellStyle name="표준 16 3 5 2 3" xfId="8854"/>
    <cellStyle name="표준 16 3 5 2 4" xfId="8855"/>
    <cellStyle name="표준 16 3 5 3" xfId="8856"/>
    <cellStyle name="표준 16 3 5 3 2" xfId="8857"/>
    <cellStyle name="표준 16 3 5 4" xfId="8858"/>
    <cellStyle name="표준 16 3 5 5" xfId="8859"/>
    <cellStyle name="표준 16 3 6" xfId="8860"/>
    <cellStyle name="표준 16 3 6 2" xfId="8861"/>
    <cellStyle name="표준 16 3 6 2 2" xfId="8862"/>
    <cellStyle name="표준 16 3 6 2 2 2" xfId="8863"/>
    <cellStyle name="표준 16 3 6 2 3" xfId="8864"/>
    <cellStyle name="표준 16 3 6 2 4" xfId="8865"/>
    <cellStyle name="표준 16 3 6 3" xfId="8866"/>
    <cellStyle name="표준 16 3 6 3 2" xfId="8867"/>
    <cellStyle name="표준 16 3 6 4" xfId="8868"/>
    <cellStyle name="표준 16 3 6 5" xfId="8869"/>
    <cellStyle name="표준 16 3 7" xfId="8870"/>
    <cellStyle name="표준 16 3 7 2" xfId="8871"/>
    <cellStyle name="표준 16 3 7 2 2" xfId="8872"/>
    <cellStyle name="표준 16 3 7 2 2 2" xfId="8873"/>
    <cellStyle name="표준 16 3 7 2 3" xfId="8874"/>
    <cellStyle name="표준 16 3 7 2 4" xfId="8875"/>
    <cellStyle name="표준 16 3 7 3" xfId="8876"/>
    <cellStyle name="표준 16 3 7 3 2" xfId="8877"/>
    <cellStyle name="표준 16 3 7 4" xfId="8878"/>
    <cellStyle name="표준 16 3 7 5" xfId="8879"/>
    <cellStyle name="표준 16 3 8" xfId="8880"/>
    <cellStyle name="표준 16 3 8 2" xfId="8881"/>
    <cellStyle name="표준 16 3 8 2 2" xfId="8882"/>
    <cellStyle name="표준 16 3 8 3" xfId="8883"/>
    <cellStyle name="표준 16 3 8 4" xfId="8884"/>
    <cellStyle name="표준 16 3 9" xfId="8885"/>
    <cellStyle name="표준 16 3 9 2" xfId="8886"/>
    <cellStyle name="표준 16 4" xfId="8887"/>
    <cellStyle name="표준 16 4 10" xfId="8888"/>
    <cellStyle name="표준 16 4 2" xfId="8889"/>
    <cellStyle name="표준 16 4 2 2" xfId="8890"/>
    <cellStyle name="표준 16 4 2 2 2" xfId="8891"/>
    <cellStyle name="표준 16 4 2 2 2 2" xfId="8892"/>
    <cellStyle name="표준 16 4 2 2 2 2 2" xfId="8893"/>
    <cellStyle name="표준 16 4 2 2 2 3" xfId="8894"/>
    <cellStyle name="표준 16 4 2 2 2 4" xfId="8895"/>
    <cellStyle name="표준 16 4 2 2 3" xfId="8896"/>
    <cellStyle name="표준 16 4 2 2 3 2" xfId="8897"/>
    <cellStyle name="표준 16 4 2 2 4" xfId="8898"/>
    <cellStyle name="표준 16 4 2 2 5" xfId="8899"/>
    <cellStyle name="표준 16 4 2 3" xfId="8900"/>
    <cellStyle name="표준 16 4 2 3 2" xfId="8901"/>
    <cellStyle name="표준 16 4 2 3 2 2" xfId="8902"/>
    <cellStyle name="표준 16 4 2 3 2 2 2" xfId="8903"/>
    <cellStyle name="표준 16 4 2 3 2 3" xfId="8904"/>
    <cellStyle name="표준 16 4 2 3 2 4" xfId="8905"/>
    <cellStyle name="표준 16 4 2 3 3" xfId="8906"/>
    <cellStyle name="표준 16 4 2 3 3 2" xfId="8907"/>
    <cellStyle name="표준 16 4 2 3 4" xfId="8908"/>
    <cellStyle name="표준 16 4 2 3 5" xfId="8909"/>
    <cellStyle name="표준 16 4 2 4" xfId="8910"/>
    <cellStyle name="표준 16 4 2 4 2" xfId="8911"/>
    <cellStyle name="표준 16 4 2 4 2 2" xfId="8912"/>
    <cellStyle name="표준 16 4 2 4 2 2 2" xfId="8913"/>
    <cellStyle name="표준 16 4 2 4 2 3" xfId="8914"/>
    <cellStyle name="표준 16 4 2 4 2 4" xfId="8915"/>
    <cellStyle name="표준 16 4 2 4 3" xfId="8916"/>
    <cellStyle name="표준 16 4 2 4 3 2" xfId="8917"/>
    <cellStyle name="표준 16 4 2 4 4" xfId="8918"/>
    <cellStyle name="표준 16 4 2 4 5" xfId="8919"/>
    <cellStyle name="표준 16 4 2 5" xfId="8920"/>
    <cellStyle name="표준 16 4 2 5 2" xfId="8921"/>
    <cellStyle name="표준 16 4 2 5 2 2" xfId="8922"/>
    <cellStyle name="표준 16 4 2 5 2 2 2" xfId="8923"/>
    <cellStyle name="표준 16 4 2 5 2 3" xfId="8924"/>
    <cellStyle name="표준 16 4 2 5 2 4" xfId="8925"/>
    <cellStyle name="표준 16 4 2 5 3" xfId="8926"/>
    <cellStyle name="표준 16 4 2 5 3 2" xfId="8927"/>
    <cellStyle name="표준 16 4 2 5 4" xfId="8928"/>
    <cellStyle name="표준 16 4 2 5 5" xfId="8929"/>
    <cellStyle name="표준 16 4 2 6" xfId="8930"/>
    <cellStyle name="표준 16 4 2 6 2" xfId="8931"/>
    <cellStyle name="표준 16 4 2 6 2 2" xfId="8932"/>
    <cellStyle name="표준 16 4 2 6 3" xfId="8933"/>
    <cellStyle name="표준 16 4 2 6 4" xfId="8934"/>
    <cellStyle name="표준 16 4 2 7" xfId="8935"/>
    <cellStyle name="표준 16 4 2 7 2" xfId="8936"/>
    <cellStyle name="표준 16 4 2 8" xfId="8937"/>
    <cellStyle name="표준 16 4 2 9" xfId="8938"/>
    <cellStyle name="표준 16 4 3" xfId="8939"/>
    <cellStyle name="표준 16 4 3 2" xfId="8940"/>
    <cellStyle name="표준 16 4 3 2 2" xfId="8941"/>
    <cellStyle name="표준 16 4 3 2 2 2" xfId="8942"/>
    <cellStyle name="표준 16 4 3 2 3" xfId="8943"/>
    <cellStyle name="표준 16 4 3 2 4" xfId="8944"/>
    <cellStyle name="표준 16 4 3 3" xfId="8945"/>
    <cellStyle name="표준 16 4 3 3 2" xfId="8946"/>
    <cellStyle name="표준 16 4 3 4" xfId="8947"/>
    <cellStyle name="표준 16 4 3 5" xfId="8948"/>
    <cellStyle name="표준 16 4 4" xfId="8949"/>
    <cellStyle name="표준 16 4 4 2" xfId="8950"/>
    <cellStyle name="표준 16 4 4 2 2" xfId="8951"/>
    <cellStyle name="표준 16 4 4 2 2 2" xfId="8952"/>
    <cellStyle name="표준 16 4 4 2 3" xfId="8953"/>
    <cellStyle name="표준 16 4 4 2 4" xfId="8954"/>
    <cellStyle name="표준 16 4 4 3" xfId="8955"/>
    <cellStyle name="표준 16 4 4 3 2" xfId="8956"/>
    <cellStyle name="표준 16 4 4 4" xfId="8957"/>
    <cellStyle name="표준 16 4 4 5" xfId="8958"/>
    <cellStyle name="표준 16 4 5" xfId="8959"/>
    <cellStyle name="표준 16 4 5 2" xfId="8960"/>
    <cellStyle name="표준 16 4 5 2 2" xfId="8961"/>
    <cellStyle name="표준 16 4 5 2 2 2" xfId="8962"/>
    <cellStyle name="표준 16 4 5 2 3" xfId="8963"/>
    <cellStyle name="표준 16 4 5 2 4" xfId="8964"/>
    <cellStyle name="표준 16 4 5 3" xfId="8965"/>
    <cellStyle name="표준 16 4 5 3 2" xfId="8966"/>
    <cellStyle name="표준 16 4 5 4" xfId="8967"/>
    <cellStyle name="표준 16 4 5 5" xfId="8968"/>
    <cellStyle name="표준 16 4 6" xfId="8969"/>
    <cellStyle name="표준 16 4 6 2" xfId="8970"/>
    <cellStyle name="표준 16 4 6 2 2" xfId="8971"/>
    <cellStyle name="표준 16 4 6 2 2 2" xfId="8972"/>
    <cellStyle name="표준 16 4 6 2 3" xfId="8973"/>
    <cellStyle name="표준 16 4 6 2 4" xfId="8974"/>
    <cellStyle name="표준 16 4 6 3" xfId="8975"/>
    <cellStyle name="표준 16 4 6 3 2" xfId="8976"/>
    <cellStyle name="표준 16 4 6 4" xfId="8977"/>
    <cellStyle name="표준 16 4 6 5" xfId="8978"/>
    <cellStyle name="표준 16 4 7" xfId="8979"/>
    <cellStyle name="표준 16 4 7 2" xfId="8980"/>
    <cellStyle name="표준 16 4 7 2 2" xfId="8981"/>
    <cellStyle name="표준 16 4 7 3" xfId="8982"/>
    <cellStyle name="표준 16 4 7 4" xfId="8983"/>
    <cellStyle name="표준 16 4 8" xfId="8984"/>
    <cellStyle name="표준 16 4 8 2" xfId="8985"/>
    <cellStyle name="표준 16 4 9" xfId="8986"/>
    <cellStyle name="표준 16 5" xfId="8987"/>
    <cellStyle name="표준 16 5 2" xfId="8988"/>
    <cellStyle name="표준 16 5 2 2" xfId="8989"/>
    <cellStyle name="표준 16 5 2 2 2" xfId="8990"/>
    <cellStyle name="표준 16 5 2 2 2 2" xfId="8991"/>
    <cellStyle name="표준 16 5 2 2 3" xfId="8992"/>
    <cellStyle name="표준 16 5 2 2 4" xfId="8993"/>
    <cellStyle name="표준 16 5 2 3" xfId="8994"/>
    <cellStyle name="표준 16 5 2 3 2" xfId="8995"/>
    <cellStyle name="표준 16 5 2 4" xfId="8996"/>
    <cellStyle name="표준 16 5 2 5" xfId="8997"/>
    <cellStyle name="표준 16 5 3" xfId="8998"/>
    <cellStyle name="표준 16 5 3 2" xfId="8999"/>
    <cellStyle name="표준 16 5 3 2 2" xfId="9000"/>
    <cellStyle name="표준 16 5 3 2 2 2" xfId="9001"/>
    <cellStyle name="표준 16 5 3 2 3" xfId="9002"/>
    <cellStyle name="표준 16 5 3 2 4" xfId="9003"/>
    <cellStyle name="표준 16 5 3 3" xfId="9004"/>
    <cellStyle name="표준 16 5 3 3 2" xfId="9005"/>
    <cellStyle name="표준 16 5 3 4" xfId="9006"/>
    <cellStyle name="표준 16 5 3 5" xfId="9007"/>
    <cellStyle name="표준 16 5 4" xfId="9008"/>
    <cellStyle name="표준 16 5 4 2" xfId="9009"/>
    <cellStyle name="표준 16 5 4 2 2" xfId="9010"/>
    <cellStyle name="표준 16 5 4 2 2 2" xfId="9011"/>
    <cellStyle name="표준 16 5 4 2 3" xfId="9012"/>
    <cellStyle name="표준 16 5 4 2 4" xfId="9013"/>
    <cellStyle name="표준 16 5 4 3" xfId="9014"/>
    <cellStyle name="표준 16 5 4 3 2" xfId="9015"/>
    <cellStyle name="표준 16 5 4 4" xfId="9016"/>
    <cellStyle name="표준 16 5 4 5" xfId="9017"/>
    <cellStyle name="표준 16 5 5" xfId="9018"/>
    <cellStyle name="표준 16 5 5 2" xfId="9019"/>
    <cellStyle name="표준 16 5 5 2 2" xfId="9020"/>
    <cellStyle name="표준 16 5 5 2 2 2" xfId="9021"/>
    <cellStyle name="표준 16 5 5 2 3" xfId="9022"/>
    <cellStyle name="표준 16 5 5 2 4" xfId="9023"/>
    <cellStyle name="표준 16 5 5 3" xfId="9024"/>
    <cellStyle name="표준 16 5 5 3 2" xfId="9025"/>
    <cellStyle name="표준 16 5 5 4" xfId="9026"/>
    <cellStyle name="표준 16 5 5 5" xfId="9027"/>
    <cellStyle name="표준 16 5 6" xfId="9028"/>
    <cellStyle name="표준 16 5 6 2" xfId="9029"/>
    <cellStyle name="표준 16 5 6 2 2" xfId="9030"/>
    <cellStyle name="표준 16 5 6 3" xfId="9031"/>
    <cellStyle name="표준 16 5 6 4" xfId="9032"/>
    <cellStyle name="표준 16 5 7" xfId="9033"/>
    <cellStyle name="표준 16 5 7 2" xfId="9034"/>
    <cellStyle name="표준 16 5 8" xfId="9035"/>
    <cellStyle name="표준 16 5 9" xfId="9036"/>
    <cellStyle name="표준 16 6" xfId="9037"/>
    <cellStyle name="표준 16 6 2" xfId="9038"/>
    <cellStyle name="표준 16 6 2 2" xfId="9039"/>
    <cellStyle name="표준 16 6 2 2 2" xfId="9040"/>
    <cellStyle name="표준 16 6 2 3" xfId="9041"/>
    <cellStyle name="표준 16 6 2 4" xfId="9042"/>
    <cellStyle name="표준 16 6 3" xfId="9043"/>
    <cellStyle name="표준 16 6 3 2" xfId="9044"/>
    <cellStyle name="표준 16 6 4" xfId="9045"/>
    <cellStyle name="표준 16 6 5" xfId="9046"/>
    <cellStyle name="표준 16 7" xfId="9047"/>
    <cellStyle name="표준 16 7 2" xfId="9048"/>
    <cellStyle name="표준 16 7 2 2" xfId="9049"/>
    <cellStyle name="표준 16 7 2 2 2" xfId="9050"/>
    <cellStyle name="표준 16 7 2 3" xfId="9051"/>
    <cellStyle name="표준 16 7 2 4" xfId="9052"/>
    <cellStyle name="표준 16 7 3" xfId="9053"/>
    <cellStyle name="표준 16 7 3 2" xfId="9054"/>
    <cellStyle name="표준 16 7 4" xfId="9055"/>
    <cellStyle name="표준 16 7 5" xfId="9056"/>
    <cellStyle name="표준 16 8" xfId="9057"/>
    <cellStyle name="표준 16 8 2" xfId="9058"/>
    <cellStyle name="표준 16 8 2 2" xfId="9059"/>
    <cellStyle name="표준 16 8 2 2 2" xfId="9060"/>
    <cellStyle name="표준 16 8 2 3" xfId="9061"/>
    <cellStyle name="표준 16 8 2 4" xfId="9062"/>
    <cellStyle name="표준 16 8 3" xfId="9063"/>
    <cellStyle name="표준 16 8 3 2" xfId="9064"/>
    <cellStyle name="표준 16 8 4" xfId="9065"/>
    <cellStyle name="표준 16 8 5" xfId="9066"/>
    <cellStyle name="표준 16 9" xfId="9067"/>
    <cellStyle name="표준 16 9 2" xfId="9068"/>
    <cellStyle name="표준 16 9 2 2" xfId="9069"/>
    <cellStyle name="표준 16 9 2 2 2" xfId="9070"/>
    <cellStyle name="표준 16 9 2 3" xfId="9071"/>
    <cellStyle name="표준 16 9 2 4" xfId="9072"/>
    <cellStyle name="표준 16 9 3" xfId="9073"/>
    <cellStyle name="표준 16 9 3 2" xfId="9074"/>
    <cellStyle name="표준 16 9 4" xfId="9075"/>
    <cellStyle name="표준 16 9 5" xfId="9076"/>
    <cellStyle name="표준 160" xfId="9077"/>
    <cellStyle name="표준 161" xfId="9078"/>
    <cellStyle name="표준 162" xfId="9079"/>
    <cellStyle name="표준 163" xfId="9080"/>
    <cellStyle name="표준 164" xfId="9081"/>
    <cellStyle name="표준 165" xfId="9082"/>
    <cellStyle name="표준 166" xfId="9083"/>
    <cellStyle name="표준 167" xfId="9084"/>
    <cellStyle name="표준 168" xfId="9085"/>
    <cellStyle name="표준 169" xfId="9086"/>
    <cellStyle name="표준 17" xfId="9087"/>
    <cellStyle name="표준 17 10" xfId="9088"/>
    <cellStyle name="표준 17 10 2" xfId="9089"/>
    <cellStyle name="표준 17 10 2 2" xfId="9090"/>
    <cellStyle name="표준 17 10 3" xfId="9091"/>
    <cellStyle name="표준 17 10 4" xfId="9092"/>
    <cellStyle name="표준 17 11" xfId="9093"/>
    <cellStyle name="표준 17 11 2" xfId="9094"/>
    <cellStyle name="표준 17 12" xfId="9095"/>
    <cellStyle name="표준 17 13" xfId="9096"/>
    <cellStyle name="표준 17 14" xfId="9097"/>
    <cellStyle name="표준 17 2" xfId="9098"/>
    <cellStyle name="표준 17 2 10" xfId="9099"/>
    <cellStyle name="표준 17 2 10 2" xfId="9100"/>
    <cellStyle name="표준 17 2 11" xfId="9101"/>
    <cellStyle name="표준 17 2 12" xfId="9102"/>
    <cellStyle name="표준 17 2 13" xfId="9103"/>
    <cellStyle name="표준 17 2 2" xfId="9104"/>
    <cellStyle name="표준 17 2 2 10" xfId="9105"/>
    <cellStyle name="표준 17 2 2 11" xfId="9106"/>
    <cellStyle name="표준 17 2 2 2" xfId="9107"/>
    <cellStyle name="표준 17 2 2 2 10" xfId="9108"/>
    <cellStyle name="표준 17 2 2 2 2" xfId="9109"/>
    <cellStyle name="표준 17 2 2 2 2 2" xfId="9110"/>
    <cellStyle name="표준 17 2 2 2 2 2 2" xfId="9111"/>
    <cellStyle name="표준 17 2 2 2 2 2 2 2" xfId="9112"/>
    <cellStyle name="표준 17 2 2 2 2 2 2 2 2" xfId="9113"/>
    <cellStyle name="표준 17 2 2 2 2 2 2 3" xfId="9114"/>
    <cellStyle name="표준 17 2 2 2 2 2 2 4" xfId="9115"/>
    <cellStyle name="표준 17 2 2 2 2 2 3" xfId="9116"/>
    <cellStyle name="표준 17 2 2 2 2 2 3 2" xfId="9117"/>
    <cellStyle name="표준 17 2 2 2 2 2 4" xfId="9118"/>
    <cellStyle name="표준 17 2 2 2 2 2 5" xfId="9119"/>
    <cellStyle name="표준 17 2 2 2 2 3" xfId="9120"/>
    <cellStyle name="표준 17 2 2 2 2 3 2" xfId="9121"/>
    <cellStyle name="표준 17 2 2 2 2 3 2 2" xfId="9122"/>
    <cellStyle name="표준 17 2 2 2 2 3 2 2 2" xfId="9123"/>
    <cellStyle name="표준 17 2 2 2 2 3 2 3" xfId="9124"/>
    <cellStyle name="표준 17 2 2 2 2 3 2 4" xfId="9125"/>
    <cellStyle name="표준 17 2 2 2 2 3 3" xfId="9126"/>
    <cellStyle name="표준 17 2 2 2 2 3 3 2" xfId="9127"/>
    <cellStyle name="표준 17 2 2 2 2 3 4" xfId="9128"/>
    <cellStyle name="표준 17 2 2 2 2 3 5" xfId="9129"/>
    <cellStyle name="표준 17 2 2 2 2 4" xfId="9130"/>
    <cellStyle name="표준 17 2 2 2 2 4 2" xfId="9131"/>
    <cellStyle name="표준 17 2 2 2 2 4 2 2" xfId="9132"/>
    <cellStyle name="표준 17 2 2 2 2 4 2 2 2" xfId="9133"/>
    <cellStyle name="표준 17 2 2 2 2 4 2 3" xfId="9134"/>
    <cellStyle name="표준 17 2 2 2 2 4 2 4" xfId="9135"/>
    <cellStyle name="표준 17 2 2 2 2 4 3" xfId="9136"/>
    <cellStyle name="표준 17 2 2 2 2 4 3 2" xfId="9137"/>
    <cellStyle name="표준 17 2 2 2 2 4 4" xfId="9138"/>
    <cellStyle name="표준 17 2 2 2 2 4 5" xfId="9139"/>
    <cellStyle name="표준 17 2 2 2 2 5" xfId="9140"/>
    <cellStyle name="표준 17 2 2 2 2 5 2" xfId="9141"/>
    <cellStyle name="표준 17 2 2 2 2 5 2 2" xfId="9142"/>
    <cellStyle name="표준 17 2 2 2 2 5 2 2 2" xfId="9143"/>
    <cellStyle name="표준 17 2 2 2 2 5 2 3" xfId="9144"/>
    <cellStyle name="표준 17 2 2 2 2 5 2 4" xfId="9145"/>
    <cellStyle name="표준 17 2 2 2 2 5 3" xfId="9146"/>
    <cellStyle name="표준 17 2 2 2 2 5 3 2" xfId="9147"/>
    <cellStyle name="표준 17 2 2 2 2 5 4" xfId="9148"/>
    <cellStyle name="표준 17 2 2 2 2 5 5" xfId="9149"/>
    <cellStyle name="표준 17 2 2 2 2 6" xfId="9150"/>
    <cellStyle name="표준 17 2 2 2 2 6 2" xfId="9151"/>
    <cellStyle name="표준 17 2 2 2 2 6 2 2" xfId="9152"/>
    <cellStyle name="표준 17 2 2 2 2 6 3" xfId="9153"/>
    <cellStyle name="표준 17 2 2 2 2 6 4" xfId="9154"/>
    <cellStyle name="표준 17 2 2 2 2 7" xfId="9155"/>
    <cellStyle name="표준 17 2 2 2 2 7 2" xfId="9156"/>
    <cellStyle name="표준 17 2 2 2 2 8" xfId="9157"/>
    <cellStyle name="표준 17 2 2 2 2 9" xfId="9158"/>
    <cellStyle name="표준 17 2 2 2 3" xfId="9159"/>
    <cellStyle name="표준 17 2 2 2 3 2" xfId="9160"/>
    <cellStyle name="표준 17 2 2 2 3 2 2" xfId="9161"/>
    <cellStyle name="표준 17 2 2 2 3 2 2 2" xfId="9162"/>
    <cellStyle name="표준 17 2 2 2 3 2 3" xfId="9163"/>
    <cellStyle name="표준 17 2 2 2 3 2 4" xfId="9164"/>
    <cellStyle name="표준 17 2 2 2 3 3" xfId="9165"/>
    <cellStyle name="표준 17 2 2 2 3 3 2" xfId="9166"/>
    <cellStyle name="표준 17 2 2 2 3 4" xfId="9167"/>
    <cellStyle name="표준 17 2 2 2 3 5" xfId="9168"/>
    <cellStyle name="표준 17 2 2 2 4" xfId="9169"/>
    <cellStyle name="표준 17 2 2 2 4 2" xfId="9170"/>
    <cellStyle name="표준 17 2 2 2 4 2 2" xfId="9171"/>
    <cellStyle name="표준 17 2 2 2 4 2 2 2" xfId="9172"/>
    <cellStyle name="표준 17 2 2 2 4 2 3" xfId="9173"/>
    <cellStyle name="표준 17 2 2 2 4 2 4" xfId="9174"/>
    <cellStyle name="표준 17 2 2 2 4 3" xfId="9175"/>
    <cellStyle name="표준 17 2 2 2 4 3 2" xfId="9176"/>
    <cellStyle name="표준 17 2 2 2 4 4" xfId="9177"/>
    <cellStyle name="표준 17 2 2 2 4 5" xfId="9178"/>
    <cellStyle name="표준 17 2 2 2 5" xfId="9179"/>
    <cellStyle name="표준 17 2 2 2 5 2" xfId="9180"/>
    <cellStyle name="표준 17 2 2 2 5 2 2" xfId="9181"/>
    <cellStyle name="표준 17 2 2 2 5 2 2 2" xfId="9182"/>
    <cellStyle name="표준 17 2 2 2 5 2 3" xfId="9183"/>
    <cellStyle name="표준 17 2 2 2 5 2 4" xfId="9184"/>
    <cellStyle name="표준 17 2 2 2 5 3" xfId="9185"/>
    <cellStyle name="표준 17 2 2 2 5 3 2" xfId="9186"/>
    <cellStyle name="표준 17 2 2 2 5 4" xfId="9187"/>
    <cellStyle name="표준 17 2 2 2 5 5" xfId="9188"/>
    <cellStyle name="표준 17 2 2 2 6" xfId="9189"/>
    <cellStyle name="표준 17 2 2 2 6 2" xfId="9190"/>
    <cellStyle name="표준 17 2 2 2 6 2 2" xfId="9191"/>
    <cellStyle name="표준 17 2 2 2 6 2 2 2" xfId="9192"/>
    <cellStyle name="표준 17 2 2 2 6 2 3" xfId="9193"/>
    <cellStyle name="표준 17 2 2 2 6 2 4" xfId="9194"/>
    <cellStyle name="표준 17 2 2 2 6 3" xfId="9195"/>
    <cellStyle name="표준 17 2 2 2 6 3 2" xfId="9196"/>
    <cellStyle name="표준 17 2 2 2 6 4" xfId="9197"/>
    <cellStyle name="표준 17 2 2 2 6 5" xfId="9198"/>
    <cellStyle name="표준 17 2 2 2 7" xfId="9199"/>
    <cellStyle name="표준 17 2 2 2 7 2" xfId="9200"/>
    <cellStyle name="표준 17 2 2 2 7 2 2" xfId="9201"/>
    <cellStyle name="표준 17 2 2 2 7 3" xfId="9202"/>
    <cellStyle name="표준 17 2 2 2 7 4" xfId="9203"/>
    <cellStyle name="표준 17 2 2 2 8" xfId="9204"/>
    <cellStyle name="표준 17 2 2 2 8 2" xfId="9205"/>
    <cellStyle name="표준 17 2 2 2 9" xfId="9206"/>
    <cellStyle name="표준 17 2 2 3" xfId="9207"/>
    <cellStyle name="표준 17 2 2 3 2" xfId="9208"/>
    <cellStyle name="표준 17 2 2 3 2 2" xfId="9209"/>
    <cellStyle name="표준 17 2 2 3 2 2 2" xfId="9210"/>
    <cellStyle name="표준 17 2 2 3 2 2 2 2" xfId="9211"/>
    <cellStyle name="표준 17 2 2 3 2 2 3" xfId="9212"/>
    <cellStyle name="표준 17 2 2 3 2 2 4" xfId="9213"/>
    <cellStyle name="표준 17 2 2 3 2 3" xfId="9214"/>
    <cellStyle name="표준 17 2 2 3 2 3 2" xfId="9215"/>
    <cellStyle name="표준 17 2 2 3 2 4" xfId="9216"/>
    <cellStyle name="표준 17 2 2 3 2 5" xfId="9217"/>
    <cellStyle name="표준 17 2 2 3 3" xfId="9218"/>
    <cellStyle name="표준 17 2 2 3 3 2" xfId="9219"/>
    <cellStyle name="표준 17 2 2 3 3 2 2" xfId="9220"/>
    <cellStyle name="표준 17 2 2 3 3 2 2 2" xfId="9221"/>
    <cellStyle name="표준 17 2 2 3 3 2 3" xfId="9222"/>
    <cellStyle name="표준 17 2 2 3 3 2 4" xfId="9223"/>
    <cellStyle name="표준 17 2 2 3 3 3" xfId="9224"/>
    <cellStyle name="표준 17 2 2 3 3 3 2" xfId="9225"/>
    <cellStyle name="표준 17 2 2 3 3 4" xfId="9226"/>
    <cellStyle name="표준 17 2 2 3 3 5" xfId="9227"/>
    <cellStyle name="표준 17 2 2 3 4" xfId="9228"/>
    <cellStyle name="표준 17 2 2 3 4 2" xfId="9229"/>
    <cellStyle name="표준 17 2 2 3 4 2 2" xfId="9230"/>
    <cellStyle name="표준 17 2 2 3 4 2 2 2" xfId="9231"/>
    <cellStyle name="표준 17 2 2 3 4 2 3" xfId="9232"/>
    <cellStyle name="표준 17 2 2 3 4 2 4" xfId="9233"/>
    <cellStyle name="표준 17 2 2 3 4 3" xfId="9234"/>
    <cellStyle name="표준 17 2 2 3 4 3 2" xfId="9235"/>
    <cellStyle name="표준 17 2 2 3 4 4" xfId="9236"/>
    <cellStyle name="표준 17 2 2 3 4 5" xfId="9237"/>
    <cellStyle name="표준 17 2 2 3 5" xfId="9238"/>
    <cellStyle name="표준 17 2 2 3 5 2" xfId="9239"/>
    <cellStyle name="표준 17 2 2 3 5 2 2" xfId="9240"/>
    <cellStyle name="표준 17 2 2 3 5 2 2 2" xfId="9241"/>
    <cellStyle name="표준 17 2 2 3 5 2 3" xfId="9242"/>
    <cellStyle name="표준 17 2 2 3 5 2 4" xfId="9243"/>
    <cellStyle name="표준 17 2 2 3 5 3" xfId="9244"/>
    <cellStyle name="표준 17 2 2 3 5 3 2" xfId="9245"/>
    <cellStyle name="표준 17 2 2 3 5 4" xfId="9246"/>
    <cellStyle name="표준 17 2 2 3 5 5" xfId="9247"/>
    <cellStyle name="표준 17 2 2 3 6" xfId="9248"/>
    <cellStyle name="표준 17 2 2 3 6 2" xfId="9249"/>
    <cellStyle name="표준 17 2 2 3 6 2 2" xfId="9250"/>
    <cellStyle name="표준 17 2 2 3 6 3" xfId="9251"/>
    <cellStyle name="표준 17 2 2 3 6 4" xfId="9252"/>
    <cellStyle name="표준 17 2 2 3 7" xfId="9253"/>
    <cellStyle name="표준 17 2 2 3 7 2" xfId="9254"/>
    <cellStyle name="표준 17 2 2 3 8" xfId="9255"/>
    <cellStyle name="표준 17 2 2 3 9" xfId="9256"/>
    <cellStyle name="표준 17 2 2 4" xfId="9257"/>
    <cellStyle name="표준 17 2 2 4 2" xfId="9258"/>
    <cellStyle name="표준 17 2 2 4 2 2" xfId="9259"/>
    <cellStyle name="표준 17 2 2 4 2 2 2" xfId="9260"/>
    <cellStyle name="표준 17 2 2 4 2 3" xfId="9261"/>
    <cellStyle name="표준 17 2 2 4 2 4" xfId="9262"/>
    <cellStyle name="표준 17 2 2 4 3" xfId="9263"/>
    <cellStyle name="표준 17 2 2 4 3 2" xfId="9264"/>
    <cellStyle name="표준 17 2 2 4 4" xfId="9265"/>
    <cellStyle name="표준 17 2 2 4 5" xfId="9266"/>
    <cellStyle name="표준 17 2 2 5" xfId="9267"/>
    <cellStyle name="표준 17 2 2 5 2" xfId="9268"/>
    <cellStyle name="표준 17 2 2 5 2 2" xfId="9269"/>
    <cellStyle name="표준 17 2 2 5 2 2 2" xfId="9270"/>
    <cellStyle name="표준 17 2 2 5 2 3" xfId="9271"/>
    <cellStyle name="표준 17 2 2 5 2 4" xfId="9272"/>
    <cellStyle name="표준 17 2 2 5 3" xfId="9273"/>
    <cellStyle name="표준 17 2 2 5 3 2" xfId="9274"/>
    <cellStyle name="표준 17 2 2 5 4" xfId="9275"/>
    <cellStyle name="표준 17 2 2 5 5" xfId="9276"/>
    <cellStyle name="표준 17 2 2 6" xfId="9277"/>
    <cellStyle name="표준 17 2 2 6 2" xfId="9278"/>
    <cellStyle name="표준 17 2 2 6 2 2" xfId="9279"/>
    <cellStyle name="표준 17 2 2 6 2 2 2" xfId="9280"/>
    <cellStyle name="표준 17 2 2 6 2 3" xfId="9281"/>
    <cellStyle name="표준 17 2 2 6 2 4" xfId="9282"/>
    <cellStyle name="표준 17 2 2 6 3" xfId="9283"/>
    <cellStyle name="표준 17 2 2 6 3 2" xfId="9284"/>
    <cellStyle name="표준 17 2 2 6 4" xfId="9285"/>
    <cellStyle name="표준 17 2 2 6 5" xfId="9286"/>
    <cellStyle name="표준 17 2 2 7" xfId="9287"/>
    <cellStyle name="표준 17 2 2 7 2" xfId="9288"/>
    <cellStyle name="표준 17 2 2 7 2 2" xfId="9289"/>
    <cellStyle name="표준 17 2 2 7 2 2 2" xfId="9290"/>
    <cellStyle name="표준 17 2 2 7 2 3" xfId="9291"/>
    <cellStyle name="표준 17 2 2 7 2 4" xfId="9292"/>
    <cellStyle name="표준 17 2 2 7 3" xfId="9293"/>
    <cellStyle name="표준 17 2 2 7 3 2" xfId="9294"/>
    <cellStyle name="표준 17 2 2 7 4" xfId="9295"/>
    <cellStyle name="표준 17 2 2 7 5" xfId="9296"/>
    <cellStyle name="표준 17 2 2 8" xfId="9297"/>
    <cellStyle name="표준 17 2 2 8 2" xfId="9298"/>
    <cellStyle name="표준 17 2 2 8 2 2" xfId="9299"/>
    <cellStyle name="표준 17 2 2 8 3" xfId="9300"/>
    <cellStyle name="표준 17 2 2 8 4" xfId="9301"/>
    <cellStyle name="표준 17 2 2 9" xfId="9302"/>
    <cellStyle name="표준 17 2 2 9 2" xfId="9303"/>
    <cellStyle name="표준 17 2 3" xfId="9304"/>
    <cellStyle name="표준 17 2 3 10" xfId="9305"/>
    <cellStyle name="표준 17 2 3 2" xfId="9306"/>
    <cellStyle name="표준 17 2 3 2 2" xfId="9307"/>
    <cellStyle name="표준 17 2 3 2 2 2" xfId="9308"/>
    <cellStyle name="표준 17 2 3 2 2 2 2" xfId="9309"/>
    <cellStyle name="표준 17 2 3 2 2 2 2 2" xfId="9310"/>
    <cellStyle name="표준 17 2 3 2 2 2 3" xfId="9311"/>
    <cellStyle name="표준 17 2 3 2 2 2 4" xfId="9312"/>
    <cellStyle name="표준 17 2 3 2 2 3" xfId="9313"/>
    <cellStyle name="표준 17 2 3 2 2 3 2" xfId="9314"/>
    <cellStyle name="표준 17 2 3 2 2 4" xfId="9315"/>
    <cellStyle name="표준 17 2 3 2 2 5" xfId="9316"/>
    <cellStyle name="표준 17 2 3 2 3" xfId="9317"/>
    <cellStyle name="표준 17 2 3 2 3 2" xfId="9318"/>
    <cellStyle name="표준 17 2 3 2 3 2 2" xfId="9319"/>
    <cellStyle name="표준 17 2 3 2 3 2 2 2" xfId="9320"/>
    <cellStyle name="표준 17 2 3 2 3 2 3" xfId="9321"/>
    <cellStyle name="표준 17 2 3 2 3 2 4" xfId="9322"/>
    <cellStyle name="표준 17 2 3 2 3 3" xfId="9323"/>
    <cellStyle name="표준 17 2 3 2 3 3 2" xfId="9324"/>
    <cellStyle name="표준 17 2 3 2 3 4" xfId="9325"/>
    <cellStyle name="표준 17 2 3 2 3 5" xfId="9326"/>
    <cellStyle name="표준 17 2 3 2 4" xfId="9327"/>
    <cellStyle name="표준 17 2 3 2 4 2" xfId="9328"/>
    <cellStyle name="표준 17 2 3 2 4 2 2" xfId="9329"/>
    <cellStyle name="표준 17 2 3 2 4 2 2 2" xfId="9330"/>
    <cellStyle name="표준 17 2 3 2 4 2 3" xfId="9331"/>
    <cellStyle name="표준 17 2 3 2 4 2 4" xfId="9332"/>
    <cellStyle name="표준 17 2 3 2 4 3" xfId="9333"/>
    <cellStyle name="표준 17 2 3 2 4 3 2" xfId="9334"/>
    <cellStyle name="표준 17 2 3 2 4 4" xfId="9335"/>
    <cellStyle name="표준 17 2 3 2 4 5" xfId="9336"/>
    <cellStyle name="표준 17 2 3 2 5" xfId="9337"/>
    <cellStyle name="표준 17 2 3 2 5 2" xfId="9338"/>
    <cellStyle name="표준 17 2 3 2 5 2 2" xfId="9339"/>
    <cellStyle name="표준 17 2 3 2 5 2 2 2" xfId="9340"/>
    <cellStyle name="표준 17 2 3 2 5 2 3" xfId="9341"/>
    <cellStyle name="표준 17 2 3 2 5 2 4" xfId="9342"/>
    <cellStyle name="표준 17 2 3 2 5 3" xfId="9343"/>
    <cellStyle name="표준 17 2 3 2 5 3 2" xfId="9344"/>
    <cellStyle name="표준 17 2 3 2 5 4" xfId="9345"/>
    <cellStyle name="표준 17 2 3 2 5 5" xfId="9346"/>
    <cellStyle name="표준 17 2 3 2 6" xfId="9347"/>
    <cellStyle name="표준 17 2 3 2 6 2" xfId="9348"/>
    <cellStyle name="표준 17 2 3 2 6 2 2" xfId="9349"/>
    <cellStyle name="표준 17 2 3 2 6 3" xfId="9350"/>
    <cellStyle name="표준 17 2 3 2 6 4" xfId="9351"/>
    <cellStyle name="표준 17 2 3 2 7" xfId="9352"/>
    <cellStyle name="표준 17 2 3 2 7 2" xfId="9353"/>
    <cellStyle name="표준 17 2 3 2 8" xfId="9354"/>
    <cellStyle name="표준 17 2 3 2 9" xfId="9355"/>
    <cellStyle name="표준 17 2 3 3" xfId="9356"/>
    <cellStyle name="표준 17 2 3 3 2" xfId="9357"/>
    <cellStyle name="표준 17 2 3 3 2 2" xfId="9358"/>
    <cellStyle name="표준 17 2 3 3 2 2 2" xfId="9359"/>
    <cellStyle name="표준 17 2 3 3 2 3" xfId="9360"/>
    <cellStyle name="표준 17 2 3 3 2 4" xfId="9361"/>
    <cellStyle name="표준 17 2 3 3 3" xfId="9362"/>
    <cellStyle name="표준 17 2 3 3 3 2" xfId="9363"/>
    <cellStyle name="표준 17 2 3 3 4" xfId="9364"/>
    <cellStyle name="표준 17 2 3 3 5" xfId="9365"/>
    <cellStyle name="표준 17 2 3 4" xfId="9366"/>
    <cellStyle name="표준 17 2 3 4 2" xfId="9367"/>
    <cellStyle name="표준 17 2 3 4 2 2" xfId="9368"/>
    <cellStyle name="표준 17 2 3 4 2 2 2" xfId="9369"/>
    <cellStyle name="표준 17 2 3 4 2 3" xfId="9370"/>
    <cellStyle name="표준 17 2 3 4 2 4" xfId="9371"/>
    <cellStyle name="표준 17 2 3 4 3" xfId="9372"/>
    <cellStyle name="표준 17 2 3 4 3 2" xfId="9373"/>
    <cellStyle name="표준 17 2 3 4 4" xfId="9374"/>
    <cellStyle name="표준 17 2 3 4 5" xfId="9375"/>
    <cellStyle name="표준 17 2 3 5" xfId="9376"/>
    <cellStyle name="표준 17 2 3 5 2" xfId="9377"/>
    <cellStyle name="표준 17 2 3 5 2 2" xfId="9378"/>
    <cellStyle name="표준 17 2 3 5 2 2 2" xfId="9379"/>
    <cellStyle name="표준 17 2 3 5 2 3" xfId="9380"/>
    <cellStyle name="표준 17 2 3 5 2 4" xfId="9381"/>
    <cellStyle name="표준 17 2 3 5 3" xfId="9382"/>
    <cellStyle name="표준 17 2 3 5 3 2" xfId="9383"/>
    <cellStyle name="표준 17 2 3 5 4" xfId="9384"/>
    <cellStyle name="표준 17 2 3 5 5" xfId="9385"/>
    <cellStyle name="표준 17 2 3 6" xfId="9386"/>
    <cellStyle name="표준 17 2 3 6 2" xfId="9387"/>
    <cellStyle name="표준 17 2 3 6 2 2" xfId="9388"/>
    <cellStyle name="표준 17 2 3 6 2 2 2" xfId="9389"/>
    <cellStyle name="표준 17 2 3 6 2 3" xfId="9390"/>
    <cellStyle name="표준 17 2 3 6 2 4" xfId="9391"/>
    <cellStyle name="표준 17 2 3 6 3" xfId="9392"/>
    <cellStyle name="표준 17 2 3 6 3 2" xfId="9393"/>
    <cellStyle name="표준 17 2 3 6 4" xfId="9394"/>
    <cellStyle name="표준 17 2 3 6 5" xfId="9395"/>
    <cellStyle name="표준 17 2 3 7" xfId="9396"/>
    <cellStyle name="표준 17 2 3 7 2" xfId="9397"/>
    <cellStyle name="표준 17 2 3 7 2 2" xfId="9398"/>
    <cellStyle name="표준 17 2 3 7 3" xfId="9399"/>
    <cellStyle name="표준 17 2 3 7 4" xfId="9400"/>
    <cellStyle name="표준 17 2 3 8" xfId="9401"/>
    <cellStyle name="표준 17 2 3 8 2" xfId="9402"/>
    <cellStyle name="표준 17 2 3 9" xfId="9403"/>
    <cellStyle name="표준 17 2 4" xfId="9404"/>
    <cellStyle name="표준 17 2 4 2" xfId="9405"/>
    <cellStyle name="표준 17 2 4 2 2" xfId="9406"/>
    <cellStyle name="표준 17 2 4 2 2 2" xfId="9407"/>
    <cellStyle name="표준 17 2 4 2 2 2 2" xfId="9408"/>
    <cellStyle name="표준 17 2 4 2 2 3" xfId="9409"/>
    <cellStyle name="표준 17 2 4 2 2 4" xfId="9410"/>
    <cellStyle name="표준 17 2 4 2 3" xfId="9411"/>
    <cellStyle name="표준 17 2 4 2 3 2" xfId="9412"/>
    <cellStyle name="표준 17 2 4 2 4" xfId="9413"/>
    <cellStyle name="표준 17 2 4 2 5" xfId="9414"/>
    <cellStyle name="표준 17 2 4 3" xfId="9415"/>
    <cellStyle name="표준 17 2 4 3 2" xfId="9416"/>
    <cellStyle name="표준 17 2 4 3 2 2" xfId="9417"/>
    <cellStyle name="표준 17 2 4 3 2 2 2" xfId="9418"/>
    <cellStyle name="표준 17 2 4 3 2 3" xfId="9419"/>
    <cellStyle name="표준 17 2 4 3 2 4" xfId="9420"/>
    <cellStyle name="표준 17 2 4 3 3" xfId="9421"/>
    <cellStyle name="표준 17 2 4 3 3 2" xfId="9422"/>
    <cellStyle name="표준 17 2 4 3 4" xfId="9423"/>
    <cellStyle name="표준 17 2 4 3 5" xfId="9424"/>
    <cellStyle name="표준 17 2 4 4" xfId="9425"/>
    <cellStyle name="표준 17 2 4 4 2" xfId="9426"/>
    <cellStyle name="표준 17 2 4 4 2 2" xfId="9427"/>
    <cellStyle name="표준 17 2 4 4 2 2 2" xfId="9428"/>
    <cellStyle name="표준 17 2 4 4 2 3" xfId="9429"/>
    <cellStyle name="표준 17 2 4 4 2 4" xfId="9430"/>
    <cellStyle name="표준 17 2 4 4 3" xfId="9431"/>
    <cellStyle name="표준 17 2 4 4 3 2" xfId="9432"/>
    <cellStyle name="표준 17 2 4 4 4" xfId="9433"/>
    <cellStyle name="표준 17 2 4 4 5" xfId="9434"/>
    <cellStyle name="표준 17 2 4 5" xfId="9435"/>
    <cellStyle name="표준 17 2 4 5 2" xfId="9436"/>
    <cellStyle name="표준 17 2 4 5 2 2" xfId="9437"/>
    <cellStyle name="표준 17 2 4 5 2 2 2" xfId="9438"/>
    <cellStyle name="표준 17 2 4 5 2 3" xfId="9439"/>
    <cellStyle name="표준 17 2 4 5 2 4" xfId="9440"/>
    <cellStyle name="표준 17 2 4 5 3" xfId="9441"/>
    <cellStyle name="표준 17 2 4 5 3 2" xfId="9442"/>
    <cellStyle name="표준 17 2 4 5 4" xfId="9443"/>
    <cellStyle name="표준 17 2 4 5 5" xfId="9444"/>
    <cellStyle name="표준 17 2 4 6" xfId="9445"/>
    <cellStyle name="표준 17 2 4 6 2" xfId="9446"/>
    <cellStyle name="표준 17 2 4 6 2 2" xfId="9447"/>
    <cellStyle name="표준 17 2 4 6 3" xfId="9448"/>
    <cellStyle name="표준 17 2 4 6 4" xfId="9449"/>
    <cellStyle name="표준 17 2 4 7" xfId="9450"/>
    <cellStyle name="표준 17 2 4 7 2" xfId="9451"/>
    <cellStyle name="표준 17 2 4 8" xfId="9452"/>
    <cellStyle name="표준 17 2 4 9" xfId="9453"/>
    <cellStyle name="표준 17 2 5" xfId="9454"/>
    <cellStyle name="표준 17 2 5 2" xfId="9455"/>
    <cellStyle name="표준 17 2 5 2 2" xfId="9456"/>
    <cellStyle name="표준 17 2 5 2 2 2" xfId="9457"/>
    <cellStyle name="표준 17 2 5 2 3" xfId="9458"/>
    <cellStyle name="표준 17 2 5 2 4" xfId="9459"/>
    <cellStyle name="표준 17 2 5 3" xfId="9460"/>
    <cellStyle name="표준 17 2 5 3 2" xfId="9461"/>
    <cellStyle name="표준 17 2 5 4" xfId="9462"/>
    <cellStyle name="표준 17 2 5 5" xfId="9463"/>
    <cellStyle name="표준 17 2 6" xfId="9464"/>
    <cellStyle name="표준 17 2 6 2" xfId="9465"/>
    <cellStyle name="표준 17 2 6 2 2" xfId="9466"/>
    <cellStyle name="표준 17 2 6 2 2 2" xfId="9467"/>
    <cellStyle name="표준 17 2 6 2 3" xfId="9468"/>
    <cellStyle name="표준 17 2 6 2 4" xfId="9469"/>
    <cellStyle name="표준 17 2 6 3" xfId="9470"/>
    <cellStyle name="표준 17 2 6 3 2" xfId="9471"/>
    <cellStyle name="표준 17 2 6 4" xfId="9472"/>
    <cellStyle name="표준 17 2 6 5" xfId="9473"/>
    <cellStyle name="표준 17 2 7" xfId="9474"/>
    <cellStyle name="표준 17 2 7 2" xfId="9475"/>
    <cellStyle name="표준 17 2 7 2 2" xfId="9476"/>
    <cellStyle name="표준 17 2 7 2 2 2" xfId="9477"/>
    <cellStyle name="표준 17 2 7 2 3" xfId="9478"/>
    <cellStyle name="표준 17 2 7 2 4" xfId="9479"/>
    <cellStyle name="표준 17 2 7 3" xfId="9480"/>
    <cellStyle name="표준 17 2 7 3 2" xfId="9481"/>
    <cellStyle name="표준 17 2 7 4" xfId="9482"/>
    <cellStyle name="표준 17 2 7 5" xfId="9483"/>
    <cellStyle name="표준 17 2 8" xfId="9484"/>
    <cellStyle name="표준 17 2 8 2" xfId="9485"/>
    <cellStyle name="표준 17 2 8 2 2" xfId="9486"/>
    <cellStyle name="표준 17 2 8 2 2 2" xfId="9487"/>
    <cellStyle name="표준 17 2 8 2 3" xfId="9488"/>
    <cellStyle name="표준 17 2 8 2 4" xfId="9489"/>
    <cellStyle name="표준 17 2 8 3" xfId="9490"/>
    <cellStyle name="표준 17 2 8 3 2" xfId="9491"/>
    <cellStyle name="표준 17 2 8 4" xfId="9492"/>
    <cellStyle name="표준 17 2 8 5" xfId="9493"/>
    <cellStyle name="표준 17 2 9" xfId="9494"/>
    <cellStyle name="표준 17 2 9 2" xfId="9495"/>
    <cellStyle name="표준 17 2 9 2 2" xfId="9496"/>
    <cellStyle name="표준 17 2 9 3" xfId="9497"/>
    <cellStyle name="표준 17 2 9 4" xfId="9498"/>
    <cellStyle name="표준 17 3" xfId="9499"/>
    <cellStyle name="표준 17 3 10" xfId="9500"/>
    <cellStyle name="표준 17 3 11" xfId="9501"/>
    <cellStyle name="표준 17 3 2" xfId="9502"/>
    <cellStyle name="표준 17 3 2 10" xfId="9503"/>
    <cellStyle name="표준 17 3 2 2" xfId="9504"/>
    <cellStyle name="표준 17 3 2 2 2" xfId="9505"/>
    <cellStyle name="표준 17 3 2 2 2 2" xfId="9506"/>
    <cellStyle name="표준 17 3 2 2 2 2 2" xfId="9507"/>
    <cellStyle name="표준 17 3 2 2 2 2 2 2" xfId="9508"/>
    <cellStyle name="표준 17 3 2 2 2 2 3" xfId="9509"/>
    <cellStyle name="표준 17 3 2 2 2 2 4" xfId="9510"/>
    <cellStyle name="표준 17 3 2 2 2 3" xfId="9511"/>
    <cellStyle name="표준 17 3 2 2 2 3 2" xfId="9512"/>
    <cellStyle name="표준 17 3 2 2 2 4" xfId="9513"/>
    <cellStyle name="표준 17 3 2 2 2 5" xfId="9514"/>
    <cellStyle name="표준 17 3 2 2 3" xfId="9515"/>
    <cellStyle name="표준 17 3 2 2 3 2" xfId="9516"/>
    <cellStyle name="표준 17 3 2 2 3 2 2" xfId="9517"/>
    <cellStyle name="표준 17 3 2 2 3 2 2 2" xfId="9518"/>
    <cellStyle name="표준 17 3 2 2 3 2 3" xfId="9519"/>
    <cellStyle name="표준 17 3 2 2 3 2 4" xfId="9520"/>
    <cellStyle name="표준 17 3 2 2 3 3" xfId="9521"/>
    <cellStyle name="표준 17 3 2 2 3 3 2" xfId="9522"/>
    <cellStyle name="표준 17 3 2 2 3 4" xfId="9523"/>
    <cellStyle name="표준 17 3 2 2 3 5" xfId="9524"/>
    <cellStyle name="표준 17 3 2 2 4" xfId="9525"/>
    <cellStyle name="표준 17 3 2 2 4 2" xfId="9526"/>
    <cellStyle name="표준 17 3 2 2 4 2 2" xfId="9527"/>
    <cellStyle name="표준 17 3 2 2 4 2 2 2" xfId="9528"/>
    <cellStyle name="표준 17 3 2 2 4 2 3" xfId="9529"/>
    <cellStyle name="표준 17 3 2 2 4 2 4" xfId="9530"/>
    <cellStyle name="표준 17 3 2 2 4 3" xfId="9531"/>
    <cellStyle name="표준 17 3 2 2 4 3 2" xfId="9532"/>
    <cellStyle name="표준 17 3 2 2 4 4" xfId="9533"/>
    <cellStyle name="표준 17 3 2 2 4 5" xfId="9534"/>
    <cellStyle name="표준 17 3 2 2 5" xfId="9535"/>
    <cellStyle name="표준 17 3 2 2 5 2" xfId="9536"/>
    <cellStyle name="표준 17 3 2 2 5 2 2" xfId="9537"/>
    <cellStyle name="표준 17 3 2 2 5 2 2 2" xfId="9538"/>
    <cellStyle name="표준 17 3 2 2 5 2 3" xfId="9539"/>
    <cellStyle name="표준 17 3 2 2 5 2 4" xfId="9540"/>
    <cellStyle name="표준 17 3 2 2 5 3" xfId="9541"/>
    <cellStyle name="표준 17 3 2 2 5 3 2" xfId="9542"/>
    <cellStyle name="표준 17 3 2 2 5 4" xfId="9543"/>
    <cellStyle name="표준 17 3 2 2 5 5" xfId="9544"/>
    <cellStyle name="표준 17 3 2 2 6" xfId="9545"/>
    <cellStyle name="표준 17 3 2 2 6 2" xfId="9546"/>
    <cellStyle name="표준 17 3 2 2 6 2 2" xfId="9547"/>
    <cellStyle name="표준 17 3 2 2 6 3" xfId="9548"/>
    <cellStyle name="표준 17 3 2 2 6 4" xfId="9549"/>
    <cellStyle name="표준 17 3 2 2 7" xfId="9550"/>
    <cellStyle name="표준 17 3 2 2 7 2" xfId="9551"/>
    <cellStyle name="표준 17 3 2 2 8" xfId="9552"/>
    <cellStyle name="표준 17 3 2 2 9" xfId="9553"/>
    <cellStyle name="표준 17 3 2 3" xfId="9554"/>
    <cellStyle name="표준 17 3 2 3 2" xfId="9555"/>
    <cellStyle name="표준 17 3 2 3 2 2" xfId="9556"/>
    <cellStyle name="표준 17 3 2 3 2 2 2" xfId="9557"/>
    <cellStyle name="표준 17 3 2 3 2 3" xfId="9558"/>
    <cellStyle name="표준 17 3 2 3 2 4" xfId="9559"/>
    <cellStyle name="표준 17 3 2 3 3" xfId="9560"/>
    <cellStyle name="표준 17 3 2 3 3 2" xfId="9561"/>
    <cellStyle name="표준 17 3 2 3 4" xfId="9562"/>
    <cellStyle name="표준 17 3 2 3 5" xfId="9563"/>
    <cellStyle name="표준 17 3 2 4" xfId="9564"/>
    <cellStyle name="표준 17 3 2 4 2" xfId="9565"/>
    <cellStyle name="표준 17 3 2 4 2 2" xfId="9566"/>
    <cellStyle name="표준 17 3 2 4 2 2 2" xfId="9567"/>
    <cellStyle name="표준 17 3 2 4 2 3" xfId="9568"/>
    <cellStyle name="표준 17 3 2 4 2 4" xfId="9569"/>
    <cellStyle name="표준 17 3 2 4 3" xfId="9570"/>
    <cellStyle name="표준 17 3 2 4 3 2" xfId="9571"/>
    <cellStyle name="표준 17 3 2 4 4" xfId="9572"/>
    <cellStyle name="표준 17 3 2 4 5" xfId="9573"/>
    <cellStyle name="표준 17 3 2 5" xfId="9574"/>
    <cellStyle name="표준 17 3 2 5 2" xfId="9575"/>
    <cellStyle name="표준 17 3 2 5 2 2" xfId="9576"/>
    <cellStyle name="표준 17 3 2 5 2 2 2" xfId="9577"/>
    <cellStyle name="표준 17 3 2 5 2 3" xfId="9578"/>
    <cellStyle name="표준 17 3 2 5 2 4" xfId="9579"/>
    <cellStyle name="표준 17 3 2 5 3" xfId="9580"/>
    <cellStyle name="표준 17 3 2 5 3 2" xfId="9581"/>
    <cellStyle name="표준 17 3 2 5 4" xfId="9582"/>
    <cellStyle name="표준 17 3 2 5 5" xfId="9583"/>
    <cellStyle name="표준 17 3 2 6" xfId="9584"/>
    <cellStyle name="표준 17 3 2 6 2" xfId="9585"/>
    <cellStyle name="표준 17 3 2 6 2 2" xfId="9586"/>
    <cellStyle name="표준 17 3 2 6 2 2 2" xfId="9587"/>
    <cellStyle name="표준 17 3 2 6 2 3" xfId="9588"/>
    <cellStyle name="표준 17 3 2 6 2 4" xfId="9589"/>
    <cellStyle name="표준 17 3 2 6 3" xfId="9590"/>
    <cellStyle name="표준 17 3 2 6 3 2" xfId="9591"/>
    <cellStyle name="표준 17 3 2 6 4" xfId="9592"/>
    <cellStyle name="표준 17 3 2 6 5" xfId="9593"/>
    <cellStyle name="표준 17 3 2 7" xfId="9594"/>
    <cellStyle name="표준 17 3 2 7 2" xfId="9595"/>
    <cellStyle name="표준 17 3 2 7 2 2" xfId="9596"/>
    <cellStyle name="표준 17 3 2 7 3" xfId="9597"/>
    <cellStyle name="표준 17 3 2 7 4" xfId="9598"/>
    <cellStyle name="표준 17 3 2 8" xfId="9599"/>
    <cellStyle name="표준 17 3 2 8 2" xfId="9600"/>
    <cellStyle name="표준 17 3 2 9" xfId="9601"/>
    <cellStyle name="표준 17 3 3" xfId="9602"/>
    <cellStyle name="표준 17 3 3 2" xfId="9603"/>
    <cellStyle name="표준 17 3 3 2 2" xfId="9604"/>
    <cellStyle name="표준 17 3 3 2 2 2" xfId="9605"/>
    <cellStyle name="표준 17 3 3 2 2 2 2" xfId="9606"/>
    <cellStyle name="표준 17 3 3 2 2 3" xfId="9607"/>
    <cellStyle name="표준 17 3 3 2 2 4" xfId="9608"/>
    <cellStyle name="표준 17 3 3 2 3" xfId="9609"/>
    <cellStyle name="표준 17 3 3 2 3 2" xfId="9610"/>
    <cellStyle name="표준 17 3 3 2 4" xfId="9611"/>
    <cellStyle name="표준 17 3 3 2 5" xfId="9612"/>
    <cellStyle name="표준 17 3 3 3" xfId="9613"/>
    <cellStyle name="표준 17 3 3 3 2" xfId="9614"/>
    <cellStyle name="표준 17 3 3 3 2 2" xfId="9615"/>
    <cellStyle name="표준 17 3 3 3 2 2 2" xfId="9616"/>
    <cellStyle name="표준 17 3 3 3 2 3" xfId="9617"/>
    <cellStyle name="표준 17 3 3 3 2 4" xfId="9618"/>
    <cellStyle name="표준 17 3 3 3 3" xfId="9619"/>
    <cellStyle name="표준 17 3 3 3 3 2" xfId="9620"/>
    <cellStyle name="표준 17 3 3 3 4" xfId="9621"/>
    <cellStyle name="표준 17 3 3 3 5" xfId="9622"/>
    <cellStyle name="표준 17 3 3 4" xfId="9623"/>
    <cellStyle name="표준 17 3 3 4 2" xfId="9624"/>
    <cellStyle name="표준 17 3 3 4 2 2" xfId="9625"/>
    <cellStyle name="표준 17 3 3 4 2 2 2" xfId="9626"/>
    <cellStyle name="표준 17 3 3 4 2 3" xfId="9627"/>
    <cellStyle name="표준 17 3 3 4 2 4" xfId="9628"/>
    <cellStyle name="표준 17 3 3 4 3" xfId="9629"/>
    <cellStyle name="표준 17 3 3 4 3 2" xfId="9630"/>
    <cellStyle name="표준 17 3 3 4 4" xfId="9631"/>
    <cellStyle name="표준 17 3 3 4 5" xfId="9632"/>
    <cellStyle name="표준 17 3 3 5" xfId="9633"/>
    <cellStyle name="표준 17 3 3 5 2" xfId="9634"/>
    <cellStyle name="표준 17 3 3 5 2 2" xfId="9635"/>
    <cellStyle name="표준 17 3 3 5 2 2 2" xfId="9636"/>
    <cellStyle name="표준 17 3 3 5 2 3" xfId="9637"/>
    <cellStyle name="표준 17 3 3 5 2 4" xfId="9638"/>
    <cellStyle name="표준 17 3 3 5 3" xfId="9639"/>
    <cellStyle name="표준 17 3 3 5 3 2" xfId="9640"/>
    <cellStyle name="표준 17 3 3 5 4" xfId="9641"/>
    <cellStyle name="표준 17 3 3 5 5" xfId="9642"/>
    <cellStyle name="표준 17 3 3 6" xfId="9643"/>
    <cellStyle name="표준 17 3 3 6 2" xfId="9644"/>
    <cellStyle name="표준 17 3 3 6 2 2" xfId="9645"/>
    <cellStyle name="표준 17 3 3 6 3" xfId="9646"/>
    <cellStyle name="표준 17 3 3 6 4" xfId="9647"/>
    <cellStyle name="표준 17 3 3 7" xfId="9648"/>
    <cellStyle name="표준 17 3 3 7 2" xfId="9649"/>
    <cellStyle name="표준 17 3 3 8" xfId="9650"/>
    <cellStyle name="표준 17 3 3 9" xfId="9651"/>
    <cellStyle name="표준 17 3 4" xfId="9652"/>
    <cellStyle name="표준 17 3 4 2" xfId="9653"/>
    <cellStyle name="표준 17 3 4 2 2" xfId="9654"/>
    <cellStyle name="표준 17 3 4 2 2 2" xfId="9655"/>
    <cellStyle name="표준 17 3 4 2 3" xfId="9656"/>
    <cellStyle name="표준 17 3 4 2 4" xfId="9657"/>
    <cellStyle name="표준 17 3 4 3" xfId="9658"/>
    <cellStyle name="표준 17 3 4 3 2" xfId="9659"/>
    <cellStyle name="표준 17 3 4 4" xfId="9660"/>
    <cellStyle name="표준 17 3 4 5" xfId="9661"/>
    <cellStyle name="표준 17 3 5" xfId="9662"/>
    <cellStyle name="표준 17 3 5 2" xfId="9663"/>
    <cellStyle name="표준 17 3 5 2 2" xfId="9664"/>
    <cellStyle name="표준 17 3 5 2 2 2" xfId="9665"/>
    <cellStyle name="표준 17 3 5 2 3" xfId="9666"/>
    <cellStyle name="표준 17 3 5 2 4" xfId="9667"/>
    <cellStyle name="표준 17 3 5 3" xfId="9668"/>
    <cellStyle name="표준 17 3 5 3 2" xfId="9669"/>
    <cellStyle name="표준 17 3 5 4" xfId="9670"/>
    <cellStyle name="표준 17 3 5 5" xfId="9671"/>
    <cellStyle name="표준 17 3 6" xfId="9672"/>
    <cellStyle name="표준 17 3 6 2" xfId="9673"/>
    <cellStyle name="표준 17 3 6 2 2" xfId="9674"/>
    <cellStyle name="표준 17 3 6 2 2 2" xfId="9675"/>
    <cellStyle name="표준 17 3 6 2 3" xfId="9676"/>
    <cellStyle name="표준 17 3 6 2 4" xfId="9677"/>
    <cellStyle name="표준 17 3 6 3" xfId="9678"/>
    <cellStyle name="표준 17 3 6 3 2" xfId="9679"/>
    <cellStyle name="표준 17 3 6 4" xfId="9680"/>
    <cellStyle name="표준 17 3 6 5" xfId="9681"/>
    <cellStyle name="표준 17 3 7" xfId="9682"/>
    <cellStyle name="표준 17 3 7 2" xfId="9683"/>
    <cellStyle name="표준 17 3 7 2 2" xfId="9684"/>
    <cellStyle name="표준 17 3 7 2 2 2" xfId="9685"/>
    <cellStyle name="표준 17 3 7 2 3" xfId="9686"/>
    <cellStyle name="표준 17 3 7 2 4" xfId="9687"/>
    <cellStyle name="표준 17 3 7 3" xfId="9688"/>
    <cellStyle name="표준 17 3 7 3 2" xfId="9689"/>
    <cellStyle name="표준 17 3 7 4" xfId="9690"/>
    <cellStyle name="표준 17 3 7 5" xfId="9691"/>
    <cellStyle name="표준 17 3 8" xfId="9692"/>
    <cellStyle name="표준 17 3 8 2" xfId="9693"/>
    <cellStyle name="표준 17 3 8 2 2" xfId="9694"/>
    <cellStyle name="표준 17 3 8 3" xfId="9695"/>
    <cellStyle name="표준 17 3 8 4" xfId="9696"/>
    <cellStyle name="표준 17 3 9" xfId="9697"/>
    <cellStyle name="표준 17 3 9 2" xfId="9698"/>
    <cellStyle name="표준 17 4" xfId="9699"/>
    <cellStyle name="표준 17 4 10" xfId="9700"/>
    <cellStyle name="표준 17 4 2" xfId="9701"/>
    <cellStyle name="표준 17 4 2 2" xfId="9702"/>
    <cellStyle name="표준 17 4 2 2 2" xfId="9703"/>
    <cellStyle name="표준 17 4 2 2 2 2" xfId="9704"/>
    <cellStyle name="표준 17 4 2 2 2 2 2" xfId="9705"/>
    <cellStyle name="표준 17 4 2 2 2 3" xfId="9706"/>
    <cellStyle name="표준 17 4 2 2 2 4" xfId="9707"/>
    <cellStyle name="표준 17 4 2 2 3" xfId="9708"/>
    <cellStyle name="표준 17 4 2 2 3 2" xfId="9709"/>
    <cellStyle name="표준 17 4 2 2 4" xfId="9710"/>
    <cellStyle name="표준 17 4 2 2 5" xfId="9711"/>
    <cellStyle name="표준 17 4 2 3" xfId="9712"/>
    <cellStyle name="표준 17 4 2 3 2" xfId="9713"/>
    <cellStyle name="표준 17 4 2 3 2 2" xfId="9714"/>
    <cellStyle name="표준 17 4 2 3 2 2 2" xfId="9715"/>
    <cellStyle name="표준 17 4 2 3 2 3" xfId="9716"/>
    <cellStyle name="표준 17 4 2 3 2 4" xfId="9717"/>
    <cellStyle name="표준 17 4 2 3 3" xfId="9718"/>
    <cellStyle name="표준 17 4 2 3 3 2" xfId="9719"/>
    <cellStyle name="표준 17 4 2 3 4" xfId="9720"/>
    <cellStyle name="표준 17 4 2 3 5" xfId="9721"/>
    <cellStyle name="표준 17 4 2 4" xfId="9722"/>
    <cellStyle name="표준 17 4 2 4 2" xfId="9723"/>
    <cellStyle name="표준 17 4 2 4 2 2" xfId="9724"/>
    <cellStyle name="표준 17 4 2 4 2 2 2" xfId="9725"/>
    <cellStyle name="표준 17 4 2 4 2 3" xfId="9726"/>
    <cellStyle name="표준 17 4 2 4 2 4" xfId="9727"/>
    <cellStyle name="표준 17 4 2 4 3" xfId="9728"/>
    <cellStyle name="표준 17 4 2 4 3 2" xfId="9729"/>
    <cellStyle name="표준 17 4 2 4 4" xfId="9730"/>
    <cellStyle name="표준 17 4 2 4 5" xfId="9731"/>
    <cellStyle name="표준 17 4 2 5" xfId="9732"/>
    <cellStyle name="표준 17 4 2 5 2" xfId="9733"/>
    <cellStyle name="표준 17 4 2 5 2 2" xfId="9734"/>
    <cellStyle name="표준 17 4 2 5 2 2 2" xfId="9735"/>
    <cellStyle name="표준 17 4 2 5 2 3" xfId="9736"/>
    <cellStyle name="표준 17 4 2 5 2 4" xfId="9737"/>
    <cellStyle name="표준 17 4 2 5 3" xfId="9738"/>
    <cellStyle name="표준 17 4 2 5 3 2" xfId="9739"/>
    <cellStyle name="표준 17 4 2 5 4" xfId="9740"/>
    <cellStyle name="표준 17 4 2 5 5" xfId="9741"/>
    <cellStyle name="표준 17 4 2 6" xfId="9742"/>
    <cellStyle name="표준 17 4 2 6 2" xfId="9743"/>
    <cellStyle name="표준 17 4 2 6 2 2" xfId="9744"/>
    <cellStyle name="표준 17 4 2 6 3" xfId="9745"/>
    <cellStyle name="표준 17 4 2 6 4" xfId="9746"/>
    <cellStyle name="표준 17 4 2 7" xfId="9747"/>
    <cellStyle name="표준 17 4 2 7 2" xfId="9748"/>
    <cellStyle name="표준 17 4 2 8" xfId="9749"/>
    <cellStyle name="표준 17 4 2 9" xfId="9750"/>
    <cellStyle name="표준 17 4 3" xfId="9751"/>
    <cellStyle name="표준 17 4 3 2" xfId="9752"/>
    <cellStyle name="표준 17 4 3 2 2" xfId="9753"/>
    <cellStyle name="표준 17 4 3 2 2 2" xfId="9754"/>
    <cellStyle name="표준 17 4 3 2 3" xfId="9755"/>
    <cellStyle name="표준 17 4 3 2 4" xfId="9756"/>
    <cellStyle name="표준 17 4 3 3" xfId="9757"/>
    <cellStyle name="표준 17 4 3 3 2" xfId="9758"/>
    <cellStyle name="표준 17 4 3 4" xfId="9759"/>
    <cellStyle name="표준 17 4 3 5" xfId="9760"/>
    <cellStyle name="표준 17 4 4" xfId="9761"/>
    <cellStyle name="표준 17 4 4 2" xfId="9762"/>
    <cellStyle name="표준 17 4 4 2 2" xfId="9763"/>
    <cellStyle name="표준 17 4 4 2 2 2" xfId="9764"/>
    <cellStyle name="표준 17 4 4 2 3" xfId="9765"/>
    <cellStyle name="표준 17 4 4 2 4" xfId="9766"/>
    <cellStyle name="표준 17 4 4 3" xfId="9767"/>
    <cellStyle name="표준 17 4 4 3 2" xfId="9768"/>
    <cellStyle name="표준 17 4 4 4" xfId="9769"/>
    <cellStyle name="표준 17 4 4 5" xfId="9770"/>
    <cellStyle name="표준 17 4 5" xfId="9771"/>
    <cellStyle name="표준 17 4 5 2" xfId="9772"/>
    <cellStyle name="표준 17 4 5 2 2" xfId="9773"/>
    <cellStyle name="표준 17 4 5 2 2 2" xfId="9774"/>
    <cellStyle name="표준 17 4 5 2 3" xfId="9775"/>
    <cellStyle name="표준 17 4 5 2 4" xfId="9776"/>
    <cellStyle name="표준 17 4 5 3" xfId="9777"/>
    <cellStyle name="표준 17 4 5 3 2" xfId="9778"/>
    <cellStyle name="표준 17 4 5 4" xfId="9779"/>
    <cellStyle name="표준 17 4 5 5" xfId="9780"/>
    <cellStyle name="표준 17 4 6" xfId="9781"/>
    <cellStyle name="표준 17 4 6 2" xfId="9782"/>
    <cellStyle name="표준 17 4 6 2 2" xfId="9783"/>
    <cellStyle name="표준 17 4 6 2 2 2" xfId="9784"/>
    <cellStyle name="표준 17 4 6 2 3" xfId="9785"/>
    <cellStyle name="표준 17 4 6 2 4" xfId="9786"/>
    <cellStyle name="표준 17 4 6 3" xfId="9787"/>
    <cellStyle name="표준 17 4 6 3 2" xfId="9788"/>
    <cellStyle name="표준 17 4 6 4" xfId="9789"/>
    <cellStyle name="표준 17 4 6 5" xfId="9790"/>
    <cellStyle name="표준 17 4 7" xfId="9791"/>
    <cellStyle name="표준 17 4 7 2" xfId="9792"/>
    <cellStyle name="표준 17 4 7 2 2" xfId="9793"/>
    <cellStyle name="표준 17 4 7 3" xfId="9794"/>
    <cellStyle name="표준 17 4 7 4" xfId="9795"/>
    <cellStyle name="표준 17 4 8" xfId="9796"/>
    <cellStyle name="표준 17 4 8 2" xfId="9797"/>
    <cellStyle name="표준 17 4 9" xfId="9798"/>
    <cellStyle name="표준 17 5" xfId="9799"/>
    <cellStyle name="표준 17 5 2" xfId="9800"/>
    <cellStyle name="표준 17 5 2 2" xfId="9801"/>
    <cellStyle name="표준 17 5 2 2 2" xfId="9802"/>
    <cellStyle name="표준 17 5 2 2 2 2" xfId="9803"/>
    <cellStyle name="표준 17 5 2 2 3" xfId="9804"/>
    <cellStyle name="표준 17 5 2 2 4" xfId="9805"/>
    <cellStyle name="표준 17 5 2 3" xfId="9806"/>
    <cellStyle name="표준 17 5 2 3 2" xfId="9807"/>
    <cellStyle name="표준 17 5 2 4" xfId="9808"/>
    <cellStyle name="표준 17 5 2 5" xfId="9809"/>
    <cellStyle name="표준 17 5 3" xfId="9810"/>
    <cellStyle name="표준 17 5 3 2" xfId="9811"/>
    <cellStyle name="표준 17 5 3 2 2" xfId="9812"/>
    <cellStyle name="표준 17 5 3 2 2 2" xfId="9813"/>
    <cellStyle name="표준 17 5 3 2 3" xfId="9814"/>
    <cellStyle name="표준 17 5 3 2 4" xfId="9815"/>
    <cellStyle name="표준 17 5 3 3" xfId="9816"/>
    <cellStyle name="표준 17 5 3 3 2" xfId="9817"/>
    <cellStyle name="표준 17 5 3 4" xfId="9818"/>
    <cellStyle name="표준 17 5 3 5" xfId="9819"/>
    <cellStyle name="표준 17 5 4" xfId="9820"/>
    <cellStyle name="표준 17 5 4 2" xfId="9821"/>
    <cellStyle name="표준 17 5 4 2 2" xfId="9822"/>
    <cellStyle name="표준 17 5 4 2 2 2" xfId="9823"/>
    <cellStyle name="표준 17 5 4 2 3" xfId="9824"/>
    <cellStyle name="표준 17 5 4 2 4" xfId="9825"/>
    <cellStyle name="표준 17 5 4 3" xfId="9826"/>
    <cellStyle name="표준 17 5 4 3 2" xfId="9827"/>
    <cellStyle name="표준 17 5 4 4" xfId="9828"/>
    <cellStyle name="표준 17 5 4 5" xfId="9829"/>
    <cellStyle name="표준 17 5 5" xfId="9830"/>
    <cellStyle name="표준 17 5 5 2" xfId="9831"/>
    <cellStyle name="표준 17 5 5 2 2" xfId="9832"/>
    <cellStyle name="표준 17 5 5 2 2 2" xfId="9833"/>
    <cellStyle name="표준 17 5 5 2 3" xfId="9834"/>
    <cellStyle name="표준 17 5 5 2 4" xfId="9835"/>
    <cellStyle name="표준 17 5 5 3" xfId="9836"/>
    <cellStyle name="표준 17 5 5 3 2" xfId="9837"/>
    <cellStyle name="표준 17 5 5 4" xfId="9838"/>
    <cellStyle name="표준 17 5 5 5" xfId="9839"/>
    <cellStyle name="표준 17 5 6" xfId="9840"/>
    <cellStyle name="표준 17 5 6 2" xfId="9841"/>
    <cellStyle name="표준 17 5 6 2 2" xfId="9842"/>
    <cellStyle name="표준 17 5 6 3" xfId="9843"/>
    <cellStyle name="표준 17 5 6 4" xfId="9844"/>
    <cellStyle name="표준 17 5 7" xfId="9845"/>
    <cellStyle name="표준 17 5 7 2" xfId="9846"/>
    <cellStyle name="표준 17 5 8" xfId="9847"/>
    <cellStyle name="표준 17 5 9" xfId="9848"/>
    <cellStyle name="표준 17 6" xfId="9849"/>
    <cellStyle name="표준 17 6 2" xfId="9850"/>
    <cellStyle name="표준 17 6 2 2" xfId="9851"/>
    <cellStyle name="표준 17 6 2 2 2" xfId="9852"/>
    <cellStyle name="표준 17 6 2 3" xfId="9853"/>
    <cellStyle name="표준 17 6 2 4" xfId="9854"/>
    <cellStyle name="표준 17 6 3" xfId="9855"/>
    <cellStyle name="표준 17 6 3 2" xfId="9856"/>
    <cellStyle name="표준 17 6 4" xfId="9857"/>
    <cellStyle name="표준 17 6 5" xfId="9858"/>
    <cellStyle name="표준 17 7" xfId="9859"/>
    <cellStyle name="표준 17 7 2" xfId="9860"/>
    <cellStyle name="표준 17 7 2 2" xfId="9861"/>
    <cellStyle name="표준 17 7 2 2 2" xfId="9862"/>
    <cellStyle name="표준 17 7 2 3" xfId="9863"/>
    <cellStyle name="표준 17 7 2 4" xfId="9864"/>
    <cellStyle name="표준 17 7 3" xfId="9865"/>
    <cellStyle name="표준 17 7 3 2" xfId="9866"/>
    <cellStyle name="표준 17 7 4" xfId="9867"/>
    <cellStyle name="표준 17 7 5" xfId="9868"/>
    <cellStyle name="표준 17 8" xfId="9869"/>
    <cellStyle name="표준 17 8 2" xfId="9870"/>
    <cellStyle name="표준 17 8 2 2" xfId="9871"/>
    <cellStyle name="표준 17 8 2 2 2" xfId="9872"/>
    <cellStyle name="표준 17 8 2 3" xfId="9873"/>
    <cellStyle name="표준 17 8 2 4" xfId="9874"/>
    <cellStyle name="표준 17 8 3" xfId="9875"/>
    <cellStyle name="표준 17 8 3 2" xfId="9876"/>
    <cellStyle name="표준 17 8 4" xfId="9877"/>
    <cellStyle name="표준 17 8 5" xfId="9878"/>
    <cellStyle name="표준 17 9" xfId="9879"/>
    <cellStyle name="표준 17 9 2" xfId="9880"/>
    <cellStyle name="표준 17 9 2 2" xfId="9881"/>
    <cellStyle name="표준 17 9 2 2 2" xfId="9882"/>
    <cellStyle name="표준 17 9 2 3" xfId="9883"/>
    <cellStyle name="표준 17 9 2 4" xfId="9884"/>
    <cellStyle name="표준 17 9 3" xfId="9885"/>
    <cellStyle name="표준 17 9 3 2" xfId="9886"/>
    <cellStyle name="표준 17 9 4" xfId="9887"/>
    <cellStyle name="표준 17 9 5" xfId="9888"/>
    <cellStyle name="표준 170" xfId="9889"/>
    <cellStyle name="표준 171" xfId="9890"/>
    <cellStyle name="표준 172" xfId="9891"/>
    <cellStyle name="표준 173" xfId="9892"/>
    <cellStyle name="표준 174" xfId="9893"/>
    <cellStyle name="표준 175" xfId="9894"/>
    <cellStyle name="표준 176" xfId="9895"/>
    <cellStyle name="표준 177" xfId="9896"/>
    <cellStyle name="표준 178" xfId="9897"/>
    <cellStyle name="표준 179" xfId="9898"/>
    <cellStyle name="표준 18" xfId="9899"/>
    <cellStyle name="표준 18 10" xfId="9900"/>
    <cellStyle name="표준 18 10 2" xfId="9901"/>
    <cellStyle name="표준 18 10 2 2" xfId="9902"/>
    <cellStyle name="표준 18 10 3" xfId="9903"/>
    <cellStyle name="표준 18 10 4" xfId="9904"/>
    <cellStyle name="표준 18 11" xfId="9905"/>
    <cellStyle name="표준 18 11 2" xfId="9906"/>
    <cellStyle name="표준 18 12" xfId="9907"/>
    <cellStyle name="표준 18 13" xfId="9908"/>
    <cellStyle name="표준 18 14" xfId="9909"/>
    <cellStyle name="표준 18 2" xfId="9910"/>
    <cellStyle name="표준 18 2 10" xfId="9911"/>
    <cellStyle name="표준 18 2 10 2" xfId="9912"/>
    <cellStyle name="표준 18 2 11" xfId="9913"/>
    <cellStyle name="표준 18 2 12" xfId="9914"/>
    <cellStyle name="표준 18 2 13" xfId="9915"/>
    <cellStyle name="표준 18 2 2" xfId="9916"/>
    <cellStyle name="표준 18 2 2 10" xfId="9917"/>
    <cellStyle name="표준 18 2 2 11" xfId="9918"/>
    <cellStyle name="표준 18 2 2 2" xfId="9919"/>
    <cellStyle name="표준 18 2 2 2 10" xfId="9920"/>
    <cellStyle name="표준 18 2 2 2 2" xfId="9921"/>
    <cellStyle name="표준 18 2 2 2 2 2" xfId="9922"/>
    <cellStyle name="표준 18 2 2 2 2 2 2" xfId="9923"/>
    <cellStyle name="표준 18 2 2 2 2 2 2 2" xfId="9924"/>
    <cellStyle name="표준 18 2 2 2 2 2 2 2 2" xfId="9925"/>
    <cellStyle name="표준 18 2 2 2 2 2 2 3" xfId="9926"/>
    <cellStyle name="표준 18 2 2 2 2 2 2 4" xfId="9927"/>
    <cellStyle name="표준 18 2 2 2 2 2 3" xfId="9928"/>
    <cellStyle name="표준 18 2 2 2 2 2 3 2" xfId="9929"/>
    <cellStyle name="표준 18 2 2 2 2 2 4" xfId="9930"/>
    <cellStyle name="표준 18 2 2 2 2 2 5" xfId="9931"/>
    <cellStyle name="표준 18 2 2 2 2 3" xfId="9932"/>
    <cellStyle name="표준 18 2 2 2 2 3 2" xfId="9933"/>
    <cellStyle name="표준 18 2 2 2 2 3 2 2" xfId="9934"/>
    <cellStyle name="표준 18 2 2 2 2 3 2 2 2" xfId="9935"/>
    <cellStyle name="표준 18 2 2 2 2 3 2 3" xfId="9936"/>
    <cellStyle name="표준 18 2 2 2 2 3 2 4" xfId="9937"/>
    <cellStyle name="표준 18 2 2 2 2 3 3" xfId="9938"/>
    <cellStyle name="표준 18 2 2 2 2 3 3 2" xfId="9939"/>
    <cellStyle name="표준 18 2 2 2 2 3 4" xfId="9940"/>
    <cellStyle name="표준 18 2 2 2 2 3 5" xfId="9941"/>
    <cellStyle name="표준 18 2 2 2 2 4" xfId="9942"/>
    <cellStyle name="표준 18 2 2 2 2 4 2" xfId="9943"/>
    <cellStyle name="표준 18 2 2 2 2 4 2 2" xfId="9944"/>
    <cellStyle name="표준 18 2 2 2 2 4 2 2 2" xfId="9945"/>
    <cellStyle name="표준 18 2 2 2 2 4 2 3" xfId="9946"/>
    <cellStyle name="표준 18 2 2 2 2 4 2 4" xfId="9947"/>
    <cellStyle name="표준 18 2 2 2 2 4 3" xfId="9948"/>
    <cellStyle name="표준 18 2 2 2 2 4 3 2" xfId="9949"/>
    <cellStyle name="표준 18 2 2 2 2 4 4" xfId="9950"/>
    <cellStyle name="표준 18 2 2 2 2 4 5" xfId="9951"/>
    <cellStyle name="표준 18 2 2 2 2 5" xfId="9952"/>
    <cellStyle name="표준 18 2 2 2 2 5 2" xfId="9953"/>
    <cellStyle name="표준 18 2 2 2 2 5 2 2" xfId="9954"/>
    <cellStyle name="표준 18 2 2 2 2 5 2 2 2" xfId="9955"/>
    <cellStyle name="표준 18 2 2 2 2 5 2 3" xfId="9956"/>
    <cellStyle name="표준 18 2 2 2 2 5 2 4" xfId="9957"/>
    <cellStyle name="표준 18 2 2 2 2 5 3" xfId="9958"/>
    <cellStyle name="표준 18 2 2 2 2 5 3 2" xfId="9959"/>
    <cellStyle name="표준 18 2 2 2 2 5 4" xfId="9960"/>
    <cellStyle name="표준 18 2 2 2 2 5 5" xfId="9961"/>
    <cellStyle name="표준 18 2 2 2 2 6" xfId="9962"/>
    <cellStyle name="표준 18 2 2 2 2 6 2" xfId="9963"/>
    <cellStyle name="표준 18 2 2 2 2 6 2 2" xfId="9964"/>
    <cellStyle name="표준 18 2 2 2 2 6 3" xfId="9965"/>
    <cellStyle name="표준 18 2 2 2 2 6 4" xfId="9966"/>
    <cellStyle name="표준 18 2 2 2 2 7" xfId="9967"/>
    <cellStyle name="표준 18 2 2 2 2 7 2" xfId="9968"/>
    <cellStyle name="표준 18 2 2 2 2 8" xfId="9969"/>
    <cellStyle name="표준 18 2 2 2 2 9" xfId="9970"/>
    <cellStyle name="표준 18 2 2 2 3" xfId="9971"/>
    <cellStyle name="표준 18 2 2 2 3 2" xfId="9972"/>
    <cellStyle name="표준 18 2 2 2 3 2 2" xfId="9973"/>
    <cellStyle name="표준 18 2 2 2 3 2 2 2" xfId="9974"/>
    <cellStyle name="표준 18 2 2 2 3 2 3" xfId="9975"/>
    <cellStyle name="표준 18 2 2 2 3 2 4" xfId="9976"/>
    <cellStyle name="표준 18 2 2 2 3 3" xfId="9977"/>
    <cellStyle name="표준 18 2 2 2 3 3 2" xfId="9978"/>
    <cellStyle name="표준 18 2 2 2 3 4" xfId="9979"/>
    <cellStyle name="표준 18 2 2 2 3 5" xfId="9980"/>
    <cellStyle name="표준 18 2 2 2 4" xfId="9981"/>
    <cellStyle name="표준 18 2 2 2 4 2" xfId="9982"/>
    <cellStyle name="표준 18 2 2 2 4 2 2" xfId="9983"/>
    <cellStyle name="표준 18 2 2 2 4 2 2 2" xfId="9984"/>
    <cellStyle name="표준 18 2 2 2 4 2 3" xfId="9985"/>
    <cellStyle name="표준 18 2 2 2 4 2 4" xfId="9986"/>
    <cellStyle name="표준 18 2 2 2 4 3" xfId="9987"/>
    <cellStyle name="표준 18 2 2 2 4 3 2" xfId="9988"/>
    <cellStyle name="표준 18 2 2 2 4 4" xfId="9989"/>
    <cellStyle name="표준 18 2 2 2 4 5" xfId="9990"/>
    <cellStyle name="표준 18 2 2 2 5" xfId="9991"/>
    <cellStyle name="표준 18 2 2 2 5 2" xfId="9992"/>
    <cellStyle name="표준 18 2 2 2 5 2 2" xfId="9993"/>
    <cellStyle name="표준 18 2 2 2 5 2 2 2" xfId="9994"/>
    <cellStyle name="표준 18 2 2 2 5 2 3" xfId="9995"/>
    <cellStyle name="표준 18 2 2 2 5 2 4" xfId="9996"/>
    <cellStyle name="표준 18 2 2 2 5 3" xfId="9997"/>
    <cellStyle name="표준 18 2 2 2 5 3 2" xfId="9998"/>
    <cellStyle name="표준 18 2 2 2 5 4" xfId="9999"/>
    <cellStyle name="표준 18 2 2 2 5 5" xfId="10000"/>
    <cellStyle name="표준 18 2 2 2 6" xfId="10001"/>
    <cellStyle name="표준 18 2 2 2 6 2" xfId="10002"/>
    <cellStyle name="표준 18 2 2 2 6 2 2" xfId="10003"/>
    <cellStyle name="표준 18 2 2 2 6 2 2 2" xfId="10004"/>
    <cellStyle name="표준 18 2 2 2 6 2 3" xfId="10005"/>
    <cellStyle name="표준 18 2 2 2 6 2 4" xfId="10006"/>
    <cellStyle name="표준 18 2 2 2 6 3" xfId="10007"/>
    <cellStyle name="표준 18 2 2 2 6 3 2" xfId="10008"/>
    <cellStyle name="표준 18 2 2 2 6 4" xfId="10009"/>
    <cellStyle name="표준 18 2 2 2 6 5" xfId="10010"/>
    <cellStyle name="표준 18 2 2 2 7" xfId="10011"/>
    <cellStyle name="표준 18 2 2 2 7 2" xfId="10012"/>
    <cellStyle name="표준 18 2 2 2 7 2 2" xfId="10013"/>
    <cellStyle name="표준 18 2 2 2 7 3" xfId="10014"/>
    <cellStyle name="표준 18 2 2 2 7 4" xfId="10015"/>
    <cellStyle name="표준 18 2 2 2 8" xfId="10016"/>
    <cellStyle name="표준 18 2 2 2 8 2" xfId="10017"/>
    <cellStyle name="표준 18 2 2 2 9" xfId="10018"/>
    <cellStyle name="표준 18 2 2 3" xfId="10019"/>
    <cellStyle name="표준 18 2 2 3 2" xfId="10020"/>
    <cellStyle name="표준 18 2 2 3 2 2" xfId="10021"/>
    <cellStyle name="표준 18 2 2 3 2 2 2" xfId="10022"/>
    <cellStyle name="표준 18 2 2 3 2 2 2 2" xfId="10023"/>
    <cellStyle name="표준 18 2 2 3 2 2 3" xfId="10024"/>
    <cellStyle name="표준 18 2 2 3 2 2 4" xfId="10025"/>
    <cellStyle name="표준 18 2 2 3 2 3" xfId="10026"/>
    <cellStyle name="표준 18 2 2 3 2 3 2" xfId="10027"/>
    <cellStyle name="표준 18 2 2 3 2 4" xfId="10028"/>
    <cellStyle name="표준 18 2 2 3 2 5" xfId="10029"/>
    <cellStyle name="표준 18 2 2 3 3" xfId="10030"/>
    <cellStyle name="표준 18 2 2 3 3 2" xfId="10031"/>
    <cellStyle name="표준 18 2 2 3 3 2 2" xfId="10032"/>
    <cellStyle name="표준 18 2 2 3 3 2 2 2" xfId="10033"/>
    <cellStyle name="표준 18 2 2 3 3 2 3" xfId="10034"/>
    <cellStyle name="표준 18 2 2 3 3 2 4" xfId="10035"/>
    <cellStyle name="표준 18 2 2 3 3 3" xfId="10036"/>
    <cellStyle name="표준 18 2 2 3 3 3 2" xfId="10037"/>
    <cellStyle name="표준 18 2 2 3 3 4" xfId="10038"/>
    <cellStyle name="표준 18 2 2 3 3 5" xfId="10039"/>
    <cellStyle name="표준 18 2 2 3 4" xfId="10040"/>
    <cellStyle name="표준 18 2 2 3 4 2" xfId="10041"/>
    <cellStyle name="표준 18 2 2 3 4 2 2" xfId="10042"/>
    <cellStyle name="표준 18 2 2 3 4 2 2 2" xfId="10043"/>
    <cellStyle name="표준 18 2 2 3 4 2 3" xfId="10044"/>
    <cellStyle name="표준 18 2 2 3 4 2 4" xfId="10045"/>
    <cellStyle name="표준 18 2 2 3 4 3" xfId="10046"/>
    <cellStyle name="표준 18 2 2 3 4 3 2" xfId="10047"/>
    <cellStyle name="표준 18 2 2 3 4 4" xfId="10048"/>
    <cellStyle name="표준 18 2 2 3 4 5" xfId="10049"/>
    <cellStyle name="표준 18 2 2 3 5" xfId="10050"/>
    <cellStyle name="표준 18 2 2 3 5 2" xfId="10051"/>
    <cellStyle name="표준 18 2 2 3 5 2 2" xfId="10052"/>
    <cellStyle name="표준 18 2 2 3 5 2 2 2" xfId="10053"/>
    <cellStyle name="표준 18 2 2 3 5 2 3" xfId="10054"/>
    <cellStyle name="표준 18 2 2 3 5 2 4" xfId="10055"/>
    <cellStyle name="표준 18 2 2 3 5 3" xfId="10056"/>
    <cellStyle name="표준 18 2 2 3 5 3 2" xfId="10057"/>
    <cellStyle name="표준 18 2 2 3 5 4" xfId="10058"/>
    <cellStyle name="표준 18 2 2 3 5 5" xfId="10059"/>
    <cellStyle name="표준 18 2 2 3 6" xfId="10060"/>
    <cellStyle name="표준 18 2 2 3 6 2" xfId="10061"/>
    <cellStyle name="표준 18 2 2 3 6 2 2" xfId="10062"/>
    <cellStyle name="표준 18 2 2 3 6 3" xfId="10063"/>
    <cellStyle name="표준 18 2 2 3 6 4" xfId="10064"/>
    <cellStyle name="표준 18 2 2 3 7" xfId="10065"/>
    <cellStyle name="표준 18 2 2 3 7 2" xfId="10066"/>
    <cellStyle name="표준 18 2 2 3 8" xfId="10067"/>
    <cellStyle name="표준 18 2 2 3 9" xfId="10068"/>
    <cellStyle name="표준 18 2 2 4" xfId="10069"/>
    <cellStyle name="표준 18 2 2 4 2" xfId="10070"/>
    <cellStyle name="표준 18 2 2 4 2 2" xfId="10071"/>
    <cellStyle name="표준 18 2 2 4 2 2 2" xfId="10072"/>
    <cellStyle name="표준 18 2 2 4 2 3" xfId="10073"/>
    <cellStyle name="표준 18 2 2 4 2 4" xfId="10074"/>
    <cellStyle name="표준 18 2 2 4 3" xfId="10075"/>
    <cellStyle name="표준 18 2 2 4 3 2" xfId="10076"/>
    <cellStyle name="표준 18 2 2 4 4" xfId="10077"/>
    <cellStyle name="표준 18 2 2 4 5" xfId="10078"/>
    <cellStyle name="표준 18 2 2 5" xfId="10079"/>
    <cellStyle name="표준 18 2 2 5 2" xfId="10080"/>
    <cellStyle name="표준 18 2 2 5 2 2" xfId="10081"/>
    <cellStyle name="표준 18 2 2 5 2 2 2" xfId="10082"/>
    <cellStyle name="표준 18 2 2 5 2 3" xfId="10083"/>
    <cellStyle name="표준 18 2 2 5 2 4" xfId="10084"/>
    <cellStyle name="표준 18 2 2 5 3" xfId="10085"/>
    <cellStyle name="표준 18 2 2 5 3 2" xfId="10086"/>
    <cellStyle name="표준 18 2 2 5 4" xfId="10087"/>
    <cellStyle name="표준 18 2 2 5 5" xfId="10088"/>
    <cellStyle name="표준 18 2 2 6" xfId="10089"/>
    <cellStyle name="표준 18 2 2 6 2" xfId="10090"/>
    <cellStyle name="표준 18 2 2 6 2 2" xfId="10091"/>
    <cellStyle name="표준 18 2 2 6 2 2 2" xfId="10092"/>
    <cellStyle name="표준 18 2 2 6 2 3" xfId="10093"/>
    <cellStyle name="표준 18 2 2 6 2 4" xfId="10094"/>
    <cellStyle name="표준 18 2 2 6 3" xfId="10095"/>
    <cellStyle name="표준 18 2 2 6 3 2" xfId="10096"/>
    <cellStyle name="표준 18 2 2 6 4" xfId="10097"/>
    <cellStyle name="표준 18 2 2 6 5" xfId="10098"/>
    <cellStyle name="표준 18 2 2 7" xfId="10099"/>
    <cellStyle name="표준 18 2 2 7 2" xfId="10100"/>
    <cellStyle name="표준 18 2 2 7 2 2" xfId="10101"/>
    <cellStyle name="표준 18 2 2 7 2 2 2" xfId="10102"/>
    <cellStyle name="표준 18 2 2 7 2 3" xfId="10103"/>
    <cellStyle name="표준 18 2 2 7 2 4" xfId="10104"/>
    <cellStyle name="표준 18 2 2 7 3" xfId="10105"/>
    <cellStyle name="표준 18 2 2 7 3 2" xfId="10106"/>
    <cellStyle name="표준 18 2 2 7 4" xfId="10107"/>
    <cellStyle name="표준 18 2 2 7 5" xfId="10108"/>
    <cellStyle name="표준 18 2 2 8" xfId="10109"/>
    <cellStyle name="표준 18 2 2 8 2" xfId="10110"/>
    <cellStyle name="표준 18 2 2 8 2 2" xfId="10111"/>
    <cellStyle name="표준 18 2 2 8 3" xfId="10112"/>
    <cellStyle name="표준 18 2 2 8 4" xfId="10113"/>
    <cellStyle name="표준 18 2 2 9" xfId="10114"/>
    <cellStyle name="표준 18 2 2 9 2" xfId="10115"/>
    <cellStyle name="표준 18 2 3" xfId="10116"/>
    <cellStyle name="표준 18 2 3 10" xfId="10117"/>
    <cellStyle name="표준 18 2 3 2" xfId="10118"/>
    <cellStyle name="표준 18 2 3 2 2" xfId="10119"/>
    <cellStyle name="표준 18 2 3 2 2 2" xfId="10120"/>
    <cellStyle name="표준 18 2 3 2 2 2 2" xfId="10121"/>
    <cellStyle name="표준 18 2 3 2 2 2 2 2" xfId="10122"/>
    <cellStyle name="표준 18 2 3 2 2 2 3" xfId="10123"/>
    <cellStyle name="표준 18 2 3 2 2 2 4" xfId="10124"/>
    <cellStyle name="표준 18 2 3 2 2 3" xfId="10125"/>
    <cellStyle name="표준 18 2 3 2 2 3 2" xfId="10126"/>
    <cellStyle name="표준 18 2 3 2 2 4" xfId="10127"/>
    <cellStyle name="표준 18 2 3 2 2 5" xfId="10128"/>
    <cellStyle name="표준 18 2 3 2 3" xfId="10129"/>
    <cellStyle name="표준 18 2 3 2 3 2" xfId="10130"/>
    <cellStyle name="표준 18 2 3 2 3 2 2" xfId="10131"/>
    <cellStyle name="표준 18 2 3 2 3 2 2 2" xfId="10132"/>
    <cellStyle name="표준 18 2 3 2 3 2 3" xfId="10133"/>
    <cellStyle name="표준 18 2 3 2 3 2 4" xfId="10134"/>
    <cellStyle name="표준 18 2 3 2 3 3" xfId="10135"/>
    <cellStyle name="표준 18 2 3 2 3 3 2" xfId="10136"/>
    <cellStyle name="표준 18 2 3 2 3 4" xfId="10137"/>
    <cellStyle name="표준 18 2 3 2 3 5" xfId="10138"/>
    <cellStyle name="표준 18 2 3 2 4" xfId="10139"/>
    <cellStyle name="표준 18 2 3 2 4 2" xfId="10140"/>
    <cellStyle name="표준 18 2 3 2 4 2 2" xfId="10141"/>
    <cellStyle name="표준 18 2 3 2 4 2 2 2" xfId="10142"/>
    <cellStyle name="표준 18 2 3 2 4 2 3" xfId="10143"/>
    <cellStyle name="표준 18 2 3 2 4 2 4" xfId="10144"/>
    <cellStyle name="표준 18 2 3 2 4 3" xfId="10145"/>
    <cellStyle name="표준 18 2 3 2 4 3 2" xfId="10146"/>
    <cellStyle name="표준 18 2 3 2 4 4" xfId="10147"/>
    <cellStyle name="표준 18 2 3 2 4 5" xfId="10148"/>
    <cellStyle name="표준 18 2 3 2 5" xfId="10149"/>
    <cellStyle name="표준 18 2 3 2 5 2" xfId="10150"/>
    <cellStyle name="표준 18 2 3 2 5 2 2" xfId="10151"/>
    <cellStyle name="표준 18 2 3 2 5 2 2 2" xfId="10152"/>
    <cellStyle name="표준 18 2 3 2 5 2 3" xfId="10153"/>
    <cellStyle name="표준 18 2 3 2 5 2 4" xfId="10154"/>
    <cellStyle name="표준 18 2 3 2 5 3" xfId="10155"/>
    <cellStyle name="표준 18 2 3 2 5 3 2" xfId="10156"/>
    <cellStyle name="표준 18 2 3 2 5 4" xfId="10157"/>
    <cellStyle name="표준 18 2 3 2 5 5" xfId="10158"/>
    <cellStyle name="표준 18 2 3 2 6" xfId="10159"/>
    <cellStyle name="표준 18 2 3 2 6 2" xfId="10160"/>
    <cellStyle name="표준 18 2 3 2 6 2 2" xfId="10161"/>
    <cellStyle name="표준 18 2 3 2 6 3" xfId="10162"/>
    <cellStyle name="표준 18 2 3 2 6 4" xfId="10163"/>
    <cellStyle name="표준 18 2 3 2 7" xfId="10164"/>
    <cellStyle name="표준 18 2 3 2 7 2" xfId="10165"/>
    <cellStyle name="표준 18 2 3 2 8" xfId="10166"/>
    <cellStyle name="표준 18 2 3 2 9" xfId="10167"/>
    <cellStyle name="표준 18 2 3 3" xfId="10168"/>
    <cellStyle name="표준 18 2 3 3 2" xfId="10169"/>
    <cellStyle name="표준 18 2 3 3 2 2" xfId="10170"/>
    <cellStyle name="표준 18 2 3 3 2 2 2" xfId="10171"/>
    <cellStyle name="표준 18 2 3 3 2 3" xfId="10172"/>
    <cellStyle name="표준 18 2 3 3 2 4" xfId="10173"/>
    <cellStyle name="표준 18 2 3 3 3" xfId="10174"/>
    <cellStyle name="표준 18 2 3 3 3 2" xfId="10175"/>
    <cellStyle name="표준 18 2 3 3 4" xfId="10176"/>
    <cellStyle name="표준 18 2 3 3 5" xfId="10177"/>
    <cellStyle name="표준 18 2 3 4" xfId="10178"/>
    <cellStyle name="표준 18 2 3 4 2" xfId="10179"/>
    <cellStyle name="표준 18 2 3 4 2 2" xfId="10180"/>
    <cellStyle name="표준 18 2 3 4 2 2 2" xfId="10181"/>
    <cellStyle name="표준 18 2 3 4 2 3" xfId="10182"/>
    <cellStyle name="표준 18 2 3 4 2 4" xfId="10183"/>
    <cellStyle name="표준 18 2 3 4 3" xfId="10184"/>
    <cellStyle name="표준 18 2 3 4 3 2" xfId="10185"/>
    <cellStyle name="표준 18 2 3 4 4" xfId="10186"/>
    <cellStyle name="표준 18 2 3 4 5" xfId="10187"/>
    <cellStyle name="표준 18 2 3 5" xfId="10188"/>
    <cellStyle name="표준 18 2 3 5 2" xfId="10189"/>
    <cellStyle name="표준 18 2 3 5 2 2" xfId="10190"/>
    <cellStyle name="표준 18 2 3 5 2 2 2" xfId="10191"/>
    <cellStyle name="표준 18 2 3 5 2 3" xfId="10192"/>
    <cellStyle name="표준 18 2 3 5 2 4" xfId="10193"/>
    <cellStyle name="표준 18 2 3 5 3" xfId="10194"/>
    <cellStyle name="표준 18 2 3 5 3 2" xfId="10195"/>
    <cellStyle name="표준 18 2 3 5 4" xfId="10196"/>
    <cellStyle name="표준 18 2 3 5 5" xfId="10197"/>
    <cellStyle name="표준 18 2 3 6" xfId="10198"/>
    <cellStyle name="표준 18 2 3 6 2" xfId="10199"/>
    <cellStyle name="표준 18 2 3 6 2 2" xfId="10200"/>
    <cellStyle name="표준 18 2 3 6 2 2 2" xfId="10201"/>
    <cellStyle name="표준 18 2 3 6 2 3" xfId="10202"/>
    <cellStyle name="표준 18 2 3 6 2 4" xfId="10203"/>
    <cellStyle name="표준 18 2 3 6 3" xfId="10204"/>
    <cellStyle name="표준 18 2 3 6 3 2" xfId="10205"/>
    <cellStyle name="표준 18 2 3 6 4" xfId="10206"/>
    <cellStyle name="표준 18 2 3 6 5" xfId="10207"/>
    <cellStyle name="표준 18 2 3 7" xfId="10208"/>
    <cellStyle name="표준 18 2 3 7 2" xfId="10209"/>
    <cellStyle name="표준 18 2 3 7 2 2" xfId="10210"/>
    <cellStyle name="표준 18 2 3 7 3" xfId="10211"/>
    <cellStyle name="표준 18 2 3 7 4" xfId="10212"/>
    <cellStyle name="표준 18 2 3 8" xfId="10213"/>
    <cellStyle name="표준 18 2 3 8 2" xfId="10214"/>
    <cellStyle name="표준 18 2 3 9" xfId="10215"/>
    <cellStyle name="표준 18 2 4" xfId="10216"/>
    <cellStyle name="표준 18 2 4 2" xfId="10217"/>
    <cellStyle name="표준 18 2 4 2 2" xfId="10218"/>
    <cellStyle name="표준 18 2 4 2 2 2" xfId="10219"/>
    <cellStyle name="표준 18 2 4 2 2 2 2" xfId="10220"/>
    <cellStyle name="표준 18 2 4 2 2 3" xfId="10221"/>
    <cellStyle name="표준 18 2 4 2 2 4" xfId="10222"/>
    <cellStyle name="표준 18 2 4 2 3" xfId="10223"/>
    <cellStyle name="표준 18 2 4 2 3 2" xfId="10224"/>
    <cellStyle name="표준 18 2 4 2 4" xfId="10225"/>
    <cellStyle name="표준 18 2 4 2 5" xfId="10226"/>
    <cellStyle name="표준 18 2 4 3" xfId="10227"/>
    <cellStyle name="표준 18 2 4 3 2" xfId="10228"/>
    <cellStyle name="표준 18 2 4 3 2 2" xfId="10229"/>
    <cellStyle name="표준 18 2 4 3 2 2 2" xfId="10230"/>
    <cellStyle name="표준 18 2 4 3 2 3" xfId="10231"/>
    <cellStyle name="표준 18 2 4 3 2 4" xfId="10232"/>
    <cellStyle name="표준 18 2 4 3 3" xfId="10233"/>
    <cellStyle name="표준 18 2 4 3 3 2" xfId="10234"/>
    <cellStyle name="표준 18 2 4 3 4" xfId="10235"/>
    <cellStyle name="표준 18 2 4 3 5" xfId="10236"/>
    <cellStyle name="표준 18 2 4 4" xfId="10237"/>
    <cellStyle name="표준 18 2 4 4 2" xfId="10238"/>
    <cellStyle name="표준 18 2 4 4 2 2" xfId="10239"/>
    <cellStyle name="표준 18 2 4 4 2 2 2" xfId="10240"/>
    <cellStyle name="표준 18 2 4 4 2 3" xfId="10241"/>
    <cellStyle name="표준 18 2 4 4 2 4" xfId="10242"/>
    <cellStyle name="표준 18 2 4 4 3" xfId="10243"/>
    <cellStyle name="표준 18 2 4 4 3 2" xfId="10244"/>
    <cellStyle name="표준 18 2 4 4 4" xfId="10245"/>
    <cellStyle name="표준 18 2 4 4 5" xfId="10246"/>
    <cellStyle name="표준 18 2 4 5" xfId="10247"/>
    <cellStyle name="표준 18 2 4 5 2" xfId="10248"/>
    <cellStyle name="표준 18 2 4 5 2 2" xfId="10249"/>
    <cellStyle name="표준 18 2 4 5 2 2 2" xfId="10250"/>
    <cellStyle name="표준 18 2 4 5 2 3" xfId="10251"/>
    <cellStyle name="표준 18 2 4 5 2 4" xfId="10252"/>
    <cellStyle name="표준 18 2 4 5 3" xfId="10253"/>
    <cellStyle name="표준 18 2 4 5 3 2" xfId="10254"/>
    <cellStyle name="표준 18 2 4 5 4" xfId="10255"/>
    <cellStyle name="표준 18 2 4 5 5" xfId="10256"/>
    <cellStyle name="표준 18 2 4 6" xfId="10257"/>
    <cellStyle name="표준 18 2 4 6 2" xfId="10258"/>
    <cellStyle name="표준 18 2 4 6 2 2" xfId="10259"/>
    <cellStyle name="표준 18 2 4 6 3" xfId="10260"/>
    <cellStyle name="표준 18 2 4 6 4" xfId="10261"/>
    <cellStyle name="표준 18 2 4 7" xfId="10262"/>
    <cellStyle name="표준 18 2 4 7 2" xfId="10263"/>
    <cellStyle name="표준 18 2 4 8" xfId="10264"/>
    <cellStyle name="표준 18 2 4 9" xfId="10265"/>
    <cellStyle name="표준 18 2 5" xfId="10266"/>
    <cellStyle name="표준 18 2 5 2" xfId="10267"/>
    <cellStyle name="표준 18 2 5 2 2" xfId="10268"/>
    <cellStyle name="표준 18 2 5 2 2 2" xfId="10269"/>
    <cellStyle name="표준 18 2 5 2 3" xfId="10270"/>
    <cellStyle name="표준 18 2 5 2 4" xfId="10271"/>
    <cellStyle name="표준 18 2 5 3" xfId="10272"/>
    <cellStyle name="표준 18 2 5 3 2" xfId="10273"/>
    <cellStyle name="표준 18 2 5 4" xfId="10274"/>
    <cellStyle name="표준 18 2 5 5" xfId="10275"/>
    <cellStyle name="표준 18 2 6" xfId="10276"/>
    <cellStyle name="표준 18 2 6 2" xfId="10277"/>
    <cellStyle name="표준 18 2 6 2 2" xfId="10278"/>
    <cellStyle name="표준 18 2 6 2 2 2" xfId="10279"/>
    <cellStyle name="표준 18 2 6 2 3" xfId="10280"/>
    <cellStyle name="표준 18 2 6 2 4" xfId="10281"/>
    <cellStyle name="표준 18 2 6 3" xfId="10282"/>
    <cellStyle name="표준 18 2 6 3 2" xfId="10283"/>
    <cellStyle name="표준 18 2 6 4" xfId="10284"/>
    <cellStyle name="표준 18 2 6 5" xfId="10285"/>
    <cellStyle name="표준 18 2 7" xfId="10286"/>
    <cellStyle name="표준 18 2 7 2" xfId="10287"/>
    <cellStyle name="표준 18 2 7 2 2" xfId="10288"/>
    <cellStyle name="표준 18 2 7 2 2 2" xfId="10289"/>
    <cellStyle name="표준 18 2 7 2 3" xfId="10290"/>
    <cellStyle name="표준 18 2 7 2 4" xfId="10291"/>
    <cellStyle name="표준 18 2 7 3" xfId="10292"/>
    <cellStyle name="표준 18 2 7 3 2" xfId="10293"/>
    <cellStyle name="표준 18 2 7 4" xfId="10294"/>
    <cellStyle name="표준 18 2 7 5" xfId="10295"/>
    <cellStyle name="표준 18 2 8" xfId="10296"/>
    <cellStyle name="표준 18 2 8 2" xfId="10297"/>
    <cellStyle name="표준 18 2 8 2 2" xfId="10298"/>
    <cellStyle name="표준 18 2 8 2 2 2" xfId="10299"/>
    <cellStyle name="표준 18 2 8 2 3" xfId="10300"/>
    <cellStyle name="표준 18 2 8 2 4" xfId="10301"/>
    <cellStyle name="표준 18 2 8 3" xfId="10302"/>
    <cellStyle name="표준 18 2 8 3 2" xfId="10303"/>
    <cellStyle name="표준 18 2 8 4" xfId="10304"/>
    <cellStyle name="표준 18 2 8 5" xfId="10305"/>
    <cellStyle name="표준 18 2 9" xfId="10306"/>
    <cellStyle name="표준 18 2 9 2" xfId="10307"/>
    <cellStyle name="표준 18 2 9 2 2" xfId="10308"/>
    <cellStyle name="표준 18 2 9 3" xfId="10309"/>
    <cellStyle name="표준 18 2 9 4" xfId="10310"/>
    <cellStyle name="표준 18 3" xfId="10311"/>
    <cellStyle name="표준 18 3 10" xfId="10312"/>
    <cellStyle name="표준 18 3 11" xfId="10313"/>
    <cellStyle name="표준 18 3 2" xfId="10314"/>
    <cellStyle name="표준 18 3 2 10" xfId="10315"/>
    <cellStyle name="표준 18 3 2 2" xfId="10316"/>
    <cellStyle name="표준 18 3 2 2 2" xfId="10317"/>
    <cellStyle name="표준 18 3 2 2 2 2" xfId="10318"/>
    <cellStyle name="표준 18 3 2 2 2 2 2" xfId="10319"/>
    <cellStyle name="표준 18 3 2 2 2 2 2 2" xfId="10320"/>
    <cellStyle name="표준 18 3 2 2 2 2 3" xfId="10321"/>
    <cellStyle name="표준 18 3 2 2 2 2 4" xfId="10322"/>
    <cellStyle name="표준 18 3 2 2 2 3" xfId="10323"/>
    <cellStyle name="표준 18 3 2 2 2 3 2" xfId="10324"/>
    <cellStyle name="표준 18 3 2 2 2 4" xfId="10325"/>
    <cellStyle name="표준 18 3 2 2 2 5" xfId="10326"/>
    <cellStyle name="표준 18 3 2 2 3" xfId="10327"/>
    <cellStyle name="표준 18 3 2 2 3 2" xfId="10328"/>
    <cellStyle name="표준 18 3 2 2 3 2 2" xfId="10329"/>
    <cellStyle name="표준 18 3 2 2 3 2 2 2" xfId="10330"/>
    <cellStyle name="표준 18 3 2 2 3 2 3" xfId="10331"/>
    <cellStyle name="표준 18 3 2 2 3 2 4" xfId="10332"/>
    <cellStyle name="표준 18 3 2 2 3 3" xfId="10333"/>
    <cellStyle name="표준 18 3 2 2 3 3 2" xfId="10334"/>
    <cellStyle name="표준 18 3 2 2 3 4" xfId="10335"/>
    <cellStyle name="표준 18 3 2 2 3 5" xfId="10336"/>
    <cellStyle name="표준 18 3 2 2 4" xfId="10337"/>
    <cellStyle name="표준 18 3 2 2 4 2" xfId="10338"/>
    <cellStyle name="표준 18 3 2 2 4 2 2" xfId="10339"/>
    <cellStyle name="표준 18 3 2 2 4 2 2 2" xfId="10340"/>
    <cellStyle name="표준 18 3 2 2 4 2 3" xfId="10341"/>
    <cellStyle name="표준 18 3 2 2 4 2 4" xfId="10342"/>
    <cellStyle name="표준 18 3 2 2 4 3" xfId="10343"/>
    <cellStyle name="표준 18 3 2 2 4 3 2" xfId="10344"/>
    <cellStyle name="표준 18 3 2 2 4 4" xfId="10345"/>
    <cellStyle name="표준 18 3 2 2 4 5" xfId="10346"/>
    <cellStyle name="표준 18 3 2 2 5" xfId="10347"/>
    <cellStyle name="표준 18 3 2 2 5 2" xfId="10348"/>
    <cellStyle name="표준 18 3 2 2 5 2 2" xfId="10349"/>
    <cellStyle name="표준 18 3 2 2 5 2 2 2" xfId="10350"/>
    <cellStyle name="표준 18 3 2 2 5 2 3" xfId="10351"/>
    <cellStyle name="표준 18 3 2 2 5 2 4" xfId="10352"/>
    <cellStyle name="표준 18 3 2 2 5 3" xfId="10353"/>
    <cellStyle name="표준 18 3 2 2 5 3 2" xfId="10354"/>
    <cellStyle name="표준 18 3 2 2 5 4" xfId="10355"/>
    <cellStyle name="표준 18 3 2 2 5 5" xfId="10356"/>
    <cellStyle name="표준 18 3 2 2 6" xfId="10357"/>
    <cellStyle name="표준 18 3 2 2 6 2" xfId="10358"/>
    <cellStyle name="표준 18 3 2 2 6 2 2" xfId="10359"/>
    <cellStyle name="표준 18 3 2 2 6 3" xfId="10360"/>
    <cellStyle name="표준 18 3 2 2 6 4" xfId="10361"/>
    <cellStyle name="표준 18 3 2 2 7" xfId="10362"/>
    <cellStyle name="표준 18 3 2 2 7 2" xfId="10363"/>
    <cellStyle name="표준 18 3 2 2 8" xfId="10364"/>
    <cellStyle name="표준 18 3 2 2 9" xfId="10365"/>
    <cellStyle name="표준 18 3 2 3" xfId="10366"/>
    <cellStyle name="표준 18 3 2 3 2" xfId="10367"/>
    <cellStyle name="표준 18 3 2 3 2 2" xfId="10368"/>
    <cellStyle name="표준 18 3 2 3 2 2 2" xfId="10369"/>
    <cellStyle name="표준 18 3 2 3 2 3" xfId="10370"/>
    <cellStyle name="표준 18 3 2 3 2 4" xfId="10371"/>
    <cellStyle name="표준 18 3 2 3 3" xfId="10372"/>
    <cellStyle name="표준 18 3 2 3 3 2" xfId="10373"/>
    <cellStyle name="표준 18 3 2 3 4" xfId="10374"/>
    <cellStyle name="표준 18 3 2 3 5" xfId="10375"/>
    <cellStyle name="표준 18 3 2 4" xfId="10376"/>
    <cellStyle name="표준 18 3 2 4 2" xfId="10377"/>
    <cellStyle name="표준 18 3 2 4 2 2" xfId="10378"/>
    <cellStyle name="표준 18 3 2 4 2 2 2" xfId="10379"/>
    <cellStyle name="표준 18 3 2 4 2 3" xfId="10380"/>
    <cellStyle name="표준 18 3 2 4 2 4" xfId="10381"/>
    <cellStyle name="표준 18 3 2 4 3" xfId="10382"/>
    <cellStyle name="표준 18 3 2 4 3 2" xfId="10383"/>
    <cellStyle name="표준 18 3 2 4 4" xfId="10384"/>
    <cellStyle name="표준 18 3 2 4 5" xfId="10385"/>
    <cellStyle name="표준 18 3 2 5" xfId="10386"/>
    <cellStyle name="표준 18 3 2 5 2" xfId="10387"/>
    <cellStyle name="표준 18 3 2 5 2 2" xfId="10388"/>
    <cellStyle name="표준 18 3 2 5 2 2 2" xfId="10389"/>
    <cellStyle name="표준 18 3 2 5 2 3" xfId="10390"/>
    <cellStyle name="표준 18 3 2 5 2 4" xfId="10391"/>
    <cellStyle name="표준 18 3 2 5 3" xfId="10392"/>
    <cellStyle name="표준 18 3 2 5 3 2" xfId="10393"/>
    <cellStyle name="표준 18 3 2 5 4" xfId="10394"/>
    <cellStyle name="표준 18 3 2 5 5" xfId="10395"/>
    <cellStyle name="표준 18 3 2 6" xfId="10396"/>
    <cellStyle name="표준 18 3 2 6 2" xfId="10397"/>
    <cellStyle name="표준 18 3 2 6 2 2" xfId="10398"/>
    <cellStyle name="표준 18 3 2 6 2 2 2" xfId="10399"/>
    <cellStyle name="표준 18 3 2 6 2 3" xfId="10400"/>
    <cellStyle name="표준 18 3 2 6 2 4" xfId="10401"/>
    <cellStyle name="표준 18 3 2 6 3" xfId="10402"/>
    <cellStyle name="표준 18 3 2 6 3 2" xfId="10403"/>
    <cellStyle name="표준 18 3 2 6 4" xfId="10404"/>
    <cellStyle name="표준 18 3 2 6 5" xfId="10405"/>
    <cellStyle name="표준 18 3 2 7" xfId="10406"/>
    <cellStyle name="표준 18 3 2 7 2" xfId="10407"/>
    <cellStyle name="표준 18 3 2 7 2 2" xfId="10408"/>
    <cellStyle name="표준 18 3 2 7 3" xfId="10409"/>
    <cellStyle name="표준 18 3 2 7 4" xfId="10410"/>
    <cellStyle name="표준 18 3 2 8" xfId="10411"/>
    <cellStyle name="표준 18 3 2 8 2" xfId="10412"/>
    <cellStyle name="표준 18 3 2 9" xfId="10413"/>
    <cellStyle name="표준 18 3 3" xfId="10414"/>
    <cellStyle name="표준 18 3 3 2" xfId="10415"/>
    <cellStyle name="표준 18 3 3 2 2" xfId="10416"/>
    <cellStyle name="표준 18 3 3 2 2 2" xfId="10417"/>
    <cellStyle name="표준 18 3 3 2 2 2 2" xfId="10418"/>
    <cellStyle name="표준 18 3 3 2 2 3" xfId="10419"/>
    <cellStyle name="표준 18 3 3 2 2 4" xfId="10420"/>
    <cellStyle name="표준 18 3 3 2 3" xfId="10421"/>
    <cellStyle name="표준 18 3 3 2 3 2" xfId="10422"/>
    <cellStyle name="표준 18 3 3 2 4" xfId="10423"/>
    <cellStyle name="표준 18 3 3 2 5" xfId="10424"/>
    <cellStyle name="표준 18 3 3 3" xfId="10425"/>
    <cellStyle name="표준 18 3 3 3 2" xfId="10426"/>
    <cellStyle name="표준 18 3 3 3 2 2" xfId="10427"/>
    <cellStyle name="표준 18 3 3 3 2 2 2" xfId="10428"/>
    <cellStyle name="표준 18 3 3 3 2 3" xfId="10429"/>
    <cellStyle name="표준 18 3 3 3 2 4" xfId="10430"/>
    <cellStyle name="표준 18 3 3 3 3" xfId="10431"/>
    <cellStyle name="표준 18 3 3 3 3 2" xfId="10432"/>
    <cellStyle name="표준 18 3 3 3 4" xfId="10433"/>
    <cellStyle name="표준 18 3 3 3 5" xfId="10434"/>
    <cellStyle name="표준 18 3 3 4" xfId="10435"/>
    <cellStyle name="표준 18 3 3 4 2" xfId="10436"/>
    <cellStyle name="표준 18 3 3 4 2 2" xfId="10437"/>
    <cellStyle name="표준 18 3 3 4 2 2 2" xfId="10438"/>
    <cellStyle name="표준 18 3 3 4 2 3" xfId="10439"/>
    <cellStyle name="표준 18 3 3 4 2 4" xfId="10440"/>
    <cellStyle name="표준 18 3 3 4 3" xfId="10441"/>
    <cellStyle name="표준 18 3 3 4 3 2" xfId="10442"/>
    <cellStyle name="표준 18 3 3 4 4" xfId="10443"/>
    <cellStyle name="표준 18 3 3 4 5" xfId="10444"/>
    <cellStyle name="표준 18 3 3 5" xfId="10445"/>
    <cellStyle name="표준 18 3 3 5 2" xfId="10446"/>
    <cellStyle name="표준 18 3 3 5 2 2" xfId="10447"/>
    <cellStyle name="표준 18 3 3 5 2 2 2" xfId="10448"/>
    <cellStyle name="표준 18 3 3 5 2 3" xfId="10449"/>
    <cellStyle name="표준 18 3 3 5 2 4" xfId="10450"/>
    <cellStyle name="표준 18 3 3 5 3" xfId="10451"/>
    <cellStyle name="표준 18 3 3 5 3 2" xfId="10452"/>
    <cellStyle name="표준 18 3 3 5 4" xfId="10453"/>
    <cellStyle name="표준 18 3 3 5 5" xfId="10454"/>
    <cellStyle name="표준 18 3 3 6" xfId="10455"/>
    <cellStyle name="표준 18 3 3 6 2" xfId="10456"/>
    <cellStyle name="표준 18 3 3 6 2 2" xfId="10457"/>
    <cellStyle name="표준 18 3 3 6 3" xfId="10458"/>
    <cellStyle name="표준 18 3 3 6 4" xfId="10459"/>
    <cellStyle name="표준 18 3 3 7" xfId="10460"/>
    <cellStyle name="표준 18 3 3 7 2" xfId="10461"/>
    <cellStyle name="표준 18 3 3 8" xfId="10462"/>
    <cellStyle name="표준 18 3 3 9" xfId="10463"/>
    <cellStyle name="표준 18 3 4" xfId="10464"/>
    <cellStyle name="표준 18 3 4 2" xfId="10465"/>
    <cellStyle name="표준 18 3 4 2 2" xfId="10466"/>
    <cellStyle name="표준 18 3 4 2 2 2" xfId="10467"/>
    <cellStyle name="표준 18 3 4 2 3" xfId="10468"/>
    <cellStyle name="표준 18 3 4 2 4" xfId="10469"/>
    <cellStyle name="표준 18 3 4 3" xfId="10470"/>
    <cellStyle name="표준 18 3 4 3 2" xfId="10471"/>
    <cellStyle name="표준 18 3 4 4" xfId="10472"/>
    <cellStyle name="표준 18 3 4 5" xfId="10473"/>
    <cellStyle name="표준 18 3 5" xfId="10474"/>
    <cellStyle name="표준 18 3 5 2" xfId="10475"/>
    <cellStyle name="표준 18 3 5 2 2" xfId="10476"/>
    <cellStyle name="표준 18 3 5 2 2 2" xfId="10477"/>
    <cellStyle name="표준 18 3 5 2 3" xfId="10478"/>
    <cellStyle name="표준 18 3 5 2 4" xfId="10479"/>
    <cellStyle name="표준 18 3 5 3" xfId="10480"/>
    <cellStyle name="표준 18 3 5 3 2" xfId="10481"/>
    <cellStyle name="표준 18 3 5 4" xfId="10482"/>
    <cellStyle name="표준 18 3 5 5" xfId="10483"/>
    <cellStyle name="표준 18 3 6" xfId="10484"/>
    <cellStyle name="표준 18 3 6 2" xfId="10485"/>
    <cellStyle name="표준 18 3 6 2 2" xfId="10486"/>
    <cellStyle name="표준 18 3 6 2 2 2" xfId="10487"/>
    <cellStyle name="표준 18 3 6 2 3" xfId="10488"/>
    <cellStyle name="표준 18 3 6 2 4" xfId="10489"/>
    <cellStyle name="표준 18 3 6 3" xfId="10490"/>
    <cellStyle name="표준 18 3 6 3 2" xfId="10491"/>
    <cellStyle name="표준 18 3 6 4" xfId="10492"/>
    <cellStyle name="표준 18 3 6 5" xfId="10493"/>
    <cellStyle name="표준 18 3 7" xfId="10494"/>
    <cellStyle name="표준 18 3 7 2" xfId="10495"/>
    <cellStyle name="표준 18 3 7 2 2" xfId="10496"/>
    <cellStyle name="표준 18 3 7 2 2 2" xfId="10497"/>
    <cellStyle name="표준 18 3 7 2 3" xfId="10498"/>
    <cellStyle name="표준 18 3 7 2 4" xfId="10499"/>
    <cellStyle name="표준 18 3 7 3" xfId="10500"/>
    <cellStyle name="표준 18 3 7 3 2" xfId="10501"/>
    <cellStyle name="표준 18 3 7 4" xfId="10502"/>
    <cellStyle name="표준 18 3 7 5" xfId="10503"/>
    <cellStyle name="표준 18 3 8" xfId="10504"/>
    <cellStyle name="표준 18 3 8 2" xfId="10505"/>
    <cellStyle name="표준 18 3 8 2 2" xfId="10506"/>
    <cellStyle name="표준 18 3 8 3" xfId="10507"/>
    <cellStyle name="표준 18 3 8 4" xfId="10508"/>
    <cellStyle name="표준 18 3 9" xfId="10509"/>
    <cellStyle name="표준 18 3 9 2" xfId="10510"/>
    <cellStyle name="표준 18 4" xfId="10511"/>
    <cellStyle name="표준 18 4 10" xfId="10512"/>
    <cellStyle name="표준 18 4 2" xfId="10513"/>
    <cellStyle name="표준 18 4 2 2" xfId="10514"/>
    <cellStyle name="표준 18 4 2 2 2" xfId="10515"/>
    <cellStyle name="표준 18 4 2 2 2 2" xfId="10516"/>
    <cellStyle name="표준 18 4 2 2 2 2 2" xfId="10517"/>
    <cellStyle name="표준 18 4 2 2 2 3" xfId="10518"/>
    <cellStyle name="표준 18 4 2 2 2 4" xfId="10519"/>
    <cellStyle name="표준 18 4 2 2 3" xfId="10520"/>
    <cellStyle name="표준 18 4 2 2 3 2" xfId="10521"/>
    <cellStyle name="표준 18 4 2 2 4" xfId="10522"/>
    <cellStyle name="표준 18 4 2 2 5" xfId="10523"/>
    <cellStyle name="표준 18 4 2 3" xfId="10524"/>
    <cellStyle name="표준 18 4 2 3 2" xfId="10525"/>
    <cellStyle name="표준 18 4 2 3 2 2" xfId="10526"/>
    <cellStyle name="표준 18 4 2 3 2 2 2" xfId="10527"/>
    <cellStyle name="표준 18 4 2 3 2 3" xfId="10528"/>
    <cellStyle name="표준 18 4 2 3 2 4" xfId="10529"/>
    <cellStyle name="표준 18 4 2 3 3" xfId="10530"/>
    <cellStyle name="표준 18 4 2 3 3 2" xfId="10531"/>
    <cellStyle name="표준 18 4 2 3 4" xfId="10532"/>
    <cellStyle name="표준 18 4 2 3 5" xfId="10533"/>
    <cellStyle name="표준 18 4 2 4" xfId="10534"/>
    <cellStyle name="표준 18 4 2 4 2" xfId="10535"/>
    <cellStyle name="표준 18 4 2 4 2 2" xfId="10536"/>
    <cellStyle name="표준 18 4 2 4 2 2 2" xfId="10537"/>
    <cellStyle name="표준 18 4 2 4 2 3" xfId="10538"/>
    <cellStyle name="표준 18 4 2 4 2 4" xfId="10539"/>
    <cellStyle name="표준 18 4 2 4 3" xfId="10540"/>
    <cellStyle name="표준 18 4 2 4 3 2" xfId="10541"/>
    <cellStyle name="표준 18 4 2 4 4" xfId="10542"/>
    <cellStyle name="표준 18 4 2 4 5" xfId="10543"/>
    <cellStyle name="표준 18 4 2 5" xfId="10544"/>
    <cellStyle name="표준 18 4 2 5 2" xfId="10545"/>
    <cellStyle name="표준 18 4 2 5 2 2" xfId="10546"/>
    <cellStyle name="표준 18 4 2 5 2 2 2" xfId="10547"/>
    <cellStyle name="표준 18 4 2 5 2 3" xfId="10548"/>
    <cellStyle name="표준 18 4 2 5 2 4" xfId="10549"/>
    <cellStyle name="표준 18 4 2 5 3" xfId="10550"/>
    <cellStyle name="표준 18 4 2 5 3 2" xfId="10551"/>
    <cellStyle name="표준 18 4 2 5 4" xfId="10552"/>
    <cellStyle name="표준 18 4 2 5 5" xfId="10553"/>
    <cellStyle name="표준 18 4 2 6" xfId="10554"/>
    <cellStyle name="표준 18 4 2 6 2" xfId="10555"/>
    <cellStyle name="표준 18 4 2 6 2 2" xfId="10556"/>
    <cellStyle name="표준 18 4 2 6 3" xfId="10557"/>
    <cellStyle name="표준 18 4 2 6 4" xfId="10558"/>
    <cellStyle name="표준 18 4 2 7" xfId="10559"/>
    <cellStyle name="표준 18 4 2 7 2" xfId="10560"/>
    <cellStyle name="표준 18 4 2 8" xfId="10561"/>
    <cellStyle name="표준 18 4 2 9" xfId="10562"/>
    <cellStyle name="표준 18 4 3" xfId="10563"/>
    <cellStyle name="표준 18 4 3 2" xfId="10564"/>
    <cellStyle name="표준 18 4 3 2 2" xfId="10565"/>
    <cellStyle name="표준 18 4 3 2 2 2" xfId="10566"/>
    <cellStyle name="표준 18 4 3 2 3" xfId="10567"/>
    <cellStyle name="표준 18 4 3 2 4" xfId="10568"/>
    <cellStyle name="표준 18 4 3 3" xfId="10569"/>
    <cellStyle name="표준 18 4 3 3 2" xfId="10570"/>
    <cellStyle name="표준 18 4 3 4" xfId="10571"/>
    <cellStyle name="표준 18 4 3 5" xfId="10572"/>
    <cellStyle name="표준 18 4 4" xfId="10573"/>
    <cellStyle name="표준 18 4 4 2" xfId="10574"/>
    <cellStyle name="표준 18 4 4 2 2" xfId="10575"/>
    <cellStyle name="표준 18 4 4 2 2 2" xfId="10576"/>
    <cellStyle name="표준 18 4 4 2 3" xfId="10577"/>
    <cellStyle name="표준 18 4 4 2 4" xfId="10578"/>
    <cellStyle name="표준 18 4 4 3" xfId="10579"/>
    <cellStyle name="표준 18 4 4 3 2" xfId="10580"/>
    <cellStyle name="표준 18 4 4 4" xfId="10581"/>
    <cellStyle name="표준 18 4 4 5" xfId="10582"/>
    <cellStyle name="표준 18 4 5" xfId="10583"/>
    <cellStyle name="표준 18 4 5 2" xfId="10584"/>
    <cellStyle name="표준 18 4 5 2 2" xfId="10585"/>
    <cellStyle name="표준 18 4 5 2 2 2" xfId="10586"/>
    <cellStyle name="표준 18 4 5 2 3" xfId="10587"/>
    <cellStyle name="표준 18 4 5 2 4" xfId="10588"/>
    <cellStyle name="표준 18 4 5 3" xfId="10589"/>
    <cellStyle name="표준 18 4 5 3 2" xfId="10590"/>
    <cellStyle name="표준 18 4 5 4" xfId="10591"/>
    <cellStyle name="표준 18 4 5 5" xfId="10592"/>
    <cellStyle name="표준 18 4 6" xfId="10593"/>
    <cellStyle name="표준 18 4 6 2" xfId="10594"/>
    <cellStyle name="표준 18 4 6 2 2" xfId="10595"/>
    <cellStyle name="표준 18 4 6 2 2 2" xfId="10596"/>
    <cellStyle name="표준 18 4 6 2 3" xfId="10597"/>
    <cellStyle name="표준 18 4 6 2 4" xfId="10598"/>
    <cellStyle name="표준 18 4 6 3" xfId="10599"/>
    <cellStyle name="표준 18 4 6 3 2" xfId="10600"/>
    <cellStyle name="표준 18 4 6 4" xfId="10601"/>
    <cellStyle name="표준 18 4 6 5" xfId="10602"/>
    <cellStyle name="표준 18 4 7" xfId="10603"/>
    <cellStyle name="표준 18 4 7 2" xfId="10604"/>
    <cellStyle name="표준 18 4 7 2 2" xfId="10605"/>
    <cellStyle name="표준 18 4 7 3" xfId="10606"/>
    <cellStyle name="표준 18 4 7 4" xfId="10607"/>
    <cellStyle name="표준 18 4 8" xfId="10608"/>
    <cellStyle name="표준 18 4 8 2" xfId="10609"/>
    <cellStyle name="표준 18 4 9" xfId="10610"/>
    <cellStyle name="표준 18 5" xfId="10611"/>
    <cellStyle name="표준 18 5 2" xfId="10612"/>
    <cellStyle name="표준 18 5 2 2" xfId="10613"/>
    <cellStyle name="표준 18 5 2 2 2" xfId="10614"/>
    <cellStyle name="표준 18 5 2 2 2 2" xfId="10615"/>
    <cellStyle name="표준 18 5 2 2 3" xfId="10616"/>
    <cellStyle name="표준 18 5 2 2 4" xfId="10617"/>
    <cellStyle name="표준 18 5 2 3" xfId="10618"/>
    <cellStyle name="표준 18 5 2 3 2" xfId="10619"/>
    <cellStyle name="표준 18 5 2 4" xfId="10620"/>
    <cellStyle name="표준 18 5 2 5" xfId="10621"/>
    <cellStyle name="표준 18 5 3" xfId="10622"/>
    <cellStyle name="표준 18 5 3 2" xfId="10623"/>
    <cellStyle name="표준 18 5 3 2 2" xfId="10624"/>
    <cellStyle name="표준 18 5 3 2 2 2" xfId="10625"/>
    <cellStyle name="표준 18 5 3 2 3" xfId="10626"/>
    <cellStyle name="표준 18 5 3 2 4" xfId="10627"/>
    <cellStyle name="표준 18 5 3 3" xfId="10628"/>
    <cellStyle name="표준 18 5 3 3 2" xfId="10629"/>
    <cellStyle name="표준 18 5 3 4" xfId="10630"/>
    <cellStyle name="표준 18 5 3 5" xfId="10631"/>
    <cellStyle name="표준 18 5 4" xfId="10632"/>
    <cellStyle name="표준 18 5 4 2" xfId="10633"/>
    <cellStyle name="표준 18 5 4 2 2" xfId="10634"/>
    <cellStyle name="표준 18 5 4 2 2 2" xfId="10635"/>
    <cellStyle name="표준 18 5 4 2 3" xfId="10636"/>
    <cellStyle name="표준 18 5 4 2 4" xfId="10637"/>
    <cellStyle name="표준 18 5 4 3" xfId="10638"/>
    <cellStyle name="표준 18 5 4 3 2" xfId="10639"/>
    <cellStyle name="표준 18 5 4 4" xfId="10640"/>
    <cellStyle name="표준 18 5 4 5" xfId="10641"/>
    <cellStyle name="표준 18 5 5" xfId="10642"/>
    <cellStyle name="표준 18 5 5 2" xfId="10643"/>
    <cellStyle name="표준 18 5 5 2 2" xfId="10644"/>
    <cellStyle name="표준 18 5 5 2 2 2" xfId="10645"/>
    <cellStyle name="표준 18 5 5 2 3" xfId="10646"/>
    <cellStyle name="표준 18 5 5 2 4" xfId="10647"/>
    <cellStyle name="표준 18 5 5 3" xfId="10648"/>
    <cellStyle name="표준 18 5 5 3 2" xfId="10649"/>
    <cellStyle name="표준 18 5 5 4" xfId="10650"/>
    <cellStyle name="표준 18 5 5 5" xfId="10651"/>
    <cellStyle name="표준 18 5 6" xfId="10652"/>
    <cellStyle name="표준 18 5 6 2" xfId="10653"/>
    <cellStyle name="표준 18 5 6 2 2" xfId="10654"/>
    <cellStyle name="표준 18 5 6 3" xfId="10655"/>
    <cellStyle name="표준 18 5 6 4" xfId="10656"/>
    <cellStyle name="표준 18 5 7" xfId="10657"/>
    <cellStyle name="표준 18 5 7 2" xfId="10658"/>
    <cellStyle name="표준 18 5 8" xfId="10659"/>
    <cellStyle name="표준 18 5 9" xfId="10660"/>
    <cellStyle name="표준 18 6" xfId="10661"/>
    <cellStyle name="표준 18 6 2" xfId="10662"/>
    <cellStyle name="표준 18 6 2 2" xfId="10663"/>
    <cellStyle name="표준 18 6 2 2 2" xfId="10664"/>
    <cellStyle name="표준 18 6 2 3" xfId="10665"/>
    <cellStyle name="표준 18 6 2 4" xfId="10666"/>
    <cellStyle name="표준 18 6 3" xfId="10667"/>
    <cellStyle name="표준 18 6 3 2" xfId="10668"/>
    <cellStyle name="표준 18 6 4" xfId="10669"/>
    <cellStyle name="표준 18 6 5" xfId="10670"/>
    <cellStyle name="표준 18 7" xfId="10671"/>
    <cellStyle name="표준 18 7 2" xfId="10672"/>
    <cellStyle name="표준 18 7 2 2" xfId="10673"/>
    <cellStyle name="표준 18 7 2 2 2" xfId="10674"/>
    <cellStyle name="표준 18 7 2 3" xfId="10675"/>
    <cellStyle name="표준 18 7 2 4" xfId="10676"/>
    <cellStyle name="표준 18 7 3" xfId="10677"/>
    <cellStyle name="표준 18 7 3 2" xfId="10678"/>
    <cellStyle name="표준 18 7 4" xfId="10679"/>
    <cellStyle name="표준 18 7 5" xfId="10680"/>
    <cellStyle name="표준 18 8" xfId="10681"/>
    <cellStyle name="표준 18 8 2" xfId="10682"/>
    <cellStyle name="표준 18 8 2 2" xfId="10683"/>
    <cellStyle name="표준 18 8 2 2 2" xfId="10684"/>
    <cellStyle name="표준 18 8 2 3" xfId="10685"/>
    <cellStyle name="표준 18 8 2 4" xfId="10686"/>
    <cellStyle name="표준 18 8 3" xfId="10687"/>
    <cellStyle name="표준 18 8 3 2" xfId="10688"/>
    <cellStyle name="표준 18 8 4" xfId="10689"/>
    <cellStyle name="표준 18 8 5" xfId="10690"/>
    <cellStyle name="표준 18 9" xfId="10691"/>
    <cellStyle name="표준 18 9 2" xfId="10692"/>
    <cellStyle name="표준 18 9 2 2" xfId="10693"/>
    <cellStyle name="표준 18 9 2 2 2" xfId="10694"/>
    <cellStyle name="표준 18 9 2 3" xfId="10695"/>
    <cellStyle name="표준 18 9 2 4" xfId="10696"/>
    <cellStyle name="표준 18 9 3" xfId="10697"/>
    <cellStyle name="표준 18 9 3 2" xfId="10698"/>
    <cellStyle name="표준 18 9 4" xfId="10699"/>
    <cellStyle name="표준 18 9 5" xfId="10700"/>
    <cellStyle name="표준 180" xfId="10701"/>
    <cellStyle name="표준 181" xfId="10702"/>
    <cellStyle name="표준 182" xfId="10703"/>
    <cellStyle name="표준 183" xfId="10704"/>
    <cellStyle name="표준 184" xfId="10705"/>
    <cellStyle name="표준 185" xfId="10706"/>
    <cellStyle name="표준 186" xfId="10707"/>
    <cellStyle name="표준 187" xfId="10708"/>
    <cellStyle name="표준 188" xfId="10709"/>
    <cellStyle name="표준 189" xfId="10710"/>
    <cellStyle name="표준 19" xfId="10711"/>
    <cellStyle name="표준 19 10" xfId="10712"/>
    <cellStyle name="표준 19 10 2" xfId="10713"/>
    <cellStyle name="표준 19 10 2 2" xfId="10714"/>
    <cellStyle name="표준 19 10 3" xfId="10715"/>
    <cellStyle name="표준 19 10 4" xfId="10716"/>
    <cellStyle name="표준 19 11" xfId="10717"/>
    <cellStyle name="표준 19 11 2" xfId="10718"/>
    <cellStyle name="표준 19 12" xfId="10719"/>
    <cellStyle name="표준 19 13" xfId="10720"/>
    <cellStyle name="표준 19 14" xfId="10721"/>
    <cellStyle name="표준 19 2" xfId="10722"/>
    <cellStyle name="표준 19 2 10" xfId="10723"/>
    <cellStyle name="표준 19 2 10 2" xfId="10724"/>
    <cellStyle name="표준 19 2 11" xfId="10725"/>
    <cellStyle name="표준 19 2 12" xfId="10726"/>
    <cellStyle name="표준 19 2 13" xfId="10727"/>
    <cellStyle name="표준 19 2 2" xfId="10728"/>
    <cellStyle name="표준 19 2 2 10" xfId="10729"/>
    <cellStyle name="표준 19 2 2 11" xfId="10730"/>
    <cellStyle name="표준 19 2 2 2" xfId="10731"/>
    <cellStyle name="표준 19 2 2 2 10" xfId="10732"/>
    <cellStyle name="표준 19 2 2 2 2" xfId="10733"/>
    <cellStyle name="표준 19 2 2 2 2 2" xfId="10734"/>
    <cellStyle name="표준 19 2 2 2 2 2 2" xfId="10735"/>
    <cellStyle name="표준 19 2 2 2 2 2 2 2" xfId="10736"/>
    <cellStyle name="표준 19 2 2 2 2 2 2 2 2" xfId="10737"/>
    <cellStyle name="표준 19 2 2 2 2 2 2 3" xfId="10738"/>
    <cellStyle name="표준 19 2 2 2 2 2 2 4" xfId="10739"/>
    <cellStyle name="표준 19 2 2 2 2 2 3" xfId="10740"/>
    <cellStyle name="표준 19 2 2 2 2 2 3 2" xfId="10741"/>
    <cellStyle name="표준 19 2 2 2 2 2 4" xfId="10742"/>
    <cellStyle name="표준 19 2 2 2 2 2 5" xfId="10743"/>
    <cellStyle name="표준 19 2 2 2 2 3" xfId="10744"/>
    <cellStyle name="표준 19 2 2 2 2 3 2" xfId="10745"/>
    <cellStyle name="표준 19 2 2 2 2 3 2 2" xfId="10746"/>
    <cellStyle name="표준 19 2 2 2 2 3 2 2 2" xfId="10747"/>
    <cellStyle name="표준 19 2 2 2 2 3 2 3" xfId="10748"/>
    <cellStyle name="표준 19 2 2 2 2 3 2 4" xfId="10749"/>
    <cellStyle name="표준 19 2 2 2 2 3 3" xfId="10750"/>
    <cellStyle name="표준 19 2 2 2 2 3 3 2" xfId="10751"/>
    <cellStyle name="표준 19 2 2 2 2 3 4" xfId="10752"/>
    <cellStyle name="표준 19 2 2 2 2 3 5" xfId="10753"/>
    <cellStyle name="표준 19 2 2 2 2 4" xfId="10754"/>
    <cellStyle name="표준 19 2 2 2 2 4 2" xfId="10755"/>
    <cellStyle name="표준 19 2 2 2 2 4 2 2" xfId="10756"/>
    <cellStyle name="표준 19 2 2 2 2 4 2 2 2" xfId="10757"/>
    <cellStyle name="표준 19 2 2 2 2 4 2 3" xfId="10758"/>
    <cellStyle name="표준 19 2 2 2 2 4 2 4" xfId="10759"/>
    <cellStyle name="표준 19 2 2 2 2 4 3" xfId="10760"/>
    <cellStyle name="표준 19 2 2 2 2 4 3 2" xfId="10761"/>
    <cellStyle name="표준 19 2 2 2 2 4 4" xfId="10762"/>
    <cellStyle name="표준 19 2 2 2 2 4 5" xfId="10763"/>
    <cellStyle name="표준 19 2 2 2 2 5" xfId="10764"/>
    <cellStyle name="표준 19 2 2 2 2 5 2" xfId="10765"/>
    <cellStyle name="표준 19 2 2 2 2 5 2 2" xfId="10766"/>
    <cellStyle name="표준 19 2 2 2 2 5 2 2 2" xfId="10767"/>
    <cellStyle name="표준 19 2 2 2 2 5 2 3" xfId="10768"/>
    <cellStyle name="표준 19 2 2 2 2 5 2 4" xfId="10769"/>
    <cellStyle name="표준 19 2 2 2 2 5 3" xfId="10770"/>
    <cellStyle name="표준 19 2 2 2 2 5 3 2" xfId="10771"/>
    <cellStyle name="표준 19 2 2 2 2 5 4" xfId="10772"/>
    <cellStyle name="표준 19 2 2 2 2 5 5" xfId="10773"/>
    <cellStyle name="표준 19 2 2 2 2 6" xfId="10774"/>
    <cellStyle name="표준 19 2 2 2 2 6 2" xfId="10775"/>
    <cellStyle name="표준 19 2 2 2 2 6 2 2" xfId="10776"/>
    <cellStyle name="표준 19 2 2 2 2 6 3" xfId="10777"/>
    <cellStyle name="표준 19 2 2 2 2 6 4" xfId="10778"/>
    <cellStyle name="표준 19 2 2 2 2 7" xfId="10779"/>
    <cellStyle name="표준 19 2 2 2 2 7 2" xfId="10780"/>
    <cellStyle name="표준 19 2 2 2 2 8" xfId="10781"/>
    <cellStyle name="표준 19 2 2 2 2 9" xfId="10782"/>
    <cellStyle name="표준 19 2 2 2 3" xfId="10783"/>
    <cellStyle name="표준 19 2 2 2 3 2" xfId="10784"/>
    <cellStyle name="표준 19 2 2 2 3 2 2" xfId="10785"/>
    <cellStyle name="표준 19 2 2 2 3 2 2 2" xfId="10786"/>
    <cellStyle name="표준 19 2 2 2 3 2 3" xfId="10787"/>
    <cellStyle name="표준 19 2 2 2 3 2 4" xfId="10788"/>
    <cellStyle name="표준 19 2 2 2 3 3" xfId="10789"/>
    <cellStyle name="표준 19 2 2 2 3 3 2" xfId="10790"/>
    <cellStyle name="표준 19 2 2 2 3 4" xfId="10791"/>
    <cellStyle name="표준 19 2 2 2 3 5" xfId="10792"/>
    <cellStyle name="표준 19 2 2 2 4" xfId="10793"/>
    <cellStyle name="표준 19 2 2 2 4 2" xfId="10794"/>
    <cellStyle name="표준 19 2 2 2 4 2 2" xfId="10795"/>
    <cellStyle name="표준 19 2 2 2 4 2 2 2" xfId="10796"/>
    <cellStyle name="표준 19 2 2 2 4 2 3" xfId="10797"/>
    <cellStyle name="표준 19 2 2 2 4 2 4" xfId="10798"/>
    <cellStyle name="표준 19 2 2 2 4 3" xfId="10799"/>
    <cellStyle name="표준 19 2 2 2 4 3 2" xfId="10800"/>
    <cellStyle name="표준 19 2 2 2 4 4" xfId="10801"/>
    <cellStyle name="표준 19 2 2 2 4 5" xfId="10802"/>
    <cellStyle name="표준 19 2 2 2 5" xfId="10803"/>
    <cellStyle name="표준 19 2 2 2 5 2" xfId="10804"/>
    <cellStyle name="표준 19 2 2 2 5 2 2" xfId="10805"/>
    <cellStyle name="표준 19 2 2 2 5 2 2 2" xfId="10806"/>
    <cellStyle name="표준 19 2 2 2 5 2 3" xfId="10807"/>
    <cellStyle name="표준 19 2 2 2 5 2 4" xfId="10808"/>
    <cellStyle name="표준 19 2 2 2 5 3" xfId="10809"/>
    <cellStyle name="표준 19 2 2 2 5 3 2" xfId="10810"/>
    <cellStyle name="표준 19 2 2 2 5 4" xfId="10811"/>
    <cellStyle name="표준 19 2 2 2 5 5" xfId="10812"/>
    <cellStyle name="표준 19 2 2 2 6" xfId="10813"/>
    <cellStyle name="표준 19 2 2 2 6 2" xfId="10814"/>
    <cellStyle name="표준 19 2 2 2 6 2 2" xfId="10815"/>
    <cellStyle name="표준 19 2 2 2 6 2 2 2" xfId="10816"/>
    <cellStyle name="표준 19 2 2 2 6 2 3" xfId="10817"/>
    <cellStyle name="표준 19 2 2 2 6 2 4" xfId="10818"/>
    <cellStyle name="표준 19 2 2 2 6 3" xfId="10819"/>
    <cellStyle name="표준 19 2 2 2 6 3 2" xfId="10820"/>
    <cellStyle name="표준 19 2 2 2 6 4" xfId="10821"/>
    <cellStyle name="표준 19 2 2 2 6 5" xfId="10822"/>
    <cellStyle name="표준 19 2 2 2 7" xfId="10823"/>
    <cellStyle name="표준 19 2 2 2 7 2" xfId="10824"/>
    <cellStyle name="표준 19 2 2 2 7 2 2" xfId="10825"/>
    <cellStyle name="표준 19 2 2 2 7 3" xfId="10826"/>
    <cellStyle name="표준 19 2 2 2 7 4" xfId="10827"/>
    <cellStyle name="표준 19 2 2 2 8" xfId="10828"/>
    <cellStyle name="표준 19 2 2 2 8 2" xfId="10829"/>
    <cellStyle name="표준 19 2 2 2 9" xfId="10830"/>
    <cellStyle name="표준 19 2 2 3" xfId="10831"/>
    <cellStyle name="표준 19 2 2 3 2" xfId="10832"/>
    <cellStyle name="표준 19 2 2 3 2 2" xfId="10833"/>
    <cellStyle name="표준 19 2 2 3 2 2 2" xfId="10834"/>
    <cellStyle name="표준 19 2 2 3 2 2 2 2" xfId="10835"/>
    <cellStyle name="표준 19 2 2 3 2 2 3" xfId="10836"/>
    <cellStyle name="표준 19 2 2 3 2 2 4" xfId="10837"/>
    <cellStyle name="표준 19 2 2 3 2 3" xfId="10838"/>
    <cellStyle name="표준 19 2 2 3 2 3 2" xfId="10839"/>
    <cellStyle name="표준 19 2 2 3 2 4" xfId="10840"/>
    <cellStyle name="표준 19 2 2 3 2 5" xfId="10841"/>
    <cellStyle name="표준 19 2 2 3 3" xfId="10842"/>
    <cellStyle name="표준 19 2 2 3 3 2" xfId="10843"/>
    <cellStyle name="표준 19 2 2 3 3 2 2" xfId="10844"/>
    <cellStyle name="표준 19 2 2 3 3 2 2 2" xfId="10845"/>
    <cellStyle name="표준 19 2 2 3 3 2 3" xfId="10846"/>
    <cellStyle name="표준 19 2 2 3 3 2 4" xfId="10847"/>
    <cellStyle name="표준 19 2 2 3 3 3" xfId="10848"/>
    <cellStyle name="표준 19 2 2 3 3 3 2" xfId="10849"/>
    <cellStyle name="표준 19 2 2 3 3 4" xfId="10850"/>
    <cellStyle name="표준 19 2 2 3 3 5" xfId="10851"/>
    <cellStyle name="표준 19 2 2 3 4" xfId="10852"/>
    <cellStyle name="표준 19 2 2 3 4 2" xfId="10853"/>
    <cellStyle name="표준 19 2 2 3 4 2 2" xfId="10854"/>
    <cellStyle name="표준 19 2 2 3 4 2 2 2" xfId="10855"/>
    <cellStyle name="표준 19 2 2 3 4 2 3" xfId="10856"/>
    <cellStyle name="표준 19 2 2 3 4 2 4" xfId="10857"/>
    <cellStyle name="표준 19 2 2 3 4 3" xfId="10858"/>
    <cellStyle name="표준 19 2 2 3 4 3 2" xfId="10859"/>
    <cellStyle name="표준 19 2 2 3 4 4" xfId="10860"/>
    <cellStyle name="표준 19 2 2 3 4 5" xfId="10861"/>
    <cellStyle name="표준 19 2 2 3 5" xfId="10862"/>
    <cellStyle name="표준 19 2 2 3 5 2" xfId="10863"/>
    <cellStyle name="표준 19 2 2 3 5 2 2" xfId="10864"/>
    <cellStyle name="표준 19 2 2 3 5 2 2 2" xfId="10865"/>
    <cellStyle name="표준 19 2 2 3 5 2 3" xfId="10866"/>
    <cellStyle name="표준 19 2 2 3 5 2 4" xfId="10867"/>
    <cellStyle name="표준 19 2 2 3 5 3" xfId="10868"/>
    <cellStyle name="표준 19 2 2 3 5 3 2" xfId="10869"/>
    <cellStyle name="표준 19 2 2 3 5 4" xfId="10870"/>
    <cellStyle name="표준 19 2 2 3 5 5" xfId="10871"/>
    <cellStyle name="표준 19 2 2 3 6" xfId="10872"/>
    <cellStyle name="표준 19 2 2 3 6 2" xfId="10873"/>
    <cellStyle name="표준 19 2 2 3 6 2 2" xfId="10874"/>
    <cellStyle name="표준 19 2 2 3 6 3" xfId="10875"/>
    <cellStyle name="표준 19 2 2 3 6 4" xfId="10876"/>
    <cellStyle name="표준 19 2 2 3 7" xfId="10877"/>
    <cellStyle name="표준 19 2 2 3 7 2" xfId="10878"/>
    <cellStyle name="표준 19 2 2 3 8" xfId="10879"/>
    <cellStyle name="표준 19 2 2 3 9" xfId="10880"/>
    <cellStyle name="표준 19 2 2 4" xfId="10881"/>
    <cellStyle name="표준 19 2 2 4 2" xfId="10882"/>
    <cellStyle name="표준 19 2 2 4 2 2" xfId="10883"/>
    <cellStyle name="표준 19 2 2 4 2 2 2" xfId="10884"/>
    <cellStyle name="표준 19 2 2 4 2 3" xfId="10885"/>
    <cellStyle name="표준 19 2 2 4 2 4" xfId="10886"/>
    <cellStyle name="표준 19 2 2 4 3" xfId="10887"/>
    <cellStyle name="표준 19 2 2 4 3 2" xfId="10888"/>
    <cellStyle name="표준 19 2 2 4 4" xfId="10889"/>
    <cellStyle name="표준 19 2 2 4 5" xfId="10890"/>
    <cellStyle name="표준 19 2 2 5" xfId="10891"/>
    <cellStyle name="표준 19 2 2 5 2" xfId="10892"/>
    <cellStyle name="표준 19 2 2 5 2 2" xfId="10893"/>
    <cellStyle name="표준 19 2 2 5 2 2 2" xfId="10894"/>
    <cellStyle name="표준 19 2 2 5 2 3" xfId="10895"/>
    <cellStyle name="표준 19 2 2 5 2 4" xfId="10896"/>
    <cellStyle name="표준 19 2 2 5 3" xfId="10897"/>
    <cellStyle name="표준 19 2 2 5 3 2" xfId="10898"/>
    <cellStyle name="표준 19 2 2 5 4" xfId="10899"/>
    <cellStyle name="표준 19 2 2 5 5" xfId="10900"/>
    <cellStyle name="표준 19 2 2 6" xfId="10901"/>
    <cellStyle name="표준 19 2 2 6 2" xfId="10902"/>
    <cellStyle name="표준 19 2 2 6 2 2" xfId="10903"/>
    <cellStyle name="표준 19 2 2 6 2 2 2" xfId="10904"/>
    <cellStyle name="표준 19 2 2 6 2 3" xfId="10905"/>
    <cellStyle name="표준 19 2 2 6 2 4" xfId="10906"/>
    <cellStyle name="표준 19 2 2 6 3" xfId="10907"/>
    <cellStyle name="표준 19 2 2 6 3 2" xfId="10908"/>
    <cellStyle name="표준 19 2 2 6 4" xfId="10909"/>
    <cellStyle name="표준 19 2 2 6 5" xfId="10910"/>
    <cellStyle name="표준 19 2 2 7" xfId="10911"/>
    <cellStyle name="표준 19 2 2 7 2" xfId="10912"/>
    <cellStyle name="표준 19 2 2 7 2 2" xfId="10913"/>
    <cellStyle name="표준 19 2 2 7 2 2 2" xfId="10914"/>
    <cellStyle name="표준 19 2 2 7 2 3" xfId="10915"/>
    <cellStyle name="표준 19 2 2 7 2 4" xfId="10916"/>
    <cellStyle name="표준 19 2 2 7 3" xfId="10917"/>
    <cellStyle name="표준 19 2 2 7 3 2" xfId="10918"/>
    <cellStyle name="표준 19 2 2 7 4" xfId="10919"/>
    <cellStyle name="표준 19 2 2 7 5" xfId="10920"/>
    <cellStyle name="표준 19 2 2 8" xfId="10921"/>
    <cellStyle name="표준 19 2 2 8 2" xfId="10922"/>
    <cellStyle name="표준 19 2 2 8 2 2" xfId="10923"/>
    <cellStyle name="표준 19 2 2 8 3" xfId="10924"/>
    <cellStyle name="표준 19 2 2 8 4" xfId="10925"/>
    <cellStyle name="표준 19 2 2 9" xfId="10926"/>
    <cellStyle name="표준 19 2 2 9 2" xfId="10927"/>
    <cellStyle name="표준 19 2 3" xfId="10928"/>
    <cellStyle name="표준 19 2 3 10" xfId="10929"/>
    <cellStyle name="표준 19 2 3 2" xfId="10930"/>
    <cellStyle name="표준 19 2 3 2 2" xfId="10931"/>
    <cellStyle name="표준 19 2 3 2 2 2" xfId="10932"/>
    <cellStyle name="표준 19 2 3 2 2 2 2" xfId="10933"/>
    <cellStyle name="표준 19 2 3 2 2 2 2 2" xfId="10934"/>
    <cellStyle name="표준 19 2 3 2 2 2 3" xfId="10935"/>
    <cellStyle name="표준 19 2 3 2 2 2 4" xfId="10936"/>
    <cellStyle name="표준 19 2 3 2 2 3" xfId="10937"/>
    <cellStyle name="표준 19 2 3 2 2 3 2" xfId="10938"/>
    <cellStyle name="표준 19 2 3 2 2 4" xfId="10939"/>
    <cellStyle name="표준 19 2 3 2 2 5" xfId="10940"/>
    <cellStyle name="표준 19 2 3 2 3" xfId="10941"/>
    <cellStyle name="표준 19 2 3 2 3 2" xfId="10942"/>
    <cellStyle name="표준 19 2 3 2 3 2 2" xfId="10943"/>
    <cellStyle name="표준 19 2 3 2 3 2 2 2" xfId="10944"/>
    <cellStyle name="표준 19 2 3 2 3 2 3" xfId="10945"/>
    <cellStyle name="표준 19 2 3 2 3 2 4" xfId="10946"/>
    <cellStyle name="표준 19 2 3 2 3 3" xfId="10947"/>
    <cellStyle name="표준 19 2 3 2 3 3 2" xfId="10948"/>
    <cellStyle name="표준 19 2 3 2 3 4" xfId="10949"/>
    <cellStyle name="표준 19 2 3 2 3 5" xfId="10950"/>
    <cellStyle name="표준 19 2 3 2 4" xfId="10951"/>
    <cellStyle name="표준 19 2 3 2 4 2" xfId="10952"/>
    <cellStyle name="표준 19 2 3 2 4 2 2" xfId="10953"/>
    <cellStyle name="표준 19 2 3 2 4 2 2 2" xfId="10954"/>
    <cellStyle name="표준 19 2 3 2 4 2 3" xfId="10955"/>
    <cellStyle name="표준 19 2 3 2 4 2 4" xfId="10956"/>
    <cellStyle name="표준 19 2 3 2 4 3" xfId="10957"/>
    <cellStyle name="표준 19 2 3 2 4 3 2" xfId="10958"/>
    <cellStyle name="표준 19 2 3 2 4 4" xfId="10959"/>
    <cellStyle name="표준 19 2 3 2 4 5" xfId="10960"/>
    <cellStyle name="표준 19 2 3 2 5" xfId="10961"/>
    <cellStyle name="표준 19 2 3 2 5 2" xfId="10962"/>
    <cellStyle name="표준 19 2 3 2 5 2 2" xfId="10963"/>
    <cellStyle name="표준 19 2 3 2 5 2 2 2" xfId="10964"/>
    <cellStyle name="표준 19 2 3 2 5 2 3" xfId="10965"/>
    <cellStyle name="표준 19 2 3 2 5 2 4" xfId="10966"/>
    <cellStyle name="표준 19 2 3 2 5 3" xfId="10967"/>
    <cellStyle name="표준 19 2 3 2 5 3 2" xfId="10968"/>
    <cellStyle name="표준 19 2 3 2 5 4" xfId="10969"/>
    <cellStyle name="표준 19 2 3 2 5 5" xfId="10970"/>
    <cellStyle name="표준 19 2 3 2 6" xfId="10971"/>
    <cellStyle name="표준 19 2 3 2 6 2" xfId="10972"/>
    <cellStyle name="표준 19 2 3 2 6 2 2" xfId="10973"/>
    <cellStyle name="표준 19 2 3 2 6 3" xfId="10974"/>
    <cellStyle name="표준 19 2 3 2 6 4" xfId="10975"/>
    <cellStyle name="표준 19 2 3 2 7" xfId="10976"/>
    <cellStyle name="표준 19 2 3 2 7 2" xfId="10977"/>
    <cellStyle name="표준 19 2 3 2 8" xfId="10978"/>
    <cellStyle name="표준 19 2 3 2 9" xfId="10979"/>
    <cellStyle name="표준 19 2 3 3" xfId="10980"/>
    <cellStyle name="표준 19 2 3 3 2" xfId="10981"/>
    <cellStyle name="표준 19 2 3 3 2 2" xfId="10982"/>
    <cellStyle name="표준 19 2 3 3 2 2 2" xfId="10983"/>
    <cellStyle name="표준 19 2 3 3 2 3" xfId="10984"/>
    <cellStyle name="표준 19 2 3 3 2 4" xfId="10985"/>
    <cellStyle name="표준 19 2 3 3 3" xfId="10986"/>
    <cellStyle name="표준 19 2 3 3 3 2" xfId="10987"/>
    <cellStyle name="표준 19 2 3 3 4" xfId="10988"/>
    <cellStyle name="표준 19 2 3 3 5" xfId="10989"/>
    <cellStyle name="표준 19 2 3 4" xfId="10990"/>
    <cellStyle name="표준 19 2 3 4 2" xfId="10991"/>
    <cellStyle name="표준 19 2 3 4 2 2" xfId="10992"/>
    <cellStyle name="표준 19 2 3 4 2 2 2" xfId="10993"/>
    <cellStyle name="표준 19 2 3 4 2 3" xfId="10994"/>
    <cellStyle name="표준 19 2 3 4 2 4" xfId="10995"/>
    <cellStyle name="표준 19 2 3 4 3" xfId="10996"/>
    <cellStyle name="표준 19 2 3 4 3 2" xfId="10997"/>
    <cellStyle name="표준 19 2 3 4 4" xfId="10998"/>
    <cellStyle name="표준 19 2 3 4 5" xfId="10999"/>
    <cellStyle name="표준 19 2 3 5" xfId="11000"/>
    <cellStyle name="표준 19 2 3 5 2" xfId="11001"/>
    <cellStyle name="표준 19 2 3 5 2 2" xfId="11002"/>
    <cellStyle name="표준 19 2 3 5 2 2 2" xfId="11003"/>
    <cellStyle name="표준 19 2 3 5 2 3" xfId="11004"/>
    <cellStyle name="표준 19 2 3 5 2 4" xfId="11005"/>
    <cellStyle name="표준 19 2 3 5 3" xfId="11006"/>
    <cellStyle name="표준 19 2 3 5 3 2" xfId="11007"/>
    <cellStyle name="표준 19 2 3 5 4" xfId="11008"/>
    <cellStyle name="표준 19 2 3 5 5" xfId="11009"/>
    <cellStyle name="표준 19 2 3 6" xfId="11010"/>
    <cellStyle name="표준 19 2 3 6 2" xfId="11011"/>
    <cellStyle name="표준 19 2 3 6 2 2" xfId="11012"/>
    <cellStyle name="표준 19 2 3 6 2 2 2" xfId="11013"/>
    <cellStyle name="표준 19 2 3 6 2 3" xfId="11014"/>
    <cellStyle name="표준 19 2 3 6 2 4" xfId="11015"/>
    <cellStyle name="표준 19 2 3 6 3" xfId="11016"/>
    <cellStyle name="표준 19 2 3 6 3 2" xfId="11017"/>
    <cellStyle name="표준 19 2 3 6 4" xfId="11018"/>
    <cellStyle name="표준 19 2 3 6 5" xfId="11019"/>
    <cellStyle name="표준 19 2 3 7" xfId="11020"/>
    <cellStyle name="표준 19 2 3 7 2" xfId="11021"/>
    <cellStyle name="표준 19 2 3 7 2 2" xfId="11022"/>
    <cellStyle name="표준 19 2 3 7 3" xfId="11023"/>
    <cellStyle name="표준 19 2 3 7 4" xfId="11024"/>
    <cellStyle name="표준 19 2 3 8" xfId="11025"/>
    <cellStyle name="표준 19 2 3 8 2" xfId="11026"/>
    <cellStyle name="표준 19 2 3 9" xfId="11027"/>
    <cellStyle name="표준 19 2 4" xfId="11028"/>
    <cellStyle name="표준 19 2 4 2" xfId="11029"/>
    <cellStyle name="표준 19 2 4 2 2" xfId="11030"/>
    <cellStyle name="표준 19 2 4 2 2 2" xfId="11031"/>
    <cellStyle name="표준 19 2 4 2 2 2 2" xfId="11032"/>
    <cellStyle name="표준 19 2 4 2 2 3" xfId="11033"/>
    <cellStyle name="표준 19 2 4 2 2 4" xfId="11034"/>
    <cellStyle name="표준 19 2 4 2 3" xfId="11035"/>
    <cellStyle name="표준 19 2 4 2 3 2" xfId="11036"/>
    <cellStyle name="표준 19 2 4 2 4" xfId="11037"/>
    <cellStyle name="표준 19 2 4 2 5" xfId="11038"/>
    <cellStyle name="표준 19 2 4 3" xfId="11039"/>
    <cellStyle name="표준 19 2 4 3 2" xfId="11040"/>
    <cellStyle name="표준 19 2 4 3 2 2" xfId="11041"/>
    <cellStyle name="표준 19 2 4 3 2 2 2" xfId="11042"/>
    <cellStyle name="표준 19 2 4 3 2 3" xfId="11043"/>
    <cellStyle name="표준 19 2 4 3 2 4" xfId="11044"/>
    <cellStyle name="표준 19 2 4 3 3" xfId="11045"/>
    <cellStyle name="표준 19 2 4 3 3 2" xfId="11046"/>
    <cellStyle name="표준 19 2 4 3 4" xfId="11047"/>
    <cellStyle name="표준 19 2 4 3 5" xfId="11048"/>
    <cellStyle name="표준 19 2 4 4" xfId="11049"/>
    <cellStyle name="표준 19 2 4 4 2" xfId="11050"/>
    <cellStyle name="표준 19 2 4 4 2 2" xfId="11051"/>
    <cellStyle name="표준 19 2 4 4 2 2 2" xfId="11052"/>
    <cellStyle name="표준 19 2 4 4 2 3" xfId="11053"/>
    <cellStyle name="표준 19 2 4 4 2 4" xfId="11054"/>
    <cellStyle name="표준 19 2 4 4 3" xfId="11055"/>
    <cellStyle name="표준 19 2 4 4 3 2" xfId="11056"/>
    <cellStyle name="표준 19 2 4 4 4" xfId="11057"/>
    <cellStyle name="표준 19 2 4 4 5" xfId="11058"/>
    <cellStyle name="표준 19 2 4 5" xfId="11059"/>
    <cellStyle name="표준 19 2 4 5 2" xfId="11060"/>
    <cellStyle name="표준 19 2 4 5 2 2" xfId="11061"/>
    <cellStyle name="표준 19 2 4 5 2 2 2" xfId="11062"/>
    <cellStyle name="표준 19 2 4 5 2 3" xfId="11063"/>
    <cellStyle name="표준 19 2 4 5 2 4" xfId="11064"/>
    <cellStyle name="표준 19 2 4 5 3" xfId="11065"/>
    <cellStyle name="표준 19 2 4 5 3 2" xfId="11066"/>
    <cellStyle name="표준 19 2 4 5 4" xfId="11067"/>
    <cellStyle name="표준 19 2 4 5 5" xfId="11068"/>
    <cellStyle name="표준 19 2 4 6" xfId="11069"/>
    <cellStyle name="표준 19 2 4 6 2" xfId="11070"/>
    <cellStyle name="표준 19 2 4 6 2 2" xfId="11071"/>
    <cellStyle name="표준 19 2 4 6 3" xfId="11072"/>
    <cellStyle name="표준 19 2 4 6 4" xfId="11073"/>
    <cellStyle name="표준 19 2 4 7" xfId="11074"/>
    <cellStyle name="표준 19 2 4 7 2" xfId="11075"/>
    <cellStyle name="표준 19 2 4 8" xfId="11076"/>
    <cellStyle name="표준 19 2 4 9" xfId="11077"/>
    <cellStyle name="표준 19 2 5" xfId="11078"/>
    <cellStyle name="표준 19 2 5 2" xfId="11079"/>
    <cellStyle name="표준 19 2 5 2 2" xfId="11080"/>
    <cellStyle name="표준 19 2 5 2 2 2" xfId="11081"/>
    <cellStyle name="표준 19 2 5 2 3" xfId="11082"/>
    <cellStyle name="표준 19 2 5 2 4" xfId="11083"/>
    <cellStyle name="표준 19 2 5 3" xfId="11084"/>
    <cellStyle name="표준 19 2 5 3 2" xfId="11085"/>
    <cellStyle name="표준 19 2 5 4" xfId="11086"/>
    <cellStyle name="표준 19 2 5 5" xfId="11087"/>
    <cellStyle name="표준 19 2 6" xfId="11088"/>
    <cellStyle name="표준 19 2 6 2" xfId="11089"/>
    <cellStyle name="표준 19 2 6 2 2" xfId="11090"/>
    <cellStyle name="표준 19 2 6 2 2 2" xfId="11091"/>
    <cellStyle name="표준 19 2 6 2 3" xfId="11092"/>
    <cellStyle name="표준 19 2 6 2 4" xfId="11093"/>
    <cellStyle name="표준 19 2 6 3" xfId="11094"/>
    <cellStyle name="표준 19 2 6 3 2" xfId="11095"/>
    <cellStyle name="표준 19 2 6 4" xfId="11096"/>
    <cellStyle name="표준 19 2 6 5" xfId="11097"/>
    <cellStyle name="표준 19 2 7" xfId="11098"/>
    <cellStyle name="표준 19 2 7 2" xfId="11099"/>
    <cellStyle name="표준 19 2 7 2 2" xfId="11100"/>
    <cellStyle name="표준 19 2 7 2 2 2" xfId="11101"/>
    <cellStyle name="표준 19 2 7 2 3" xfId="11102"/>
    <cellStyle name="표준 19 2 7 2 4" xfId="11103"/>
    <cellStyle name="표준 19 2 7 3" xfId="11104"/>
    <cellStyle name="표준 19 2 7 3 2" xfId="11105"/>
    <cellStyle name="표준 19 2 7 4" xfId="11106"/>
    <cellStyle name="표준 19 2 7 5" xfId="11107"/>
    <cellStyle name="표준 19 2 8" xfId="11108"/>
    <cellStyle name="표준 19 2 8 2" xfId="11109"/>
    <cellStyle name="표준 19 2 8 2 2" xfId="11110"/>
    <cellStyle name="표준 19 2 8 2 2 2" xfId="11111"/>
    <cellStyle name="표준 19 2 8 2 3" xfId="11112"/>
    <cellStyle name="표준 19 2 8 2 4" xfId="11113"/>
    <cellStyle name="표준 19 2 8 3" xfId="11114"/>
    <cellStyle name="표준 19 2 8 3 2" xfId="11115"/>
    <cellStyle name="표준 19 2 8 4" xfId="11116"/>
    <cellStyle name="표준 19 2 8 5" xfId="11117"/>
    <cellStyle name="표준 19 2 9" xfId="11118"/>
    <cellStyle name="표준 19 2 9 2" xfId="11119"/>
    <cellStyle name="표준 19 2 9 2 2" xfId="11120"/>
    <cellStyle name="표준 19 2 9 3" xfId="11121"/>
    <cellStyle name="표준 19 2 9 4" xfId="11122"/>
    <cellStyle name="표준 19 3" xfId="11123"/>
    <cellStyle name="표준 19 3 10" xfId="11124"/>
    <cellStyle name="표준 19 3 11" xfId="11125"/>
    <cellStyle name="표준 19 3 2" xfId="11126"/>
    <cellStyle name="표준 19 3 2 10" xfId="11127"/>
    <cellStyle name="표준 19 3 2 2" xfId="11128"/>
    <cellStyle name="표준 19 3 2 2 2" xfId="11129"/>
    <cellStyle name="표준 19 3 2 2 2 2" xfId="11130"/>
    <cellStyle name="표준 19 3 2 2 2 2 2" xfId="11131"/>
    <cellStyle name="표준 19 3 2 2 2 2 2 2" xfId="11132"/>
    <cellStyle name="표준 19 3 2 2 2 2 3" xfId="11133"/>
    <cellStyle name="표준 19 3 2 2 2 2 4" xfId="11134"/>
    <cellStyle name="표준 19 3 2 2 2 3" xfId="11135"/>
    <cellStyle name="표준 19 3 2 2 2 3 2" xfId="11136"/>
    <cellStyle name="표준 19 3 2 2 2 4" xfId="11137"/>
    <cellStyle name="표준 19 3 2 2 2 5" xfId="11138"/>
    <cellStyle name="표준 19 3 2 2 3" xfId="11139"/>
    <cellStyle name="표준 19 3 2 2 3 2" xfId="11140"/>
    <cellStyle name="표준 19 3 2 2 3 2 2" xfId="11141"/>
    <cellStyle name="표준 19 3 2 2 3 2 2 2" xfId="11142"/>
    <cellStyle name="표준 19 3 2 2 3 2 3" xfId="11143"/>
    <cellStyle name="표준 19 3 2 2 3 2 4" xfId="11144"/>
    <cellStyle name="표준 19 3 2 2 3 3" xfId="11145"/>
    <cellStyle name="표준 19 3 2 2 3 3 2" xfId="11146"/>
    <cellStyle name="표준 19 3 2 2 3 4" xfId="11147"/>
    <cellStyle name="표준 19 3 2 2 3 5" xfId="11148"/>
    <cellStyle name="표준 19 3 2 2 4" xfId="11149"/>
    <cellStyle name="표준 19 3 2 2 4 2" xfId="11150"/>
    <cellStyle name="표준 19 3 2 2 4 2 2" xfId="11151"/>
    <cellStyle name="표준 19 3 2 2 4 2 2 2" xfId="11152"/>
    <cellStyle name="표준 19 3 2 2 4 2 3" xfId="11153"/>
    <cellStyle name="표준 19 3 2 2 4 2 4" xfId="11154"/>
    <cellStyle name="표준 19 3 2 2 4 3" xfId="11155"/>
    <cellStyle name="표준 19 3 2 2 4 3 2" xfId="11156"/>
    <cellStyle name="표준 19 3 2 2 4 4" xfId="11157"/>
    <cellStyle name="표준 19 3 2 2 4 5" xfId="11158"/>
    <cellStyle name="표준 19 3 2 2 5" xfId="11159"/>
    <cellStyle name="표준 19 3 2 2 5 2" xfId="11160"/>
    <cellStyle name="표준 19 3 2 2 5 2 2" xfId="11161"/>
    <cellStyle name="표준 19 3 2 2 5 2 2 2" xfId="11162"/>
    <cellStyle name="표준 19 3 2 2 5 2 3" xfId="11163"/>
    <cellStyle name="표준 19 3 2 2 5 2 4" xfId="11164"/>
    <cellStyle name="표준 19 3 2 2 5 3" xfId="11165"/>
    <cellStyle name="표준 19 3 2 2 5 3 2" xfId="11166"/>
    <cellStyle name="표준 19 3 2 2 5 4" xfId="11167"/>
    <cellStyle name="표준 19 3 2 2 5 5" xfId="11168"/>
    <cellStyle name="표준 19 3 2 2 6" xfId="11169"/>
    <cellStyle name="표준 19 3 2 2 6 2" xfId="11170"/>
    <cellStyle name="표준 19 3 2 2 6 2 2" xfId="11171"/>
    <cellStyle name="표준 19 3 2 2 6 3" xfId="11172"/>
    <cellStyle name="표준 19 3 2 2 6 4" xfId="11173"/>
    <cellStyle name="표준 19 3 2 2 7" xfId="11174"/>
    <cellStyle name="표준 19 3 2 2 7 2" xfId="11175"/>
    <cellStyle name="표준 19 3 2 2 8" xfId="11176"/>
    <cellStyle name="표준 19 3 2 2 9" xfId="11177"/>
    <cellStyle name="표준 19 3 2 3" xfId="11178"/>
    <cellStyle name="표준 19 3 2 3 2" xfId="11179"/>
    <cellStyle name="표준 19 3 2 3 2 2" xfId="11180"/>
    <cellStyle name="표준 19 3 2 3 2 2 2" xfId="11181"/>
    <cellStyle name="표준 19 3 2 3 2 3" xfId="11182"/>
    <cellStyle name="표준 19 3 2 3 2 4" xfId="11183"/>
    <cellStyle name="표준 19 3 2 3 3" xfId="11184"/>
    <cellStyle name="표준 19 3 2 3 3 2" xfId="11185"/>
    <cellStyle name="표준 19 3 2 3 4" xfId="11186"/>
    <cellStyle name="표준 19 3 2 3 5" xfId="11187"/>
    <cellStyle name="표준 19 3 2 4" xfId="11188"/>
    <cellStyle name="표준 19 3 2 4 2" xfId="11189"/>
    <cellStyle name="표준 19 3 2 4 2 2" xfId="11190"/>
    <cellStyle name="표준 19 3 2 4 2 2 2" xfId="11191"/>
    <cellStyle name="표준 19 3 2 4 2 3" xfId="11192"/>
    <cellStyle name="표준 19 3 2 4 2 4" xfId="11193"/>
    <cellStyle name="표준 19 3 2 4 3" xfId="11194"/>
    <cellStyle name="표준 19 3 2 4 3 2" xfId="11195"/>
    <cellStyle name="표준 19 3 2 4 4" xfId="11196"/>
    <cellStyle name="표준 19 3 2 4 5" xfId="11197"/>
    <cellStyle name="표준 19 3 2 5" xfId="11198"/>
    <cellStyle name="표준 19 3 2 5 2" xfId="11199"/>
    <cellStyle name="표준 19 3 2 5 2 2" xfId="11200"/>
    <cellStyle name="표준 19 3 2 5 2 2 2" xfId="11201"/>
    <cellStyle name="표준 19 3 2 5 2 3" xfId="11202"/>
    <cellStyle name="표준 19 3 2 5 2 4" xfId="11203"/>
    <cellStyle name="표준 19 3 2 5 3" xfId="11204"/>
    <cellStyle name="표준 19 3 2 5 3 2" xfId="11205"/>
    <cellStyle name="표준 19 3 2 5 4" xfId="11206"/>
    <cellStyle name="표준 19 3 2 5 5" xfId="11207"/>
    <cellStyle name="표준 19 3 2 6" xfId="11208"/>
    <cellStyle name="표준 19 3 2 6 2" xfId="11209"/>
    <cellStyle name="표준 19 3 2 6 2 2" xfId="11210"/>
    <cellStyle name="표준 19 3 2 6 2 2 2" xfId="11211"/>
    <cellStyle name="표준 19 3 2 6 2 3" xfId="11212"/>
    <cellStyle name="표준 19 3 2 6 2 4" xfId="11213"/>
    <cellStyle name="표준 19 3 2 6 3" xfId="11214"/>
    <cellStyle name="표준 19 3 2 6 3 2" xfId="11215"/>
    <cellStyle name="표준 19 3 2 6 4" xfId="11216"/>
    <cellStyle name="표준 19 3 2 6 5" xfId="11217"/>
    <cellStyle name="표준 19 3 2 7" xfId="11218"/>
    <cellStyle name="표준 19 3 2 7 2" xfId="11219"/>
    <cellStyle name="표준 19 3 2 7 2 2" xfId="11220"/>
    <cellStyle name="표준 19 3 2 7 3" xfId="11221"/>
    <cellStyle name="표준 19 3 2 7 4" xfId="11222"/>
    <cellStyle name="표준 19 3 2 8" xfId="11223"/>
    <cellStyle name="표준 19 3 2 8 2" xfId="11224"/>
    <cellStyle name="표준 19 3 2 9" xfId="11225"/>
    <cellStyle name="표준 19 3 3" xfId="11226"/>
    <cellStyle name="표준 19 3 3 2" xfId="11227"/>
    <cellStyle name="표준 19 3 3 2 2" xfId="11228"/>
    <cellStyle name="표준 19 3 3 2 2 2" xfId="11229"/>
    <cellStyle name="표준 19 3 3 2 2 2 2" xfId="11230"/>
    <cellStyle name="표준 19 3 3 2 2 3" xfId="11231"/>
    <cellStyle name="표준 19 3 3 2 2 4" xfId="11232"/>
    <cellStyle name="표준 19 3 3 2 3" xfId="11233"/>
    <cellStyle name="표준 19 3 3 2 3 2" xfId="11234"/>
    <cellStyle name="표준 19 3 3 2 4" xfId="11235"/>
    <cellStyle name="표준 19 3 3 2 5" xfId="11236"/>
    <cellStyle name="표준 19 3 3 3" xfId="11237"/>
    <cellStyle name="표준 19 3 3 3 2" xfId="11238"/>
    <cellStyle name="표준 19 3 3 3 2 2" xfId="11239"/>
    <cellStyle name="표준 19 3 3 3 2 2 2" xfId="11240"/>
    <cellStyle name="표준 19 3 3 3 2 3" xfId="11241"/>
    <cellStyle name="표준 19 3 3 3 2 4" xfId="11242"/>
    <cellStyle name="표준 19 3 3 3 3" xfId="11243"/>
    <cellStyle name="표준 19 3 3 3 3 2" xfId="11244"/>
    <cellStyle name="표준 19 3 3 3 4" xfId="11245"/>
    <cellStyle name="표준 19 3 3 3 5" xfId="11246"/>
    <cellStyle name="표준 19 3 3 4" xfId="11247"/>
    <cellStyle name="표준 19 3 3 4 2" xfId="11248"/>
    <cellStyle name="표준 19 3 3 4 2 2" xfId="11249"/>
    <cellStyle name="표준 19 3 3 4 2 2 2" xfId="11250"/>
    <cellStyle name="표준 19 3 3 4 2 3" xfId="11251"/>
    <cellStyle name="표준 19 3 3 4 2 4" xfId="11252"/>
    <cellStyle name="표준 19 3 3 4 3" xfId="11253"/>
    <cellStyle name="표준 19 3 3 4 3 2" xfId="11254"/>
    <cellStyle name="표준 19 3 3 4 4" xfId="11255"/>
    <cellStyle name="표준 19 3 3 4 5" xfId="11256"/>
    <cellStyle name="표준 19 3 3 5" xfId="11257"/>
    <cellStyle name="표준 19 3 3 5 2" xfId="11258"/>
    <cellStyle name="표준 19 3 3 5 2 2" xfId="11259"/>
    <cellStyle name="표준 19 3 3 5 2 2 2" xfId="11260"/>
    <cellStyle name="표준 19 3 3 5 2 3" xfId="11261"/>
    <cellStyle name="표준 19 3 3 5 2 4" xfId="11262"/>
    <cellStyle name="표준 19 3 3 5 3" xfId="11263"/>
    <cellStyle name="표준 19 3 3 5 3 2" xfId="11264"/>
    <cellStyle name="표준 19 3 3 5 4" xfId="11265"/>
    <cellStyle name="표준 19 3 3 5 5" xfId="11266"/>
    <cellStyle name="표준 19 3 3 6" xfId="11267"/>
    <cellStyle name="표준 19 3 3 6 2" xfId="11268"/>
    <cellStyle name="표준 19 3 3 6 2 2" xfId="11269"/>
    <cellStyle name="표준 19 3 3 6 3" xfId="11270"/>
    <cellStyle name="표준 19 3 3 6 4" xfId="11271"/>
    <cellStyle name="표준 19 3 3 7" xfId="11272"/>
    <cellStyle name="표준 19 3 3 7 2" xfId="11273"/>
    <cellStyle name="표준 19 3 3 8" xfId="11274"/>
    <cellStyle name="표준 19 3 3 9" xfId="11275"/>
    <cellStyle name="표준 19 3 4" xfId="11276"/>
    <cellStyle name="표준 19 3 4 2" xfId="11277"/>
    <cellStyle name="표준 19 3 4 2 2" xfId="11278"/>
    <cellStyle name="표준 19 3 4 2 2 2" xfId="11279"/>
    <cellStyle name="표준 19 3 4 2 3" xfId="11280"/>
    <cellStyle name="표준 19 3 4 2 4" xfId="11281"/>
    <cellStyle name="표준 19 3 4 3" xfId="11282"/>
    <cellStyle name="표준 19 3 4 3 2" xfId="11283"/>
    <cellStyle name="표준 19 3 4 4" xfId="11284"/>
    <cellStyle name="표준 19 3 4 5" xfId="11285"/>
    <cellStyle name="표준 19 3 5" xfId="11286"/>
    <cellStyle name="표준 19 3 5 2" xfId="11287"/>
    <cellStyle name="표준 19 3 5 2 2" xfId="11288"/>
    <cellStyle name="표준 19 3 5 2 2 2" xfId="11289"/>
    <cellStyle name="표준 19 3 5 2 3" xfId="11290"/>
    <cellStyle name="표준 19 3 5 2 4" xfId="11291"/>
    <cellStyle name="표준 19 3 5 3" xfId="11292"/>
    <cellStyle name="표준 19 3 5 3 2" xfId="11293"/>
    <cellStyle name="표준 19 3 5 4" xfId="11294"/>
    <cellStyle name="표준 19 3 5 5" xfId="11295"/>
    <cellStyle name="표준 19 3 6" xfId="11296"/>
    <cellStyle name="표준 19 3 6 2" xfId="11297"/>
    <cellStyle name="표준 19 3 6 2 2" xfId="11298"/>
    <cellStyle name="표준 19 3 6 2 2 2" xfId="11299"/>
    <cellStyle name="표준 19 3 6 2 3" xfId="11300"/>
    <cellStyle name="표준 19 3 6 2 4" xfId="11301"/>
    <cellStyle name="표준 19 3 6 3" xfId="11302"/>
    <cellStyle name="표준 19 3 6 3 2" xfId="11303"/>
    <cellStyle name="표준 19 3 6 4" xfId="11304"/>
    <cellStyle name="표준 19 3 6 5" xfId="11305"/>
    <cellStyle name="표준 19 3 7" xfId="11306"/>
    <cellStyle name="표준 19 3 7 2" xfId="11307"/>
    <cellStyle name="표준 19 3 7 2 2" xfId="11308"/>
    <cellStyle name="표준 19 3 7 2 2 2" xfId="11309"/>
    <cellStyle name="표준 19 3 7 2 3" xfId="11310"/>
    <cellStyle name="표준 19 3 7 2 4" xfId="11311"/>
    <cellStyle name="표준 19 3 7 3" xfId="11312"/>
    <cellStyle name="표준 19 3 7 3 2" xfId="11313"/>
    <cellStyle name="표준 19 3 7 4" xfId="11314"/>
    <cellStyle name="표준 19 3 7 5" xfId="11315"/>
    <cellStyle name="표준 19 3 8" xfId="11316"/>
    <cellStyle name="표준 19 3 8 2" xfId="11317"/>
    <cellStyle name="표준 19 3 8 2 2" xfId="11318"/>
    <cellStyle name="표준 19 3 8 3" xfId="11319"/>
    <cellStyle name="표준 19 3 8 4" xfId="11320"/>
    <cellStyle name="표준 19 3 9" xfId="11321"/>
    <cellStyle name="표준 19 3 9 2" xfId="11322"/>
    <cellStyle name="표준 19 4" xfId="11323"/>
    <cellStyle name="표준 19 4 10" xfId="11324"/>
    <cellStyle name="표준 19 4 2" xfId="11325"/>
    <cellStyle name="표준 19 4 2 2" xfId="11326"/>
    <cellStyle name="표준 19 4 2 2 2" xfId="11327"/>
    <cellStyle name="표준 19 4 2 2 2 2" xfId="11328"/>
    <cellStyle name="표준 19 4 2 2 2 2 2" xfId="11329"/>
    <cellStyle name="표준 19 4 2 2 2 3" xfId="11330"/>
    <cellStyle name="표준 19 4 2 2 2 4" xfId="11331"/>
    <cellStyle name="표준 19 4 2 2 3" xfId="11332"/>
    <cellStyle name="표준 19 4 2 2 3 2" xfId="11333"/>
    <cellStyle name="표준 19 4 2 2 4" xfId="11334"/>
    <cellStyle name="표준 19 4 2 2 5" xfId="11335"/>
    <cellStyle name="표준 19 4 2 3" xfId="11336"/>
    <cellStyle name="표준 19 4 2 3 2" xfId="11337"/>
    <cellStyle name="표준 19 4 2 3 2 2" xfId="11338"/>
    <cellStyle name="표준 19 4 2 3 2 2 2" xfId="11339"/>
    <cellStyle name="표준 19 4 2 3 2 3" xfId="11340"/>
    <cellStyle name="표준 19 4 2 3 2 4" xfId="11341"/>
    <cellStyle name="표준 19 4 2 3 3" xfId="11342"/>
    <cellStyle name="표준 19 4 2 3 3 2" xfId="11343"/>
    <cellStyle name="표준 19 4 2 3 4" xfId="11344"/>
    <cellStyle name="표준 19 4 2 3 5" xfId="11345"/>
    <cellStyle name="표준 19 4 2 4" xfId="11346"/>
    <cellStyle name="표준 19 4 2 4 2" xfId="11347"/>
    <cellStyle name="표준 19 4 2 4 2 2" xfId="11348"/>
    <cellStyle name="표준 19 4 2 4 2 2 2" xfId="11349"/>
    <cellStyle name="표준 19 4 2 4 2 3" xfId="11350"/>
    <cellStyle name="표준 19 4 2 4 2 4" xfId="11351"/>
    <cellStyle name="표준 19 4 2 4 3" xfId="11352"/>
    <cellStyle name="표준 19 4 2 4 3 2" xfId="11353"/>
    <cellStyle name="표준 19 4 2 4 4" xfId="11354"/>
    <cellStyle name="표준 19 4 2 4 5" xfId="11355"/>
    <cellStyle name="표준 19 4 2 5" xfId="11356"/>
    <cellStyle name="표준 19 4 2 5 2" xfId="11357"/>
    <cellStyle name="표준 19 4 2 5 2 2" xfId="11358"/>
    <cellStyle name="표준 19 4 2 5 2 2 2" xfId="11359"/>
    <cellStyle name="표준 19 4 2 5 2 3" xfId="11360"/>
    <cellStyle name="표준 19 4 2 5 2 4" xfId="11361"/>
    <cellStyle name="표준 19 4 2 5 3" xfId="11362"/>
    <cellStyle name="표준 19 4 2 5 3 2" xfId="11363"/>
    <cellStyle name="표준 19 4 2 5 4" xfId="11364"/>
    <cellStyle name="표준 19 4 2 5 5" xfId="11365"/>
    <cellStyle name="표준 19 4 2 6" xfId="11366"/>
    <cellStyle name="표준 19 4 2 6 2" xfId="11367"/>
    <cellStyle name="표준 19 4 2 6 2 2" xfId="11368"/>
    <cellStyle name="표준 19 4 2 6 3" xfId="11369"/>
    <cellStyle name="표준 19 4 2 6 4" xfId="11370"/>
    <cellStyle name="표준 19 4 2 7" xfId="11371"/>
    <cellStyle name="표준 19 4 2 7 2" xfId="11372"/>
    <cellStyle name="표준 19 4 2 8" xfId="11373"/>
    <cellStyle name="표준 19 4 2 9" xfId="11374"/>
    <cellStyle name="표준 19 4 3" xfId="11375"/>
    <cellStyle name="표준 19 4 3 2" xfId="11376"/>
    <cellStyle name="표준 19 4 3 2 2" xfId="11377"/>
    <cellStyle name="표준 19 4 3 2 2 2" xfId="11378"/>
    <cellStyle name="표준 19 4 3 2 3" xfId="11379"/>
    <cellStyle name="표준 19 4 3 2 4" xfId="11380"/>
    <cellStyle name="표준 19 4 3 3" xfId="11381"/>
    <cellStyle name="표준 19 4 3 3 2" xfId="11382"/>
    <cellStyle name="표준 19 4 3 4" xfId="11383"/>
    <cellStyle name="표준 19 4 3 5" xfId="11384"/>
    <cellStyle name="표준 19 4 4" xfId="11385"/>
    <cellStyle name="표준 19 4 4 2" xfId="11386"/>
    <cellStyle name="표준 19 4 4 2 2" xfId="11387"/>
    <cellStyle name="표준 19 4 4 2 2 2" xfId="11388"/>
    <cellStyle name="표준 19 4 4 2 3" xfId="11389"/>
    <cellStyle name="표준 19 4 4 2 4" xfId="11390"/>
    <cellStyle name="표준 19 4 4 3" xfId="11391"/>
    <cellStyle name="표준 19 4 4 3 2" xfId="11392"/>
    <cellStyle name="표준 19 4 4 4" xfId="11393"/>
    <cellStyle name="표준 19 4 4 5" xfId="11394"/>
    <cellStyle name="표준 19 4 5" xfId="11395"/>
    <cellStyle name="표준 19 4 5 2" xfId="11396"/>
    <cellStyle name="표준 19 4 5 2 2" xfId="11397"/>
    <cellStyle name="표준 19 4 5 2 2 2" xfId="11398"/>
    <cellStyle name="표준 19 4 5 2 3" xfId="11399"/>
    <cellStyle name="표준 19 4 5 2 4" xfId="11400"/>
    <cellStyle name="표준 19 4 5 3" xfId="11401"/>
    <cellStyle name="표준 19 4 5 3 2" xfId="11402"/>
    <cellStyle name="표준 19 4 5 4" xfId="11403"/>
    <cellStyle name="표준 19 4 5 5" xfId="11404"/>
    <cellStyle name="표준 19 4 6" xfId="11405"/>
    <cellStyle name="표준 19 4 6 2" xfId="11406"/>
    <cellStyle name="표준 19 4 6 2 2" xfId="11407"/>
    <cellStyle name="표준 19 4 6 2 2 2" xfId="11408"/>
    <cellStyle name="표준 19 4 6 2 3" xfId="11409"/>
    <cellStyle name="표준 19 4 6 2 4" xfId="11410"/>
    <cellStyle name="표준 19 4 6 3" xfId="11411"/>
    <cellStyle name="표준 19 4 6 3 2" xfId="11412"/>
    <cellStyle name="표준 19 4 6 4" xfId="11413"/>
    <cellStyle name="표준 19 4 6 5" xfId="11414"/>
    <cellStyle name="표준 19 4 7" xfId="11415"/>
    <cellStyle name="표준 19 4 7 2" xfId="11416"/>
    <cellStyle name="표준 19 4 7 2 2" xfId="11417"/>
    <cellStyle name="표준 19 4 7 3" xfId="11418"/>
    <cellStyle name="표준 19 4 7 4" xfId="11419"/>
    <cellStyle name="표준 19 4 8" xfId="11420"/>
    <cellStyle name="표준 19 4 8 2" xfId="11421"/>
    <cellStyle name="표준 19 4 9" xfId="11422"/>
    <cellStyle name="표준 19 5" xfId="11423"/>
    <cellStyle name="표준 19 5 2" xfId="11424"/>
    <cellStyle name="표준 19 5 2 2" xfId="11425"/>
    <cellStyle name="표준 19 5 2 2 2" xfId="11426"/>
    <cellStyle name="표준 19 5 2 2 2 2" xfId="11427"/>
    <cellStyle name="표준 19 5 2 2 3" xfId="11428"/>
    <cellStyle name="표준 19 5 2 2 4" xfId="11429"/>
    <cellStyle name="표준 19 5 2 3" xfId="11430"/>
    <cellStyle name="표준 19 5 2 3 2" xfId="11431"/>
    <cellStyle name="표준 19 5 2 4" xfId="11432"/>
    <cellStyle name="표준 19 5 2 5" xfId="11433"/>
    <cellStyle name="표준 19 5 3" xfId="11434"/>
    <cellStyle name="표준 19 5 3 2" xfId="11435"/>
    <cellStyle name="표준 19 5 3 2 2" xfId="11436"/>
    <cellStyle name="표준 19 5 3 2 2 2" xfId="11437"/>
    <cellStyle name="표준 19 5 3 2 3" xfId="11438"/>
    <cellStyle name="표준 19 5 3 2 4" xfId="11439"/>
    <cellStyle name="표준 19 5 3 3" xfId="11440"/>
    <cellStyle name="표준 19 5 3 3 2" xfId="11441"/>
    <cellStyle name="표준 19 5 3 4" xfId="11442"/>
    <cellStyle name="표준 19 5 3 5" xfId="11443"/>
    <cellStyle name="표준 19 5 4" xfId="11444"/>
    <cellStyle name="표준 19 5 4 2" xfId="11445"/>
    <cellStyle name="표준 19 5 4 2 2" xfId="11446"/>
    <cellStyle name="표준 19 5 4 2 2 2" xfId="11447"/>
    <cellStyle name="표준 19 5 4 2 3" xfId="11448"/>
    <cellStyle name="표준 19 5 4 2 4" xfId="11449"/>
    <cellStyle name="표준 19 5 4 3" xfId="11450"/>
    <cellStyle name="표준 19 5 4 3 2" xfId="11451"/>
    <cellStyle name="표준 19 5 4 4" xfId="11452"/>
    <cellStyle name="표준 19 5 4 5" xfId="11453"/>
    <cellStyle name="표준 19 5 5" xfId="11454"/>
    <cellStyle name="표준 19 5 5 2" xfId="11455"/>
    <cellStyle name="표준 19 5 5 2 2" xfId="11456"/>
    <cellStyle name="표준 19 5 5 2 2 2" xfId="11457"/>
    <cellStyle name="표준 19 5 5 2 3" xfId="11458"/>
    <cellStyle name="표준 19 5 5 2 4" xfId="11459"/>
    <cellStyle name="표준 19 5 5 3" xfId="11460"/>
    <cellStyle name="표준 19 5 5 3 2" xfId="11461"/>
    <cellStyle name="표준 19 5 5 4" xfId="11462"/>
    <cellStyle name="표준 19 5 5 5" xfId="11463"/>
    <cellStyle name="표준 19 5 6" xfId="11464"/>
    <cellStyle name="표준 19 5 6 2" xfId="11465"/>
    <cellStyle name="표준 19 5 6 2 2" xfId="11466"/>
    <cellStyle name="표준 19 5 6 3" xfId="11467"/>
    <cellStyle name="표준 19 5 6 4" xfId="11468"/>
    <cellStyle name="표준 19 5 7" xfId="11469"/>
    <cellStyle name="표준 19 5 7 2" xfId="11470"/>
    <cellStyle name="표준 19 5 8" xfId="11471"/>
    <cellStyle name="표준 19 5 9" xfId="11472"/>
    <cellStyle name="표준 19 6" xfId="11473"/>
    <cellStyle name="표준 19 6 2" xfId="11474"/>
    <cellStyle name="표준 19 6 2 2" xfId="11475"/>
    <cellStyle name="표준 19 6 2 2 2" xfId="11476"/>
    <cellStyle name="표준 19 6 2 3" xfId="11477"/>
    <cellStyle name="표준 19 6 2 4" xfId="11478"/>
    <cellStyle name="표준 19 6 3" xfId="11479"/>
    <cellStyle name="표준 19 6 3 2" xfId="11480"/>
    <cellStyle name="표준 19 6 4" xfId="11481"/>
    <cellStyle name="표준 19 6 5" xfId="11482"/>
    <cellStyle name="표준 19 7" xfId="11483"/>
    <cellStyle name="표준 19 7 2" xfId="11484"/>
    <cellStyle name="표준 19 7 2 2" xfId="11485"/>
    <cellStyle name="표준 19 7 2 2 2" xfId="11486"/>
    <cellStyle name="표준 19 7 2 3" xfId="11487"/>
    <cellStyle name="표준 19 7 2 4" xfId="11488"/>
    <cellStyle name="표준 19 7 3" xfId="11489"/>
    <cellStyle name="표준 19 7 3 2" xfId="11490"/>
    <cellStyle name="표준 19 7 4" xfId="11491"/>
    <cellStyle name="표준 19 7 5" xfId="11492"/>
    <cellStyle name="표준 19 8" xfId="11493"/>
    <cellStyle name="표준 19 8 2" xfId="11494"/>
    <cellStyle name="표준 19 8 2 2" xfId="11495"/>
    <cellStyle name="표준 19 8 2 2 2" xfId="11496"/>
    <cellStyle name="표준 19 8 2 3" xfId="11497"/>
    <cellStyle name="표준 19 8 2 4" xfId="11498"/>
    <cellStyle name="표준 19 8 3" xfId="11499"/>
    <cellStyle name="표준 19 8 3 2" xfId="11500"/>
    <cellStyle name="표준 19 8 4" xfId="11501"/>
    <cellStyle name="표준 19 8 5" xfId="11502"/>
    <cellStyle name="표준 19 9" xfId="11503"/>
    <cellStyle name="표준 19 9 2" xfId="11504"/>
    <cellStyle name="표준 19 9 2 2" xfId="11505"/>
    <cellStyle name="표준 19 9 2 2 2" xfId="11506"/>
    <cellStyle name="표준 19 9 2 3" xfId="11507"/>
    <cellStyle name="표준 19 9 2 4" xfId="11508"/>
    <cellStyle name="표준 19 9 3" xfId="11509"/>
    <cellStyle name="표준 19 9 3 2" xfId="11510"/>
    <cellStyle name="표준 19 9 4" xfId="11511"/>
    <cellStyle name="표준 19 9 5" xfId="11512"/>
    <cellStyle name="표준 190" xfId="11513"/>
    <cellStyle name="표준 191" xfId="11514"/>
    <cellStyle name="표준 192" xfId="11515"/>
    <cellStyle name="표준 193" xfId="11516"/>
    <cellStyle name="표준 193 2" xfId="11517"/>
    <cellStyle name="표준 194" xfId="11518"/>
    <cellStyle name="표준 195" xfId="11519"/>
    <cellStyle name="표준 196" xfId="11520"/>
    <cellStyle name="표준 197" xfId="11521"/>
    <cellStyle name="표준 198" xfId="11522"/>
    <cellStyle name="표준 199" xfId="11523"/>
    <cellStyle name="표준 2" xfId="47"/>
    <cellStyle name="표준 2 10" xfId="11525"/>
    <cellStyle name="표준 2 10 2" xfId="11526"/>
    <cellStyle name="표준 2 10 2 2" xfId="11527"/>
    <cellStyle name="표준 2 10 2 2 2" xfId="11528"/>
    <cellStyle name="표준 2 10 2 3" xfId="11529"/>
    <cellStyle name="표준 2 10 2 4" xfId="11530"/>
    <cellStyle name="표준 2 10 3" xfId="11531"/>
    <cellStyle name="표준 2 10 3 2" xfId="11532"/>
    <cellStyle name="표준 2 10 4" xfId="11533"/>
    <cellStyle name="표준 2 10 5" xfId="11534"/>
    <cellStyle name="표준 2 11" xfId="11535"/>
    <cellStyle name="표준 2 11 2" xfId="11536"/>
    <cellStyle name="표준 2 11 2 2" xfId="11537"/>
    <cellStyle name="표준 2 11 2 2 2" xfId="11538"/>
    <cellStyle name="표준 2 11 2 3" xfId="11539"/>
    <cellStyle name="표준 2 11 2 4" xfId="11540"/>
    <cellStyle name="표준 2 11 3" xfId="11541"/>
    <cellStyle name="표준 2 11 3 2" xfId="11542"/>
    <cellStyle name="표준 2 11 4" xfId="11543"/>
    <cellStyle name="표준 2 11 5" xfId="11544"/>
    <cellStyle name="표준 2 12" xfId="11545"/>
    <cellStyle name="표준 2 12 2" xfId="11546"/>
    <cellStyle name="표준 2 12 2 2" xfId="11547"/>
    <cellStyle name="표준 2 12 3" xfId="11548"/>
    <cellStyle name="표준 2 12 4" xfId="11549"/>
    <cellStyle name="표준 2 13" xfId="11550"/>
    <cellStyle name="표준 2 13 2" xfId="11551"/>
    <cellStyle name="표준 2 13 3" xfId="11552"/>
    <cellStyle name="표준 2 14" xfId="11553"/>
    <cellStyle name="표준 2 15" xfId="11554"/>
    <cellStyle name="표준 2 15 2" xfId="11555"/>
    <cellStyle name="표준 2 16" xfId="11556"/>
    <cellStyle name="표준 2 17" xfId="34647"/>
    <cellStyle name="표준 2 2" xfId="11557"/>
    <cellStyle name="표준 2 2 10" xfId="11558"/>
    <cellStyle name="표준 2 2 10 2" xfId="11559"/>
    <cellStyle name="표준 2 2 10 2 2" xfId="11560"/>
    <cellStyle name="표준 2 2 10 2 2 2" xfId="11561"/>
    <cellStyle name="표준 2 2 10 2 3" xfId="11562"/>
    <cellStyle name="표준 2 2 10 2 4" xfId="11563"/>
    <cellStyle name="표준 2 2 10 3" xfId="11564"/>
    <cellStyle name="표준 2 2 10 3 2" xfId="11565"/>
    <cellStyle name="표준 2 2 10 4" xfId="11566"/>
    <cellStyle name="표준 2 2 10 5" xfId="11567"/>
    <cellStyle name="표준 2 2 11" xfId="11568"/>
    <cellStyle name="표준 2 2 11 2" xfId="11569"/>
    <cellStyle name="표준 2 2 11 2 2" xfId="11570"/>
    <cellStyle name="표준 2 2 11 3" xfId="11571"/>
    <cellStyle name="표준 2 2 11 4" xfId="11572"/>
    <cellStyle name="표준 2 2 12" xfId="11573"/>
    <cellStyle name="표준 2 2 12 2" xfId="11574"/>
    <cellStyle name="표준 2 2 12 3" xfId="11575"/>
    <cellStyle name="표준 2 2 13" xfId="11576"/>
    <cellStyle name="표준 2 2 13 2" xfId="11577"/>
    <cellStyle name="표준 2 2 14" xfId="11578"/>
    <cellStyle name="표준 2 2 15" xfId="11579"/>
    <cellStyle name="표준 2 2 16" xfId="11580"/>
    <cellStyle name="표준 2 2 2" xfId="11581"/>
    <cellStyle name="표준 2 2 2 10" xfId="11582"/>
    <cellStyle name="표준 2 2 2 10 2" xfId="11583"/>
    <cellStyle name="표준 2 2 2 10 2 2" xfId="11584"/>
    <cellStyle name="표준 2 2 2 10 3" xfId="11585"/>
    <cellStyle name="표준 2 2 2 10 4" xfId="11586"/>
    <cellStyle name="표준 2 2 2 11" xfId="11587"/>
    <cellStyle name="표준 2 2 2 11 2" xfId="11588"/>
    <cellStyle name="표준 2 2 2 12" xfId="11589"/>
    <cellStyle name="표준 2 2 2 13" xfId="11590"/>
    <cellStyle name="표준 2 2 2 14" xfId="11591"/>
    <cellStyle name="표준 2 2 2 2" xfId="11592"/>
    <cellStyle name="표준 2 2 2 2 10" xfId="11593"/>
    <cellStyle name="표준 2 2 2 2 10 2" xfId="11594"/>
    <cellStyle name="표준 2 2 2 2 11" xfId="11595"/>
    <cellStyle name="표준 2 2 2 2 12" xfId="11596"/>
    <cellStyle name="표준 2 2 2 2 12 2" xfId="11597"/>
    <cellStyle name="표준 2 2 2 2 13" xfId="11598"/>
    <cellStyle name="표준 2 2 2 2 2" xfId="11599"/>
    <cellStyle name="표준 2 2 2 2 2 10" xfId="11600"/>
    <cellStyle name="표준 2 2 2 2 2 11" xfId="11601"/>
    <cellStyle name="표준 2 2 2 2 2 2" xfId="11602"/>
    <cellStyle name="표준 2 2 2 2 2 2 10" xfId="11603"/>
    <cellStyle name="표준 2 2 2 2 2 2 2" xfId="11604"/>
    <cellStyle name="표준 2 2 2 2 2 2 2 2" xfId="11605"/>
    <cellStyle name="표준 2 2 2 2 2 2 2 2 2" xfId="11606"/>
    <cellStyle name="표준 2 2 2 2 2 2 2 2 2 2" xfId="11607"/>
    <cellStyle name="표준 2 2 2 2 2 2 2 2 2 2 2" xfId="11608"/>
    <cellStyle name="표준 2 2 2 2 2 2 2 2 2 3" xfId="11609"/>
    <cellStyle name="표준 2 2 2 2 2 2 2 2 2 4" xfId="11610"/>
    <cellStyle name="표준 2 2 2 2 2 2 2 2 3" xfId="11611"/>
    <cellStyle name="표준 2 2 2 2 2 2 2 2 3 2" xfId="11612"/>
    <cellStyle name="표준 2 2 2 2 2 2 2 2 4" xfId="11613"/>
    <cellStyle name="표준 2 2 2 2 2 2 2 2 5" xfId="11614"/>
    <cellStyle name="표준 2 2 2 2 2 2 2 3" xfId="11615"/>
    <cellStyle name="표준 2 2 2 2 2 2 2 3 2" xfId="11616"/>
    <cellStyle name="표준 2 2 2 2 2 2 2 3 2 2" xfId="11617"/>
    <cellStyle name="표준 2 2 2 2 2 2 2 3 2 2 2" xfId="11618"/>
    <cellStyle name="표준 2 2 2 2 2 2 2 3 2 3" xfId="11619"/>
    <cellStyle name="표준 2 2 2 2 2 2 2 3 2 4" xfId="11620"/>
    <cellStyle name="표준 2 2 2 2 2 2 2 3 3" xfId="11621"/>
    <cellStyle name="표준 2 2 2 2 2 2 2 3 3 2" xfId="11622"/>
    <cellStyle name="표준 2 2 2 2 2 2 2 3 4" xfId="11623"/>
    <cellStyle name="표준 2 2 2 2 2 2 2 3 5" xfId="11624"/>
    <cellStyle name="표준 2 2 2 2 2 2 2 4" xfId="11625"/>
    <cellStyle name="표준 2 2 2 2 2 2 2 4 2" xfId="11626"/>
    <cellStyle name="표준 2 2 2 2 2 2 2 4 2 2" xfId="11627"/>
    <cellStyle name="표준 2 2 2 2 2 2 2 4 2 2 2" xfId="11628"/>
    <cellStyle name="표준 2 2 2 2 2 2 2 4 2 3" xfId="11629"/>
    <cellStyle name="표준 2 2 2 2 2 2 2 4 2 4" xfId="11630"/>
    <cellStyle name="표준 2 2 2 2 2 2 2 4 3" xfId="11631"/>
    <cellStyle name="표준 2 2 2 2 2 2 2 4 3 2" xfId="11632"/>
    <cellStyle name="표준 2 2 2 2 2 2 2 4 4" xfId="11633"/>
    <cellStyle name="표준 2 2 2 2 2 2 2 4 5" xfId="11634"/>
    <cellStyle name="표준 2 2 2 2 2 2 2 5" xfId="11635"/>
    <cellStyle name="표준 2 2 2 2 2 2 2 5 2" xfId="11636"/>
    <cellStyle name="표준 2 2 2 2 2 2 2 5 2 2" xfId="11637"/>
    <cellStyle name="표준 2 2 2 2 2 2 2 5 2 2 2" xfId="11638"/>
    <cellStyle name="표준 2 2 2 2 2 2 2 5 2 3" xfId="11639"/>
    <cellStyle name="표준 2 2 2 2 2 2 2 5 2 4" xfId="11640"/>
    <cellStyle name="표준 2 2 2 2 2 2 2 5 3" xfId="11641"/>
    <cellStyle name="표준 2 2 2 2 2 2 2 5 3 2" xfId="11642"/>
    <cellStyle name="표준 2 2 2 2 2 2 2 5 4" xfId="11643"/>
    <cellStyle name="표준 2 2 2 2 2 2 2 5 5" xfId="11644"/>
    <cellStyle name="표준 2 2 2 2 2 2 2 6" xfId="11645"/>
    <cellStyle name="표준 2 2 2 2 2 2 2 6 2" xfId="11646"/>
    <cellStyle name="표준 2 2 2 2 2 2 2 6 2 2" xfId="11647"/>
    <cellStyle name="표준 2 2 2 2 2 2 2 6 3" xfId="11648"/>
    <cellStyle name="표준 2 2 2 2 2 2 2 6 4" xfId="11649"/>
    <cellStyle name="표준 2 2 2 2 2 2 2 7" xfId="11650"/>
    <cellStyle name="표준 2 2 2 2 2 2 2 7 2" xfId="11651"/>
    <cellStyle name="표준 2 2 2 2 2 2 2 8" xfId="11652"/>
    <cellStyle name="표준 2 2 2 2 2 2 2 9" xfId="11653"/>
    <cellStyle name="표준 2 2 2 2 2 2 3" xfId="11654"/>
    <cellStyle name="표준 2 2 2 2 2 2 3 2" xfId="11655"/>
    <cellStyle name="표준 2 2 2 2 2 2 3 2 2" xfId="11656"/>
    <cellStyle name="표준 2 2 2 2 2 2 3 2 2 2" xfId="11657"/>
    <cellStyle name="표준 2 2 2 2 2 2 3 2 3" xfId="11658"/>
    <cellStyle name="표준 2 2 2 2 2 2 3 2 4" xfId="11659"/>
    <cellStyle name="표준 2 2 2 2 2 2 3 3" xfId="11660"/>
    <cellStyle name="표준 2 2 2 2 2 2 3 3 2" xfId="11661"/>
    <cellStyle name="표준 2 2 2 2 2 2 3 4" xfId="11662"/>
    <cellStyle name="표준 2 2 2 2 2 2 3 5" xfId="11663"/>
    <cellStyle name="표준 2 2 2 2 2 2 4" xfId="11664"/>
    <cellStyle name="표준 2 2 2 2 2 2 4 2" xfId="11665"/>
    <cellStyle name="표준 2 2 2 2 2 2 4 2 2" xfId="11666"/>
    <cellStyle name="표준 2 2 2 2 2 2 4 2 2 2" xfId="11667"/>
    <cellStyle name="표준 2 2 2 2 2 2 4 2 3" xfId="11668"/>
    <cellStyle name="표준 2 2 2 2 2 2 4 2 4" xfId="11669"/>
    <cellStyle name="표준 2 2 2 2 2 2 4 3" xfId="11670"/>
    <cellStyle name="표준 2 2 2 2 2 2 4 3 2" xfId="11671"/>
    <cellStyle name="표준 2 2 2 2 2 2 4 4" xfId="11672"/>
    <cellStyle name="표준 2 2 2 2 2 2 4 5" xfId="11673"/>
    <cellStyle name="표준 2 2 2 2 2 2 5" xfId="11674"/>
    <cellStyle name="표준 2 2 2 2 2 2 5 2" xfId="11675"/>
    <cellStyle name="표준 2 2 2 2 2 2 5 2 2" xfId="11676"/>
    <cellStyle name="표준 2 2 2 2 2 2 5 2 2 2" xfId="11677"/>
    <cellStyle name="표준 2 2 2 2 2 2 5 2 3" xfId="11678"/>
    <cellStyle name="표준 2 2 2 2 2 2 5 2 4" xfId="11679"/>
    <cellStyle name="표준 2 2 2 2 2 2 5 3" xfId="11680"/>
    <cellStyle name="표준 2 2 2 2 2 2 5 3 2" xfId="11681"/>
    <cellStyle name="표준 2 2 2 2 2 2 5 4" xfId="11682"/>
    <cellStyle name="표준 2 2 2 2 2 2 5 5" xfId="11683"/>
    <cellStyle name="표준 2 2 2 2 2 2 6" xfId="11684"/>
    <cellStyle name="표준 2 2 2 2 2 2 6 2" xfId="11685"/>
    <cellStyle name="표준 2 2 2 2 2 2 6 2 2" xfId="11686"/>
    <cellStyle name="표준 2 2 2 2 2 2 6 2 2 2" xfId="11687"/>
    <cellStyle name="표준 2 2 2 2 2 2 6 2 3" xfId="11688"/>
    <cellStyle name="표준 2 2 2 2 2 2 6 2 4" xfId="11689"/>
    <cellStyle name="표준 2 2 2 2 2 2 6 3" xfId="11690"/>
    <cellStyle name="표준 2 2 2 2 2 2 6 3 2" xfId="11691"/>
    <cellStyle name="표준 2 2 2 2 2 2 6 4" xfId="11692"/>
    <cellStyle name="표준 2 2 2 2 2 2 6 5" xfId="11693"/>
    <cellStyle name="표준 2 2 2 2 2 2 7" xfId="11694"/>
    <cellStyle name="표준 2 2 2 2 2 2 7 2" xfId="11695"/>
    <cellStyle name="표준 2 2 2 2 2 2 7 2 2" xfId="11696"/>
    <cellStyle name="표준 2 2 2 2 2 2 7 3" xfId="11697"/>
    <cellStyle name="표준 2 2 2 2 2 2 7 4" xfId="11698"/>
    <cellStyle name="표준 2 2 2 2 2 2 8" xfId="11699"/>
    <cellStyle name="표준 2 2 2 2 2 2 8 2" xfId="11700"/>
    <cellStyle name="표준 2 2 2 2 2 2 9" xfId="11701"/>
    <cellStyle name="표준 2 2 2 2 2 3" xfId="11702"/>
    <cellStyle name="표준 2 2 2 2 2 3 2" xfId="11703"/>
    <cellStyle name="표준 2 2 2 2 2 3 2 2" xfId="11704"/>
    <cellStyle name="표준 2 2 2 2 2 3 2 2 2" xfId="11705"/>
    <cellStyle name="표준 2 2 2 2 2 3 2 2 2 2" xfId="11706"/>
    <cellStyle name="표준 2 2 2 2 2 3 2 2 3" xfId="11707"/>
    <cellStyle name="표준 2 2 2 2 2 3 2 2 4" xfId="11708"/>
    <cellStyle name="표준 2 2 2 2 2 3 2 3" xfId="11709"/>
    <cellStyle name="표준 2 2 2 2 2 3 2 3 2" xfId="11710"/>
    <cellStyle name="표준 2 2 2 2 2 3 2 4" xfId="11711"/>
    <cellStyle name="표준 2 2 2 2 2 3 2 5" xfId="11712"/>
    <cellStyle name="표준 2 2 2 2 2 3 3" xfId="11713"/>
    <cellStyle name="표준 2 2 2 2 2 3 3 2" xfId="11714"/>
    <cellStyle name="표준 2 2 2 2 2 3 3 2 2" xfId="11715"/>
    <cellStyle name="표준 2 2 2 2 2 3 3 2 2 2" xfId="11716"/>
    <cellStyle name="표준 2 2 2 2 2 3 3 2 3" xfId="11717"/>
    <cellStyle name="표준 2 2 2 2 2 3 3 2 4" xfId="11718"/>
    <cellStyle name="표준 2 2 2 2 2 3 3 3" xfId="11719"/>
    <cellStyle name="표준 2 2 2 2 2 3 3 3 2" xfId="11720"/>
    <cellStyle name="표준 2 2 2 2 2 3 3 4" xfId="11721"/>
    <cellStyle name="표준 2 2 2 2 2 3 3 5" xfId="11722"/>
    <cellStyle name="표준 2 2 2 2 2 3 4" xfId="11723"/>
    <cellStyle name="표준 2 2 2 2 2 3 4 2" xfId="11724"/>
    <cellStyle name="표준 2 2 2 2 2 3 4 2 2" xfId="11725"/>
    <cellStyle name="표준 2 2 2 2 2 3 4 2 2 2" xfId="11726"/>
    <cellStyle name="표준 2 2 2 2 2 3 4 2 3" xfId="11727"/>
    <cellStyle name="표준 2 2 2 2 2 3 4 2 4" xfId="11728"/>
    <cellStyle name="표준 2 2 2 2 2 3 4 3" xfId="11729"/>
    <cellStyle name="표준 2 2 2 2 2 3 4 3 2" xfId="11730"/>
    <cellStyle name="표준 2 2 2 2 2 3 4 4" xfId="11731"/>
    <cellStyle name="표준 2 2 2 2 2 3 4 5" xfId="11732"/>
    <cellStyle name="표준 2 2 2 2 2 3 5" xfId="11733"/>
    <cellStyle name="표준 2 2 2 2 2 3 5 2" xfId="11734"/>
    <cellStyle name="표준 2 2 2 2 2 3 5 2 2" xfId="11735"/>
    <cellStyle name="표준 2 2 2 2 2 3 5 2 2 2" xfId="11736"/>
    <cellStyle name="표준 2 2 2 2 2 3 5 2 3" xfId="11737"/>
    <cellStyle name="표준 2 2 2 2 2 3 5 2 4" xfId="11738"/>
    <cellStyle name="표준 2 2 2 2 2 3 5 3" xfId="11739"/>
    <cellStyle name="표준 2 2 2 2 2 3 5 3 2" xfId="11740"/>
    <cellStyle name="표준 2 2 2 2 2 3 5 4" xfId="11741"/>
    <cellStyle name="표준 2 2 2 2 2 3 5 5" xfId="11742"/>
    <cellStyle name="표준 2 2 2 2 2 3 6" xfId="11743"/>
    <cellStyle name="표준 2 2 2 2 2 3 6 2" xfId="11744"/>
    <cellStyle name="표준 2 2 2 2 2 3 6 2 2" xfId="11745"/>
    <cellStyle name="표준 2 2 2 2 2 3 6 3" xfId="11746"/>
    <cellStyle name="표준 2 2 2 2 2 3 6 4" xfId="11747"/>
    <cellStyle name="표준 2 2 2 2 2 3 7" xfId="11748"/>
    <cellStyle name="표준 2 2 2 2 2 3 7 2" xfId="11749"/>
    <cellStyle name="표준 2 2 2 2 2 3 8" xfId="11750"/>
    <cellStyle name="표준 2 2 2 2 2 3 9" xfId="11751"/>
    <cellStyle name="표준 2 2 2 2 2 4" xfId="11752"/>
    <cellStyle name="표준 2 2 2 2 2 4 2" xfId="11753"/>
    <cellStyle name="표준 2 2 2 2 2 4 2 2" xfId="11754"/>
    <cellStyle name="표준 2 2 2 2 2 4 2 2 2" xfId="11755"/>
    <cellStyle name="표준 2 2 2 2 2 4 2 3" xfId="11756"/>
    <cellStyle name="표준 2 2 2 2 2 4 2 4" xfId="11757"/>
    <cellStyle name="표준 2 2 2 2 2 4 3" xfId="11758"/>
    <cellStyle name="표준 2 2 2 2 2 4 3 2" xfId="11759"/>
    <cellStyle name="표준 2 2 2 2 2 4 4" xfId="11760"/>
    <cellStyle name="표준 2 2 2 2 2 4 5" xfId="11761"/>
    <cellStyle name="표준 2 2 2 2 2 5" xfId="11762"/>
    <cellStyle name="표준 2 2 2 2 2 5 2" xfId="11763"/>
    <cellStyle name="표준 2 2 2 2 2 5 2 2" xfId="11764"/>
    <cellStyle name="표준 2 2 2 2 2 5 2 2 2" xfId="11765"/>
    <cellStyle name="표준 2 2 2 2 2 5 2 3" xfId="11766"/>
    <cellStyle name="표준 2 2 2 2 2 5 2 4" xfId="11767"/>
    <cellStyle name="표준 2 2 2 2 2 5 3" xfId="11768"/>
    <cellStyle name="표준 2 2 2 2 2 5 3 2" xfId="11769"/>
    <cellStyle name="표준 2 2 2 2 2 5 4" xfId="11770"/>
    <cellStyle name="표준 2 2 2 2 2 5 5" xfId="11771"/>
    <cellStyle name="표준 2 2 2 2 2 6" xfId="11772"/>
    <cellStyle name="표준 2 2 2 2 2 6 2" xfId="11773"/>
    <cellStyle name="표준 2 2 2 2 2 6 2 2" xfId="11774"/>
    <cellStyle name="표준 2 2 2 2 2 6 2 2 2" xfId="11775"/>
    <cellStyle name="표준 2 2 2 2 2 6 2 3" xfId="11776"/>
    <cellStyle name="표준 2 2 2 2 2 6 2 4" xfId="11777"/>
    <cellStyle name="표준 2 2 2 2 2 6 3" xfId="11778"/>
    <cellStyle name="표준 2 2 2 2 2 6 3 2" xfId="11779"/>
    <cellStyle name="표준 2 2 2 2 2 6 4" xfId="11780"/>
    <cellStyle name="표준 2 2 2 2 2 6 5" xfId="11781"/>
    <cellStyle name="표준 2 2 2 2 2 7" xfId="11782"/>
    <cellStyle name="표준 2 2 2 2 2 7 2" xfId="11783"/>
    <cellStyle name="표준 2 2 2 2 2 7 2 2" xfId="11784"/>
    <cellStyle name="표준 2 2 2 2 2 7 2 2 2" xfId="11785"/>
    <cellStyle name="표준 2 2 2 2 2 7 2 3" xfId="11786"/>
    <cellStyle name="표준 2 2 2 2 2 7 2 4" xfId="11787"/>
    <cellStyle name="표준 2 2 2 2 2 7 3" xfId="11788"/>
    <cellStyle name="표준 2 2 2 2 2 7 3 2" xfId="11789"/>
    <cellStyle name="표준 2 2 2 2 2 7 4" xfId="11790"/>
    <cellStyle name="표준 2 2 2 2 2 7 5" xfId="11791"/>
    <cellStyle name="표준 2 2 2 2 2 8" xfId="11792"/>
    <cellStyle name="표준 2 2 2 2 2 8 2" xfId="11793"/>
    <cellStyle name="표준 2 2 2 2 2 8 2 2" xfId="11794"/>
    <cellStyle name="표준 2 2 2 2 2 8 3" xfId="11795"/>
    <cellStyle name="표준 2 2 2 2 2 8 4" xfId="11796"/>
    <cellStyle name="표준 2 2 2 2 2 9" xfId="11797"/>
    <cellStyle name="표준 2 2 2 2 2 9 2" xfId="11798"/>
    <cellStyle name="표준 2 2 2 2 3" xfId="11799"/>
    <cellStyle name="표준 2 2 2 2 3 10" xfId="11800"/>
    <cellStyle name="표준 2 2 2 2 3 2" xfId="11801"/>
    <cellStyle name="표준 2 2 2 2 3 2 2" xfId="11802"/>
    <cellStyle name="표준 2 2 2 2 3 2 2 2" xfId="11803"/>
    <cellStyle name="표준 2 2 2 2 3 2 2 2 2" xfId="11804"/>
    <cellStyle name="표준 2 2 2 2 3 2 2 2 2 2" xfId="11805"/>
    <cellStyle name="표준 2 2 2 2 3 2 2 2 3" xfId="11806"/>
    <cellStyle name="표준 2 2 2 2 3 2 2 2 4" xfId="11807"/>
    <cellStyle name="표준 2 2 2 2 3 2 2 3" xfId="11808"/>
    <cellStyle name="표준 2 2 2 2 3 2 2 3 2" xfId="11809"/>
    <cellStyle name="표준 2 2 2 2 3 2 2 4" xfId="11810"/>
    <cellStyle name="표준 2 2 2 2 3 2 2 5" xfId="11811"/>
    <cellStyle name="표준 2 2 2 2 3 2 3" xfId="11812"/>
    <cellStyle name="표준 2 2 2 2 3 2 3 2" xfId="11813"/>
    <cellStyle name="표준 2 2 2 2 3 2 3 2 2" xfId="11814"/>
    <cellStyle name="표준 2 2 2 2 3 2 3 2 2 2" xfId="11815"/>
    <cellStyle name="표준 2 2 2 2 3 2 3 2 3" xfId="11816"/>
    <cellStyle name="표준 2 2 2 2 3 2 3 2 4" xfId="11817"/>
    <cellStyle name="표준 2 2 2 2 3 2 3 3" xfId="11818"/>
    <cellStyle name="표준 2 2 2 2 3 2 3 3 2" xfId="11819"/>
    <cellStyle name="표준 2 2 2 2 3 2 3 4" xfId="11820"/>
    <cellStyle name="표준 2 2 2 2 3 2 3 5" xfId="11821"/>
    <cellStyle name="표준 2 2 2 2 3 2 4" xfId="11822"/>
    <cellStyle name="표준 2 2 2 2 3 2 4 2" xfId="11823"/>
    <cellStyle name="표준 2 2 2 2 3 2 4 2 2" xfId="11824"/>
    <cellStyle name="표준 2 2 2 2 3 2 4 2 2 2" xfId="11825"/>
    <cellStyle name="표준 2 2 2 2 3 2 4 2 3" xfId="11826"/>
    <cellStyle name="표준 2 2 2 2 3 2 4 2 4" xfId="11827"/>
    <cellStyle name="표준 2 2 2 2 3 2 4 3" xfId="11828"/>
    <cellStyle name="표준 2 2 2 2 3 2 4 3 2" xfId="11829"/>
    <cellStyle name="표준 2 2 2 2 3 2 4 4" xfId="11830"/>
    <cellStyle name="표준 2 2 2 2 3 2 4 5" xfId="11831"/>
    <cellStyle name="표준 2 2 2 2 3 2 5" xfId="11832"/>
    <cellStyle name="표준 2 2 2 2 3 2 5 2" xfId="11833"/>
    <cellStyle name="표준 2 2 2 2 3 2 5 2 2" xfId="11834"/>
    <cellStyle name="표준 2 2 2 2 3 2 5 2 2 2" xfId="11835"/>
    <cellStyle name="표준 2 2 2 2 3 2 5 2 3" xfId="11836"/>
    <cellStyle name="표준 2 2 2 2 3 2 5 2 4" xfId="11837"/>
    <cellStyle name="표준 2 2 2 2 3 2 5 3" xfId="11838"/>
    <cellStyle name="표준 2 2 2 2 3 2 5 3 2" xfId="11839"/>
    <cellStyle name="표준 2 2 2 2 3 2 5 4" xfId="11840"/>
    <cellStyle name="표준 2 2 2 2 3 2 5 5" xfId="11841"/>
    <cellStyle name="표준 2 2 2 2 3 2 6" xfId="11842"/>
    <cellStyle name="표준 2 2 2 2 3 2 6 2" xfId="11843"/>
    <cellStyle name="표준 2 2 2 2 3 2 6 2 2" xfId="11844"/>
    <cellStyle name="표준 2 2 2 2 3 2 6 3" xfId="11845"/>
    <cellStyle name="표준 2 2 2 2 3 2 6 4" xfId="11846"/>
    <cellStyle name="표준 2 2 2 2 3 2 7" xfId="11847"/>
    <cellStyle name="표준 2 2 2 2 3 2 7 2" xfId="11848"/>
    <cellStyle name="표준 2 2 2 2 3 2 8" xfId="11849"/>
    <cellStyle name="표준 2 2 2 2 3 2 9" xfId="11850"/>
    <cellStyle name="표준 2 2 2 2 3 3" xfId="11851"/>
    <cellStyle name="표준 2 2 2 2 3 3 2" xfId="11852"/>
    <cellStyle name="표준 2 2 2 2 3 3 2 2" xfId="11853"/>
    <cellStyle name="표준 2 2 2 2 3 3 2 2 2" xfId="11854"/>
    <cellStyle name="표준 2 2 2 2 3 3 2 3" xfId="11855"/>
    <cellStyle name="표준 2 2 2 2 3 3 2 4" xfId="11856"/>
    <cellStyle name="표준 2 2 2 2 3 3 3" xfId="11857"/>
    <cellStyle name="표준 2 2 2 2 3 3 3 2" xfId="11858"/>
    <cellStyle name="표준 2 2 2 2 3 3 4" xfId="11859"/>
    <cellStyle name="표준 2 2 2 2 3 3 5" xfId="11860"/>
    <cellStyle name="표준 2 2 2 2 3 4" xfId="11861"/>
    <cellStyle name="표준 2 2 2 2 3 4 2" xfId="11862"/>
    <cellStyle name="표준 2 2 2 2 3 4 2 2" xfId="11863"/>
    <cellStyle name="표준 2 2 2 2 3 4 2 2 2" xfId="11864"/>
    <cellStyle name="표준 2 2 2 2 3 4 2 3" xfId="11865"/>
    <cellStyle name="표준 2 2 2 2 3 4 2 4" xfId="11866"/>
    <cellStyle name="표준 2 2 2 2 3 4 3" xfId="11867"/>
    <cellStyle name="표준 2 2 2 2 3 4 3 2" xfId="11868"/>
    <cellStyle name="표준 2 2 2 2 3 4 4" xfId="11869"/>
    <cellStyle name="표준 2 2 2 2 3 4 5" xfId="11870"/>
    <cellStyle name="표준 2 2 2 2 3 5" xfId="11871"/>
    <cellStyle name="표준 2 2 2 2 3 5 2" xfId="11872"/>
    <cellStyle name="표준 2 2 2 2 3 5 2 2" xfId="11873"/>
    <cellStyle name="표준 2 2 2 2 3 5 2 2 2" xfId="11874"/>
    <cellStyle name="표준 2 2 2 2 3 5 2 3" xfId="11875"/>
    <cellStyle name="표준 2 2 2 2 3 5 2 4" xfId="11876"/>
    <cellStyle name="표준 2 2 2 2 3 5 3" xfId="11877"/>
    <cellStyle name="표준 2 2 2 2 3 5 3 2" xfId="11878"/>
    <cellStyle name="표준 2 2 2 2 3 5 4" xfId="11879"/>
    <cellStyle name="표준 2 2 2 2 3 5 5" xfId="11880"/>
    <cellStyle name="표준 2 2 2 2 3 6" xfId="11881"/>
    <cellStyle name="표준 2 2 2 2 3 6 2" xfId="11882"/>
    <cellStyle name="표준 2 2 2 2 3 6 2 2" xfId="11883"/>
    <cellStyle name="표준 2 2 2 2 3 6 2 2 2" xfId="11884"/>
    <cellStyle name="표준 2 2 2 2 3 6 2 3" xfId="11885"/>
    <cellStyle name="표준 2 2 2 2 3 6 2 4" xfId="11886"/>
    <cellStyle name="표준 2 2 2 2 3 6 3" xfId="11887"/>
    <cellStyle name="표준 2 2 2 2 3 6 3 2" xfId="11888"/>
    <cellStyle name="표준 2 2 2 2 3 6 4" xfId="11889"/>
    <cellStyle name="표준 2 2 2 2 3 6 5" xfId="11890"/>
    <cellStyle name="표준 2 2 2 2 3 7" xfId="11891"/>
    <cellStyle name="표준 2 2 2 2 3 7 2" xfId="11892"/>
    <cellStyle name="표준 2 2 2 2 3 7 2 2" xfId="11893"/>
    <cellStyle name="표준 2 2 2 2 3 7 3" xfId="11894"/>
    <cellStyle name="표준 2 2 2 2 3 7 4" xfId="11895"/>
    <cellStyle name="표준 2 2 2 2 3 8" xfId="11896"/>
    <cellStyle name="표준 2 2 2 2 3 8 2" xfId="11897"/>
    <cellStyle name="표준 2 2 2 2 3 9" xfId="11898"/>
    <cellStyle name="표준 2 2 2 2 4" xfId="11899"/>
    <cellStyle name="표준 2 2 2 2 4 2" xfId="11900"/>
    <cellStyle name="표준 2 2 2 2 4 2 2" xfId="11901"/>
    <cellStyle name="표준 2 2 2 2 4 2 2 2" xfId="11902"/>
    <cellStyle name="표준 2 2 2 2 4 2 2 2 2" xfId="11903"/>
    <cellStyle name="표준 2 2 2 2 4 2 2 3" xfId="11904"/>
    <cellStyle name="표준 2 2 2 2 4 2 2 4" xfId="11905"/>
    <cellStyle name="표준 2 2 2 2 4 2 3" xfId="11906"/>
    <cellStyle name="표준 2 2 2 2 4 2 3 2" xfId="11907"/>
    <cellStyle name="표준 2 2 2 2 4 2 4" xfId="11908"/>
    <cellStyle name="표준 2 2 2 2 4 2 5" xfId="11909"/>
    <cellStyle name="표준 2 2 2 2 4 3" xfId="11910"/>
    <cellStyle name="표준 2 2 2 2 4 3 2" xfId="11911"/>
    <cellStyle name="표준 2 2 2 2 4 3 2 2" xfId="11912"/>
    <cellStyle name="표준 2 2 2 2 4 3 2 2 2" xfId="11913"/>
    <cellStyle name="표준 2 2 2 2 4 3 2 3" xfId="11914"/>
    <cellStyle name="표준 2 2 2 2 4 3 2 4" xfId="11915"/>
    <cellStyle name="표준 2 2 2 2 4 3 3" xfId="11916"/>
    <cellStyle name="표준 2 2 2 2 4 3 3 2" xfId="11917"/>
    <cellStyle name="표준 2 2 2 2 4 3 4" xfId="11918"/>
    <cellStyle name="표준 2 2 2 2 4 3 5" xfId="11919"/>
    <cellStyle name="표준 2 2 2 2 4 4" xfId="11920"/>
    <cellStyle name="표준 2 2 2 2 4 4 2" xfId="11921"/>
    <cellStyle name="표준 2 2 2 2 4 4 2 2" xfId="11922"/>
    <cellStyle name="표준 2 2 2 2 4 4 2 2 2" xfId="11923"/>
    <cellStyle name="표준 2 2 2 2 4 4 2 3" xfId="11924"/>
    <cellStyle name="표준 2 2 2 2 4 4 2 4" xfId="11925"/>
    <cellStyle name="표준 2 2 2 2 4 4 3" xfId="11926"/>
    <cellStyle name="표준 2 2 2 2 4 4 3 2" xfId="11927"/>
    <cellStyle name="표준 2 2 2 2 4 4 4" xfId="11928"/>
    <cellStyle name="표준 2 2 2 2 4 4 5" xfId="11929"/>
    <cellStyle name="표준 2 2 2 2 4 5" xfId="11930"/>
    <cellStyle name="표준 2 2 2 2 4 5 2" xfId="11931"/>
    <cellStyle name="표준 2 2 2 2 4 5 2 2" xfId="11932"/>
    <cellStyle name="표준 2 2 2 2 4 5 2 2 2" xfId="11933"/>
    <cellStyle name="표준 2 2 2 2 4 5 2 3" xfId="11934"/>
    <cellStyle name="표준 2 2 2 2 4 5 2 4" xfId="11935"/>
    <cellStyle name="표준 2 2 2 2 4 5 3" xfId="11936"/>
    <cellStyle name="표준 2 2 2 2 4 5 3 2" xfId="11937"/>
    <cellStyle name="표준 2 2 2 2 4 5 4" xfId="11938"/>
    <cellStyle name="표준 2 2 2 2 4 5 5" xfId="11939"/>
    <cellStyle name="표준 2 2 2 2 4 6" xfId="11940"/>
    <cellStyle name="표준 2 2 2 2 4 6 2" xfId="11941"/>
    <cellStyle name="표준 2 2 2 2 4 6 2 2" xfId="11942"/>
    <cellStyle name="표준 2 2 2 2 4 6 3" xfId="11943"/>
    <cellStyle name="표준 2 2 2 2 4 6 4" xfId="11944"/>
    <cellStyle name="표준 2 2 2 2 4 7" xfId="11945"/>
    <cellStyle name="표준 2 2 2 2 4 7 2" xfId="11946"/>
    <cellStyle name="표준 2 2 2 2 4 8" xfId="11947"/>
    <cellStyle name="표준 2 2 2 2 4 9" xfId="11948"/>
    <cellStyle name="표준 2 2 2 2 5" xfId="11949"/>
    <cellStyle name="표준 2 2 2 2 5 2" xfId="11950"/>
    <cellStyle name="표준 2 2 2 2 5 2 2" xfId="11951"/>
    <cellStyle name="표준 2 2 2 2 5 2 2 2" xfId="11952"/>
    <cellStyle name="표준 2 2 2 2 5 2 3" xfId="11953"/>
    <cellStyle name="표준 2 2 2 2 5 2 4" xfId="11954"/>
    <cellStyle name="표준 2 2 2 2 5 3" xfId="11955"/>
    <cellStyle name="표준 2 2 2 2 5 3 2" xfId="11956"/>
    <cellStyle name="표준 2 2 2 2 5 4" xfId="11957"/>
    <cellStyle name="표준 2 2 2 2 5 5" xfId="11958"/>
    <cellStyle name="표준 2 2 2 2 6" xfId="11959"/>
    <cellStyle name="표준 2 2 2 2 6 2" xfId="11960"/>
    <cellStyle name="표준 2 2 2 2 6 2 2" xfId="11961"/>
    <cellStyle name="표준 2 2 2 2 6 2 2 2" xfId="11962"/>
    <cellStyle name="표준 2 2 2 2 6 2 3" xfId="11963"/>
    <cellStyle name="표준 2 2 2 2 6 2 4" xfId="11964"/>
    <cellStyle name="표준 2 2 2 2 6 3" xfId="11965"/>
    <cellStyle name="표준 2 2 2 2 6 3 2" xfId="11966"/>
    <cellStyle name="표준 2 2 2 2 6 4" xfId="11967"/>
    <cellStyle name="표준 2 2 2 2 6 5" xfId="11968"/>
    <cellStyle name="표준 2 2 2 2 7" xfId="11969"/>
    <cellStyle name="표준 2 2 2 2 7 2" xfId="11970"/>
    <cellStyle name="표준 2 2 2 2 7 2 2" xfId="11971"/>
    <cellStyle name="표준 2 2 2 2 7 2 2 2" xfId="11972"/>
    <cellStyle name="표준 2 2 2 2 7 2 3" xfId="11973"/>
    <cellStyle name="표준 2 2 2 2 7 2 4" xfId="11974"/>
    <cellStyle name="표준 2 2 2 2 7 3" xfId="11975"/>
    <cellStyle name="표준 2 2 2 2 7 3 2" xfId="11976"/>
    <cellStyle name="표준 2 2 2 2 7 4" xfId="11977"/>
    <cellStyle name="표준 2 2 2 2 7 5" xfId="11978"/>
    <cellStyle name="표준 2 2 2 2 8" xfId="11979"/>
    <cellStyle name="표준 2 2 2 2 8 2" xfId="11980"/>
    <cellStyle name="표준 2 2 2 2 8 2 2" xfId="11981"/>
    <cellStyle name="표준 2 2 2 2 8 2 2 2" xfId="11982"/>
    <cellStyle name="표준 2 2 2 2 8 2 3" xfId="11983"/>
    <cellStyle name="표준 2 2 2 2 8 2 4" xfId="11984"/>
    <cellStyle name="표준 2 2 2 2 8 3" xfId="11985"/>
    <cellStyle name="표준 2 2 2 2 8 3 2" xfId="11986"/>
    <cellStyle name="표준 2 2 2 2 8 4" xfId="11987"/>
    <cellStyle name="표준 2 2 2 2 8 5" xfId="11988"/>
    <cellStyle name="표준 2 2 2 2 9" xfId="11989"/>
    <cellStyle name="표준 2 2 2 2 9 2" xfId="11990"/>
    <cellStyle name="표준 2 2 2 2 9 2 2" xfId="11991"/>
    <cellStyle name="표준 2 2 2 2 9 3" xfId="11992"/>
    <cellStyle name="표준 2 2 2 2 9 4" xfId="11993"/>
    <cellStyle name="표준 2 2 2 3" xfId="11994"/>
    <cellStyle name="표준 2 2 2 3 10" xfId="11995"/>
    <cellStyle name="표준 2 2 2 3 11" xfId="11996"/>
    <cellStyle name="표준 2 2 2 3 2" xfId="11997"/>
    <cellStyle name="표준 2 2 2 3 2 10" xfId="11998"/>
    <cellStyle name="표준 2 2 2 3 2 2" xfId="11999"/>
    <cellStyle name="표준 2 2 2 3 2 2 2" xfId="12000"/>
    <cellStyle name="표준 2 2 2 3 2 2 2 2" xfId="12001"/>
    <cellStyle name="표준 2 2 2 3 2 2 2 2 2" xfId="12002"/>
    <cellStyle name="표준 2 2 2 3 2 2 2 2 2 2" xfId="12003"/>
    <cellStyle name="표준 2 2 2 3 2 2 2 2 3" xfId="12004"/>
    <cellStyle name="표준 2 2 2 3 2 2 2 2 4" xfId="12005"/>
    <cellStyle name="표준 2 2 2 3 2 2 2 3" xfId="12006"/>
    <cellStyle name="표준 2 2 2 3 2 2 2 3 2" xfId="12007"/>
    <cellStyle name="표준 2 2 2 3 2 2 2 4" xfId="12008"/>
    <cellStyle name="표준 2 2 2 3 2 2 2 5" xfId="12009"/>
    <cellStyle name="표준 2 2 2 3 2 2 3" xfId="12010"/>
    <cellStyle name="표준 2 2 2 3 2 2 3 2" xfId="12011"/>
    <cellStyle name="표준 2 2 2 3 2 2 3 2 2" xfId="12012"/>
    <cellStyle name="표준 2 2 2 3 2 2 3 2 2 2" xfId="12013"/>
    <cellStyle name="표준 2 2 2 3 2 2 3 2 3" xfId="12014"/>
    <cellStyle name="표준 2 2 2 3 2 2 3 2 4" xfId="12015"/>
    <cellStyle name="표준 2 2 2 3 2 2 3 3" xfId="12016"/>
    <cellStyle name="표준 2 2 2 3 2 2 3 3 2" xfId="12017"/>
    <cellStyle name="표준 2 2 2 3 2 2 3 4" xfId="12018"/>
    <cellStyle name="표준 2 2 2 3 2 2 3 5" xfId="12019"/>
    <cellStyle name="표준 2 2 2 3 2 2 4" xfId="12020"/>
    <cellStyle name="표준 2 2 2 3 2 2 4 2" xfId="12021"/>
    <cellStyle name="표준 2 2 2 3 2 2 4 2 2" xfId="12022"/>
    <cellStyle name="표준 2 2 2 3 2 2 4 2 2 2" xfId="12023"/>
    <cellStyle name="표준 2 2 2 3 2 2 4 2 3" xfId="12024"/>
    <cellStyle name="표준 2 2 2 3 2 2 4 2 4" xfId="12025"/>
    <cellStyle name="표준 2 2 2 3 2 2 4 3" xfId="12026"/>
    <cellStyle name="표준 2 2 2 3 2 2 4 3 2" xfId="12027"/>
    <cellStyle name="표준 2 2 2 3 2 2 4 4" xfId="12028"/>
    <cellStyle name="표준 2 2 2 3 2 2 4 5" xfId="12029"/>
    <cellStyle name="표준 2 2 2 3 2 2 5" xfId="12030"/>
    <cellStyle name="표준 2 2 2 3 2 2 5 2" xfId="12031"/>
    <cellStyle name="표준 2 2 2 3 2 2 5 2 2" xfId="12032"/>
    <cellStyle name="표준 2 2 2 3 2 2 5 2 2 2" xfId="12033"/>
    <cellStyle name="표준 2 2 2 3 2 2 5 2 3" xfId="12034"/>
    <cellStyle name="표준 2 2 2 3 2 2 5 2 4" xfId="12035"/>
    <cellStyle name="표준 2 2 2 3 2 2 5 3" xfId="12036"/>
    <cellStyle name="표준 2 2 2 3 2 2 5 3 2" xfId="12037"/>
    <cellStyle name="표준 2 2 2 3 2 2 5 4" xfId="12038"/>
    <cellStyle name="표준 2 2 2 3 2 2 5 5" xfId="12039"/>
    <cellStyle name="표준 2 2 2 3 2 2 6" xfId="12040"/>
    <cellStyle name="표준 2 2 2 3 2 2 6 2" xfId="12041"/>
    <cellStyle name="표준 2 2 2 3 2 2 6 2 2" xfId="12042"/>
    <cellStyle name="표준 2 2 2 3 2 2 6 3" xfId="12043"/>
    <cellStyle name="표준 2 2 2 3 2 2 6 4" xfId="12044"/>
    <cellStyle name="표준 2 2 2 3 2 2 7" xfId="12045"/>
    <cellStyle name="표준 2 2 2 3 2 2 7 2" xfId="12046"/>
    <cellStyle name="표준 2 2 2 3 2 2 8" xfId="12047"/>
    <cellStyle name="표준 2 2 2 3 2 2 9" xfId="12048"/>
    <cellStyle name="표준 2 2 2 3 2 3" xfId="12049"/>
    <cellStyle name="표준 2 2 2 3 2 3 2" xfId="12050"/>
    <cellStyle name="표준 2 2 2 3 2 3 2 2" xfId="12051"/>
    <cellStyle name="표준 2 2 2 3 2 3 2 2 2" xfId="12052"/>
    <cellStyle name="표준 2 2 2 3 2 3 2 3" xfId="12053"/>
    <cellStyle name="표준 2 2 2 3 2 3 2 4" xfId="12054"/>
    <cellStyle name="표준 2 2 2 3 2 3 3" xfId="12055"/>
    <cellStyle name="표준 2 2 2 3 2 3 3 2" xfId="12056"/>
    <cellStyle name="표준 2 2 2 3 2 3 4" xfId="12057"/>
    <cellStyle name="표준 2 2 2 3 2 3 5" xfId="12058"/>
    <cellStyle name="표준 2 2 2 3 2 4" xfId="12059"/>
    <cellStyle name="표준 2 2 2 3 2 4 2" xfId="12060"/>
    <cellStyle name="표준 2 2 2 3 2 4 2 2" xfId="12061"/>
    <cellStyle name="표준 2 2 2 3 2 4 2 2 2" xfId="12062"/>
    <cellStyle name="표준 2 2 2 3 2 4 2 3" xfId="12063"/>
    <cellStyle name="표준 2 2 2 3 2 4 2 4" xfId="12064"/>
    <cellStyle name="표준 2 2 2 3 2 4 3" xfId="12065"/>
    <cellStyle name="표준 2 2 2 3 2 4 3 2" xfId="12066"/>
    <cellStyle name="표준 2 2 2 3 2 4 4" xfId="12067"/>
    <cellStyle name="표준 2 2 2 3 2 4 5" xfId="12068"/>
    <cellStyle name="표준 2 2 2 3 2 5" xfId="12069"/>
    <cellStyle name="표준 2 2 2 3 2 5 2" xfId="12070"/>
    <cellStyle name="표준 2 2 2 3 2 5 2 2" xfId="12071"/>
    <cellStyle name="표준 2 2 2 3 2 5 2 2 2" xfId="12072"/>
    <cellStyle name="표준 2 2 2 3 2 5 2 3" xfId="12073"/>
    <cellStyle name="표준 2 2 2 3 2 5 2 4" xfId="12074"/>
    <cellStyle name="표준 2 2 2 3 2 5 3" xfId="12075"/>
    <cellStyle name="표준 2 2 2 3 2 5 3 2" xfId="12076"/>
    <cellStyle name="표준 2 2 2 3 2 5 4" xfId="12077"/>
    <cellStyle name="표준 2 2 2 3 2 5 5" xfId="12078"/>
    <cellStyle name="표준 2 2 2 3 2 6" xfId="12079"/>
    <cellStyle name="표준 2 2 2 3 2 6 2" xfId="12080"/>
    <cellStyle name="표준 2 2 2 3 2 6 2 2" xfId="12081"/>
    <cellStyle name="표준 2 2 2 3 2 6 2 2 2" xfId="12082"/>
    <cellStyle name="표준 2 2 2 3 2 6 2 3" xfId="12083"/>
    <cellStyle name="표준 2 2 2 3 2 6 2 4" xfId="12084"/>
    <cellStyle name="표준 2 2 2 3 2 6 3" xfId="12085"/>
    <cellStyle name="표준 2 2 2 3 2 6 3 2" xfId="12086"/>
    <cellStyle name="표준 2 2 2 3 2 6 4" xfId="12087"/>
    <cellStyle name="표준 2 2 2 3 2 6 5" xfId="12088"/>
    <cellStyle name="표준 2 2 2 3 2 7" xfId="12089"/>
    <cellStyle name="표준 2 2 2 3 2 7 2" xfId="12090"/>
    <cellStyle name="표준 2 2 2 3 2 7 2 2" xfId="12091"/>
    <cellStyle name="표준 2 2 2 3 2 7 3" xfId="12092"/>
    <cellStyle name="표준 2 2 2 3 2 7 4" xfId="12093"/>
    <cellStyle name="표준 2 2 2 3 2 8" xfId="12094"/>
    <cellStyle name="표준 2 2 2 3 2 8 2" xfId="12095"/>
    <cellStyle name="표준 2 2 2 3 2 9" xfId="12096"/>
    <cellStyle name="표준 2 2 2 3 3" xfId="12097"/>
    <cellStyle name="표준 2 2 2 3 3 2" xfId="12098"/>
    <cellStyle name="표준 2 2 2 3 3 2 2" xfId="12099"/>
    <cellStyle name="표준 2 2 2 3 3 2 2 2" xfId="12100"/>
    <cellStyle name="표준 2 2 2 3 3 2 2 2 2" xfId="12101"/>
    <cellStyle name="표준 2 2 2 3 3 2 2 3" xfId="12102"/>
    <cellStyle name="표준 2 2 2 3 3 2 2 4" xfId="12103"/>
    <cellStyle name="표준 2 2 2 3 3 2 3" xfId="12104"/>
    <cellStyle name="표준 2 2 2 3 3 2 3 2" xfId="12105"/>
    <cellStyle name="표준 2 2 2 3 3 2 4" xfId="12106"/>
    <cellStyle name="표준 2 2 2 3 3 2 5" xfId="12107"/>
    <cellStyle name="표준 2 2 2 3 3 3" xfId="12108"/>
    <cellStyle name="표준 2 2 2 3 3 3 2" xfId="12109"/>
    <cellStyle name="표준 2 2 2 3 3 3 2 2" xfId="12110"/>
    <cellStyle name="표준 2 2 2 3 3 3 2 2 2" xfId="12111"/>
    <cellStyle name="표준 2 2 2 3 3 3 2 3" xfId="12112"/>
    <cellStyle name="표준 2 2 2 3 3 3 2 4" xfId="12113"/>
    <cellStyle name="표준 2 2 2 3 3 3 3" xfId="12114"/>
    <cellStyle name="표준 2 2 2 3 3 3 3 2" xfId="12115"/>
    <cellStyle name="표준 2 2 2 3 3 3 4" xfId="12116"/>
    <cellStyle name="표준 2 2 2 3 3 3 5" xfId="12117"/>
    <cellStyle name="표준 2 2 2 3 3 4" xfId="12118"/>
    <cellStyle name="표준 2 2 2 3 3 4 2" xfId="12119"/>
    <cellStyle name="표준 2 2 2 3 3 4 2 2" xfId="12120"/>
    <cellStyle name="표준 2 2 2 3 3 4 2 2 2" xfId="12121"/>
    <cellStyle name="표준 2 2 2 3 3 4 2 3" xfId="12122"/>
    <cellStyle name="표준 2 2 2 3 3 4 2 4" xfId="12123"/>
    <cellStyle name="표준 2 2 2 3 3 4 3" xfId="12124"/>
    <cellStyle name="표준 2 2 2 3 3 4 3 2" xfId="12125"/>
    <cellStyle name="표준 2 2 2 3 3 4 4" xfId="12126"/>
    <cellStyle name="표준 2 2 2 3 3 4 5" xfId="12127"/>
    <cellStyle name="표준 2 2 2 3 3 5" xfId="12128"/>
    <cellStyle name="표준 2 2 2 3 3 5 2" xfId="12129"/>
    <cellStyle name="표준 2 2 2 3 3 5 2 2" xfId="12130"/>
    <cellStyle name="표준 2 2 2 3 3 5 2 2 2" xfId="12131"/>
    <cellStyle name="표준 2 2 2 3 3 5 2 3" xfId="12132"/>
    <cellStyle name="표준 2 2 2 3 3 5 2 4" xfId="12133"/>
    <cellStyle name="표준 2 2 2 3 3 5 3" xfId="12134"/>
    <cellStyle name="표준 2 2 2 3 3 5 3 2" xfId="12135"/>
    <cellStyle name="표준 2 2 2 3 3 5 4" xfId="12136"/>
    <cellStyle name="표준 2 2 2 3 3 5 5" xfId="12137"/>
    <cellStyle name="표준 2 2 2 3 3 6" xfId="12138"/>
    <cellStyle name="표준 2 2 2 3 3 6 2" xfId="12139"/>
    <cellStyle name="표준 2 2 2 3 3 6 2 2" xfId="12140"/>
    <cellStyle name="표준 2 2 2 3 3 6 3" xfId="12141"/>
    <cellStyle name="표준 2 2 2 3 3 6 4" xfId="12142"/>
    <cellStyle name="표준 2 2 2 3 3 7" xfId="12143"/>
    <cellStyle name="표준 2 2 2 3 3 7 2" xfId="12144"/>
    <cellStyle name="표준 2 2 2 3 3 8" xfId="12145"/>
    <cellStyle name="표준 2 2 2 3 3 9" xfId="12146"/>
    <cellStyle name="표준 2 2 2 3 4" xfId="12147"/>
    <cellStyle name="표준 2 2 2 3 4 2" xfId="12148"/>
    <cellStyle name="표준 2 2 2 3 4 2 2" xfId="12149"/>
    <cellStyle name="표준 2 2 2 3 4 2 2 2" xfId="12150"/>
    <cellStyle name="표준 2 2 2 3 4 2 3" xfId="12151"/>
    <cellStyle name="표준 2 2 2 3 4 2 4" xfId="12152"/>
    <cellStyle name="표준 2 2 2 3 4 3" xfId="12153"/>
    <cellStyle name="표준 2 2 2 3 4 3 2" xfId="12154"/>
    <cellStyle name="표준 2 2 2 3 4 4" xfId="12155"/>
    <cellStyle name="표준 2 2 2 3 4 5" xfId="12156"/>
    <cellStyle name="표준 2 2 2 3 5" xfId="12157"/>
    <cellStyle name="표준 2 2 2 3 5 2" xfId="12158"/>
    <cellStyle name="표준 2 2 2 3 5 2 2" xfId="12159"/>
    <cellStyle name="표준 2 2 2 3 5 2 2 2" xfId="12160"/>
    <cellStyle name="표준 2 2 2 3 5 2 3" xfId="12161"/>
    <cellStyle name="표준 2 2 2 3 5 2 4" xfId="12162"/>
    <cellStyle name="표준 2 2 2 3 5 3" xfId="12163"/>
    <cellStyle name="표준 2 2 2 3 5 3 2" xfId="12164"/>
    <cellStyle name="표준 2 2 2 3 5 4" xfId="12165"/>
    <cellStyle name="표준 2 2 2 3 5 5" xfId="12166"/>
    <cellStyle name="표준 2 2 2 3 6" xfId="12167"/>
    <cellStyle name="표준 2 2 2 3 6 2" xfId="12168"/>
    <cellStyle name="표준 2 2 2 3 6 2 2" xfId="12169"/>
    <cellStyle name="표준 2 2 2 3 6 2 2 2" xfId="12170"/>
    <cellStyle name="표준 2 2 2 3 6 2 3" xfId="12171"/>
    <cellStyle name="표준 2 2 2 3 6 2 4" xfId="12172"/>
    <cellStyle name="표준 2 2 2 3 6 3" xfId="12173"/>
    <cellStyle name="표준 2 2 2 3 6 3 2" xfId="12174"/>
    <cellStyle name="표준 2 2 2 3 6 4" xfId="12175"/>
    <cellStyle name="표준 2 2 2 3 6 5" xfId="12176"/>
    <cellStyle name="표준 2 2 2 3 7" xfId="12177"/>
    <cellStyle name="표준 2 2 2 3 7 2" xfId="12178"/>
    <cellStyle name="표준 2 2 2 3 7 2 2" xfId="12179"/>
    <cellStyle name="표준 2 2 2 3 7 2 2 2" xfId="12180"/>
    <cellStyle name="표준 2 2 2 3 7 2 3" xfId="12181"/>
    <cellStyle name="표준 2 2 2 3 7 2 4" xfId="12182"/>
    <cellStyle name="표준 2 2 2 3 7 3" xfId="12183"/>
    <cellStyle name="표준 2 2 2 3 7 3 2" xfId="12184"/>
    <cellStyle name="표준 2 2 2 3 7 4" xfId="12185"/>
    <cellStyle name="표준 2 2 2 3 7 5" xfId="12186"/>
    <cellStyle name="표준 2 2 2 3 8" xfId="12187"/>
    <cellStyle name="표준 2 2 2 3 8 2" xfId="12188"/>
    <cellStyle name="표준 2 2 2 3 8 2 2" xfId="12189"/>
    <cellStyle name="표준 2 2 2 3 8 3" xfId="12190"/>
    <cellStyle name="표준 2 2 2 3 8 4" xfId="12191"/>
    <cellStyle name="표준 2 2 2 3 9" xfId="12192"/>
    <cellStyle name="표준 2 2 2 3 9 2" xfId="12193"/>
    <cellStyle name="표준 2 2 2 4" xfId="12194"/>
    <cellStyle name="표준 2 2 2 4 10" xfId="12195"/>
    <cellStyle name="표준 2 2 2 4 2" xfId="12196"/>
    <cellStyle name="표준 2 2 2 4 2 2" xfId="12197"/>
    <cellStyle name="표준 2 2 2 4 2 2 2" xfId="12198"/>
    <cellStyle name="표준 2 2 2 4 2 2 2 2" xfId="12199"/>
    <cellStyle name="표준 2 2 2 4 2 2 2 2 2" xfId="12200"/>
    <cellStyle name="표준 2 2 2 4 2 2 2 3" xfId="12201"/>
    <cellStyle name="표준 2 2 2 4 2 2 2 4" xfId="12202"/>
    <cellStyle name="표준 2 2 2 4 2 2 3" xfId="12203"/>
    <cellStyle name="표준 2 2 2 4 2 2 3 2" xfId="12204"/>
    <cellStyle name="표준 2 2 2 4 2 2 4" xfId="12205"/>
    <cellStyle name="표준 2 2 2 4 2 2 5" xfId="12206"/>
    <cellStyle name="표준 2 2 2 4 2 3" xfId="12207"/>
    <cellStyle name="표준 2 2 2 4 2 3 2" xfId="12208"/>
    <cellStyle name="표준 2 2 2 4 2 3 2 2" xfId="12209"/>
    <cellStyle name="표준 2 2 2 4 2 3 2 2 2" xfId="12210"/>
    <cellStyle name="표준 2 2 2 4 2 3 2 3" xfId="12211"/>
    <cellStyle name="표준 2 2 2 4 2 3 2 4" xfId="12212"/>
    <cellStyle name="표준 2 2 2 4 2 3 3" xfId="12213"/>
    <cellStyle name="표준 2 2 2 4 2 3 3 2" xfId="12214"/>
    <cellStyle name="표준 2 2 2 4 2 3 4" xfId="12215"/>
    <cellStyle name="표준 2 2 2 4 2 3 5" xfId="12216"/>
    <cellStyle name="표준 2 2 2 4 2 4" xfId="12217"/>
    <cellStyle name="표준 2 2 2 4 2 4 2" xfId="12218"/>
    <cellStyle name="표준 2 2 2 4 2 4 2 2" xfId="12219"/>
    <cellStyle name="표준 2 2 2 4 2 4 2 2 2" xfId="12220"/>
    <cellStyle name="표준 2 2 2 4 2 4 2 3" xfId="12221"/>
    <cellStyle name="표준 2 2 2 4 2 4 2 4" xfId="12222"/>
    <cellStyle name="표준 2 2 2 4 2 4 3" xfId="12223"/>
    <cellStyle name="표준 2 2 2 4 2 4 3 2" xfId="12224"/>
    <cellStyle name="표준 2 2 2 4 2 4 4" xfId="12225"/>
    <cellStyle name="표준 2 2 2 4 2 4 5" xfId="12226"/>
    <cellStyle name="표준 2 2 2 4 2 5" xfId="12227"/>
    <cellStyle name="표준 2 2 2 4 2 5 2" xfId="12228"/>
    <cellStyle name="표준 2 2 2 4 2 5 2 2" xfId="12229"/>
    <cellStyle name="표준 2 2 2 4 2 5 2 2 2" xfId="12230"/>
    <cellStyle name="표준 2 2 2 4 2 5 2 3" xfId="12231"/>
    <cellStyle name="표준 2 2 2 4 2 5 2 4" xfId="12232"/>
    <cellStyle name="표준 2 2 2 4 2 5 3" xfId="12233"/>
    <cellStyle name="표준 2 2 2 4 2 5 3 2" xfId="12234"/>
    <cellStyle name="표준 2 2 2 4 2 5 4" xfId="12235"/>
    <cellStyle name="표준 2 2 2 4 2 5 5" xfId="12236"/>
    <cellStyle name="표준 2 2 2 4 2 6" xfId="12237"/>
    <cellStyle name="표준 2 2 2 4 2 6 2" xfId="12238"/>
    <cellStyle name="표준 2 2 2 4 2 6 2 2" xfId="12239"/>
    <cellStyle name="표준 2 2 2 4 2 6 3" xfId="12240"/>
    <cellStyle name="표준 2 2 2 4 2 6 4" xfId="12241"/>
    <cellStyle name="표준 2 2 2 4 2 7" xfId="12242"/>
    <cellStyle name="표준 2 2 2 4 2 7 2" xfId="12243"/>
    <cellStyle name="표준 2 2 2 4 2 8" xfId="12244"/>
    <cellStyle name="표준 2 2 2 4 2 9" xfId="12245"/>
    <cellStyle name="표준 2 2 2 4 3" xfId="12246"/>
    <cellStyle name="표준 2 2 2 4 3 2" xfId="12247"/>
    <cellStyle name="표준 2 2 2 4 3 2 2" xfId="12248"/>
    <cellStyle name="표준 2 2 2 4 3 2 2 2" xfId="12249"/>
    <cellStyle name="표준 2 2 2 4 3 2 3" xfId="12250"/>
    <cellStyle name="표준 2 2 2 4 3 2 4" xfId="12251"/>
    <cellStyle name="표준 2 2 2 4 3 3" xfId="12252"/>
    <cellStyle name="표준 2 2 2 4 3 3 2" xfId="12253"/>
    <cellStyle name="표준 2 2 2 4 3 4" xfId="12254"/>
    <cellStyle name="표준 2 2 2 4 3 5" xfId="12255"/>
    <cellStyle name="표준 2 2 2 4 4" xfId="12256"/>
    <cellStyle name="표준 2 2 2 4 4 2" xfId="12257"/>
    <cellStyle name="표준 2 2 2 4 4 2 2" xfId="12258"/>
    <cellStyle name="표준 2 2 2 4 4 2 2 2" xfId="12259"/>
    <cellStyle name="표준 2 2 2 4 4 2 3" xfId="12260"/>
    <cellStyle name="표준 2 2 2 4 4 2 4" xfId="12261"/>
    <cellStyle name="표준 2 2 2 4 4 3" xfId="12262"/>
    <cellStyle name="표준 2 2 2 4 4 3 2" xfId="12263"/>
    <cellStyle name="표준 2 2 2 4 4 4" xfId="12264"/>
    <cellStyle name="표준 2 2 2 4 4 5" xfId="12265"/>
    <cellStyle name="표준 2 2 2 4 5" xfId="12266"/>
    <cellStyle name="표준 2 2 2 4 5 2" xfId="12267"/>
    <cellStyle name="표준 2 2 2 4 5 2 2" xfId="12268"/>
    <cellStyle name="표준 2 2 2 4 5 2 2 2" xfId="12269"/>
    <cellStyle name="표준 2 2 2 4 5 2 3" xfId="12270"/>
    <cellStyle name="표준 2 2 2 4 5 2 4" xfId="12271"/>
    <cellStyle name="표준 2 2 2 4 5 3" xfId="12272"/>
    <cellStyle name="표준 2 2 2 4 5 3 2" xfId="12273"/>
    <cellStyle name="표준 2 2 2 4 5 4" xfId="12274"/>
    <cellStyle name="표준 2 2 2 4 5 5" xfId="12275"/>
    <cellStyle name="표준 2 2 2 4 6" xfId="12276"/>
    <cellStyle name="표준 2 2 2 4 6 2" xfId="12277"/>
    <cellStyle name="표준 2 2 2 4 6 2 2" xfId="12278"/>
    <cellStyle name="표준 2 2 2 4 6 2 2 2" xfId="12279"/>
    <cellStyle name="표준 2 2 2 4 6 2 3" xfId="12280"/>
    <cellStyle name="표준 2 2 2 4 6 2 4" xfId="12281"/>
    <cellStyle name="표준 2 2 2 4 6 3" xfId="12282"/>
    <cellStyle name="표준 2 2 2 4 6 3 2" xfId="12283"/>
    <cellStyle name="표준 2 2 2 4 6 4" xfId="12284"/>
    <cellStyle name="표준 2 2 2 4 6 5" xfId="12285"/>
    <cellStyle name="표준 2 2 2 4 7" xfId="12286"/>
    <cellStyle name="표준 2 2 2 4 7 2" xfId="12287"/>
    <cellStyle name="표준 2 2 2 4 7 2 2" xfId="12288"/>
    <cellStyle name="표준 2 2 2 4 7 3" xfId="12289"/>
    <cellStyle name="표준 2 2 2 4 7 4" xfId="12290"/>
    <cellStyle name="표준 2 2 2 4 8" xfId="12291"/>
    <cellStyle name="표준 2 2 2 4 8 2" xfId="12292"/>
    <cellStyle name="표준 2 2 2 4 9" xfId="12293"/>
    <cellStyle name="표준 2 2 2 5" xfId="12294"/>
    <cellStyle name="표준 2 2 2 5 2" xfId="12295"/>
    <cellStyle name="표준 2 2 2 5 2 2" xfId="12296"/>
    <cellStyle name="표준 2 2 2 5 2 2 2" xfId="12297"/>
    <cellStyle name="표준 2 2 2 5 2 2 2 2" xfId="12298"/>
    <cellStyle name="표준 2 2 2 5 2 2 3" xfId="12299"/>
    <cellStyle name="표준 2 2 2 5 2 2 4" xfId="12300"/>
    <cellStyle name="표준 2 2 2 5 2 3" xfId="12301"/>
    <cellStyle name="표준 2 2 2 5 2 3 2" xfId="12302"/>
    <cellStyle name="표준 2 2 2 5 2 4" xfId="12303"/>
    <cellStyle name="표준 2 2 2 5 2 5" xfId="12304"/>
    <cellStyle name="표준 2 2 2 5 3" xfId="12305"/>
    <cellStyle name="표준 2 2 2 5 3 2" xfId="12306"/>
    <cellStyle name="표준 2 2 2 5 3 2 2" xfId="12307"/>
    <cellStyle name="표준 2 2 2 5 3 2 2 2" xfId="12308"/>
    <cellStyle name="표준 2 2 2 5 3 2 3" xfId="12309"/>
    <cellStyle name="표준 2 2 2 5 3 2 4" xfId="12310"/>
    <cellStyle name="표준 2 2 2 5 3 3" xfId="12311"/>
    <cellStyle name="표준 2 2 2 5 3 3 2" xfId="12312"/>
    <cellStyle name="표준 2 2 2 5 3 4" xfId="12313"/>
    <cellStyle name="표준 2 2 2 5 3 5" xfId="12314"/>
    <cellStyle name="표준 2 2 2 5 4" xfId="12315"/>
    <cellStyle name="표준 2 2 2 5 4 2" xfId="12316"/>
    <cellStyle name="표준 2 2 2 5 4 2 2" xfId="12317"/>
    <cellStyle name="표준 2 2 2 5 4 2 2 2" xfId="12318"/>
    <cellStyle name="표준 2 2 2 5 4 2 3" xfId="12319"/>
    <cellStyle name="표준 2 2 2 5 4 2 4" xfId="12320"/>
    <cellStyle name="표준 2 2 2 5 4 3" xfId="12321"/>
    <cellStyle name="표준 2 2 2 5 4 3 2" xfId="12322"/>
    <cellStyle name="표준 2 2 2 5 4 4" xfId="12323"/>
    <cellStyle name="표준 2 2 2 5 4 5" xfId="12324"/>
    <cellStyle name="표준 2 2 2 5 5" xfId="12325"/>
    <cellStyle name="표준 2 2 2 5 5 2" xfId="12326"/>
    <cellStyle name="표준 2 2 2 5 5 2 2" xfId="12327"/>
    <cellStyle name="표준 2 2 2 5 5 2 2 2" xfId="12328"/>
    <cellStyle name="표준 2 2 2 5 5 2 3" xfId="12329"/>
    <cellStyle name="표준 2 2 2 5 5 2 4" xfId="12330"/>
    <cellStyle name="표준 2 2 2 5 5 3" xfId="12331"/>
    <cellStyle name="표준 2 2 2 5 5 3 2" xfId="12332"/>
    <cellStyle name="표준 2 2 2 5 5 4" xfId="12333"/>
    <cellStyle name="표준 2 2 2 5 5 5" xfId="12334"/>
    <cellStyle name="표준 2 2 2 5 6" xfId="12335"/>
    <cellStyle name="표준 2 2 2 5 6 2" xfId="12336"/>
    <cellStyle name="표준 2 2 2 5 6 2 2" xfId="12337"/>
    <cellStyle name="표준 2 2 2 5 6 3" xfId="12338"/>
    <cellStyle name="표준 2 2 2 5 6 4" xfId="12339"/>
    <cellStyle name="표준 2 2 2 5 7" xfId="12340"/>
    <cellStyle name="표준 2 2 2 5 7 2" xfId="12341"/>
    <cellStyle name="표준 2 2 2 5 8" xfId="12342"/>
    <cellStyle name="표준 2 2 2 5 9" xfId="12343"/>
    <cellStyle name="표준 2 2 2 6" xfId="12344"/>
    <cellStyle name="표준 2 2 2 6 2" xfId="12345"/>
    <cellStyle name="표준 2 2 2 6 2 2" xfId="12346"/>
    <cellStyle name="표준 2 2 2 6 2 2 2" xfId="12347"/>
    <cellStyle name="표준 2 2 2 6 2 3" xfId="12348"/>
    <cellStyle name="표준 2 2 2 6 2 4" xfId="12349"/>
    <cellStyle name="표준 2 2 2 6 3" xfId="12350"/>
    <cellStyle name="표준 2 2 2 6 3 2" xfId="12351"/>
    <cellStyle name="표준 2 2 2 6 4" xfId="12352"/>
    <cellStyle name="표준 2 2 2 6 5" xfId="12353"/>
    <cellStyle name="표준 2 2 2 7" xfId="12354"/>
    <cellStyle name="표준 2 2 2 7 2" xfId="12355"/>
    <cellStyle name="표준 2 2 2 7 2 2" xfId="12356"/>
    <cellStyle name="표준 2 2 2 7 2 2 2" xfId="12357"/>
    <cellStyle name="표준 2 2 2 7 2 3" xfId="12358"/>
    <cellStyle name="표준 2 2 2 7 2 4" xfId="12359"/>
    <cellStyle name="표준 2 2 2 7 3" xfId="12360"/>
    <cellStyle name="표준 2 2 2 7 3 2" xfId="12361"/>
    <cellStyle name="표준 2 2 2 7 4" xfId="12362"/>
    <cellStyle name="표준 2 2 2 7 5" xfId="12363"/>
    <cellStyle name="표준 2 2 2 8" xfId="12364"/>
    <cellStyle name="표준 2 2 2 8 2" xfId="12365"/>
    <cellStyle name="표준 2 2 2 8 2 2" xfId="12366"/>
    <cellStyle name="표준 2 2 2 8 2 2 2" xfId="12367"/>
    <cellStyle name="표준 2 2 2 8 2 3" xfId="12368"/>
    <cellStyle name="표준 2 2 2 8 2 4" xfId="12369"/>
    <cellStyle name="표준 2 2 2 8 3" xfId="12370"/>
    <cellStyle name="표준 2 2 2 8 3 2" xfId="12371"/>
    <cellStyle name="표준 2 2 2 8 4" xfId="12372"/>
    <cellStyle name="표준 2 2 2 8 5" xfId="12373"/>
    <cellStyle name="표준 2 2 2 9" xfId="12374"/>
    <cellStyle name="표준 2 2 2 9 2" xfId="12375"/>
    <cellStyle name="표준 2 2 2 9 2 2" xfId="12376"/>
    <cellStyle name="표준 2 2 2 9 2 2 2" xfId="12377"/>
    <cellStyle name="표준 2 2 2 9 2 3" xfId="12378"/>
    <cellStyle name="표준 2 2 2 9 2 4" xfId="12379"/>
    <cellStyle name="표준 2 2 2 9 3" xfId="12380"/>
    <cellStyle name="표준 2 2 2 9 3 2" xfId="12381"/>
    <cellStyle name="표준 2 2 2 9 4" xfId="12382"/>
    <cellStyle name="표준 2 2 2 9 5" xfId="12383"/>
    <cellStyle name="표준 2 2 3" xfId="12384"/>
    <cellStyle name="표준 2 2 3 10" xfId="12385"/>
    <cellStyle name="표준 2 2 3 10 2" xfId="12386"/>
    <cellStyle name="표준 2 2 3 11" xfId="12387"/>
    <cellStyle name="표준 2 2 3 12" xfId="12388"/>
    <cellStyle name="표준 2 2 3 12 2" xfId="12389"/>
    <cellStyle name="표준 2 2 3 13" xfId="12390"/>
    <cellStyle name="표준 2 2 3 2" xfId="12391"/>
    <cellStyle name="표준 2 2 3 2 10" xfId="12392"/>
    <cellStyle name="표준 2 2 3 2 11" xfId="12393"/>
    <cellStyle name="표준 2 2 3 2 2" xfId="12394"/>
    <cellStyle name="표준 2 2 3 2 2 10" xfId="12395"/>
    <cellStyle name="표준 2 2 3 2 2 2" xfId="12396"/>
    <cellStyle name="표준 2 2 3 2 2 2 2" xfId="12397"/>
    <cellStyle name="표준 2 2 3 2 2 2 2 2" xfId="12398"/>
    <cellStyle name="표준 2 2 3 2 2 2 2 2 2" xfId="12399"/>
    <cellStyle name="표준 2 2 3 2 2 2 2 2 2 2" xfId="12400"/>
    <cellStyle name="표준 2 2 3 2 2 2 2 2 3" xfId="12401"/>
    <cellStyle name="표준 2 2 3 2 2 2 2 2 4" xfId="12402"/>
    <cellStyle name="표준 2 2 3 2 2 2 2 3" xfId="12403"/>
    <cellStyle name="표준 2 2 3 2 2 2 2 3 2" xfId="12404"/>
    <cellStyle name="표준 2 2 3 2 2 2 2 4" xfId="12405"/>
    <cellStyle name="표준 2 2 3 2 2 2 2 5" xfId="12406"/>
    <cellStyle name="표준 2 2 3 2 2 2 3" xfId="12407"/>
    <cellStyle name="표준 2 2 3 2 2 2 3 2" xfId="12408"/>
    <cellStyle name="표준 2 2 3 2 2 2 3 2 2" xfId="12409"/>
    <cellStyle name="표준 2 2 3 2 2 2 3 2 2 2" xfId="12410"/>
    <cellStyle name="표준 2 2 3 2 2 2 3 2 3" xfId="12411"/>
    <cellStyle name="표준 2 2 3 2 2 2 3 2 4" xfId="12412"/>
    <cellStyle name="표준 2 2 3 2 2 2 3 3" xfId="12413"/>
    <cellStyle name="표준 2 2 3 2 2 2 3 3 2" xfId="12414"/>
    <cellStyle name="표준 2 2 3 2 2 2 3 4" xfId="12415"/>
    <cellStyle name="표준 2 2 3 2 2 2 3 5" xfId="12416"/>
    <cellStyle name="표준 2 2 3 2 2 2 4" xfId="12417"/>
    <cellStyle name="표준 2 2 3 2 2 2 4 2" xfId="12418"/>
    <cellStyle name="표준 2 2 3 2 2 2 4 2 2" xfId="12419"/>
    <cellStyle name="표준 2 2 3 2 2 2 4 2 2 2" xfId="12420"/>
    <cellStyle name="표준 2 2 3 2 2 2 4 2 3" xfId="12421"/>
    <cellStyle name="표준 2 2 3 2 2 2 4 2 4" xfId="12422"/>
    <cellStyle name="표준 2 2 3 2 2 2 4 3" xfId="12423"/>
    <cellStyle name="표준 2 2 3 2 2 2 4 3 2" xfId="12424"/>
    <cellStyle name="표준 2 2 3 2 2 2 4 4" xfId="12425"/>
    <cellStyle name="표준 2 2 3 2 2 2 4 5" xfId="12426"/>
    <cellStyle name="표준 2 2 3 2 2 2 5" xfId="12427"/>
    <cellStyle name="표준 2 2 3 2 2 2 5 2" xfId="12428"/>
    <cellStyle name="표준 2 2 3 2 2 2 5 2 2" xfId="12429"/>
    <cellStyle name="표준 2 2 3 2 2 2 5 2 2 2" xfId="12430"/>
    <cellStyle name="표준 2 2 3 2 2 2 5 2 3" xfId="12431"/>
    <cellStyle name="표준 2 2 3 2 2 2 5 2 4" xfId="12432"/>
    <cellStyle name="표준 2 2 3 2 2 2 5 3" xfId="12433"/>
    <cellStyle name="표준 2 2 3 2 2 2 5 3 2" xfId="12434"/>
    <cellStyle name="표준 2 2 3 2 2 2 5 4" xfId="12435"/>
    <cellStyle name="표준 2 2 3 2 2 2 5 5" xfId="12436"/>
    <cellStyle name="표준 2 2 3 2 2 2 6" xfId="12437"/>
    <cellStyle name="표준 2 2 3 2 2 2 6 2" xfId="12438"/>
    <cellStyle name="표준 2 2 3 2 2 2 6 2 2" xfId="12439"/>
    <cellStyle name="표준 2 2 3 2 2 2 6 3" xfId="12440"/>
    <cellStyle name="표준 2 2 3 2 2 2 6 4" xfId="12441"/>
    <cellStyle name="표준 2 2 3 2 2 2 7" xfId="12442"/>
    <cellStyle name="표준 2 2 3 2 2 2 7 2" xfId="12443"/>
    <cellStyle name="표준 2 2 3 2 2 2 8" xfId="12444"/>
    <cellStyle name="표준 2 2 3 2 2 2 9" xfId="12445"/>
    <cellStyle name="표준 2 2 3 2 2 3" xfId="12446"/>
    <cellStyle name="표준 2 2 3 2 2 3 2" xfId="12447"/>
    <cellStyle name="표준 2 2 3 2 2 3 2 2" xfId="12448"/>
    <cellStyle name="표준 2 2 3 2 2 3 2 2 2" xfId="12449"/>
    <cellStyle name="표준 2 2 3 2 2 3 2 3" xfId="12450"/>
    <cellStyle name="표준 2 2 3 2 2 3 2 4" xfId="12451"/>
    <cellStyle name="표준 2 2 3 2 2 3 3" xfId="12452"/>
    <cellStyle name="표준 2 2 3 2 2 3 3 2" xfId="12453"/>
    <cellStyle name="표준 2 2 3 2 2 3 4" xfId="12454"/>
    <cellStyle name="표준 2 2 3 2 2 3 5" xfId="12455"/>
    <cellStyle name="표준 2 2 3 2 2 4" xfId="12456"/>
    <cellStyle name="표준 2 2 3 2 2 4 2" xfId="12457"/>
    <cellStyle name="표준 2 2 3 2 2 4 2 2" xfId="12458"/>
    <cellStyle name="표준 2 2 3 2 2 4 2 2 2" xfId="12459"/>
    <cellStyle name="표준 2 2 3 2 2 4 2 3" xfId="12460"/>
    <cellStyle name="표준 2 2 3 2 2 4 2 4" xfId="12461"/>
    <cellStyle name="표준 2 2 3 2 2 4 3" xfId="12462"/>
    <cellStyle name="표준 2 2 3 2 2 4 3 2" xfId="12463"/>
    <cellStyle name="표준 2 2 3 2 2 4 4" xfId="12464"/>
    <cellStyle name="표준 2 2 3 2 2 4 5" xfId="12465"/>
    <cellStyle name="표준 2 2 3 2 2 5" xfId="12466"/>
    <cellStyle name="표준 2 2 3 2 2 5 2" xfId="12467"/>
    <cellStyle name="표준 2 2 3 2 2 5 2 2" xfId="12468"/>
    <cellStyle name="표준 2 2 3 2 2 5 2 2 2" xfId="12469"/>
    <cellStyle name="표준 2 2 3 2 2 5 2 3" xfId="12470"/>
    <cellStyle name="표준 2 2 3 2 2 5 2 4" xfId="12471"/>
    <cellStyle name="표준 2 2 3 2 2 5 3" xfId="12472"/>
    <cellStyle name="표준 2 2 3 2 2 5 3 2" xfId="12473"/>
    <cellStyle name="표준 2 2 3 2 2 5 4" xfId="12474"/>
    <cellStyle name="표준 2 2 3 2 2 5 5" xfId="12475"/>
    <cellStyle name="표준 2 2 3 2 2 6" xfId="12476"/>
    <cellStyle name="표준 2 2 3 2 2 6 2" xfId="12477"/>
    <cellStyle name="표준 2 2 3 2 2 6 2 2" xfId="12478"/>
    <cellStyle name="표준 2 2 3 2 2 6 2 2 2" xfId="12479"/>
    <cellStyle name="표준 2 2 3 2 2 6 2 3" xfId="12480"/>
    <cellStyle name="표준 2 2 3 2 2 6 2 4" xfId="12481"/>
    <cellStyle name="표준 2 2 3 2 2 6 3" xfId="12482"/>
    <cellStyle name="표준 2 2 3 2 2 6 3 2" xfId="12483"/>
    <cellStyle name="표준 2 2 3 2 2 6 4" xfId="12484"/>
    <cellStyle name="표준 2 2 3 2 2 6 5" xfId="12485"/>
    <cellStyle name="표준 2 2 3 2 2 7" xfId="12486"/>
    <cellStyle name="표준 2 2 3 2 2 7 2" xfId="12487"/>
    <cellStyle name="표준 2 2 3 2 2 7 2 2" xfId="12488"/>
    <cellStyle name="표준 2 2 3 2 2 7 3" xfId="12489"/>
    <cellStyle name="표준 2 2 3 2 2 7 4" xfId="12490"/>
    <cellStyle name="표준 2 2 3 2 2 8" xfId="12491"/>
    <cellStyle name="표준 2 2 3 2 2 8 2" xfId="12492"/>
    <cellStyle name="표준 2 2 3 2 2 9" xfId="12493"/>
    <cellStyle name="표준 2 2 3 2 3" xfId="12494"/>
    <cellStyle name="표준 2 2 3 2 3 2" xfId="12495"/>
    <cellStyle name="표준 2 2 3 2 3 2 2" xfId="12496"/>
    <cellStyle name="표준 2 2 3 2 3 2 2 2" xfId="12497"/>
    <cellStyle name="표준 2 2 3 2 3 2 2 2 2" xfId="12498"/>
    <cellStyle name="표준 2 2 3 2 3 2 2 3" xfId="12499"/>
    <cellStyle name="표준 2 2 3 2 3 2 2 4" xfId="12500"/>
    <cellStyle name="표준 2 2 3 2 3 2 3" xfId="12501"/>
    <cellStyle name="표준 2 2 3 2 3 2 3 2" xfId="12502"/>
    <cellStyle name="표준 2 2 3 2 3 2 4" xfId="12503"/>
    <cellStyle name="표준 2 2 3 2 3 2 5" xfId="12504"/>
    <cellStyle name="표준 2 2 3 2 3 3" xfId="12505"/>
    <cellStyle name="표준 2 2 3 2 3 3 2" xfId="12506"/>
    <cellStyle name="표준 2 2 3 2 3 3 2 2" xfId="12507"/>
    <cellStyle name="표준 2 2 3 2 3 3 2 2 2" xfId="12508"/>
    <cellStyle name="표준 2 2 3 2 3 3 2 3" xfId="12509"/>
    <cellStyle name="표준 2 2 3 2 3 3 2 4" xfId="12510"/>
    <cellStyle name="표준 2 2 3 2 3 3 3" xfId="12511"/>
    <cellStyle name="표준 2 2 3 2 3 3 3 2" xfId="12512"/>
    <cellStyle name="표준 2 2 3 2 3 3 4" xfId="12513"/>
    <cellStyle name="표준 2 2 3 2 3 3 5" xfId="12514"/>
    <cellStyle name="표준 2 2 3 2 3 4" xfId="12515"/>
    <cellStyle name="표준 2 2 3 2 3 4 2" xfId="12516"/>
    <cellStyle name="표준 2 2 3 2 3 4 2 2" xfId="12517"/>
    <cellStyle name="표준 2 2 3 2 3 4 2 2 2" xfId="12518"/>
    <cellStyle name="표준 2 2 3 2 3 4 2 3" xfId="12519"/>
    <cellStyle name="표준 2 2 3 2 3 4 2 4" xfId="12520"/>
    <cellStyle name="표준 2 2 3 2 3 4 3" xfId="12521"/>
    <cellStyle name="표준 2 2 3 2 3 4 3 2" xfId="12522"/>
    <cellStyle name="표준 2 2 3 2 3 4 4" xfId="12523"/>
    <cellStyle name="표준 2 2 3 2 3 4 5" xfId="12524"/>
    <cellStyle name="표준 2 2 3 2 3 5" xfId="12525"/>
    <cellStyle name="표준 2 2 3 2 3 5 2" xfId="12526"/>
    <cellStyle name="표준 2 2 3 2 3 5 2 2" xfId="12527"/>
    <cellStyle name="표준 2 2 3 2 3 5 2 2 2" xfId="12528"/>
    <cellStyle name="표준 2 2 3 2 3 5 2 3" xfId="12529"/>
    <cellStyle name="표준 2 2 3 2 3 5 2 4" xfId="12530"/>
    <cellStyle name="표준 2 2 3 2 3 5 3" xfId="12531"/>
    <cellStyle name="표준 2 2 3 2 3 5 3 2" xfId="12532"/>
    <cellStyle name="표준 2 2 3 2 3 5 4" xfId="12533"/>
    <cellStyle name="표준 2 2 3 2 3 5 5" xfId="12534"/>
    <cellStyle name="표준 2 2 3 2 3 6" xfId="12535"/>
    <cellStyle name="표준 2 2 3 2 3 6 2" xfId="12536"/>
    <cellStyle name="표준 2 2 3 2 3 6 2 2" xfId="12537"/>
    <cellStyle name="표준 2 2 3 2 3 6 3" xfId="12538"/>
    <cellStyle name="표준 2 2 3 2 3 6 4" xfId="12539"/>
    <cellStyle name="표준 2 2 3 2 3 7" xfId="12540"/>
    <cellStyle name="표준 2 2 3 2 3 7 2" xfId="12541"/>
    <cellStyle name="표준 2 2 3 2 3 8" xfId="12542"/>
    <cellStyle name="표준 2 2 3 2 3 9" xfId="12543"/>
    <cellStyle name="표준 2 2 3 2 4" xfId="12544"/>
    <cellStyle name="표준 2 2 3 2 4 2" xfId="12545"/>
    <cellStyle name="표준 2 2 3 2 4 2 2" xfId="12546"/>
    <cellStyle name="표준 2 2 3 2 4 2 2 2" xfId="12547"/>
    <cellStyle name="표준 2 2 3 2 4 2 3" xfId="12548"/>
    <cellStyle name="표준 2 2 3 2 4 2 4" xfId="12549"/>
    <cellStyle name="표준 2 2 3 2 4 3" xfId="12550"/>
    <cellStyle name="표준 2 2 3 2 4 3 2" xfId="12551"/>
    <cellStyle name="표준 2 2 3 2 4 4" xfId="12552"/>
    <cellStyle name="표준 2 2 3 2 4 5" xfId="12553"/>
    <cellStyle name="표준 2 2 3 2 5" xfId="12554"/>
    <cellStyle name="표준 2 2 3 2 5 2" xfId="12555"/>
    <cellStyle name="표준 2 2 3 2 5 2 2" xfId="12556"/>
    <cellStyle name="표준 2 2 3 2 5 2 2 2" xfId="12557"/>
    <cellStyle name="표준 2 2 3 2 5 2 3" xfId="12558"/>
    <cellStyle name="표준 2 2 3 2 5 2 4" xfId="12559"/>
    <cellStyle name="표준 2 2 3 2 5 3" xfId="12560"/>
    <cellStyle name="표준 2 2 3 2 5 3 2" xfId="12561"/>
    <cellStyle name="표준 2 2 3 2 5 4" xfId="12562"/>
    <cellStyle name="표준 2 2 3 2 5 5" xfId="12563"/>
    <cellStyle name="표준 2 2 3 2 6" xfId="12564"/>
    <cellStyle name="표준 2 2 3 2 6 2" xfId="12565"/>
    <cellStyle name="표준 2 2 3 2 6 2 2" xfId="12566"/>
    <cellStyle name="표준 2 2 3 2 6 2 2 2" xfId="12567"/>
    <cellStyle name="표준 2 2 3 2 6 2 3" xfId="12568"/>
    <cellStyle name="표준 2 2 3 2 6 2 4" xfId="12569"/>
    <cellStyle name="표준 2 2 3 2 6 3" xfId="12570"/>
    <cellStyle name="표준 2 2 3 2 6 3 2" xfId="12571"/>
    <cellStyle name="표준 2 2 3 2 6 4" xfId="12572"/>
    <cellStyle name="표준 2 2 3 2 6 5" xfId="12573"/>
    <cellStyle name="표준 2 2 3 2 7" xfId="12574"/>
    <cellStyle name="표준 2 2 3 2 7 2" xfId="12575"/>
    <cellStyle name="표준 2 2 3 2 7 2 2" xfId="12576"/>
    <cellStyle name="표준 2 2 3 2 7 2 2 2" xfId="12577"/>
    <cellStyle name="표준 2 2 3 2 7 2 3" xfId="12578"/>
    <cellStyle name="표준 2 2 3 2 7 2 4" xfId="12579"/>
    <cellStyle name="표준 2 2 3 2 7 3" xfId="12580"/>
    <cellStyle name="표준 2 2 3 2 7 3 2" xfId="12581"/>
    <cellStyle name="표준 2 2 3 2 7 4" xfId="12582"/>
    <cellStyle name="표준 2 2 3 2 7 5" xfId="12583"/>
    <cellStyle name="표준 2 2 3 2 8" xfId="12584"/>
    <cellStyle name="표준 2 2 3 2 8 2" xfId="12585"/>
    <cellStyle name="표준 2 2 3 2 8 2 2" xfId="12586"/>
    <cellStyle name="표준 2 2 3 2 8 3" xfId="12587"/>
    <cellStyle name="표준 2 2 3 2 8 4" xfId="12588"/>
    <cellStyle name="표준 2 2 3 2 9" xfId="12589"/>
    <cellStyle name="표준 2 2 3 2 9 2" xfId="12590"/>
    <cellStyle name="표준 2 2 3 3" xfId="12591"/>
    <cellStyle name="표준 2 2 3 3 10" xfId="12592"/>
    <cellStyle name="표준 2 2 3 3 2" xfId="12593"/>
    <cellStyle name="표준 2 2 3 3 2 2" xfId="12594"/>
    <cellStyle name="표준 2 2 3 3 2 2 2" xfId="12595"/>
    <cellStyle name="표준 2 2 3 3 2 2 2 2" xfId="12596"/>
    <cellStyle name="표준 2 2 3 3 2 2 2 2 2" xfId="12597"/>
    <cellStyle name="표준 2 2 3 3 2 2 2 3" xfId="12598"/>
    <cellStyle name="표준 2 2 3 3 2 2 2 4" xfId="12599"/>
    <cellStyle name="표준 2 2 3 3 2 2 3" xfId="12600"/>
    <cellStyle name="표준 2 2 3 3 2 2 3 2" xfId="12601"/>
    <cellStyle name="표준 2 2 3 3 2 2 4" xfId="12602"/>
    <cellStyle name="표준 2 2 3 3 2 2 5" xfId="12603"/>
    <cellStyle name="표준 2 2 3 3 2 3" xfId="12604"/>
    <cellStyle name="표준 2 2 3 3 2 3 2" xfId="12605"/>
    <cellStyle name="표준 2 2 3 3 2 3 2 2" xfId="12606"/>
    <cellStyle name="표준 2 2 3 3 2 3 2 2 2" xfId="12607"/>
    <cellStyle name="표준 2 2 3 3 2 3 2 3" xfId="12608"/>
    <cellStyle name="표준 2 2 3 3 2 3 2 4" xfId="12609"/>
    <cellStyle name="표준 2 2 3 3 2 3 3" xfId="12610"/>
    <cellStyle name="표준 2 2 3 3 2 3 3 2" xfId="12611"/>
    <cellStyle name="표준 2 2 3 3 2 3 4" xfId="12612"/>
    <cellStyle name="표준 2 2 3 3 2 3 5" xfId="12613"/>
    <cellStyle name="표준 2 2 3 3 2 4" xfId="12614"/>
    <cellStyle name="표준 2 2 3 3 2 4 2" xfId="12615"/>
    <cellStyle name="표준 2 2 3 3 2 4 2 2" xfId="12616"/>
    <cellStyle name="표준 2 2 3 3 2 4 2 2 2" xfId="12617"/>
    <cellStyle name="표준 2 2 3 3 2 4 2 3" xfId="12618"/>
    <cellStyle name="표준 2 2 3 3 2 4 2 4" xfId="12619"/>
    <cellStyle name="표준 2 2 3 3 2 4 3" xfId="12620"/>
    <cellStyle name="표준 2 2 3 3 2 4 3 2" xfId="12621"/>
    <cellStyle name="표준 2 2 3 3 2 4 4" xfId="12622"/>
    <cellStyle name="표준 2 2 3 3 2 4 5" xfId="12623"/>
    <cellStyle name="표준 2 2 3 3 2 5" xfId="12624"/>
    <cellStyle name="표준 2 2 3 3 2 5 2" xfId="12625"/>
    <cellStyle name="표준 2 2 3 3 2 5 2 2" xfId="12626"/>
    <cellStyle name="표준 2 2 3 3 2 5 2 2 2" xfId="12627"/>
    <cellStyle name="표준 2 2 3 3 2 5 2 3" xfId="12628"/>
    <cellStyle name="표준 2 2 3 3 2 5 2 4" xfId="12629"/>
    <cellStyle name="표준 2 2 3 3 2 5 3" xfId="12630"/>
    <cellStyle name="표준 2 2 3 3 2 5 3 2" xfId="12631"/>
    <cellStyle name="표준 2 2 3 3 2 5 4" xfId="12632"/>
    <cellStyle name="표준 2 2 3 3 2 5 5" xfId="12633"/>
    <cellStyle name="표준 2 2 3 3 2 6" xfId="12634"/>
    <cellStyle name="표준 2 2 3 3 2 6 2" xfId="12635"/>
    <cellStyle name="표준 2 2 3 3 2 6 2 2" xfId="12636"/>
    <cellStyle name="표준 2 2 3 3 2 6 3" xfId="12637"/>
    <cellStyle name="표준 2 2 3 3 2 6 4" xfId="12638"/>
    <cellStyle name="표준 2 2 3 3 2 7" xfId="12639"/>
    <cellStyle name="표준 2 2 3 3 2 7 2" xfId="12640"/>
    <cellStyle name="표준 2 2 3 3 2 8" xfId="12641"/>
    <cellStyle name="표준 2 2 3 3 2 9" xfId="12642"/>
    <cellStyle name="표준 2 2 3 3 3" xfId="12643"/>
    <cellStyle name="표준 2 2 3 3 3 2" xfId="12644"/>
    <cellStyle name="표준 2 2 3 3 3 2 2" xfId="12645"/>
    <cellStyle name="표준 2 2 3 3 3 2 2 2" xfId="12646"/>
    <cellStyle name="표준 2 2 3 3 3 2 3" xfId="12647"/>
    <cellStyle name="표준 2 2 3 3 3 2 4" xfId="12648"/>
    <cellStyle name="표준 2 2 3 3 3 3" xfId="12649"/>
    <cellStyle name="표준 2 2 3 3 3 3 2" xfId="12650"/>
    <cellStyle name="표준 2 2 3 3 3 4" xfId="12651"/>
    <cellStyle name="표준 2 2 3 3 3 5" xfId="12652"/>
    <cellStyle name="표준 2 2 3 3 4" xfId="12653"/>
    <cellStyle name="표준 2 2 3 3 4 2" xfId="12654"/>
    <cellStyle name="표준 2 2 3 3 4 2 2" xfId="12655"/>
    <cellStyle name="표준 2 2 3 3 4 2 2 2" xfId="12656"/>
    <cellStyle name="표준 2 2 3 3 4 2 3" xfId="12657"/>
    <cellStyle name="표준 2 2 3 3 4 2 4" xfId="12658"/>
    <cellStyle name="표준 2 2 3 3 4 3" xfId="12659"/>
    <cellStyle name="표준 2 2 3 3 4 3 2" xfId="12660"/>
    <cellStyle name="표준 2 2 3 3 4 4" xfId="12661"/>
    <cellStyle name="표준 2 2 3 3 4 5" xfId="12662"/>
    <cellStyle name="표준 2 2 3 3 5" xfId="12663"/>
    <cellStyle name="표준 2 2 3 3 5 2" xfId="12664"/>
    <cellStyle name="표준 2 2 3 3 5 2 2" xfId="12665"/>
    <cellStyle name="표준 2 2 3 3 5 2 2 2" xfId="12666"/>
    <cellStyle name="표준 2 2 3 3 5 2 3" xfId="12667"/>
    <cellStyle name="표준 2 2 3 3 5 2 4" xfId="12668"/>
    <cellStyle name="표준 2 2 3 3 5 3" xfId="12669"/>
    <cellStyle name="표준 2 2 3 3 5 3 2" xfId="12670"/>
    <cellStyle name="표준 2 2 3 3 5 4" xfId="12671"/>
    <cellStyle name="표준 2 2 3 3 5 5" xfId="12672"/>
    <cellStyle name="표준 2 2 3 3 6" xfId="12673"/>
    <cellStyle name="표준 2 2 3 3 6 2" xfId="12674"/>
    <cellStyle name="표준 2 2 3 3 6 2 2" xfId="12675"/>
    <cellStyle name="표준 2 2 3 3 6 2 2 2" xfId="12676"/>
    <cellStyle name="표준 2 2 3 3 6 2 3" xfId="12677"/>
    <cellStyle name="표준 2 2 3 3 6 2 4" xfId="12678"/>
    <cellStyle name="표준 2 2 3 3 6 3" xfId="12679"/>
    <cellStyle name="표준 2 2 3 3 6 3 2" xfId="12680"/>
    <cellStyle name="표준 2 2 3 3 6 4" xfId="12681"/>
    <cellStyle name="표준 2 2 3 3 6 5" xfId="12682"/>
    <cellStyle name="표준 2 2 3 3 7" xfId="12683"/>
    <cellStyle name="표준 2 2 3 3 7 2" xfId="12684"/>
    <cellStyle name="표준 2 2 3 3 7 2 2" xfId="12685"/>
    <cellStyle name="표준 2 2 3 3 7 3" xfId="12686"/>
    <cellStyle name="표준 2 2 3 3 7 4" xfId="12687"/>
    <cellStyle name="표준 2 2 3 3 8" xfId="12688"/>
    <cellStyle name="표준 2 2 3 3 8 2" xfId="12689"/>
    <cellStyle name="표준 2 2 3 3 9" xfId="12690"/>
    <cellStyle name="표준 2 2 3 4" xfId="12691"/>
    <cellStyle name="표준 2 2 3 4 2" xfId="12692"/>
    <cellStyle name="표준 2 2 3 4 2 2" xfId="12693"/>
    <cellStyle name="표준 2 2 3 4 2 2 2" xfId="12694"/>
    <cellStyle name="표준 2 2 3 4 2 2 2 2" xfId="12695"/>
    <cellStyle name="표준 2 2 3 4 2 2 3" xfId="12696"/>
    <cellStyle name="표준 2 2 3 4 2 2 4" xfId="12697"/>
    <cellStyle name="표준 2 2 3 4 2 3" xfId="12698"/>
    <cellStyle name="표준 2 2 3 4 2 3 2" xfId="12699"/>
    <cellStyle name="표준 2 2 3 4 2 4" xfId="12700"/>
    <cellStyle name="표준 2 2 3 4 2 5" xfId="12701"/>
    <cellStyle name="표준 2 2 3 4 3" xfId="12702"/>
    <cellStyle name="표준 2 2 3 4 3 2" xfId="12703"/>
    <cellStyle name="표준 2 2 3 4 3 2 2" xfId="12704"/>
    <cellStyle name="표준 2 2 3 4 3 2 2 2" xfId="12705"/>
    <cellStyle name="표준 2 2 3 4 3 2 3" xfId="12706"/>
    <cellStyle name="표준 2 2 3 4 3 2 4" xfId="12707"/>
    <cellStyle name="표준 2 2 3 4 3 3" xfId="12708"/>
    <cellStyle name="표준 2 2 3 4 3 3 2" xfId="12709"/>
    <cellStyle name="표준 2 2 3 4 3 4" xfId="12710"/>
    <cellStyle name="표준 2 2 3 4 3 5" xfId="12711"/>
    <cellStyle name="표준 2 2 3 4 4" xfId="12712"/>
    <cellStyle name="표준 2 2 3 4 4 2" xfId="12713"/>
    <cellStyle name="표준 2 2 3 4 4 2 2" xfId="12714"/>
    <cellStyle name="표준 2 2 3 4 4 2 2 2" xfId="12715"/>
    <cellStyle name="표준 2 2 3 4 4 2 3" xfId="12716"/>
    <cellStyle name="표준 2 2 3 4 4 2 4" xfId="12717"/>
    <cellStyle name="표준 2 2 3 4 4 3" xfId="12718"/>
    <cellStyle name="표준 2 2 3 4 4 3 2" xfId="12719"/>
    <cellStyle name="표준 2 2 3 4 4 4" xfId="12720"/>
    <cellStyle name="표준 2 2 3 4 4 5" xfId="12721"/>
    <cellStyle name="표준 2 2 3 4 5" xfId="12722"/>
    <cellStyle name="표준 2 2 3 4 5 2" xfId="12723"/>
    <cellStyle name="표준 2 2 3 4 5 2 2" xfId="12724"/>
    <cellStyle name="표준 2 2 3 4 5 2 2 2" xfId="12725"/>
    <cellStyle name="표준 2 2 3 4 5 2 3" xfId="12726"/>
    <cellStyle name="표준 2 2 3 4 5 2 4" xfId="12727"/>
    <cellStyle name="표준 2 2 3 4 5 3" xfId="12728"/>
    <cellStyle name="표준 2 2 3 4 5 3 2" xfId="12729"/>
    <cellStyle name="표준 2 2 3 4 5 4" xfId="12730"/>
    <cellStyle name="표준 2 2 3 4 5 5" xfId="12731"/>
    <cellStyle name="표준 2 2 3 4 6" xfId="12732"/>
    <cellStyle name="표준 2 2 3 4 6 2" xfId="12733"/>
    <cellStyle name="표준 2 2 3 4 6 2 2" xfId="12734"/>
    <cellStyle name="표준 2 2 3 4 6 3" xfId="12735"/>
    <cellStyle name="표준 2 2 3 4 6 4" xfId="12736"/>
    <cellStyle name="표준 2 2 3 4 7" xfId="12737"/>
    <cellStyle name="표준 2 2 3 4 7 2" xfId="12738"/>
    <cellStyle name="표준 2 2 3 4 8" xfId="12739"/>
    <cellStyle name="표준 2 2 3 4 9" xfId="12740"/>
    <cellStyle name="표준 2 2 3 5" xfId="12741"/>
    <cellStyle name="표준 2 2 3 5 2" xfId="12742"/>
    <cellStyle name="표준 2 2 3 5 2 2" xfId="12743"/>
    <cellStyle name="표준 2 2 3 5 2 2 2" xfId="12744"/>
    <cellStyle name="표준 2 2 3 5 2 3" xfId="12745"/>
    <cellStyle name="표준 2 2 3 5 2 4" xfId="12746"/>
    <cellStyle name="표준 2 2 3 5 3" xfId="12747"/>
    <cellStyle name="표준 2 2 3 5 3 2" xfId="12748"/>
    <cellStyle name="표준 2 2 3 5 4" xfId="12749"/>
    <cellStyle name="표준 2 2 3 5 5" xfId="12750"/>
    <cellStyle name="표준 2 2 3 6" xfId="12751"/>
    <cellStyle name="표준 2 2 3 6 2" xfId="12752"/>
    <cellStyle name="표준 2 2 3 6 2 2" xfId="12753"/>
    <cellStyle name="표준 2 2 3 6 2 2 2" xfId="12754"/>
    <cellStyle name="표준 2 2 3 6 2 3" xfId="12755"/>
    <cellStyle name="표준 2 2 3 6 2 4" xfId="12756"/>
    <cellStyle name="표준 2 2 3 6 3" xfId="12757"/>
    <cellStyle name="표준 2 2 3 6 3 2" xfId="12758"/>
    <cellStyle name="표준 2 2 3 6 4" xfId="12759"/>
    <cellStyle name="표준 2 2 3 6 5" xfId="12760"/>
    <cellStyle name="표준 2 2 3 7" xfId="12761"/>
    <cellStyle name="표준 2 2 3 7 2" xfId="12762"/>
    <cellStyle name="표준 2 2 3 7 2 2" xfId="12763"/>
    <cellStyle name="표준 2 2 3 7 2 2 2" xfId="12764"/>
    <cellStyle name="표준 2 2 3 7 2 3" xfId="12765"/>
    <cellStyle name="표준 2 2 3 7 2 4" xfId="12766"/>
    <cellStyle name="표준 2 2 3 7 3" xfId="12767"/>
    <cellStyle name="표준 2 2 3 7 3 2" xfId="12768"/>
    <cellStyle name="표준 2 2 3 7 4" xfId="12769"/>
    <cellStyle name="표준 2 2 3 7 5" xfId="12770"/>
    <cellStyle name="표준 2 2 3 8" xfId="12771"/>
    <cellStyle name="표준 2 2 3 8 2" xfId="12772"/>
    <cellStyle name="표준 2 2 3 8 2 2" xfId="12773"/>
    <cellStyle name="표준 2 2 3 8 2 2 2" xfId="12774"/>
    <cellStyle name="표준 2 2 3 8 2 3" xfId="12775"/>
    <cellStyle name="표준 2 2 3 8 2 4" xfId="12776"/>
    <cellStyle name="표준 2 2 3 8 3" xfId="12777"/>
    <cellStyle name="표준 2 2 3 8 3 2" xfId="12778"/>
    <cellStyle name="표준 2 2 3 8 4" xfId="12779"/>
    <cellStyle name="표준 2 2 3 8 5" xfId="12780"/>
    <cellStyle name="표준 2 2 3 9" xfId="12781"/>
    <cellStyle name="표준 2 2 3 9 2" xfId="12782"/>
    <cellStyle name="표준 2 2 3 9 2 2" xfId="12783"/>
    <cellStyle name="표준 2 2 3 9 3" xfId="12784"/>
    <cellStyle name="표준 2 2 3 9 4" xfId="12785"/>
    <cellStyle name="표준 2 2 4" xfId="12786"/>
    <cellStyle name="표준 2 2 4 10" xfId="12787"/>
    <cellStyle name="표준 2 2 4 11" xfId="12788"/>
    <cellStyle name="표준 2 2 4 2" xfId="12789"/>
    <cellStyle name="표준 2 2 4 2 10" xfId="12790"/>
    <cellStyle name="표준 2 2 4 2 2" xfId="12791"/>
    <cellStyle name="표준 2 2 4 2 2 2" xfId="12792"/>
    <cellStyle name="표준 2 2 4 2 2 2 2" xfId="12793"/>
    <cellStyle name="표준 2 2 4 2 2 2 2 2" xfId="12794"/>
    <cellStyle name="표준 2 2 4 2 2 2 2 2 2" xfId="12795"/>
    <cellStyle name="표준 2 2 4 2 2 2 2 3" xfId="12796"/>
    <cellStyle name="표준 2 2 4 2 2 2 2 4" xfId="12797"/>
    <cellStyle name="표준 2 2 4 2 2 2 3" xfId="12798"/>
    <cellStyle name="표준 2 2 4 2 2 2 3 2" xfId="12799"/>
    <cellStyle name="표준 2 2 4 2 2 2 4" xfId="12800"/>
    <cellStyle name="표준 2 2 4 2 2 2 5" xfId="12801"/>
    <cellStyle name="표준 2 2 4 2 2 3" xfId="12802"/>
    <cellStyle name="표준 2 2 4 2 2 3 2" xfId="12803"/>
    <cellStyle name="표준 2 2 4 2 2 3 2 2" xfId="12804"/>
    <cellStyle name="표준 2 2 4 2 2 3 2 2 2" xfId="12805"/>
    <cellStyle name="표준 2 2 4 2 2 3 2 3" xfId="12806"/>
    <cellStyle name="표준 2 2 4 2 2 3 2 4" xfId="12807"/>
    <cellStyle name="표준 2 2 4 2 2 3 3" xfId="12808"/>
    <cellStyle name="표준 2 2 4 2 2 3 3 2" xfId="12809"/>
    <cellStyle name="표준 2 2 4 2 2 3 4" xfId="12810"/>
    <cellStyle name="표준 2 2 4 2 2 3 5" xfId="12811"/>
    <cellStyle name="표준 2 2 4 2 2 4" xfId="12812"/>
    <cellStyle name="표준 2 2 4 2 2 4 2" xfId="12813"/>
    <cellStyle name="표준 2 2 4 2 2 4 2 2" xfId="12814"/>
    <cellStyle name="표준 2 2 4 2 2 4 2 2 2" xfId="12815"/>
    <cellStyle name="표준 2 2 4 2 2 4 2 3" xfId="12816"/>
    <cellStyle name="표준 2 2 4 2 2 4 2 4" xfId="12817"/>
    <cellStyle name="표준 2 2 4 2 2 4 3" xfId="12818"/>
    <cellStyle name="표준 2 2 4 2 2 4 3 2" xfId="12819"/>
    <cellStyle name="표준 2 2 4 2 2 4 4" xfId="12820"/>
    <cellStyle name="표준 2 2 4 2 2 4 5" xfId="12821"/>
    <cellStyle name="표준 2 2 4 2 2 5" xfId="12822"/>
    <cellStyle name="표준 2 2 4 2 2 5 2" xfId="12823"/>
    <cellStyle name="표준 2 2 4 2 2 5 2 2" xfId="12824"/>
    <cellStyle name="표준 2 2 4 2 2 5 2 2 2" xfId="12825"/>
    <cellStyle name="표준 2 2 4 2 2 5 2 3" xfId="12826"/>
    <cellStyle name="표준 2 2 4 2 2 5 2 4" xfId="12827"/>
    <cellStyle name="표준 2 2 4 2 2 5 3" xfId="12828"/>
    <cellStyle name="표준 2 2 4 2 2 5 3 2" xfId="12829"/>
    <cellStyle name="표준 2 2 4 2 2 5 4" xfId="12830"/>
    <cellStyle name="표준 2 2 4 2 2 5 5" xfId="12831"/>
    <cellStyle name="표준 2 2 4 2 2 6" xfId="12832"/>
    <cellStyle name="표준 2 2 4 2 2 6 2" xfId="12833"/>
    <cellStyle name="표준 2 2 4 2 2 6 2 2" xfId="12834"/>
    <cellStyle name="표준 2 2 4 2 2 6 3" xfId="12835"/>
    <cellStyle name="표준 2 2 4 2 2 6 4" xfId="12836"/>
    <cellStyle name="표준 2 2 4 2 2 7" xfId="12837"/>
    <cellStyle name="표준 2 2 4 2 2 7 2" xfId="12838"/>
    <cellStyle name="표준 2 2 4 2 2 8" xfId="12839"/>
    <cellStyle name="표준 2 2 4 2 2 9" xfId="12840"/>
    <cellStyle name="표준 2 2 4 2 3" xfId="12841"/>
    <cellStyle name="표준 2 2 4 2 3 2" xfId="12842"/>
    <cellStyle name="표준 2 2 4 2 3 2 2" xfId="12843"/>
    <cellStyle name="표준 2 2 4 2 3 2 2 2" xfId="12844"/>
    <cellStyle name="표준 2 2 4 2 3 2 3" xfId="12845"/>
    <cellStyle name="표준 2 2 4 2 3 2 4" xfId="12846"/>
    <cellStyle name="표준 2 2 4 2 3 3" xfId="12847"/>
    <cellStyle name="표준 2 2 4 2 3 3 2" xfId="12848"/>
    <cellStyle name="표준 2 2 4 2 3 4" xfId="12849"/>
    <cellStyle name="표준 2 2 4 2 3 5" xfId="12850"/>
    <cellStyle name="표준 2 2 4 2 4" xfId="12851"/>
    <cellStyle name="표준 2 2 4 2 4 2" xfId="12852"/>
    <cellStyle name="표준 2 2 4 2 4 2 2" xfId="12853"/>
    <cellStyle name="표준 2 2 4 2 4 2 2 2" xfId="12854"/>
    <cellStyle name="표준 2 2 4 2 4 2 3" xfId="12855"/>
    <cellStyle name="표준 2 2 4 2 4 2 4" xfId="12856"/>
    <cellStyle name="표준 2 2 4 2 4 3" xfId="12857"/>
    <cellStyle name="표준 2 2 4 2 4 3 2" xfId="12858"/>
    <cellStyle name="표준 2 2 4 2 4 4" xfId="12859"/>
    <cellStyle name="표준 2 2 4 2 4 5" xfId="12860"/>
    <cellStyle name="표준 2 2 4 2 5" xfId="12861"/>
    <cellStyle name="표준 2 2 4 2 5 2" xfId="12862"/>
    <cellStyle name="표준 2 2 4 2 5 2 2" xfId="12863"/>
    <cellStyle name="표준 2 2 4 2 5 2 2 2" xfId="12864"/>
    <cellStyle name="표준 2 2 4 2 5 2 3" xfId="12865"/>
    <cellStyle name="표준 2 2 4 2 5 2 4" xfId="12866"/>
    <cellStyle name="표준 2 2 4 2 5 3" xfId="12867"/>
    <cellStyle name="표준 2 2 4 2 5 3 2" xfId="12868"/>
    <cellStyle name="표준 2 2 4 2 5 4" xfId="12869"/>
    <cellStyle name="표준 2 2 4 2 5 5" xfId="12870"/>
    <cellStyle name="표준 2 2 4 2 6" xfId="12871"/>
    <cellStyle name="표준 2 2 4 2 6 2" xfId="12872"/>
    <cellStyle name="표준 2 2 4 2 6 2 2" xfId="12873"/>
    <cellStyle name="표준 2 2 4 2 6 2 2 2" xfId="12874"/>
    <cellStyle name="표준 2 2 4 2 6 2 3" xfId="12875"/>
    <cellStyle name="표준 2 2 4 2 6 2 4" xfId="12876"/>
    <cellStyle name="표준 2 2 4 2 6 3" xfId="12877"/>
    <cellStyle name="표준 2 2 4 2 6 3 2" xfId="12878"/>
    <cellStyle name="표준 2 2 4 2 6 4" xfId="12879"/>
    <cellStyle name="표준 2 2 4 2 6 5" xfId="12880"/>
    <cellStyle name="표준 2 2 4 2 7" xfId="12881"/>
    <cellStyle name="표준 2 2 4 2 7 2" xfId="12882"/>
    <cellStyle name="표준 2 2 4 2 7 2 2" xfId="12883"/>
    <cellStyle name="표준 2 2 4 2 7 3" xfId="12884"/>
    <cellStyle name="표준 2 2 4 2 7 4" xfId="12885"/>
    <cellStyle name="표준 2 2 4 2 8" xfId="12886"/>
    <cellStyle name="표준 2 2 4 2 8 2" xfId="12887"/>
    <cellStyle name="표준 2 2 4 2 9" xfId="12888"/>
    <cellStyle name="표준 2 2 4 3" xfId="12889"/>
    <cellStyle name="표준 2 2 4 3 2" xfId="12890"/>
    <cellStyle name="표준 2 2 4 3 2 2" xfId="12891"/>
    <cellStyle name="표준 2 2 4 3 2 2 2" xfId="12892"/>
    <cellStyle name="표준 2 2 4 3 2 2 2 2" xfId="12893"/>
    <cellStyle name="표준 2 2 4 3 2 2 3" xfId="12894"/>
    <cellStyle name="표준 2 2 4 3 2 2 4" xfId="12895"/>
    <cellStyle name="표준 2 2 4 3 2 3" xfId="12896"/>
    <cellStyle name="표준 2 2 4 3 2 3 2" xfId="12897"/>
    <cellStyle name="표준 2 2 4 3 2 4" xfId="12898"/>
    <cellStyle name="표준 2 2 4 3 2 5" xfId="12899"/>
    <cellStyle name="표준 2 2 4 3 3" xfId="12900"/>
    <cellStyle name="표준 2 2 4 3 3 2" xfId="12901"/>
    <cellStyle name="표준 2 2 4 3 3 2 2" xfId="12902"/>
    <cellStyle name="표준 2 2 4 3 3 2 2 2" xfId="12903"/>
    <cellStyle name="표준 2 2 4 3 3 2 3" xfId="12904"/>
    <cellStyle name="표준 2 2 4 3 3 2 4" xfId="12905"/>
    <cellStyle name="표준 2 2 4 3 3 3" xfId="12906"/>
    <cellStyle name="표준 2 2 4 3 3 3 2" xfId="12907"/>
    <cellStyle name="표준 2 2 4 3 3 4" xfId="12908"/>
    <cellStyle name="표준 2 2 4 3 3 5" xfId="12909"/>
    <cellStyle name="표준 2 2 4 3 4" xfId="12910"/>
    <cellStyle name="표준 2 2 4 3 4 2" xfId="12911"/>
    <cellStyle name="표준 2 2 4 3 4 2 2" xfId="12912"/>
    <cellStyle name="표준 2 2 4 3 4 2 2 2" xfId="12913"/>
    <cellStyle name="표준 2 2 4 3 4 2 3" xfId="12914"/>
    <cellStyle name="표준 2 2 4 3 4 2 4" xfId="12915"/>
    <cellStyle name="표준 2 2 4 3 4 3" xfId="12916"/>
    <cellStyle name="표준 2 2 4 3 4 3 2" xfId="12917"/>
    <cellStyle name="표준 2 2 4 3 4 4" xfId="12918"/>
    <cellStyle name="표준 2 2 4 3 4 5" xfId="12919"/>
    <cellStyle name="표준 2 2 4 3 5" xfId="12920"/>
    <cellStyle name="표준 2 2 4 3 5 2" xfId="12921"/>
    <cellStyle name="표준 2 2 4 3 5 2 2" xfId="12922"/>
    <cellStyle name="표준 2 2 4 3 5 2 2 2" xfId="12923"/>
    <cellStyle name="표준 2 2 4 3 5 2 3" xfId="12924"/>
    <cellStyle name="표준 2 2 4 3 5 2 4" xfId="12925"/>
    <cellStyle name="표준 2 2 4 3 5 3" xfId="12926"/>
    <cellStyle name="표준 2 2 4 3 5 3 2" xfId="12927"/>
    <cellStyle name="표준 2 2 4 3 5 4" xfId="12928"/>
    <cellStyle name="표준 2 2 4 3 5 5" xfId="12929"/>
    <cellStyle name="표준 2 2 4 3 6" xfId="12930"/>
    <cellStyle name="표준 2 2 4 3 6 2" xfId="12931"/>
    <cellStyle name="표준 2 2 4 3 6 2 2" xfId="12932"/>
    <cellStyle name="표준 2 2 4 3 6 3" xfId="12933"/>
    <cellStyle name="표준 2 2 4 3 6 4" xfId="12934"/>
    <cellStyle name="표준 2 2 4 3 7" xfId="12935"/>
    <cellStyle name="표준 2 2 4 3 7 2" xfId="12936"/>
    <cellStyle name="표준 2 2 4 3 8" xfId="12937"/>
    <cellStyle name="표준 2 2 4 3 9" xfId="12938"/>
    <cellStyle name="표준 2 2 4 4" xfId="12939"/>
    <cellStyle name="표준 2 2 4 4 2" xfId="12940"/>
    <cellStyle name="표준 2 2 4 4 2 2" xfId="12941"/>
    <cellStyle name="표준 2 2 4 4 2 2 2" xfId="12942"/>
    <cellStyle name="표준 2 2 4 4 2 3" xfId="12943"/>
    <cellStyle name="표준 2 2 4 4 2 4" xfId="12944"/>
    <cellStyle name="표준 2 2 4 4 3" xfId="12945"/>
    <cellStyle name="표준 2 2 4 4 3 2" xfId="12946"/>
    <cellStyle name="표준 2 2 4 4 4" xfId="12947"/>
    <cellStyle name="표준 2 2 4 4 5" xfId="12948"/>
    <cellStyle name="표준 2 2 4 5" xfId="12949"/>
    <cellStyle name="표준 2 2 4 5 2" xfId="12950"/>
    <cellStyle name="표준 2 2 4 5 2 2" xfId="12951"/>
    <cellStyle name="표준 2 2 4 5 2 2 2" xfId="12952"/>
    <cellStyle name="표준 2 2 4 5 2 3" xfId="12953"/>
    <cellStyle name="표준 2 2 4 5 2 4" xfId="12954"/>
    <cellStyle name="표준 2 2 4 5 3" xfId="12955"/>
    <cellStyle name="표준 2 2 4 5 3 2" xfId="12956"/>
    <cellStyle name="표준 2 2 4 5 4" xfId="12957"/>
    <cellStyle name="표준 2 2 4 5 5" xfId="12958"/>
    <cellStyle name="표준 2 2 4 6" xfId="12959"/>
    <cellStyle name="표준 2 2 4 6 2" xfId="12960"/>
    <cellStyle name="표준 2 2 4 6 2 2" xfId="12961"/>
    <cellStyle name="표준 2 2 4 6 2 2 2" xfId="12962"/>
    <cellStyle name="표준 2 2 4 6 2 3" xfId="12963"/>
    <cellStyle name="표준 2 2 4 6 2 4" xfId="12964"/>
    <cellStyle name="표준 2 2 4 6 3" xfId="12965"/>
    <cellStyle name="표준 2 2 4 6 3 2" xfId="12966"/>
    <cellStyle name="표준 2 2 4 6 4" xfId="12967"/>
    <cellStyle name="표준 2 2 4 6 5" xfId="12968"/>
    <cellStyle name="표준 2 2 4 7" xfId="12969"/>
    <cellStyle name="표준 2 2 4 7 2" xfId="12970"/>
    <cellStyle name="표준 2 2 4 7 2 2" xfId="12971"/>
    <cellStyle name="표준 2 2 4 7 2 2 2" xfId="12972"/>
    <cellStyle name="표준 2 2 4 7 2 3" xfId="12973"/>
    <cellStyle name="표준 2 2 4 7 2 4" xfId="12974"/>
    <cellStyle name="표준 2 2 4 7 3" xfId="12975"/>
    <cellStyle name="표준 2 2 4 7 3 2" xfId="12976"/>
    <cellStyle name="표준 2 2 4 7 4" xfId="12977"/>
    <cellStyle name="표준 2 2 4 7 5" xfId="12978"/>
    <cellStyle name="표준 2 2 4 8" xfId="12979"/>
    <cellStyle name="표준 2 2 4 8 2" xfId="12980"/>
    <cellStyle name="표준 2 2 4 8 2 2" xfId="12981"/>
    <cellStyle name="표준 2 2 4 8 3" xfId="12982"/>
    <cellStyle name="표준 2 2 4 8 4" xfId="12983"/>
    <cellStyle name="표준 2 2 4 9" xfId="12984"/>
    <cellStyle name="표준 2 2 4 9 2" xfId="12985"/>
    <cellStyle name="표준 2 2 5" xfId="12986"/>
    <cellStyle name="표준 2 2 5 10" xfId="12987"/>
    <cellStyle name="표준 2 2 5 2" xfId="12988"/>
    <cellStyle name="표준 2 2 5 2 2" xfId="12989"/>
    <cellStyle name="표준 2 2 5 2 2 2" xfId="12990"/>
    <cellStyle name="표준 2 2 5 2 2 2 2" xfId="12991"/>
    <cellStyle name="표준 2 2 5 2 2 2 2 2" xfId="12992"/>
    <cellStyle name="표준 2 2 5 2 2 2 3" xfId="12993"/>
    <cellStyle name="표준 2 2 5 2 2 2 4" xfId="12994"/>
    <cellStyle name="표준 2 2 5 2 2 3" xfId="12995"/>
    <cellStyle name="표준 2 2 5 2 2 3 2" xfId="12996"/>
    <cellStyle name="표준 2 2 5 2 2 4" xfId="12997"/>
    <cellStyle name="표준 2 2 5 2 2 5" xfId="12998"/>
    <cellStyle name="표준 2 2 5 2 3" xfId="12999"/>
    <cellStyle name="표준 2 2 5 2 3 2" xfId="13000"/>
    <cellStyle name="표준 2 2 5 2 3 2 2" xfId="13001"/>
    <cellStyle name="표준 2 2 5 2 3 2 2 2" xfId="13002"/>
    <cellStyle name="표준 2 2 5 2 3 2 3" xfId="13003"/>
    <cellStyle name="표준 2 2 5 2 3 2 4" xfId="13004"/>
    <cellStyle name="표준 2 2 5 2 3 3" xfId="13005"/>
    <cellStyle name="표준 2 2 5 2 3 3 2" xfId="13006"/>
    <cellStyle name="표준 2 2 5 2 3 4" xfId="13007"/>
    <cellStyle name="표준 2 2 5 2 3 5" xfId="13008"/>
    <cellStyle name="표준 2 2 5 2 4" xfId="13009"/>
    <cellStyle name="표준 2 2 5 2 4 2" xfId="13010"/>
    <cellStyle name="표준 2 2 5 2 4 2 2" xfId="13011"/>
    <cellStyle name="표준 2 2 5 2 4 2 2 2" xfId="13012"/>
    <cellStyle name="표준 2 2 5 2 4 2 3" xfId="13013"/>
    <cellStyle name="표준 2 2 5 2 4 2 4" xfId="13014"/>
    <cellStyle name="표준 2 2 5 2 4 3" xfId="13015"/>
    <cellStyle name="표준 2 2 5 2 4 3 2" xfId="13016"/>
    <cellStyle name="표준 2 2 5 2 4 4" xfId="13017"/>
    <cellStyle name="표준 2 2 5 2 4 5" xfId="13018"/>
    <cellStyle name="표준 2 2 5 2 5" xfId="13019"/>
    <cellStyle name="표준 2 2 5 2 5 2" xfId="13020"/>
    <cellStyle name="표준 2 2 5 2 5 2 2" xfId="13021"/>
    <cellStyle name="표준 2 2 5 2 5 2 2 2" xfId="13022"/>
    <cellStyle name="표준 2 2 5 2 5 2 3" xfId="13023"/>
    <cellStyle name="표준 2 2 5 2 5 2 4" xfId="13024"/>
    <cellStyle name="표준 2 2 5 2 5 3" xfId="13025"/>
    <cellStyle name="표준 2 2 5 2 5 3 2" xfId="13026"/>
    <cellStyle name="표준 2 2 5 2 5 4" xfId="13027"/>
    <cellStyle name="표준 2 2 5 2 5 5" xfId="13028"/>
    <cellStyle name="표준 2 2 5 2 6" xfId="13029"/>
    <cellStyle name="표준 2 2 5 2 6 2" xfId="13030"/>
    <cellStyle name="표준 2 2 5 2 6 2 2" xfId="13031"/>
    <cellStyle name="표준 2 2 5 2 6 3" xfId="13032"/>
    <cellStyle name="표준 2 2 5 2 6 4" xfId="13033"/>
    <cellStyle name="표준 2 2 5 2 7" xfId="13034"/>
    <cellStyle name="표준 2 2 5 2 7 2" xfId="13035"/>
    <cellStyle name="표준 2 2 5 2 8" xfId="13036"/>
    <cellStyle name="표준 2 2 5 2 9" xfId="13037"/>
    <cellStyle name="표준 2 2 5 3" xfId="13038"/>
    <cellStyle name="표준 2 2 5 3 2" xfId="13039"/>
    <cellStyle name="표준 2 2 5 3 2 2" xfId="13040"/>
    <cellStyle name="표준 2 2 5 3 2 2 2" xfId="13041"/>
    <cellStyle name="표준 2 2 5 3 2 3" xfId="13042"/>
    <cellStyle name="표준 2 2 5 3 2 4" xfId="13043"/>
    <cellStyle name="표준 2 2 5 3 3" xfId="13044"/>
    <cellStyle name="표준 2 2 5 3 3 2" xfId="13045"/>
    <cellStyle name="표준 2 2 5 3 4" xfId="13046"/>
    <cellStyle name="표준 2 2 5 3 5" xfId="13047"/>
    <cellStyle name="표준 2 2 5 4" xfId="13048"/>
    <cellStyle name="표준 2 2 5 4 2" xfId="13049"/>
    <cellStyle name="표준 2 2 5 4 2 2" xfId="13050"/>
    <cellStyle name="표준 2 2 5 4 2 2 2" xfId="13051"/>
    <cellStyle name="표준 2 2 5 4 2 3" xfId="13052"/>
    <cellStyle name="표준 2 2 5 4 2 4" xfId="13053"/>
    <cellStyle name="표준 2 2 5 4 3" xfId="13054"/>
    <cellStyle name="표준 2 2 5 4 3 2" xfId="13055"/>
    <cellStyle name="표준 2 2 5 4 4" xfId="13056"/>
    <cellStyle name="표준 2 2 5 4 5" xfId="13057"/>
    <cellStyle name="표준 2 2 5 5" xfId="13058"/>
    <cellStyle name="표준 2 2 5 5 2" xfId="13059"/>
    <cellStyle name="표준 2 2 5 5 2 2" xfId="13060"/>
    <cellStyle name="표준 2 2 5 5 2 2 2" xfId="13061"/>
    <cellStyle name="표준 2 2 5 5 2 3" xfId="13062"/>
    <cellStyle name="표준 2 2 5 5 2 4" xfId="13063"/>
    <cellStyle name="표준 2 2 5 5 3" xfId="13064"/>
    <cellStyle name="표준 2 2 5 5 3 2" xfId="13065"/>
    <cellStyle name="표준 2 2 5 5 4" xfId="13066"/>
    <cellStyle name="표준 2 2 5 5 5" xfId="13067"/>
    <cellStyle name="표준 2 2 5 6" xfId="13068"/>
    <cellStyle name="표준 2 2 5 6 2" xfId="13069"/>
    <cellStyle name="표준 2 2 5 6 2 2" xfId="13070"/>
    <cellStyle name="표준 2 2 5 6 2 2 2" xfId="13071"/>
    <cellStyle name="표준 2 2 5 6 2 3" xfId="13072"/>
    <cellStyle name="표준 2 2 5 6 2 4" xfId="13073"/>
    <cellStyle name="표준 2 2 5 6 3" xfId="13074"/>
    <cellStyle name="표준 2 2 5 6 3 2" xfId="13075"/>
    <cellStyle name="표준 2 2 5 6 4" xfId="13076"/>
    <cellStyle name="표준 2 2 5 6 5" xfId="13077"/>
    <cellStyle name="표준 2 2 5 7" xfId="13078"/>
    <cellStyle name="표준 2 2 5 7 2" xfId="13079"/>
    <cellStyle name="표준 2 2 5 7 2 2" xfId="13080"/>
    <cellStyle name="표준 2 2 5 7 3" xfId="13081"/>
    <cellStyle name="표준 2 2 5 7 4" xfId="13082"/>
    <cellStyle name="표준 2 2 5 8" xfId="13083"/>
    <cellStyle name="표준 2 2 5 8 2" xfId="13084"/>
    <cellStyle name="표준 2 2 5 9" xfId="13085"/>
    <cellStyle name="표준 2 2 6" xfId="13086"/>
    <cellStyle name="표준 2 2 6 2" xfId="13087"/>
    <cellStyle name="표준 2 2 6 2 2" xfId="13088"/>
    <cellStyle name="표준 2 2 6 2 2 2" xfId="13089"/>
    <cellStyle name="표준 2 2 6 2 2 2 2" xfId="13090"/>
    <cellStyle name="표준 2 2 6 2 2 3" xfId="13091"/>
    <cellStyle name="표준 2 2 6 2 2 4" xfId="13092"/>
    <cellStyle name="표준 2 2 6 2 3" xfId="13093"/>
    <cellStyle name="표준 2 2 6 2 3 2" xfId="13094"/>
    <cellStyle name="표준 2 2 6 2 4" xfId="13095"/>
    <cellStyle name="표준 2 2 6 2 5" xfId="13096"/>
    <cellStyle name="표준 2 2 6 3" xfId="13097"/>
    <cellStyle name="표준 2 2 6 3 2" xfId="13098"/>
    <cellStyle name="표준 2 2 6 3 2 2" xfId="13099"/>
    <cellStyle name="표준 2 2 6 3 2 2 2" xfId="13100"/>
    <cellStyle name="표준 2 2 6 3 2 3" xfId="13101"/>
    <cellStyle name="표준 2 2 6 3 2 4" xfId="13102"/>
    <cellStyle name="표준 2 2 6 3 3" xfId="13103"/>
    <cellStyle name="표준 2 2 6 3 3 2" xfId="13104"/>
    <cellStyle name="표준 2 2 6 3 4" xfId="13105"/>
    <cellStyle name="표준 2 2 6 3 5" xfId="13106"/>
    <cellStyle name="표준 2 2 6 4" xfId="13107"/>
    <cellStyle name="표준 2 2 6 4 2" xfId="13108"/>
    <cellStyle name="표준 2 2 6 4 2 2" xfId="13109"/>
    <cellStyle name="표준 2 2 6 4 2 2 2" xfId="13110"/>
    <cellStyle name="표준 2 2 6 4 2 3" xfId="13111"/>
    <cellStyle name="표준 2 2 6 4 2 4" xfId="13112"/>
    <cellStyle name="표준 2 2 6 4 3" xfId="13113"/>
    <cellStyle name="표준 2 2 6 4 3 2" xfId="13114"/>
    <cellStyle name="표준 2 2 6 4 4" xfId="13115"/>
    <cellStyle name="표준 2 2 6 4 5" xfId="13116"/>
    <cellStyle name="표준 2 2 6 5" xfId="13117"/>
    <cellStyle name="표준 2 2 6 5 2" xfId="13118"/>
    <cellStyle name="표준 2 2 6 5 2 2" xfId="13119"/>
    <cellStyle name="표준 2 2 6 5 2 2 2" xfId="13120"/>
    <cellStyle name="표준 2 2 6 5 2 3" xfId="13121"/>
    <cellStyle name="표준 2 2 6 5 2 4" xfId="13122"/>
    <cellStyle name="표준 2 2 6 5 3" xfId="13123"/>
    <cellStyle name="표준 2 2 6 5 3 2" xfId="13124"/>
    <cellStyle name="표준 2 2 6 5 4" xfId="13125"/>
    <cellStyle name="표준 2 2 6 5 5" xfId="13126"/>
    <cellStyle name="표준 2 2 6 6" xfId="13127"/>
    <cellStyle name="표준 2 2 6 6 2" xfId="13128"/>
    <cellStyle name="표준 2 2 6 6 2 2" xfId="13129"/>
    <cellStyle name="표준 2 2 6 6 3" xfId="13130"/>
    <cellStyle name="표준 2 2 6 6 4" xfId="13131"/>
    <cellStyle name="표준 2 2 6 7" xfId="13132"/>
    <cellStyle name="표준 2 2 6 7 2" xfId="13133"/>
    <cellStyle name="표준 2 2 6 8" xfId="13134"/>
    <cellStyle name="표준 2 2 6 9" xfId="13135"/>
    <cellStyle name="표준 2 2 7" xfId="13136"/>
    <cellStyle name="표준 2 2 7 2" xfId="13137"/>
    <cellStyle name="표준 2 2 7 2 2" xfId="13138"/>
    <cellStyle name="표준 2 2 7 2 2 2" xfId="13139"/>
    <cellStyle name="표준 2 2 7 2 3" xfId="13140"/>
    <cellStyle name="표준 2 2 7 2 4" xfId="13141"/>
    <cellStyle name="표준 2 2 7 3" xfId="13142"/>
    <cellStyle name="표준 2 2 7 3 2" xfId="13143"/>
    <cellStyle name="표준 2 2 7 4" xfId="13144"/>
    <cellStyle name="표준 2 2 7 5" xfId="13145"/>
    <cellStyle name="표준 2 2 8" xfId="13146"/>
    <cellStyle name="표준 2 2 8 2" xfId="13147"/>
    <cellStyle name="표준 2 2 8 2 2" xfId="13148"/>
    <cellStyle name="표준 2 2 8 2 2 2" xfId="13149"/>
    <cellStyle name="표준 2 2 8 2 3" xfId="13150"/>
    <cellStyle name="표준 2 2 8 2 4" xfId="13151"/>
    <cellStyle name="표준 2 2 8 3" xfId="13152"/>
    <cellStyle name="표준 2 2 8 3 2" xfId="13153"/>
    <cellStyle name="표준 2 2 8 4" xfId="13154"/>
    <cellStyle name="표준 2 2 8 5" xfId="13155"/>
    <cellStyle name="표준 2 2 9" xfId="13156"/>
    <cellStyle name="표준 2 2 9 2" xfId="13157"/>
    <cellStyle name="표준 2 2 9 2 2" xfId="13158"/>
    <cellStyle name="표준 2 2 9 2 2 2" xfId="13159"/>
    <cellStyle name="표준 2 2 9 2 3" xfId="13160"/>
    <cellStyle name="표준 2 2 9 2 4" xfId="13161"/>
    <cellStyle name="표준 2 2 9 3" xfId="13162"/>
    <cellStyle name="표준 2 2 9 3 2" xfId="13163"/>
    <cellStyle name="표준 2 2 9 4" xfId="13164"/>
    <cellStyle name="표준 2 2 9 5" xfId="13165"/>
    <cellStyle name="표준 2 3" xfId="13166"/>
    <cellStyle name="표준 2 3 10" xfId="13167"/>
    <cellStyle name="표준 2 3 10 2" xfId="13168"/>
    <cellStyle name="표준 2 3 10 2 2" xfId="13169"/>
    <cellStyle name="표준 2 3 10 3" xfId="13170"/>
    <cellStyle name="표준 2 3 10 4" xfId="13171"/>
    <cellStyle name="표준 2 3 11" xfId="13172"/>
    <cellStyle name="표준 2 3 11 2" xfId="13173"/>
    <cellStyle name="표준 2 3 12" xfId="13174"/>
    <cellStyle name="표준 2 3 13" xfId="13175"/>
    <cellStyle name="표준 2 3 14" xfId="13176"/>
    <cellStyle name="표준 2 3 15" xfId="13177"/>
    <cellStyle name="표준 2 3 2" xfId="13178"/>
    <cellStyle name="표준 2 3 2 10" xfId="13179"/>
    <cellStyle name="표준 2 3 2 10 2" xfId="13180"/>
    <cellStyle name="표준 2 3 2 11" xfId="13181"/>
    <cellStyle name="표준 2 3 2 12" xfId="13182"/>
    <cellStyle name="표준 2 3 2 12 2" xfId="13183"/>
    <cellStyle name="표준 2 3 2 2" xfId="13184"/>
    <cellStyle name="표준 2 3 2 2 10" xfId="13185"/>
    <cellStyle name="표준 2 3 2 2 11" xfId="13186"/>
    <cellStyle name="표준 2 3 2 2 2" xfId="13187"/>
    <cellStyle name="표준 2 3 2 2 2 10" xfId="13188"/>
    <cellStyle name="표준 2 3 2 2 2 2" xfId="13189"/>
    <cellStyle name="표준 2 3 2 2 2 2 2" xfId="13190"/>
    <cellStyle name="표준 2 3 2 2 2 2 2 2" xfId="13191"/>
    <cellStyle name="표준 2 3 2 2 2 2 2 2 2" xfId="13192"/>
    <cellStyle name="표준 2 3 2 2 2 2 2 2 2 2" xfId="13193"/>
    <cellStyle name="표준 2 3 2 2 2 2 2 2 3" xfId="13194"/>
    <cellStyle name="표준 2 3 2 2 2 2 2 2 4" xfId="13195"/>
    <cellStyle name="표준 2 3 2 2 2 2 2 3" xfId="13196"/>
    <cellStyle name="표준 2 3 2 2 2 2 2 3 2" xfId="13197"/>
    <cellStyle name="표준 2 3 2 2 2 2 2 4" xfId="13198"/>
    <cellStyle name="표준 2 3 2 2 2 2 2 5" xfId="13199"/>
    <cellStyle name="표준 2 3 2 2 2 2 3" xfId="13200"/>
    <cellStyle name="표준 2 3 2 2 2 2 3 2" xfId="13201"/>
    <cellStyle name="표준 2 3 2 2 2 2 3 2 2" xfId="13202"/>
    <cellStyle name="표준 2 3 2 2 2 2 3 2 2 2" xfId="13203"/>
    <cellStyle name="표준 2 3 2 2 2 2 3 2 3" xfId="13204"/>
    <cellStyle name="표준 2 3 2 2 2 2 3 2 4" xfId="13205"/>
    <cellStyle name="표준 2 3 2 2 2 2 3 3" xfId="13206"/>
    <cellStyle name="표준 2 3 2 2 2 2 3 3 2" xfId="13207"/>
    <cellStyle name="표준 2 3 2 2 2 2 3 4" xfId="13208"/>
    <cellStyle name="표준 2 3 2 2 2 2 3 5" xfId="13209"/>
    <cellStyle name="표준 2 3 2 2 2 2 4" xfId="13210"/>
    <cellStyle name="표준 2 3 2 2 2 2 4 2" xfId="13211"/>
    <cellStyle name="표준 2 3 2 2 2 2 4 2 2" xfId="13212"/>
    <cellStyle name="표준 2 3 2 2 2 2 4 2 2 2" xfId="13213"/>
    <cellStyle name="표준 2 3 2 2 2 2 4 2 3" xfId="13214"/>
    <cellStyle name="표준 2 3 2 2 2 2 4 2 4" xfId="13215"/>
    <cellStyle name="표준 2 3 2 2 2 2 4 3" xfId="13216"/>
    <cellStyle name="표준 2 3 2 2 2 2 4 3 2" xfId="13217"/>
    <cellStyle name="표준 2 3 2 2 2 2 4 4" xfId="13218"/>
    <cellStyle name="표준 2 3 2 2 2 2 4 5" xfId="13219"/>
    <cellStyle name="표준 2 3 2 2 2 2 5" xfId="13220"/>
    <cellStyle name="표준 2 3 2 2 2 2 5 2" xfId="13221"/>
    <cellStyle name="표준 2 3 2 2 2 2 5 2 2" xfId="13222"/>
    <cellStyle name="표준 2 3 2 2 2 2 5 2 2 2" xfId="13223"/>
    <cellStyle name="표준 2 3 2 2 2 2 5 2 3" xfId="13224"/>
    <cellStyle name="표준 2 3 2 2 2 2 5 2 4" xfId="13225"/>
    <cellStyle name="표준 2 3 2 2 2 2 5 3" xfId="13226"/>
    <cellStyle name="표준 2 3 2 2 2 2 5 3 2" xfId="13227"/>
    <cellStyle name="표준 2 3 2 2 2 2 5 4" xfId="13228"/>
    <cellStyle name="표준 2 3 2 2 2 2 5 5" xfId="13229"/>
    <cellStyle name="표준 2 3 2 2 2 2 6" xfId="13230"/>
    <cellStyle name="표준 2 3 2 2 2 2 6 2" xfId="13231"/>
    <cellStyle name="표준 2 3 2 2 2 2 6 2 2" xfId="13232"/>
    <cellStyle name="표준 2 3 2 2 2 2 6 3" xfId="13233"/>
    <cellStyle name="표준 2 3 2 2 2 2 6 4" xfId="13234"/>
    <cellStyle name="표준 2 3 2 2 2 2 7" xfId="13235"/>
    <cellStyle name="표준 2 3 2 2 2 2 7 2" xfId="13236"/>
    <cellStyle name="표준 2 3 2 2 2 2 8" xfId="13237"/>
    <cellStyle name="표준 2 3 2 2 2 2 9" xfId="13238"/>
    <cellStyle name="표준 2 3 2 2 2 3" xfId="13239"/>
    <cellStyle name="표준 2 3 2 2 2 3 2" xfId="13240"/>
    <cellStyle name="표준 2 3 2 2 2 3 2 2" xfId="13241"/>
    <cellStyle name="표준 2 3 2 2 2 3 2 2 2" xfId="13242"/>
    <cellStyle name="표준 2 3 2 2 2 3 2 3" xfId="13243"/>
    <cellStyle name="표준 2 3 2 2 2 3 2 4" xfId="13244"/>
    <cellStyle name="표준 2 3 2 2 2 3 3" xfId="13245"/>
    <cellStyle name="표준 2 3 2 2 2 3 3 2" xfId="13246"/>
    <cellStyle name="표준 2 3 2 2 2 3 4" xfId="13247"/>
    <cellStyle name="표준 2 3 2 2 2 3 5" xfId="13248"/>
    <cellStyle name="표준 2 3 2 2 2 4" xfId="13249"/>
    <cellStyle name="표준 2 3 2 2 2 4 2" xfId="13250"/>
    <cellStyle name="표준 2 3 2 2 2 4 2 2" xfId="13251"/>
    <cellStyle name="표준 2 3 2 2 2 4 2 2 2" xfId="13252"/>
    <cellStyle name="표준 2 3 2 2 2 4 2 3" xfId="13253"/>
    <cellStyle name="표준 2 3 2 2 2 4 2 4" xfId="13254"/>
    <cellStyle name="표준 2 3 2 2 2 4 3" xfId="13255"/>
    <cellStyle name="표준 2 3 2 2 2 4 3 2" xfId="13256"/>
    <cellStyle name="표준 2 3 2 2 2 4 4" xfId="13257"/>
    <cellStyle name="표준 2 3 2 2 2 4 5" xfId="13258"/>
    <cellStyle name="표준 2 3 2 2 2 5" xfId="13259"/>
    <cellStyle name="표준 2 3 2 2 2 5 2" xfId="13260"/>
    <cellStyle name="표준 2 3 2 2 2 5 2 2" xfId="13261"/>
    <cellStyle name="표준 2 3 2 2 2 5 2 2 2" xfId="13262"/>
    <cellStyle name="표준 2 3 2 2 2 5 2 3" xfId="13263"/>
    <cellStyle name="표준 2 3 2 2 2 5 2 4" xfId="13264"/>
    <cellStyle name="표준 2 3 2 2 2 5 3" xfId="13265"/>
    <cellStyle name="표준 2 3 2 2 2 5 3 2" xfId="13266"/>
    <cellStyle name="표준 2 3 2 2 2 5 4" xfId="13267"/>
    <cellStyle name="표준 2 3 2 2 2 5 5" xfId="13268"/>
    <cellStyle name="표준 2 3 2 2 2 6" xfId="13269"/>
    <cellStyle name="표준 2 3 2 2 2 6 2" xfId="13270"/>
    <cellStyle name="표준 2 3 2 2 2 6 2 2" xfId="13271"/>
    <cellStyle name="표준 2 3 2 2 2 6 2 2 2" xfId="13272"/>
    <cellStyle name="표준 2 3 2 2 2 6 2 3" xfId="13273"/>
    <cellStyle name="표준 2 3 2 2 2 6 2 4" xfId="13274"/>
    <cellStyle name="표준 2 3 2 2 2 6 3" xfId="13275"/>
    <cellStyle name="표준 2 3 2 2 2 6 3 2" xfId="13276"/>
    <cellStyle name="표준 2 3 2 2 2 6 4" xfId="13277"/>
    <cellStyle name="표준 2 3 2 2 2 6 5" xfId="13278"/>
    <cellStyle name="표준 2 3 2 2 2 7" xfId="13279"/>
    <cellStyle name="표준 2 3 2 2 2 7 2" xfId="13280"/>
    <cellStyle name="표준 2 3 2 2 2 7 2 2" xfId="13281"/>
    <cellStyle name="표준 2 3 2 2 2 7 3" xfId="13282"/>
    <cellStyle name="표준 2 3 2 2 2 7 4" xfId="13283"/>
    <cellStyle name="표준 2 3 2 2 2 8" xfId="13284"/>
    <cellStyle name="표준 2 3 2 2 2 8 2" xfId="13285"/>
    <cellStyle name="표준 2 3 2 2 2 9" xfId="13286"/>
    <cellStyle name="표준 2 3 2 2 3" xfId="13287"/>
    <cellStyle name="표준 2 3 2 2 3 2" xfId="13288"/>
    <cellStyle name="표준 2 3 2 2 3 2 2" xfId="13289"/>
    <cellStyle name="표준 2 3 2 2 3 2 2 2" xfId="13290"/>
    <cellStyle name="표준 2 3 2 2 3 2 2 2 2" xfId="13291"/>
    <cellStyle name="표준 2 3 2 2 3 2 2 3" xfId="13292"/>
    <cellStyle name="표준 2 3 2 2 3 2 2 4" xfId="13293"/>
    <cellStyle name="표준 2 3 2 2 3 2 3" xfId="13294"/>
    <cellStyle name="표준 2 3 2 2 3 2 3 2" xfId="13295"/>
    <cellStyle name="표준 2 3 2 2 3 2 4" xfId="13296"/>
    <cellStyle name="표준 2 3 2 2 3 2 5" xfId="13297"/>
    <cellStyle name="표준 2 3 2 2 3 3" xfId="13298"/>
    <cellStyle name="표준 2 3 2 2 3 3 2" xfId="13299"/>
    <cellStyle name="표준 2 3 2 2 3 3 2 2" xfId="13300"/>
    <cellStyle name="표준 2 3 2 2 3 3 2 2 2" xfId="13301"/>
    <cellStyle name="표준 2 3 2 2 3 3 2 3" xfId="13302"/>
    <cellStyle name="표준 2 3 2 2 3 3 2 4" xfId="13303"/>
    <cellStyle name="표준 2 3 2 2 3 3 3" xfId="13304"/>
    <cellStyle name="표준 2 3 2 2 3 3 3 2" xfId="13305"/>
    <cellStyle name="표준 2 3 2 2 3 3 4" xfId="13306"/>
    <cellStyle name="표준 2 3 2 2 3 3 5" xfId="13307"/>
    <cellStyle name="표준 2 3 2 2 3 4" xfId="13308"/>
    <cellStyle name="표준 2 3 2 2 3 4 2" xfId="13309"/>
    <cellStyle name="표준 2 3 2 2 3 4 2 2" xfId="13310"/>
    <cellStyle name="표준 2 3 2 2 3 4 2 2 2" xfId="13311"/>
    <cellStyle name="표준 2 3 2 2 3 4 2 3" xfId="13312"/>
    <cellStyle name="표준 2 3 2 2 3 4 2 4" xfId="13313"/>
    <cellStyle name="표준 2 3 2 2 3 4 3" xfId="13314"/>
    <cellStyle name="표준 2 3 2 2 3 4 3 2" xfId="13315"/>
    <cellStyle name="표준 2 3 2 2 3 4 4" xfId="13316"/>
    <cellStyle name="표준 2 3 2 2 3 4 5" xfId="13317"/>
    <cellStyle name="표준 2 3 2 2 3 5" xfId="13318"/>
    <cellStyle name="표준 2 3 2 2 3 5 2" xfId="13319"/>
    <cellStyle name="표준 2 3 2 2 3 5 2 2" xfId="13320"/>
    <cellStyle name="표준 2 3 2 2 3 5 2 2 2" xfId="13321"/>
    <cellStyle name="표준 2 3 2 2 3 5 2 3" xfId="13322"/>
    <cellStyle name="표준 2 3 2 2 3 5 2 4" xfId="13323"/>
    <cellStyle name="표준 2 3 2 2 3 5 3" xfId="13324"/>
    <cellStyle name="표준 2 3 2 2 3 5 3 2" xfId="13325"/>
    <cellStyle name="표준 2 3 2 2 3 5 4" xfId="13326"/>
    <cellStyle name="표준 2 3 2 2 3 5 5" xfId="13327"/>
    <cellStyle name="표준 2 3 2 2 3 6" xfId="13328"/>
    <cellStyle name="표준 2 3 2 2 3 6 2" xfId="13329"/>
    <cellStyle name="표준 2 3 2 2 3 6 2 2" xfId="13330"/>
    <cellStyle name="표준 2 3 2 2 3 6 3" xfId="13331"/>
    <cellStyle name="표준 2 3 2 2 3 6 4" xfId="13332"/>
    <cellStyle name="표준 2 3 2 2 3 7" xfId="13333"/>
    <cellStyle name="표준 2 3 2 2 3 7 2" xfId="13334"/>
    <cellStyle name="표준 2 3 2 2 3 8" xfId="13335"/>
    <cellStyle name="표준 2 3 2 2 3 9" xfId="13336"/>
    <cellStyle name="표준 2 3 2 2 4" xfId="13337"/>
    <cellStyle name="표준 2 3 2 2 4 2" xfId="13338"/>
    <cellStyle name="표준 2 3 2 2 4 2 2" xfId="13339"/>
    <cellStyle name="표준 2 3 2 2 4 2 2 2" xfId="13340"/>
    <cellStyle name="표준 2 3 2 2 4 2 3" xfId="13341"/>
    <cellStyle name="표준 2 3 2 2 4 2 4" xfId="13342"/>
    <cellStyle name="표준 2 3 2 2 4 3" xfId="13343"/>
    <cellStyle name="표준 2 3 2 2 4 3 2" xfId="13344"/>
    <cellStyle name="표준 2 3 2 2 4 4" xfId="13345"/>
    <cellStyle name="표준 2 3 2 2 4 5" xfId="13346"/>
    <cellStyle name="표준 2 3 2 2 5" xfId="13347"/>
    <cellStyle name="표준 2 3 2 2 5 2" xfId="13348"/>
    <cellStyle name="표준 2 3 2 2 5 2 2" xfId="13349"/>
    <cellStyle name="표준 2 3 2 2 5 2 2 2" xfId="13350"/>
    <cellStyle name="표준 2 3 2 2 5 2 3" xfId="13351"/>
    <cellStyle name="표준 2 3 2 2 5 2 4" xfId="13352"/>
    <cellStyle name="표준 2 3 2 2 5 3" xfId="13353"/>
    <cellStyle name="표준 2 3 2 2 5 3 2" xfId="13354"/>
    <cellStyle name="표준 2 3 2 2 5 4" xfId="13355"/>
    <cellStyle name="표준 2 3 2 2 5 5" xfId="13356"/>
    <cellStyle name="표준 2 3 2 2 6" xfId="13357"/>
    <cellStyle name="표준 2 3 2 2 6 2" xfId="13358"/>
    <cellStyle name="표준 2 3 2 2 6 2 2" xfId="13359"/>
    <cellStyle name="표준 2 3 2 2 6 2 2 2" xfId="13360"/>
    <cellStyle name="표준 2 3 2 2 6 2 3" xfId="13361"/>
    <cellStyle name="표준 2 3 2 2 6 2 4" xfId="13362"/>
    <cellStyle name="표준 2 3 2 2 6 3" xfId="13363"/>
    <cellStyle name="표준 2 3 2 2 6 3 2" xfId="13364"/>
    <cellStyle name="표준 2 3 2 2 6 4" xfId="13365"/>
    <cellStyle name="표준 2 3 2 2 6 5" xfId="13366"/>
    <cellStyle name="표준 2 3 2 2 7" xfId="13367"/>
    <cellStyle name="표준 2 3 2 2 7 2" xfId="13368"/>
    <cellStyle name="표준 2 3 2 2 7 2 2" xfId="13369"/>
    <cellStyle name="표준 2 3 2 2 7 2 2 2" xfId="13370"/>
    <cellStyle name="표준 2 3 2 2 7 2 3" xfId="13371"/>
    <cellStyle name="표준 2 3 2 2 7 2 4" xfId="13372"/>
    <cellStyle name="표준 2 3 2 2 7 3" xfId="13373"/>
    <cellStyle name="표준 2 3 2 2 7 3 2" xfId="13374"/>
    <cellStyle name="표준 2 3 2 2 7 4" xfId="13375"/>
    <cellStyle name="표준 2 3 2 2 7 5" xfId="13376"/>
    <cellStyle name="표준 2 3 2 2 8" xfId="13377"/>
    <cellStyle name="표준 2 3 2 2 8 2" xfId="13378"/>
    <cellStyle name="표준 2 3 2 2 8 2 2" xfId="13379"/>
    <cellStyle name="표준 2 3 2 2 8 3" xfId="13380"/>
    <cellStyle name="표준 2 3 2 2 8 4" xfId="13381"/>
    <cellStyle name="표준 2 3 2 2 9" xfId="13382"/>
    <cellStyle name="표준 2 3 2 2 9 2" xfId="13383"/>
    <cellStyle name="표준 2 3 2 3" xfId="13384"/>
    <cellStyle name="표준 2 3 2 3 10" xfId="13385"/>
    <cellStyle name="표준 2 3 2 3 2" xfId="13386"/>
    <cellStyle name="표준 2 3 2 3 2 2" xfId="13387"/>
    <cellStyle name="표준 2 3 2 3 2 2 2" xfId="13388"/>
    <cellStyle name="표준 2 3 2 3 2 2 2 2" xfId="13389"/>
    <cellStyle name="표준 2 3 2 3 2 2 2 2 2" xfId="13390"/>
    <cellStyle name="표준 2 3 2 3 2 2 2 3" xfId="13391"/>
    <cellStyle name="표준 2 3 2 3 2 2 2 4" xfId="13392"/>
    <cellStyle name="표준 2 3 2 3 2 2 3" xfId="13393"/>
    <cellStyle name="표준 2 3 2 3 2 2 3 2" xfId="13394"/>
    <cellStyle name="표준 2 3 2 3 2 2 4" xfId="13395"/>
    <cellStyle name="표준 2 3 2 3 2 2 5" xfId="13396"/>
    <cellStyle name="표준 2 3 2 3 2 3" xfId="13397"/>
    <cellStyle name="표준 2 3 2 3 2 3 2" xfId="13398"/>
    <cellStyle name="표준 2 3 2 3 2 3 2 2" xfId="13399"/>
    <cellStyle name="표준 2 3 2 3 2 3 2 2 2" xfId="13400"/>
    <cellStyle name="표준 2 3 2 3 2 3 2 3" xfId="13401"/>
    <cellStyle name="표준 2 3 2 3 2 3 2 4" xfId="13402"/>
    <cellStyle name="표준 2 3 2 3 2 3 3" xfId="13403"/>
    <cellStyle name="표준 2 3 2 3 2 3 3 2" xfId="13404"/>
    <cellStyle name="표준 2 3 2 3 2 3 4" xfId="13405"/>
    <cellStyle name="표준 2 3 2 3 2 3 5" xfId="13406"/>
    <cellStyle name="표준 2 3 2 3 2 4" xfId="13407"/>
    <cellStyle name="표준 2 3 2 3 2 4 2" xfId="13408"/>
    <cellStyle name="표준 2 3 2 3 2 4 2 2" xfId="13409"/>
    <cellStyle name="표준 2 3 2 3 2 4 2 2 2" xfId="13410"/>
    <cellStyle name="표준 2 3 2 3 2 4 2 3" xfId="13411"/>
    <cellStyle name="표준 2 3 2 3 2 4 2 4" xfId="13412"/>
    <cellStyle name="표준 2 3 2 3 2 4 3" xfId="13413"/>
    <cellStyle name="표준 2 3 2 3 2 4 3 2" xfId="13414"/>
    <cellStyle name="표준 2 3 2 3 2 4 4" xfId="13415"/>
    <cellStyle name="표준 2 3 2 3 2 4 5" xfId="13416"/>
    <cellStyle name="표준 2 3 2 3 2 5" xfId="13417"/>
    <cellStyle name="표준 2 3 2 3 2 5 2" xfId="13418"/>
    <cellStyle name="표준 2 3 2 3 2 5 2 2" xfId="13419"/>
    <cellStyle name="표준 2 3 2 3 2 5 2 2 2" xfId="13420"/>
    <cellStyle name="표준 2 3 2 3 2 5 2 3" xfId="13421"/>
    <cellStyle name="표준 2 3 2 3 2 5 2 4" xfId="13422"/>
    <cellStyle name="표준 2 3 2 3 2 5 3" xfId="13423"/>
    <cellStyle name="표준 2 3 2 3 2 5 3 2" xfId="13424"/>
    <cellStyle name="표준 2 3 2 3 2 5 4" xfId="13425"/>
    <cellStyle name="표준 2 3 2 3 2 5 5" xfId="13426"/>
    <cellStyle name="표준 2 3 2 3 2 6" xfId="13427"/>
    <cellStyle name="표준 2 3 2 3 2 6 2" xfId="13428"/>
    <cellStyle name="표준 2 3 2 3 2 6 2 2" xfId="13429"/>
    <cellStyle name="표준 2 3 2 3 2 6 3" xfId="13430"/>
    <cellStyle name="표준 2 3 2 3 2 6 4" xfId="13431"/>
    <cellStyle name="표준 2 3 2 3 2 7" xfId="13432"/>
    <cellStyle name="표준 2 3 2 3 2 7 2" xfId="13433"/>
    <cellStyle name="표준 2 3 2 3 2 8" xfId="13434"/>
    <cellStyle name="표준 2 3 2 3 2 9" xfId="13435"/>
    <cellStyle name="표준 2 3 2 3 3" xfId="13436"/>
    <cellStyle name="표준 2 3 2 3 3 2" xfId="13437"/>
    <cellStyle name="표준 2 3 2 3 3 2 2" xfId="13438"/>
    <cellStyle name="표준 2 3 2 3 3 2 2 2" xfId="13439"/>
    <cellStyle name="표준 2 3 2 3 3 2 3" xfId="13440"/>
    <cellStyle name="표준 2 3 2 3 3 2 4" xfId="13441"/>
    <cellStyle name="표준 2 3 2 3 3 3" xfId="13442"/>
    <cellStyle name="표준 2 3 2 3 3 3 2" xfId="13443"/>
    <cellStyle name="표준 2 3 2 3 3 4" xfId="13444"/>
    <cellStyle name="표준 2 3 2 3 3 5" xfId="13445"/>
    <cellStyle name="표준 2 3 2 3 4" xfId="13446"/>
    <cellStyle name="표준 2 3 2 3 4 2" xfId="13447"/>
    <cellStyle name="표준 2 3 2 3 4 2 2" xfId="13448"/>
    <cellStyle name="표준 2 3 2 3 4 2 2 2" xfId="13449"/>
    <cellStyle name="표준 2 3 2 3 4 2 3" xfId="13450"/>
    <cellStyle name="표준 2 3 2 3 4 2 4" xfId="13451"/>
    <cellStyle name="표준 2 3 2 3 4 3" xfId="13452"/>
    <cellStyle name="표준 2 3 2 3 4 3 2" xfId="13453"/>
    <cellStyle name="표준 2 3 2 3 4 4" xfId="13454"/>
    <cellStyle name="표준 2 3 2 3 4 5" xfId="13455"/>
    <cellStyle name="표준 2 3 2 3 5" xfId="13456"/>
    <cellStyle name="표준 2 3 2 3 5 2" xfId="13457"/>
    <cellStyle name="표준 2 3 2 3 5 2 2" xfId="13458"/>
    <cellStyle name="표준 2 3 2 3 5 2 2 2" xfId="13459"/>
    <cellStyle name="표준 2 3 2 3 5 2 3" xfId="13460"/>
    <cellStyle name="표준 2 3 2 3 5 2 4" xfId="13461"/>
    <cellStyle name="표준 2 3 2 3 5 3" xfId="13462"/>
    <cellStyle name="표준 2 3 2 3 5 3 2" xfId="13463"/>
    <cellStyle name="표준 2 3 2 3 5 4" xfId="13464"/>
    <cellStyle name="표준 2 3 2 3 5 5" xfId="13465"/>
    <cellStyle name="표준 2 3 2 3 6" xfId="13466"/>
    <cellStyle name="표준 2 3 2 3 6 2" xfId="13467"/>
    <cellStyle name="표준 2 3 2 3 6 2 2" xfId="13468"/>
    <cellStyle name="표준 2 3 2 3 6 2 2 2" xfId="13469"/>
    <cellStyle name="표준 2 3 2 3 6 2 3" xfId="13470"/>
    <cellStyle name="표준 2 3 2 3 6 2 4" xfId="13471"/>
    <cellStyle name="표준 2 3 2 3 6 3" xfId="13472"/>
    <cellStyle name="표준 2 3 2 3 6 3 2" xfId="13473"/>
    <cellStyle name="표준 2 3 2 3 6 4" xfId="13474"/>
    <cellStyle name="표준 2 3 2 3 6 5" xfId="13475"/>
    <cellStyle name="표준 2 3 2 3 7" xfId="13476"/>
    <cellStyle name="표준 2 3 2 3 7 2" xfId="13477"/>
    <cellStyle name="표준 2 3 2 3 7 2 2" xfId="13478"/>
    <cellStyle name="표준 2 3 2 3 7 3" xfId="13479"/>
    <cellStyle name="표준 2 3 2 3 7 4" xfId="13480"/>
    <cellStyle name="표준 2 3 2 3 8" xfId="13481"/>
    <cellStyle name="표준 2 3 2 3 8 2" xfId="13482"/>
    <cellStyle name="표준 2 3 2 3 9" xfId="13483"/>
    <cellStyle name="표준 2 3 2 4" xfId="13484"/>
    <cellStyle name="표준 2 3 2 4 2" xfId="13485"/>
    <cellStyle name="표준 2 3 2 4 2 2" xfId="13486"/>
    <cellStyle name="표준 2 3 2 4 2 2 2" xfId="13487"/>
    <cellStyle name="표준 2 3 2 4 2 2 2 2" xfId="13488"/>
    <cellStyle name="표준 2 3 2 4 2 2 3" xfId="13489"/>
    <cellStyle name="표준 2 3 2 4 2 2 4" xfId="13490"/>
    <cellStyle name="표준 2 3 2 4 2 3" xfId="13491"/>
    <cellStyle name="표준 2 3 2 4 2 3 2" xfId="13492"/>
    <cellStyle name="표준 2 3 2 4 2 4" xfId="13493"/>
    <cellStyle name="표준 2 3 2 4 2 5" xfId="13494"/>
    <cellStyle name="표준 2 3 2 4 3" xfId="13495"/>
    <cellStyle name="표준 2 3 2 4 3 2" xfId="13496"/>
    <cellStyle name="표준 2 3 2 4 3 2 2" xfId="13497"/>
    <cellStyle name="표준 2 3 2 4 3 2 2 2" xfId="13498"/>
    <cellStyle name="표준 2 3 2 4 3 2 3" xfId="13499"/>
    <cellStyle name="표준 2 3 2 4 3 2 4" xfId="13500"/>
    <cellStyle name="표준 2 3 2 4 3 3" xfId="13501"/>
    <cellStyle name="표준 2 3 2 4 3 3 2" xfId="13502"/>
    <cellStyle name="표준 2 3 2 4 3 4" xfId="13503"/>
    <cellStyle name="표준 2 3 2 4 3 5" xfId="13504"/>
    <cellStyle name="표준 2 3 2 4 4" xfId="13505"/>
    <cellStyle name="표준 2 3 2 4 4 2" xfId="13506"/>
    <cellStyle name="표준 2 3 2 4 4 2 2" xfId="13507"/>
    <cellStyle name="표준 2 3 2 4 4 2 2 2" xfId="13508"/>
    <cellStyle name="표준 2 3 2 4 4 2 3" xfId="13509"/>
    <cellStyle name="표준 2 3 2 4 4 2 4" xfId="13510"/>
    <cellStyle name="표준 2 3 2 4 4 3" xfId="13511"/>
    <cellStyle name="표준 2 3 2 4 4 3 2" xfId="13512"/>
    <cellStyle name="표준 2 3 2 4 4 4" xfId="13513"/>
    <cellStyle name="표준 2 3 2 4 4 5" xfId="13514"/>
    <cellStyle name="표준 2 3 2 4 5" xfId="13515"/>
    <cellStyle name="표준 2 3 2 4 5 2" xfId="13516"/>
    <cellStyle name="표준 2 3 2 4 5 2 2" xfId="13517"/>
    <cellStyle name="표준 2 3 2 4 5 2 2 2" xfId="13518"/>
    <cellStyle name="표준 2 3 2 4 5 2 3" xfId="13519"/>
    <cellStyle name="표준 2 3 2 4 5 2 4" xfId="13520"/>
    <cellStyle name="표준 2 3 2 4 5 3" xfId="13521"/>
    <cellStyle name="표준 2 3 2 4 5 3 2" xfId="13522"/>
    <cellStyle name="표준 2 3 2 4 5 4" xfId="13523"/>
    <cellStyle name="표준 2 3 2 4 5 5" xfId="13524"/>
    <cellStyle name="표준 2 3 2 4 6" xfId="13525"/>
    <cellStyle name="표준 2 3 2 4 6 2" xfId="13526"/>
    <cellStyle name="표준 2 3 2 4 6 2 2" xfId="13527"/>
    <cellStyle name="표준 2 3 2 4 6 3" xfId="13528"/>
    <cellStyle name="표준 2 3 2 4 6 4" xfId="13529"/>
    <cellStyle name="표준 2 3 2 4 7" xfId="13530"/>
    <cellStyle name="표준 2 3 2 4 7 2" xfId="13531"/>
    <cellStyle name="표준 2 3 2 4 8" xfId="13532"/>
    <cellStyle name="표준 2 3 2 4 9" xfId="13533"/>
    <cellStyle name="표준 2 3 2 5" xfId="13534"/>
    <cellStyle name="표준 2 3 2 5 2" xfId="13535"/>
    <cellStyle name="표준 2 3 2 5 2 2" xfId="13536"/>
    <cellStyle name="표준 2 3 2 5 2 2 2" xfId="13537"/>
    <cellStyle name="표준 2 3 2 5 2 3" xfId="13538"/>
    <cellStyle name="표준 2 3 2 5 2 4" xfId="13539"/>
    <cellStyle name="표준 2 3 2 5 3" xfId="13540"/>
    <cellStyle name="표준 2 3 2 5 3 2" xfId="13541"/>
    <cellStyle name="표준 2 3 2 5 4" xfId="13542"/>
    <cellStyle name="표준 2 3 2 5 5" xfId="13543"/>
    <cellStyle name="표준 2 3 2 6" xfId="13544"/>
    <cellStyle name="표준 2 3 2 6 2" xfId="13545"/>
    <cellStyle name="표준 2 3 2 6 2 2" xfId="13546"/>
    <cellStyle name="표준 2 3 2 6 2 2 2" xfId="13547"/>
    <cellStyle name="표준 2 3 2 6 2 3" xfId="13548"/>
    <cellStyle name="표준 2 3 2 6 2 4" xfId="13549"/>
    <cellStyle name="표준 2 3 2 6 3" xfId="13550"/>
    <cellStyle name="표준 2 3 2 6 3 2" xfId="13551"/>
    <cellStyle name="표준 2 3 2 6 4" xfId="13552"/>
    <cellStyle name="표준 2 3 2 6 5" xfId="13553"/>
    <cellStyle name="표준 2 3 2 7" xfId="13554"/>
    <cellStyle name="표준 2 3 2 7 2" xfId="13555"/>
    <cellStyle name="표준 2 3 2 7 2 2" xfId="13556"/>
    <cellStyle name="표준 2 3 2 7 2 2 2" xfId="13557"/>
    <cellStyle name="표준 2 3 2 7 2 3" xfId="13558"/>
    <cellStyle name="표준 2 3 2 7 2 4" xfId="13559"/>
    <cellStyle name="표준 2 3 2 7 3" xfId="13560"/>
    <cellStyle name="표준 2 3 2 7 3 2" xfId="13561"/>
    <cellStyle name="표준 2 3 2 7 4" xfId="13562"/>
    <cellStyle name="표준 2 3 2 7 5" xfId="13563"/>
    <cellStyle name="표준 2 3 2 8" xfId="13564"/>
    <cellStyle name="표준 2 3 2 8 2" xfId="13565"/>
    <cellStyle name="표준 2 3 2 8 2 2" xfId="13566"/>
    <cellStyle name="표준 2 3 2 8 2 2 2" xfId="13567"/>
    <cellStyle name="표준 2 3 2 8 2 3" xfId="13568"/>
    <cellStyle name="표준 2 3 2 8 2 4" xfId="13569"/>
    <cellStyle name="표준 2 3 2 8 3" xfId="13570"/>
    <cellStyle name="표준 2 3 2 8 3 2" xfId="13571"/>
    <cellStyle name="표준 2 3 2 8 4" xfId="13572"/>
    <cellStyle name="표준 2 3 2 8 5" xfId="13573"/>
    <cellStyle name="표준 2 3 2 9" xfId="13574"/>
    <cellStyle name="표준 2 3 2 9 2" xfId="13575"/>
    <cellStyle name="표준 2 3 2 9 2 2" xfId="13576"/>
    <cellStyle name="표준 2 3 2 9 3" xfId="13577"/>
    <cellStyle name="표준 2 3 2 9 4" xfId="13578"/>
    <cellStyle name="표준 2 3 3" xfId="13579"/>
    <cellStyle name="표준 2 3 3 10" xfId="13580"/>
    <cellStyle name="표준 2 3 3 11" xfId="13581"/>
    <cellStyle name="표준 2 3 3 2" xfId="13582"/>
    <cellStyle name="표준 2 3 3 2 10" xfId="13583"/>
    <cellStyle name="표준 2 3 3 2 2" xfId="13584"/>
    <cellStyle name="표준 2 3 3 2 2 2" xfId="13585"/>
    <cellStyle name="표준 2 3 3 2 2 2 2" xfId="13586"/>
    <cellStyle name="표준 2 3 3 2 2 2 2 2" xfId="13587"/>
    <cellStyle name="표준 2 3 3 2 2 2 2 2 2" xfId="13588"/>
    <cellStyle name="표준 2 3 3 2 2 2 2 3" xfId="13589"/>
    <cellStyle name="표준 2 3 3 2 2 2 2 4" xfId="13590"/>
    <cellStyle name="표준 2 3 3 2 2 2 3" xfId="13591"/>
    <cellStyle name="표준 2 3 3 2 2 2 3 2" xfId="13592"/>
    <cellStyle name="표준 2 3 3 2 2 2 4" xfId="13593"/>
    <cellStyle name="표준 2 3 3 2 2 2 5" xfId="13594"/>
    <cellStyle name="표준 2 3 3 2 2 3" xfId="13595"/>
    <cellStyle name="표준 2 3 3 2 2 3 2" xfId="13596"/>
    <cellStyle name="표준 2 3 3 2 2 3 2 2" xfId="13597"/>
    <cellStyle name="표준 2 3 3 2 2 3 2 2 2" xfId="13598"/>
    <cellStyle name="표준 2 3 3 2 2 3 2 3" xfId="13599"/>
    <cellStyle name="표준 2 3 3 2 2 3 2 4" xfId="13600"/>
    <cellStyle name="표준 2 3 3 2 2 3 3" xfId="13601"/>
    <cellStyle name="표준 2 3 3 2 2 3 3 2" xfId="13602"/>
    <cellStyle name="표준 2 3 3 2 2 3 4" xfId="13603"/>
    <cellStyle name="표준 2 3 3 2 2 3 5" xfId="13604"/>
    <cellStyle name="표준 2 3 3 2 2 4" xfId="13605"/>
    <cellStyle name="표준 2 3 3 2 2 4 2" xfId="13606"/>
    <cellStyle name="표준 2 3 3 2 2 4 2 2" xfId="13607"/>
    <cellStyle name="표준 2 3 3 2 2 4 2 2 2" xfId="13608"/>
    <cellStyle name="표준 2 3 3 2 2 4 2 3" xfId="13609"/>
    <cellStyle name="표준 2 3 3 2 2 4 2 4" xfId="13610"/>
    <cellStyle name="표준 2 3 3 2 2 4 3" xfId="13611"/>
    <cellStyle name="표준 2 3 3 2 2 4 3 2" xfId="13612"/>
    <cellStyle name="표준 2 3 3 2 2 4 4" xfId="13613"/>
    <cellStyle name="표준 2 3 3 2 2 4 5" xfId="13614"/>
    <cellStyle name="표준 2 3 3 2 2 5" xfId="13615"/>
    <cellStyle name="표준 2 3 3 2 2 5 2" xfId="13616"/>
    <cellStyle name="표준 2 3 3 2 2 5 2 2" xfId="13617"/>
    <cellStyle name="표준 2 3 3 2 2 5 2 2 2" xfId="13618"/>
    <cellStyle name="표준 2 3 3 2 2 5 2 3" xfId="13619"/>
    <cellStyle name="표준 2 3 3 2 2 5 2 4" xfId="13620"/>
    <cellStyle name="표준 2 3 3 2 2 5 3" xfId="13621"/>
    <cellStyle name="표준 2 3 3 2 2 5 3 2" xfId="13622"/>
    <cellStyle name="표준 2 3 3 2 2 5 4" xfId="13623"/>
    <cellStyle name="표준 2 3 3 2 2 5 5" xfId="13624"/>
    <cellStyle name="표준 2 3 3 2 2 6" xfId="13625"/>
    <cellStyle name="표준 2 3 3 2 2 6 2" xfId="13626"/>
    <cellStyle name="표준 2 3 3 2 2 6 2 2" xfId="13627"/>
    <cellStyle name="표준 2 3 3 2 2 6 3" xfId="13628"/>
    <cellStyle name="표준 2 3 3 2 2 6 4" xfId="13629"/>
    <cellStyle name="표준 2 3 3 2 2 7" xfId="13630"/>
    <cellStyle name="표준 2 3 3 2 2 7 2" xfId="13631"/>
    <cellStyle name="표준 2 3 3 2 2 8" xfId="13632"/>
    <cellStyle name="표준 2 3 3 2 2 9" xfId="13633"/>
    <cellStyle name="표준 2 3 3 2 3" xfId="13634"/>
    <cellStyle name="표준 2 3 3 2 3 2" xfId="13635"/>
    <cellStyle name="표준 2 3 3 2 3 2 2" xfId="13636"/>
    <cellStyle name="표준 2 3 3 2 3 2 2 2" xfId="13637"/>
    <cellStyle name="표준 2 3 3 2 3 2 3" xfId="13638"/>
    <cellStyle name="표준 2 3 3 2 3 2 4" xfId="13639"/>
    <cellStyle name="표준 2 3 3 2 3 3" xfId="13640"/>
    <cellStyle name="표준 2 3 3 2 3 3 2" xfId="13641"/>
    <cellStyle name="표준 2 3 3 2 3 4" xfId="13642"/>
    <cellStyle name="표준 2 3 3 2 3 5" xfId="13643"/>
    <cellStyle name="표준 2 3 3 2 4" xfId="13644"/>
    <cellStyle name="표준 2 3 3 2 4 2" xfId="13645"/>
    <cellStyle name="표준 2 3 3 2 4 2 2" xfId="13646"/>
    <cellStyle name="표준 2 3 3 2 4 2 2 2" xfId="13647"/>
    <cellStyle name="표준 2 3 3 2 4 2 3" xfId="13648"/>
    <cellStyle name="표준 2 3 3 2 4 2 4" xfId="13649"/>
    <cellStyle name="표준 2 3 3 2 4 3" xfId="13650"/>
    <cellStyle name="표준 2 3 3 2 4 3 2" xfId="13651"/>
    <cellStyle name="표준 2 3 3 2 4 4" xfId="13652"/>
    <cellStyle name="표준 2 3 3 2 4 5" xfId="13653"/>
    <cellStyle name="표준 2 3 3 2 5" xfId="13654"/>
    <cellStyle name="표준 2 3 3 2 5 2" xfId="13655"/>
    <cellStyle name="표준 2 3 3 2 5 2 2" xfId="13656"/>
    <cellStyle name="표준 2 3 3 2 5 2 2 2" xfId="13657"/>
    <cellStyle name="표준 2 3 3 2 5 2 3" xfId="13658"/>
    <cellStyle name="표준 2 3 3 2 5 2 4" xfId="13659"/>
    <cellStyle name="표준 2 3 3 2 5 3" xfId="13660"/>
    <cellStyle name="표준 2 3 3 2 5 3 2" xfId="13661"/>
    <cellStyle name="표준 2 3 3 2 5 4" xfId="13662"/>
    <cellStyle name="표준 2 3 3 2 5 5" xfId="13663"/>
    <cellStyle name="표준 2 3 3 2 6" xfId="13664"/>
    <cellStyle name="표준 2 3 3 2 6 2" xfId="13665"/>
    <cellStyle name="표준 2 3 3 2 6 2 2" xfId="13666"/>
    <cellStyle name="표준 2 3 3 2 6 2 2 2" xfId="13667"/>
    <cellStyle name="표준 2 3 3 2 6 2 3" xfId="13668"/>
    <cellStyle name="표준 2 3 3 2 6 2 4" xfId="13669"/>
    <cellStyle name="표준 2 3 3 2 6 3" xfId="13670"/>
    <cellStyle name="표준 2 3 3 2 6 3 2" xfId="13671"/>
    <cellStyle name="표준 2 3 3 2 6 4" xfId="13672"/>
    <cellStyle name="표준 2 3 3 2 6 5" xfId="13673"/>
    <cellStyle name="표준 2 3 3 2 7" xfId="13674"/>
    <cellStyle name="표준 2 3 3 2 7 2" xfId="13675"/>
    <cellStyle name="표준 2 3 3 2 7 2 2" xfId="13676"/>
    <cellStyle name="표준 2 3 3 2 7 3" xfId="13677"/>
    <cellStyle name="표준 2 3 3 2 7 4" xfId="13678"/>
    <cellStyle name="표준 2 3 3 2 8" xfId="13679"/>
    <cellStyle name="표준 2 3 3 2 8 2" xfId="13680"/>
    <cellStyle name="표준 2 3 3 2 9" xfId="13681"/>
    <cellStyle name="표준 2 3 3 3" xfId="13682"/>
    <cellStyle name="표준 2 3 3 3 2" xfId="13683"/>
    <cellStyle name="표준 2 3 3 3 2 2" xfId="13684"/>
    <cellStyle name="표준 2 3 3 3 2 2 2" xfId="13685"/>
    <cellStyle name="표준 2 3 3 3 2 2 2 2" xfId="13686"/>
    <cellStyle name="표준 2 3 3 3 2 2 3" xfId="13687"/>
    <cellStyle name="표준 2 3 3 3 2 2 4" xfId="13688"/>
    <cellStyle name="표준 2 3 3 3 2 3" xfId="13689"/>
    <cellStyle name="표준 2 3 3 3 2 3 2" xfId="13690"/>
    <cellStyle name="표준 2 3 3 3 2 4" xfId="13691"/>
    <cellStyle name="표준 2 3 3 3 2 5" xfId="13692"/>
    <cellStyle name="표준 2 3 3 3 3" xfId="13693"/>
    <cellStyle name="표준 2 3 3 3 3 2" xfId="13694"/>
    <cellStyle name="표준 2 3 3 3 3 2 2" xfId="13695"/>
    <cellStyle name="표준 2 3 3 3 3 2 2 2" xfId="13696"/>
    <cellStyle name="표준 2 3 3 3 3 2 3" xfId="13697"/>
    <cellStyle name="표준 2 3 3 3 3 2 4" xfId="13698"/>
    <cellStyle name="표준 2 3 3 3 3 3" xfId="13699"/>
    <cellStyle name="표준 2 3 3 3 3 3 2" xfId="13700"/>
    <cellStyle name="표준 2 3 3 3 3 4" xfId="13701"/>
    <cellStyle name="표준 2 3 3 3 3 5" xfId="13702"/>
    <cellStyle name="표준 2 3 3 3 4" xfId="13703"/>
    <cellStyle name="표준 2 3 3 3 4 2" xfId="13704"/>
    <cellStyle name="표준 2 3 3 3 4 2 2" xfId="13705"/>
    <cellStyle name="표준 2 3 3 3 4 2 2 2" xfId="13706"/>
    <cellStyle name="표준 2 3 3 3 4 2 3" xfId="13707"/>
    <cellStyle name="표준 2 3 3 3 4 2 4" xfId="13708"/>
    <cellStyle name="표준 2 3 3 3 4 3" xfId="13709"/>
    <cellStyle name="표준 2 3 3 3 4 3 2" xfId="13710"/>
    <cellStyle name="표준 2 3 3 3 4 4" xfId="13711"/>
    <cellStyle name="표준 2 3 3 3 4 5" xfId="13712"/>
    <cellStyle name="표준 2 3 3 3 5" xfId="13713"/>
    <cellStyle name="표준 2 3 3 3 5 2" xfId="13714"/>
    <cellStyle name="표준 2 3 3 3 5 2 2" xfId="13715"/>
    <cellStyle name="표준 2 3 3 3 5 2 2 2" xfId="13716"/>
    <cellStyle name="표준 2 3 3 3 5 2 3" xfId="13717"/>
    <cellStyle name="표준 2 3 3 3 5 2 4" xfId="13718"/>
    <cellStyle name="표준 2 3 3 3 5 3" xfId="13719"/>
    <cellStyle name="표준 2 3 3 3 5 3 2" xfId="13720"/>
    <cellStyle name="표준 2 3 3 3 5 4" xfId="13721"/>
    <cellStyle name="표준 2 3 3 3 5 5" xfId="13722"/>
    <cellStyle name="표준 2 3 3 3 6" xfId="13723"/>
    <cellStyle name="표준 2 3 3 3 6 2" xfId="13724"/>
    <cellStyle name="표준 2 3 3 3 6 2 2" xfId="13725"/>
    <cellStyle name="표준 2 3 3 3 6 3" xfId="13726"/>
    <cellStyle name="표준 2 3 3 3 6 4" xfId="13727"/>
    <cellStyle name="표준 2 3 3 3 7" xfId="13728"/>
    <cellStyle name="표준 2 3 3 3 7 2" xfId="13729"/>
    <cellStyle name="표준 2 3 3 3 8" xfId="13730"/>
    <cellStyle name="표준 2 3 3 3 9" xfId="13731"/>
    <cellStyle name="표준 2 3 3 4" xfId="13732"/>
    <cellStyle name="표준 2 3 3 4 2" xfId="13733"/>
    <cellStyle name="표준 2 3 3 4 2 2" xfId="13734"/>
    <cellStyle name="표준 2 3 3 4 2 2 2" xfId="13735"/>
    <cellStyle name="표준 2 3 3 4 2 3" xfId="13736"/>
    <cellStyle name="표준 2 3 3 4 2 4" xfId="13737"/>
    <cellStyle name="표준 2 3 3 4 3" xfId="13738"/>
    <cellStyle name="표준 2 3 3 4 3 2" xfId="13739"/>
    <cellStyle name="표준 2 3 3 4 4" xfId="13740"/>
    <cellStyle name="표준 2 3 3 4 5" xfId="13741"/>
    <cellStyle name="표준 2 3 3 5" xfId="13742"/>
    <cellStyle name="표준 2 3 3 5 2" xfId="13743"/>
    <cellStyle name="표준 2 3 3 5 2 2" xfId="13744"/>
    <cellStyle name="표준 2 3 3 5 2 2 2" xfId="13745"/>
    <cellStyle name="표준 2 3 3 5 2 3" xfId="13746"/>
    <cellStyle name="표준 2 3 3 5 2 4" xfId="13747"/>
    <cellStyle name="표준 2 3 3 5 3" xfId="13748"/>
    <cellStyle name="표준 2 3 3 5 3 2" xfId="13749"/>
    <cellStyle name="표준 2 3 3 5 4" xfId="13750"/>
    <cellStyle name="표준 2 3 3 5 5" xfId="13751"/>
    <cellStyle name="표준 2 3 3 6" xfId="13752"/>
    <cellStyle name="표준 2 3 3 6 2" xfId="13753"/>
    <cellStyle name="표준 2 3 3 6 2 2" xfId="13754"/>
    <cellStyle name="표준 2 3 3 6 2 2 2" xfId="13755"/>
    <cellStyle name="표준 2 3 3 6 2 3" xfId="13756"/>
    <cellStyle name="표준 2 3 3 6 2 4" xfId="13757"/>
    <cellStyle name="표준 2 3 3 6 3" xfId="13758"/>
    <cellStyle name="표준 2 3 3 6 3 2" xfId="13759"/>
    <cellStyle name="표준 2 3 3 6 4" xfId="13760"/>
    <cellStyle name="표준 2 3 3 6 5" xfId="13761"/>
    <cellStyle name="표준 2 3 3 7" xfId="13762"/>
    <cellStyle name="표준 2 3 3 7 2" xfId="13763"/>
    <cellStyle name="표준 2 3 3 7 2 2" xfId="13764"/>
    <cellStyle name="표준 2 3 3 7 2 2 2" xfId="13765"/>
    <cellStyle name="표준 2 3 3 7 2 3" xfId="13766"/>
    <cellStyle name="표준 2 3 3 7 2 4" xfId="13767"/>
    <cellStyle name="표준 2 3 3 7 3" xfId="13768"/>
    <cellStyle name="표준 2 3 3 7 3 2" xfId="13769"/>
    <cellStyle name="표준 2 3 3 7 4" xfId="13770"/>
    <cellStyle name="표준 2 3 3 7 5" xfId="13771"/>
    <cellStyle name="표준 2 3 3 8" xfId="13772"/>
    <cellStyle name="표준 2 3 3 8 2" xfId="13773"/>
    <cellStyle name="표준 2 3 3 8 2 2" xfId="13774"/>
    <cellStyle name="표준 2 3 3 8 3" xfId="13775"/>
    <cellStyle name="표준 2 3 3 8 4" xfId="13776"/>
    <cellStyle name="표준 2 3 3 9" xfId="13777"/>
    <cellStyle name="표준 2 3 3 9 2" xfId="13778"/>
    <cellStyle name="표준 2 3 4" xfId="13779"/>
    <cellStyle name="표준 2 3 4 10" xfId="13780"/>
    <cellStyle name="표준 2 3 4 2" xfId="13781"/>
    <cellStyle name="표준 2 3 4 2 2" xfId="13782"/>
    <cellStyle name="표준 2 3 4 2 2 2" xfId="13783"/>
    <cellStyle name="표준 2 3 4 2 2 2 2" xfId="13784"/>
    <cellStyle name="표준 2 3 4 2 2 2 2 2" xfId="13785"/>
    <cellStyle name="표준 2 3 4 2 2 2 3" xfId="13786"/>
    <cellStyle name="표준 2 3 4 2 2 2 4" xfId="13787"/>
    <cellStyle name="표준 2 3 4 2 2 3" xfId="13788"/>
    <cellStyle name="표준 2 3 4 2 2 3 2" xfId="13789"/>
    <cellStyle name="표준 2 3 4 2 2 4" xfId="13790"/>
    <cellStyle name="표준 2 3 4 2 2 5" xfId="13791"/>
    <cellStyle name="표준 2 3 4 2 3" xfId="13792"/>
    <cellStyle name="표준 2 3 4 2 3 2" xfId="13793"/>
    <cellStyle name="표준 2 3 4 2 3 2 2" xfId="13794"/>
    <cellStyle name="표준 2 3 4 2 3 2 2 2" xfId="13795"/>
    <cellStyle name="표준 2 3 4 2 3 2 3" xfId="13796"/>
    <cellStyle name="표준 2 3 4 2 3 2 4" xfId="13797"/>
    <cellStyle name="표준 2 3 4 2 3 3" xfId="13798"/>
    <cellStyle name="표준 2 3 4 2 3 3 2" xfId="13799"/>
    <cellStyle name="표준 2 3 4 2 3 4" xfId="13800"/>
    <cellStyle name="표준 2 3 4 2 3 5" xfId="13801"/>
    <cellStyle name="표준 2 3 4 2 4" xfId="13802"/>
    <cellStyle name="표준 2 3 4 2 4 2" xfId="13803"/>
    <cellStyle name="표준 2 3 4 2 4 2 2" xfId="13804"/>
    <cellStyle name="표준 2 3 4 2 4 2 2 2" xfId="13805"/>
    <cellStyle name="표준 2 3 4 2 4 2 3" xfId="13806"/>
    <cellStyle name="표준 2 3 4 2 4 2 4" xfId="13807"/>
    <cellStyle name="표준 2 3 4 2 4 3" xfId="13808"/>
    <cellStyle name="표준 2 3 4 2 4 3 2" xfId="13809"/>
    <cellStyle name="표준 2 3 4 2 4 4" xfId="13810"/>
    <cellStyle name="표준 2 3 4 2 4 5" xfId="13811"/>
    <cellStyle name="표준 2 3 4 2 5" xfId="13812"/>
    <cellStyle name="표준 2 3 4 2 5 2" xfId="13813"/>
    <cellStyle name="표준 2 3 4 2 5 2 2" xfId="13814"/>
    <cellStyle name="표준 2 3 4 2 5 2 2 2" xfId="13815"/>
    <cellStyle name="표준 2 3 4 2 5 2 3" xfId="13816"/>
    <cellStyle name="표준 2 3 4 2 5 2 4" xfId="13817"/>
    <cellStyle name="표준 2 3 4 2 5 3" xfId="13818"/>
    <cellStyle name="표준 2 3 4 2 5 3 2" xfId="13819"/>
    <cellStyle name="표준 2 3 4 2 5 4" xfId="13820"/>
    <cellStyle name="표준 2 3 4 2 5 5" xfId="13821"/>
    <cellStyle name="표준 2 3 4 2 6" xfId="13822"/>
    <cellStyle name="표준 2 3 4 2 6 2" xfId="13823"/>
    <cellStyle name="표준 2 3 4 2 6 2 2" xfId="13824"/>
    <cellStyle name="표준 2 3 4 2 6 3" xfId="13825"/>
    <cellStyle name="표준 2 3 4 2 6 4" xfId="13826"/>
    <cellStyle name="표준 2 3 4 2 7" xfId="13827"/>
    <cellStyle name="표준 2 3 4 2 7 2" xfId="13828"/>
    <cellStyle name="표준 2 3 4 2 8" xfId="13829"/>
    <cellStyle name="표준 2 3 4 2 9" xfId="13830"/>
    <cellStyle name="표준 2 3 4 3" xfId="13831"/>
    <cellStyle name="표준 2 3 4 3 2" xfId="13832"/>
    <cellStyle name="표준 2 3 4 3 2 2" xfId="13833"/>
    <cellStyle name="표준 2 3 4 3 2 2 2" xfId="13834"/>
    <cellStyle name="표준 2 3 4 3 2 3" xfId="13835"/>
    <cellStyle name="표준 2 3 4 3 2 4" xfId="13836"/>
    <cellStyle name="표준 2 3 4 3 3" xfId="13837"/>
    <cellStyle name="표준 2 3 4 3 3 2" xfId="13838"/>
    <cellStyle name="표준 2 3 4 3 4" xfId="13839"/>
    <cellStyle name="표준 2 3 4 3 5" xfId="13840"/>
    <cellStyle name="표준 2 3 4 4" xfId="13841"/>
    <cellStyle name="표준 2 3 4 4 2" xfId="13842"/>
    <cellStyle name="표준 2 3 4 4 2 2" xfId="13843"/>
    <cellStyle name="표준 2 3 4 4 2 2 2" xfId="13844"/>
    <cellStyle name="표준 2 3 4 4 2 3" xfId="13845"/>
    <cellStyle name="표준 2 3 4 4 2 4" xfId="13846"/>
    <cellStyle name="표준 2 3 4 4 3" xfId="13847"/>
    <cellStyle name="표준 2 3 4 4 3 2" xfId="13848"/>
    <cellStyle name="표준 2 3 4 4 4" xfId="13849"/>
    <cellStyle name="표준 2 3 4 4 5" xfId="13850"/>
    <cellStyle name="표준 2 3 4 5" xfId="13851"/>
    <cellStyle name="표준 2 3 4 5 2" xfId="13852"/>
    <cellStyle name="표준 2 3 4 5 2 2" xfId="13853"/>
    <cellStyle name="표준 2 3 4 5 2 2 2" xfId="13854"/>
    <cellStyle name="표준 2 3 4 5 2 3" xfId="13855"/>
    <cellStyle name="표준 2 3 4 5 2 4" xfId="13856"/>
    <cellStyle name="표준 2 3 4 5 3" xfId="13857"/>
    <cellStyle name="표준 2 3 4 5 3 2" xfId="13858"/>
    <cellStyle name="표준 2 3 4 5 4" xfId="13859"/>
    <cellStyle name="표준 2 3 4 5 5" xfId="13860"/>
    <cellStyle name="표준 2 3 4 6" xfId="13861"/>
    <cellStyle name="표준 2 3 4 6 2" xfId="13862"/>
    <cellStyle name="표준 2 3 4 6 2 2" xfId="13863"/>
    <cellStyle name="표준 2 3 4 6 2 2 2" xfId="13864"/>
    <cellStyle name="표준 2 3 4 6 2 3" xfId="13865"/>
    <cellStyle name="표준 2 3 4 6 2 4" xfId="13866"/>
    <cellStyle name="표준 2 3 4 6 3" xfId="13867"/>
    <cellStyle name="표준 2 3 4 6 3 2" xfId="13868"/>
    <cellStyle name="표준 2 3 4 6 4" xfId="13869"/>
    <cellStyle name="표준 2 3 4 6 5" xfId="13870"/>
    <cellStyle name="표준 2 3 4 7" xfId="13871"/>
    <cellStyle name="표준 2 3 4 7 2" xfId="13872"/>
    <cellStyle name="표준 2 3 4 7 2 2" xfId="13873"/>
    <cellStyle name="표준 2 3 4 7 3" xfId="13874"/>
    <cellStyle name="표준 2 3 4 7 4" xfId="13875"/>
    <cellStyle name="표준 2 3 4 8" xfId="13876"/>
    <cellStyle name="표준 2 3 4 8 2" xfId="13877"/>
    <cellStyle name="표준 2 3 4 9" xfId="13878"/>
    <cellStyle name="표준 2 3 5" xfId="13879"/>
    <cellStyle name="표준 2 3 5 2" xfId="13880"/>
    <cellStyle name="표준 2 3 5 2 2" xfId="13881"/>
    <cellStyle name="표준 2 3 5 2 2 2" xfId="13882"/>
    <cellStyle name="표준 2 3 5 2 2 2 2" xfId="13883"/>
    <cellStyle name="표준 2 3 5 2 2 3" xfId="13884"/>
    <cellStyle name="표준 2 3 5 2 2 4" xfId="13885"/>
    <cellStyle name="표준 2 3 5 2 3" xfId="13886"/>
    <cellStyle name="표준 2 3 5 2 3 2" xfId="13887"/>
    <cellStyle name="표준 2 3 5 2 4" xfId="13888"/>
    <cellStyle name="표준 2 3 5 2 5" xfId="13889"/>
    <cellStyle name="표준 2 3 5 3" xfId="13890"/>
    <cellStyle name="표준 2 3 5 3 2" xfId="13891"/>
    <cellStyle name="표준 2 3 5 3 2 2" xfId="13892"/>
    <cellStyle name="표준 2 3 5 3 2 2 2" xfId="13893"/>
    <cellStyle name="표준 2 3 5 3 2 3" xfId="13894"/>
    <cellStyle name="표준 2 3 5 3 2 4" xfId="13895"/>
    <cellStyle name="표준 2 3 5 3 3" xfId="13896"/>
    <cellStyle name="표준 2 3 5 3 3 2" xfId="13897"/>
    <cellStyle name="표준 2 3 5 3 4" xfId="13898"/>
    <cellStyle name="표준 2 3 5 3 5" xfId="13899"/>
    <cellStyle name="표준 2 3 5 4" xfId="13900"/>
    <cellStyle name="표준 2 3 5 4 2" xfId="13901"/>
    <cellStyle name="표준 2 3 5 4 2 2" xfId="13902"/>
    <cellStyle name="표준 2 3 5 4 2 2 2" xfId="13903"/>
    <cellStyle name="표준 2 3 5 4 2 3" xfId="13904"/>
    <cellStyle name="표준 2 3 5 4 2 4" xfId="13905"/>
    <cellStyle name="표준 2 3 5 4 3" xfId="13906"/>
    <cellStyle name="표준 2 3 5 4 3 2" xfId="13907"/>
    <cellStyle name="표준 2 3 5 4 4" xfId="13908"/>
    <cellStyle name="표준 2 3 5 4 5" xfId="13909"/>
    <cellStyle name="표준 2 3 5 5" xfId="13910"/>
    <cellStyle name="표준 2 3 5 5 2" xfId="13911"/>
    <cellStyle name="표준 2 3 5 5 2 2" xfId="13912"/>
    <cellStyle name="표준 2 3 5 5 2 2 2" xfId="13913"/>
    <cellStyle name="표준 2 3 5 5 2 3" xfId="13914"/>
    <cellStyle name="표준 2 3 5 5 2 4" xfId="13915"/>
    <cellStyle name="표준 2 3 5 5 3" xfId="13916"/>
    <cellStyle name="표준 2 3 5 5 3 2" xfId="13917"/>
    <cellStyle name="표준 2 3 5 5 4" xfId="13918"/>
    <cellStyle name="표준 2 3 5 5 5" xfId="13919"/>
    <cellStyle name="표준 2 3 5 6" xfId="13920"/>
    <cellStyle name="표준 2 3 5 6 2" xfId="13921"/>
    <cellStyle name="표준 2 3 5 6 2 2" xfId="13922"/>
    <cellStyle name="표준 2 3 5 6 3" xfId="13923"/>
    <cellStyle name="표준 2 3 5 6 4" xfId="13924"/>
    <cellStyle name="표준 2 3 5 7" xfId="13925"/>
    <cellStyle name="표준 2 3 5 7 2" xfId="13926"/>
    <cellStyle name="표준 2 3 5 8" xfId="13927"/>
    <cellStyle name="표준 2 3 5 9" xfId="13928"/>
    <cellStyle name="표준 2 3 6" xfId="13929"/>
    <cellStyle name="표준 2 3 6 2" xfId="13930"/>
    <cellStyle name="표준 2 3 6 2 2" xfId="13931"/>
    <cellStyle name="표준 2 3 6 2 2 2" xfId="13932"/>
    <cellStyle name="표준 2 3 6 2 3" xfId="13933"/>
    <cellStyle name="표준 2 3 6 2 4" xfId="13934"/>
    <cellStyle name="표준 2 3 6 3" xfId="13935"/>
    <cellStyle name="표준 2 3 6 3 2" xfId="13936"/>
    <cellStyle name="표준 2 3 6 4" xfId="13937"/>
    <cellStyle name="표준 2 3 6 5" xfId="13938"/>
    <cellStyle name="표준 2 3 7" xfId="13939"/>
    <cellStyle name="표준 2 3 7 2" xfId="13940"/>
    <cellStyle name="표준 2 3 7 2 2" xfId="13941"/>
    <cellStyle name="표준 2 3 7 2 2 2" xfId="13942"/>
    <cellStyle name="표준 2 3 7 2 3" xfId="13943"/>
    <cellStyle name="표준 2 3 7 2 4" xfId="13944"/>
    <cellStyle name="표준 2 3 7 3" xfId="13945"/>
    <cellStyle name="표준 2 3 7 3 2" xfId="13946"/>
    <cellStyle name="표준 2 3 7 4" xfId="13947"/>
    <cellStyle name="표준 2 3 7 5" xfId="13948"/>
    <cellStyle name="표준 2 3 8" xfId="13949"/>
    <cellStyle name="표준 2 3 8 2" xfId="13950"/>
    <cellStyle name="표준 2 3 8 2 2" xfId="13951"/>
    <cellStyle name="표준 2 3 8 2 2 2" xfId="13952"/>
    <cellStyle name="표준 2 3 8 2 3" xfId="13953"/>
    <cellStyle name="표준 2 3 8 2 4" xfId="13954"/>
    <cellStyle name="표준 2 3 8 3" xfId="13955"/>
    <cellStyle name="표준 2 3 8 3 2" xfId="13956"/>
    <cellStyle name="표준 2 3 8 4" xfId="13957"/>
    <cellStyle name="표준 2 3 8 5" xfId="13958"/>
    <cellStyle name="표준 2 3 9" xfId="13959"/>
    <cellStyle name="표준 2 3 9 2" xfId="13960"/>
    <cellStyle name="표준 2 3 9 2 2" xfId="13961"/>
    <cellStyle name="표준 2 3 9 2 2 2" xfId="13962"/>
    <cellStyle name="표준 2 3 9 2 3" xfId="13963"/>
    <cellStyle name="표준 2 3 9 2 4" xfId="13964"/>
    <cellStyle name="표준 2 3 9 3" xfId="13965"/>
    <cellStyle name="표준 2 3 9 3 2" xfId="13966"/>
    <cellStyle name="표준 2 3 9 4" xfId="13967"/>
    <cellStyle name="표준 2 3 9 5" xfId="13968"/>
    <cellStyle name="표준 2 4" xfId="13969"/>
    <cellStyle name="표준 2 4 2" xfId="13970"/>
    <cellStyle name="표준 2 4 3" xfId="13971"/>
    <cellStyle name="표준 2 4 4" xfId="13972"/>
    <cellStyle name="표준 2 5" xfId="13973"/>
    <cellStyle name="표준 2 5 10" xfId="13974"/>
    <cellStyle name="표준 2 5 10 2" xfId="13975"/>
    <cellStyle name="표준 2 5 11" xfId="13976"/>
    <cellStyle name="표준 2 5 12" xfId="13977"/>
    <cellStyle name="표준 2 5 12 2" xfId="13978"/>
    <cellStyle name="표준 2 5 2" xfId="13979"/>
    <cellStyle name="표준 2 5 2 10" xfId="13980"/>
    <cellStyle name="표준 2 5 2 11" xfId="13981"/>
    <cellStyle name="표준 2 5 2 12" xfId="13982"/>
    <cellStyle name="표준 2 5 2 2" xfId="13983"/>
    <cellStyle name="표준 2 5 2 2 10" xfId="13984"/>
    <cellStyle name="표준 2 5 2 2 2" xfId="13985"/>
    <cellStyle name="표준 2 5 2 2 2 2" xfId="13986"/>
    <cellStyle name="표준 2 5 2 2 2 2 2" xfId="13987"/>
    <cellStyle name="표준 2 5 2 2 2 2 2 2" xfId="13988"/>
    <cellStyle name="표준 2 5 2 2 2 2 2 2 2" xfId="13989"/>
    <cellStyle name="표준 2 5 2 2 2 2 2 3" xfId="13990"/>
    <cellStyle name="표준 2 5 2 2 2 2 2 4" xfId="13991"/>
    <cellStyle name="표준 2 5 2 2 2 2 3" xfId="13992"/>
    <cellStyle name="표준 2 5 2 2 2 2 3 2" xfId="13993"/>
    <cellStyle name="표준 2 5 2 2 2 2 4" xfId="13994"/>
    <cellStyle name="표준 2 5 2 2 2 2 5" xfId="13995"/>
    <cellStyle name="표준 2 5 2 2 2 3" xfId="13996"/>
    <cellStyle name="표준 2 5 2 2 2 3 2" xfId="13997"/>
    <cellStyle name="표준 2 5 2 2 2 3 2 2" xfId="13998"/>
    <cellStyle name="표준 2 5 2 2 2 3 2 2 2" xfId="13999"/>
    <cellStyle name="표준 2 5 2 2 2 3 2 3" xfId="14000"/>
    <cellStyle name="표준 2 5 2 2 2 3 2 4" xfId="14001"/>
    <cellStyle name="표준 2 5 2 2 2 3 3" xfId="14002"/>
    <cellStyle name="표준 2 5 2 2 2 3 3 2" xfId="14003"/>
    <cellStyle name="표준 2 5 2 2 2 3 4" xfId="14004"/>
    <cellStyle name="표준 2 5 2 2 2 3 5" xfId="14005"/>
    <cellStyle name="표준 2 5 2 2 2 4" xfId="14006"/>
    <cellStyle name="표준 2 5 2 2 2 4 2" xfId="14007"/>
    <cellStyle name="표준 2 5 2 2 2 4 2 2" xfId="14008"/>
    <cellStyle name="표준 2 5 2 2 2 4 2 2 2" xfId="14009"/>
    <cellStyle name="표준 2 5 2 2 2 4 2 3" xfId="14010"/>
    <cellStyle name="표준 2 5 2 2 2 4 2 4" xfId="14011"/>
    <cellStyle name="표준 2 5 2 2 2 4 3" xfId="14012"/>
    <cellStyle name="표준 2 5 2 2 2 4 3 2" xfId="14013"/>
    <cellStyle name="표준 2 5 2 2 2 4 4" xfId="14014"/>
    <cellStyle name="표준 2 5 2 2 2 4 5" xfId="14015"/>
    <cellStyle name="표준 2 5 2 2 2 5" xfId="14016"/>
    <cellStyle name="표준 2 5 2 2 2 5 2" xfId="14017"/>
    <cellStyle name="표준 2 5 2 2 2 5 2 2" xfId="14018"/>
    <cellStyle name="표준 2 5 2 2 2 5 2 2 2" xfId="14019"/>
    <cellStyle name="표준 2 5 2 2 2 5 2 3" xfId="14020"/>
    <cellStyle name="표준 2 5 2 2 2 5 2 4" xfId="14021"/>
    <cellStyle name="표준 2 5 2 2 2 5 3" xfId="14022"/>
    <cellStyle name="표준 2 5 2 2 2 5 3 2" xfId="14023"/>
    <cellStyle name="표준 2 5 2 2 2 5 4" xfId="14024"/>
    <cellStyle name="표준 2 5 2 2 2 5 5" xfId="14025"/>
    <cellStyle name="표준 2 5 2 2 2 6" xfId="14026"/>
    <cellStyle name="표준 2 5 2 2 2 6 2" xfId="14027"/>
    <cellStyle name="표준 2 5 2 2 2 6 2 2" xfId="14028"/>
    <cellStyle name="표준 2 5 2 2 2 6 3" xfId="14029"/>
    <cellStyle name="표준 2 5 2 2 2 6 4" xfId="14030"/>
    <cellStyle name="표준 2 5 2 2 2 7" xfId="14031"/>
    <cellStyle name="표준 2 5 2 2 2 7 2" xfId="14032"/>
    <cellStyle name="표준 2 5 2 2 2 8" xfId="14033"/>
    <cellStyle name="표준 2 5 2 2 2 9" xfId="14034"/>
    <cellStyle name="표준 2 5 2 2 3" xfId="14035"/>
    <cellStyle name="표준 2 5 2 2 3 2" xfId="14036"/>
    <cellStyle name="표준 2 5 2 2 3 2 2" xfId="14037"/>
    <cellStyle name="표준 2 5 2 2 3 2 2 2" xfId="14038"/>
    <cellStyle name="표준 2 5 2 2 3 2 3" xfId="14039"/>
    <cellStyle name="표준 2 5 2 2 3 2 4" xfId="14040"/>
    <cellStyle name="표준 2 5 2 2 3 3" xfId="14041"/>
    <cellStyle name="표준 2 5 2 2 3 3 2" xfId="14042"/>
    <cellStyle name="표준 2 5 2 2 3 4" xfId="14043"/>
    <cellStyle name="표준 2 5 2 2 3 5" xfId="14044"/>
    <cellStyle name="표준 2 5 2 2 4" xfId="14045"/>
    <cellStyle name="표준 2 5 2 2 4 2" xfId="14046"/>
    <cellStyle name="표준 2 5 2 2 4 2 2" xfId="14047"/>
    <cellStyle name="표준 2 5 2 2 4 2 2 2" xfId="14048"/>
    <cellStyle name="표준 2 5 2 2 4 2 3" xfId="14049"/>
    <cellStyle name="표준 2 5 2 2 4 2 4" xfId="14050"/>
    <cellStyle name="표준 2 5 2 2 4 3" xfId="14051"/>
    <cellStyle name="표준 2 5 2 2 4 3 2" xfId="14052"/>
    <cellStyle name="표준 2 5 2 2 4 4" xfId="14053"/>
    <cellStyle name="표준 2 5 2 2 4 5" xfId="14054"/>
    <cellStyle name="표준 2 5 2 2 5" xfId="14055"/>
    <cellStyle name="표준 2 5 2 2 5 2" xfId="14056"/>
    <cellStyle name="표준 2 5 2 2 5 2 2" xfId="14057"/>
    <cellStyle name="표준 2 5 2 2 5 2 2 2" xfId="14058"/>
    <cellStyle name="표준 2 5 2 2 5 2 3" xfId="14059"/>
    <cellStyle name="표준 2 5 2 2 5 2 4" xfId="14060"/>
    <cellStyle name="표준 2 5 2 2 5 3" xfId="14061"/>
    <cellStyle name="표준 2 5 2 2 5 3 2" xfId="14062"/>
    <cellStyle name="표준 2 5 2 2 5 4" xfId="14063"/>
    <cellStyle name="표준 2 5 2 2 5 5" xfId="14064"/>
    <cellStyle name="표준 2 5 2 2 6" xfId="14065"/>
    <cellStyle name="표준 2 5 2 2 6 2" xfId="14066"/>
    <cellStyle name="표준 2 5 2 2 6 2 2" xfId="14067"/>
    <cellStyle name="표준 2 5 2 2 6 2 2 2" xfId="14068"/>
    <cellStyle name="표준 2 5 2 2 6 2 3" xfId="14069"/>
    <cellStyle name="표준 2 5 2 2 6 2 4" xfId="14070"/>
    <cellStyle name="표준 2 5 2 2 6 3" xfId="14071"/>
    <cellStyle name="표준 2 5 2 2 6 3 2" xfId="14072"/>
    <cellStyle name="표준 2 5 2 2 6 4" xfId="14073"/>
    <cellStyle name="표준 2 5 2 2 6 5" xfId="14074"/>
    <cellStyle name="표준 2 5 2 2 7" xfId="14075"/>
    <cellStyle name="표준 2 5 2 2 7 2" xfId="14076"/>
    <cellStyle name="표준 2 5 2 2 7 2 2" xfId="14077"/>
    <cellStyle name="표준 2 5 2 2 7 3" xfId="14078"/>
    <cellStyle name="표준 2 5 2 2 7 4" xfId="14079"/>
    <cellStyle name="표준 2 5 2 2 8" xfId="14080"/>
    <cellStyle name="표준 2 5 2 2 8 2" xfId="14081"/>
    <cellStyle name="표준 2 5 2 2 9" xfId="14082"/>
    <cellStyle name="표준 2 5 2 3" xfId="14083"/>
    <cellStyle name="표준 2 5 2 3 2" xfId="14084"/>
    <cellStyle name="표준 2 5 2 3 2 2" xfId="14085"/>
    <cellStyle name="표준 2 5 2 3 2 2 2" xfId="14086"/>
    <cellStyle name="표준 2 5 2 3 2 2 2 2" xfId="14087"/>
    <cellStyle name="표준 2 5 2 3 2 2 3" xfId="14088"/>
    <cellStyle name="표준 2 5 2 3 2 2 4" xfId="14089"/>
    <cellStyle name="표준 2 5 2 3 2 3" xfId="14090"/>
    <cellStyle name="표준 2 5 2 3 2 3 2" xfId="14091"/>
    <cellStyle name="표준 2 5 2 3 2 4" xfId="14092"/>
    <cellStyle name="표준 2 5 2 3 2 5" xfId="14093"/>
    <cellStyle name="표준 2 5 2 3 3" xfId="14094"/>
    <cellStyle name="표준 2 5 2 3 3 2" xfId="14095"/>
    <cellStyle name="표준 2 5 2 3 3 2 2" xfId="14096"/>
    <cellStyle name="표준 2 5 2 3 3 2 2 2" xfId="14097"/>
    <cellStyle name="표준 2 5 2 3 3 2 3" xfId="14098"/>
    <cellStyle name="표준 2 5 2 3 3 2 4" xfId="14099"/>
    <cellStyle name="표준 2 5 2 3 3 3" xfId="14100"/>
    <cellStyle name="표준 2 5 2 3 3 3 2" xfId="14101"/>
    <cellStyle name="표준 2 5 2 3 3 4" xfId="14102"/>
    <cellStyle name="표준 2 5 2 3 3 5" xfId="14103"/>
    <cellStyle name="표준 2 5 2 3 4" xfId="14104"/>
    <cellStyle name="표준 2 5 2 3 4 2" xfId="14105"/>
    <cellStyle name="표준 2 5 2 3 4 2 2" xfId="14106"/>
    <cellStyle name="표준 2 5 2 3 4 2 2 2" xfId="14107"/>
    <cellStyle name="표준 2 5 2 3 4 2 3" xfId="14108"/>
    <cellStyle name="표준 2 5 2 3 4 2 4" xfId="14109"/>
    <cellStyle name="표준 2 5 2 3 4 3" xfId="14110"/>
    <cellStyle name="표준 2 5 2 3 4 3 2" xfId="14111"/>
    <cellStyle name="표준 2 5 2 3 4 4" xfId="14112"/>
    <cellStyle name="표준 2 5 2 3 4 5" xfId="14113"/>
    <cellStyle name="표준 2 5 2 3 5" xfId="14114"/>
    <cellStyle name="표준 2 5 2 3 5 2" xfId="14115"/>
    <cellStyle name="표준 2 5 2 3 5 2 2" xfId="14116"/>
    <cellStyle name="표준 2 5 2 3 5 2 2 2" xfId="14117"/>
    <cellStyle name="표준 2 5 2 3 5 2 3" xfId="14118"/>
    <cellStyle name="표준 2 5 2 3 5 2 4" xfId="14119"/>
    <cellStyle name="표준 2 5 2 3 5 3" xfId="14120"/>
    <cellStyle name="표준 2 5 2 3 5 3 2" xfId="14121"/>
    <cellStyle name="표준 2 5 2 3 5 4" xfId="14122"/>
    <cellStyle name="표준 2 5 2 3 5 5" xfId="14123"/>
    <cellStyle name="표준 2 5 2 3 6" xfId="14124"/>
    <cellStyle name="표준 2 5 2 3 6 2" xfId="14125"/>
    <cellStyle name="표준 2 5 2 3 6 2 2" xfId="14126"/>
    <cellStyle name="표준 2 5 2 3 6 3" xfId="14127"/>
    <cellStyle name="표준 2 5 2 3 6 4" xfId="14128"/>
    <cellStyle name="표준 2 5 2 3 7" xfId="14129"/>
    <cellStyle name="표준 2 5 2 3 7 2" xfId="14130"/>
    <cellStyle name="표준 2 5 2 3 8" xfId="14131"/>
    <cellStyle name="표준 2 5 2 3 9" xfId="14132"/>
    <cellStyle name="표준 2 5 2 4" xfId="14133"/>
    <cellStyle name="표준 2 5 2 4 2" xfId="14134"/>
    <cellStyle name="표준 2 5 2 4 2 2" xfId="14135"/>
    <cellStyle name="표준 2 5 2 4 2 2 2" xfId="14136"/>
    <cellStyle name="표준 2 5 2 4 2 3" xfId="14137"/>
    <cellStyle name="표준 2 5 2 4 2 4" xfId="14138"/>
    <cellStyle name="표준 2 5 2 4 3" xfId="14139"/>
    <cellStyle name="표준 2 5 2 4 3 2" xfId="14140"/>
    <cellStyle name="표준 2 5 2 4 4" xfId="14141"/>
    <cellStyle name="표준 2 5 2 4 5" xfId="14142"/>
    <cellStyle name="표준 2 5 2 5" xfId="14143"/>
    <cellStyle name="표준 2 5 2 5 2" xfId="14144"/>
    <cellStyle name="표준 2 5 2 5 2 2" xfId="14145"/>
    <cellStyle name="표준 2 5 2 5 2 2 2" xfId="14146"/>
    <cellStyle name="표준 2 5 2 5 2 3" xfId="14147"/>
    <cellStyle name="표준 2 5 2 5 2 4" xfId="14148"/>
    <cellStyle name="표준 2 5 2 5 3" xfId="14149"/>
    <cellStyle name="표준 2 5 2 5 3 2" xfId="14150"/>
    <cellStyle name="표준 2 5 2 5 4" xfId="14151"/>
    <cellStyle name="표준 2 5 2 5 5" xfId="14152"/>
    <cellStyle name="표준 2 5 2 6" xfId="14153"/>
    <cellStyle name="표준 2 5 2 6 2" xfId="14154"/>
    <cellStyle name="표준 2 5 2 6 2 2" xfId="14155"/>
    <cellStyle name="표준 2 5 2 6 2 2 2" xfId="14156"/>
    <cellStyle name="표준 2 5 2 6 2 3" xfId="14157"/>
    <cellStyle name="표준 2 5 2 6 2 4" xfId="14158"/>
    <cellStyle name="표준 2 5 2 6 3" xfId="14159"/>
    <cellStyle name="표준 2 5 2 6 3 2" xfId="14160"/>
    <cellStyle name="표준 2 5 2 6 4" xfId="14161"/>
    <cellStyle name="표준 2 5 2 6 5" xfId="14162"/>
    <cellStyle name="표준 2 5 2 7" xfId="14163"/>
    <cellStyle name="표준 2 5 2 7 2" xfId="14164"/>
    <cellStyle name="표준 2 5 2 7 2 2" xfId="14165"/>
    <cellStyle name="표준 2 5 2 7 2 2 2" xfId="14166"/>
    <cellStyle name="표준 2 5 2 7 2 3" xfId="14167"/>
    <cellStyle name="표준 2 5 2 7 2 4" xfId="14168"/>
    <cellStyle name="표준 2 5 2 7 3" xfId="14169"/>
    <cellStyle name="표준 2 5 2 7 3 2" xfId="14170"/>
    <cellStyle name="표준 2 5 2 7 4" xfId="14171"/>
    <cellStyle name="표준 2 5 2 7 5" xfId="14172"/>
    <cellStyle name="표준 2 5 2 8" xfId="14173"/>
    <cellStyle name="표준 2 5 2 8 2" xfId="14174"/>
    <cellStyle name="표준 2 5 2 8 2 2" xfId="14175"/>
    <cellStyle name="표준 2 5 2 8 3" xfId="14176"/>
    <cellStyle name="표준 2 5 2 8 4" xfId="14177"/>
    <cellStyle name="표준 2 5 2 9" xfId="14178"/>
    <cellStyle name="표준 2 5 2 9 2" xfId="14179"/>
    <cellStyle name="표준 2 5 3" xfId="14180"/>
    <cellStyle name="표준 2 5 3 10" xfId="14181"/>
    <cellStyle name="표준 2 5 3 11" xfId="14182"/>
    <cellStyle name="표준 2 5 3 2" xfId="14183"/>
    <cellStyle name="표준 2 5 3 2 2" xfId="14184"/>
    <cellStyle name="표준 2 5 3 2 2 2" xfId="14185"/>
    <cellStyle name="표준 2 5 3 2 2 2 2" xfId="14186"/>
    <cellStyle name="표준 2 5 3 2 2 2 2 2" xfId="14187"/>
    <cellStyle name="표준 2 5 3 2 2 2 3" xfId="14188"/>
    <cellStyle name="표준 2 5 3 2 2 2 4" xfId="14189"/>
    <cellStyle name="표준 2 5 3 2 2 3" xfId="14190"/>
    <cellStyle name="표준 2 5 3 2 2 3 2" xfId="14191"/>
    <cellStyle name="표준 2 5 3 2 2 4" xfId="14192"/>
    <cellStyle name="표준 2 5 3 2 2 5" xfId="14193"/>
    <cellStyle name="표준 2 5 3 2 3" xfId="14194"/>
    <cellStyle name="표준 2 5 3 2 3 2" xfId="14195"/>
    <cellStyle name="표준 2 5 3 2 3 2 2" xfId="14196"/>
    <cellStyle name="표준 2 5 3 2 3 2 2 2" xfId="14197"/>
    <cellStyle name="표준 2 5 3 2 3 2 3" xfId="14198"/>
    <cellStyle name="표준 2 5 3 2 3 2 4" xfId="14199"/>
    <cellStyle name="표준 2 5 3 2 3 3" xfId="14200"/>
    <cellStyle name="표준 2 5 3 2 3 3 2" xfId="14201"/>
    <cellStyle name="표준 2 5 3 2 3 4" xfId="14202"/>
    <cellStyle name="표준 2 5 3 2 3 5" xfId="14203"/>
    <cellStyle name="표준 2 5 3 2 4" xfId="14204"/>
    <cellStyle name="표준 2 5 3 2 4 2" xfId="14205"/>
    <cellStyle name="표준 2 5 3 2 4 2 2" xfId="14206"/>
    <cellStyle name="표준 2 5 3 2 4 2 2 2" xfId="14207"/>
    <cellStyle name="표준 2 5 3 2 4 2 3" xfId="14208"/>
    <cellStyle name="표준 2 5 3 2 4 2 4" xfId="14209"/>
    <cellStyle name="표준 2 5 3 2 4 3" xfId="14210"/>
    <cellStyle name="표준 2 5 3 2 4 3 2" xfId="14211"/>
    <cellStyle name="표준 2 5 3 2 4 4" xfId="14212"/>
    <cellStyle name="표준 2 5 3 2 4 5" xfId="14213"/>
    <cellStyle name="표준 2 5 3 2 5" xfId="14214"/>
    <cellStyle name="표준 2 5 3 2 5 2" xfId="14215"/>
    <cellStyle name="표준 2 5 3 2 5 2 2" xfId="14216"/>
    <cellStyle name="표준 2 5 3 2 5 2 2 2" xfId="14217"/>
    <cellStyle name="표준 2 5 3 2 5 2 3" xfId="14218"/>
    <cellStyle name="표준 2 5 3 2 5 2 4" xfId="14219"/>
    <cellStyle name="표준 2 5 3 2 5 3" xfId="14220"/>
    <cellStyle name="표준 2 5 3 2 5 3 2" xfId="14221"/>
    <cellStyle name="표준 2 5 3 2 5 4" xfId="14222"/>
    <cellStyle name="표준 2 5 3 2 5 5" xfId="14223"/>
    <cellStyle name="표준 2 5 3 2 6" xfId="14224"/>
    <cellStyle name="표준 2 5 3 2 6 2" xfId="14225"/>
    <cellStyle name="표준 2 5 3 2 6 2 2" xfId="14226"/>
    <cellStyle name="표준 2 5 3 2 6 3" xfId="14227"/>
    <cellStyle name="표준 2 5 3 2 6 4" xfId="14228"/>
    <cellStyle name="표준 2 5 3 2 7" xfId="14229"/>
    <cellStyle name="표준 2 5 3 2 7 2" xfId="14230"/>
    <cellStyle name="표준 2 5 3 2 8" xfId="14231"/>
    <cellStyle name="표준 2 5 3 2 9" xfId="14232"/>
    <cellStyle name="표준 2 5 3 3" xfId="14233"/>
    <cellStyle name="표준 2 5 3 3 2" xfId="14234"/>
    <cellStyle name="표준 2 5 3 3 2 2" xfId="14235"/>
    <cellStyle name="표준 2 5 3 3 2 2 2" xfId="14236"/>
    <cellStyle name="표준 2 5 3 3 2 3" xfId="14237"/>
    <cellStyle name="표준 2 5 3 3 2 4" xfId="14238"/>
    <cellStyle name="표준 2 5 3 3 3" xfId="14239"/>
    <cellStyle name="표준 2 5 3 3 3 2" xfId="14240"/>
    <cellStyle name="표준 2 5 3 3 4" xfId="14241"/>
    <cellStyle name="표준 2 5 3 3 5" xfId="14242"/>
    <cellStyle name="표준 2 5 3 4" xfId="14243"/>
    <cellStyle name="표준 2 5 3 4 2" xfId="14244"/>
    <cellStyle name="표준 2 5 3 4 2 2" xfId="14245"/>
    <cellStyle name="표준 2 5 3 4 2 2 2" xfId="14246"/>
    <cellStyle name="표준 2 5 3 4 2 3" xfId="14247"/>
    <cellStyle name="표준 2 5 3 4 2 4" xfId="14248"/>
    <cellStyle name="표준 2 5 3 4 3" xfId="14249"/>
    <cellStyle name="표준 2 5 3 4 3 2" xfId="14250"/>
    <cellStyle name="표준 2 5 3 4 4" xfId="14251"/>
    <cellStyle name="표준 2 5 3 4 5" xfId="14252"/>
    <cellStyle name="표준 2 5 3 5" xfId="14253"/>
    <cellStyle name="표준 2 5 3 5 2" xfId="14254"/>
    <cellStyle name="표준 2 5 3 5 2 2" xfId="14255"/>
    <cellStyle name="표준 2 5 3 5 2 2 2" xfId="14256"/>
    <cellStyle name="표준 2 5 3 5 2 3" xfId="14257"/>
    <cellStyle name="표준 2 5 3 5 2 4" xfId="14258"/>
    <cellStyle name="표준 2 5 3 5 3" xfId="14259"/>
    <cellStyle name="표준 2 5 3 5 3 2" xfId="14260"/>
    <cellStyle name="표준 2 5 3 5 4" xfId="14261"/>
    <cellStyle name="표준 2 5 3 5 5" xfId="14262"/>
    <cellStyle name="표준 2 5 3 6" xfId="14263"/>
    <cellStyle name="표준 2 5 3 6 2" xfId="14264"/>
    <cellStyle name="표준 2 5 3 6 2 2" xfId="14265"/>
    <cellStyle name="표준 2 5 3 6 2 2 2" xfId="14266"/>
    <cellStyle name="표준 2 5 3 6 2 3" xfId="14267"/>
    <cellStyle name="표준 2 5 3 6 2 4" xfId="14268"/>
    <cellStyle name="표준 2 5 3 6 3" xfId="14269"/>
    <cellStyle name="표준 2 5 3 6 3 2" xfId="14270"/>
    <cellStyle name="표준 2 5 3 6 4" xfId="14271"/>
    <cellStyle name="표준 2 5 3 6 5" xfId="14272"/>
    <cellStyle name="표준 2 5 3 7" xfId="14273"/>
    <cellStyle name="표준 2 5 3 7 2" xfId="14274"/>
    <cellStyle name="표준 2 5 3 7 2 2" xfId="14275"/>
    <cellStyle name="표준 2 5 3 7 3" xfId="14276"/>
    <cellStyle name="표준 2 5 3 7 4" xfId="14277"/>
    <cellStyle name="표준 2 5 3 8" xfId="14278"/>
    <cellStyle name="표준 2 5 3 8 2" xfId="14279"/>
    <cellStyle name="표준 2 5 3 9" xfId="14280"/>
    <cellStyle name="표준 2 5 4" xfId="14281"/>
    <cellStyle name="표준 2 5 4 2" xfId="14282"/>
    <cellStyle name="표준 2 5 4 2 2" xfId="14283"/>
    <cellStyle name="표준 2 5 4 2 2 2" xfId="14284"/>
    <cellStyle name="표준 2 5 4 2 2 2 2" xfId="14285"/>
    <cellStyle name="표준 2 5 4 2 2 3" xfId="14286"/>
    <cellStyle name="표준 2 5 4 2 2 4" xfId="14287"/>
    <cellStyle name="표준 2 5 4 2 3" xfId="14288"/>
    <cellStyle name="표준 2 5 4 2 3 2" xfId="14289"/>
    <cellStyle name="표준 2 5 4 2 4" xfId="14290"/>
    <cellStyle name="표준 2 5 4 2 5" xfId="14291"/>
    <cellStyle name="표준 2 5 4 3" xfId="14292"/>
    <cellStyle name="표준 2 5 4 3 2" xfId="14293"/>
    <cellStyle name="표준 2 5 4 3 2 2" xfId="14294"/>
    <cellStyle name="표준 2 5 4 3 2 2 2" xfId="14295"/>
    <cellStyle name="표준 2 5 4 3 2 3" xfId="14296"/>
    <cellStyle name="표준 2 5 4 3 2 4" xfId="14297"/>
    <cellStyle name="표준 2 5 4 3 3" xfId="14298"/>
    <cellStyle name="표준 2 5 4 3 3 2" xfId="14299"/>
    <cellStyle name="표준 2 5 4 3 4" xfId="14300"/>
    <cellStyle name="표준 2 5 4 3 5" xfId="14301"/>
    <cellStyle name="표준 2 5 4 4" xfId="14302"/>
    <cellStyle name="표준 2 5 4 4 2" xfId="14303"/>
    <cellStyle name="표준 2 5 4 4 2 2" xfId="14304"/>
    <cellStyle name="표준 2 5 4 4 2 2 2" xfId="14305"/>
    <cellStyle name="표준 2 5 4 4 2 3" xfId="14306"/>
    <cellStyle name="표준 2 5 4 4 2 4" xfId="14307"/>
    <cellStyle name="표준 2 5 4 4 3" xfId="14308"/>
    <cellStyle name="표준 2 5 4 4 3 2" xfId="14309"/>
    <cellStyle name="표준 2 5 4 4 4" xfId="14310"/>
    <cellStyle name="표준 2 5 4 4 5" xfId="14311"/>
    <cellStyle name="표준 2 5 4 5" xfId="14312"/>
    <cellStyle name="표준 2 5 4 5 2" xfId="14313"/>
    <cellStyle name="표준 2 5 4 5 2 2" xfId="14314"/>
    <cellStyle name="표준 2 5 4 5 2 2 2" xfId="14315"/>
    <cellStyle name="표준 2 5 4 5 2 3" xfId="14316"/>
    <cellStyle name="표준 2 5 4 5 2 4" xfId="14317"/>
    <cellStyle name="표준 2 5 4 5 3" xfId="14318"/>
    <cellStyle name="표준 2 5 4 5 3 2" xfId="14319"/>
    <cellStyle name="표준 2 5 4 5 4" xfId="14320"/>
    <cellStyle name="표준 2 5 4 5 5" xfId="14321"/>
    <cellStyle name="표준 2 5 4 6" xfId="14322"/>
    <cellStyle name="표준 2 5 4 6 2" xfId="14323"/>
    <cellStyle name="표준 2 5 4 6 2 2" xfId="14324"/>
    <cellStyle name="표준 2 5 4 6 3" xfId="14325"/>
    <cellStyle name="표준 2 5 4 6 4" xfId="14326"/>
    <cellStyle name="표준 2 5 4 7" xfId="14327"/>
    <cellStyle name="표준 2 5 4 7 2" xfId="14328"/>
    <cellStyle name="표준 2 5 4 8" xfId="14329"/>
    <cellStyle name="표준 2 5 4 9" xfId="14330"/>
    <cellStyle name="표준 2 5 5" xfId="14331"/>
    <cellStyle name="표준 2 5 5 2" xfId="14332"/>
    <cellStyle name="표준 2 5 5 2 2" xfId="14333"/>
    <cellStyle name="표준 2 5 5 2 2 2" xfId="14334"/>
    <cellStyle name="표준 2 5 5 2 3" xfId="14335"/>
    <cellStyle name="표준 2 5 5 2 4" xfId="14336"/>
    <cellStyle name="표준 2 5 5 3" xfId="14337"/>
    <cellStyle name="표준 2 5 5 3 2" xfId="14338"/>
    <cellStyle name="표준 2 5 5 4" xfId="14339"/>
    <cellStyle name="표준 2 5 5 5" xfId="14340"/>
    <cellStyle name="표준 2 5 6" xfId="14341"/>
    <cellStyle name="표준 2 5 6 2" xfId="14342"/>
    <cellStyle name="표준 2 5 6 2 2" xfId="14343"/>
    <cellStyle name="표준 2 5 6 2 2 2" xfId="14344"/>
    <cellStyle name="표준 2 5 6 2 3" xfId="14345"/>
    <cellStyle name="표준 2 5 6 2 4" xfId="14346"/>
    <cellStyle name="표준 2 5 6 3" xfId="14347"/>
    <cellStyle name="표준 2 5 6 3 2" xfId="14348"/>
    <cellStyle name="표준 2 5 6 4" xfId="14349"/>
    <cellStyle name="표준 2 5 6 5" xfId="14350"/>
    <cellStyle name="표준 2 5 7" xfId="14351"/>
    <cellStyle name="표준 2 5 7 2" xfId="14352"/>
    <cellStyle name="표준 2 5 7 2 2" xfId="14353"/>
    <cellStyle name="표준 2 5 7 2 2 2" xfId="14354"/>
    <cellStyle name="표준 2 5 7 2 3" xfId="14355"/>
    <cellStyle name="표준 2 5 7 2 4" xfId="14356"/>
    <cellStyle name="표준 2 5 7 3" xfId="14357"/>
    <cellStyle name="표준 2 5 7 3 2" xfId="14358"/>
    <cellStyle name="표준 2 5 7 4" xfId="14359"/>
    <cellStyle name="표준 2 5 7 5" xfId="14360"/>
    <cellStyle name="표준 2 5 8" xfId="14361"/>
    <cellStyle name="표준 2 5 8 2" xfId="14362"/>
    <cellStyle name="표준 2 5 8 2 2" xfId="14363"/>
    <cellStyle name="표준 2 5 8 2 2 2" xfId="14364"/>
    <cellStyle name="표준 2 5 8 2 3" xfId="14365"/>
    <cellStyle name="표준 2 5 8 2 4" xfId="14366"/>
    <cellStyle name="표준 2 5 8 3" xfId="14367"/>
    <cellStyle name="표준 2 5 8 3 2" xfId="14368"/>
    <cellStyle name="표준 2 5 8 4" xfId="14369"/>
    <cellStyle name="표준 2 5 8 5" xfId="14370"/>
    <cellStyle name="표준 2 5 9" xfId="14371"/>
    <cellStyle name="표준 2 5 9 2" xfId="14372"/>
    <cellStyle name="표준 2 5 9 2 2" xfId="14373"/>
    <cellStyle name="표준 2 5 9 3" xfId="14374"/>
    <cellStyle name="표준 2 5 9 4" xfId="14375"/>
    <cellStyle name="표준 2 6" xfId="14376"/>
    <cellStyle name="표준 2 6 10" xfId="14377"/>
    <cellStyle name="표준 2 6 11" xfId="14378"/>
    <cellStyle name="표준 2 6 12" xfId="14379"/>
    <cellStyle name="표준 2 6 2" xfId="14380"/>
    <cellStyle name="표준 2 6 2 10" xfId="14381"/>
    <cellStyle name="표준 2 6 2 2" xfId="14382"/>
    <cellStyle name="표준 2 6 2 2 2" xfId="14383"/>
    <cellStyle name="표준 2 6 2 2 2 2" xfId="14384"/>
    <cellStyle name="표준 2 6 2 2 2 2 2" xfId="14385"/>
    <cellStyle name="표준 2 6 2 2 2 2 2 2" xfId="14386"/>
    <cellStyle name="표준 2 6 2 2 2 2 3" xfId="14387"/>
    <cellStyle name="표준 2 6 2 2 2 2 4" xfId="14388"/>
    <cellStyle name="표준 2 6 2 2 2 3" xfId="14389"/>
    <cellStyle name="표준 2 6 2 2 2 3 2" xfId="14390"/>
    <cellStyle name="표준 2 6 2 2 2 4" xfId="14391"/>
    <cellStyle name="표준 2 6 2 2 2 5" xfId="14392"/>
    <cellStyle name="표준 2 6 2 2 3" xfId="14393"/>
    <cellStyle name="표준 2 6 2 2 3 2" xfId="14394"/>
    <cellStyle name="표준 2 6 2 2 3 2 2" xfId="14395"/>
    <cellStyle name="표준 2 6 2 2 3 2 2 2" xfId="14396"/>
    <cellStyle name="표준 2 6 2 2 3 2 3" xfId="14397"/>
    <cellStyle name="표준 2 6 2 2 3 2 4" xfId="14398"/>
    <cellStyle name="표준 2 6 2 2 3 3" xfId="14399"/>
    <cellStyle name="표준 2 6 2 2 3 3 2" xfId="14400"/>
    <cellStyle name="표준 2 6 2 2 3 4" xfId="14401"/>
    <cellStyle name="표준 2 6 2 2 3 5" xfId="14402"/>
    <cellStyle name="표준 2 6 2 2 4" xfId="14403"/>
    <cellStyle name="표준 2 6 2 2 4 2" xfId="14404"/>
    <cellStyle name="표준 2 6 2 2 4 2 2" xfId="14405"/>
    <cellStyle name="표준 2 6 2 2 4 2 2 2" xfId="14406"/>
    <cellStyle name="표준 2 6 2 2 4 2 3" xfId="14407"/>
    <cellStyle name="표준 2 6 2 2 4 2 4" xfId="14408"/>
    <cellStyle name="표준 2 6 2 2 4 3" xfId="14409"/>
    <cellStyle name="표준 2 6 2 2 4 3 2" xfId="14410"/>
    <cellStyle name="표준 2 6 2 2 4 4" xfId="14411"/>
    <cellStyle name="표준 2 6 2 2 4 5" xfId="14412"/>
    <cellStyle name="표준 2 6 2 2 5" xfId="14413"/>
    <cellStyle name="표준 2 6 2 2 5 2" xfId="14414"/>
    <cellStyle name="표준 2 6 2 2 5 2 2" xfId="14415"/>
    <cellStyle name="표준 2 6 2 2 5 2 2 2" xfId="14416"/>
    <cellStyle name="표준 2 6 2 2 5 2 3" xfId="14417"/>
    <cellStyle name="표준 2 6 2 2 5 2 4" xfId="14418"/>
    <cellStyle name="표준 2 6 2 2 5 3" xfId="14419"/>
    <cellStyle name="표준 2 6 2 2 5 3 2" xfId="14420"/>
    <cellStyle name="표준 2 6 2 2 5 4" xfId="14421"/>
    <cellStyle name="표준 2 6 2 2 5 5" xfId="14422"/>
    <cellStyle name="표준 2 6 2 2 6" xfId="14423"/>
    <cellStyle name="표준 2 6 2 2 6 2" xfId="14424"/>
    <cellStyle name="표준 2 6 2 2 6 2 2" xfId="14425"/>
    <cellStyle name="표준 2 6 2 2 6 3" xfId="14426"/>
    <cellStyle name="표준 2 6 2 2 6 4" xfId="14427"/>
    <cellStyle name="표준 2 6 2 2 7" xfId="14428"/>
    <cellStyle name="표준 2 6 2 2 7 2" xfId="14429"/>
    <cellStyle name="표준 2 6 2 2 8" xfId="14430"/>
    <cellStyle name="표준 2 6 2 2 9" xfId="14431"/>
    <cellStyle name="표준 2 6 2 3" xfId="14432"/>
    <cellStyle name="표준 2 6 2 3 2" xfId="14433"/>
    <cellStyle name="표준 2 6 2 3 2 2" xfId="14434"/>
    <cellStyle name="표준 2 6 2 3 2 2 2" xfId="14435"/>
    <cellStyle name="표준 2 6 2 3 2 3" xfId="14436"/>
    <cellStyle name="표준 2 6 2 3 2 4" xfId="14437"/>
    <cellStyle name="표준 2 6 2 3 3" xfId="14438"/>
    <cellStyle name="표준 2 6 2 3 3 2" xfId="14439"/>
    <cellStyle name="표준 2 6 2 3 4" xfId="14440"/>
    <cellStyle name="표준 2 6 2 3 5" xfId="14441"/>
    <cellStyle name="표준 2 6 2 4" xfId="14442"/>
    <cellStyle name="표준 2 6 2 4 2" xfId="14443"/>
    <cellStyle name="표준 2 6 2 4 2 2" xfId="14444"/>
    <cellStyle name="표준 2 6 2 4 2 2 2" xfId="14445"/>
    <cellStyle name="표준 2 6 2 4 2 3" xfId="14446"/>
    <cellStyle name="표준 2 6 2 4 2 4" xfId="14447"/>
    <cellStyle name="표준 2 6 2 4 3" xfId="14448"/>
    <cellStyle name="표준 2 6 2 4 3 2" xfId="14449"/>
    <cellStyle name="표준 2 6 2 4 4" xfId="14450"/>
    <cellStyle name="표준 2 6 2 4 5" xfId="14451"/>
    <cellStyle name="표준 2 6 2 5" xfId="14452"/>
    <cellStyle name="표준 2 6 2 5 2" xfId="14453"/>
    <cellStyle name="표준 2 6 2 5 2 2" xfId="14454"/>
    <cellStyle name="표준 2 6 2 5 2 2 2" xfId="14455"/>
    <cellStyle name="표준 2 6 2 5 2 3" xfId="14456"/>
    <cellStyle name="표준 2 6 2 5 2 4" xfId="14457"/>
    <cellStyle name="표준 2 6 2 5 3" xfId="14458"/>
    <cellStyle name="표준 2 6 2 5 3 2" xfId="14459"/>
    <cellStyle name="표준 2 6 2 5 4" xfId="14460"/>
    <cellStyle name="표준 2 6 2 5 5" xfId="14461"/>
    <cellStyle name="표준 2 6 2 6" xfId="14462"/>
    <cellStyle name="표준 2 6 2 6 2" xfId="14463"/>
    <cellStyle name="표준 2 6 2 6 2 2" xfId="14464"/>
    <cellStyle name="표준 2 6 2 6 2 2 2" xfId="14465"/>
    <cellStyle name="표준 2 6 2 6 2 3" xfId="14466"/>
    <cellStyle name="표준 2 6 2 6 2 4" xfId="14467"/>
    <cellStyle name="표준 2 6 2 6 3" xfId="14468"/>
    <cellStyle name="표준 2 6 2 6 3 2" xfId="14469"/>
    <cellStyle name="표준 2 6 2 6 4" xfId="14470"/>
    <cellStyle name="표준 2 6 2 6 5" xfId="14471"/>
    <cellStyle name="표준 2 6 2 7" xfId="14472"/>
    <cellStyle name="표준 2 6 2 7 2" xfId="14473"/>
    <cellStyle name="표준 2 6 2 7 2 2" xfId="14474"/>
    <cellStyle name="표준 2 6 2 7 3" xfId="14475"/>
    <cellStyle name="표준 2 6 2 7 4" xfId="14476"/>
    <cellStyle name="표준 2 6 2 8" xfId="14477"/>
    <cellStyle name="표준 2 6 2 8 2" xfId="14478"/>
    <cellStyle name="표준 2 6 2 9" xfId="14479"/>
    <cellStyle name="표준 2 6 3" xfId="14480"/>
    <cellStyle name="표준 2 6 3 2" xfId="14481"/>
    <cellStyle name="표준 2 6 3 2 2" xfId="14482"/>
    <cellStyle name="표준 2 6 3 2 2 2" xfId="14483"/>
    <cellStyle name="표준 2 6 3 2 2 2 2" xfId="14484"/>
    <cellStyle name="표준 2 6 3 2 2 3" xfId="14485"/>
    <cellStyle name="표준 2 6 3 2 2 4" xfId="14486"/>
    <cellStyle name="표준 2 6 3 2 3" xfId="14487"/>
    <cellStyle name="표준 2 6 3 2 3 2" xfId="14488"/>
    <cellStyle name="표준 2 6 3 2 4" xfId="14489"/>
    <cellStyle name="표준 2 6 3 2 5" xfId="14490"/>
    <cellStyle name="표준 2 6 3 3" xfId="14491"/>
    <cellStyle name="표준 2 6 3 3 2" xfId="14492"/>
    <cellStyle name="표준 2 6 3 3 2 2" xfId="14493"/>
    <cellStyle name="표준 2 6 3 3 2 2 2" xfId="14494"/>
    <cellStyle name="표준 2 6 3 3 2 3" xfId="14495"/>
    <cellStyle name="표준 2 6 3 3 2 4" xfId="14496"/>
    <cellStyle name="표준 2 6 3 3 3" xfId="14497"/>
    <cellStyle name="표준 2 6 3 3 3 2" xfId="14498"/>
    <cellStyle name="표준 2 6 3 3 4" xfId="14499"/>
    <cellStyle name="표준 2 6 3 3 5" xfId="14500"/>
    <cellStyle name="표준 2 6 3 4" xfId="14501"/>
    <cellStyle name="표준 2 6 3 4 2" xfId="14502"/>
    <cellStyle name="표준 2 6 3 4 2 2" xfId="14503"/>
    <cellStyle name="표준 2 6 3 4 2 2 2" xfId="14504"/>
    <cellStyle name="표준 2 6 3 4 2 3" xfId="14505"/>
    <cellStyle name="표준 2 6 3 4 2 4" xfId="14506"/>
    <cellStyle name="표준 2 6 3 4 3" xfId="14507"/>
    <cellStyle name="표준 2 6 3 4 3 2" xfId="14508"/>
    <cellStyle name="표준 2 6 3 4 4" xfId="14509"/>
    <cellStyle name="표준 2 6 3 4 5" xfId="14510"/>
    <cellStyle name="표준 2 6 3 5" xfId="14511"/>
    <cellStyle name="표준 2 6 3 5 2" xfId="14512"/>
    <cellStyle name="표준 2 6 3 5 2 2" xfId="14513"/>
    <cellStyle name="표준 2 6 3 5 2 2 2" xfId="14514"/>
    <cellStyle name="표준 2 6 3 5 2 3" xfId="14515"/>
    <cellStyle name="표준 2 6 3 5 2 4" xfId="14516"/>
    <cellStyle name="표준 2 6 3 5 3" xfId="14517"/>
    <cellStyle name="표준 2 6 3 5 3 2" xfId="14518"/>
    <cellStyle name="표준 2 6 3 5 4" xfId="14519"/>
    <cellStyle name="표준 2 6 3 5 5" xfId="14520"/>
    <cellStyle name="표준 2 6 3 6" xfId="14521"/>
    <cellStyle name="표준 2 6 3 6 2" xfId="14522"/>
    <cellStyle name="표준 2 6 3 6 2 2" xfId="14523"/>
    <cellStyle name="표준 2 6 3 6 3" xfId="14524"/>
    <cellStyle name="표준 2 6 3 6 4" xfId="14525"/>
    <cellStyle name="표준 2 6 3 7" xfId="14526"/>
    <cellStyle name="표준 2 6 3 7 2" xfId="14527"/>
    <cellStyle name="표준 2 6 3 8" xfId="14528"/>
    <cellStyle name="표준 2 6 3 9" xfId="14529"/>
    <cellStyle name="표준 2 6 4" xfId="14530"/>
    <cellStyle name="표준 2 6 4 2" xfId="14531"/>
    <cellStyle name="표준 2 6 4 2 2" xfId="14532"/>
    <cellStyle name="표준 2 6 4 2 2 2" xfId="14533"/>
    <cellStyle name="표준 2 6 4 2 3" xfId="14534"/>
    <cellStyle name="표준 2 6 4 2 4" xfId="14535"/>
    <cellStyle name="표준 2 6 4 3" xfId="14536"/>
    <cellStyle name="표준 2 6 4 3 2" xfId="14537"/>
    <cellStyle name="표준 2 6 4 4" xfId="14538"/>
    <cellStyle name="표준 2 6 4 5" xfId="14539"/>
    <cellStyle name="표준 2 6 5" xfId="14540"/>
    <cellStyle name="표준 2 6 5 2" xfId="14541"/>
    <cellStyle name="표준 2 6 5 2 2" xfId="14542"/>
    <cellStyle name="표준 2 6 5 2 2 2" xfId="14543"/>
    <cellStyle name="표준 2 6 5 2 3" xfId="14544"/>
    <cellStyle name="표준 2 6 5 2 4" xfId="14545"/>
    <cellStyle name="표준 2 6 5 3" xfId="14546"/>
    <cellStyle name="표준 2 6 5 3 2" xfId="14547"/>
    <cellStyle name="표준 2 6 5 4" xfId="14548"/>
    <cellStyle name="표준 2 6 5 5" xfId="14549"/>
    <cellStyle name="표준 2 6 6" xfId="14550"/>
    <cellStyle name="표준 2 6 6 2" xfId="14551"/>
    <cellStyle name="표준 2 6 6 2 2" xfId="14552"/>
    <cellStyle name="표준 2 6 6 2 2 2" xfId="14553"/>
    <cellStyle name="표준 2 6 6 2 3" xfId="14554"/>
    <cellStyle name="표준 2 6 6 2 4" xfId="14555"/>
    <cellStyle name="표준 2 6 6 3" xfId="14556"/>
    <cellStyle name="표준 2 6 6 3 2" xfId="14557"/>
    <cellStyle name="표준 2 6 6 4" xfId="14558"/>
    <cellStyle name="표준 2 6 6 5" xfId="14559"/>
    <cellStyle name="표준 2 6 7" xfId="14560"/>
    <cellStyle name="표준 2 6 7 2" xfId="14561"/>
    <cellStyle name="표준 2 6 7 2 2" xfId="14562"/>
    <cellStyle name="표준 2 6 7 2 2 2" xfId="14563"/>
    <cellStyle name="표준 2 6 7 2 3" xfId="14564"/>
    <cellStyle name="표준 2 6 7 2 4" xfId="14565"/>
    <cellStyle name="표준 2 6 7 3" xfId="14566"/>
    <cellStyle name="표준 2 6 7 3 2" xfId="14567"/>
    <cellStyle name="표준 2 6 7 4" xfId="14568"/>
    <cellStyle name="표준 2 6 7 5" xfId="14569"/>
    <cellStyle name="표준 2 6 8" xfId="14570"/>
    <cellStyle name="표준 2 6 8 2" xfId="14571"/>
    <cellStyle name="표준 2 6 8 2 2" xfId="14572"/>
    <cellStyle name="표준 2 6 8 3" xfId="14573"/>
    <cellStyle name="표준 2 6 8 4" xfId="14574"/>
    <cellStyle name="표준 2 6 9" xfId="14575"/>
    <cellStyle name="표준 2 6 9 2" xfId="14576"/>
    <cellStyle name="표준 2 7" xfId="14577"/>
    <cellStyle name="표준 2 7 2" xfId="14578"/>
    <cellStyle name="표준 2 7 2 2" xfId="14579"/>
    <cellStyle name="표준 2 7 2 2 2" xfId="14580"/>
    <cellStyle name="표준 2 7 2 2 2 2" xfId="14581"/>
    <cellStyle name="표준 2 7 2 2 3" xfId="14582"/>
    <cellStyle name="표준 2 7 2 2 4" xfId="14583"/>
    <cellStyle name="표준 2 7 2 3" xfId="14584"/>
    <cellStyle name="표준 2 7 2 3 2" xfId="14585"/>
    <cellStyle name="표준 2 7 2 4" xfId="14586"/>
    <cellStyle name="표준 2 7 2 5" xfId="14587"/>
    <cellStyle name="표준 2 7 3" xfId="14588"/>
    <cellStyle name="표준 2 7 3 2" xfId="14589"/>
    <cellStyle name="표준 2 7 3 2 2" xfId="14590"/>
    <cellStyle name="표준 2 7 3 2 2 2" xfId="14591"/>
    <cellStyle name="표준 2 7 3 2 3" xfId="14592"/>
    <cellStyle name="표준 2 7 3 2 4" xfId="14593"/>
    <cellStyle name="표준 2 7 3 3" xfId="14594"/>
    <cellStyle name="표준 2 7 3 3 2" xfId="14595"/>
    <cellStyle name="표준 2 7 3 4" xfId="14596"/>
    <cellStyle name="표준 2 7 3 5" xfId="14597"/>
    <cellStyle name="표준 2 7 4" xfId="14598"/>
    <cellStyle name="표준 2 7 4 2" xfId="14599"/>
    <cellStyle name="표준 2 7 4 2 2" xfId="14600"/>
    <cellStyle name="표준 2 7 4 2 2 2" xfId="14601"/>
    <cellStyle name="표준 2 7 4 2 3" xfId="14602"/>
    <cellStyle name="표준 2 7 4 2 4" xfId="14603"/>
    <cellStyle name="표준 2 7 4 3" xfId="14604"/>
    <cellStyle name="표준 2 7 4 3 2" xfId="14605"/>
    <cellStyle name="표준 2 7 4 4" xfId="14606"/>
    <cellStyle name="표준 2 7 4 5" xfId="14607"/>
    <cellStyle name="표준 2 7 5" xfId="14608"/>
    <cellStyle name="표준 2 7 5 2" xfId="14609"/>
    <cellStyle name="표준 2 7 5 2 2" xfId="14610"/>
    <cellStyle name="표준 2 7 5 2 2 2" xfId="14611"/>
    <cellStyle name="표준 2 7 5 2 3" xfId="14612"/>
    <cellStyle name="표준 2 7 5 2 4" xfId="14613"/>
    <cellStyle name="표준 2 7 5 3" xfId="14614"/>
    <cellStyle name="표준 2 7 5 3 2" xfId="14615"/>
    <cellStyle name="표준 2 7 5 4" xfId="14616"/>
    <cellStyle name="표준 2 7 5 5" xfId="14617"/>
    <cellStyle name="표준 2 7 6" xfId="14618"/>
    <cellStyle name="표준 2 7 6 2" xfId="14619"/>
    <cellStyle name="표준 2 7 6 2 2" xfId="14620"/>
    <cellStyle name="표준 2 7 6 3" xfId="14621"/>
    <cellStyle name="표준 2 7 6 4" xfId="14622"/>
    <cellStyle name="표준 2 7 7" xfId="14623"/>
    <cellStyle name="표준 2 7 7 2" xfId="14624"/>
    <cellStyle name="표준 2 7 8" xfId="14625"/>
    <cellStyle name="표준 2 7 9" xfId="14626"/>
    <cellStyle name="표준 2 8" xfId="14627"/>
    <cellStyle name="표준 2 8 2" xfId="14628"/>
    <cellStyle name="표준 2 8 2 2" xfId="14629"/>
    <cellStyle name="표준 2 8 2 2 2" xfId="14630"/>
    <cellStyle name="표준 2 8 2 3" xfId="14631"/>
    <cellStyle name="표준 2 8 2 4" xfId="14632"/>
    <cellStyle name="표준 2 8 3" xfId="14633"/>
    <cellStyle name="표준 2 8 3 2" xfId="14634"/>
    <cellStyle name="표준 2 8 4" xfId="14635"/>
    <cellStyle name="표준 2 8 5" xfId="14636"/>
    <cellStyle name="표준 2 9" xfId="14637"/>
    <cellStyle name="표준 2 9 2" xfId="14638"/>
    <cellStyle name="표준 2 9 2 2" xfId="14639"/>
    <cellStyle name="표준 2 9 2 2 2" xfId="14640"/>
    <cellStyle name="표준 2 9 2 3" xfId="14641"/>
    <cellStyle name="표준 2 9 2 4" xfId="14642"/>
    <cellStyle name="표준 2 9 3" xfId="14643"/>
    <cellStyle name="표준 2 9 3 2" xfId="14644"/>
    <cellStyle name="표준 2 9 4" xfId="14645"/>
    <cellStyle name="표준 2 9 5" xfId="14646"/>
    <cellStyle name="표준 2_localvol" xfId="11524"/>
    <cellStyle name="표준 20" xfId="14647"/>
    <cellStyle name="표준 20 10" xfId="14648"/>
    <cellStyle name="표준 20 10 2" xfId="14649"/>
    <cellStyle name="표준 20 10 2 2" xfId="14650"/>
    <cellStyle name="표준 20 10 3" xfId="14651"/>
    <cellStyle name="표준 20 10 4" xfId="14652"/>
    <cellStyle name="표준 20 11" xfId="14653"/>
    <cellStyle name="표준 20 11 2" xfId="14654"/>
    <cellStyle name="표준 20 12" xfId="14655"/>
    <cellStyle name="표준 20 13" xfId="14656"/>
    <cellStyle name="표준 20 14" xfId="14657"/>
    <cellStyle name="표준 20 2" xfId="14658"/>
    <cellStyle name="표준 20 2 10" xfId="14659"/>
    <cellStyle name="표준 20 2 10 2" xfId="14660"/>
    <cellStyle name="표준 20 2 11" xfId="14661"/>
    <cellStyle name="표준 20 2 12" xfId="14662"/>
    <cellStyle name="표준 20 2 13" xfId="14663"/>
    <cellStyle name="표준 20 2 2" xfId="14664"/>
    <cellStyle name="표준 20 2 2 10" xfId="14665"/>
    <cellStyle name="표준 20 2 2 11" xfId="14666"/>
    <cellStyle name="표준 20 2 2 2" xfId="14667"/>
    <cellStyle name="표준 20 2 2 2 10" xfId="14668"/>
    <cellStyle name="표준 20 2 2 2 2" xfId="14669"/>
    <cellStyle name="표준 20 2 2 2 2 2" xfId="14670"/>
    <cellStyle name="표준 20 2 2 2 2 2 2" xfId="14671"/>
    <cellStyle name="표준 20 2 2 2 2 2 2 2" xfId="14672"/>
    <cellStyle name="표준 20 2 2 2 2 2 2 2 2" xfId="14673"/>
    <cellStyle name="표준 20 2 2 2 2 2 2 3" xfId="14674"/>
    <cellStyle name="표준 20 2 2 2 2 2 2 4" xfId="14675"/>
    <cellStyle name="표준 20 2 2 2 2 2 3" xfId="14676"/>
    <cellStyle name="표준 20 2 2 2 2 2 3 2" xfId="14677"/>
    <cellStyle name="표준 20 2 2 2 2 2 4" xfId="14678"/>
    <cellStyle name="표준 20 2 2 2 2 2 5" xfId="14679"/>
    <cellStyle name="표준 20 2 2 2 2 3" xfId="14680"/>
    <cellStyle name="표준 20 2 2 2 2 3 2" xfId="14681"/>
    <cellStyle name="표준 20 2 2 2 2 3 2 2" xfId="14682"/>
    <cellStyle name="표준 20 2 2 2 2 3 2 2 2" xfId="14683"/>
    <cellStyle name="표준 20 2 2 2 2 3 2 3" xfId="14684"/>
    <cellStyle name="표준 20 2 2 2 2 3 2 4" xfId="14685"/>
    <cellStyle name="표준 20 2 2 2 2 3 3" xfId="14686"/>
    <cellStyle name="표준 20 2 2 2 2 3 3 2" xfId="14687"/>
    <cellStyle name="표준 20 2 2 2 2 3 4" xfId="14688"/>
    <cellStyle name="표준 20 2 2 2 2 3 5" xfId="14689"/>
    <cellStyle name="표준 20 2 2 2 2 4" xfId="14690"/>
    <cellStyle name="표준 20 2 2 2 2 4 2" xfId="14691"/>
    <cellStyle name="표준 20 2 2 2 2 4 2 2" xfId="14692"/>
    <cellStyle name="표준 20 2 2 2 2 4 2 2 2" xfId="14693"/>
    <cellStyle name="표준 20 2 2 2 2 4 2 3" xfId="14694"/>
    <cellStyle name="표준 20 2 2 2 2 4 2 4" xfId="14695"/>
    <cellStyle name="표준 20 2 2 2 2 4 3" xfId="14696"/>
    <cellStyle name="표준 20 2 2 2 2 4 3 2" xfId="14697"/>
    <cellStyle name="표준 20 2 2 2 2 4 4" xfId="14698"/>
    <cellStyle name="표준 20 2 2 2 2 4 5" xfId="14699"/>
    <cellStyle name="표준 20 2 2 2 2 5" xfId="14700"/>
    <cellStyle name="표준 20 2 2 2 2 5 2" xfId="14701"/>
    <cellStyle name="표준 20 2 2 2 2 5 2 2" xfId="14702"/>
    <cellStyle name="표준 20 2 2 2 2 5 2 2 2" xfId="14703"/>
    <cellStyle name="표준 20 2 2 2 2 5 2 3" xfId="14704"/>
    <cellStyle name="표준 20 2 2 2 2 5 2 4" xfId="14705"/>
    <cellStyle name="표준 20 2 2 2 2 5 3" xfId="14706"/>
    <cellStyle name="표준 20 2 2 2 2 5 3 2" xfId="14707"/>
    <cellStyle name="표준 20 2 2 2 2 5 4" xfId="14708"/>
    <cellStyle name="표준 20 2 2 2 2 5 5" xfId="14709"/>
    <cellStyle name="표준 20 2 2 2 2 6" xfId="14710"/>
    <cellStyle name="표준 20 2 2 2 2 6 2" xfId="14711"/>
    <cellStyle name="표준 20 2 2 2 2 6 2 2" xfId="14712"/>
    <cellStyle name="표준 20 2 2 2 2 6 3" xfId="14713"/>
    <cellStyle name="표준 20 2 2 2 2 6 4" xfId="14714"/>
    <cellStyle name="표준 20 2 2 2 2 7" xfId="14715"/>
    <cellStyle name="표준 20 2 2 2 2 7 2" xfId="14716"/>
    <cellStyle name="표준 20 2 2 2 2 8" xfId="14717"/>
    <cellStyle name="표준 20 2 2 2 2 9" xfId="14718"/>
    <cellStyle name="표준 20 2 2 2 3" xfId="14719"/>
    <cellStyle name="표준 20 2 2 2 3 2" xfId="14720"/>
    <cellStyle name="표준 20 2 2 2 3 2 2" xfId="14721"/>
    <cellStyle name="표준 20 2 2 2 3 2 2 2" xfId="14722"/>
    <cellStyle name="표준 20 2 2 2 3 2 3" xfId="14723"/>
    <cellStyle name="표준 20 2 2 2 3 2 4" xfId="14724"/>
    <cellStyle name="표준 20 2 2 2 3 3" xfId="14725"/>
    <cellStyle name="표준 20 2 2 2 3 3 2" xfId="14726"/>
    <cellStyle name="표준 20 2 2 2 3 4" xfId="14727"/>
    <cellStyle name="표준 20 2 2 2 3 5" xfId="14728"/>
    <cellStyle name="표준 20 2 2 2 4" xfId="14729"/>
    <cellStyle name="표준 20 2 2 2 4 2" xfId="14730"/>
    <cellStyle name="표준 20 2 2 2 4 2 2" xfId="14731"/>
    <cellStyle name="표준 20 2 2 2 4 2 2 2" xfId="14732"/>
    <cellStyle name="표준 20 2 2 2 4 2 3" xfId="14733"/>
    <cellStyle name="표준 20 2 2 2 4 2 4" xfId="14734"/>
    <cellStyle name="표준 20 2 2 2 4 3" xfId="14735"/>
    <cellStyle name="표준 20 2 2 2 4 3 2" xfId="14736"/>
    <cellStyle name="표준 20 2 2 2 4 4" xfId="14737"/>
    <cellStyle name="표준 20 2 2 2 4 5" xfId="14738"/>
    <cellStyle name="표준 20 2 2 2 5" xfId="14739"/>
    <cellStyle name="표준 20 2 2 2 5 2" xfId="14740"/>
    <cellStyle name="표준 20 2 2 2 5 2 2" xfId="14741"/>
    <cellStyle name="표준 20 2 2 2 5 2 2 2" xfId="14742"/>
    <cellStyle name="표준 20 2 2 2 5 2 3" xfId="14743"/>
    <cellStyle name="표준 20 2 2 2 5 2 4" xfId="14744"/>
    <cellStyle name="표준 20 2 2 2 5 3" xfId="14745"/>
    <cellStyle name="표준 20 2 2 2 5 3 2" xfId="14746"/>
    <cellStyle name="표준 20 2 2 2 5 4" xfId="14747"/>
    <cellStyle name="표준 20 2 2 2 5 5" xfId="14748"/>
    <cellStyle name="표준 20 2 2 2 6" xfId="14749"/>
    <cellStyle name="표준 20 2 2 2 6 2" xfId="14750"/>
    <cellStyle name="표준 20 2 2 2 6 2 2" xfId="14751"/>
    <cellStyle name="표준 20 2 2 2 6 2 2 2" xfId="14752"/>
    <cellStyle name="표준 20 2 2 2 6 2 3" xfId="14753"/>
    <cellStyle name="표준 20 2 2 2 6 2 4" xfId="14754"/>
    <cellStyle name="표준 20 2 2 2 6 3" xfId="14755"/>
    <cellStyle name="표준 20 2 2 2 6 3 2" xfId="14756"/>
    <cellStyle name="표준 20 2 2 2 6 4" xfId="14757"/>
    <cellStyle name="표준 20 2 2 2 6 5" xfId="14758"/>
    <cellStyle name="표준 20 2 2 2 7" xfId="14759"/>
    <cellStyle name="표준 20 2 2 2 7 2" xfId="14760"/>
    <cellStyle name="표준 20 2 2 2 7 2 2" xfId="14761"/>
    <cellStyle name="표준 20 2 2 2 7 3" xfId="14762"/>
    <cellStyle name="표준 20 2 2 2 7 4" xfId="14763"/>
    <cellStyle name="표준 20 2 2 2 8" xfId="14764"/>
    <cellStyle name="표준 20 2 2 2 8 2" xfId="14765"/>
    <cellStyle name="표준 20 2 2 2 9" xfId="14766"/>
    <cellStyle name="표준 20 2 2 3" xfId="14767"/>
    <cellStyle name="표준 20 2 2 3 2" xfId="14768"/>
    <cellStyle name="표준 20 2 2 3 2 2" xfId="14769"/>
    <cellStyle name="표준 20 2 2 3 2 2 2" xfId="14770"/>
    <cellStyle name="표준 20 2 2 3 2 2 2 2" xfId="14771"/>
    <cellStyle name="표준 20 2 2 3 2 2 3" xfId="14772"/>
    <cellStyle name="표준 20 2 2 3 2 2 4" xfId="14773"/>
    <cellStyle name="표준 20 2 2 3 2 3" xfId="14774"/>
    <cellStyle name="표준 20 2 2 3 2 3 2" xfId="14775"/>
    <cellStyle name="표준 20 2 2 3 2 4" xfId="14776"/>
    <cellStyle name="표준 20 2 2 3 2 5" xfId="14777"/>
    <cellStyle name="표준 20 2 2 3 3" xfId="14778"/>
    <cellStyle name="표준 20 2 2 3 3 2" xfId="14779"/>
    <cellStyle name="표준 20 2 2 3 3 2 2" xfId="14780"/>
    <cellStyle name="표준 20 2 2 3 3 2 2 2" xfId="14781"/>
    <cellStyle name="표준 20 2 2 3 3 2 3" xfId="14782"/>
    <cellStyle name="표준 20 2 2 3 3 2 4" xfId="14783"/>
    <cellStyle name="표준 20 2 2 3 3 3" xfId="14784"/>
    <cellStyle name="표준 20 2 2 3 3 3 2" xfId="14785"/>
    <cellStyle name="표준 20 2 2 3 3 4" xfId="14786"/>
    <cellStyle name="표준 20 2 2 3 3 5" xfId="14787"/>
    <cellStyle name="표준 20 2 2 3 4" xfId="14788"/>
    <cellStyle name="표준 20 2 2 3 4 2" xfId="14789"/>
    <cellStyle name="표준 20 2 2 3 4 2 2" xfId="14790"/>
    <cellStyle name="표준 20 2 2 3 4 2 2 2" xfId="14791"/>
    <cellStyle name="표준 20 2 2 3 4 2 3" xfId="14792"/>
    <cellStyle name="표준 20 2 2 3 4 2 4" xfId="14793"/>
    <cellStyle name="표준 20 2 2 3 4 3" xfId="14794"/>
    <cellStyle name="표준 20 2 2 3 4 3 2" xfId="14795"/>
    <cellStyle name="표준 20 2 2 3 4 4" xfId="14796"/>
    <cellStyle name="표준 20 2 2 3 4 5" xfId="14797"/>
    <cellStyle name="표준 20 2 2 3 5" xfId="14798"/>
    <cellStyle name="표준 20 2 2 3 5 2" xfId="14799"/>
    <cellStyle name="표준 20 2 2 3 5 2 2" xfId="14800"/>
    <cellStyle name="표준 20 2 2 3 5 2 2 2" xfId="14801"/>
    <cellStyle name="표준 20 2 2 3 5 2 3" xfId="14802"/>
    <cellStyle name="표준 20 2 2 3 5 2 4" xfId="14803"/>
    <cellStyle name="표준 20 2 2 3 5 3" xfId="14804"/>
    <cellStyle name="표준 20 2 2 3 5 3 2" xfId="14805"/>
    <cellStyle name="표준 20 2 2 3 5 4" xfId="14806"/>
    <cellStyle name="표준 20 2 2 3 5 5" xfId="14807"/>
    <cellStyle name="표준 20 2 2 3 6" xfId="14808"/>
    <cellStyle name="표준 20 2 2 3 6 2" xfId="14809"/>
    <cellStyle name="표준 20 2 2 3 6 2 2" xfId="14810"/>
    <cellStyle name="표준 20 2 2 3 6 3" xfId="14811"/>
    <cellStyle name="표준 20 2 2 3 6 4" xfId="14812"/>
    <cellStyle name="표준 20 2 2 3 7" xfId="14813"/>
    <cellStyle name="표준 20 2 2 3 7 2" xfId="14814"/>
    <cellStyle name="표준 20 2 2 3 8" xfId="14815"/>
    <cellStyle name="표준 20 2 2 3 9" xfId="14816"/>
    <cellStyle name="표준 20 2 2 4" xfId="14817"/>
    <cellStyle name="표준 20 2 2 4 2" xfId="14818"/>
    <cellStyle name="표준 20 2 2 4 2 2" xfId="14819"/>
    <cellStyle name="표준 20 2 2 4 2 2 2" xfId="14820"/>
    <cellStyle name="표준 20 2 2 4 2 3" xfId="14821"/>
    <cellStyle name="표준 20 2 2 4 2 4" xfId="14822"/>
    <cellStyle name="표준 20 2 2 4 3" xfId="14823"/>
    <cellStyle name="표준 20 2 2 4 3 2" xfId="14824"/>
    <cellStyle name="표준 20 2 2 4 4" xfId="14825"/>
    <cellStyle name="표준 20 2 2 4 5" xfId="14826"/>
    <cellStyle name="표준 20 2 2 5" xfId="14827"/>
    <cellStyle name="표준 20 2 2 5 2" xfId="14828"/>
    <cellStyle name="표준 20 2 2 5 2 2" xfId="14829"/>
    <cellStyle name="표준 20 2 2 5 2 2 2" xfId="14830"/>
    <cellStyle name="표준 20 2 2 5 2 3" xfId="14831"/>
    <cellStyle name="표준 20 2 2 5 2 4" xfId="14832"/>
    <cellStyle name="표준 20 2 2 5 3" xfId="14833"/>
    <cellStyle name="표준 20 2 2 5 3 2" xfId="14834"/>
    <cellStyle name="표준 20 2 2 5 4" xfId="14835"/>
    <cellStyle name="표준 20 2 2 5 5" xfId="14836"/>
    <cellStyle name="표준 20 2 2 6" xfId="14837"/>
    <cellStyle name="표준 20 2 2 6 2" xfId="14838"/>
    <cellStyle name="표준 20 2 2 6 2 2" xfId="14839"/>
    <cellStyle name="표준 20 2 2 6 2 2 2" xfId="14840"/>
    <cellStyle name="표준 20 2 2 6 2 3" xfId="14841"/>
    <cellStyle name="표준 20 2 2 6 2 4" xfId="14842"/>
    <cellStyle name="표준 20 2 2 6 3" xfId="14843"/>
    <cellStyle name="표준 20 2 2 6 3 2" xfId="14844"/>
    <cellStyle name="표준 20 2 2 6 4" xfId="14845"/>
    <cellStyle name="표준 20 2 2 6 5" xfId="14846"/>
    <cellStyle name="표준 20 2 2 7" xfId="14847"/>
    <cellStyle name="표준 20 2 2 7 2" xfId="14848"/>
    <cellStyle name="표준 20 2 2 7 2 2" xfId="14849"/>
    <cellStyle name="표준 20 2 2 7 2 2 2" xfId="14850"/>
    <cellStyle name="표준 20 2 2 7 2 3" xfId="14851"/>
    <cellStyle name="표준 20 2 2 7 2 4" xfId="14852"/>
    <cellStyle name="표준 20 2 2 7 3" xfId="14853"/>
    <cellStyle name="표준 20 2 2 7 3 2" xfId="14854"/>
    <cellStyle name="표준 20 2 2 7 4" xfId="14855"/>
    <cellStyle name="표준 20 2 2 7 5" xfId="14856"/>
    <cellStyle name="표준 20 2 2 8" xfId="14857"/>
    <cellStyle name="표준 20 2 2 8 2" xfId="14858"/>
    <cellStyle name="표준 20 2 2 8 2 2" xfId="14859"/>
    <cellStyle name="표준 20 2 2 8 3" xfId="14860"/>
    <cellStyle name="표준 20 2 2 8 4" xfId="14861"/>
    <cellStyle name="표준 20 2 2 9" xfId="14862"/>
    <cellStyle name="표준 20 2 2 9 2" xfId="14863"/>
    <cellStyle name="표준 20 2 3" xfId="14864"/>
    <cellStyle name="표준 20 2 3 10" xfId="14865"/>
    <cellStyle name="표준 20 2 3 2" xfId="14866"/>
    <cellStyle name="표준 20 2 3 2 2" xfId="14867"/>
    <cellStyle name="표준 20 2 3 2 2 2" xfId="14868"/>
    <cellStyle name="표준 20 2 3 2 2 2 2" xfId="14869"/>
    <cellStyle name="표준 20 2 3 2 2 2 2 2" xfId="14870"/>
    <cellStyle name="표준 20 2 3 2 2 2 3" xfId="14871"/>
    <cellStyle name="표준 20 2 3 2 2 2 4" xfId="14872"/>
    <cellStyle name="표준 20 2 3 2 2 3" xfId="14873"/>
    <cellStyle name="표준 20 2 3 2 2 3 2" xfId="14874"/>
    <cellStyle name="표준 20 2 3 2 2 4" xfId="14875"/>
    <cellStyle name="표준 20 2 3 2 2 5" xfId="14876"/>
    <cellStyle name="표준 20 2 3 2 3" xfId="14877"/>
    <cellStyle name="표준 20 2 3 2 3 2" xfId="14878"/>
    <cellStyle name="표준 20 2 3 2 3 2 2" xfId="14879"/>
    <cellStyle name="표준 20 2 3 2 3 2 2 2" xfId="14880"/>
    <cellStyle name="표준 20 2 3 2 3 2 3" xfId="14881"/>
    <cellStyle name="표준 20 2 3 2 3 2 4" xfId="14882"/>
    <cellStyle name="표준 20 2 3 2 3 3" xfId="14883"/>
    <cellStyle name="표준 20 2 3 2 3 3 2" xfId="14884"/>
    <cellStyle name="표준 20 2 3 2 3 4" xfId="14885"/>
    <cellStyle name="표준 20 2 3 2 3 5" xfId="14886"/>
    <cellStyle name="표준 20 2 3 2 4" xfId="14887"/>
    <cellStyle name="표준 20 2 3 2 4 2" xfId="14888"/>
    <cellStyle name="표준 20 2 3 2 4 2 2" xfId="14889"/>
    <cellStyle name="표준 20 2 3 2 4 2 2 2" xfId="14890"/>
    <cellStyle name="표준 20 2 3 2 4 2 3" xfId="14891"/>
    <cellStyle name="표준 20 2 3 2 4 2 4" xfId="14892"/>
    <cellStyle name="표준 20 2 3 2 4 3" xfId="14893"/>
    <cellStyle name="표준 20 2 3 2 4 3 2" xfId="14894"/>
    <cellStyle name="표준 20 2 3 2 4 4" xfId="14895"/>
    <cellStyle name="표준 20 2 3 2 4 5" xfId="14896"/>
    <cellStyle name="표준 20 2 3 2 5" xfId="14897"/>
    <cellStyle name="표준 20 2 3 2 5 2" xfId="14898"/>
    <cellStyle name="표준 20 2 3 2 5 2 2" xfId="14899"/>
    <cellStyle name="표준 20 2 3 2 5 2 2 2" xfId="14900"/>
    <cellStyle name="표준 20 2 3 2 5 2 3" xfId="14901"/>
    <cellStyle name="표준 20 2 3 2 5 2 4" xfId="14902"/>
    <cellStyle name="표준 20 2 3 2 5 3" xfId="14903"/>
    <cellStyle name="표준 20 2 3 2 5 3 2" xfId="14904"/>
    <cellStyle name="표준 20 2 3 2 5 4" xfId="14905"/>
    <cellStyle name="표준 20 2 3 2 5 5" xfId="14906"/>
    <cellStyle name="표준 20 2 3 2 6" xfId="14907"/>
    <cellStyle name="표준 20 2 3 2 6 2" xfId="14908"/>
    <cellStyle name="표준 20 2 3 2 6 2 2" xfId="14909"/>
    <cellStyle name="표준 20 2 3 2 6 3" xfId="14910"/>
    <cellStyle name="표준 20 2 3 2 6 4" xfId="14911"/>
    <cellStyle name="표준 20 2 3 2 7" xfId="14912"/>
    <cellStyle name="표준 20 2 3 2 7 2" xfId="14913"/>
    <cellStyle name="표준 20 2 3 2 8" xfId="14914"/>
    <cellStyle name="표준 20 2 3 2 9" xfId="14915"/>
    <cellStyle name="표준 20 2 3 3" xfId="14916"/>
    <cellStyle name="표준 20 2 3 3 2" xfId="14917"/>
    <cellStyle name="표준 20 2 3 3 2 2" xfId="14918"/>
    <cellStyle name="표준 20 2 3 3 2 2 2" xfId="14919"/>
    <cellStyle name="표준 20 2 3 3 2 3" xfId="14920"/>
    <cellStyle name="표준 20 2 3 3 2 4" xfId="14921"/>
    <cellStyle name="표준 20 2 3 3 3" xfId="14922"/>
    <cellStyle name="표준 20 2 3 3 3 2" xfId="14923"/>
    <cellStyle name="표준 20 2 3 3 4" xfId="14924"/>
    <cellStyle name="표준 20 2 3 3 5" xfId="14925"/>
    <cellStyle name="표준 20 2 3 4" xfId="14926"/>
    <cellStyle name="표준 20 2 3 4 2" xfId="14927"/>
    <cellStyle name="표준 20 2 3 4 2 2" xfId="14928"/>
    <cellStyle name="표준 20 2 3 4 2 2 2" xfId="14929"/>
    <cellStyle name="표준 20 2 3 4 2 3" xfId="14930"/>
    <cellStyle name="표준 20 2 3 4 2 4" xfId="14931"/>
    <cellStyle name="표준 20 2 3 4 3" xfId="14932"/>
    <cellStyle name="표준 20 2 3 4 3 2" xfId="14933"/>
    <cellStyle name="표준 20 2 3 4 4" xfId="14934"/>
    <cellStyle name="표준 20 2 3 4 5" xfId="14935"/>
    <cellStyle name="표준 20 2 3 5" xfId="14936"/>
    <cellStyle name="표준 20 2 3 5 2" xfId="14937"/>
    <cellStyle name="표준 20 2 3 5 2 2" xfId="14938"/>
    <cellStyle name="표준 20 2 3 5 2 2 2" xfId="14939"/>
    <cellStyle name="표준 20 2 3 5 2 3" xfId="14940"/>
    <cellStyle name="표준 20 2 3 5 2 4" xfId="14941"/>
    <cellStyle name="표준 20 2 3 5 3" xfId="14942"/>
    <cellStyle name="표준 20 2 3 5 3 2" xfId="14943"/>
    <cellStyle name="표준 20 2 3 5 4" xfId="14944"/>
    <cellStyle name="표준 20 2 3 5 5" xfId="14945"/>
    <cellStyle name="표준 20 2 3 6" xfId="14946"/>
    <cellStyle name="표준 20 2 3 6 2" xfId="14947"/>
    <cellStyle name="표준 20 2 3 6 2 2" xfId="14948"/>
    <cellStyle name="표준 20 2 3 6 2 2 2" xfId="14949"/>
    <cellStyle name="표준 20 2 3 6 2 3" xfId="14950"/>
    <cellStyle name="표준 20 2 3 6 2 4" xfId="14951"/>
    <cellStyle name="표준 20 2 3 6 3" xfId="14952"/>
    <cellStyle name="표준 20 2 3 6 3 2" xfId="14953"/>
    <cellStyle name="표준 20 2 3 6 4" xfId="14954"/>
    <cellStyle name="표준 20 2 3 6 5" xfId="14955"/>
    <cellStyle name="표준 20 2 3 7" xfId="14956"/>
    <cellStyle name="표준 20 2 3 7 2" xfId="14957"/>
    <cellStyle name="표준 20 2 3 7 2 2" xfId="14958"/>
    <cellStyle name="표준 20 2 3 7 3" xfId="14959"/>
    <cellStyle name="표준 20 2 3 7 4" xfId="14960"/>
    <cellStyle name="표준 20 2 3 8" xfId="14961"/>
    <cellStyle name="표준 20 2 3 8 2" xfId="14962"/>
    <cellStyle name="표준 20 2 3 9" xfId="14963"/>
    <cellStyle name="표준 20 2 4" xfId="14964"/>
    <cellStyle name="표준 20 2 4 2" xfId="14965"/>
    <cellStyle name="표준 20 2 4 2 2" xfId="14966"/>
    <cellStyle name="표준 20 2 4 2 2 2" xfId="14967"/>
    <cellStyle name="표준 20 2 4 2 2 2 2" xfId="14968"/>
    <cellStyle name="표준 20 2 4 2 2 3" xfId="14969"/>
    <cellStyle name="표준 20 2 4 2 2 4" xfId="14970"/>
    <cellStyle name="표준 20 2 4 2 3" xfId="14971"/>
    <cellStyle name="표준 20 2 4 2 3 2" xfId="14972"/>
    <cellStyle name="표준 20 2 4 2 4" xfId="14973"/>
    <cellStyle name="표준 20 2 4 2 5" xfId="14974"/>
    <cellStyle name="표준 20 2 4 3" xfId="14975"/>
    <cellStyle name="표준 20 2 4 3 2" xfId="14976"/>
    <cellStyle name="표준 20 2 4 3 2 2" xfId="14977"/>
    <cellStyle name="표준 20 2 4 3 2 2 2" xfId="14978"/>
    <cellStyle name="표준 20 2 4 3 2 3" xfId="14979"/>
    <cellStyle name="표준 20 2 4 3 2 4" xfId="14980"/>
    <cellStyle name="표준 20 2 4 3 3" xfId="14981"/>
    <cellStyle name="표준 20 2 4 3 3 2" xfId="14982"/>
    <cellStyle name="표준 20 2 4 3 4" xfId="14983"/>
    <cellStyle name="표준 20 2 4 3 5" xfId="14984"/>
    <cellStyle name="표준 20 2 4 4" xfId="14985"/>
    <cellStyle name="표준 20 2 4 4 2" xfId="14986"/>
    <cellStyle name="표준 20 2 4 4 2 2" xfId="14987"/>
    <cellStyle name="표준 20 2 4 4 2 2 2" xfId="14988"/>
    <cellStyle name="표준 20 2 4 4 2 3" xfId="14989"/>
    <cellStyle name="표준 20 2 4 4 2 4" xfId="14990"/>
    <cellStyle name="표준 20 2 4 4 3" xfId="14991"/>
    <cellStyle name="표준 20 2 4 4 3 2" xfId="14992"/>
    <cellStyle name="표준 20 2 4 4 4" xfId="14993"/>
    <cellStyle name="표준 20 2 4 4 5" xfId="14994"/>
    <cellStyle name="표준 20 2 4 5" xfId="14995"/>
    <cellStyle name="표준 20 2 4 5 2" xfId="14996"/>
    <cellStyle name="표준 20 2 4 5 2 2" xfId="14997"/>
    <cellStyle name="표준 20 2 4 5 2 2 2" xfId="14998"/>
    <cellStyle name="표준 20 2 4 5 2 3" xfId="14999"/>
    <cellStyle name="표준 20 2 4 5 2 4" xfId="15000"/>
    <cellStyle name="표준 20 2 4 5 3" xfId="15001"/>
    <cellStyle name="표준 20 2 4 5 3 2" xfId="15002"/>
    <cellStyle name="표준 20 2 4 5 4" xfId="15003"/>
    <cellStyle name="표준 20 2 4 5 5" xfId="15004"/>
    <cellStyle name="표준 20 2 4 6" xfId="15005"/>
    <cellStyle name="표준 20 2 4 6 2" xfId="15006"/>
    <cellStyle name="표준 20 2 4 6 2 2" xfId="15007"/>
    <cellStyle name="표준 20 2 4 6 3" xfId="15008"/>
    <cellStyle name="표준 20 2 4 6 4" xfId="15009"/>
    <cellStyle name="표준 20 2 4 7" xfId="15010"/>
    <cellStyle name="표준 20 2 4 7 2" xfId="15011"/>
    <cellStyle name="표준 20 2 4 8" xfId="15012"/>
    <cellStyle name="표준 20 2 4 9" xfId="15013"/>
    <cellStyle name="표준 20 2 5" xfId="15014"/>
    <cellStyle name="표준 20 2 5 2" xfId="15015"/>
    <cellStyle name="표준 20 2 5 2 2" xfId="15016"/>
    <cellStyle name="표준 20 2 5 2 2 2" xfId="15017"/>
    <cellStyle name="표준 20 2 5 2 3" xfId="15018"/>
    <cellStyle name="표준 20 2 5 2 4" xfId="15019"/>
    <cellStyle name="표준 20 2 5 3" xfId="15020"/>
    <cellStyle name="표준 20 2 5 3 2" xfId="15021"/>
    <cellStyle name="표준 20 2 5 4" xfId="15022"/>
    <cellStyle name="표준 20 2 5 5" xfId="15023"/>
    <cellStyle name="표준 20 2 6" xfId="15024"/>
    <cellStyle name="표준 20 2 6 2" xfId="15025"/>
    <cellStyle name="표준 20 2 6 2 2" xfId="15026"/>
    <cellStyle name="표준 20 2 6 2 2 2" xfId="15027"/>
    <cellStyle name="표준 20 2 6 2 3" xfId="15028"/>
    <cellStyle name="표준 20 2 6 2 4" xfId="15029"/>
    <cellStyle name="표준 20 2 6 3" xfId="15030"/>
    <cellStyle name="표준 20 2 6 3 2" xfId="15031"/>
    <cellStyle name="표준 20 2 6 4" xfId="15032"/>
    <cellStyle name="표준 20 2 6 5" xfId="15033"/>
    <cellStyle name="표준 20 2 7" xfId="15034"/>
    <cellStyle name="표준 20 2 7 2" xfId="15035"/>
    <cellStyle name="표준 20 2 7 2 2" xfId="15036"/>
    <cellStyle name="표준 20 2 7 2 2 2" xfId="15037"/>
    <cellStyle name="표준 20 2 7 2 3" xfId="15038"/>
    <cellStyle name="표준 20 2 7 2 4" xfId="15039"/>
    <cellStyle name="표준 20 2 7 3" xfId="15040"/>
    <cellStyle name="표준 20 2 7 3 2" xfId="15041"/>
    <cellStyle name="표준 20 2 7 4" xfId="15042"/>
    <cellStyle name="표준 20 2 7 5" xfId="15043"/>
    <cellStyle name="표준 20 2 8" xfId="15044"/>
    <cellStyle name="표준 20 2 8 2" xfId="15045"/>
    <cellStyle name="표준 20 2 8 2 2" xfId="15046"/>
    <cellStyle name="표준 20 2 8 2 2 2" xfId="15047"/>
    <cellStyle name="표준 20 2 8 2 3" xfId="15048"/>
    <cellStyle name="표준 20 2 8 2 4" xfId="15049"/>
    <cellStyle name="표준 20 2 8 3" xfId="15050"/>
    <cellStyle name="표준 20 2 8 3 2" xfId="15051"/>
    <cellStyle name="표준 20 2 8 4" xfId="15052"/>
    <cellStyle name="표준 20 2 8 5" xfId="15053"/>
    <cellStyle name="표준 20 2 9" xfId="15054"/>
    <cellStyle name="표준 20 2 9 2" xfId="15055"/>
    <cellStyle name="표준 20 2 9 2 2" xfId="15056"/>
    <cellStyle name="표준 20 2 9 3" xfId="15057"/>
    <cellStyle name="표준 20 2 9 4" xfId="15058"/>
    <cellStyle name="표준 20 3" xfId="15059"/>
    <cellStyle name="표준 20 3 10" xfId="15060"/>
    <cellStyle name="표준 20 3 11" xfId="15061"/>
    <cellStyle name="표준 20 3 2" xfId="15062"/>
    <cellStyle name="표준 20 3 2 10" xfId="15063"/>
    <cellStyle name="표준 20 3 2 2" xfId="15064"/>
    <cellStyle name="표준 20 3 2 2 2" xfId="15065"/>
    <cellStyle name="표준 20 3 2 2 2 2" xfId="15066"/>
    <cellStyle name="표준 20 3 2 2 2 2 2" xfId="15067"/>
    <cellStyle name="표준 20 3 2 2 2 2 2 2" xfId="15068"/>
    <cellStyle name="표준 20 3 2 2 2 2 3" xfId="15069"/>
    <cellStyle name="표준 20 3 2 2 2 2 4" xfId="15070"/>
    <cellStyle name="표준 20 3 2 2 2 3" xfId="15071"/>
    <cellStyle name="표준 20 3 2 2 2 3 2" xfId="15072"/>
    <cellStyle name="표준 20 3 2 2 2 4" xfId="15073"/>
    <cellStyle name="표준 20 3 2 2 2 5" xfId="15074"/>
    <cellStyle name="표준 20 3 2 2 3" xfId="15075"/>
    <cellStyle name="표준 20 3 2 2 3 2" xfId="15076"/>
    <cellStyle name="표준 20 3 2 2 3 2 2" xfId="15077"/>
    <cellStyle name="표준 20 3 2 2 3 2 2 2" xfId="15078"/>
    <cellStyle name="표준 20 3 2 2 3 2 3" xfId="15079"/>
    <cellStyle name="표준 20 3 2 2 3 2 4" xfId="15080"/>
    <cellStyle name="표준 20 3 2 2 3 3" xfId="15081"/>
    <cellStyle name="표준 20 3 2 2 3 3 2" xfId="15082"/>
    <cellStyle name="표준 20 3 2 2 3 4" xfId="15083"/>
    <cellStyle name="표준 20 3 2 2 3 5" xfId="15084"/>
    <cellStyle name="표준 20 3 2 2 4" xfId="15085"/>
    <cellStyle name="표준 20 3 2 2 4 2" xfId="15086"/>
    <cellStyle name="표준 20 3 2 2 4 2 2" xfId="15087"/>
    <cellStyle name="표준 20 3 2 2 4 2 2 2" xfId="15088"/>
    <cellStyle name="표준 20 3 2 2 4 2 3" xfId="15089"/>
    <cellStyle name="표준 20 3 2 2 4 2 4" xfId="15090"/>
    <cellStyle name="표준 20 3 2 2 4 3" xfId="15091"/>
    <cellStyle name="표준 20 3 2 2 4 3 2" xfId="15092"/>
    <cellStyle name="표준 20 3 2 2 4 4" xfId="15093"/>
    <cellStyle name="표준 20 3 2 2 4 5" xfId="15094"/>
    <cellStyle name="표준 20 3 2 2 5" xfId="15095"/>
    <cellStyle name="표준 20 3 2 2 5 2" xfId="15096"/>
    <cellStyle name="표준 20 3 2 2 5 2 2" xfId="15097"/>
    <cellStyle name="표준 20 3 2 2 5 2 2 2" xfId="15098"/>
    <cellStyle name="표준 20 3 2 2 5 2 3" xfId="15099"/>
    <cellStyle name="표준 20 3 2 2 5 2 4" xfId="15100"/>
    <cellStyle name="표준 20 3 2 2 5 3" xfId="15101"/>
    <cellStyle name="표준 20 3 2 2 5 3 2" xfId="15102"/>
    <cellStyle name="표준 20 3 2 2 5 4" xfId="15103"/>
    <cellStyle name="표준 20 3 2 2 5 5" xfId="15104"/>
    <cellStyle name="표준 20 3 2 2 6" xfId="15105"/>
    <cellStyle name="표준 20 3 2 2 6 2" xfId="15106"/>
    <cellStyle name="표준 20 3 2 2 6 2 2" xfId="15107"/>
    <cellStyle name="표준 20 3 2 2 6 3" xfId="15108"/>
    <cellStyle name="표준 20 3 2 2 6 4" xfId="15109"/>
    <cellStyle name="표준 20 3 2 2 7" xfId="15110"/>
    <cellStyle name="표준 20 3 2 2 7 2" xfId="15111"/>
    <cellStyle name="표준 20 3 2 2 8" xfId="15112"/>
    <cellStyle name="표준 20 3 2 2 9" xfId="15113"/>
    <cellStyle name="표준 20 3 2 3" xfId="15114"/>
    <cellStyle name="표준 20 3 2 3 2" xfId="15115"/>
    <cellStyle name="표준 20 3 2 3 2 2" xfId="15116"/>
    <cellStyle name="표준 20 3 2 3 2 2 2" xfId="15117"/>
    <cellStyle name="표준 20 3 2 3 2 3" xfId="15118"/>
    <cellStyle name="표준 20 3 2 3 2 4" xfId="15119"/>
    <cellStyle name="표준 20 3 2 3 3" xfId="15120"/>
    <cellStyle name="표준 20 3 2 3 3 2" xfId="15121"/>
    <cellStyle name="표준 20 3 2 3 4" xfId="15122"/>
    <cellStyle name="표준 20 3 2 3 5" xfId="15123"/>
    <cellStyle name="표준 20 3 2 4" xfId="15124"/>
    <cellStyle name="표준 20 3 2 4 2" xfId="15125"/>
    <cellStyle name="표준 20 3 2 4 2 2" xfId="15126"/>
    <cellStyle name="표준 20 3 2 4 2 2 2" xfId="15127"/>
    <cellStyle name="표준 20 3 2 4 2 3" xfId="15128"/>
    <cellStyle name="표준 20 3 2 4 2 4" xfId="15129"/>
    <cellStyle name="표준 20 3 2 4 3" xfId="15130"/>
    <cellStyle name="표준 20 3 2 4 3 2" xfId="15131"/>
    <cellStyle name="표준 20 3 2 4 4" xfId="15132"/>
    <cellStyle name="표준 20 3 2 4 5" xfId="15133"/>
    <cellStyle name="표준 20 3 2 5" xfId="15134"/>
    <cellStyle name="표준 20 3 2 5 2" xfId="15135"/>
    <cellStyle name="표준 20 3 2 5 2 2" xfId="15136"/>
    <cellStyle name="표준 20 3 2 5 2 2 2" xfId="15137"/>
    <cellStyle name="표준 20 3 2 5 2 3" xfId="15138"/>
    <cellStyle name="표준 20 3 2 5 2 4" xfId="15139"/>
    <cellStyle name="표준 20 3 2 5 3" xfId="15140"/>
    <cellStyle name="표준 20 3 2 5 3 2" xfId="15141"/>
    <cellStyle name="표준 20 3 2 5 4" xfId="15142"/>
    <cellStyle name="표준 20 3 2 5 5" xfId="15143"/>
    <cellStyle name="표준 20 3 2 6" xfId="15144"/>
    <cellStyle name="표준 20 3 2 6 2" xfId="15145"/>
    <cellStyle name="표준 20 3 2 6 2 2" xfId="15146"/>
    <cellStyle name="표준 20 3 2 6 2 2 2" xfId="15147"/>
    <cellStyle name="표준 20 3 2 6 2 3" xfId="15148"/>
    <cellStyle name="표준 20 3 2 6 2 4" xfId="15149"/>
    <cellStyle name="표준 20 3 2 6 3" xfId="15150"/>
    <cellStyle name="표준 20 3 2 6 3 2" xfId="15151"/>
    <cellStyle name="표준 20 3 2 6 4" xfId="15152"/>
    <cellStyle name="표준 20 3 2 6 5" xfId="15153"/>
    <cellStyle name="표준 20 3 2 7" xfId="15154"/>
    <cellStyle name="표준 20 3 2 7 2" xfId="15155"/>
    <cellStyle name="표준 20 3 2 7 2 2" xfId="15156"/>
    <cellStyle name="표준 20 3 2 7 3" xfId="15157"/>
    <cellStyle name="표준 20 3 2 7 4" xfId="15158"/>
    <cellStyle name="표준 20 3 2 8" xfId="15159"/>
    <cellStyle name="표준 20 3 2 8 2" xfId="15160"/>
    <cellStyle name="표준 20 3 2 9" xfId="15161"/>
    <cellStyle name="표준 20 3 3" xfId="15162"/>
    <cellStyle name="표준 20 3 3 2" xfId="15163"/>
    <cellStyle name="표준 20 3 3 2 2" xfId="15164"/>
    <cellStyle name="표준 20 3 3 2 2 2" xfId="15165"/>
    <cellStyle name="표준 20 3 3 2 2 2 2" xfId="15166"/>
    <cellStyle name="표준 20 3 3 2 2 3" xfId="15167"/>
    <cellStyle name="표준 20 3 3 2 2 4" xfId="15168"/>
    <cellStyle name="표준 20 3 3 2 3" xfId="15169"/>
    <cellStyle name="표준 20 3 3 2 3 2" xfId="15170"/>
    <cellStyle name="표준 20 3 3 2 4" xfId="15171"/>
    <cellStyle name="표준 20 3 3 2 5" xfId="15172"/>
    <cellStyle name="표준 20 3 3 3" xfId="15173"/>
    <cellStyle name="표준 20 3 3 3 2" xfId="15174"/>
    <cellStyle name="표준 20 3 3 3 2 2" xfId="15175"/>
    <cellStyle name="표준 20 3 3 3 2 2 2" xfId="15176"/>
    <cellStyle name="표준 20 3 3 3 2 3" xfId="15177"/>
    <cellStyle name="표준 20 3 3 3 2 4" xfId="15178"/>
    <cellStyle name="표준 20 3 3 3 3" xfId="15179"/>
    <cellStyle name="표준 20 3 3 3 3 2" xfId="15180"/>
    <cellStyle name="표준 20 3 3 3 4" xfId="15181"/>
    <cellStyle name="표준 20 3 3 3 5" xfId="15182"/>
    <cellStyle name="표준 20 3 3 4" xfId="15183"/>
    <cellStyle name="표준 20 3 3 4 2" xfId="15184"/>
    <cellStyle name="표준 20 3 3 4 2 2" xfId="15185"/>
    <cellStyle name="표준 20 3 3 4 2 2 2" xfId="15186"/>
    <cellStyle name="표준 20 3 3 4 2 3" xfId="15187"/>
    <cellStyle name="표준 20 3 3 4 2 4" xfId="15188"/>
    <cellStyle name="표준 20 3 3 4 3" xfId="15189"/>
    <cellStyle name="표준 20 3 3 4 3 2" xfId="15190"/>
    <cellStyle name="표준 20 3 3 4 4" xfId="15191"/>
    <cellStyle name="표준 20 3 3 4 5" xfId="15192"/>
    <cellStyle name="표준 20 3 3 5" xfId="15193"/>
    <cellStyle name="표준 20 3 3 5 2" xfId="15194"/>
    <cellStyle name="표준 20 3 3 5 2 2" xfId="15195"/>
    <cellStyle name="표준 20 3 3 5 2 2 2" xfId="15196"/>
    <cellStyle name="표준 20 3 3 5 2 3" xfId="15197"/>
    <cellStyle name="표준 20 3 3 5 2 4" xfId="15198"/>
    <cellStyle name="표준 20 3 3 5 3" xfId="15199"/>
    <cellStyle name="표준 20 3 3 5 3 2" xfId="15200"/>
    <cellStyle name="표준 20 3 3 5 4" xfId="15201"/>
    <cellStyle name="표준 20 3 3 5 5" xfId="15202"/>
    <cellStyle name="표준 20 3 3 6" xfId="15203"/>
    <cellStyle name="표준 20 3 3 6 2" xfId="15204"/>
    <cellStyle name="표준 20 3 3 6 2 2" xfId="15205"/>
    <cellStyle name="표준 20 3 3 6 3" xfId="15206"/>
    <cellStyle name="표준 20 3 3 6 4" xfId="15207"/>
    <cellStyle name="표준 20 3 3 7" xfId="15208"/>
    <cellStyle name="표준 20 3 3 7 2" xfId="15209"/>
    <cellStyle name="표준 20 3 3 8" xfId="15210"/>
    <cellStyle name="표준 20 3 3 9" xfId="15211"/>
    <cellStyle name="표준 20 3 4" xfId="15212"/>
    <cellStyle name="표준 20 3 4 2" xfId="15213"/>
    <cellStyle name="표준 20 3 4 2 2" xfId="15214"/>
    <cellStyle name="표준 20 3 4 2 2 2" xfId="15215"/>
    <cellStyle name="표준 20 3 4 2 3" xfId="15216"/>
    <cellStyle name="표준 20 3 4 2 4" xfId="15217"/>
    <cellStyle name="표준 20 3 4 3" xfId="15218"/>
    <cellStyle name="표준 20 3 4 3 2" xfId="15219"/>
    <cellStyle name="표준 20 3 4 4" xfId="15220"/>
    <cellStyle name="표준 20 3 4 5" xfId="15221"/>
    <cellStyle name="표준 20 3 5" xfId="15222"/>
    <cellStyle name="표준 20 3 5 2" xfId="15223"/>
    <cellStyle name="표준 20 3 5 2 2" xfId="15224"/>
    <cellStyle name="표준 20 3 5 2 2 2" xfId="15225"/>
    <cellStyle name="표준 20 3 5 2 3" xfId="15226"/>
    <cellStyle name="표준 20 3 5 2 4" xfId="15227"/>
    <cellStyle name="표준 20 3 5 3" xfId="15228"/>
    <cellStyle name="표준 20 3 5 3 2" xfId="15229"/>
    <cellStyle name="표준 20 3 5 4" xfId="15230"/>
    <cellStyle name="표준 20 3 5 5" xfId="15231"/>
    <cellStyle name="표준 20 3 6" xfId="15232"/>
    <cellStyle name="표준 20 3 6 2" xfId="15233"/>
    <cellStyle name="표준 20 3 6 2 2" xfId="15234"/>
    <cellStyle name="표준 20 3 6 2 2 2" xfId="15235"/>
    <cellStyle name="표준 20 3 6 2 3" xfId="15236"/>
    <cellStyle name="표준 20 3 6 2 4" xfId="15237"/>
    <cellStyle name="표준 20 3 6 3" xfId="15238"/>
    <cellStyle name="표준 20 3 6 3 2" xfId="15239"/>
    <cellStyle name="표준 20 3 6 4" xfId="15240"/>
    <cellStyle name="표준 20 3 6 5" xfId="15241"/>
    <cellStyle name="표준 20 3 7" xfId="15242"/>
    <cellStyle name="표준 20 3 7 2" xfId="15243"/>
    <cellStyle name="표준 20 3 7 2 2" xfId="15244"/>
    <cellStyle name="표준 20 3 7 2 2 2" xfId="15245"/>
    <cellStyle name="표준 20 3 7 2 3" xfId="15246"/>
    <cellStyle name="표준 20 3 7 2 4" xfId="15247"/>
    <cellStyle name="표준 20 3 7 3" xfId="15248"/>
    <cellStyle name="표준 20 3 7 3 2" xfId="15249"/>
    <cellStyle name="표준 20 3 7 4" xfId="15250"/>
    <cellStyle name="표준 20 3 7 5" xfId="15251"/>
    <cellStyle name="표준 20 3 8" xfId="15252"/>
    <cellStyle name="표준 20 3 8 2" xfId="15253"/>
    <cellStyle name="표준 20 3 8 2 2" xfId="15254"/>
    <cellStyle name="표준 20 3 8 3" xfId="15255"/>
    <cellStyle name="표준 20 3 8 4" xfId="15256"/>
    <cellStyle name="표준 20 3 9" xfId="15257"/>
    <cellStyle name="표준 20 3 9 2" xfId="15258"/>
    <cellStyle name="표준 20 4" xfId="15259"/>
    <cellStyle name="표준 20 4 10" xfId="15260"/>
    <cellStyle name="표준 20 4 2" xfId="15261"/>
    <cellStyle name="표준 20 4 2 2" xfId="15262"/>
    <cellStyle name="표준 20 4 2 2 2" xfId="15263"/>
    <cellStyle name="표준 20 4 2 2 2 2" xfId="15264"/>
    <cellStyle name="표준 20 4 2 2 2 2 2" xfId="15265"/>
    <cellStyle name="표준 20 4 2 2 2 3" xfId="15266"/>
    <cellStyle name="표준 20 4 2 2 2 4" xfId="15267"/>
    <cellStyle name="표준 20 4 2 2 3" xfId="15268"/>
    <cellStyle name="표준 20 4 2 2 3 2" xfId="15269"/>
    <cellStyle name="표준 20 4 2 2 4" xfId="15270"/>
    <cellStyle name="표준 20 4 2 2 5" xfId="15271"/>
    <cellStyle name="표준 20 4 2 3" xfId="15272"/>
    <cellStyle name="표준 20 4 2 3 2" xfId="15273"/>
    <cellStyle name="표준 20 4 2 3 2 2" xfId="15274"/>
    <cellStyle name="표준 20 4 2 3 2 2 2" xfId="15275"/>
    <cellStyle name="표준 20 4 2 3 2 3" xfId="15276"/>
    <cellStyle name="표준 20 4 2 3 2 4" xfId="15277"/>
    <cellStyle name="표준 20 4 2 3 3" xfId="15278"/>
    <cellStyle name="표준 20 4 2 3 3 2" xfId="15279"/>
    <cellStyle name="표준 20 4 2 3 4" xfId="15280"/>
    <cellStyle name="표준 20 4 2 3 5" xfId="15281"/>
    <cellStyle name="표준 20 4 2 4" xfId="15282"/>
    <cellStyle name="표준 20 4 2 4 2" xfId="15283"/>
    <cellStyle name="표준 20 4 2 4 2 2" xfId="15284"/>
    <cellStyle name="표준 20 4 2 4 2 2 2" xfId="15285"/>
    <cellStyle name="표준 20 4 2 4 2 3" xfId="15286"/>
    <cellStyle name="표준 20 4 2 4 2 4" xfId="15287"/>
    <cellStyle name="표준 20 4 2 4 3" xfId="15288"/>
    <cellStyle name="표준 20 4 2 4 3 2" xfId="15289"/>
    <cellStyle name="표준 20 4 2 4 4" xfId="15290"/>
    <cellStyle name="표준 20 4 2 4 5" xfId="15291"/>
    <cellStyle name="표준 20 4 2 5" xfId="15292"/>
    <cellStyle name="표준 20 4 2 5 2" xfId="15293"/>
    <cellStyle name="표준 20 4 2 5 2 2" xfId="15294"/>
    <cellStyle name="표준 20 4 2 5 2 2 2" xfId="15295"/>
    <cellStyle name="표준 20 4 2 5 2 3" xfId="15296"/>
    <cellStyle name="표준 20 4 2 5 2 4" xfId="15297"/>
    <cellStyle name="표준 20 4 2 5 3" xfId="15298"/>
    <cellStyle name="표준 20 4 2 5 3 2" xfId="15299"/>
    <cellStyle name="표준 20 4 2 5 4" xfId="15300"/>
    <cellStyle name="표준 20 4 2 5 5" xfId="15301"/>
    <cellStyle name="표준 20 4 2 6" xfId="15302"/>
    <cellStyle name="표준 20 4 2 6 2" xfId="15303"/>
    <cellStyle name="표준 20 4 2 6 2 2" xfId="15304"/>
    <cellStyle name="표준 20 4 2 6 3" xfId="15305"/>
    <cellStyle name="표준 20 4 2 6 4" xfId="15306"/>
    <cellStyle name="표준 20 4 2 7" xfId="15307"/>
    <cellStyle name="표준 20 4 2 7 2" xfId="15308"/>
    <cellStyle name="표준 20 4 2 8" xfId="15309"/>
    <cellStyle name="표준 20 4 2 9" xfId="15310"/>
    <cellStyle name="표준 20 4 3" xfId="15311"/>
    <cellStyle name="표준 20 4 3 2" xfId="15312"/>
    <cellStyle name="표준 20 4 3 2 2" xfId="15313"/>
    <cellStyle name="표준 20 4 3 2 2 2" xfId="15314"/>
    <cellStyle name="표준 20 4 3 2 3" xfId="15315"/>
    <cellStyle name="표준 20 4 3 2 4" xfId="15316"/>
    <cellStyle name="표준 20 4 3 3" xfId="15317"/>
    <cellStyle name="표준 20 4 3 3 2" xfId="15318"/>
    <cellStyle name="표준 20 4 3 4" xfId="15319"/>
    <cellStyle name="표준 20 4 3 5" xfId="15320"/>
    <cellStyle name="표준 20 4 4" xfId="15321"/>
    <cellStyle name="표준 20 4 4 2" xfId="15322"/>
    <cellStyle name="표준 20 4 4 2 2" xfId="15323"/>
    <cellStyle name="표준 20 4 4 2 2 2" xfId="15324"/>
    <cellStyle name="표준 20 4 4 2 3" xfId="15325"/>
    <cellStyle name="표준 20 4 4 2 4" xfId="15326"/>
    <cellStyle name="표준 20 4 4 3" xfId="15327"/>
    <cellStyle name="표준 20 4 4 3 2" xfId="15328"/>
    <cellStyle name="표준 20 4 4 4" xfId="15329"/>
    <cellStyle name="표준 20 4 4 5" xfId="15330"/>
    <cellStyle name="표준 20 4 5" xfId="15331"/>
    <cellStyle name="표준 20 4 5 2" xfId="15332"/>
    <cellStyle name="표준 20 4 5 2 2" xfId="15333"/>
    <cellStyle name="표준 20 4 5 2 2 2" xfId="15334"/>
    <cellStyle name="표준 20 4 5 2 3" xfId="15335"/>
    <cellStyle name="표준 20 4 5 2 4" xfId="15336"/>
    <cellStyle name="표준 20 4 5 3" xfId="15337"/>
    <cellStyle name="표준 20 4 5 3 2" xfId="15338"/>
    <cellStyle name="표준 20 4 5 4" xfId="15339"/>
    <cellStyle name="표준 20 4 5 5" xfId="15340"/>
    <cellStyle name="표준 20 4 6" xfId="15341"/>
    <cellStyle name="표준 20 4 6 2" xfId="15342"/>
    <cellStyle name="표준 20 4 6 2 2" xfId="15343"/>
    <cellStyle name="표준 20 4 6 2 2 2" xfId="15344"/>
    <cellStyle name="표준 20 4 6 2 3" xfId="15345"/>
    <cellStyle name="표준 20 4 6 2 4" xfId="15346"/>
    <cellStyle name="표준 20 4 6 3" xfId="15347"/>
    <cellStyle name="표준 20 4 6 3 2" xfId="15348"/>
    <cellStyle name="표준 20 4 6 4" xfId="15349"/>
    <cellStyle name="표준 20 4 6 5" xfId="15350"/>
    <cellStyle name="표준 20 4 7" xfId="15351"/>
    <cellStyle name="표준 20 4 7 2" xfId="15352"/>
    <cellStyle name="표준 20 4 7 2 2" xfId="15353"/>
    <cellStyle name="표준 20 4 7 3" xfId="15354"/>
    <cellStyle name="표준 20 4 7 4" xfId="15355"/>
    <cellStyle name="표준 20 4 8" xfId="15356"/>
    <cellStyle name="표준 20 4 8 2" xfId="15357"/>
    <cellStyle name="표준 20 4 9" xfId="15358"/>
    <cellStyle name="표준 20 5" xfId="15359"/>
    <cellStyle name="표준 20 5 2" xfId="15360"/>
    <cellStyle name="표준 20 5 2 2" xfId="15361"/>
    <cellStyle name="표준 20 5 2 2 2" xfId="15362"/>
    <cellStyle name="표준 20 5 2 2 2 2" xfId="15363"/>
    <cellStyle name="표준 20 5 2 2 3" xfId="15364"/>
    <cellStyle name="표준 20 5 2 2 4" xfId="15365"/>
    <cellStyle name="표준 20 5 2 3" xfId="15366"/>
    <cellStyle name="표준 20 5 2 3 2" xfId="15367"/>
    <cellStyle name="표준 20 5 2 4" xfId="15368"/>
    <cellStyle name="표준 20 5 2 5" xfId="15369"/>
    <cellStyle name="표준 20 5 3" xfId="15370"/>
    <cellStyle name="표준 20 5 3 2" xfId="15371"/>
    <cellStyle name="표준 20 5 3 2 2" xfId="15372"/>
    <cellStyle name="표준 20 5 3 2 2 2" xfId="15373"/>
    <cellStyle name="표준 20 5 3 2 3" xfId="15374"/>
    <cellStyle name="표준 20 5 3 2 4" xfId="15375"/>
    <cellStyle name="표준 20 5 3 3" xfId="15376"/>
    <cellStyle name="표준 20 5 3 3 2" xfId="15377"/>
    <cellStyle name="표준 20 5 3 4" xfId="15378"/>
    <cellStyle name="표준 20 5 3 5" xfId="15379"/>
    <cellStyle name="표준 20 5 4" xfId="15380"/>
    <cellStyle name="표준 20 5 4 2" xfId="15381"/>
    <cellStyle name="표준 20 5 4 2 2" xfId="15382"/>
    <cellStyle name="표준 20 5 4 2 2 2" xfId="15383"/>
    <cellStyle name="표준 20 5 4 2 3" xfId="15384"/>
    <cellStyle name="표준 20 5 4 2 4" xfId="15385"/>
    <cellStyle name="표준 20 5 4 3" xfId="15386"/>
    <cellStyle name="표준 20 5 4 3 2" xfId="15387"/>
    <cellStyle name="표준 20 5 4 4" xfId="15388"/>
    <cellStyle name="표준 20 5 4 5" xfId="15389"/>
    <cellStyle name="표준 20 5 5" xfId="15390"/>
    <cellStyle name="표준 20 5 5 2" xfId="15391"/>
    <cellStyle name="표준 20 5 5 2 2" xfId="15392"/>
    <cellStyle name="표준 20 5 5 2 2 2" xfId="15393"/>
    <cellStyle name="표준 20 5 5 2 3" xfId="15394"/>
    <cellStyle name="표준 20 5 5 2 4" xfId="15395"/>
    <cellStyle name="표준 20 5 5 3" xfId="15396"/>
    <cellStyle name="표준 20 5 5 3 2" xfId="15397"/>
    <cellStyle name="표준 20 5 5 4" xfId="15398"/>
    <cellStyle name="표준 20 5 5 5" xfId="15399"/>
    <cellStyle name="표준 20 5 6" xfId="15400"/>
    <cellStyle name="표준 20 5 6 2" xfId="15401"/>
    <cellStyle name="표준 20 5 6 2 2" xfId="15402"/>
    <cellStyle name="표준 20 5 6 3" xfId="15403"/>
    <cellStyle name="표준 20 5 6 4" xfId="15404"/>
    <cellStyle name="표준 20 5 7" xfId="15405"/>
    <cellStyle name="표준 20 5 7 2" xfId="15406"/>
    <cellStyle name="표준 20 5 8" xfId="15407"/>
    <cellStyle name="표준 20 5 9" xfId="15408"/>
    <cellStyle name="표준 20 6" xfId="15409"/>
    <cellStyle name="표준 20 6 2" xfId="15410"/>
    <cellStyle name="표준 20 6 2 2" xfId="15411"/>
    <cellStyle name="표준 20 6 2 2 2" xfId="15412"/>
    <cellStyle name="표준 20 6 2 3" xfId="15413"/>
    <cellStyle name="표준 20 6 2 4" xfId="15414"/>
    <cellStyle name="표준 20 6 3" xfId="15415"/>
    <cellStyle name="표준 20 6 3 2" xfId="15416"/>
    <cellStyle name="표준 20 6 4" xfId="15417"/>
    <cellStyle name="표준 20 6 5" xfId="15418"/>
    <cellStyle name="표준 20 7" xfId="15419"/>
    <cellStyle name="표준 20 7 2" xfId="15420"/>
    <cellStyle name="표준 20 7 2 2" xfId="15421"/>
    <cellStyle name="표준 20 7 2 2 2" xfId="15422"/>
    <cellStyle name="표준 20 7 2 3" xfId="15423"/>
    <cellStyle name="표준 20 7 2 4" xfId="15424"/>
    <cellStyle name="표준 20 7 3" xfId="15425"/>
    <cellStyle name="표준 20 7 3 2" xfId="15426"/>
    <cellStyle name="표준 20 7 4" xfId="15427"/>
    <cellStyle name="표준 20 7 5" xfId="15428"/>
    <cellStyle name="표준 20 8" xfId="15429"/>
    <cellStyle name="표준 20 8 2" xfId="15430"/>
    <cellStyle name="표준 20 8 2 2" xfId="15431"/>
    <cellStyle name="표준 20 8 2 2 2" xfId="15432"/>
    <cellStyle name="표준 20 8 2 3" xfId="15433"/>
    <cellStyle name="표준 20 8 2 4" xfId="15434"/>
    <cellStyle name="표준 20 8 3" xfId="15435"/>
    <cellStyle name="표준 20 8 3 2" xfId="15436"/>
    <cellStyle name="표준 20 8 4" xfId="15437"/>
    <cellStyle name="표준 20 8 5" xfId="15438"/>
    <cellStyle name="표준 20 9" xfId="15439"/>
    <cellStyle name="표준 20 9 2" xfId="15440"/>
    <cellStyle name="표준 20 9 2 2" xfId="15441"/>
    <cellStyle name="표준 20 9 2 2 2" xfId="15442"/>
    <cellStyle name="표준 20 9 2 3" xfId="15443"/>
    <cellStyle name="표준 20 9 2 4" xfId="15444"/>
    <cellStyle name="표준 20 9 3" xfId="15445"/>
    <cellStyle name="표준 20 9 3 2" xfId="15446"/>
    <cellStyle name="표준 20 9 4" xfId="15447"/>
    <cellStyle name="표준 20 9 5" xfId="15448"/>
    <cellStyle name="표준 200" xfId="15449"/>
    <cellStyle name="표준 201" xfId="15450"/>
    <cellStyle name="표준 202" xfId="15451"/>
    <cellStyle name="표준 203" xfId="15452"/>
    <cellStyle name="표준 203 2" xfId="15453"/>
    <cellStyle name="표준 204" xfId="15454"/>
    <cellStyle name="표준 205" xfId="15455"/>
    <cellStyle name="표준 206" xfId="15456"/>
    <cellStyle name="표준 206 2" xfId="15457"/>
    <cellStyle name="표준 206 3" xfId="15458"/>
    <cellStyle name="표준 207" xfId="15459"/>
    <cellStyle name="표준 208" xfId="15460"/>
    <cellStyle name="표준 208 2" xfId="15461"/>
    <cellStyle name="표준 208 3" xfId="15462"/>
    <cellStyle name="표준 209" xfId="15463"/>
    <cellStyle name="표준 21" xfId="15464"/>
    <cellStyle name="표준 21 10" xfId="15465"/>
    <cellStyle name="표준 21 10 2" xfId="15466"/>
    <cellStyle name="표준 21 10 2 2" xfId="15467"/>
    <cellStyle name="표준 21 10 3" xfId="15468"/>
    <cellStyle name="표준 21 10 4" xfId="15469"/>
    <cellStyle name="표준 21 11" xfId="15470"/>
    <cellStyle name="표준 21 11 2" xfId="15471"/>
    <cellStyle name="표준 21 12" xfId="15472"/>
    <cellStyle name="표준 21 13" xfId="15473"/>
    <cellStyle name="표준 21 14" xfId="15474"/>
    <cellStyle name="표준 21 2" xfId="15475"/>
    <cellStyle name="표준 21 2 10" xfId="15476"/>
    <cellStyle name="표준 21 2 10 2" xfId="15477"/>
    <cellStyle name="표준 21 2 11" xfId="15478"/>
    <cellStyle name="표준 21 2 12" xfId="15479"/>
    <cellStyle name="표준 21 2 13" xfId="15480"/>
    <cellStyle name="표준 21 2 2" xfId="15481"/>
    <cellStyle name="표준 21 2 2 10" xfId="15482"/>
    <cellStyle name="표준 21 2 2 11" xfId="15483"/>
    <cellStyle name="표준 21 2 2 2" xfId="15484"/>
    <cellStyle name="표준 21 2 2 2 10" xfId="15485"/>
    <cellStyle name="표준 21 2 2 2 2" xfId="15486"/>
    <cellStyle name="표준 21 2 2 2 2 2" xfId="15487"/>
    <cellStyle name="표준 21 2 2 2 2 2 2" xfId="15488"/>
    <cellStyle name="표준 21 2 2 2 2 2 2 2" xfId="15489"/>
    <cellStyle name="표준 21 2 2 2 2 2 2 2 2" xfId="15490"/>
    <cellStyle name="표준 21 2 2 2 2 2 2 3" xfId="15491"/>
    <cellStyle name="표준 21 2 2 2 2 2 2 4" xfId="15492"/>
    <cellStyle name="표준 21 2 2 2 2 2 3" xfId="15493"/>
    <cellStyle name="표준 21 2 2 2 2 2 3 2" xfId="15494"/>
    <cellStyle name="표준 21 2 2 2 2 2 4" xfId="15495"/>
    <cellStyle name="표준 21 2 2 2 2 2 5" xfId="15496"/>
    <cellStyle name="표준 21 2 2 2 2 3" xfId="15497"/>
    <cellStyle name="표준 21 2 2 2 2 3 2" xfId="15498"/>
    <cellStyle name="표준 21 2 2 2 2 3 2 2" xfId="15499"/>
    <cellStyle name="표준 21 2 2 2 2 3 2 2 2" xfId="15500"/>
    <cellStyle name="표준 21 2 2 2 2 3 2 3" xfId="15501"/>
    <cellStyle name="표준 21 2 2 2 2 3 2 4" xfId="15502"/>
    <cellStyle name="표준 21 2 2 2 2 3 3" xfId="15503"/>
    <cellStyle name="표준 21 2 2 2 2 3 3 2" xfId="15504"/>
    <cellStyle name="표준 21 2 2 2 2 3 4" xfId="15505"/>
    <cellStyle name="표준 21 2 2 2 2 3 5" xfId="15506"/>
    <cellStyle name="표준 21 2 2 2 2 4" xfId="15507"/>
    <cellStyle name="표준 21 2 2 2 2 4 2" xfId="15508"/>
    <cellStyle name="표준 21 2 2 2 2 4 2 2" xfId="15509"/>
    <cellStyle name="표준 21 2 2 2 2 4 2 2 2" xfId="15510"/>
    <cellStyle name="표준 21 2 2 2 2 4 2 3" xfId="15511"/>
    <cellStyle name="표준 21 2 2 2 2 4 2 4" xfId="15512"/>
    <cellStyle name="표준 21 2 2 2 2 4 3" xfId="15513"/>
    <cellStyle name="표준 21 2 2 2 2 4 3 2" xfId="15514"/>
    <cellStyle name="표준 21 2 2 2 2 4 4" xfId="15515"/>
    <cellStyle name="표준 21 2 2 2 2 4 5" xfId="15516"/>
    <cellStyle name="표준 21 2 2 2 2 5" xfId="15517"/>
    <cellStyle name="표준 21 2 2 2 2 5 2" xfId="15518"/>
    <cellStyle name="표준 21 2 2 2 2 5 2 2" xfId="15519"/>
    <cellStyle name="표준 21 2 2 2 2 5 2 2 2" xfId="15520"/>
    <cellStyle name="표준 21 2 2 2 2 5 2 3" xfId="15521"/>
    <cellStyle name="표준 21 2 2 2 2 5 2 4" xfId="15522"/>
    <cellStyle name="표준 21 2 2 2 2 5 3" xfId="15523"/>
    <cellStyle name="표준 21 2 2 2 2 5 3 2" xfId="15524"/>
    <cellStyle name="표준 21 2 2 2 2 5 4" xfId="15525"/>
    <cellStyle name="표준 21 2 2 2 2 5 5" xfId="15526"/>
    <cellStyle name="표준 21 2 2 2 2 6" xfId="15527"/>
    <cellStyle name="표준 21 2 2 2 2 6 2" xfId="15528"/>
    <cellStyle name="표준 21 2 2 2 2 6 2 2" xfId="15529"/>
    <cellStyle name="표준 21 2 2 2 2 6 3" xfId="15530"/>
    <cellStyle name="표준 21 2 2 2 2 6 4" xfId="15531"/>
    <cellStyle name="표준 21 2 2 2 2 7" xfId="15532"/>
    <cellStyle name="표준 21 2 2 2 2 7 2" xfId="15533"/>
    <cellStyle name="표준 21 2 2 2 2 8" xfId="15534"/>
    <cellStyle name="표준 21 2 2 2 2 9" xfId="15535"/>
    <cellStyle name="표준 21 2 2 2 3" xfId="15536"/>
    <cellStyle name="표준 21 2 2 2 3 2" xfId="15537"/>
    <cellStyle name="표준 21 2 2 2 3 2 2" xfId="15538"/>
    <cellStyle name="표준 21 2 2 2 3 2 2 2" xfId="15539"/>
    <cellStyle name="표준 21 2 2 2 3 2 3" xfId="15540"/>
    <cellStyle name="표준 21 2 2 2 3 2 4" xfId="15541"/>
    <cellStyle name="표준 21 2 2 2 3 3" xfId="15542"/>
    <cellStyle name="표준 21 2 2 2 3 3 2" xfId="15543"/>
    <cellStyle name="표준 21 2 2 2 3 4" xfId="15544"/>
    <cellStyle name="표준 21 2 2 2 3 5" xfId="15545"/>
    <cellStyle name="표준 21 2 2 2 4" xfId="15546"/>
    <cellStyle name="표준 21 2 2 2 4 2" xfId="15547"/>
    <cellStyle name="표준 21 2 2 2 4 2 2" xfId="15548"/>
    <cellStyle name="표준 21 2 2 2 4 2 2 2" xfId="15549"/>
    <cellStyle name="표준 21 2 2 2 4 2 3" xfId="15550"/>
    <cellStyle name="표준 21 2 2 2 4 2 4" xfId="15551"/>
    <cellStyle name="표준 21 2 2 2 4 3" xfId="15552"/>
    <cellStyle name="표준 21 2 2 2 4 3 2" xfId="15553"/>
    <cellStyle name="표준 21 2 2 2 4 4" xfId="15554"/>
    <cellStyle name="표준 21 2 2 2 4 5" xfId="15555"/>
    <cellStyle name="표준 21 2 2 2 5" xfId="15556"/>
    <cellStyle name="표준 21 2 2 2 5 2" xfId="15557"/>
    <cellStyle name="표준 21 2 2 2 5 2 2" xfId="15558"/>
    <cellStyle name="표준 21 2 2 2 5 2 2 2" xfId="15559"/>
    <cellStyle name="표준 21 2 2 2 5 2 3" xfId="15560"/>
    <cellStyle name="표준 21 2 2 2 5 2 4" xfId="15561"/>
    <cellStyle name="표준 21 2 2 2 5 3" xfId="15562"/>
    <cellStyle name="표준 21 2 2 2 5 3 2" xfId="15563"/>
    <cellStyle name="표준 21 2 2 2 5 4" xfId="15564"/>
    <cellStyle name="표준 21 2 2 2 5 5" xfId="15565"/>
    <cellStyle name="표준 21 2 2 2 6" xfId="15566"/>
    <cellStyle name="표준 21 2 2 2 6 2" xfId="15567"/>
    <cellStyle name="표준 21 2 2 2 6 2 2" xfId="15568"/>
    <cellStyle name="표준 21 2 2 2 6 2 2 2" xfId="15569"/>
    <cellStyle name="표준 21 2 2 2 6 2 3" xfId="15570"/>
    <cellStyle name="표준 21 2 2 2 6 2 4" xfId="15571"/>
    <cellStyle name="표준 21 2 2 2 6 3" xfId="15572"/>
    <cellStyle name="표준 21 2 2 2 6 3 2" xfId="15573"/>
    <cellStyle name="표준 21 2 2 2 6 4" xfId="15574"/>
    <cellStyle name="표준 21 2 2 2 6 5" xfId="15575"/>
    <cellStyle name="표준 21 2 2 2 7" xfId="15576"/>
    <cellStyle name="표준 21 2 2 2 7 2" xfId="15577"/>
    <cellStyle name="표준 21 2 2 2 7 2 2" xfId="15578"/>
    <cellStyle name="표준 21 2 2 2 7 3" xfId="15579"/>
    <cellStyle name="표준 21 2 2 2 7 4" xfId="15580"/>
    <cellStyle name="표준 21 2 2 2 8" xfId="15581"/>
    <cellStyle name="표준 21 2 2 2 8 2" xfId="15582"/>
    <cellStyle name="표준 21 2 2 2 9" xfId="15583"/>
    <cellStyle name="표준 21 2 2 3" xfId="15584"/>
    <cellStyle name="표준 21 2 2 3 2" xfId="15585"/>
    <cellStyle name="표준 21 2 2 3 2 2" xfId="15586"/>
    <cellStyle name="표준 21 2 2 3 2 2 2" xfId="15587"/>
    <cellStyle name="표준 21 2 2 3 2 2 2 2" xfId="15588"/>
    <cellStyle name="표준 21 2 2 3 2 2 3" xfId="15589"/>
    <cellStyle name="표준 21 2 2 3 2 2 4" xfId="15590"/>
    <cellStyle name="표준 21 2 2 3 2 3" xfId="15591"/>
    <cellStyle name="표준 21 2 2 3 2 3 2" xfId="15592"/>
    <cellStyle name="표준 21 2 2 3 2 4" xfId="15593"/>
    <cellStyle name="표준 21 2 2 3 2 5" xfId="15594"/>
    <cellStyle name="표준 21 2 2 3 3" xfId="15595"/>
    <cellStyle name="표준 21 2 2 3 3 2" xfId="15596"/>
    <cellStyle name="표준 21 2 2 3 3 2 2" xfId="15597"/>
    <cellStyle name="표준 21 2 2 3 3 2 2 2" xfId="15598"/>
    <cellStyle name="표준 21 2 2 3 3 2 3" xfId="15599"/>
    <cellStyle name="표준 21 2 2 3 3 2 4" xfId="15600"/>
    <cellStyle name="표준 21 2 2 3 3 3" xfId="15601"/>
    <cellStyle name="표준 21 2 2 3 3 3 2" xfId="15602"/>
    <cellStyle name="표준 21 2 2 3 3 4" xfId="15603"/>
    <cellStyle name="표준 21 2 2 3 3 5" xfId="15604"/>
    <cellStyle name="표준 21 2 2 3 4" xfId="15605"/>
    <cellStyle name="표준 21 2 2 3 4 2" xfId="15606"/>
    <cellStyle name="표준 21 2 2 3 4 2 2" xfId="15607"/>
    <cellStyle name="표준 21 2 2 3 4 2 2 2" xfId="15608"/>
    <cellStyle name="표준 21 2 2 3 4 2 3" xfId="15609"/>
    <cellStyle name="표준 21 2 2 3 4 2 4" xfId="15610"/>
    <cellStyle name="표준 21 2 2 3 4 3" xfId="15611"/>
    <cellStyle name="표준 21 2 2 3 4 3 2" xfId="15612"/>
    <cellStyle name="표준 21 2 2 3 4 4" xfId="15613"/>
    <cellStyle name="표준 21 2 2 3 4 5" xfId="15614"/>
    <cellStyle name="표준 21 2 2 3 5" xfId="15615"/>
    <cellStyle name="표준 21 2 2 3 5 2" xfId="15616"/>
    <cellStyle name="표준 21 2 2 3 5 2 2" xfId="15617"/>
    <cellStyle name="표준 21 2 2 3 5 2 2 2" xfId="15618"/>
    <cellStyle name="표준 21 2 2 3 5 2 3" xfId="15619"/>
    <cellStyle name="표준 21 2 2 3 5 2 4" xfId="15620"/>
    <cellStyle name="표준 21 2 2 3 5 3" xfId="15621"/>
    <cellStyle name="표준 21 2 2 3 5 3 2" xfId="15622"/>
    <cellStyle name="표준 21 2 2 3 5 4" xfId="15623"/>
    <cellStyle name="표준 21 2 2 3 5 5" xfId="15624"/>
    <cellStyle name="표준 21 2 2 3 6" xfId="15625"/>
    <cellStyle name="표준 21 2 2 3 6 2" xfId="15626"/>
    <cellStyle name="표준 21 2 2 3 6 2 2" xfId="15627"/>
    <cellStyle name="표준 21 2 2 3 6 3" xfId="15628"/>
    <cellStyle name="표준 21 2 2 3 6 4" xfId="15629"/>
    <cellStyle name="표준 21 2 2 3 7" xfId="15630"/>
    <cellStyle name="표준 21 2 2 3 7 2" xfId="15631"/>
    <cellStyle name="표준 21 2 2 3 8" xfId="15632"/>
    <cellStyle name="표준 21 2 2 3 9" xfId="15633"/>
    <cellStyle name="표준 21 2 2 4" xfId="15634"/>
    <cellStyle name="표준 21 2 2 4 2" xfId="15635"/>
    <cellStyle name="표준 21 2 2 4 2 2" xfId="15636"/>
    <cellStyle name="표준 21 2 2 4 2 2 2" xfId="15637"/>
    <cellStyle name="표준 21 2 2 4 2 3" xfId="15638"/>
    <cellStyle name="표준 21 2 2 4 2 4" xfId="15639"/>
    <cellStyle name="표준 21 2 2 4 3" xfId="15640"/>
    <cellStyle name="표준 21 2 2 4 3 2" xfId="15641"/>
    <cellStyle name="표준 21 2 2 4 4" xfId="15642"/>
    <cellStyle name="표준 21 2 2 4 5" xfId="15643"/>
    <cellStyle name="표준 21 2 2 5" xfId="15644"/>
    <cellStyle name="표준 21 2 2 5 2" xfId="15645"/>
    <cellStyle name="표준 21 2 2 5 2 2" xfId="15646"/>
    <cellStyle name="표준 21 2 2 5 2 2 2" xfId="15647"/>
    <cellStyle name="표준 21 2 2 5 2 3" xfId="15648"/>
    <cellStyle name="표준 21 2 2 5 2 4" xfId="15649"/>
    <cellStyle name="표준 21 2 2 5 3" xfId="15650"/>
    <cellStyle name="표준 21 2 2 5 3 2" xfId="15651"/>
    <cellStyle name="표준 21 2 2 5 4" xfId="15652"/>
    <cellStyle name="표준 21 2 2 5 5" xfId="15653"/>
    <cellStyle name="표준 21 2 2 6" xfId="15654"/>
    <cellStyle name="표준 21 2 2 6 2" xfId="15655"/>
    <cellStyle name="표준 21 2 2 6 2 2" xfId="15656"/>
    <cellStyle name="표준 21 2 2 6 2 2 2" xfId="15657"/>
    <cellStyle name="표준 21 2 2 6 2 3" xfId="15658"/>
    <cellStyle name="표준 21 2 2 6 2 4" xfId="15659"/>
    <cellStyle name="표준 21 2 2 6 3" xfId="15660"/>
    <cellStyle name="표준 21 2 2 6 3 2" xfId="15661"/>
    <cellStyle name="표준 21 2 2 6 4" xfId="15662"/>
    <cellStyle name="표준 21 2 2 6 5" xfId="15663"/>
    <cellStyle name="표준 21 2 2 7" xfId="15664"/>
    <cellStyle name="표준 21 2 2 7 2" xfId="15665"/>
    <cellStyle name="표준 21 2 2 7 2 2" xfId="15666"/>
    <cellStyle name="표준 21 2 2 7 2 2 2" xfId="15667"/>
    <cellStyle name="표준 21 2 2 7 2 3" xfId="15668"/>
    <cellStyle name="표준 21 2 2 7 2 4" xfId="15669"/>
    <cellStyle name="표준 21 2 2 7 3" xfId="15670"/>
    <cellStyle name="표준 21 2 2 7 3 2" xfId="15671"/>
    <cellStyle name="표준 21 2 2 7 4" xfId="15672"/>
    <cellStyle name="표준 21 2 2 7 5" xfId="15673"/>
    <cellStyle name="표준 21 2 2 8" xfId="15674"/>
    <cellStyle name="표준 21 2 2 8 2" xfId="15675"/>
    <cellStyle name="표준 21 2 2 8 2 2" xfId="15676"/>
    <cellStyle name="표준 21 2 2 8 3" xfId="15677"/>
    <cellStyle name="표준 21 2 2 8 4" xfId="15678"/>
    <cellStyle name="표준 21 2 2 9" xfId="15679"/>
    <cellStyle name="표준 21 2 2 9 2" xfId="15680"/>
    <cellStyle name="표준 21 2 3" xfId="15681"/>
    <cellStyle name="표준 21 2 3 10" xfId="15682"/>
    <cellStyle name="표준 21 2 3 2" xfId="15683"/>
    <cellStyle name="표준 21 2 3 2 2" xfId="15684"/>
    <cellStyle name="표준 21 2 3 2 2 2" xfId="15685"/>
    <cellStyle name="표준 21 2 3 2 2 2 2" xfId="15686"/>
    <cellStyle name="표준 21 2 3 2 2 2 2 2" xfId="15687"/>
    <cellStyle name="표준 21 2 3 2 2 2 3" xfId="15688"/>
    <cellStyle name="표준 21 2 3 2 2 2 4" xfId="15689"/>
    <cellStyle name="표준 21 2 3 2 2 3" xfId="15690"/>
    <cellStyle name="표준 21 2 3 2 2 3 2" xfId="15691"/>
    <cellStyle name="표준 21 2 3 2 2 4" xfId="15692"/>
    <cellStyle name="표준 21 2 3 2 2 5" xfId="15693"/>
    <cellStyle name="표준 21 2 3 2 3" xfId="15694"/>
    <cellStyle name="표준 21 2 3 2 3 2" xfId="15695"/>
    <cellStyle name="표준 21 2 3 2 3 2 2" xfId="15696"/>
    <cellStyle name="표준 21 2 3 2 3 2 2 2" xfId="15697"/>
    <cellStyle name="표준 21 2 3 2 3 2 3" xfId="15698"/>
    <cellStyle name="표준 21 2 3 2 3 2 4" xfId="15699"/>
    <cellStyle name="표준 21 2 3 2 3 3" xfId="15700"/>
    <cellStyle name="표준 21 2 3 2 3 3 2" xfId="15701"/>
    <cellStyle name="표준 21 2 3 2 3 4" xfId="15702"/>
    <cellStyle name="표준 21 2 3 2 3 5" xfId="15703"/>
    <cellStyle name="표준 21 2 3 2 4" xfId="15704"/>
    <cellStyle name="표준 21 2 3 2 4 2" xfId="15705"/>
    <cellStyle name="표준 21 2 3 2 4 2 2" xfId="15706"/>
    <cellStyle name="표준 21 2 3 2 4 2 2 2" xfId="15707"/>
    <cellStyle name="표준 21 2 3 2 4 2 3" xfId="15708"/>
    <cellStyle name="표준 21 2 3 2 4 2 4" xfId="15709"/>
    <cellStyle name="표준 21 2 3 2 4 3" xfId="15710"/>
    <cellStyle name="표준 21 2 3 2 4 3 2" xfId="15711"/>
    <cellStyle name="표준 21 2 3 2 4 4" xfId="15712"/>
    <cellStyle name="표준 21 2 3 2 4 5" xfId="15713"/>
    <cellStyle name="표준 21 2 3 2 5" xfId="15714"/>
    <cellStyle name="표준 21 2 3 2 5 2" xfId="15715"/>
    <cellStyle name="표준 21 2 3 2 5 2 2" xfId="15716"/>
    <cellStyle name="표준 21 2 3 2 5 2 2 2" xfId="15717"/>
    <cellStyle name="표준 21 2 3 2 5 2 3" xfId="15718"/>
    <cellStyle name="표준 21 2 3 2 5 2 4" xfId="15719"/>
    <cellStyle name="표준 21 2 3 2 5 3" xfId="15720"/>
    <cellStyle name="표준 21 2 3 2 5 3 2" xfId="15721"/>
    <cellStyle name="표준 21 2 3 2 5 4" xfId="15722"/>
    <cellStyle name="표준 21 2 3 2 5 5" xfId="15723"/>
    <cellStyle name="표준 21 2 3 2 6" xfId="15724"/>
    <cellStyle name="표준 21 2 3 2 6 2" xfId="15725"/>
    <cellStyle name="표준 21 2 3 2 6 2 2" xfId="15726"/>
    <cellStyle name="표준 21 2 3 2 6 3" xfId="15727"/>
    <cellStyle name="표준 21 2 3 2 6 4" xfId="15728"/>
    <cellStyle name="표준 21 2 3 2 7" xfId="15729"/>
    <cellStyle name="표준 21 2 3 2 7 2" xfId="15730"/>
    <cellStyle name="표준 21 2 3 2 8" xfId="15731"/>
    <cellStyle name="표준 21 2 3 2 9" xfId="15732"/>
    <cellStyle name="표준 21 2 3 3" xfId="15733"/>
    <cellStyle name="표준 21 2 3 3 2" xfId="15734"/>
    <cellStyle name="표준 21 2 3 3 2 2" xfId="15735"/>
    <cellStyle name="표준 21 2 3 3 2 2 2" xfId="15736"/>
    <cellStyle name="표준 21 2 3 3 2 3" xfId="15737"/>
    <cellStyle name="표준 21 2 3 3 2 4" xfId="15738"/>
    <cellStyle name="표준 21 2 3 3 3" xfId="15739"/>
    <cellStyle name="표준 21 2 3 3 3 2" xfId="15740"/>
    <cellStyle name="표준 21 2 3 3 4" xfId="15741"/>
    <cellStyle name="표준 21 2 3 3 5" xfId="15742"/>
    <cellStyle name="표준 21 2 3 4" xfId="15743"/>
    <cellStyle name="표준 21 2 3 4 2" xfId="15744"/>
    <cellStyle name="표준 21 2 3 4 2 2" xfId="15745"/>
    <cellStyle name="표준 21 2 3 4 2 2 2" xfId="15746"/>
    <cellStyle name="표준 21 2 3 4 2 3" xfId="15747"/>
    <cellStyle name="표준 21 2 3 4 2 4" xfId="15748"/>
    <cellStyle name="표준 21 2 3 4 3" xfId="15749"/>
    <cellStyle name="표준 21 2 3 4 3 2" xfId="15750"/>
    <cellStyle name="표준 21 2 3 4 4" xfId="15751"/>
    <cellStyle name="표준 21 2 3 4 5" xfId="15752"/>
    <cellStyle name="표준 21 2 3 5" xfId="15753"/>
    <cellStyle name="표준 21 2 3 5 2" xfId="15754"/>
    <cellStyle name="표준 21 2 3 5 2 2" xfId="15755"/>
    <cellStyle name="표준 21 2 3 5 2 2 2" xfId="15756"/>
    <cellStyle name="표준 21 2 3 5 2 3" xfId="15757"/>
    <cellStyle name="표준 21 2 3 5 2 4" xfId="15758"/>
    <cellStyle name="표준 21 2 3 5 3" xfId="15759"/>
    <cellStyle name="표준 21 2 3 5 3 2" xfId="15760"/>
    <cellStyle name="표준 21 2 3 5 4" xfId="15761"/>
    <cellStyle name="표준 21 2 3 5 5" xfId="15762"/>
    <cellStyle name="표준 21 2 3 6" xfId="15763"/>
    <cellStyle name="표준 21 2 3 6 2" xfId="15764"/>
    <cellStyle name="표준 21 2 3 6 2 2" xfId="15765"/>
    <cellStyle name="표준 21 2 3 6 2 2 2" xfId="15766"/>
    <cellStyle name="표준 21 2 3 6 2 3" xfId="15767"/>
    <cellStyle name="표준 21 2 3 6 2 4" xfId="15768"/>
    <cellStyle name="표준 21 2 3 6 3" xfId="15769"/>
    <cellStyle name="표준 21 2 3 6 3 2" xfId="15770"/>
    <cellStyle name="표준 21 2 3 6 4" xfId="15771"/>
    <cellStyle name="표준 21 2 3 6 5" xfId="15772"/>
    <cellStyle name="표준 21 2 3 7" xfId="15773"/>
    <cellStyle name="표준 21 2 3 7 2" xfId="15774"/>
    <cellStyle name="표준 21 2 3 7 2 2" xfId="15775"/>
    <cellStyle name="표준 21 2 3 7 3" xfId="15776"/>
    <cellStyle name="표준 21 2 3 7 4" xfId="15777"/>
    <cellStyle name="표준 21 2 3 8" xfId="15778"/>
    <cellStyle name="표준 21 2 3 8 2" xfId="15779"/>
    <cellStyle name="표준 21 2 3 9" xfId="15780"/>
    <cellStyle name="표준 21 2 4" xfId="15781"/>
    <cellStyle name="표준 21 2 4 2" xfId="15782"/>
    <cellStyle name="표준 21 2 4 2 2" xfId="15783"/>
    <cellStyle name="표준 21 2 4 2 2 2" xfId="15784"/>
    <cellStyle name="표준 21 2 4 2 2 2 2" xfId="15785"/>
    <cellStyle name="표준 21 2 4 2 2 3" xfId="15786"/>
    <cellStyle name="표준 21 2 4 2 2 4" xfId="15787"/>
    <cellStyle name="표준 21 2 4 2 3" xfId="15788"/>
    <cellStyle name="표준 21 2 4 2 3 2" xfId="15789"/>
    <cellStyle name="표준 21 2 4 2 4" xfId="15790"/>
    <cellStyle name="표준 21 2 4 2 5" xfId="15791"/>
    <cellStyle name="표준 21 2 4 3" xfId="15792"/>
    <cellStyle name="표준 21 2 4 3 2" xfId="15793"/>
    <cellStyle name="표준 21 2 4 3 2 2" xfId="15794"/>
    <cellStyle name="표준 21 2 4 3 2 2 2" xfId="15795"/>
    <cellStyle name="표준 21 2 4 3 2 3" xfId="15796"/>
    <cellStyle name="표준 21 2 4 3 2 4" xfId="15797"/>
    <cellStyle name="표준 21 2 4 3 3" xfId="15798"/>
    <cellStyle name="표준 21 2 4 3 3 2" xfId="15799"/>
    <cellStyle name="표준 21 2 4 3 4" xfId="15800"/>
    <cellStyle name="표준 21 2 4 3 5" xfId="15801"/>
    <cellStyle name="표준 21 2 4 4" xfId="15802"/>
    <cellStyle name="표준 21 2 4 4 2" xfId="15803"/>
    <cellStyle name="표준 21 2 4 4 2 2" xfId="15804"/>
    <cellStyle name="표준 21 2 4 4 2 2 2" xfId="15805"/>
    <cellStyle name="표준 21 2 4 4 2 3" xfId="15806"/>
    <cellStyle name="표준 21 2 4 4 2 4" xfId="15807"/>
    <cellStyle name="표준 21 2 4 4 3" xfId="15808"/>
    <cellStyle name="표준 21 2 4 4 3 2" xfId="15809"/>
    <cellStyle name="표준 21 2 4 4 4" xfId="15810"/>
    <cellStyle name="표준 21 2 4 4 5" xfId="15811"/>
    <cellStyle name="표준 21 2 4 5" xfId="15812"/>
    <cellStyle name="표준 21 2 4 5 2" xfId="15813"/>
    <cellStyle name="표준 21 2 4 5 2 2" xfId="15814"/>
    <cellStyle name="표준 21 2 4 5 2 2 2" xfId="15815"/>
    <cellStyle name="표준 21 2 4 5 2 3" xfId="15816"/>
    <cellStyle name="표준 21 2 4 5 2 4" xfId="15817"/>
    <cellStyle name="표준 21 2 4 5 3" xfId="15818"/>
    <cellStyle name="표준 21 2 4 5 3 2" xfId="15819"/>
    <cellStyle name="표준 21 2 4 5 4" xfId="15820"/>
    <cellStyle name="표준 21 2 4 5 5" xfId="15821"/>
    <cellStyle name="표준 21 2 4 6" xfId="15822"/>
    <cellStyle name="표준 21 2 4 6 2" xfId="15823"/>
    <cellStyle name="표준 21 2 4 6 2 2" xfId="15824"/>
    <cellStyle name="표준 21 2 4 6 3" xfId="15825"/>
    <cellStyle name="표준 21 2 4 6 4" xfId="15826"/>
    <cellStyle name="표준 21 2 4 7" xfId="15827"/>
    <cellStyle name="표준 21 2 4 7 2" xfId="15828"/>
    <cellStyle name="표준 21 2 4 8" xfId="15829"/>
    <cellStyle name="표준 21 2 4 9" xfId="15830"/>
    <cellStyle name="표준 21 2 5" xfId="15831"/>
    <cellStyle name="표준 21 2 5 2" xfId="15832"/>
    <cellStyle name="표준 21 2 5 2 2" xfId="15833"/>
    <cellStyle name="표준 21 2 5 2 2 2" xfId="15834"/>
    <cellStyle name="표준 21 2 5 2 3" xfId="15835"/>
    <cellStyle name="표준 21 2 5 2 4" xfId="15836"/>
    <cellStyle name="표준 21 2 5 3" xfId="15837"/>
    <cellStyle name="표준 21 2 5 3 2" xfId="15838"/>
    <cellStyle name="표준 21 2 5 4" xfId="15839"/>
    <cellStyle name="표준 21 2 5 5" xfId="15840"/>
    <cellStyle name="표준 21 2 6" xfId="15841"/>
    <cellStyle name="표준 21 2 6 2" xfId="15842"/>
    <cellStyle name="표준 21 2 6 2 2" xfId="15843"/>
    <cellStyle name="표준 21 2 6 2 2 2" xfId="15844"/>
    <cellStyle name="표준 21 2 6 2 3" xfId="15845"/>
    <cellStyle name="표준 21 2 6 2 4" xfId="15846"/>
    <cellStyle name="표준 21 2 6 3" xfId="15847"/>
    <cellStyle name="표준 21 2 6 3 2" xfId="15848"/>
    <cellStyle name="표준 21 2 6 4" xfId="15849"/>
    <cellStyle name="표준 21 2 6 5" xfId="15850"/>
    <cellStyle name="표준 21 2 7" xfId="15851"/>
    <cellStyle name="표준 21 2 7 2" xfId="15852"/>
    <cellStyle name="표준 21 2 7 2 2" xfId="15853"/>
    <cellStyle name="표준 21 2 7 2 2 2" xfId="15854"/>
    <cellStyle name="표준 21 2 7 2 3" xfId="15855"/>
    <cellStyle name="표준 21 2 7 2 4" xfId="15856"/>
    <cellStyle name="표준 21 2 7 3" xfId="15857"/>
    <cellStyle name="표준 21 2 7 3 2" xfId="15858"/>
    <cellStyle name="표준 21 2 7 4" xfId="15859"/>
    <cellStyle name="표준 21 2 7 5" xfId="15860"/>
    <cellStyle name="표준 21 2 8" xfId="15861"/>
    <cellStyle name="표준 21 2 8 2" xfId="15862"/>
    <cellStyle name="표준 21 2 8 2 2" xfId="15863"/>
    <cellStyle name="표준 21 2 8 2 2 2" xfId="15864"/>
    <cellStyle name="표준 21 2 8 2 3" xfId="15865"/>
    <cellStyle name="표준 21 2 8 2 4" xfId="15866"/>
    <cellStyle name="표준 21 2 8 3" xfId="15867"/>
    <cellStyle name="표준 21 2 8 3 2" xfId="15868"/>
    <cellStyle name="표준 21 2 8 4" xfId="15869"/>
    <cellStyle name="표준 21 2 8 5" xfId="15870"/>
    <cellStyle name="표준 21 2 9" xfId="15871"/>
    <cellStyle name="표준 21 2 9 2" xfId="15872"/>
    <cellStyle name="표준 21 2 9 2 2" xfId="15873"/>
    <cellStyle name="표준 21 2 9 3" xfId="15874"/>
    <cellStyle name="표준 21 2 9 4" xfId="15875"/>
    <cellStyle name="표준 21 3" xfId="15876"/>
    <cellStyle name="표준 21 3 10" xfId="15877"/>
    <cellStyle name="표준 21 3 11" xfId="15878"/>
    <cellStyle name="표준 21 3 2" xfId="15879"/>
    <cellStyle name="표준 21 3 2 10" xfId="15880"/>
    <cellStyle name="표준 21 3 2 2" xfId="15881"/>
    <cellStyle name="표준 21 3 2 2 2" xfId="15882"/>
    <cellStyle name="표준 21 3 2 2 2 2" xfId="15883"/>
    <cellStyle name="표준 21 3 2 2 2 2 2" xfId="15884"/>
    <cellStyle name="표준 21 3 2 2 2 2 2 2" xfId="15885"/>
    <cellStyle name="표준 21 3 2 2 2 2 3" xfId="15886"/>
    <cellStyle name="표준 21 3 2 2 2 2 4" xfId="15887"/>
    <cellStyle name="표준 21 3 2 2 2 3" xfId="15888"/>
    <cellStyle name="표준 21 3 2 2 2 3 2" xfId="15889"/>
    <cellStyle name="표준 21 3 2 2 2 4" xfId="15890"/>
    <cellStyle name="표준 21 3 2 2 2 5" xfId="15891"/>
    <cellStyle name="표준 21 3 2 2 3" xfId="15892"/>
    <cellStyle name="표준 21 3 2 2 3 2" xfId="15893"/>
    <cellStyle name="표준 21 3 2 2 3 2 2" xfId="15894"/>
    <cellStyle name="표준 21 3 2 2 3 2 2 2" xfId="15895"/>
    <cellStyle name="표준 21 3 2 2 3 2 3" xfId="15896"/>
    <cellStyle name="표준 21 3 2 2 3 2 4" xfId="15897"/>
    <cellStyle name="표준 21 3 2 2 3 3" xfId="15898"/>
    <cellStyle name="표준 21 3 2 2 3 3 2" xfId="15899"/>
    <cellStyle name="표준 21 3 2 2 3 4" xfId="15900"/>
    <cellStyle name="표준 21 3 2 2 3 5" xfId="15901"/>
    <cellStyle name="표준 21 3 2 2 4" xfId="15902"/>
    <cellStyle name="표준 21 3 2 2 4 2" xfId="15903"/>
    <cellStyle name="표준 21 3 2 2 4 2 2" xfId="15904"/>
    <cellStyle name="표준 21 3 2 2 4 2 2 2" xfId="15905"/>
    <cellStyle name="표준 21 3 2 2 4 2 3" xfId="15906"/>
    <cellStyle name="표준 21 3 2 2 4 2 4" xfId="15907"/>
    <cellStyle name="표준 21 3 2 2 4 3" xfId="15908"/>
    <cellStyle name="표준 21 3 2 2 4 3 2" xfId="15909"/>
    <cellStyle name="표준 21 3 2 2 4 4" xfId="15910"/>
    <cellStyle name="표준 21 3 2 2 4 5" xfId="15911"/>
    <cellStyle name="표준 21 3 2 2 5" xfId="15912"/>
    <cellStyle name="표준 21 3 2 2 5 2" xfId="15913"/>
    <cellStyle name="표준 21 3 2 2 5 2 2" xfId="15914"/>
    <cellStyle name="표준 21 3 2 2 5 2 2 2" xfId="15915"/>
    <cellStyle name="표준 21 3 2 2 5 2 3" xfId="15916"/>
    <cellStyle name="표준 21 3 2 2 5 2 4" xfId="15917"/>
    <cellStyle name="표준 21 3 2 2 5 3" xfId="15918"/>
    <cellStyle name="표준 21 3 2 2 5 3 2" xfId="15919"/>
    <cellStyle name="표준 21 3 2 2 5 4" xfId="15920"/>
    <cellStyle name="표준 21 3 2 2 5 5" xfId="15921"/>
    <cellStyle name="표준 21 3 2 2 6" xfId="15922"/>
    <cellStyle name="표준 21 3 2 2 6 2" xfId="15923"/>
    <cellStyle name="표준 21 3 2 2 6 2 2" xfId="15924"/>
    <cellStyle name="표준 21 3 2 2 6 3" xfId="15925"/>
    <cellStyle name="표준 21 3 2 2 6 4" xfId="15926"/>
    <cellStyle name="표준 21 3 2 2 7" xfId="15927"/>
    <cellStyle name="표준 21 3 2 2 7 2" xfId="15928"/>
    <cellStyle name="표준 21 3 2 2 8" xfId="15929"/>
    <cellStyle name="표준 21 3 2 2 9" xfId="15930"/>
    <cellStyle name="표준 21 3 2 3" xfId="15931"/>
    <cellStyle name="표준 21 3 2 3 2" xfId="15932"/>
    <cellStyle name="표준 21 3 2 3 2 2" xfId="15933"/>
    <cellStyle name="표준 21 3 2 3 2 2 2" xfId="15934"/>
    <cellStyle name="표준 21 3 2 3 2 3" xfId="15935"/>
    <cellStyle name="표준 21 3 2 3 2 4" xfId="15936"/>
    <cellStyle name="표준 21 3 2 3 3" xfId="15937"/>
    <cellStyle name="표준 21 3 2 3 3 2" xfId="15938"/>
    <cellStyle name="표준 21 3 2 3 4" xfId="15939"/>
    <cellStyle name="표준 21 3 2 3 5" xfId="15940"/>
    <cellStyle name="표준 21 3 2 4" xfId="15941"/>
    <cellStyle name="표준 21 3 2 4 2" xfId="15942"/>
    <cellStyle name="표준 21 3 2 4 2 2" xfId="15943"/>
    <cellStyle name="표준 21 3 2 4 2 2 2" xfId="15944"/>
    <cellStyle name="표준 21 3 2 4 2 3" xfId="15945"/>
    <cellStyle name="표준 21 3 2 4 2 4" xfId="15946"/>
    <cellStyle name="표준 21 3 2 4 3" xfId="15947"/>
    <cellStyle name="표준 21 3 2 4 3 2" xfId="15948"/>
    <cellStyle name="표준 21 3 2 4 4" xfId="15949"/>
    <cellStyle name="표준 21 3 2 4 5" xfId="15950"/>
    <cellStyle name="표준 21 3 2 5" xfId="15951"/>
    <cellStyle name="표준 21 3 2 5 2" xfId="15952"/>
    <cellStyle name="표준 21 3 2 5 2 2" xfId="15953"/>
    <cellStyle name="표준 21 3 2 5 2 2 2" xfId="15954"/>
    <cellStyle name="표준 21 3 2 5 2 3" xfId="15955"/>
    <cellStyle name="표준 21 3 2 5 2 4" xfId="15956"/>
    <cellStyle name="표준 21 3 2 5 3" xfId="15957"/>
    <cellStyle name="표준 21 3 2 5 3 2" xfId="15958"/>
    <cellStyle name="표준 21 3 2 5 4" xfId="15959"/>
    <cellStyle name="표준 21 3 2 5 5" xfId="15960"/>
    <cellStyle name="표준 21 3 2 6" xfId="15961"/>
    <cellStyle name="표준 21 3 2 6 2" xfId="15962"/>
    <cellStyle name="표준 21 3 2 6 2 2" xfId="15963"/>
    <cellStyle name="표준 21 3 2 6 2 2 2" xfId="15964"/>
    <cellStyle name="표준 21 3 2 6 2 3" xfId="15965"/>
    <cellStyle name="표준 21 3 2 6 2 4" xfId="15966"/>
    <cellStyle name="표준 21 3 2 6 3" xfId="15967"/>
    <cellStyle name="표준 21 3 2 6 3 2" xfId="15968"/>
    <cellStyle name="표준 21 3 2 6 4" xfId="15969"/>
    <cellStyle name="표준 21 3 2 6 5" xfId="15970"/>
    <cellStyle name="표준 21 3 2 7" xfId="15971"/>
    <cellStyle name="표준 21 3 2 7 2" xfId="15972"/>
    <cellStyle name="표준 21 3 2 7 2 2" xfId="15973"/>
    <cellStyle name="표준 21 3 2 7 3" xfId="15974"/>
    <cellStyle name="표준 21 3 2 7 4" xfId="15975"/>
    <cellStyle name="표준 21 3 2 8" xfId="15976"/>
    <cellStyle name="표준 21 3 2 8 2" xfId="15977"/>
    <cellStyle name="표준 21 3 2 9" xfId="15978"/>
    <cellStyle name="표준 21 3 3" xfId="15979"/>
    <cellStyle name="표준 21 3 3 2" xfId="15980"/>
    <cellStyle name="표준 21 3 3 2 2" xfId="15981"/>
    <cellStyle name="표준 21 3 3 2 2 2" xfId="15982"/>
    <cellStyle name="표준 21 3 3 2 2 2 2" xfId="15983"/>
    <cellStyle name="표준 21 3 3 2 2 3" xfId="15984"/>
    <cellStyle name="표준 21 3 3 2 2 4" xfId="15985"/>
    <cellStyle name="표준 21 3 3 2 3" xfId="15986"/>
    <cellStyle name="표준 21 3 3 2 3 2" xfId="15987"/>
    <cellStyle name="표준 21 3 3 2 4" xfId="15988"/>
    <cellStyle name="표준 21 3 3 2 5" xfId="15989"/>
    <cellStyle name="표준 21 3 3 3" xfId="15990"/>
    <cellStyle name="표준 21 3 3 3 2" xfId="15991"/>
    <cellStyle name="표준 21 3 3 3 2 2" xfId="15992"/>
    <cellStyle name="표준 21 3 3 3 2 2 2" xfId="15993"/>
    <cellStyle name="표준 21 3 3 3 2 3" xfId="15994"/>
    <cellStyle name="표준 21 3 3 3 2 4" xfId="15995"/>
    <cellStyle name="표준 21 3 3 3 3" xfId="15996"/>
    <cellStyle name="표준 21 3 3 3 3 2" xfId="15997"/>
    <cellStyle name="표준 21 3 3 3 4" xfId="15998"/>
    <cellStyle name="표준 21 3 3 3 5" xfId="15999"/>
    <cellStyle name="표준 21 3 3 4" xfId="16000"/>
    <cellStyle name="표준 21 3 3 4 2" xfId="16001"/>
    <cellStyle name="표준 21 3 3 4 2 2" xfId="16002"/>
    <cellStyle name="표준 21 3 3 4 2 2 2" xfId="16003"/>
    <cellStyle name="표준 21 3 3 4 2 3" xfId="16004"/>
    <cellStyle name="표준 21 3 3 4 2 4" xfId="16005"/>
    <cellStyle name="표준 21 3 3 4 3" xfId="16006"/>
    <cellStyle name="표준 21 3 3 4 3 2" xfId="16007"/>
    <cellStyle name="표준 21 3 3 4 4" xfId="16008"/>
    <cellStyle name="표준 21 3 3 4 5" xfId="16009"/>
    <cellStyle name="표준 21 3 3 5" xfId="16010"/>
    <cellStyle name="표준 21 3 3 5 2" xfId="16011"/>
    <cellStyle name="표준 21 3 3 5 2 2" xfId="16012"/>
    <cellStyle name="표준 21 3 3 5 2 2 2" xfId="16013"/>
    <cellStyle name="표준 21 3 3 5 2 3" xfId="16014"/>
    <cellStyle name="표준 21 3 3 5 2 4" xfId="16015"/>
    <cellStyle name="표준 21 3 3 5 3" xfId="16016"/>
    <cellStyle name="표준 21 3 3 5 3 2" xfId="16017"/>
    <cellStyle name="표준 21 3 3 5 4" xfId="16018"/>
    <cellStyle name="표준 21 3 3 5 5" xfId="16019"/>
    <cellStyle name="표준 21 3 3 6" xfId="16020"/>
    <cellStyle name="표준 21 3 3 6 2" xfId="16021"/>
    <cellStyle name="표준 21 3 3 6 2 2" xfId="16022"/>
    <cellStyle name="표준 21 3 3 6 3" xfId="16023"/>
    <cellStyle name="표준 21 3 3 6 4" xfId="16024"/>
    <cellStyle name="표준 21 3 3 7" xfId="16025"/>
    <cellStyle name="표준 21 3 3 7 2" xfId="16026"/>
    <cellStyle name="표준 21 3 3 8" xfId="16027"/>
    <cellStyle name="표준 21 3 3 9" xfId="16028"/>
    <cellStyle name="표준 21 3 4" xfId="16029"/>
    <cellStyle name="표준 21 3 4 2" xfId="16030"/>
    <cellStyle name="표준 21 3 4 2 2" xfId="16031"/>
    <cellStyle name="표준 21 3 4 2 2 2" xfId="16032"/>
    <cellStyle name="표준 21 3 4 2 3" xfId="16033"/>
    <cellStyle name="표준 21 3 4 2 4" xfId="16034"/>
    <cellStyle name="표준 21 3 4 3" xfId="16035"/>
    <cellStyle name="표준 21 3 4 3 2" xfId="16036"/>
    <cellStyle name="표준 21 3 4 4" xfId="16037"/>
    <cellStyle name="표준 21 3 4 5" xfId="16038"/>
    <cellStyle name="표준 21 3 5" xfId="16039"/>
    <cellStyle name="표준 21 3 5 2" xfId="16040"/>
    <cellStyle name="표준 21 3 5 2 2" xfId="16041"/>
    <cellStyle name="표준 21 3 5 2 2 2" xfId="16042"/>
    <cellStyle name="표준 21 3 5 2 3" xfId="16043"/>
    <cellStyle name="표준 21 3 5 2 4" xfId="16044"/>
    <cellStyle name="표준 21 3 5 3" xfId="16045"/>
    <cellStyle name="표준 21 3 5 3 2" xfId="16046"/>
    <cellStyle name="표준 21 3 5 4" xfId="16047"/>
    <cellStyle name="표준 21 3 5 5" xfId="16048"/>
    <cellStyle name="표준 21 3 6" xfId="16049"/>
    <cellStyle name="표준 21 3 6 2" xfId="16050"/>
    <cellStyle name="표준 21 3 6 2 2" xfId="16051"/>
    <cellStyle name="표준 21 3 6 2 2 2" xfId="16052"/>
    <cellStyle name="표준 21 3 6 2 3" xfId="16053"/>
    <cellStyle name="표준 21 3 6 2 4" xfId="16054"/>
    <cellStyle name="표준 21 3 6 3" xfId="16055"/>
    <cellStyle name="표준 21 3 6 3 2" xfId="16056"/>
    <cellStyle name="표준 21 3 6 4" xfId="16057"/>
    <cellStyle name="표준 21 3 6 5" xfId="16058"/>
    <cellStyle name="표준 21 3 7" xfId="16059"/>
    <cellStyle name="표준 21 3 7 2" xfId="16060"/>
    <cellStyle name="표준 21 3 7 2 2" xfId="16061"/>
    <cellStyle name="표준 21 3 7 2 2 2" xfId="16062"/>
    <cellStyle name="표준 21 3 7 2 3" xfId="16063"/>
    <cellStyle name="표준 21 3 7 2 4" xfId="16064"/>
    <cellStyle name="표준 21 3 7 3" xfId="16065"/>
    <cellStyle name="표준 21 3 7 3 2" xfId="16066"/>
    <cellStyle name="표준 21 3 7 4" xfId="16067"/>
    <cellStyle name="표준 21 3 7 5" xfId="16068"/>
    <cellStyle name="표준 21 3 8" xfId="16069"/>
    <cellStyle name="표준 21 3 8 2" xfId="16070"/>
    <cellStyle name="표준 21 3 8 2 2" xfId="16071"/>
    <cellStyle name="표준 21 3 8 3" xfId="16072"/>
    <cellStyle name="표준 21 3 8 4" xfId="16073"/>
    <cellStyle name="표준 21 3 9" xfId="16074"/>
    <cellStyle name="표준 21 3 9 2" xfId="16075"/>
    <cellStyle name="표준 21 4" xfId="16076"/>
    <cellStyle name="표준 21 4 10" xfId="16077"/>
    <cellStyle name="표준 21 4 2" xfId="16078"/>
    <cellStyle name="표준 21 4 2 2" xfId="16079"/>
    <cellStyle name="표준 21 4 2 2 2" xfId="16080"/>
    <cellStyle name="표준 21 4 2 2 2 2" xfId="16081"/>
    <cellStyle name="표준 21 4 2 2 2 2 2" xfId="16082"/>
    <cellStyle name="표준 21 4 2 2 2 3" xfId="16083"/>
    <cellStyle name="표준 21 4 2 2 2 4" xfId="16084"/>
    <cellStyle name="표준 21 4 2 2 3" xfId="16085"/>
    <cellStyle name="표준 21 4 2 2 3 2" xfId="16086"/>
    <cellStyle name="표준 21 4 2 2 4" xfId="16087"/>
    <cellStyle name="표준 21 4 2 2 5" xfId="16088"/>
    <cellStyle name="표준 21 4 2 3" xfId="16089"/>
    <cellStyle name="표준 21 4 2 3 2" xfId="16090"/>
    <cellStyle name="표준 21 4 2 3 2 2" xfId="16091"/>
    <cellStyle name="표준 21 4 2 3 2 2 2" xfId="16092"/>
    <cellStyle name="표준 21 4 2 3 2 3" xfId="16093"/>
    <cellStyle name="표준 21 4 2 3 2 4" xfId="16094"/>
    <cellStyle name="표준 21 4 2 3 3" xfId="16095"/>
    <cellStyle name="표준 21 4 2 3 3 2" xfId="16096"/>
    <cellStyle name="표준 21 4 2 3 4" xfId="16097"/>
    <cellStyle name="표준 21 4 2 3 5" xfId="16098"/>
    <cellStyle name="표준 21 4 2 4" xfId="16099"/>
    <cellStyle name="표준 21 4 2 4 2" xfId="16100"/>
    <cellStyle name="표준 21 4 2 4 2 2" xfId="16101"/>
    <cellStyle name="표준 21 4 2 4 2 2 2" xfId="16102"/>
    <cellStyle name="표준 21 4 2 4 2 3" xfId="16103"/>
    <cellStyle name="표준 21 4 2 4 2 4" xfId="16104"/>
    <cellStyle name="표준 21 4 2 4 3" xfId="16105"/>
    <cellStyle name="표준 21 4 2 4 3 2" xfId="16106"/>
    <cellStyle name="표준 21 4 2 4 4" xfId="16107"/>
    <cellStyle name="표준 21 4 2 4 5" xfId="16108"/>
    <cellStyle name="표준 21 4 2 5" xfId="16109"/>
    <cellStyle name="표준 21 4 2 5 2" xfId="16110"/>
    <cellStyle name="표준 21 4 2 5 2 2" xfId="16111"/>
    <cellStyle name="표준 21 4 2 5 2 2 2" xfId="16112"/>
    <cellStyle name="표준 21 4 2 5 2 3" xfId="16113"/>
    <cellStyle name="표준 21 4 2 5 2 4" xfId="16114"/>
    <cellStyle name="표준 21 4 2 5 3" xfId="16115"/>
    <cellStyle name="표준 21 4 2 5 3 2" xfId="16116"/>
    <cellStyle name="표준 21 4 2 5 4" xfId="16117"/>
    <cellStyle name="표준 21 4 2 5 5" xfId="16118"/>
    <cellStyle name="표준 21 4 2 6" xfId="16119"/>
    <cellStyle name="표준 21 4 2 6 2" xfId="16120"/>
    <cellStyle name="표준 21 4 2 6 2 2" xfId="16121"/>
    <cellStyle name="표준 21 4 2 6 3" xfId="16122"/>
    <cellStyle name="표준 21 4 2 6 4" xfId="16123"/>
    <cellStyle name="표준 21 4 2 7" xfId="16124"/>
    <cellStyle name="표준 21 4 2 7 2" xfId="16125"/>
    <cellStyle name="표준 21 4 2 8" xfId="16126"/>
    <cellStyle name="표준 21 4 2 9" xfId="16127"/>
    <cellStyle name="표준 21 4 3" xfId="16128"/>
    <cellStyle name="표준 21 4 3 2" xfId="16129"/>
    <cellStyle name="표준 21 4 3 2 2" xfId="16130"/>
    <cellStyle name="표준 21 4 3 2 2 2" xfId="16131"/>
    <cellStyle name="표준 21 4 3 2 3" xfId="16132"/>
    <cellStyle name="표준 21 4 3 2 4" xfId="16133"/>
    <cellStyle name="표준 21 4 3 3" xfId="16134"/>
    <cellStyle name="표준 21 4 3 3 2" xfId="16135"/>
    <cellStyle name="표준 21 4 3 4" xfId="16136"/>
    <cellStyle name="표준 21 4 3 5" xfId="16137"/>
    <cellStyle name="표준 21 4 4" xfId="16138"/>
    <cellStyle name="표준 21 4 4 2" xfId="16139"/>
    <cellStyle name="표준 21 4 4 2 2" xfId="16140"/>
    <cellStyle name="표준 21 4 4 2 2 2" xfId="16141"/>
    <cellStyle name="표준 21 4 4 2 3" xfId="16142"/>
    <cellStyle name="표준 21 4 4 2 4" xfId="16143"/>
    <cellStyle name="표준 21 4 4 3" xfId="16144"/>
    <cellStyle name="표준 21 4 4 3 2" xfId="16145"/>
    <cellStyle name="표준 21 4 4 4" xfId="16146"/>
    <cellStyle name="표준 21 4 4 5" xfId="16147"/>
    <cellStyle name="표준 21 4 5" xfId="16148"/>
    <cellStyle name="표준 21 4 5 2" xfId="16149"/>
    <cellStyle name="표준 21 4 5 2 2" xfId="16150"/>
    <cellStyle name="표준 21 4 5 2 2 2" xfId="16151"/>
    <cellStyle name="표준 21 4 5 2 3" xfId="16152"/>
    <cellStyle name="표준 21 4 5 2 4" xfId="16153"/>
    <cellStyle name="표준 21 4 5 3" xfId="16154"/>
    <cellStyle name="표준 21 4 5 3 2" xfId="16155"/>
    <cellStyle name="표준 21 4 5 4" xfId="16156"/>
    <cellStyle name="표준 21 4 5 5" xfId="16157"/>
    <cellStyle name="표준 21 4 6" xfId="16158"/>
    <cellStyle name="표준 21 4 6 2" xfId="16159"/>
    <cellStyle name="표준 21 4 6 2 2" xfId="16160"/>
    <cellStyle name="표준 21 4 6 2 2 2" xfId="16161"/>
    <cellStyle name="표준 21 4 6 2 3" xfId="16162"/>
    <cellStyle name="표준 21 4 6 2 4" xfId="16163"/>
    <cellStyle name="표준 21 4 6 3" xfId="16164"/>
    <cellStyle name="표준 21 4 6 3 2" xfId="16165"/>
    <cellStyle name="표준 21 4 6 4" xfId="16166"/>
    <cellStyle name="표준 21 4 6 5" xfId="16167"/>
    <cellStyle name="표준 21 4 7" xfId="16168"/>
    <cellStyle name="표준 21 4 7 2" xfId="16169"/>
    <cellStyle name="표준 21 4 7 2 2" xfId="16170"/>
    <cellStyle name="표준 21 4 7 3" xfId="16171"/>
    <cellStyle name="표준 21 4 7 4" xfId="16172"/>
    <cellStyle name="표준 21 4 8" xfId="16173"/>
    <cellStyle name="표준 21 4 8 2" xfId="16174"/>
    <cellStyle name="표준 21 4 9" xfId="16175"/>
    <cellStyle name="표준 21 5" xfId="16176"/>
    <cellStyle name="표준 21 5 2" xfId="16177"/>
    <cellStyle name="표준 21 5 2 2" xfId="16178"/>
    <cellStyle name="표준 21 5 2 2 2" xfId="16179"/>
    <cellStyle name="표준 21 5 2 2 2 2" xfId="16180"/>
    <cellStyle name="표준 21 5 2 2 3" xfId="16181"/>
    <cellStyle name="표준 21 5 2 2 4" xfId="16182"/>
    <cellStyle name="표준 21 5 2 3" xfId="16183"/>
    <cellStyle name="표준 21 5 2 3 2" xfId="16184"/>
    <cellStyle name="표준 21 5 2 4" xfId="16185"/>
    <cellStyle name="표준 21 5 2 5" xfId="16186"/>
    <cellStyle name="표준 21 5 3" xfId="16187"/>
    <cellStyle name="표준 21 5 3 2" xfId="16188"/>
    <cellStyle name="표준 21 5 3 2 2" xfId="16189"/>
    <cellStyle name="표준 21 5 3 2 2 2" xfId="16190"/>
    <cellStyle name="표준 21 5 3 2 3" xfId="16191"/>
    <cellStyle name="표준 21 5 3 2 4" xfId="16192"/>
    <cellStyle name="표준 21 5 3 3" xfId="16193"/>
    <cellStyle name="표준 21 5 3 3 2" xfId="16194"/>
    <cellStyle name="표준 21 5 3 4" xfId="16195"/>
    <cellStyle name="표준 21 5 3 5" xfId="16196"/>
    <cellStyle name="표준 21 5 4" xfId="16197"/>
    <cellStyle name="표준 21 5 4 2" xfId="16198"/>
    <cellStyle name="표준 21 5 4 2 2" xfId="16199"/>
    <cellStyle name="표준 21 5 4 2 2 2" xfId="16200"/>
    <cellStyle name="표준 21 5 4 2 3" xfId="16201"/>
    <cellStyle name="표준 21 5 4 2 4" xfId="16202"/>
    <cellStyle name="표준 21 5 4 3" xfId="16203"/>
    <cellStyle name="표준 21 5 4 3 2" xfId="16204"/>
    <cellStyle name="표준 21 5 4 4" xfId="16205"/>
    <cellStyle name="표준 21 5 4 5" xfId="16206"/>
    <cellStyle name="표준 21 5 5" xfId="16207"/>
    <cellStyle name="표준 21 5 5 2" xfId="16208"/>
    <cellStyle name="표준 21 5 5 2 2" xfId="16209"/>
    <cellStyle name="표준 21 5 5 2 2 2" xfId="16210"/>
    <cellStyle name="표준 21 5 5 2 3" xfId="16211"/>
    <cellStyle name="표준 21 5 5 2 4" xfId="16212"/>
    <cellStyle name="표준 21 5 5 3" xfId="16213"/>
    <cellStyle name="표준 21 5 5 3 2" xfId="16214"/>
    <cellStyle name="표준 21 5 5 4" xfId="16215"/>
    <cellStyle name="표준 21 5 5 5" xfId="16216"/>
    <cellStyle name="표준 21 5 6" xfId="16217"/>
    <cellStyle name="표준 21 5 6 2" xfId="16218"/>
    <cellStyle name="표준 21 5 6 2 2" xfId="16219"/>
    <cellStyle name="표준 21 5 6 3" xfId="16220"/>
    <cellStyle name="표준 21 5 6 4" xfId="16221"/>
    <cellStyle name="표준 21 5 7" xfId="16222"/>
    <cellStyle name="표준 21 5 7 2" xfId="16223"/>
    <cellStyle name="표준 21 5 8" xfId="16224"/>
    <cellStyle name="표준 21 5 9" xfId="16225"/>
    <cellStyle name="표준 21 6" xfId="16226"/>
    <cellStyle name="표준 21 6 2" xfId="16227"/>
    <cellStyle name="표준 21 6 2 2" xfId="16228"/>
    <cellStyle name="표준 21 6 2 2 2" xfId="16229"/>
    <cellStyle name="표준 21 6 2 3" xfId="16230"/>
    <cellStyle name="표준 21 6 2 4" xfId="16231"/>
    <cellStyle name="표준 21 6 3" xfId="16232"/>
    <cellStyle name="표준 21 6 3 2" xfId="16233"/>
    <cellStyle name="표준 21 6 4" xfId="16234"/>
    <cellStyle name="표준 21 6 5" xfId="16235"/>
    <cellStyle name="표준 21 7" xfId="16236"/>
    <cellStyle name="표준 21 7 2" xfId="16237"/>
    <cellStyle name="표준 21 7 2 2" xfId="16238"/>
    <cellStyle name="표준 21 7 2 2 2" xfId="16239"/>
    <cellStyle name="표준 21 7 2 3" xfId="16240"/>
    <cellStyle name="표준 21 7 2 4" xfId="16241"/>
    <cellStyle name="표준 21 7 3" xfId="16242"/>
    <cellStyle name="표준 21 7 3 2" xfId="16243"/>
    <cellStyle name="표준 21 7 4" xfId="16244"/>
    <cellStyle name="표준 21 7 5" xfId="16245"/>
    <cellStyle name="표준 21 8" xfId="16246"/>
    <cellStyle name="표준 21 8 2" xfId="16247"/>
    <cellStyle name="표준 21 8 2 2" xfId="16248"/>
    <cellStyle name="표준 21 8 2 2 2" xfId="16249"/>
    <cellStyle name="표준 21 8 2 3" xfId="16250"/>
    <cellStyle name="표준 21 8 2 4" xfId="16251"/>
    <cellStyle name="표준 21 8 3" xfId="16252"/>
    <cellStyle name="표준 21 8 3 2" xfId="16253"/>
    <cellStyle name="표준 21 8 4" xfId="16254"/>
    <cellStyle name="표준 21 8 5" xfId="16255"/>
    <cellStyle name="표준 21 9" xfId="16256"/>
    <cellStyle name="표준 21 9 2" xfId="16257"/>
    <cellStyle name="표준 21 9 2 2" xfId="16258"/>
    <cellStyle name="표준 21 9 2 2 2" xfId="16259"/>
    <cellStyle name="표준 21 9 2 3" xfId="16260"/>
    <cellStyle name="표준 21 9 2 4" xfId="16261"/>
    <cellStyle name="표준 21 9 3" xfId="16262"/>
    <cellStyle name="표준 21 9 3 2" xfId="16263"/>
    <cellStyle name="표준 21 9 4" xfId="16264"/>
    <cellStyle name="표준 21 9 5" xfId="16265"/>
    <cellStyle name="표준 210" xfId="16266"/>
    <cellStyle name="표준 211" xfId="16267"/>
    <cellStyle name="표준 212" xfId="16268"/>
    <cellStyle name="표준 213" xfId="16269"/>
    <cellStyle name="표준 214" xfId="16270"/>
    <cellStyle name="표준 215" xfId="16271"/>
    <cellStyle name="표준 216" xfId="16272"/>
    <cellStyle name="표준 217" xfId="16273"/>
    <cellStyle name="표준 218" xfId="16274"/>
    <cellStyle name="표준 219" xfId="16275"/>
    <cellStyle name="표준 22" xfId="16276"/>
    <cellStyle name="표준 22 10" xfId="16277"/>
    <cellStyle name="표준 22 10 2" xfId="16278"/>
    <cellStyle name="표준 22 10 2 2" xfId="16279"/>
    <cellStyle name="표준 22 10 3" xfId="16280"/>
    <cellStyle name="표준 22 10 4" xfId="16281"/>
    <cellStyle name="표준 22 11" xfId="16282"/>
    <cellStyle name="표준 22 11 2" xfId="16283"/>
    <cellStyle name="표준 22 12" xfId="16284"/>
    <cellStyle name="표준 22 13" xfId="16285"/>
    <cellStyle name="표준 22 14" xfId="16286"/>
    <cellStyle name="표준 22 2" xfId="16287"/>
    <cellStyle name="표준 22 2 10" xfId="16288"/>
    <cellStyle name="표준 22 2 10 2" xfId="16289"/>
    <cellStyle name="표준 22 2 11" xfId="16290"/>
    <cellStyle name="표준 22 2 12" xfId="16291"/>
    <cellStyle name="표준 22 2 13" xfId="16292"/>
    <cellStyle name="표준 22 2 2" xfId="16293"/>
    <cellStyle name="표준 22 2 2 10" xfId="16294"/>
    <cellStyle name="표준 22 2 2 11" xfId="16295"/>
    <cellStyle name="표준 22 2 2 2" xfId="16296"/>
    <cellStyle name="표준 22 2 2 2 10" xfId="16297"/>
    <cellStyle name="표준 22 2 2 2 2" xfId="16298"/>
    <cellStyle name="표준 22 2 2 2 2 2" xfId="16299"/>
    <cellStyle name="표준 22 2 2 2 2 2 2" xfId="16300"/>
    <cellStyle name="표준 22 2 2 2 2 2 2 2" xfId="16301"/>
    <cellStyle name="표준 22 2 2 2 2 2 2 2 2" xfId="16302"/>
    <cellStyle name="표준 22 2 2 2 2 2 2 3" xfId="16303"/>
    <cellStyle name="표준 22 2 2 2 2 2 2 4" xfId="16304"/>
    <cellStyle name="표준 22 2 2 2 2 2 3" xfId="16305"/>
    <cellStyle name="표준 22 2 2 2 2 2 3 2" xfId="16306"/>
    <cellStyle name="표준 22 2 2 2 2 2 4" xfId="16307"/>
    <cellStyle name="표준 22 2 2 2 2 2 5" xfId="16308"/>
    <cellStyle name="표준 22 2 2 2 2 3" xfId="16309"/>
    <cellStyle name="표준 22 2 2 2 2 3 2" xfId="16310"/>
    <cellStyle name="표준 22 2 2 2 2 3 2 2" xfId="16311"/>
    <cellStyle name="표준 22 2 2 2 2 3 2 2 2" xfId="16312"/>
    <cellStyle name="표준 22 2 2 2 2 3 2 3" xfId="16313"/>
    <cellStyle name="표준 22 2 2 2 2 3 2 4" xfId="16314"/>
    <cellStyle name="표준 22 2 2 2 2 3 3" xfId="16315"/>
    <cellStyle name="표준 22 2 2 2 2 3 3 2" xfId="16316"/>
    <cellStyle name="표준 22 2 2 2 2 3 4" xfId="16317"/>
    <cellStyle name="표준 22 2 2 2 2 3 5" xfId="16318"/>
    <cellStyle name="표준 22 2 2 2 2 4" xfId="16319"/>
    <cellStyle name="표준 22 2 2 2 2 4 2" xfId="16320"/>
    <cellStyle name="표준 22 2 2 2 2 4 2 2" xfId="16321"/>
    <cellStyle name="표준 22 2 2 2 2 4 2 2 2" xfId="16322"/>
    <cellStyle name="표준 22 2 2 2 2 4 2 3" xfId="16323"/>
    <cellStyle name="표준 22 2 2 2 2 4 2 4" xfId="16324"/>
    <cellStyle name="표준 22 2 2 2 2 4 3" xfId="16325"/>
    <cellStyle name="표준 22 2 2 2 2 4 3 2" xfId="16326"/>
    <cellStyle name="표준 22 2 2 2 2 4 4" xfId="16327"/>
    <cellStyle name="표준 22 2 2 2 2 4 5" xfId="16328"/>
    <cellStyle name="표준 22 2 2 2 2 5" xfId="16329"/>
    <cellStyle name="표준 22 2 2 2 2 5 2" xfId="16330"/>
    <cellStyle name="표준 22 2 2 2 2 5 2 2" xfId="16331"/>
    <cellStyle name="표준 22 2 2 2 2 5 2 2 2" xfId="16332"/>
    <cellStyle name="표준 22 2 2 2 2 5 2 3" xfId="16333"/>
    <cellStyle name="표준 22 2 2 2 2 5 2 4" xfId="16334"/>
    <cellStyle name="표준 22 2 2 2 2 5 3" xfId="16335"/>
    <cellStyle name="표준 22 2 2 2 2 5 3 2" xfId="16336"/>
    <cellStyle name="표준 22 2 2 2 2 5 4" xfId="16337"/>
    <cellStyle name="표준 22 2 2 2 2 5 5" xfId="16338"/>
    <cellStyle name="표준 22 2 2 2 2 6" xfId="16339"/>
    <cellStyle name="표준 22 2 2 2 2 6 2" xfId="16340"/>
    <cellStyle name="표준 22 2 2 2 2 6 2 2" xfId="16341"/>
    <cellStyle name="표준 22 2 2 2 2 6 3" xfId="16342"/>
    <cellStyle name="표준 22 2 2 2 2 6 4" xfId="16343"/>
    <cellStyle name="표준 22 2 2 2 2 7" xfId="16344"/>
    <cellStyle name="표준 22 2 2 2 2 7 2" xfId="16345"/>
    <cellStyle name="표준 22 2 2 2 2 8" xfId="16346"/>
    <cellStyle name="표준 22 2 2 2 2 9" xfId="16347"/>
    <cellStyle name="표준 22 2 2 2 3" xfId="16348"/>
    <cellStyle name="표준 22 2 2 2 3 2" xfId="16349"/>
    <cellStyle name="표준 22 2 2 2 3 2 2" xfId="16350"/>
    <cellStyle name="표준 22 2 2 2 3 2 2 2" xfId="16351"/>
    <cellStyle name="표준 22 2 2 2 3 2 3" xfId="16352"/>
    <cellStyle name="표준 22 2 2 2 3 2 4" xfId="16353"/>
    <cellStyle name="표준 22 2 2 2 3 3" xfId="16354"/>
    <cellStyle name="표준 22 2 2 2 3 3 2" xfId="16355"/>
    <cellStyle name="표준 22 2 2 2 3 4" xfId="16356"/>
    <cellStyle name="표준 22 2 2 2 3 5" xfId="16357"/>
    <cellStyle name="표준 22 2 2 2 4" xfId="16358"/>
    <cellStyle name="표준 22 2 2 2 4 2" xfId="16359"/>
    <cellStyle name="표준 22 2 2 2 4 2 2" xfId="16360"/>
    <cellStyle name="표준 22 2 2 2 4 2 2 2" xfId="16361"/>
    <cellStyle name="표준 22 2 2 2 4 2 3" xfId="16362"/>
    <cellStyle name="표준 22 2 2 2 4 2 4" xfId="16363"/>
    <cellStyle name="표준 22 2 2 2 4 3" xfId="16364"/>
    <cellStyle name="표준 22 2 2 2 4 3 2" xfId="16365"/>
    <cellStyle name="표준 22 2 2 2 4 4" xfId="16366"/>
    <cellStyle name="표준 22 2 2 2 4 5" xfId="16367"/>
    <cellStyle name="표준 22 2 2 2 5" xfId="16368"/>
    <cellStyle name="표준 22 2 2 2 5 2" xfId="16369"/>
    <cellStyle name="표준 22 2 2 2 5 2 2" xfId="16370"/>
    <cellStyle name="표준 22 2 2 2 5 2 2 2" xfId="16371"/>
    <cellStyle name="표준 22 2 2 2 5 2 3" xfId="16372"/>
    <cellStyle name="표준 22 2 2 2 5 2 4" xfId="16373"/>
    <cellStyle name="표준 22 2 2 2 5 3" xfId="16374"/>
    <cellStyle name="표준 22 2 2 2 5 3 2" xfId="16375"/>
    <cellStyle name="표준 22 2 2 2 5 4" xfId="16376"/>
    <cellStyle name="표준 22 2 2 2 5 5" xfId="16377"/>
    <cellStyle name="표준 22 2 2 2 6" xfId="16378"/>
    <cellStyle name="표준 22 2 2 2 6 2" xfId="16379"/>
    <cellStyle name="표준 22 2 2 2 6 2 2" xfId="16380"/>
    <cellStyle name="표준 22 2 2 2 6 2 2 2" xfId="16381"/>
    <cellStyle name="표준 22 2 2 2 6 2 3" xfId="16382"/>
    <cellStyle name="표준 22 2 2 2 6 2 4" xfId="16383"/>
    <cellStyle name="표준 22 2 2 2 6 3" xfId="16384"/>
    <cellStyle name="표준 22 2 2 2 6 3 2" xfId="16385"/>
    <cellStyle name="표준 22 2 2 2 6 4" xfId="16386"/>
    <cellStyle name="표준 22 2 2 2 6 5" xfId="16387"/>
    <cellStyle name="표준 22 2 2 2 7" xfId="16388"/>
    <cellStyle name="표준 22 2 2 2 7 2" xfId="16389"/>
    <cellStyle name="표준 22 2 2 2 7 2 2" xfId="16390"/>
    <cellStyle name="표준 22 2 2 2 7 3" xfId="16391"/>
    <cellStyle name="표준 22 2 2 2 7 4" xfId="16392"/>
    <cellStyle name="표준 22 2 2 2 8" xfId="16393"/>
    <cellStyle name="표준 22 2 2 2 8 2" xfId="16394"/>
    <cellStyle name="표준 22 2 2 2 9" xfId="16395"/>
    <cellStyle name="표준 22 2 2 3" xfId="16396"/>
    <cellStyle name="표준 22 2 2 3 2" xfId="16397"/>
    <cellStyle name="표준 22 2 2 3 2 2" xfId="16398"/>
    <cellStyle name="표준 22 2 2 3 2 2 2" xfId="16399"/>
    <cellStyle name="표준 22 2 2 3 2 2 2 2" xfId="16400"/>
    <cellStyle name="표준 22 2 2 3 2 2 3" xfId="16401"/>
    <cellStyle name="표준 22 2 2 3 2 2 4" xfId="16402"/>
    <cellStyle name="표준 22 2 2 3 2 3" xfId="16403"/>
    <cellStyle name="표준 22 2 2 3 2 3 2" xfId="16404"/>
    <cellStyle name="표준 22 2 2 3 2 4" xfId="16405"/>
    <cellStyle name="표준 22 2 2 3 2 5" xfId="16406"/>
    <cellStyle name="표준 22 2 2 3 3" xfId="16407"/>
    <cellStyle name="표준 22 2 2 3 3 2" xfId="16408"/>
    <cellStyle name="표준 22 2 2 3 3 2 2" xfId="16409"/>
    <cellStyle name="표준 22 2 2 3 3 2 2 2" xfId="16410"/>
    <cellStyle name="표준 22 2 2 3 3 2 3" xfId="16411"/>
    <cellStyle name="표준 22 2 2 3 3 2 4" xfId="16412"/>
    <cellStyle name="표준 22 2 2 3 3 3" xfId="16413"/>
    <cellStyle name="표준 22 2 2 3 3 3 2" xfId="16414"/>
    <cellStyle name="표준 22 2 2 3 3 4" xfId="16415"/>
    <cellStyle name="표준 22 2 2 3 3 5" xfId="16416"/>
    <cellStyle name="표준 22 2 2 3 4" xfId="16417"/>
    <cellStyle name="표준 22 2 2 3 4 2" xfId="16418"/>
    <cellStyle name="표준 22 2 2 3 4 2 2" xfId="16419"/>
    <cellStyle name="표준 22 2 2 3 4 2 2 2" xfId="16420"/>
    <cellStyle name="표준 22 2 2 3 4 2 3" xfId="16421"/>
    <cellStyle name="표준 22 2 2 3 4 2 4" xfId="16422"/>
    <cellStyle name="표준 22 2 2 3 4 3" xfId="16423"/>
    <cellStyle name="표준 22 2 2 3 4 3 2" xfId="16424"/>
    <cellStyle name="표준 22 2 2 3 4 4" xfId="16425"/>
    <cellStyle name="표준 22 2 2 3 4 5" xfId="16426"/>
    <cellStyle name="표준 22 2 2 3 5" xfId="16427"/>
    <cellStyle name="표준 22 2 2 3 5 2" xfId="16428"/>
    <cellStyle name="표준 22 2 2 3 5 2 2" xfId="16429"/>
    <cellStyle name="표준 22 2 2 3 5 2 2 2" xfId="16430"/>
    <cellStyle name="표준 22 2 2 3 5 2 3" xfId="16431"/>
    <cellStyle name="표준 22 2 2 3 5 2 4" xfId="16432"/>
    <cellStyle name="표준 22 2 2 3 5 3" xfId="16433"/>
    <cellStyle name="표준 22 2 2 3 5 3 2" xfId="16434"/>
    <cellStyle name="표준 22 2 2 3 5 4" xfId="16435"/>
    <cellStyle name="표준 22 2 2 3 5 5" xfId="16436"/>
    <cellStyle name="표준 22 2 2 3 6" xfId="16437"/>
    <cellStyle name="표준 22 2 2 3 6 2" xfId="16438"/>
    <cellStyle name="표준 22 2 2 3 6 2 2" xfId="16439"/>
    <cellStyle name="표준 22 2 2 3 6 3" xfId="16440"/>
    <cellStyle name="표준 22 2 2 3 6 4" xfId="16441"/>
    <cellStyle name="표준 22 2 2 3 7" xfId="16442"/>
    <cellStyle name="표준 22 2 2 3 7 2" xfId="16443"/>
    <cellStyle name="표준 22 2 2 3 8" xfId="16444"/>
    <cellStyle name="표준 22 2 2 3 9" xfId="16445"/>
    <cellStyle name="표준 22 2 2 4" xfId="16446"/>
    <cellStyle name="표준 22 2 2 4 2" xfId="16447"/>
    <cellStyle name="표준 22 2 2 4 2 2" xfId="16448"/>
    <cellStyle name="표준 22 2 2 4 2 2 2" xfId="16449"/>
    <cellStyle name="표준 22 2 2 4 2 3" xfId="16450"/>
    <cellStyle name="표준 22 2 2 4 2 4" xfId="16451"/>
    <cellStyle name="표준 22 2 2 4 3" xfId="16452"/>
    <cellStyle name="표준 22 2 2 4 3 2" xfId="16453"/>
    <cellStyle name="표준 22 2 2 4 4" xfId="16454"/>
    <cellStyle name="표준 22 2 2 4 5" xfId="16455"/>
    <cellStyle name="표준 22 2 2 5" xfId="16456"/>
    <cellStyle name="표준 22 2 2 5 2" xfId="16457"/>
    <cellStyle name="표준 22 2 2 5 2 2" xfId="16458"/>
    <cellStyle name="표준 22 2 2 5 2 2 2" xfId="16459"/>
    <cellStyle name="표준 22 2 2 5 2 3" xfId="16460"/>
    <cellStyle name="표준 22 2 2 5 2 4" xfId="16461"/>
    <cellStyle name="표준 22 2 2 5 3" xfId="16462"/>
    <cellStyle name="표준 22 2 2 5 3 2" xfId="16463"/>
    <cellStyle name="표준 22 2 2 5 4" xfId="16464"/>
    <cellStyle name="표준 22 2 2 5 5" xfId="16465"/>
    <cellStyle name="표준 22 2 2 6" xfId="16466"/>
    <cellStyle name="표준 22 2 2 6 2" xfId="16467"/>
    <cellStyle name="표준 22 2 2 6 2 2" xfId="16468"/>
    <cellStyle name="표준 22 2 2 6 2 2 2" xfId="16469"/>
    <cellStyle name="표준 22 2 2 6 2 3" xfId="16470"/>
    <cellStyle name="표준 22 2 2 6 2 4" xfId="16471"/>
    <cellStyle name="표준 22 2 2 6 3" xfId="16472"/>
    <cellStyle name="표준 22 2 2 6 3 2" xfId="16473"/>
    <cellStyle name="표준 22 2 2 6 4" xfId="16474"/>
    <cellStyle name="표준 22 2 2 6 5" xfId="16475"/>
    <cellStyle name="표준 22 2 2 7" xfId="16476"/>
    <cellStyle name="표준 22 2 2 7 2" xfId="16477"/>
    <cellStyle name="표준 22 2 2 7 2 2" xfId="16478"/>
    <cellStyle name="표준 22 2 2 7 2 2 2" xfId="16479"/>
    <cellStyle name="표준 22 2 2 7 2 3" xfId="16480"/>
    <cellStyle name="표준 22 2 2 7 2 4" xfId="16481"/>
    <cellStyle name="표준 22 2 2 7 3" xfId="16482"/>
    <cellStyle name="표준 22 2 2 7 3 2" xfId="16483"/>
    <cellStyle name="표준 22 2 2 7 4" xfId="16484"/>
    <cellStyle name="표준 22 2 2 7 5" xfId="16485"/>
    <cellStyle name="표준 22 2 2 8" xfId="16486"/>
    <cellStyle name="표준 22 2 2 8 2" xfId="16487"/>
    <cellStyle name="표준 22 2 2 8 2 2" xfId="16488"/>
    <cellStyle name="표준 22 2 2 8 3" xfId="16489"/>
    <cellStyle name="표준 22 2 2 8 4" xfId="16490"/>
    <cellStyle name="표준 22 2 2 9" xfId="16491"/>
    <cellStyle name="표준 22 2 2 9 2" xfId="16492"/>
    <cellStyle name="표준 22 2 3" xfId="16493"/>
    <cellStyle name="표준 22 2 3 10" xfId="16494"/>
    <cellStyle name="표준 22 2 3 2" xfId="16495"/>
    <cellStyle name="표준 22 2 3 2 2" xfId="16496"/>
    <cellStyle name="표준 22 2 3 2 2 2" xfId="16497"/>
    <cellStyle name="표준 22 2 3 2 2 2 2" xfId="16498"/>
    <cellStyle name="표준 22 2 3 2 2 2 2 2" xfId="16499"/>
    <cellStyle name="표준 22 2 3 2 2 2 3" xfId="16500"/>
    <cellStyle name="표준 22 2 3 2 2 2 4" xfId="16501"/>
    <cellStyle name="표준 22 2 3 2 2 3" xfId="16502"/>
    <cellStyle name="표준 22 2 3 2 2 3 2" xfId="16503"/>
    <cellStyle name="표준 22 2 3 2 2 4" xfId="16504"/>
    <cellStyle name="표준 22 2 3 2 2 5" xfId="16505"/>
    <cellStyle name="표준 22 2 3 2 3" xfId="16506"/>
    <cellStyle name="표준 22 2 3 2 3 2" xfId="16507"/>
    <cellStyle name="표준 22 2 3 2 3 2 2" xfId="16508"/>
    <cellStyle name="표준 22 2 3 2 3 2 2 2" xfId="16509"/>
    <cellStyle name="표준 22 2 3 2 3 2 3" xfId="16510"/>
    <cellStyle name="표준 22 2 3 2 3 2 4" xfId="16511"/>
    <cellStyle name="표준 22 2 3 2 3 3" xfId="16512"/>
    <cellStyle name="표준 22 2 3 2 3 3 2" xfId="16513"/>
    <cellStyle name="표준 22 2 3 2 3 4" xfId="16514"/>
    <cellStyle name="표준 22 2 3 2 3 5" xfId="16515"/>
    <cellStyle name="표준 22 2 3 2 4" xfId="16516"/>
    <cellStyle name="표준 22 2 3 2 4 2" xfId="16517"/>
    <cellStyle name="표준 22 2 3 2 4 2 2" xfId="16518"/>
    <cellStyle name="표준 22 2 3 2 4 2 2 2" xfId="16519"/>
    <cellStyle name="표준 22 2 3 2 4 2 3" xfId="16520"/>
    <cellStyle name="표준 22 2 3 2 4 2 4" xfId="16521"/>
    <cellStyle name="표준 22 2 3 2 4 3" xfId="16522"/>
    <cellStyle name="표준 22 2 3 2 4 3 2" xfId="16523"/>
    <cellStyle name="표준 22 2 3 2 4 4" xfId="16524"/>
    <cellStyle name="표준 22 2 3 2 4 5" xfId="16525"/>
    <cellStyle name="표준 22 2 3 2 5" xfId="16526"/>
    <cellStyle name="표준 22 2 3 2 5 2" xfId="16527"/>
    <cellStyle name="표준 22 2 3 2 5 2 2" xfId="16528"/>
    <cellStyle name="표준 22 2 3 2 5 2 2 2" xfId="16529"/>
    <cellStyle name="표준 22 2 3 2 5 2 3" xfId="16530"/>
    <cellStyle name="표준 22 2 3 2 5 2 4" xfId="16531"/>
    <cellStyle name="표준 22 2 3 2 5 3" xfId="16532"/>
    <cellStyle name="표준 22 2 3 2 5 3 2" xfId="16533"/>
    <cellStyle name="표준 22 2 3 2 5 4" xfId="16534"/>
    <cellStyle name="표준 22 2 3 2 5 5" xfId="16535"/>
    <cellStyle name="표준 22 2 3 2 6" xfId="16536"/>
    <cellStyle name="표준 22 2 3 2 6 2" xfId="16537"/>
    <cellStyle name="표준 22 2 3 2 6 2 2" xfId="16538"/>
    <cellStyle name="표준 22 2 3 2 6 3" xfId="16539"/>
    <cellStyle name="표준 22 2 3 2 6 4" xfId="16540"/>
    <cellStyle name="표준 22 2 3 2 7" xfId="16541"/>
    <cellStyle name="표준 22 2 3 2 7 2" xfId="16542"/>
    <cellStyle name="표준 22 2 3 2 8" xfId="16543"/>
    <cellStyle name="표준 22 2 3 2 9" xfId="16544"/>
    <cellStyle name="표준 22 2 3 3" xfId="16545"/>
    <cellStyle name="표준 22 2 3 3 2" xfId="16546"/>
    <cellStyle name="표준 22 2 3 3 2 2" xfId="16547"/>
    <cellStyle name="표준 22 2 3 3 2 2 2" xfId="16548"/>
    <cellStyle name="표준 22 2 3 3 2 3" xfId="16549"/>
    <cellStyle name="표준 22 2 3 3 2 4" xfId="16550"/>
    <cellStyle name="표준 22 2 3 3 3" xfId="16551"/>
    <cellStyle name="표준 22 2 3 3 3 2" xfId="16552"/>
    <cellStyle name="표준 22 2 3 3 4" xfId="16553"/>
    <cellStyle name="표준 22 2 3 3 5" xfId="16554"/>
    <cellStyle name="표준 22 2 3 4" xfId="16555"/>
    <cellStyle name="표준 22 2 3 4 2" xfId="16556"/>
    <cellStyle name="표준 22 2 3 4 2 2" xfId="16557"/>
    <cellStyle name="표준 22 2 3 4 2 2 2" xfId="16558"/>
    <cellStyle name="표준 22 2 3 4 2 3" xfId="16559"/>
    <cellStyle name="표준 22 2 3 4 2 4" xfId="16560"/>
    <cellStyle name="표준 22 2 3 4 3" xfId="16561"/>
    <cellStyle name="표준 22 2 3 4 3 2" xfId="16562"/>
    <cellStyle name="표준 22 2 3 4 4" xfId="16563"/>
    <cellStyle name="표준 22 2 3 4 5" xfId="16564"/>
    <cellStyle name="표준 22 2 3 5" xfId="16565"/>
    <cellStyle name="표준 22 2 3 5 2" xfId="16566"/>
    <cellStyle name="표준 22 2 3 5 2 2" xfId="16567"/>
    <cellStyle name="표준 22 2 3 5 2 2 2" xfId="16568"/>
    <cellStyle name="표준 22 2 3 5 2 3" xfId="16569"/>
    <cellStyle name="표준 22 2 3 5 2 4" xfId="16570"/>
    <cellStyle name="표준 22 2 3 5 3" xfId="16571"/>
    <cellStyle name="표준 22 2 3 5 3 2" xfId="16572"/>
    <cellStyle name="표준 22 2 3 5 4" xfId="16573"/>
    <cellStyle name="표준 22 2 3 5 5" xfId="16574"/>
    <cellStyle name="표준 22 2 3 6" xfId="16575"/>
    <cellStyle name="표준 22 2 3 6 2" xfId="16576"/>
    <cellStyle name="표준 22 2 3 6 2 2" xfId="16577"/>
    <cellStyle name="표준 22 2 3 6 2 2 2" xfId="16578"/>
    <cellStyle name="표준 22 2 3 6 2 3" xfId="16579"/>
    <cellStyle name="표준 22 2 3 6 2 4" xfId="16580"/>
    <cellStyle name="표준 22 2 3 6 3" xfId="16581"/>
    <cellStyle name="표준 22 2 3 6 3 2" xfId="16582"/>
    <cellStyle name="표준 22 2 3 6 4" xfId="16583"/>
    <cellStyle name="표준 22 2 3 6 5" xfId="16584"/>
    <cellStyle name="표준 22 2 3 7" xfId="16585"/>
    <cellStyle name="표준 22 2 3 7 2" xfId="16586"/>
    <cellStyle name="표준 22 2 3 7 2 2" xfId="16587"/>
    <cellStyle name="표준 22 2 3 7 3" xfId="16588"/>
    <cellStyle name="표준 22 2 3 7 4" xfId="16589"/>
    <cellStyle name="표준 22 2 3 8" xfId="16590"/>
    <cellStyle name="표준 22 2 3 8 2" xfId="16591"/>
    <cellStyle name="표준 22 2 3 9" xfId="16592"/>
    <cellStyle name="표준 22 2 4" xfId="16593"/>
    <cellStyle name="표준 22 2 4 2" xfId="16594"/>
    <cellStyle name="표준 22 2 4 2 2" xfId="16595"/>
    <cellStyle name="표준 22 2 4 2 2 2" xfId="16596"/>
    <cellStyle name="표준 22 2 4 2 2 2 2" xfId="16597"/>
    <cellStyle name="표준 22 2 4 2 2 3" xfId="16598"/>
    <cellStyle name="표준 22 2 4 2 2 4" xfId="16599"/>
    <cellStyle name="표준 22 2 4 2 3" xfId="16600"/>
    <cellStyle name="표준 22 2 4 2 3 2" xfId="16601"/>
    <cellStyle name="표준 22 2 4 2 4" xfId="16602"/>
    <cellStyle name="표준 22 2 4 2 5" xfId="16603"/>
    <cellStyle name="표준 22 2 4 3" xfId="16604"/>
    <cellStyle name="표준 22 2 4 3 2" xfId="16605"/>
    <cellStyle name="표준 22 2 4 3 2 2" xfId="16606"/>
    <cellStyle name="표준 22 2 4 3 2 2 2" xfId="16607"/>
    <cellStyle name="표준 22 2 4 3 2 3" xfId="16608"/>
    <cellStyle name="표준 22 2 4 3 2 4" xfId="16609"/>
    <cellStyle name="표준 22 2 4 3 3" xfId="16610"/>
    <cellStyle name="표준 22 2 4 3 3 2" xfId="16611"/>
    <cellStyle name="표준 22 2 4 3 4" xfId="16612"/>
    <cellStyle name="표준 22 2 4 3 5" xfId="16613"/>
    <cellStyle name="표준 22 2 4 4" xfId="16614"/>
    <cellStyle name="표준 22 2 4 4 2" xfId="16615"/>
    <cellStyle name="표준 22 2 4 4 2 2" xfId="16616"/>
    <cellStyle name="표준 22 2 4 4 2 2 2" xfId="16617"/>
    <cellStyle name="표준 22 2 4 4 2 3" xfId="16618"/>
    <cellStyle name="표준 22 2 4 4 2 4" xfId="16619"/>
    <cellStyle name="표준 22 2 4 4 3" xfId="16620"/>
    <cellStyle name="표준 22 2 4 4 3 2" xfId="16621"/>
    <cellStyle name="표준 22 2 4 4 4" xfId="16622"/>
    <cellStyle name="표준 22 2 4 4 5" xfId="16623"/>
    <cellStyle name="표준 22 2 4 5" xfId="16624"/>
    <cellStyle name="표준 22 2 4 5 2" xfId="16625"/>
    <cellStyle name="표준 22 2 4 5 2 2" xfId="16626"/>
    <cellStyle name="표준 22 2 4 5 2 2 2" xfId="16627"/>
    <cellStyle name="표준 22 2 4 5 2 3" xfId="16628"/>
    <cellStyle name="표준 22 2 4 5 2 4" xfId="16629"/>
    <cellStyle name="표준 22 2 4 5 3" xfId="16630"/>
    <cellStyle name="표준 22 2 4 5 3 2" xfId="16631"/>
    <cellStyle name="표준 22 2 4 5 4" xfId="16632"/>
    <cellStyle name="표준 22 2 4 5 5" xfId="16633"/>
    <cellStyle name="표준 22 2 4 6" xfId="16634"/>
    <cellStyle name="표준 22 2 4 6 2" xfId="16635"/>
    <cellStyle name="표준 22 2 4 6 2 2" xfId="16636"/>
    <cellStyle name="표준 22 2 4 6 3" xfId="16637"/>
    <cellStyle name="표준 22 2 4 6 4" xfId="16638"/>
    <cellStyle name="표준 22 2 4 7" xfId="16639"/>
    <cellStyle name="표준 22 2 4 7 2" xfId="16640"/>
    <cellStyle name="표준 22 2 4 8" xfId="16641"/>
    <cellStyle name="표준 22 2 4 9" xfId="16642"/>
    <cellStyle name="표준 22 2 5" xfId="16643"/>
    <cellStyle name="표준 22 2 5 2" xfId="16644"/>
    <cellStyle name="표준 22 2 5 2 2" xfId="16645"/>
    <cellStyle name="표준 22 2 5 2 2 2" xfId="16646"/>
    <cellStyle name="표준 22 2 5 2 3" xfId="16647"/>
    <cellStyle name="표준 22 2 5 2 4" xfId="16648"/>
    <cellStyle name="표준 22 2 5 3" xfId="16649"/>
    <cellStyle name="표준 22 2 5 3 2" xfId="16650"/>
    <cellStyle name="표준 22 2 5 4" xfId="16651"/>
    <cellStyle name="표준 22 2 5 5" xfId="16652"/>
    <cellStyle name="표준 22 2 6" xfId="16653"/>
    <cellStyle name="표준 22 2 6 2" xfId="16654"/>
    <cellStyle name="표준 22 2 6 2 2" xfId="16655"/>
    <cellStyle name="표준 22 2 6 2 2 2" xfId="16656"/>
    <cellStyle name="표준 22 2 6 2 3" xfId="16657"/>
    <cellStyle name="표준 22 2 6 2 4" xfId="16658"/>
    <cellStyle name="표준 22 2 6 3" xfId="16659"/>
    <cellStyle name="표준 22 2 6 3 2" xfId="16660"/>
    <cellStyle name="표준 22 2 6 4" xfId="16661"/>
    <cellStyle name="표준 22 2 6 5" xfId="16662"/>
    <cellStyle name="표준 22 2 7" xfId="16663"/>
    <cellStyle name="표준 22 2 7 2" xfId="16664"/>
    <cellStyle name="표준 22 2 7 2 2" xfId="16665"/>
    <cellStyle name="표준 22 2 7 2 2 2" xfId="16666"/>
    <cellStyle name="표준 22 2 7 2 3" xfId="16667"/>
    <cellStyle name="표준 22 2 7 2 4" xfId="16668"/>
    <cellStyle name="표준 22 2 7 3" xfId="16669"/>
    <cellStyle name="표준 22 2 7 3 2" xfId="16670"/>
    <cellStyle name="표준 22 2 7 4" xfId="16671"/>
    <cellStyle name="표준 22 2 7 5" xfId="16672"/>
    <cellStyle name="표준 22 2 8" xfId="16673"/>
    <cellStyle name="표준 22 2 8 2" xfId="16674"/>
    <cellStyle name="표준 22 2 8 2 2" xfId="16675"/>
    <cellStyle name="표준 22 2 8 2 2 2" xfId="16676"/>
    <cellStyle name="표준 22 2 8 2 3" xfId="16677"/>
    <cellStyle name="표준 22 2 8 2 4" xfId="16678"/>
    <cellStyle name="표준 22 2 8 3" xfId="16679"/>
    <cellStyle name="표준 22 2 8 3 2" xfId="16680"/>
    <cellStyle name="표준 22 2 8 4" xfId="16681"/>
    <cellStyle name="표준 22 2 8 5" xfId="16682"/>
    <cellStyle name="표준 22 2 9" xfId="16683"/>
    <cellStyle name="표준 22 2 9 2" xfId="16684"/>
    <cellStyle name="표준 22 2 9 2 2" xfId="16685"/>
    <cellStyle name="표준 22 2 9 3" xfId="16686"/>
    <cellStyle name="표준 22 2 9 4" xfId="16687"/>
    <cellStyle name="표준 22 3" xfId="16688"/>
    <cellStyle name="표준 22 3 10" xfId="16689"/>
    <cellStyle name="표준 22 3 11" xfId="16690"/>
    <cellStyle name="표준 22 3 2" xfId="16691"/>
    <cellStyle name="표준 22 3 2 10" xfId="16692"/>
    <cellStyle name="표준 22 3 2 2" xfId="16693"/>
    <cellStyle name="표준 22 3 2 2 2" xfId="16694"/>
    <cellStyle name="표준 22 3 2 2 2 2" xfId="16695"/>
    <cellStyle name="표준 22 3 2 2 2 2 2" xfId="16696"/>
    <cellStyle name="표준 22 3 2 2 2 2 2 2" xfId="16697"/>
    <cellStyle name="표준 22 3 2 2 2 2 3" xfId="16698"/>
    <cellStyle name="표준 22 3 2 2 2 2 4" xfId="16699"/>
    <cellStyle name="표준 22 3 2 2 2 3" xfId="16700"/>
    <cellStyle name="표준 22 3 2 2 2 3 2" xfId="16701"/>
    <cellStyle name="표준 22 3 2 2 2 4" xfId="16702"/>
    <cellStyle name="표준 22 3 2 2 2 5" xfId="16703"/>
    <cellStyle name="표준 22 3 2 2 3" xfId="16704"/>
    <cellStyle name="표준 22 3 2 2 3 2" xfId="16705"/>
    <cellStyle name="표준 22 3 2 2 3 2 2" xfId="16706"/>
    <cellStyle name="표준 22 3 2 2 3 2 2 2" xfId="16707"/>
    <cellStyle name="표준 22 3 2 2 3 2 3" xfId="16708"/>
    <cellStyle name="표준 22 3 2 2 3 2 4" xfId="16709"/>
    <cellStyle name="표준 22 3 2 2 3 3" xfId="16710"/>
    <cellStyle name="표준 22 3 2 2 3 3 2" xfId="16711"/>
    <cellStyle name="표준 22 3 2 2 3 4" xfId="16712"/>
    <cellStyle name="표준 22 3 2 2 3 5" xfId="16713"/>
    <cellStyle name="표준 22 3 2 2 4" xfId="16714"/>
    <cellStyle name="표준 22 3 2 2 4 2" xfId="16715"/>
    <cellStyle name="표준 22 3 2 2 4 2 2" xfId="16716"/>
    <cellStyle name="표준 22 3 2 2 4 2 2 2" xfId="16717"/>
    <cellStyle name="표준 22 3 2 2 4 2 3" xfId="16718"/>
    <cellStyle name="표준 22 3 2 2 4 2 4" xfId="16719"/>
    <cellStyle name="표준 22 3 2 2 4 3" xfId="16720"/>
    <cellStyle name="표준 22 3 2 2 4 3 2" xfId="16721"/>
    <cellStyle name="표준 22 3 2 2 4 4" xfId="16722"/>
    <cellStyle name="표준 22 3 2 2 4 5" xfId="16723"/>
    <cellStyle name="표준 22 3 2 2 5" xfId="16724"/>
    <cellStyle name="표준 22 3 2 2 5 2" xfId="16725"/>
    <cellStyle name="표준 22 3 2 2 5 2 2" xfId="16726"/>
    <cellStyle name="표준 22 3 2 2 5 2 2 2" xfId="16727"/>
    <cellStyle name="표준 22 3 2 2 5 2 3" xfId="16728"/>
    <cellStyle name="표준 22 3 2 2 5 2 4" xfId="16729"/>
    <cellStyle name="표준 22 3 2 2 5 3" xfId="16730"/>
    <cellStyle name="표준 22 3 2 2 5 3 2" xfId="16731"/>
    <cellStyle name="표준 22 3 2 2 5 4" xfId="16732"/>
    <cellStyle name="표준 22 3 2 2 5 5" xfId="16733"/>
    <cellStyle name="표준 22 3 2 2 6" xfId="16734"/>
    <cellStyle name="표준 22 3 2 2 6 2" xfId="16735"/>
    <cellStyle name="표준 22 3 2 2 6 2 2" xfId="16736"/>
    <cellStyle name="표준 22 3 2 2 6 3" xfId="16737"/>
    <cellStyle name="표준 22 3 2 2 6 4" xfId="16738"/>
    <cellStyle name="표준 22 3 2 2 7" xfId="16739"/>
    <cellStyle name="표준 22 3 2 2 7 2" xfId="16740"/>
    <cellStyle name="표준 22 3 2 2 8" xfId="16741"/>
    <cellStyle name="표준 22 3 2 2 9" xfId="16742"/>
    <cellStyle name="표준 22 3 2 3" xfId="16743"/>
    <cellStyle name="표준 22 3 2 3 2" xfId="16744"/>
    <cellStyle name="표준 22 3 2 3 2 2" xfId="16745"/>
    <cellStyle name="표준 22 3 2 3 2 2 2" xfId="16746"/>
    <cellStyle name="표준 22 3 2 3 2 3" xfId="16747"/>
    <cellStyle name="표준 22 3 2 3 2 4" xfId="16748"/>
    <cellStyle name="표준 22 3 2 3 3" xfId="16749"/>
    <cellStyle name="표준 22 3 2 3 3 2" xfId="16750"/>
    <cellStyle name="표준 22 3 2 3 4" xfId="16751"/>
    <cellStyle name="표준 22 3 2 3 5" xfId="16752"/>
    <cellStyle name="표준 22 3 2 4" xfId="16753"/>
    <cellStyle name="표준 22 3 2 4 2" xfId="16754"/>
    <cellStyle name="표준 22 3 2 4 2 2" xfId="16755"/>
    <cellStyle name="표준 22 3 2 4 2 2 2" xfId="16756"/>
    <cellStyle name="표준 22 3 2 4 2 3" xfId="16757"/>
    <cellStyle name="표준 22 3 2 4 2 4" xfId="16758"/>
    <cellStyle name="표준 22 3 2 4 3" xfId="16759"/>
    <cellStyle name="표준 22 3 2 4 3 2" xfId="16760"/>
    <cellStyle name="표준 22 3 2 4 4" xfId="16761"/>
    <cellStyle name="표준 22 3 2 4 5" xfId="16762"/>
    <cellStyle name="표준 22 3 2 5" xfId="16763"/>
    <cellStyle name="표준 22 3 2 5 2" xfId="16764"/>
    <cellStyle name="표준 22 3 2 5 2 2" xfId="16765"/>
    <cellStyle name="표준 22 3 2 5 2 2 2" xfId="16766"/>
    <cellStyle name="표준 22 3 2 5 2 3" xfId="16767"/>
    <cellStyle name="표준 22 3 2 5 2 4" xfId="16768"/>
    <cellStyle name="표준 22 3 2 5 3" xfId="16769"/>
    <cellStyle name="표준 22 3 2 5 3 2" xfId="16770"/>
    <cellStyle name="표준 22 3 2 5 4" xfId="16771"/>
    <cellStyle name="표준 22 3 2 5 5" xfId="16772"/>
    <cellStyle name="표준 22 3 2 6" xfId="16773"/>
    <cellStyle name="표준 22 3 2 6 2" xfId="16774"/>
    <cellStyle name="표준 22 3 2 6 2 2" xfId="16775"/>
    <cellStyle name="표준 22 3 2 6 2 2 2" xfId="16776"/>
    <cellStyle name="표준 22 3 2 6 2 3" xfId="16777"/>
    <cellStyle name="표준 22 3 2 6 2 4" xfId="16778"/>
    <cellStyle name="표준 22 3 2 6 3" xfId="16779"/>
    <cellStyle name="표준 22 3 2 6 3 2" xfId="16780"/>
    <cellStyle name="표준 22 3 2 6 4" xfId="16781"/>
    <cellStyle name="표준 22 3 2 6 5" xfId="16782"/>
    <cellStyle name="표준 22 3 2 7" xfId="16783"/>
    <cellStyle name="표준 22 3 2 7 2" xfId="16784"/>
    <cellStyle name="표준 22 3 2 7 2 2" xfId="16785"/>
    <cellStyle name="표준 22 3 2 7 3" xfId="16786"/>
    <cellStyle name="표준 22 3 2 7 4" xfId="16787"/>
    <cellStyle name="표준 22 3 2 8" xfId="16788"/>
    <cellStyle name="표준 22 3 2 8 2" xfId="16789"/>
    <cellStyle name="표준 22 3 2 9" xfId="16790"/>
    <cellStyle name="표준 22 3 3" xfId="16791"/>
    <cellStyle name="표준 22 3 3 2" xfId="16792"/>
    <cellStyle name="표준 22 3 3 2 2" xfId="16793"/>
    <cellStyle name="표준 22 3 3 2 2 2" xfId="16794"/>
    <cellStyle name="표준 22 3 3 2 2 2 2" xfId="16795"/>
    <cellStyle name="표준 22 3 3 2 2 3" xfId="16796"/>
    <cellStyle name="표준 22 3 3 2 2 4" xfId="16797"/>
    <cellStyle name="표준 22 3 3 2 3" xfId="16798"/>
    <cellStyle name="표준 22 3 3 2 3 2" xfId="16799"/>
    <cellStyle name="표준 22 3 3 2 4" xfId="16800"/>
    <cellStyle name="표준 22 3 3 2 5" xfId="16801"/>
    <cellStyle name="표준 22 3 3 3" xfId="16802"/>
    <cellStyle name="표준 22 3 3 3 2" xfId="16803"/>
    <cellStyle name="표준 22 3 3 3 2 2" xfId="16804"/>
    <cellStyle name="표준 22 3 3 3 2 2 2" xfId="16805"/>
    <cellStyle name="표준 22 3 3 3 2 3" xfId="16806"/>
    <cellStyle name="표준 22 3 3 3 2 4" xfId="16807"/>
    <cellStyle name="표준 22 3 3 3 3" xfId="16808"/>
    <cellStyle name="표준 22 3 3 3 3 2" xfId="16809"/>
    <cellStyle name="표준 22 3 3 3 4" xfId="16810"/>
    <cellStyle name="표준 22 3 3 3 5" xfId="16811"/>
    <cellStyle name="표준 22 3 3 4" xfId="16812"/>
    <cellStyle name="표준 22 3 3 4 2" xfId="16813"/>
    <cellStyle name="표준 22 3 3 4 2 2" xfId="16814"/>
    <cellStyle name="표준 22 3 3 4 2 2 2" xfId="16815"/>
    <cellStyle name="표준 22 3 3 4 2 3" xfId="16816"/>
    <cellStyle name="표준 22 3 3 4 2 4" xfId="16817"/>
    <cellStyle name="표준 22 3 3 4 3" xfId="16818"/>
    <cellStyle name="표준 22 3 3 4 3 2" xfId="16819"/>
    <cellStyle name="표준 22 3 3 4 4" xfId="16820"/>
    <cellStyle name="표준 22 3 3 4 5" xfId="16821"/>
    <cellStyle name="표준 22 3 3 5" xfId="16822"/>
    <cellStyle name="표준 22 3 3 5 2" xfId="16823"/>
    <cellStyle name="표준 22 3 3 5 2 2" xfId="16824"/>
    <cellStyle name="표준 22 3 3 5 2 2 2" xfId="16825"/>
    <cellStyle name="표준 22 3 3 5 2 3" xfId="16826"/>
    <cellStyle name="표준 22 3 3 5 2 4" xfId="16827"/>
    <cellStyle name="표준 22 3 3 5 3" xfId="16828"/>
    <cellStyle name="표준 22 3 3 5 3 2" xfId="16829"/>
    <cellStyle name="표준 22 3 3 5 4" xfId="16830"/>
    <cellStyle name="표준 22 3 3 5 5" xfId="16831"/>
    <cellStyle name="표준 22 3 3 6" xfId="16832"/>
    <cellStyle name="표준 22 3 3 6 2" xfId="16833"/>
    <cellStyle name="표준 22 3 3 6 2 2" xfId="16834"/>
    <cellStyle name="표준 22 3 3 6 3" xfId="16835"/>
    <cellStyle name="표준 22 3 3 6 4" xfId="16836"/>
    <cellStyle name="표준 22 3 3 7" xfId="16837"/>
    <cellStyle name="표준 22 3 3 7 2" xfId="16838"/>
    <cellStyle name="표준 22 3 3 8" xfId="16839"/>
    <cellStyle name="표준 22 3 3 9" xfId="16840"/>
    <cellStyle name="표준 22 3 4" xfId="16841"/>
    <cellStyle name="표준 22 3 4 2" xfId="16842"/>
    <cellStyle name="표준 22 3 4 2 2" xfId="16843"/>
    <cellStyle name="표준 22 3 4 2 2 2" xfId="16844"/>
    <cellStyle name="표준 22 3 4 2 3" xfId="16845"/>
    <cellStyle name="표준 22 3 4 2 4" xfId="16846"/>
    <cellStyle name="표준 22 3 4 3" xfId="16847"/>
    <cellStyle name="표준 22 3 4 3 2" xfId="16848"/>
    <cellStyle name="표준 22 3 4 4" xfId="16849"/>
    <cellStyle name="표준 22 3 4 5" xfId="16850"/>
    <cellStyle name="표준 22 3 5" xfId="16851"/>
    <cellStyle name="표준 22 3 5 2" xfId="16852"/>
    <cellStyle name="표준 22 3 5 2 2" xfId="16853"/>
    <cellStyle name="표준 22 3 5 2 2 2" xfId="16854"/>
    <cellStyle name="표준 22 3 5 2 3" xfId="16855"/>
    <cellStyle name="표준 22 3 5 2 4" xfId="16856"/>
    <cellStyle name="표준 22 3 5 3" xfId="16857"/>
    <cellStyle name="표준 22 3 5 3 2" xfId="16858"/>
    <cellStyle name="표준 22 3 5 4" xfId="16859"/>
    <cellStyle name="표준 22 3 5 5" xfId="16860"/>
    <cellStyle name="표준 22 3 6" xfId="16861"/>
    <cellStyle name="표준 22 3 6 2" xfId="16862"/>
    <cellStyle name="표준 22 3 6 2 2" xfId="16863"/>
    <cellStyle name="표준 22 3 6 2 2 2" xfId="16864"/>
    <cellStyle name="표준 22 3 6 2 3" xfId="16865"/>
    <cellStyle name="표준 22 3 6 2 4" xfId="16866"/>
    <cellStyle name="표준 22 3 6 3" xfId="16867"/>
    <cellStyle name="표준 22 3 6 3 2" xfId="16868"/>
    <cellStyle name="표준 22 3 6 4" xfId="16869"/>
    <cellStyle name="표준 22 3 6 5" xfId="16870"/>
    <cellStyle name="표준 22 3 7" xfId="16871"/>
    <cellStyle name="표준 22 3 7 2" xfId="16872"/>
    <cellStyle name="표준 22 3 7 2 2" xfId="16873"/>
    <cellStyle name="표준 22 3 7 2 2 2" xfId="16874"/>
    <cellStyle name="표준 22 3 7 2 3" xfId="16875"/>
    <cellStyle name="표준 22 3 7 2 4" xfId="16876"/>
    <cellStyle name="표준 22 3 7 3" xfId="16877"/>
    <cellStyle name="표준 22 3 7 3 2" xfId="16878"/>
    <cellStyle name="표준 22 3 7 4" xfId="16879"/>
    <cellStyle name="표준 22 3 7 5" xfId="16880"/>
    <cellStyle name="표준 22 3 8" xfId="16881"/>
    <cellStyle name="표준 22 3 8 2" xfId="16882"/>
    <cellStyle name="표준 22 3 8 2 2" xfId="16883"/>
    <cellStyle name="표준 22 3 8 3" xfId="16884"/>
    <cellStyle name="표준 22 3 8 4" xfId="16885"/>
    <cellStyle name="표준 22 3 9" xfId="16886"/>
    <cellStyle name="표준 22 3 9 2" xfId="16887"/>
    <cellStyle name="표준 22 4" xfId="16888"/>
    <cellStyle name="표준 22 4 10" xfId="16889"/>
    <cellStyle name="표준 22 4 2" xfId="16890"/>
    <cellStyle name="표준 22 4 2 2" xfId="16891"/>
    <cellStyle name="표준 22 4 2 2 2" xfId="16892"/>
    <cellStyle name="표준 22 4 2 2 2 2" xfId="16893"/>
    <cellStyle name="표준 22 4 2 2 2 2 2" xfId="16894"/>
    <cellStyle name="표준 22 4 2 2 2 3" xfId="16895"/>
    <cellStyle name="표준 22 4 2 2 2 4" xfId="16896"/>
    <cellStyle name="표준 22 4 2 2 3" xfId="16897"/>
    <cellStyle name="표준 22 4 2 2 3 2" xfId="16898"/>
    <cellStyle name="표준 22 4 2 2 4" xfId="16899"/>
    <cellStyle name="표준 22 4 2 2 5" xfId="16900"/>
    <cellStyle name="표준 22 4 2 3" xfId="16901"/>
    <cellStyle name="표준 22 4 2 3 2" xfId="16902"/>
    <cellStyle name="표준 22 4 2 3 2 2" xfId="16903"/>
    <cellStyle name="표준 22 4 2 3 2 2 2" xfId="16904"/>
    <cellStyle name="표준 22 4 2 3 2 3" xfId="16905"/>
    <cellStyle name="표준 22 4 2 3 2 4" xfId="16906"/>
    <cellStyle name="표준 22 4 2 3 3" xfId="16907"/>
    <cellStyle name="표준 22 4 2 3 3 2" xfId="16908"/>
    <cellStyle name="표준 22 4 2 3 4" xfId="16909"/>
    <cellStyle name="표준 22 4 2 3 5" xfId="16910"/>
    <cellStyle name="표준 22 4 2 4" xfId="16911"/>
    <cellStyle name="표준 22 4 2 4 2" xfId="16912"/>
    <cellStyle name="표준 22 4 2 4 2 2" xfId="16913"/>
    <cellStyle name="표준 22 4 2 4 2 2 2" xfId="16914"/>
    <cellStyle name="표준 22 4 2 4 2 3" xfId="16915"/>
    <cellStyle name="표준 22 4 2 4 2 4" xfId="16916"/>
    <cellStyle name="표준 22 4 2 4 3" xfId="16917"/>
    <cellStyle name="표준 22 4 2 4 3 2" xfId="16918"/>
    <cellStyle name="표준 22 4 2 4 4" xfId="16919"/>
    <cellStyle name="표준 22 4 2 4 5" xfId="16920"/>
    <cellStyle name="표준 22 4 2 5" xfId="16921"/>
    <cellStyle name="표준 22 4 2 5 2" xfId="16922"/>
    <cellStyle name="표준 22 4 2 5 2 2" xfId="16923"/>
    <cellStyle name="표준 22 4 2 5 2 2 2" xfId="16924"/>
    <cellStyle name="표준 22 4 2 5 2 3" xfId="16925"/>
    <cellStyle name="표준 22 4 2 5 2 4" xfId="16926"/>
    <cellStyle name="표준 22 4 2 5 3" xfId="16927"/>
    <cellStyle name="표준 22 4 2 5 3 2" xfId="16928"/>
    <cellStyle name="표준 22 4 2 5 4" xfId="16929"/>
    <cellStyle name="표준 22 4 2 5 5" xfId="16930"/>
    <cellStyle name="표준 22 4 2 6" xfId="16931"/>
    <cellStyle name="표준 22 4 2 6 2" xfId="16932"/>
    <cellStyle name="표준 22 4 2 6 2 2" xfId="16933"/>
    <cellStyle name="표준 22 4 2 6 3" xfId="16934"/>
    <cellStyle name="표준 22 4 2 6 4" xfId="16935"/>
    <cellStyle name="표준 22 4 2 7" xfId="16936"/>
    <cellStyle name="표준 22 4 2 7 2" xfId="16937"/>
    <cellStyle name="표준 22 4 2 8" xfId="16938"/>
    <cellStyle name="표준 22 4 2 9" xfId="16939"/>
    <cellStyle name="표준 22 4 3" xfId="16940"/>
    <cellStyle name="표준 22 4 3 2" xfId="16941"/>
    <cellStyle name="표준 22 4 3 2 2" xfId="16942"/>
    <cellStyle name="표준 22 4 3 2 2 2" xfId="16943"/>
    <cellStyle name="표준 22 4 3 2 3" xfId="16944"/>
    <cellStyle name="표준 22 4 3 2 4" xfId="16945"/>
    <cellStyle name="표준 22 4 3 3" xfId="16946"/>
    <cellStyle name="표준 22 4 3 3 2" xfId="16947"/>
    <cellStyle name="표준 22 4 3 4" xfId="16948"/>
    <cellStyle name="표준 22 4 3 5" xfId="16949"/>
    <cellStyle name="표준 22 4 4" xfId="16950"/>
    <cellStyle name="표준 22 4 4 2" xfId="16951"/>
    <cellStyle name="표준 22 4 4 2 2" xfId="16952"/>
    <cellStyle name="표준 22 4 4 2 2 2" xfId="16953"/>
    <cellStyle name="표준 22 4 4 2 3" xfId="16954"/>
    <cellStyle name="표준 22 4 4 2 4" xfId="16955"/>
    <cellStyle name="표준 22 4 4 3" xfId="16956"/>
    <cellStyle name="표준 22 4 4 3 2" xfId="16957"/>
    <cellStyle name="표준 22 4 4 4" xfId="16958"/>
    <cellStyle name="표준 22 4 4 5" xfId="16959"/>
    <cellStyle name="표준 22 4 5" xfId="16960"/>
    <cellStyle name="표준 22 4 5 2" xfId="16961"/>
    <cellStyle name="표준 22 4 5 2 2" xfId="16962"/>
    <cellStyle name="표준 22 4 5 2 2 2" xfId="16963"/>
    <cellStyle name="표준 22 4 5 2 3" xfId="16964"/>
    <cellStyle name="표준 22 4 5 2 4" xfId="16965"/>
    <cellStyle name="표준 22 4 5 3" xfId="16966"/>
    <cellStyle name="표준 22 4 5 3 2" xfId="16967"/>
    <cellStyle name="표준 22 4 5 4" xfId="16968"/>
    <cellStyle name="표준 22 4 5 5" xfId="16969"/>
    <cellStyle name="표준 22 4 6" xfId="16970"/>
    <cellStyle name="표준 22 4 6 2" xfId="16971"/>
    <cellStyle name="표준 22 4 6 2 2" xfId="16972"/>
    <cellStyle name="표준 22 4 6 2 2 2" xfId="16973"/>
    <cellStyle name="표준 22 4 6 2 3" xfId="16974"/>
    <cellStyle name="표준 22 4 6 2 4" xfId="16975"/>
    <cellStyle name="표준 22 4 6 3" xfId="16976"/>
    <cellStyle name="표준 22 4 6 3 2" xfId="16977"/>
    <cellStyle name="표준 22 4 6 4" xfId="16978"/>
    <cellStyle name="표준 22 4 6 5" xfId="16979"/>
    <cellStyle name="표준 22 4 7" xfId="16980"/>
    <cellStyle name="표준 22 4 7 2" xfId="16981"/>
    <cellStyle name="표준 22 4 7 2 2" xfId="16982"/>
    <cellStyle name="표준 22 4 7 3" xfId="16983"/>
    <cellStyle name="표준 22 4 7 4" xfId="16984"/>
    <cellStyle name="표준 22 4 8" xfId="16985"/>
    <cellStyle name="표준 22 4 8 2" xfId="16986"/>
    <cellStyle name="표준 22 4 9" xfId="16987"/>
    <cellStyle name="표준 22 5" xfId="16988"/>
    <cellStyle name="표준 22 5 2" xfId="16989"/>
    <cellStyle name="표준 22 5 2 2" xfId="16990"/>
    <cellStyle name="표준 22 5 2 2 2" xfId="16991"/>
    <cellStyle name="표준 22 5 2 2 2 2" xfId="16992"/>
    <cellStyle name="표준 22 5 2 2 3" xfId="16993"/>
    <cellStyle name="표준 22 5 2 2 4" xfId="16994"/>
    <cellStyle name="표준 22 5 2 3" xfId="16995"/>
    <cellStyle name="표준 22 5 2 3 2" xfId="16996"/>
    <cellStyle name="표준 22 5 2 4" xfId="16997"/>
    <cellStyle name="표준 22 5 2 5" xfId="16998"/>
    <cellStyle name="표준 22 5 3" xfId="16999"/>
    <cellStyle name="표준 22 5 3 2" xfId="17000"/>
    <cellStyle name="표준 22 5 3 2 2" xfId="17001"/>
    <cellStyle name="표준 22 5 3 2 2 2" xfId="17002"/>
    <cellStyle name="표준 22 5 3 2 3" xfId="17003"/>
    <cellStyle name="표준 22 5 3 2 4" xfId="17004"/>
    <cellStyle name="표준 22 5 3 3" xfId="17005"/>
    <cellStyle name="표준 22 5 3 3 2" xfId="17006"/>
    <cellStyle name="표준 22 5 3 4" xfId="17007"/>
    <cellStyle name="표준 22 5 3 5" xfId="17008"/>
    <cellStyle name="표준 22 5 4" xfId="17009"/>
    <cellStyle name="표준 22 5 4 2" xfId="17010"/>
    <cellStyle name="표준 22 5 4 2 2" xfId="17011"/>
    <cellStyle name="표준 22 5 4 2 2 2" xfId="17012"/>
    <cellStyle name="표준 22 5 4 2 3" xfId="17013"/>
    <cellStyle name="표준 22 5 4 2 4" xfId="17014"/>
    <cellStyle name="표준 22 5 4 3" xfId="17015"/>
    <cellStyle name="표준 22 5 4 3 2" xfId="17016"/>
    <cellStyle name="표준 22 5 4 4" xfId="17017"/>
    <cellStyle name="표준 22 5 4 5" xfId="17018"/>
    <cellStyle name="표준 22 5 5" xfId="17019"/>
    <cellStyle name="표준 22 5 5 2" xfId="17020"/>
    <cellStyle name="표준 22 5 5 2 2" xfId="17021"/>
    <cellStyle name="표준 22 5 5 2 2 2" xfId="17022"/>
    <cellStyle name="표준 22 5 5 2 3" xfId="17023"/>
    <cellStyle name="표준 22 5 5 2 4" xfId="17024"/>
    <cellStyle name="표준 22 5 5 3" xfId="17025"/>
    <cellStyle name="표준 22 5 5 3 2" xfId="17026"/>
    <cellStyle name="표준 22 5 5 4" xfId="17027"/>
    <cellStyle name="표준 22 5 5 5" xfId="17028"/>
    <cellStyle name="표준 22 5 6" xfId="17029"/>
    <cellStyle name="표준 22 5 6 2" xfId="17030"/>
    <cellStyle name="표준 22 5 6 2 2" xfId="17031"/>
    <cellStyle name="표준 22 5 6 3" xfId="17032"/>
    <cellStyle name="표준 22 5 6 4" xfId="17033"/>
    <cellStyle name="표준 22 5 7" xfId="17034"/>
    <cellStyle name="표준 22 5 7 2" xfId="17035"/>
    <cellStyle name="표준 22 5 8" xfId="17036"/>
    <cellStyle name="표준 22 5 9" xfId="17037"/>
    <cellStyle name="표준 22 6" xfId="17038"/>
    <cellStyle name="표준 22 6 2" xfId="17039"/>
    <cellStyle name="표준 22 6 2 2" xfId="17040"/>
    <cellStyle name="표준 22 6 2 2 2" xfId="17041"/>
    <cellStyle name="표준 22 6 2 3" xfId="17042"/>
    <cellStyle name="표준 22 6 2 4" xfId="17043"/>
    <cellStyle name="표준 22 6 3" xfId="17044"/>
    <cellStyle name="표준 22 6 3 2" xfId="17045"/>
    <cellStyle name="표준 22 6 4" xfId="17046"/>
    <cellStyle name="표준 22 6 5" xfId="17047"/>
    <cellStyle name="표준 22 7" xfId="17048"/>
    <cellStyle name="표준 22 7 2" xfId="17049"/>
    <cellStyle name="표준 22 7 2 2" xfId="17050"/>
    <cellStyle name="표준 22 7 2 2 2" xfId="17051"/>
    <cellStyle name="표준 22 7 2 3" xfId="17052"/>
    <cellStyle name="표준 22 7 2 4" xfId="17053"/>
    <cellStyle name="표준 22 7 3" xfId="17054"/>
    <cellStyle name="표준 22 7 3 2" xfId="17055"/>
    <cellStyle name="표준 22 7 4" xfId="17056"/>
    <cellStyle name="표준 22 7 5" xfId="17057"/>
    <cellStyle name="표준 22 8" xfId="17058"/>
    <cellStyle name="표준 22 8 2" xfId="17059"/>
    <cellStyle name="표준 22 8 2 2" xfId="17060"/>
    <cellStyle name="표준 22 8 2 2 2" xfId="17061"/>
    <cellStyle name="표준 22 8 2 3" xfId="17062"/>
    <cellStyle name="표준 22 8 2 4" xfId="17063"/>
    <cellStyle name="표준 22 8 3" xfId="17064"/>
    <cellStyle name="표준 22 8 3 2" xfId="17065"/>
    <cellStyle name="표준 22 8 4" xfId="17066"/>
    <cellStyle name="표준 22 8 5" xfId="17067"/>
    <cellStyle name="표준 22 9" xfId="17068"/>
    <cellStyle name="표준 22 9 2" xfId="17069"/>
    <cellStyle name="표준 22 9 2 2" xfId="17070"/>
    <cellStyle name="표준 22 9 2 2 2" xfId="17071"/>
    <cellStyle name="표준 22 9 2 3" xfId="17072"/>
    <cellStyle name="표준 22 9 2 4" xfId="17073"/>
    <cellStyle name="표준 22 9 3" xfId="17074"/>
    <cellStyle name="표준 22 9 3 2" xfId="17075"/>
    <cellStyle name="표준 22 9 4" xfId="17076"/>
    <cellStyle name="표준 22 9 5" xfId="17077"/>
    <cellStyle name="표준 220" xfId="17078"/>
    <cellStyle name="표준 221" xfId="17079"/>
    <cellStyle name="표준 222" xfId="17080"/>
    <cellStyle name="표준 222 2" xfId="17081"/>
    <cellStyle name="표준 223" xfId="17082"/>
    <cellStyle name="표준 224" xfId="17083"/>
    <cellStyle name="표준 225" xfId="34592"/>
    <cellStyle name="표준 225 2" xfId="34643"/>
    <cellStyle name="표준 226" xfId="34641"/>
    <cellStyle name="표준 23" xfId="17084"/>
    <cellStyle name="표준 23 2" xfId="17085"/>
    <cellStyle name="표준 23 3" xfId="17086"/>
    <cellStyle name="표준 24" xfId="17087"/>
    <cellStyle name="표준 24 10" xfId="17088"/>
    <cellStyle name="표준 24 10 2" xfId="17089"/>
    <cellStyle name="표준 24 11" xfId="17090"/>
    <cellStyle name="표준 24 12" xfId="17091"/>
    <cellStyle name="표준 24 13" xfId="17092"/>
    <cellStyle name="표준 24 2" xfId="17093"/>
    <cellStyle name="표준 24 2 10" xfId="17094"/>
    <cellStyle name="표준 24 2 11" xfId="17095"/>
    <cellStyle name="표준 24 2 12" xfId="17096"/>
    <cellStyle name="표준 24 2 2" xfId="17097"/>
    <cellStyle name="표준 24 2 2 10" xfId="17098"/>
    <cellStyle name="표준 24 2 2 2" xfId="17099"/>
    <cellStyle name="표준 24 2 2 2 2" xfId="17100"/>
    <cellStyle name="표준 24 2 2 2 2 2" xfId="17101"/>
    <cellStyle name="표준 24 2 2 2 2 2 2" xfId="17102"/>
    <cellStyle name="표준 24 2 2 2 2 2 2 2" xfId="17103"/>
    <cellStyle name="표준 24 2 2 2 2 2 3" xfId="17104"/>
    <cellStyle name="표준 24 2 2 2 2 2 4" xfId="17105"/>
    <cellStyle name="표준 24 2 2 2 2 3" xfId="17106"/>
    <cellStyle name="표준 24 2 2 2 2 3 2" xfId="17107"/>
    <cellStyle name="표준 24 2 2 2 2 4" xfId="17108"/>
    <cellStyle name="표준 24 2 2 2 2 5" xfId="17109"/>
    <cellStyle name="표준 24 2 2 2 3" xfId="17110"/>
    <cellStyle name="표준 24 2 2 2 3 2" xfId="17111"/>
    <cellStyle name="표준 24 2 2 2 3 2 2" xfId="17112"/>
    <cellStyle name="표준 24 2 2 2 3 2 2 2" xfId="17113"/>
    <cellStyle name="표준 24 2 2 2 3 2 3" xfId="17114"/>
    <cellStyle name="표준 24 2 2 2 3 2 4" xfId="17115"/>
    <cellStyle name="표준 24 2 2 2 3 3" xfId="17116"/>
    <cellStyle name="표준 24 2 2 2 3 3 2" xfId="17117"/>
    <cellStyle name="표준 24 2 2 2 3 4" xfId="17118"/>
    <cellStyle name="표준 24 2 2 2 3 5" xfId="17119"/>
    <cellStyle name="표준 24 2 2 2 4" xfId="17120"/>
    <cellStyle name="표준 24 2 2 2 4 2" xfId="17121"/>
    <cellStyle name="표준 24 2 2 2 4 2 2" xfId="17122"/>
    <cellStyle name="표준 24 2 2 2 4 2 2 2" xfId="17123"/>
    <cellStyle name="표준 24 2 2 2 4 2 3" xfId="17124"/>
    <cellStyle name="표준 24 2 2 2 4 2 4" xfId="17125"/>
    <cellStyle name="표준 24 2 2 2 4 3" xfId="17126"/>
    <cellStyle name="표준 24 2 2 2 4 3 2" xfId="17127"/>
    <cellStyle name="표준 24 2 2 2 4 4" xfId="17128"/>
    <cellStyle name="표준 24 2 2 2 4 5" xfId="17129"/>
    <cellStyle name="표준 24 2 2 2 5" xfId="17130"/>
    <cellStyle name="표준 24 2 2 2 5 2" xfId="17131"/>
    <cellStyle name="표준 24 2 2 2 5 2 2" xfId="17132"/>
    <cellStyle name="표준 24 2 2 2 5 2 2 2" xfId="17133"/>
    <cellStyle name="표준 24 2 2 2 5 2 3" xfId="17134"/>
    <cellStyle name="표준 24 2 2 2 5 2 4" xfId="17135"/>
    <cellStyle name="표준 24 2 2 2 5 3" xfId="17136"/>
    <cellStyle name="표준 24 2 2 2 5 3 2" xfId="17137"/>
    <cellStyle name="표준 24 2 2 2 5 4" xfId="17138"/>
    <cellStyle name="표준 24 2 2 2 5 5" xfId="17139"/>
    <cellStyle name="표준 24 2 2 2 6" xfId="17140"/>
    <cellStyle name="표준 24 2 2 2 6 2" xfId="17141"/>
    <cellStyle name="표준 24 2 2 2 6 2 2" xfId="17142"/>
    <cellStyle name="표준 24 2 2 2 6 3" xfId="17143"/>
    <cellStyle name="표준 24 2 2 2 6 4" xfId="17144"/>
    <cellStyle name="표준 24 2 2 2 7" xfId="17145"/>
    <cellStyle name="표준 24 2 2 2 7 2" xfId="17146"/>
    <cellStyle name="표준 24 2 2 2 8" xfId="17147"/>
    <cellStyle name="표준 24 2 2 2 9" xfId="17148"/>
    <cellStyle name="표준 24 2 2 3" xfId="17149"/>
    <cellStyle name="표준 24 2 2 3 2" xfId="17150"/>
    <cellStyle name="표준 24 2 2 3 2 2" xfId="17151"/>
    <cellStyle name="표준 24 2 2 3 2 2 2" xfId="17152"/>
    <cellStyle name="표준 24 2 2 3 2 3" xfId="17153"/>
    <cellStyle name="표준 24 2 2 3 2 4" xfId="17154"/>
    <cellStyle name="표준 24 2 2 3 3" xfId="17155"/>
    <cellStyle name="표준 24 2 2 3 3 2" xfId="17156"/>
    <cellStyle name="표준 24 2 2 3 4" xfId="17157"/>
    <cellStyle name="표준 24 2 2 3 5" xfId="17158"/>
    <cellStyle name="표준 24 2 2 4" xfId="17159"/>
    <cellStyle name="표준 24 2 2 4 2" xfId="17160"/>
    <cellStyle name="표준 24 2 2 4 2 2" xfId="17161"/>
    <cellStyle name="표준 24 2 2 4 2 2 2" xfId="17162"/>
    <cellStyle name="표준 24 2 2 4 2 3" xfId="17163"/>
    <cellStyle name="표준 24 2 2 4 2 4" xfId="17164"/>
    <cellStyle name="표준 24 2 2 4 3" xfId="17165"/>
    <cellStyle name="표준 24 2 2 4 3 2" xfId="17166"/>
    <cellStyle name="표준 24 2 2 4 4" xfId="17167"/>
    <cellStyle name="표준 24 2 2 4 5" xfId="17168"/>
    <cellStyle name="표준 24 2 2 5" xfId="17169"/>
    <cellStyle name="표준 24 2 2 5 2" xfId="17170"/>
    <cellStyle name="표준 24 2 2 5 2 2" xfId="17171"/>
    <cellStyle name="표준 24 2 2 5 2 2 2" xfId="17172"/>
    <cellStyle name="표준 24 2 2 5 2 3" xfId="17173"/>
    <cellStyle name="표준 24 2 2 5 2 4" xfId="17174"/>
    <cellStyle name="표준 24 2 2 5 3" xfId="17175"/>
    <cellStyle name="표준 24 2 2 5 3 2" xfId="17176"/>
    <cellStyle name="표준 24 2 2 5 4" xfId="17177"/>
    <cellStyle name="표준 24 2 2 5 5" xfId="17178"/>
    <cellStyle name="표준 24 2 2 6" xfId="17179"/>
    <cellStyle name="표준 24 2 2 6 2" xfId="17180"/>
    <cellStyle name="표준 24 2 2 6 2 2" xfId="17181"/>
    <cellStyle name="표준 24 2 2 6 2 2 2" xfId="17182"/>
    <cellStyle name="표준 24 2 2 6 2 3" xfId="17183"/>
    <cellStyle name="표준 24 2 2 6 2 4" xfId="17184"/>
    <cellStyle name="표준 24 2 2 6 3" xfId="17185"/>
    <cellStyle name="표준 24 2 2 6 3 2" xfId="17186"/>
    <cellStyle name="표준 24 2 2 6 4" xfId="17187"/>
    <cellStyle name="표준 24 2 2 6 5" xfId="17188"/>
    <cellStyle name="표준 24 2 2 7" xfId="17189"/>
    <cellStyle name="표준 24 2 2 7 2" xfId="17190"/>
    <cellStyle name="표준 24 2 2 7 2 2" xfId="17191"/>
    <cellStyle name="표준 24 2 2 7 3" xfId="17192"/>
    <cellStyle name="표준 24 2 2 7 4" xfId="17193"/>
    <cellStyle name="표준 24 2 2 8" xfId="17194"/>
    <cellStyle name="표준 24 2 2 8 2" xfId="17195"/>
    <cellStyle name="표준 24 2 2 9" xfId="17196"/>
    <cellStyle name="표준 24 2 3" xfId="17197"/>
    <cellStyle name="표준 24 2 3 2" xfId="17198"/>
    <cellStyle name="표준 24 2 3 2 2" xfId="17199"/>
    <cellStyle name="표준 24 2 3 2 2 2" xfId="17200"/>
    <cellStyle name="표준 24 2 3 2 2 2 2" xfId="17201"/>
    <cellStyle name="표준 24 2 3 2 2 3" xfId="17202"/>
    <cellStyle name="표준 24 2 3 2 2 4" xfId="17203"/>
    <cellStyle name="표준 24 2 3 2 3" xfId="17204"/>
    <cellStyle name="표준 24 2 3 2 3 2" xfId="17205"/>
    <cellStyle name="표준 24 2 3 2 4" xfId="17206"/>
    <cellStyle name="표준 24 2 3 2 5" xfId="17207"/>
    <cellStyle name="표준 24 2 3 3" xfId="17208"/>
    <cellStyle name="표준 24 2 3 3 2" xfId="17209"/>
    <cellStyle name="표준 24 2 3 3 2 2" xfId="17210"/>
    <cellStyle name="표준 24 2 3 3 2 2 2" xfId="17211"/>
    <cellStyle name="표준 24 2 3 3 2 3" xfId="17212"/>
    <cellStyle name="표준 24 2 3 3 2 4" xfId="17213"/>
    <cellStyle name="표준 24 2 3 3 3" xfId="17214"/>
    <cellStyle name="표준 24 2 3 3 3 2" xfId="17215"/>
    <cellStyle name="표준 24 2 3 3 4" xfId="17216"/>
    <cellStyle name="표준 24 2 3 3 5" xfId="17217"/>
    <cellStyle name="표준 24 2 3 4" xfId="17218"/>
    <cellStyle name="표준 24 2 3 4 2" xfId="17219"/>
    <cellStyle name="표준 24 2 3 4 2 2" xfId="17220"/>
    <cellStyle name="표준 24 2 3 4 2 2 2" xfId="17221"/>
    <cellStyle name="표준 24 2 3 4 2 3" xfId="17222"/>
    <cellStyle name="표준 24 2 3 4 2 4" xfId="17223"/>
    <cellStyle name="표준 24 2 3 4 3" xfId="17224"/>
    <cellStyle name="표준 24 2 3 4 3 2" xfId="17225"/>
    <cellStyle name="표준 24 2 3 4 4" xfId="17226"/>
    <cellStyle name="표준 24 2 3 4 5" xfId="17227"/>
    <cellStyle name="표준 24 2 3 5" xfId="17228"/>
    <cellStyle name="표준 24 2 3 5 2" xfId="17229"/>
    <cellStyle name="표준 24 2 3 5 2 2" xfId="17230"/>
    <cellStyle name="표준 24 2 3 5 2 2 2" xfId="17231"/>
    <cellStyle name="표준 24 2 3 5 2 3" xfId="17232"/>
    <cellStyle name="표준 24 2 3 5 2 4" xfId="17233"/>
    <cellStyle name="표준 24 2 3 5 3" xfId="17234"/>
    <cellStyle name="표준 24 2 3 5 3 2" xfId="17235"/>
    <cellStyle name="표준 24 2 3 5 4" xfId="17236"/>
    <cellStyle name="표준 24 2 3 5 5" xfId="17237"/>
    <cellStyle name="표준 24 2 3 6" xfId="17238"/>
    <cellStyle name="표준 24 2 3 6 2" xfId="17239"/>
    <cellStyle name="표준 24 2 3 6 2 2" xfId="17240"/>
    <cellStyle name="표준 24 2 3 6 3" xfId="17241"/>
    <cellStyle name="표준 24 2 3 6 4" xfId="17242"/>
    <cellStyle name="표준 24 2 3 7" xfId="17243"/>
    <cellStyle name="표준 24 2 3 7 2" xfId="17244"/>
    <cellStyle name="표준 24 2 3 8" xfId="17245"/>
    <cellStyle name="표준 24 2 3 9" xfId="17246"/>
    <cellStyle name="표준 24 2 4" xfId="17247"/>
    <cellStyle name="표준 24 2 4 2" xfId="17248"/>
    <cellStyle name="표준 24 2 4 2 2" xfId="17249"/>
    <cellStyle name="표준 24 2 4 2 2 2" xfId="17250"/>
    <cellStyle name="표준 24 2 4 2 3" xfId="17251"/>
    <cellStyle name="표준 24 2 4 2 4" xfId="17252"/>
    <cellStyle name="표준 24 2 4 3" xfId="17253"/>
    <cellStyle name="표준 24 2 4 3 2" xfId="17254"/>
    <cellStyle name="표준 24 2 4 4" xfId="17255"/>
    <cellStyle name="표준 24 2 4 5" xfId="17256"/>
    <cellStyle name="표준 24 2 5" xfId="17257"/>
    <cellStyle name="표준 24 2 5 2" xfId="17258"/>
    <cellStyle name="표준 24 2 5 2 2" xfId="17259"/>
    <cellStyle name="표준 24 2 5 2 2 2" xfId="17260"/>
    <cellStyle name="표준 24 2 5 2 3" xfId="17261"/>
    <cellStyle name="표준 24 2 5 2 4" xfId="17262"/>
    <cellStyle name="표준 24 2 5 3" xfId="17263"/>
    <cellStyle name="표준 24 2 5 3 2" xfId="17264"/>
    <cellStyle name="표준 24 2 5 4" xfId="17265"/>
    <cellStyle name="표준 24 2 5 5" xfId="17266"/>
    <cellStyle name="표준 24 2 6" xfId="17267"/>
    <cellStyle name="표준 24 2 6 2" xfId="17268"/>
    <cellStyle name="표준 24 2 6 2 2" xfId="17269"/>
    <cellStyle name="표준 24 2 6 2 2 2" xfId="17270"/>
    <cellStyle name="표준 24 2 6 2 3" xfId="17271"/>
    <cellStyle name="표준 24 2 6 2 4" xfId="17272"/>
    <cellStyle name="표준 24 2 6 3" xfId="17273"/>
    <cellStyle name="표준 24 2 6 3 2" xfId="17274"/>
    <cellStyle name="표준 24 2 6 4" xfId="17275"/>
    <cellStyle name="표준 24 2 6 5" xfId="17276"/>
    <cellStyle name="표준 24 2 7" xfId="17277"/>
    <cellStyle name="표준 24 2 7 2" xfId="17278"/>
    <cellStyle name="표준 24 2 7 2 2" xfId="17279"/>
    <cellStyle name="표준 24 2 7 2 2 2" xfId="17280"/>
    <cellStyle name="표준 24 2 7 2 3" xfId="17281"/>
    <cellStyle name="표준 24 2 7 2 4" xfId="17282"/>
    <cellStyle name="표준 24 2 7 3" xfId="17283"/>
    <cellStyle name="표준 24 2 7 3 2" xfId="17284"/>
    <cellStyle name="표준 24 2 7 4" xfId="17285"/>
    <cellStyle name="표준 24 2 7 5" xfId="17286"/>
    <cellStyle name="표준 24 2 8" xfId="17287"/>
    <cellStyle name="표준 24 2 8 2" xfId="17288"/>
    <cellStyle name="표준 24 2 8 2 2" xfId="17289"/>
    <cellStyle name="표준 24 2 8 3" xfId="17290"/>
    <cellStyle name="표준 24 2 8 4" xfId="17291"/>
    <cellStyle name="표준 24 2 9" xfId="17292"/>
    <cellStyle name="표준 24 2 9 2" xfId="17293"/>
    <cellStyle name="표준 24 3" xfId="17294"/>
    <cellStyle name="표준 24 3 10" xfId="17295"/>
    <cellStyle name="표준 24 3 2" xfId="17296"/>
    <cellStyle name="표준 24 3 2 2" xfId="17297"/>
    <cellStyle name="표준 24 3 2 2 2" xfId="17298"/>
    <cellStyle name="표준 24 3 2 2 2 2" xfId="17299"/>
    <cellStyle name="표준 24 3 2 2 2 2 2" xfId="17300"/>
    <cellStyle name="표준 24 3 2 2 2 3" xfId="17301"/>
    <cellStyle name="표준 24 3 2 2 2 4" xfId="17302"/>
    <cellStyle name="표준 24 3 2 2 3" xfId="17303"/>
    <cellStyle name="표준 24 3 2 2 3 2" xfId="17304"/>
    <cellStyle name="표준 24 3 2 2 4" xfId="17305"/>
    <cellStyle name="표준 24 3 2 2 5" xfId="17306"/>
    <cellStyle name="표준 24 3 2 3" xfId="17307"/>
    <cellStyle name="표준 24 3 2 3 2" xfId="17308"/>
    <cellStyle name="표준 24 3 2 3 2 2" xfId="17309"/>
    <cellStyle name="표준 24 3 2 3 2 2 2" xfId="17310"/>
    <cellStyle name="표준 24 3 2 3 2 3" xfId="17311"/>
    <cellStyle name="표준 24 3 2 3 2 4" xfId="17312"/>
    <cellStyle name="표준 24 3 2 3 3" xfId="17313"/>
    <cellStyle name="표준 24 3 2 3 3 2" xfId="17314"/>
    <cellStyle name="표준 24 3 2 3 4" xfId="17315"/>
    <cellStyle name="표준 24 3 2 3 5" xfId="17316"/>
    <cellStyle name="표준 24 3 2 4" xfId="17317"/>
    <cellStyle name="표준 24 3 2 4 2" xfId="17318"/>
    <cellStyle name="표준 24 3 2 4 2 2" xfId="17319"/>
    <cellStyle name="표준 24 3 2 4 2 2 2" xfId="17320"/>
    <cellStyle name="표준 24 3 2 4 2 3" xfId="17321"/>
    <cellStyle name="표준 24 3 2 4 2 4" xfId="17322"/>
    <cellStyle name="표준 24 3 2 4 3" xfId="17323"/>
    <cellStyle name="표준 24 3 2 4 3 2" xfId="17324"/>
    <cellStyle name="표준 24 3 2 4 4" xfId="17325"/>
    <cellStyle name="표준 24 3 2 4 5" xfId="17326"/>
    <cellStyle name="표준 24 3 2 5" xfId="17327"/>
    <cellStyle name="표준 24 3 2 5 2" xfId="17328"/>
    <cellStyle name="표준 24 3 2 5 2 2" xfId="17329"/>
    <cellStyle name="표준 24 3 2 5 2 2 2" xfId="17330"/>
    <cellStyle name="표준 24 3 2 5 2 3" xfId="17331"/>
    <cellStyle name="표준 24 3 2 5 2 4" xfId="17332"/>
    <cellStyle name="표준 24 3 2 5 3" xfId="17333"/>
    <cellStyle name="표준 24 3 2 5 3 2" xfId="17334"/>
    <cellStyle name="표준 24 3 2 5 4" xfId="17335"/>
    <cellStyle name="표준 24 3 2 5 5" xfId="17336"/>
    <cellStyle name="표준 24 3 2 6" xfId="17337"/>
    <cellStyle name="표준 24 3 2 6 2" xfId="17338"/>
    <cellStyle name="표준 24 3 2 6 2 2" xfId="17339"/>
    <cellStyle name="표준 24 3 2 6 3" xfId="17340"/>
    <cellStyle name="표준 24 3 2 6 4" xfId="17341"/>
    <cellStyle name="표준 24 3 2 7" xfId="17342"/>
    <cellStyle name="표준 24 3 2 7 2" xfId="17343"/>
    <cellStyle name="표준 24 3 2 8" xfId="17344"/>
    <cellStyle name="표준 24 3 2 9" xfId="17345"/>
    <cellStyle name="표준 24 3 3" xfId="17346"/>
    <cellStyle name="표준 24 3 3 2" xfId="17347"/>
    <cellStyle name="표준 24 3 3 2 2" xfId="17348"/>
    <cellStyle name="표준 24 3 3 2 2 2" xfId="17349"/>
    <cellStyle name="표준 24 3 3 2 3" xfId="17350"/>
    <cellStyle name="표준 24 3 3 2 4" xfId="17351"/>
    <cellStyle name="표준 24 3 3 3" xfId="17352"/>
    <cellStyle name="표준 24 3 3 3 2" xfId="17353"/>
    <cellStyle name="표준 24 3 3 4" xfId="17354"/>
    <cellStyle name="표준 24 3 3 5" xfId="17355"/>
    <cellStyle name="표준 24 3 4" xfId="17356"/>
    <cellStyle name="표준 24 3 4 2" xfId="17357"/>
    <cellStyle name="표준 24 3 4 2 2" xfId="17358"/>
    <cellStyle name="표준 24 3 4 2 2 2" xfId="17359"/>
    <cellStyle name="표준 24 3 4 2 3" xfId="17360"/>
    <cellStyle name="표준 24 3 4 2 4" xfId="17361"/>
    <cellStyle name="표준 24 3 4 3" xfId="17362"/>
    <cellStyle name="표준 24 3 4 3 2" xfId="17363"/>
    <cellStyle name="표준 24 3 4 4" xfId="17364"/>
    <cellStyle name="표준 24 3 4 5" xfId="17365"/>
    <cellStyle name="표준 24 3 5" xfId="17366"/>
    <cellStyle name="표준 24 3 5 2" xfId="17367"/>
    <cellStyle name="표준 24 3 5 2 2" xfId="17368"/>
    <cellStyle name="표준 24 3 5 2 2 2" xfId="17369"/>
    <cellStyle name="표준 24 3 5 2 3" xfId="17370"/>
    <cellStyle name="표준 24 3 5 2 4" xfId="17371"/>
    <cellStyle name="표준 24 3 5 3" xfId="17372"/>
    <cellStyle name="표준 24 3 5 3 2" xfId="17373"/>
    <cellStyle name="표준 24 3 5 4" xfId="17374"/>
    <cellStyle name="표준 24 3 5 5" xfId="17375"/>
    <cellStyle name="표준 24 3 6" xfId="17376"/>
    <cellStyle name="표준 24 3 6 2" xfId="17377"/>
    <cellStyle name="표준 24 3 6 2 2" xfId="17378"/>
    <cellStyle name="표준 24 3 6 2 2 2" xfId="17379"/>
    <cellStyle name="표준 24 3 6 2 3" xfId="17380"/>
    <cellStyle name="표준 24 3 6 2 4" xfId="17381"/>
    <cellStyle name="표준 24 3 6 3" xfId="17382"/>
    <cellStyle name="표준 24 3 6 3 2" xfId="17383"/>
    <cellStyle name="표준 24 3 6 4" xfId="17384"/>
    <cellStyle name="표준 24 3 6 5" xfId="17385"/>
    <cellStyle name="표준 24 3 7" xfId="17386"/>
    <cellStyle name="표준 24 3 7 2" xfId="17387"/>
    <cellStyle name="표준 24 3 7 2 2" xfId="17388"/>
    <cellStyle name="표준 24 3 7 3" xfId="17389"/>
    <cellStyle name="표준 24 3 7 4" xfId="17390"/>
    <cellStyle name="표준 24 3 8" xfId="17391"/>
    <cellStyle name="표준 24 3 8 2" xfId="17392"/>
    <cellStyle name="표준 24 3 9" xfId="17393"/>
    <cellStyle name="표준 24 4" xfId="17394"/>
    <cellStyle name="표준 24 4 2" xfId="17395"/>
    <cellStyle name="표준 24 4 2 2" xfId="17396"/>
    <cellStyle name="표준 24 4 2 2 2" xfId="17397"/>
    <cellStyle name="표준 24 4 2 2 2 2" xfId="17398"/>
    <cellStyle name="표준 24 4 2 2 3" xfId="17399"/>
    <cellStyle name="표준 24 4 2 2 4" xfId="17400"/>
    <cellStyle name="표준 24 4 2 3" xfId="17401"/>
    <cellStyle name="표준 24 4 2 3 2" xfId="17402"/>
    <cellStyle name="표준 24 4 2 4" xfId="17403"/>
    <cellStyle name="표준 24 4 2 5" xfId="17404"/>
    <cellStyle name="표준 24 4 3" xfId="17405"/>
    <cellStyle name="표준 24 4 3 2" xfId="17406"/>
    <cellStyle name="표준 24 4 3 2 2" xfId="17407"/>
    <cellStyle name="표준 24 4 3 2 2 2" xfId="17408"/>
    <cellStyle name="표준 24 4 3 2 3" xfId="17409"/>
    <cellStyle name="표준 24 4 3 2 4" xfId="17410"/>
    <cellStyle name="표준 24 4 3 3" xfId="17411"/>
    <cellStyle name="표준 24 4 3 3 2" xfId="17412"/>
    <cellStyle name="표준 24 4 3 4" xfId="17413"/>
    <cellStyle name="표준 24 4 3 5" xfId="17414"/>
    <cellStyle name="표준 24 4 4" xfId="17415"/>
    <cellStyle name="표준 24 4 4 2" xfId="17416"/>
    <cellStyle name="표준 24 4 4 2 2" xfId="17417"/>
    <cellStyle name="표준 24 4 4 2 2 2" xfId="17418"/>
    <cellStyle name="표준 24 4 4 2 3" xfId="17419"/>
    <cellStyle name="표준 24 4 4 2 4" xfId="17420"/>
    <cellStyle name="표준 24 4 4 3" xfId="17421"/>
    <cellStyle name="표준 24 4 4 3 2" xfId="17422"/>
    <cellStyle name="표준 24 4 4 4" xfId="17423"/>
    <cellStyle name="표준 24 4 4 5" xfId="17424"/>
    <cellStyle name="표준 24 4 5" xfId="17425"/>
    <cellStyle name="표준 24 4 5 2" xfId="17426"/>
    <cellStyle name="표준 24 4 5 2 2" xfId="17427"/>
    <cellStyle name="표준 24 4 5 2 2 2" xfId="17428"/>
    <cellStyle name="표준 24 4 5 2 3" xfId="17429"/>
    <cellStyle name="표준 24 4 5 2 4" xfId="17430"/>
    <cellStyle name="표준 24 4 5 3" xfId="17431"/>
    <cellStyle name="표준 24 4 5 3 2" xfId="17432"/>
    <cellStyle name="표준 24 4 5 4" xfId="17433"/>
    <cellStyle name="표준 24 4 5 5" xfId="17434"/>
    <cellStyle name="표준 24 4 6" xfId="17435"/>
    <cellStyle name="표준 24 4 6 2" xfId="17436"/>
    <cellStyle name="표준 24 4 6 2 2" xfId="17437"/>
    <cellStyle name="표준 24 4 6 3" xfId="17438"/>
    <cellStyle name="표준 24 4 6 4" xfId="17439"/>
    <cellStyle name="표준 24 4 7" xfId="17440"/>
    <cellStyle name="표준 24 4 7 2" xfId="17441"/>
    <cellStyle name="표준 24 4 8" xfId="17442"/>
    <cellStyle name="표준 24 4 9" xfId="17443"/>
    <cellStyle name="표준 24 5" xfId="17444"/>
    <cellStyle name="표준 24 5 2" xfId="17445"/>
    <cellStyle name="표준 24 5 2 2" xfId="17446"/>
    <cellStyle name="표준 24 5 2 2 2" xfId="17447"/>
    <cellStyle name="표준 24 5 2 3" xfId="17448"/>
    <cellStyle name="표준 24 5 2 4" xfId="17449"/>
    <cellStyle name="표준 24 5 3" xfId="17450"/>
    <cellStyle name="표준 24 5 3 2" xfId="17451"/>
    <cellStyle name="표준 24 5 4" xfId="17452"/>
    <cellStyle name="표준 24 5 5" xfId="17453"/>
    <cellStyle name="표준 24 6" xfId="17454"/>
    <cellStyle name="표준 24 6 2" xfId="17455"/>
    <cellStyle name="표준 24 6 2 2" xfId="17456"/>
    <cellStyle name="표준 24 6 2 2 2" xfId="17457"/>
    <cellStyle name="표준 24 6 2 3" xfId="17458"/>
    <cellStyle name="표준 24 6 2 4" xfId="17459"/>
    <cellStyle name="표준 24 6 3" xfId="17460"/>
    <cellStyle name="표준 24 6 3 2" xfId="17461"/>
    <cellStyle name="표준 24 6 4" xfId="17462"/>
    <cellStyle name="표준 24 6 5" xfId="17463"/>
    <cellStyle name="표준 24 7" xfId="17464"/>
    <cellStyle name="표준 24 7 2" xfId="17465"/>
    <cellStyle name="표준 24 7 2 2" xfId="17466"/>
    <cellStyle name="표준 24 7 2 2 2" xfId="17467"/>
    <cellStyle name="표준 24 7 2 3" xfId="17468"/>
    <cellStyle name="표준 24 7 2 4" xfId="17469"/>
    <cellStyle name="표준 24 7 3" xfId="17470"/>
    <cellStyle name="표준 24 7 3 2" xfId="17471"/>
    <cellStyle name="표준 24 7 4" xfId="17472"/>
    <cellStyle name="표준 24 7 5" xfId="17473"/>
    <cellStyle name="표준 24 8" xfId="17474"/>
    <cellStyle name="표준 24 8 2" xfId="17475"/>
    <cellStyle name="표준 24 8 2 2" xfId="17476"/>
    <cellStyle name="표준 24 8 2 2 2" xfId="17477"/>
    <cellStyle name="표준 24 8 2 3" xfId="17478"/>
    <cellStyle name="표준 24 8 2 4" xfId="17479"/>
    <cellStyle name="표준 24 8 3" xfId="17480"/>
    <cellStyle name="표준 24 8 3 2" xfId="17481"/>
    <cellStyle name="표준 24 8 4" xfId="17482"/>
    <cellStyle name="표준 24 8 5" xfId="17483"/>
    <cellStyle name="표준 24 9" xfId="17484"/>
    <cellStyle name="표준 24 9 2" xfId="17485"/>
    <cellStyle name="표준 24 9 2 2" xfId="17486"/>
    <cellStyle name="표준 24 9 3" xfId="17487"/>
    <cellStyle name="표준 24 9 4" xfId="17488"/>
    <cellStyle name="표준 248" xfId="17489"/>
    <cellStyle name="표준 25" xfId="17490"/>
    <cellStyle name="표준 25 10" xfId="17491"/>
    <cellStyle name="표준 25 10 2" xfId="17492"/>
    <cellStyle name="표준 25 11" xfId="17493"/>
    <cellStyle name="표준 25 12" xfId="17494"/>
    <cellStyle name="표준 25 13" xfId="17495"/>
    <cellStyle name="표준 25 2" xfId="17496"/>
    <cellStyle name="표준 25 2 10" xfId="17497"/>
    <cellStyle name="표준 25 2 11" xfId="17498"/>
    <cellStyle name="표준 25 2 12" xfId="17499"/>
    <cellStyle name="표준 25 2 2" xfId="17500"/>
    <cellStyle name="표준 25 2 2 10" xfId="17501"/>
    <cellStyle name="표준 25 2 2 2" xfId="17502"/>
    <cellStyle name="표준 25 2 2 2 2" xfId="17503"/>
    <cellStyle name="표준 25 2 2 2 2 2" xfId="17504"/>
    <cellStyle name="표준 25 2 2 2 2 2 2" xfId="17505"/>
    <cellStyle name="표준 25 2 2 2 2 2 2 2" xfId="17506"/>
    <cellStyle name="표준 25 2 2 2 2 2 3" xfId="17507"/>
    <cellStyle name="표준 25 2 2 2 2 2 4" xfId="17508"/>
    <cellStyle name="표준 25 2 2 2 2 3" xfId="17509"/>
    <cellStyle name="표준 25 2 2 2 2 3 2" xfId="17510"/>
    <cellStyle name="표준 25 2 2 2 2 4" xfId="17511"/>
    <cellStyle name="표준 25 2 2 2 2 5" xfId="17512"/>
    <cellStyle name="표준 25 2 2 2 3" xfId="17513"/>
    <cellStyle name="표준 25 2 2 2 3 2" xfId="17514"/>
    <cellStyle name="표준 25 2 2 2 3 2 2" xfId="17515"/>
    <cellStyle name="표준 25 2 2 2 3 2 2 2" xfId="17516"/>
    <cellStyle name="표준 25 2 2 2 3 2 3" xfId="17517"/>
    <cellStyle name="표준 25 2 2 2 3 2 4" xfId="17518"/>
    <cellStyle name="표준 25 2 2 2 3 3" xfId="17519"/>
    <cellStyle name="표준 25 2 2 2 3 3 2" xfId="17520"/>
    <cellStyle name="표준 25 2 2 2 3 4" xfId="17521"/>
    <cellStyle name="표준 25 2 2 2 3 5" xfId="17522"/>
    <cellStyle name="표준 25 2 2 2 4" xfId="17523"/>
    <cellStyle name="표준 25 2 2 2 4 2" xfId="17524"/>
    <cellStyle name="표준 25 2 2 2 4 2 2" xfId="17525"/>
    <cellStyle name="표준 25 2 2 2 4 2 2 2" xfId="17526"/>
    <cellStyle name="표준 25 2 2 2 4 2 3" xfId="17527"/>
    <cellStyle name="표준 25 2 2 2 4 2 4" xfId="17528"/>
    <cellStyle name="표준 25 2 2 2 4 3" xfId="17529"/>
    <cellStyle name="표준 25 2 2 2 4 3 2" xfId="17530"/>
    <cellStyle name="표준 25 2 2 2 4 4" xfId="17531"/>
    <cellStyle name="표준 25 2 2 2 4 5" xfId="17532"/>
    <cellStyle name="표준 25 2 2 2 5" xfId="17533"/>
    <cellStyle name="표준 25 2 2 2 5 2" xfId="17534"/>
    <cellStyle name="표준 25 2 2 2 5 2 2" xfId="17535"/>
    <cellStyle name="표준 25 2 2 2 5 2 2 2" xfId="17536"/>
    <cellStyle name="표준 25 2 2 2 5 2 3" xfId="17537"/>
    <cellStyle name="표준 25 2 2 2 5 2 4" xfId="17538"/>
    <cellStyle name="표준 25 2 2 2 5 3" xfId="17539"/>
    <cellStyle name="표준 25 2 2 2 5 3 2" xfId="17540"/>
    <cellStyle name="표준 25 2 2 2 5 4" xfId="17541"/>
    <cellStyle name="표준 25 2 2 2 5 5" xfId="17542"/>
    <cellStyle name="표준 25 2 2 2 6" xfId="17543"/>
    <cellStyle name="표준 25 2 2 2 6 2" xfId="17544"/>
    <cellStyle name="표준 25 2 2 2 6 2 2" xfId="17545"/>
    <cellStyle name="표준 25 2 2 2 6 3" xfId="17546"/>
    <cellStyle name="표준 25 2 2 2 6 4" xfId="17547"/>
    <cellStyle name="표준 25 2 2 2 7" xfId="17548"/>
    <cellStyle name="표준 25 2 2 2 7 2" xfId="17549"/>
    <cellStyle name="표준 25 2 2 2 8" xfId="17550"/>
    <cellStyle name="표준 25 2 2 2 9" xfId="17551"/>
    <cellStyle name="표준 25 2 2 3" xfId="17552"/>
    <cellStyle name="표준 25 2 2 3 2" xfId="17553"/>
    <cellStyle name="표준 25 2 2 3 2 2" xfId="17554"/>
    <cellStyle name="표준 25 2 2 3 2 2 2" xfId="17555"/>
    <cellStyle name="표준 25 2 2 3 2 3" xfId="17556"/>
    <cellStyle name="표준 25 2 2 3 2 4" xfId="17557"/>
    <cellStyle name="표준 25 2 2 3 3" xfId="17558"/>
    <cellStyle name="표준 25 2 2 3 3 2" xfId="17559"/>
    <cellStyle name="표준 25 2 2 3 4" xfId="17560"/>
    <cellStyle name="표준 25 2 2 3 5" xfId="17561"/>
    <cellStyle name="표준 25 2 2 4" xfId="17562"/>
    <cellStyle name="표준 25 2 2 4 2" xfId="17563"/>
    <cellStyle name="표준 25 2 2 4 2 2" xfId="17564"/>
    <cellStyle name="표준 25 2 2 4 2 2 2" xfId="17565"/>
    <cellStyle name="표준 25 2 2 4 2 3" xfId="17566"/>
    <cellStyle name="표준 25 2 2 4 2 4" xfId="17567"/>
    <cellStyle name="표준 25 2 2 4 3" xfId="17568"/>
    <cellStyle name="표준 25 2 2 4 3 2" xfId="17569"/>
    <cellStyle name="표준 25 2 2 4 4" xfId="17570"/>
    <cellStyle name="표준 25 2 2 4 5" xfId="17571"/>
    <cellStyle name="표준 25 2 2 5" xfId="17572"/>
    <cellStyle name="표준 25 2 2 5 2" xfId="17573"/>
    <cellStyle name="표준 25 2 2 5 2 2" xfId="17574"/>
    <cellStyle name="표준 25 2 2 5 2 2 2" xfId="17575"/>
    <cellStyle name="표준 25 2 2 5 2 3" xfId="17576"/>
    <cellStyle name="표준 25 2 2 5 2 4" xfId="17577"/>
    <cellStyle name="표준 25 2 2 5 3" xfId="17578"/>
    <cellStyle name="표준 25 2 2 5 3 2" xfId="17579"/>
    <cellStyle name="표준 25 2 2 5 4" xfId="17580"/>
    <cellStyle name="표준 25 2 2 5 5" xfId="17581"/>
    <cellStyle name="표준 25 2 2 6" xfId="17582"/>
    <cellStyle name="표준 25 2 2 6 2" xfId="17583"/>
    <cellStyle name="표준 25 2 2 6 2 2" xfId="17584"/>
    <cellStyle name="표준 25 2 2 6 2 2 2" xfId="17585"/>
    <cellStyle name="표준 25 2 2 6 2 3" xfId="17586"/>
    <cellStyle name="표준 25 2 2 6 2 4" xfId="17587"/>
    <cellStyle name="표준 25 2 2 6 3" xfId="17588"/>
    <cellStyle name="표준 25 2 2 6 3 2" xfId="17589"/>
    <cellStyle name="표준 25 2 2 6 4" xfId="17590"/>
    <cellStyle name="표준 25 2 2 6 5" xfId="17591"/>
    <cellStyle name="표준 25 2 2 7" xfId="17592"/>
    <cellStyle name="표준 25 2 2 7 2" xfId="17593"/>
    <cellStyle name="표준 25 2 2 7 2 2" xfId="17594"/>
    <cellStyle name="표준 25 2 2 7 3" xfId="17595"/>
    <cellStyle name="표준 25 2 2 7 4" xfId="17596"/>
    <cellStyle name="표준 25 2 2 8" xfId="17597"/>
    <cellStyle name="표준 25 2 2 8 2" xfId="17598"/>
    <cellStyle name="표준 25 2 2 9" xfId="17599"/>
    <cellStyle name="표준 25 2 3" xfId="17600"/>
    <cellStyle name="표준 25 2 3 2" xfId="17601"/>
    <cellStyle name="표준 25 2 3 2 2" xfId="17602"/>
    <cellStyle name="표준 25 2 3 2 2 2" xfId="17603"/>
    <cellStyle name="표준 25 2 3 2 2 2 2" xfId="17604"/>
    <cellStyle name="표준 25 2 3 2 2 3" xfId="17605"/>
    <cellStyle name="표준 25 2 3 2 2 4" xfId="17606"/>
    <cellStyle name="표준 25 2 3 2 3" xfId="17607"/>
    <cellStyle name="표준 25 2 3 2 3 2" xfId="17608"/>
    <cellStyle name="표준 25 2 3 2 4" xfId="17609"/>
    <cellStyle name="표준 25 2 3 2 5" xfId="17610"/>
    <cellStyle name="표준 25 2 3 3" xfId="17611"/>
    <cellStyle name="표준 25 2 3 3 2" xfId="17612"/>
    <cellStyle name="표준 25 2 3 3 2 2" xfId="17613"/>
    <cellStyle name="표준 25 2 3 3 2 2 2" xfId="17614"/>
    <cellStyle name="표준 25 2 3 3 2 3" xfId="17615"/>
    <cellStyle name="표준 25 2 3 3 2 4" xfId="17616"/>
    <cellStyle name="표준 25 2 3 3 3" xfId="17617"/>
    <cellStyle name="표준 25 2 3 3 3 2" xfId="17618"/>
    <cellStyle name="표준 25 2 3 3 4" xfId="17619"/>
    <cellStyle name="표준 25 2 3 3 5" xfId="17620"/>
    <cellStyle name="표준 25 2 3 4" xfId="17621"/>
    <cellStyle name="표준 25 2 3 4 2" xfId="17622"/>
    <cellStyle name="표준 25 2 3 4 2 2" xfId="17623"/>
    <cellStyle name="표준 25 2 3 4 2 2 2" xfId="17624"/>
    <cellStyle name="표준 25 2 3 4 2 3" xfId="17625"/>
    <cellStyle name="표준 25 2 3 4 2 4" xfId="17626"/>
    <cellStyle name="표준 25 2 3 4 3" xfId="17627"/>
    <cellStyle name="표준 25 2 3 4 3 2" xfId="17628"/>
    <cellStyle name="표준 25 2 3 4 4" xfId="17629"/>
    <cellStyle name="표준 25 2 3 4 5" xfId="17630"/>
    <cellStyle name="표준 25 2 3 5" xfId="17631"/>
    <cellStyle name="표준 25 2 3 5 2" xfId="17632"/>
    <cellStyle name="표준 25 2 3 5 2 2" xfId="17633"/>
    <cellStyle name="표준 25 2 3 5 2 2 2" xfId="17634"/>
    <cellStyle name="표준 25 2 3 5 2 3" xfId="17635"/>
    <cellStyle name="표준 25 2 3 5 2 4" xfId="17636"/>
    <cellStyle name="표준 25 2 3 5 3" xfId="17637"/>
    <cellStyle name="표준 25 2 3 5 3 2" xfId="17638"/>
    <cellStyle name="표준 25 2 3 5 4" xfId="17639"/>
    <cellStyle name="표준 25 2 3 5 5" xfId="17640"/>
    <cellStyle name="표준 25 2 3 6" xfId="17641"/>
    <cellStyle name="표준 25 2 3 6 2" xfId="17642"/>
    <cellStyle name="표준 25 2 3 6 2 2" xfId="17643"/>
    <cellStyle name="표준 25 2 3 6 3" xfId="17644"/>
    <cellStyle name="표준 25 2 3 6 4" xfId="17645"/>
    <cellStyle name="표준 25 2 3 7" xfId="17646"/>
    <cellStyle name="표준 25 2 3 7 2" xfId="17647"/>
    <cellStyle name="표준 25 2 3 8" xfId="17648"/>
    <cellStyle name="표준 25 2 3 9" xfId="17649"/>
    <cellStyle name="표준 25 2 4" xfId="17650"/>
    <cellStyle name="표준 25 2 4 2" xfId="17651"/>
    <cellStyle name="표준 25 2 4 2 2" xfId="17652"/>
    <cellStyle name="표준 25 2 4 2 2 2" xfId="17653"/>
    <cellStyle name="표준 25 2 4 2 3" xfId="17654"/>
    <cellStyle name="표준 25 2 4 2 4" xfId="17655"/>
    <cellStyle name="표준 25 2 4 3" xfId="17656"/>
    <cellStyle name="표준 25 2 4 3 2" xfId="17657"/>
    <cellStyle name="표준 25 2 4 4" xfId="17658"/>
    <cellStyle name="표준 25 2 4 5" xfId="17659"/>
    <cellStyle name="표준 25 2 5" xfId="17660"/>
    <cellStyle name="표준 25 2 5 2" xfId="17661"/>
    <cellStyle name="표준 25 2 5 2 2" xfId="17662"/>
    <cellStyle name="표준 25 2 5 2 2 2" xfId="17663"/>
    <cellStyle name="표준 25 2 5 2 3" xfId="17664"/>
    <cellStyle name="표준 25 2 5 2 4" xfId="17665"/>
    <cellStyle name="표준 25 2 5 3" xfId="17666"/>
    <cellStyle name="표준 25 2 5 3 2" xfId="17667"/>
    <cellStyle name="표준 25 2 5 4" xfId="17668"/>
    <cellStyle name="표준 25 2 5 5" xfId="17669"/>
    <cellStyle name="표준 25 2 6" xfId="17670"/>
    <cellStyle name="표준 25 2 6 2" xfId="17671"/>
    <cellStyle name="표준 25 2 6 2 2" xfId="17672"/>
    <cellStyle name="표준 25 2 6 2 2 2" xfId="17673"/>
    <cellStyle name="표준 25 2 6 2 3" xfId="17674"/>
    <cellStyle name="표준 25 2 6 2 4" xfId="17675"/>
    <cellStyle name="표준 25 2 6 3" xfId="17676"/>
    <cellStyle name="표준 25 2 6 3 2" xfId="17677"/>
    <cellStyle name="표준 25 2 6 4" xfId="17678"/>
    <cellStyle name="표준 25 2 6 5" xfId="17679"/>
    <cellStyle name="표준 25 2 7" xfId="17680"/>
    <cellStyle name="표준 25 2 7 2" xfId="17681"/>
    <cellStyle name="표준 25 2 7 2 2" xfId="17682"/>
    <cellStyle name="표준 25 2 7 2 2 2" xfId="17683"/>
    <cellStyle name="표준 25 2 7 2 3" xfId="17684"/>
    <cellStyle name="표준 25 2 7 2 4" xfId="17685"/>
    <cellStyle name="표준 25 2 7 3" xfId="17686"/>
    <cellStyle name="표준 25 2 7 3 2" xfId="17687"/>
    <cellStyle name="표준 25 2 7 4" xfId="17688"/>
    <cellStyle name="표준 25 2 7 5" xfId="17689"/>
    <cellStyle name="표준 25 2 8" xfId="17690"/>
    <cellStyle name="표준 25 2 8 2" xfId="17691"/>
    <cellStyle name="표준 25 2 8 2 2" xfId="17692"/>
    <cellStyle name="표준 25 2 8 3" xfId="17693"/>
    <cellStyle name="표준 25 2 8 4" xfId="17694"/>
    <cellStyle name="표준 25 2 9" xfId="17695"/>
    <cellStyle name="표준 25 2 9 2" xfId="17696"/>
    <cellStyle name="표준 25 3" xfId="17697"/>
    <cellStyle name="표준 25 3 10" xfId="17698"/>
    <cellStyle name="표준 25 3 2" xfId="17699"/>
    <cellStyle name="표준 25 3 2 2" xfId="17700"/>
    <cellStyle name="표준 25 3 2 2 2" xfId="17701"/>
    <cellStyle name="표준 25 3 2 2 2 2" xfId="17702"/>
    <cellStyle name="표준 25 3 2 2 2 2 2" xfId="17703"/>
    <cellStyle name="표준 25 3 2 2 2 3" xfId="17704"/>
    <cellStyle name="표준 25 3 2 2 2 4" xfId="17705"/>
    <cellStyle name="표준 25 3 2 2 3" xfId="17706"/>
    <cellStyle name="표준 25 3 2 2 3 2" xfId="17707"/>
    <cellStyle name="표준 25 3 2 2 4" xfId="17708"/>
    <cellStyle name="표준 25 3 2 2 5" xfId="17709"/>
    <cellStyle name="표준 25 3 2 3" xfId="17710"/>
    <cellStyle name="표준 25 3 2 3 2" xfId="17711"/>
    <cellStyle name="표준 25 3 2 3 2 2" xfId="17712"/>
    <cellStyle name="표준 25 3 2 3 2 2 2" xfId="17713"/>
    <cellStyle name="표준 25 3 2 3 2 3" xfId="17714"/>
    <cellStyle name="표준 25 3 2 3 2 4" xfId="17715"/>
    <cellStyle name="표준 25 3 2 3 3" xfId="17716"/>
    <cellStyle name="표준 25 3 2 3 3 2" xfId="17717"/>
    <cellStyle name="표준 25 3 2 3 4" xfId="17718"/>
    <cellStyle name="표준 25 3 2 3 5" xfId="17719"/>
    <cellStyle name="표준 25 3 2 4" xfId="17720"/>
    <cellStyle name="표준 25 3 2 4 2" xfId="17721"/>
    <cellStyle name="표준 25 3 2 4 2 2" xfId="17722"/>
    <cellStyle name="표준 25 3 2 4 2 2 2" xfId="17723"/>
    <cellStyle name="표준 25 3 2 4 2 3" xfId="17724"/>
    <cellStyle name="표준 25 3 2 4 2 4" xfId="17725"/>
    <cellStyle name="표준 25 3 2 4 3" xfId="17726"/>
    <cellStyle name="표준 25 3 2 4 3 2" xfId="17727"/>
    <cellStyle name="표준 25 3 2 4 4" xfId="17728"/>
    <cellStyle name="표준 25 3 2 4 5" xfId="17729"/>
    <cellStyle name="표준 25 3 2 5" xfId="17730"/>
    <cellStyle name="표준 25 3 2 5 2" xfId="17731"/>
    <cellStyle name="표준 25 3 2 5 2 2" xfId="17732"/>
    <cellStyle name="표준 25 3 2 5 2 2 2" xfId="17733"/>
    <cellStyle name="표준 25 3 2 5 2 3" xfId="17734"/>
    <cellStyle name="표준 25 3 2 5 2 4" xfId="17735"/>
    <cellStyle name="표준 25 3 2 5 3" xfId="17736"/>
    <cellStyle name="표준 25 3 2 5 3 2" xfId="17737"/>
    <cellStyle name="표준 25 3 2 5 4" xfId="17738"/>
    <cellStyle name="표준 25 3 2 5 5" xfId="17739"/>
    <cellStyle name="표준 25 3 2 6" xfId="17740"/>
    <cellStyle name="표준 25 3 2 6 2" xfId="17741"/>
    <cellStyle name="표준 25 3 2 6 2 2" xfId="17742"/>
    <cellStyle name="표준 25 3 2 6 3" xfId="17743"/>
    <cellStyle name="표준 25 3 2 6 4" xfId="17744"/>
    <cellStyle name="표준 25 3 2 7" xfId="17745"/>
    <cellStyle name="표준 25 3 2 7 2" xfId="17746"/>
    <cellStyle name="표준 25 3 2 8" xfId="17747"/>
    <cellStyle name="표준 25 3 2 9" xfId="17748"/>
    <cellStyle name="표준 25 3 3" xfId="17749"/>
    <cellStyle name="표준 25 3 3 2" xfId="17750"/>
    <cellStyle name="표준 25 3 3 2 2" xfId="17751"/>
    <cellStyle name="표준 25 3 3 2 2 2" xfId="17752"/>
    <cellStyle name="표준 25 3 3 2 3" xfId="17753"/>
    <cellStyle name="표준 25 3 3 2 4" xfId="17754"/>
    <cellStyle name="표준 25 3 3 3" xfId="17755"/>
    <cellStyle name="표준 25 3 3 3 2" xfId="17756"/>
    <cellStyle name="표준 25 3 3 4" xfId="17757"/>
    <cellStyle name="표준 25 3 3 5" xfId="17758"/>
    <cellStyle name="표준 25 3 4" xfId="17759"/>
    <cellStyle name="표준 25 3 4 2" xfId="17760"/>
    <cellStyle name="표준 25 3 4 2 2" xfId="17761"/>
    <cellStyle name="표준 25 3 4 2 2 2" xfId="17762"/>
    <cellStyle name="표준 25 3 4 2 3" xfId="17763"/>
    <cellStyle name="표준 25 3 4 2 4" xfId="17764"/>
    <cellStyle name="표준 25 3 4 3" xfId="17765"/>
    <cellStyle name="표준 25 3 4 3 2" xfId="17766"/>
    <cellStyle name="표준 25 3 4 4" xfId="17767"/>
    <cellStyle name="표준 25 3 4 5" xfId="17768"/>
    <cellStyle name="표준 25 3 5" xfId="17769"/>
    <cellStyle name="표준 25 3 5 2" xfId="17770"/>
    <cellStyle name="표준 25 3 5 2 2" xfId="17771"/>
    <cellStyle name="표준 25 3 5 2 2 2" xfId="17772"/>
    <cellStyle name="표준 25 3 5 2 3" xfId="17773"/>
    <cellStyle name="표준 25 3 5 2 4" xfId="17774"/>
    <cellStyle name="표준 25 3 5 3" xfId="17775"/>
    <cellStyle name="표준 25 3 5 3 2" xfId="17776"/>
    <cellStyle name="표준 25 3 5 4" xfId="17777"/>
    <cellStyle name="표준 25 3 5 5" xfId="17778"/>
    <cellStyle name="표준 25 3 6" xfId="17779"/>
    <cellStyle name="표준 25 3 6 2" xfId="17780"/>
    <cellStyle name="표준 25 3 6 2 2" xfId="17781"/>
    <cellStyle name="표준 25 3 6 2 2 2" xfId="17782"/>
    <cellStyle name="표준 25 3 6 2 3" xfId="17783"/>
    <cellStyle name="표준 25 3 6 2 4" xfId="17784"/>
    <cellStyle name="표준 25 3 6 3" xfId="17785"/>
    <cellStyle name="표준 25 3 6 3 2" xfId="17786"/>
    <cellStyle name="표준 25 3 6 4" xfId="17787"/>
    <cellStyle name="표준 25 3 6 5" xfId="17788"/>
    <cellStyle name="표준 25 3 7" xfId="17789"/>
    <cellStyle name="표준 25 3 7 2" xfId="17790"/>
    <cellStyle name="표준 25 3 7 2 2" xfId="17791"/>
    <cellStyle name="표준 25 3 7 3" xfId="17792"/>
    <cellStyle name="표준 25 3 7 4" xfId="17793"/>
    <cellStyle name="표준 25 3 8" xfId="17794"/>
    <cellStyle name="표준 25 3 8 2" xfId="17795"/>
    <cellStyle name="표준 25 3 9" xfId="17796"/>
    <cellStyle name="표준 25 4" xfId="17797"/>
    <cellStyle name="표준 25 4 2" xfId="17798"/>
    <cellStyle name="표준 25 4 2 2" xfId="17799"/>
    <cellStyle name="표준 25 4 2 2 2" xfId="17800"/>
    <cellStyle name="표준 25 4 2 2 2 2" xfId="17801"/>
    <cellStyle name="표준 25 4 2 2 3" xfId="17802"/>
    <cellStyle name="표준 25 4 2 2 4" xfId="17803"/>
    <cellStyle name="표준 25 4 2 3" xfId="17804"/>
    <cellStyle name="표준 25 4 2 3 2" xfId="17805"/>
    <cellStyle name="표준 25 4 2 4" xfId="17806"/>
    <cellStyle name="표준 25 4 2 5" xfId="17807"/>
    <cellStyle name="표준 25 4 3" xfId="17808"/>
    <cellStyle name="표준 25 4 3 2" xfId="17809"/>
    <cellStyle name="표준 25 4 3 2 2" xfId="17810"/>
    <cellStyle name="표준 25 4 3 2 2 2" xfId="17811"/>
    <cellStyle name="표준 25 4 3 2 3" xfId="17812"/>
    <cellStyle name="표준 25 4 3 2 4" xfId="17813"/>
    <cellStyle name="표준 25 4 3 3" xfId="17814"/>
    <cellStyle name="표준 25 4 3 3 2" xfId="17815"/>
    <cellStyle name="표준 25 4 3 4" xfId="17816"/>
    <cellStyle name="표준 25 4 3 5" xfId="17817"/>
    <cellStyle name="표준 25 4 4" xfId="17818"/>
    <cellStyle name="표준 25 4 4 2" xfId="17819"/>
    <cellStyle name="표준 25 4 4 2 2" xfId="17820"/>
    <cellStyle name="표준 25 4 4 2 2 2" xfId="17821"/>
    <cellStyle name="표준 25 4 4 2 3" xfId="17822"/>
    <cellStyle name="표준 25 4 4 2 4" xfId="17823"/>
    <cellStyle name="표준 25 4 4 3" xfId="17824"/>
    <cellStyle name="표준 25 4 4 3 2" xfId="17825"/>
    <cellStyle name="표준 25 4 4 4" xfId="17826"/>
    <cellStyle name="표준 25 4 4 5" xfId="17827"/>
    <cellStyle name="표준 25 4 5" xfId="17828"/>
    <cellStyle name="표준 25 4 5 2" xfId="17829"/>
    <cellStyle name="표준 25 4 5 2 2" xfId="17830"/>
    <cellStyle name="표준 25 4 5 2 2 2" xfId="17831"/>
    <cellStyle name="표준 25 4 5 2 3" xfId="17832"/>
    <cellStyle name="표준 25 4 5 2 4" xfId="17833"/>
    <cellStyle name="표준 25 4 5 3" xfId="17834"/>
    <cellStyle name="표준 25 4 5 3 2" xfId="17835"/>
    <cellStyle name="표준 25 4 5 4" xfId="17836"/>
    <cellStyle name="표준 25 4 5 5" xfId="17837"/>
    <cellStyle name="표준 25 4 6" xfId="17838"/>
    <cellStyle name="표준 25 4 6 2" xfId="17839"/>
    <cellStyle name="표준 25 4 6 2 2" xfId="17840"/>
    <cellStyle name="표준 25 4 6 3" xfId="17841"/>
    <cellStyle name="표준 25 4 6 4" xfId="17842"/>
    <cellStyle name="표준 25 4 7" xfId="17843"/>
    <cellStyle name="표준 25 4 7 2" xfId="17844"/>
    <cellStyle name="표준 25 4 8" xfId="17845"/>
    <cellStyle name="표준 25 4 9" xfId="17846"/>
    <cellStyle name="표준 25 5" xfId="17847"/>
    <cellStyle name="표준 25 5 2" xfId="17848"/>
    <cellStyle name="표준 25 5 2 2" xfId="17849"/>
    <cellStyle name="표준 25 5 2 2 2" xfId="17850"/>
    <cellStyle name="표준 25 5 2 3" xfId="17851"/>
    <cellStyle name="표준 25 5 2 4" xfId="17852"/>
    <cellStyle name="표준 25 5 3" xfId="17853"/>
    <cellStyle name="표준 25 5 3 2" xfId="17854"/>
    <cellStyle name="표준 25 5 4" xfId="17855"/>
    <cellStyle name="표준 25 5 5" xfId="17856"/>
    <cellStyle name="표준 25 6" xfId="17857"/>
    <cellStyle name="표준 25 6 2" xfId="17858"/>
    <cellStyle name="표준 25 6 2 2" xfId="17859"/>
    <cellStyle name="표준 25 6 2 2 2" xfId="17860"/>
    <cellStyle name="표준 25 6 2 3" xfId="17861"/>
    <cellStyle name="표준 25 6 2 4" xfId="17862"/>
    <cellStyle name="표준 25 6 3" xfId="17863"/>
    <cellStyle name="표준 25 6 3 2" xfId="17864"/>
    <cellStyle name="표준 25 6 4" xfId="17865"/>
    <cellStyle name="표준 25 6 5" xfId="17866"/>
    <cellStyle name="표준 25 7" xfId="17867"/>
    <cellStyle name="표준 25 7 2" xfId="17868"/>
    <cellStyle name="표준 25 7 2 2" xfId="17869"/>
    <cellStyle name="표준 25 7 2 2 2" xfId="17870"/>
    <cellStyle name="표준 25 7 2 3" xfId="17871"/>
    <cellStyle name="표준 25 7 2 4" xfId="17872"/>
    <cellStyle name="표준 25 7 3" xfId="17873"/>
    <cellStyle name="표준 25 7 3 2" xfId="17874"/>
    <cellStyle name="표준 25 7 4" xfId="17875"/>
    <cellStyle name="표준 25 7 5" xfId="17876"/>
    <cellStyle name="표준 25 8" xfId="17877"/>
    <cellStyle name="표준 25 8 2" xfId="17878"/>
    <cellStyle name="표준 25 8 2 2" xfId="17879"/>
    <cellStyle name="표준 25 8 2 2 2" xfId="17880"/>
    <cellStyle name="표준 25 8 2 3" xfId="17881"/>
    <cellStyle name="표준 25 8 2 4" xfId="17882"/>
    <cellStyle name="표준 25 8 3" xfId="17883"/>
    <cellStyle name="표준 25 8 3 2" xfId="17884"/>
    <cellStyle name="표준 25 8 4" xfId="17885"/>
    <cellStyle name="표준 25 8 5" xfId="17886"/>
    <cellStyle name="표준 25 9" xfId="17887"/>
    <cellStyle name="표준 25 9 2" xfId="17888"/>
    <cellStyle name="표준 25 9 2 2" xfId="17889"/>
    <cellStyle name="표준 25 9 3" xfId="17890"/>
    <cellStyle name="표준 25 9 4" xfId="17891"/>
    <cellStyle name="표준 26" xfId="17892"/>
    <cellStyle name="표준 26 2" xfId="17893"/>
    <cellStyle name="표준 26 3" xfId="17894"/>
    <cellStyle name="표준 261" xfId="17895"/>
    <cellStyle name="표준 27" xfId="17896"/>
    <cellStyle name="표준 27 2" xfId="17897"/>
    <cellStyle name="표준 27 2 2" xfId="17898"/>
    <cellStyle name="표준 27 2 2 2" xfId="17899"/>
    <cellStyle name="표준 27 2 3" xfId="17900"/>
    <cellStyle name="표준 27 2 4" xfId="17901"/>
    <cellStyle name="표준 27 2 5" xfId="17902"/>
    <cellStyle name="표준 27 3" xfId="17903"/>
    <cellStyle name="표준 27 3 2" xfId="17904"/>
    <cellStyle name="표준 27 4" xfId="17905"/>
    <cellStyle name="표준 27 5" xfId="17906"/>
    <cellStyle name="표준 27 6" xfId="17907"/>
    <cellStyle name="표준 28" xfId="17908"/>
    <cellStyle name="표준 28 2" xfId="17909"/>
    <cellStyle name="표준 28 2 2" xfId="17910"/>
    <cellStyle name="표준 28 2 2 2" xfId="17911"/>
    <cellStyle name="표준 28 2 3" xfId="17912"/>
    <cellStyle name="표준 28 2 4" xfId="17913"/>
    <cellStyle name="표준 28 2 5" xfId="17914"/>
    <cellStyle name="표준 28 3" xfId="17915"/>
    <cellStyle name="표준 28 3 2" xfId="17916"/>
    <cellStyle name="표준 28 4" xfId="17917"/>
    <cellStyle name="표준 28 5" xfId="17918"/>
    <cellStyle name="표준 28 6" xfId="17919"/>
    <cellStyle name="표준 29" xfId="17920"/>
    <cellStyle name="표준 29 2" xfId="17921"/>
    <cellStyle name="표준 29 2 2" xfId="17922"/>
    <cellStyle name="표준 29 2 2 2" xfId="17923"/>
    <cellStyle name="표준 29 2 3" xfId="17924"/>
    <cellStyle name="표준 29 2 4" xfId="17925"/>
    <cellStyle name="표준 29 2 5" xfId="17926"/>
    <cellStyle name="표준 29 3" xfId="17927"/>
    <cellStyle name="표준 29 3 2" xfId="17928"/>
    <cellStyle name="표준 29 4" xfId="17929"/>
    <cellStyle name="표준 29 5" xfId="17930"/>
    <cellStyle name="표준 29 6" xfId="17931"/>
    <cellStyle name="표준 3" xfId="48"/>
    <cellStyle name="표준 3 10" xfId="17933"/>
    <cellStyle name="표준 3 10 2" xfId="17934"/>
    <cellStyle name="표준 3 10 2 2" xfId="17935"/>
    <cellStyle name="표준 3 10 2 2 2" xfId="17936"/>
    <cellStyle name="표준 3 10 2 3" xfId="17937"/>
    <cellStyle name="표준 3 10 2 4" xfId="17938"/>
    <cellStyle name="표준 3 10 3" xfId="17939"/>
    <cellStyle name="표준 3 10 3 2" xfId="17940"/>
    <cellStyle name="표준 3 10 4" xfId="17941"/>
    <cellStyle name="표준 3 10 5" xfId="17942"/>
    <cellStyle name="표준 3 11" xfId="17943"/>
    <cellStyle name="표준 3 11 2" xfId="17944"/>
    <cellStyle name="표준 3 11 2 2" xfId="17945"/>
    <cellStyle name="표준 3 11 2 2 2" xfId="17946"/>
    <cellStyle name="표준 3 11 2 3" xfId="17947"/>
    <cellStyle name="표준 3 11 2 4" xfId="17948"/>
    <cellStyle name="표준 3 11 3" xfId="17949"/>
    <cellStyle name="표준 3 11 3 2" xfId="17950"/>
    <cellStyle name="표준 3 11 4" xfId="17951"/>
    <cellStyle name="표준 3 11 5" xfId="17952"/>
    <cellStyle name="표준 3 12" xfId="17953"/>
    <cellStyle name="표준 3 12 2" xfId="17954"/>
    <cellStyle name="표준 3 12 2 2" xfId="17955"/>
    <cellStyle name="표준 3 12 3" xfId="17956"/>
    <cellStyle name="표준 3 12 4" xfId="17957"/>
    <cellStyle name="표준 3 13" xfId="17958"/>
    <cellStyle name="표준 3 13 2" xfId="17959"/>
    <cellStyle name="표준 3 13 3" xfId="17960"/>
    <cellStyle name="표준 3 14" xfId="17961"/>
    <cellStyle name="표준 3 15" xfId="17962"/>
    <cellStyle name="표준 3 15 2" xfId="17963"/>
    <cellStyle name="표준 3 16" xfId="17964"/>
    <cellStyle name="표준 3 17" xfId="17965"/>
    <cellStyle name="표준 3 18" xfId="34648"/>
    <cellStyle name="표준 3 2" xfId="17966"/>
    <cellStyle name="표준 3 2 10" xfId="17967"/>
    <cellStyle name="표준 3 2 10 2" xfId="17968"/>
    <cellStyle name="표준 3 2 10 2 2" xfId="17969"/>
    <cellStyle name="표준 3 2 10 2 2 2" xfId="17970"/>
    <cellStyle name="표준 3 2 10 2 3" xfId="17971"/>
    <cellStyle name="표준 3 2 10 2 4" xfId="17972"/>
    <cellStyle name="표준 3 2 10 3" xfId="17973"/>
    <cellStyle name="표준 3 2 10 3 2" xfId="17974"/>
    <cellStyle name="표준 3 2 10 4" xfId="17975"/>
    <cellStyle name="표준 3 2 10 5" xfId="17976"/>
    <cellStyle name="표준 3 2 11" xfId="17977"/>
    <cellStyle name="표준 3 2 11 2" xfId="17978"/>
    <cellStyle name="표준 3 2 11 2 2" xfId="17979"/>
    <cellStyle name="표준 3 2 11 3" xfId="17980"/>
    <cellStyle name="표준 3 2 11 4" xfId="17981"/>
    <cellStyle name="표준 3 2 12" xfId="17982"/>
    <cellStyle name="표준 3 2 12 2" xfId="17983"/>
    <cellStyle name="표준 3 2 13" xfId="17984"/>
    <cellStyle name="표준 3 2 14" xfId="17985"/>
    <cellStyle name="표준 3 2 15" xfId="17986"/>
    <cellStyle name="표준 3 2 16" xfId="17987"/>
    <cellStyle name="표준 3 2 2" xfId="17988"/>
    <cellStyle name="표준 3 2 2 10" xfId="17989"/>
    <cellStyle name="표준 3 2 2 10 2" xfId="17990"/>
    <cellStyle name="표준 3 2 2 10 2 2" xfId="17991"/>
    <cellStyle name="표준 3 2 2 10 3" xfId="17992"/>
    <cellStyle name="표준 3 2 2 10 4" xfId="17993"/>
    <cellStyle name="표준 3 2 2 11" xfId="17994"/>
    <cellStyle name="표준 3 2 2 11 2" xfId="17995"/>
    <cellStyle name="표준 3 2 2 12" xfId="17996"/>
    <cellStyle name="표준 3 2 2 13" xfId="17997"/>
    <cellStyle name="표준 3 2 2 14" xfId="17998"/>
    <cellStyle name="표준 3 2 2 2" xfId="17999"/>
    <cellStyle name="표준 3 2 2 2 10" xfId="18000"/>
    <cellStyle name="표준 3 2 2 2 10 2" xfId="18001"/>
    <cellStyle name="표준 3 2 2 2 11" xfId="18002"/>
    <cellStyle name="표준 3 2 2 2 12" xfId="18003"/>
    <cellStyle name="표준 3 2 2 2 12 2" xfId="18004"/>
    <cellStyle name="표준 3 2 2 2 2" xfId="18005"/>
    <cellStyle name="표준 3 2 2 2 2 10" xfId="18006"/>
    <cellStyle name="표준 3 2 2 2 2 11" xfId="18007"/>
    <cellStyle name="표준 3 2 2 2 2 2" xfId="18008"/>
    <cellStyle name="표준 3 2 2 2 2 2 10" xfId="18009"/>
    <cellStyle name="표준 3 2 2 2 2 2 2" xfId="18010"/>
    <cellStyle name="표준 3 2 2 2 2 2 2 2" xfId="18011"/>
    <cellStyle name="표준 3 2 2 2 2 2 2 2 2" xfId="18012"/>
    <cellStyle name="표준 3 2 2 2 2 2 2 2 2 2" xfId="18013"/>
    <cellStyle name="표준 3 2 2 2 2 2 2 2 2 2 2" xfId="18014"/>
    <cellStyle name="표준 3 2 2 2 2 2 2 2 2 3" xfId="18015"/>
    <cellStyle name="표준 3 2 2 2 2 2 2 2 2 4" xfId="18016"/>
    <cellStyle name="표준 3 2 2 2 2 2 2 2 3" xfId="18017"/>
    <cellStyle name="표준 3 2 2 2 2 2 2 2 3 2" xfId="18018"/>
    <cellStyle name="표준 3 2 2 2 2 2 2 2 4" xfId="18019"/>
    <cellStyle name="표준 3 2 2 2 2 2 2 2 5" xfId="18020"/>
    <cellStyle name="표준 3 2 2 2 2 2 2 3" xfId="18021"/>
    <cellStyle name="표준 3 2 2 2 2 2 2 3 2" xfId="18022"/>
    <cellStyle name="표준 3 2 2 2 2 2 2 3 2 2" xfId="18023"/>
    <cellStyle name="표준 3 2 2 2 2 2 2 3 2 2 2" xfId="18024"/>
    <cellStyle name="표준 3 2 2 2 2 2 2 3 2 3" xfId="18025"/>
    <cellStyle name="표준 3 2 2 2 2 2 2 3 2 4" xfId="18026"/>
    <cellStyle name="표준 3 2 2 2 2 2 2 3 3" xfId="18027"/>
    <cellStyle name="표준 3 2 2 2 2 2 2 3 3 2" xfId="18028"/>
    <cellStyle name="표준 3 2 2 2 2 2 2 3 4" xfId="18029"/>
    <cellStyle name="표준 3 2 2 2 2 2 2 3 5" xfId="18030"/>
    <cellStyle name="표준 3 2 2 2 2 2 2 4" xfId="18031"/>
    <cellStyle name="표준 3 2 2 2 2 2 2 4 2" xfId="18032"/>
    <cellStyle name="표준 3 2 2 2 2 2 2 4 2 2" xfId="18033"/>
    <cellStyle name="표준 3 2 2 2 2 2 2 4 2 2 2" xfId="18034"/>
    <cellStyle name="표준 3 2 2 2 2 2 2 4 2 3" xfId="18035"/>
    <cellStyle name="표준 3 2 2 2 2 2 2 4 2 4" xfId="18036"/>
    <cellStyle name="표준 3 2 2 2 2 2 2 4 3" xfId="18037"/>
    <cellStyle name="표준 3 2 2 2 2 2 2 4 3 2" xfId="18038"/>
    <cellStyle name="표준 3 2 2 2 2 2 2 4 4" xfId="18039"/>
    <cellStyle name="표준 3 2 2 2 2 2 2 4 5" xfId="18040"/>
    <cellStyle name="표준 3 2 2 2 2 2 2 5" xfId="18041"/>
    <cellStyle name="표준 3 2 2 2 2 2 2 5 2" xfId="18042"/>
    <cellStyle name="표준 3 2 2 2 2 2 2 5 2 2" xfId="18043"/>
    <cellStyle name="표준 3 2 2 2 2 2 2 5 2 2 2" xfId="18044"/>
    <cellStyle name="표준 3 2 2 2 2 2 2 5 2 3" xfId="18045"/>
    <cellStyle name="표준 3 2 2 2 2 2 2 5 2 4" xfId="18046"/>
    <cellStyle name="표준 3 2 2 2 2 2 2 5 3" xfId="18047"/>
    <cellStyle name="표준 3 2 2 2 2 2 2 5 3 2" xfId="18048"/>
    <cellStyle name="표준 3 2 2 2 2 2 2 5 4" xfId="18049"/>
    <cellStyle name="표준 3 2 2 2 2 2 2 5 5" xfId="18050"/>
    <cellStyle name="표준 3 2 2 2 2 2 2 6" xfId="18051"/>
    <cellStyle name="표준 3 2 2 2 2 2 2 6 2" xfId="18052"/>
    <cellStyle name="표준 3 2 2 2 2 2 2 6 2 2" xfId="18053"/>
    <cellStyle name="표준 3 2 2 2 2 2 2 6 3" xfId="18054"/>
    <cellStyle name="표준 3 2 2 2 2 2 2 6 4" xfId="18055"/>
    <cellStyle name="표준 3 2 2 2 2 2 2 7" xfId="18056"/>
    <cellStyle name="표준 3 2 2 2 2 2 2 7 2" xfId="18057"/>
    <cellStyle name="표준 3 2 2 2 2 2 2 8" xfId="18058"/>
    <cellStyle name="표준 3 2 2 2 2 2 2 9" xfId="18059"/>
    <cellStyle name="표준 3 2 2 2 2 2 3" xfId="18060"/>
    <cellStyle name="표준 3 2 2 2 2 2 3 2" xfId="18061"/>
    <cellStyle name="표준 3 2 2 2 2 2 3 2 2" xfId="18062"/>
    <cellStyle name="표준 3 2 2 2 2 2 3 2 2 2" xfId="18063"/>
    <cellStyle name="표준 3 2 2 2 2 2 3 2 3" xfId="18064"/>
    <cellStyle name="표준 3 2 2 2 2 2 3 2 4" xfId="18065"/>
    <cellStyle name="표준 3 2 2 2 2 2 3 3" xfId="18066"/>
    <cellStyle name="표준 3 2 2 2 2 2 3 3 2" xfId="18067"/>
    <cellStyle name="표준 3 2 2 2 2 2 3 4" xfId="18068"/>
    <cellStyle name="표준 3 2 2 2 2 2 3 5" xfId="18069"/>
    <cellStyle name="표준 3 2 2 2 2 2 4" xfId="18070"/>
    <cellStyle name="표준 3 2 2 2 2 2 4 2" xfId="18071"/>
    <cellStyle name="표준 3 2 2 2 2 2 4 2 2" xfId="18072"/>
    <cellStyle name="표준 3 2 2 2 2 2 4 2 2 2" xfId="18073"/>
    <cellStyle name="표준 3 2 2 2 2 2 4 2 3" xfId="18074"/>
    <cellStyle name="표준 3 2 2 2 2 2 4 2 4" xfId="18075"/>
    <cellStyle name="표준 3 2 2 2 2 2 4 3" xfId="18076"/>
    <cellStyle name="표준 3 2 2 2 2 2 4 3 2" xfId="18077"/>
    <cellStyle name="표준 3 2 2 2 2 2 4 4" xfId="18078"/>
    <cellStyle name="표준 3 2 2 2 2 2 4 5" xfId="18079"/>
    <cellStyle name="표준 3 2 2 2 2 2 5" xfId="18080"/>
    <cellStyle name="표준 3 2 2 2 2 2 5 2" xfId="18081"/>
    <cellStyle name="표준 3 2 2 2 2 2 5 2 2" xfId="18082"/>
    <cellStyle name="표준 3 2 2 2 2 2 5 2 2 2" xfId="18083"/>
    <cellStyle name="표준 3 2 2 2 2 2 5 2 3" xfId="18084"/>
    <cellStyle name="표준 3 2 2 2 2 2 5 2 4" xfId="18085"/>
    <cellStyle name="표준 3 2 2 2 2 2 5 3" xfId="18086"/>
    <cellStyle name="표준 3 2 2 2 2 2 5 3 2" xfId="18087"/>
    <cellStyle name="표준 3 2 2 2 2 2 5 4" xfId="18088"/>
    <cellStyle name="표준 3 2 2 2 2 2 5 5" xfId="18089"/>
    <cellStyle name="표준 3 2 2 2 2 2 6" xfId="18090"/>
    <cellStyle name="표준 3 2 2 2 2 2 6 2" xfId="18091"/>
    <cellStyle name="표준 3 2 2 2 2 2 6 2 2" xfId="18092"/>
    <cellStyle name="표준 3 2 2 2 2 2 6 2 2 2" xfId="18093"/>
    <cellStyle name="표준 3 2 2 2 2 2 6 2 3" xfId="18094"/>
    <cellStyle name="표준 3 2 2 2 2 2 6 2 4" xfId="18095"/>
    <cellStyle name="표준 3 2 2 2 2 2 6 3" xfId="18096"/>
    <cellStyle name="표준 3 2 2 2 2 2 6 3 2" xfId="18097"/>
    <cellStyle name="표준 3 2 2 2 2 2 6 4" xfId="18098"/>
    <cellStyle name="표준 3 2 2 2 2 2 6 5" xfId="18099"/>
    <cellStyle name="표준 3 2 2 2 2 2 7" xfId="18100"/>
    <cellStyle name="표준 3 2 2 2 2 2 7 2" xfId="18101"/>
    <cellStyle name="표준 3 2 2 2 2 2 7 2 2" xfId="18102"/>
    <cellStyle name="표준 3 2 2 2 2 2 7 3" xfId="18103"/>
    <cellStyle name="표준 3 2 2 2 2 2 7 4" xfId="18104"/>
    <cellStyle name="표준 3 2 2 2 2 2 8" xfId="18105"/>
    <cellStyle name="표준 3 2 2 2 2 2 8 2" xfId="18106"/>
    <cellStyle name="표준 3 2 2 2 2 2 9" xfId="18107"/>
    <cellStyle name="표준 3 2 2 2 2 3" xfId="18108"/>
    <cellStyle name="표준 3 2 2 2 2 3 2" xfId="18109"/>
    <cellStyle name="표준 3 2 2 2 2 3 2 2" xfId="18110"/>
    <cellStyle name="표준 3 2 2 2 2 3 2 2 2" xfId="18111"/>
    <cellStyle name="표준 3 2 2 2 2 3 2 2 2 2" xfId="18112"/>
    <cellStyle name="표준 3 2 2 2 2 3 2 2 3" xfId="18113"/>
    <cellStyle name="표준 3 2 2 2 2 3 2 2 4" xfId="18114"/>
    <cellStyle name="표준 3 2 2 2 2 3 2 3" xfId="18115"/>
    <cellStyle name="표준 3 2 2 2 2 3 2 3 2" xfId="18116"/>
    <cellStyle name="표준 3 2 2 2 2 3 2 4" xfId="18117"/>
    <cellStyle name="표준 3 2 2 2 2 3 2 5" xfId="18118"/>
    <cellStyle name="표준 3 2 2 2 2 3 3" xfId="18119"/>
    <cellStyle name="표준 3 2 2 2 2 3 3 2" xfId="18120"/>
    <cellStyle name="표준 3 2 2 2 2 3 3 2 2" xfId="18121"/>
    <cellStyle name="표준 3 2 2 2 2 3 3 2 2 2" xfId="18122"/>
    <cellStyle name="표준 3 2 2 2 2 3 3 2 3" xfId="18123"/>
    <cellStyle name="표준 3 2 2 2 2 3 3 2 4" xfId="18124"/>
    <cellStyle name="표준 3 2 2 2 2 3 3 3" xfId="18125"/>
    <cellStyle name="표준 3 2 2 2 2 3 3 3 2" xfId="18126"/>
    <cellStyle name="표준 3 2 2 2 2 3 3 4" xfId="18127"/>
    <cellStyle name="표준 3 2 2 2 2 3 3 5" xfId="18128"/>
    <cellStyle name="표준 3 2 2 2 2 3 4" xfId="18129"/>
    <cellStyle name="표준 3 2 2 2 2 3 4 2" xfId="18130"/>
    <cellStyle name="표준 3 2 2 2 2 3 4 2 2" xfId="18131"/>
    <cellStyle name="표준 3 2 2 2 2 3 4 2 2 2" xfId="18132"/>
    <cellStyle name="표준 3 2 2 2 2 3 4 2 3" xfId="18133"/>
    <cellStyle name="표준 3 2 2 2 2 3 4 2 4" xfId="18134"/>
    <cellStyle name="표준 3 2 2 2 2 3 4 3" xfId="18135"/>
    <cellStyle name="표준 3 2 2 2 2 3 4 3 2" xfId="18136"/>
    <cellStyle name="표준 3 2 2 2 2 3 4 4" xfId="18137"/>
    <cellStyle name="표준 3 2 2 2 2 3 4 5" xfId="18138"/>
    <cellStyle name="표준 3 2 2 2 2 3 5" xfId="18139"/>
    <cellStyle name="표준 3 2 2 2 2 3 5 2" xfId="18140"/>
    <cellStyle name="표준 3 2 2 2 2 3 5 2 2" xfId="18141"/>
    <cellStyle name="표준 3 2 2 2 2 3 5 2 2 2" xfId="18142"/>
    <cellStyle name="표준 3 2 2 2 2 3 5 2 3" xfId="18143"/>
    <cellStyle name="표준 3 2 2 2 2 3 5 2 4" xfId="18144"/>
    <cellStyle name="표준 3 2 2 2 2 3 5 3" xfId="18145"/>
    <cellStyle name="표준 3 2 2 2 2 3 5 3 2" xfId="18146"/>
    <cellStyle name="표준 3 2 2 2 2 3 5 4" xfId="18147"/>
    <cellStyle name="표준 3 2 2 2 2 3 5 5" xfId="18148"/>
    <cellStyle name="표준 3 2 2 2 2 3 6" xfId="18149"/>
    <cellStyle name="표준 3 2 2 2 2 3 6 2" xfId="18150"/>
    <cellStyle name="표준 3 2 2 2 2 3 6 2 2" xfId="18151"/>
    <cellStyle name="표준 3 2 2 2 2 3 6 3" xfId="18152"/>
    <cellStyle name="표준 3 2 2 2 2 3 6 4" xfId="18153"/>
    <cellStyle name="표준 3 2 2 2 2 3 7" xfId="18154"/>
    <cellStyle name="표준 3 2 2 2 2 3 7 2" xfId="18155"/>
    <cellStyle name="표준 3 2 2 2 2 3 8" xfId="18156"/>
    <cellStyle name="표준 3 2 2 2 2 3 9" xfId="18157"/>
    <cellStyle name="표준 3 2 2 2 2 4" xfId="18158"/>
    <cellStyle name="표준 3 2 2 2 2 4 2" xfId="18159"/>
    <cellStyle name="표준 3 2 2 2 2 4 2 2" xfId="18160"/>
    <cellStyle name="표준 3 2 2 2 2 4 2 2 2" xfId="18161"/>
    <cellStyle name="표준 3 2 2 2 2 4 2 3" xfId="18162"/>
    <cellStyle name="표준 3 2 2 2 2 4 2 4" xfId="18163"/>
    <cellStyle name="표준 3 2 2 2 2 4 3" xfId="18164"/>
    <cellStyle name="표준 3 2 2 2 2 4 3 2" xfId="18165"/>
    <cellStyle name="표준 3 2 2 2 2 4 4" xfId="18166"/>
    <cellStyle name="표준 3 2 2 2 2 4 5" xfId="18167"/>
    <cellStyle name="표준 3 2 2 2 2 5" xfId="18168"/>
    <cellStyle name="표준 3 2 2 2 2 5 2" xfId="18169"/>
    <cellStyle name="표준 3 2 2 2 2 5 2 2" xfId="18170"/>
    <cellStyle name="표준 3 2 2 2 2 5 2 2 2" xfId="18171"/>
    <cellStyle name="표준 3 2 2 2 2 5 2 3" xfId="18172"/>
    <cellStyle name="표준 3 2 2 2 2 5 2 4" xfId="18173"/>
    <cellStyle name="표준 3 2 2 2 2 5 3" xfId="18174"/>
    <cellStyle name="표준 3 2 2 2 2 5 3 2" xfId="18175"/>
    <cellStyle name="표준 3 2 2 2 2 5 4" xfId="18176"/>
    <cellStyle name="표준 3 2 2 2 2 5 5" xfId="18177"/>
    <cellStyle name="표준 3 2 2 2 2 6" xfId="18178"/>
    <cellStyle name="표준 3 2 2 2 2 6 2" xfId="18179"/>
    <cellStyle name="표준 3 2 2 2 2 6 2 2" xfId="18180"/>
    <cellStyle name="표준 3 2 2 2 2 6 2 2 2" xfId="18181"/>
    <cellStyle name="표준 3 2 2 2 2 6 2 3" xfId="18182"/>
    <cellStyle name="표준 3 2 2 2 2 6 2 4" xfId="18183"/>
    <cellStyle name="표준 3 2 2 2 2 6 3" xfId="18184"/>
    <cellStyle name="표준 3 2 2 2 2 6 3 2" xfId="18185"/>
    <cellStyle name="표준 3 2 2 2 2 6 4" xfId="18186"/>
    <cellStyle name="표준 3 2 2 2 2 6 5" xfId="18187"/>
    <cellStyle name="표준 3 2 2 2 2 7" xfId="18188"/>
    <cellStyle name="표준 3 2 2 2 2 7 2" xfId="18189"/>
    <cellStyle name="표준 3 2 2 2 2 7 2 2" xfId="18190"/>
    <cellStyle name="표준 3 2 2 2 2 7 2 2 2" xfId="18191"/>
    <cellStyle name="표준 3 2 2 2 2 7 2 3" xfId="18192"/>
    <cellStyle name="표준 3 2 2 2 2 7 2 4" xfId="18193"/>
    <cellStyle name="표준 3 2 2 2 2 7 3" xfId="18194"/>
    <cellStyle name="표준 3 2 2 2 2 7 3 2" xfId="18195"/>
    <cellStyle name="표준 3 2 2 2 2 7 4" xfId="18196"/>
    <cellStyle name="표준 3 2 2 2 2 7 5" xfId="18197"/>
    <cellStyle name="표준 3 2 2 2 2 8" xfId="18198"/>
    <cellStyle name="표준 3 2 2 2 2 8 2" xfId="18199"/>
    <cellStyle name="표준 3 2 2 2 2 8 2 2" xfId="18200"/>
    <cellStyle name="표준 3 2 2 2 2 8 3" xfId="18201"/>
    <cellStyle name="표준 3 2 2 2 2 8 4" xfId="18202"/>
    <cellStyle name="표준 3 2 2 2 2 9" xfId="18203"/>
    <cellStyle name="표준 3 2 2 2 2 9 2" xfId="18204"/>
    <cellStyle name="표준 3 2 2 2 3" xfId="18205"/>
    <cellStyle name="표준 3 2 2 2 3 10" xfId="18206"/>
    <cellStyle name="표준 3 2 2 2 3 2" xfId="18207"/>
    <cellStyle name="표준 3 2 2 2 3 2 2" xfId="18208"/>
    <cellStyle name="표준 3 2 2 2 3 2 2 2" xfId="18209"/>
    <cellStyle name="표준 3 2 2 2 3 2 2 2 2" xfId="18210"/>
    <cellStyle name="표준 3 2 2 2 3 2 2 2 2 2" xfId="18211"/>
    <cellStyle name="표준 3 2 2 2 3 2 2 2 3" xfId="18212"/>
    <cellStyle name="표준 3 2 2 2 3 2 2 2 4" xfId="18213"/>
    <cellStyle name="표준 3 2 2 2 3 2 2 3" xfId="18214"/>
    <cellStyle name="표준 3 2 2 2 3 2 2 3 2" xfId="18215"/>
    <cellStyle name="표준 3 2 2 2 3 2 2 4" xfId="18216"/>
    <cellStyle name="표준 3 2 2 2 3 2 2 5" xfId="18217"/>
    <cellStyle name="표준 3 2 2 2 3 2 3" xfId="18218"/>
    <cellStyle name="표준 3 2 2 2 3 2 3 2" xfId="18219"/>
    <cellStyle name="표준 3 2 2 2 3 2 3 2 2" xfId="18220"/>
    <cellStyle name="표준 3 2 2 2 3 2 3 2 2 2" xfId="18221"/>
    <cellStyle name="표준 3 2 2 2 3 2 3 2 3" xfId="18222"/>
    <cellStyle name="표준 3 2 2 2 3 2 3 2 4" xfId="18223"/>
    <cellStyle name="표준 3 2 2 2 3 2 3 3" xfId="18224"/>
    <cellStyle name="표준 3 2 2 2 3 2 3 3 2" xfId="18225"/>
    <cellStyle name="표준 3 2 2 2 3 2 3 4" xfId="18226"/>
    <cellStyle name="표준 3 2 2 2 3 2 3 5" xfId="18227"/>
    <cellStyle name="표준 3 2 2 2 3 2 4" xfId="18228"/>
    <cellStyle name="표준 3 2 2 2 3 2 4 2" xfId="18229"/>
    <cellStyle name="표준 3 2 2 2 3 2 4 2 2" xfId="18230"/>
    <cellStyle name="표준 3 2 2 2 3 2 4 2 2 2" xfId="18231"/>
    <cellStyle name="표준 3 2 2 2 3 2 4 2 3" xfId="18232"/>
    <cellStyle name="표준 3 2 2 2 3 2 4 2 4" xfId="18233"/>
    <cellStyle name="표준 3 2 2 2 3 2 4 3" xfId="18234"/>
    <cellStyle name="표준 3 2 2 2 3 2 4 3 2" xfId="18235"/>
    <cellStyle name="표준 3 2 2 2 3 2 4 4" xfId="18236"/>
    <cellStyle name="표준 3 2 2 2 3 2 4 5" xfId="18237"/>
    <cellStyle name="표준 3 2 2 2 3 2 5" xfId="18238"/>
    <cellStyle name="표준 3 2 2 2 3 2 5 2" xfId="18239"/>
    <cellStyle name="표준 3 2 2 2 3 2 5 2 2" xfId="18240"/>
    <cellStyle name="표준 3 2 2 2 3 2 5 2 2 2" xfId="18241"/>
    <cellStyle name="표준 3 2 2 2 3 2 5 2 3" xfId="18242"/>
    <cellStyle name="표준 3 2 2 2 3 2 5 2 4" xfId="18243"/>
    <cellStyle name="표준 3 2 2 2 3 2 5 3" xfId="18244"/>
    <cellStyle name="표준 3 2 2 2 3 2 5 3 2" xfId="18245"/>
    <cellStyle name="표준 3 2 2 2 3 2 5 4" xfId="18246"/>
    <cellStyle name="표준 3 2 2 2 3 2 5 5" xfId="18247"/>
    <cellStyle name="표준 3 2 2 2 3 2 6" xfId="18248"/>
    <cellStyle name="표준 3 2 2 2 3 2 6 2" xfId="18249"/>
    <cellStyle name="표준 3 2 2 2 3 2 6 2 2" xfId="18250"/>
    <cellStyle name="표준 3 2 2 2 3 2 6 3" xfId="18251"/>
    <cellStyle name="표준 3 2 2 2 3 2 6 4" xfId="18252"/>
    <cellStyle name="표준 3 2 2 2 3 2 7" xfId="18253"/>
    <cellStyle name="표준 3 2 2 2 3 2 7 2" xfId="18254"/>
    <cellStyle name="표준 3 2 2 2 3 2 8" xfId="18255"/>
    <cellStyle name="표준 3 2 2 2 3 2 9" xfId="18256"/>
    <cellStyle name="표준 3 2 2 2 3 3" xfId="18257"/>
    <cellStyle name="표준 3 2 2 2 3 3 2" xfId="18258"/>
    <cellStyle name="표준 3 2 2 2 3 3 2 2" xfId="18259"/>
    <cellStyle name="표준 3 2 2 2 3 3 2 2 2" xfId="18260"/>
    <cellStyle name="표준 3 2 2 2 3 3 2 3" xfId="18261"/>
    <cellStyle name="표준 3 2 2 2 3 3 2 4" xfId="18262"/>
    <cellStyle name="표준 3 2 2 2 3 3 3" xfId="18263"/>
    <cellStyle name="표준 3 2 2 2 3 3 3 2" xfId="18264"/>
    <cellStyle name="표준 3 2 2 2 3 3 4" xfId="18265"/>
    <cellStyle name="표준 3 2 2 2 3 3 5" xfId="18266"/>
    <cellStyle name="표준 3 2 2 2 3 4" xfId="18267"/>
    <cellStyle name="표준 3 2 2 2 3 4 2" xfId="18268"/>
    <cellStyle name="표준 3 2 2 2 3 4 2 2" xfId="18269"/>
    <cellStyle name="표준 3 2 2 2 3 4 2 2 2" xfId="18270"/>
    <cellStyle name="표준 3 2 2 2 3 4 2 3" xfId="18271"/>
    <cellStyle name="표준 3 2 2 2 3 4 2 4" xfId="18272"/>
    <cellStyle name="표준 3 2 2 2 3 4 3" xfId="18273"/>
    <cellStyle name="표준 3 2 2 2 3 4 3 2" xfId="18274"/>
    <cellStyle name="표준 3 2 2 2 3 4 4" xfId="18275"/>
    <cellStyle name="표준 3 2 2 2 3 4 5" xfId="18276"/>
    <cellStyle name="표준 3 2 2 2 3 5" xfId="18277"/>
    <cellStyle name="표준 3 2 2 2 3 5 2" xfId="18278"/>
    <cellStyle name="표준 3 2 2 2 3 5 2 2" xfId="18279"/>
    <cellStyle name="표준 3 2 2 2 3 5 2 2 2" xfId="18280"/>
    <cellStyle name="표준 3 2 2 2 3 5 2 3" xfId="18281"/>
    <cellStyle name="표준 3 2 2 2 3 5 2 4" xfId="18282"/>
    <cellStyle name="표준 3 2 2 2 3 5 3" xfId="18283"/>
    <cellStyle name="표준 3 2 2 2 3 5 3 2" xfId="18284"/>
    <cellStyle name="표준 3 2 2 2 3 5 4" xfId="18285"/>
    <cellStyle name="표준 3 2 2 2 3 5 5" xfId="18286"/>
    <cellStyle name="표준 3 2 2 2 3 6" xfId="18287"/>
    <cellStyle name="표준 3 2 2 2 3 6 2" xfId="18288"/>
    <cellStyle name="표준 3 2 2 2 3 6 2 2" xfId="18289"/>
    <cellStyle name="표준 3 2 2 2 3 6 2 2 2" xfId="18290"/>
    <cellStyle name="표준 3 2 2 2 3 6 2 3" xfId="18291"/>
    <cellStyle name="표준 3 2 2 2 3 6 2 4" xfId="18292"/>
    <cellStyle name="표준 3 2 2 2 3 6 3" xfId="18293"/>
    <cellStyle name="표준 3 2 2 2 3 6 3 2" xfId="18294"/>
    <cellStyle name="표준 3 2 2 2 3 6 4" xfId="18295"/>
    <cellStyle name="표준 3 2 2 2 3 6 5" xfId="18296"/>
    <cellStyle name="표준 3 2 2 2 3 7" xfId="18297"/>
    <cellStyle name="표준 3 2 2 2 3 7 2" xfId="18298"/>
    <cellStyle name="표준 3 2 2 2 3 7 2 2" xfId="18299"/>
    <cellStyle name="표준 3 2 2 2 3 7 3" xfId="18300"/>
    <cellStyle name="표준 3 2 2 2 3 7 4" xfId="18301"/>
    <cellStyle name="표준 3 2 2 2 3 8" xfId="18302"/>
    <cellStyle name="표준 3 2 2 2 3 8 2" xfId="18303"/>
    <cellStyle name="표준 3 2 2 2 3 9" xfId="18304"/>
    <cellStyle name="표준 3 2 2 2 4" xfId="18305"/>
    <cellStyle name="표준 3 2 2 2 4 2" xfId="18306"/>
    <cellStyle name="표준 3 2 2 2 4 2 2" xfId="18307"/>
    <cellStyle name="표준 3 2 2 2 4 2 2 2" xfId="18308"/>
    <cellStyle name="표준 3 2 2 2 4 2 2 2 2" xfId="18309"/>
    <cellStyle name="표준 3 2 2 2 4 2 2 3" xfId="18310"/>
    <cellStyle name="표준 3 2 2 2 4 2 2 4" xfId="18311"/>
    <cellStyle name="표준 3 2 2 2 4 2 3" xfId="18312"/>
    <cellStyle name="표준 3 2 2 2 4 2 3 2" xfId="18313"/>
    <cellStyle name="표준 3 2 2 2 4 2 4" xfId="18314"/>
    <cellStyle name="표준 3 2 2 2 4 2 5" xfId="18315"/>
    <cellStyle name="표준 3 2 2 2 4 3" xfId="18316"/>
    <cellStyle name="표준 3 2 2 2 4 3 2" xfId="18317"/>
    <cellStyle name="표준 3 2 2 2 4 3 2 2" xfId="18318"/>
    <cellStyle name="표준 3 2 2 2 4 3 2 2 2" xfId="18319"/>
    <cellStyle name="표준 3 2 2 2 4 3 2 3" xfId="18320"/>
    <cellStyle name="표준 3 2 2 2 4 3 2 4" xfId="18321"/>
    <cellStyle name="표준 3 2 2 2 4 3 3" xfId="18322"/>
    <cellStyle name="표준 3 2 2 2 4 3 3 2" xfId="18323"/>
    <cellStyle name="표준 3 2 2 2 4 3 4" xfId="18324"/>
    <cellStyle name="표준 3 2 2 2 4 3 5" xfId="18325"/>
    <cellStyle name="표준 3 2 2 2 4 4" xfId="18326"/>
    <cellStyle name="표준 3 2 2 2 4 4 2" xfId="18327"/>
    <cellStyle name="표준 3 2 2 2 4 4 2 2" xfId="18328"/>
    <cellStyle name="표준 3 2 2 2 4 4 2 2 2" xfId="18329"/>
    <cellStyle name="표준 3 2 2 2 4 4 2 3" xfId="18330"/>
    <cellStyle name="표준 3 2 2 2 4 4 2 4" xfId="18331"/>
    <cellStyle name="표준 3 2 2 2 4 4 3" xfId="18332"/>
    <cellStyle name="표준 3 2 2 2 4 4 3 2" xfId="18333"/>
    <cellStyle name="표준 3 2 2 2 4 4 4" xfId="18334"/>
    <cellStyle name="표준 3 2 2 2 4 4 5" xfId="18335"/>
    <cellStyle name="표준 3 2 2 2 4 5" xfId="18336"/>
    <cellStyle name="표준 3 2 2 2 4 5 2" xfId="18337"/>
    <cellStyle name="표준 3 2 2 2 4 5 2 2" xfId="18338"/>
    <cellStyle name="표준 3 2 2 2 4 5 2 2 2" xfId="18339"/>
    <cellStyle name="표준 3 2 2 2 4 5 2 3" xfId="18340"/>
    <cellStyle name="표준 3 2 2 2 4 5 2 4" xfId="18341"/>
    <cellStyle name="표준 3 2 2 2 4 5 3" xfId="18342"/>
    <cellStyle name="표준 3 2 2 2 4 5 3 2" xfId="18343"/>
    <cellStyle name="표준 3 2 2 2 4 5 4" xfId="18344"/>
    <cellStyle name="표준 3 2 2 2 4 5 5" xfId="18345"/>
    <cellStyle name="표준 3 2 2 2 4 6" xfId="18346"/>
    <cellStyle name="표준 3 2 2 2 4 6 2" xfId="18347"/>
    <cellStyle name="표준 3 2 2 2 4 6 2 2" xfId="18348"/>
    <cellStyle name="표준 3 2 2 2 4 6 3" xfId="18349"/>
    <cellStyle name="표준 3 2 2 2 4 6 4" xfId="18350"/>
    <cellStyle name="표준 3 2 2 2 4 7" xfId="18351"/>
    <cellStyle name="표준 3 2 2 2 4 7 2" xfId="18352"/>
    <cellStyle name="표준 3 2 2 2 4 8" xfId="18353"/>
    <cellStyle name="표준 3 2 2 2 4 9" xfId="18354"/>
    <cellStyle name="표준 3 2 2 2 5" xfId="18355"/>
    <cellStyle name="표준 3 2 2 2 5 2" xfId="18356"/>
    <cellStyle name="표준 3 2 2 2 5 2 2" xfId="18357"/>
    <cellStyle name="표준 3 2 2 2 5 2 2 2" xfId="18358"/>
    <cellStyle name="표준 3 2 2 2 5 2 3" xfId="18359"/>
    <cellStyle name="표준 3 2 2 2 5 2 4" xfId="18360"/>
    <cellStyle name="표준 3 2 2 2 5 3" xfId="18361"/>
    <cellStyle name="표준 3 2 2 2 5 3 2" xfId="18362"/>
    <cellStyle name="표준 3 2 2 2 5 4" xfId="18363"/>
    <cellStyle name="표준 3 2 2 2 5 5" xfId="18364"/>
    <cellStyle name="표준 3 2 2 2 6" xfId="18365"/>
    <cellStyle name="표준 3 2 2 2 6 2" xfId="18366"/>
    <cellStyle name="표준 3 2 2 2 6 2 2" xfId="18367"/>
    <cellStyle name="표준 3 2 2 2 6 2 2 2" xfId="18368"/>
    <cellStyle name="표준 3 2 2 2 6 2 3" xfId="18369"/>
    <cellStyle name="표준 3 2 2 2 6 2 4" xfId="18370"/>
    <cellStyle name="표준 3 2 2 2 6 3" xfId="18371"/>
    <cellStyle name="표준 3 2 2 2 6 3 2" xfId="18372"/>
    <cellStyle name="표준 3 2 2 2 6 4" xfId="18373"/>
    <cellStyle name="표준 3 2 2 2 6 5" xfId="18374"/>
    <cellStyle name="표준 3 2 2 2 7" xfId="18375"/>
    <cellStyle name="표준 3 2 2 2 7 2" xfId="18376"/>
    <cellStyle name="표준 3 2 2 2 7 2 2" xfId="18377"/>
    <cellStyle name="표준 3 2 2 2 7 2 2 2" xfId="18378"/>
    <cellStyle name="표준 3 2 2 2 7 2 3" xfId="18379"/>
    <cellStyle name="표준 3 2 2 2 7 2 4" xfId="18380"/>
    <cellStyle name="표준 3 2 2 2 7 3" xfId="18381"/>
    <cellStyle name="표준 3 2 2 2 7 3 2" xfId="18382"/>
    <cellStyle name="표준 3 2 2 2 7 4" xfId="18383"/>
    <cellStyle name="표준 3 2 2 2 7 5" xfId="18384"/>
    <cellStyle name="표준 3 2 2 2 8" xfId="18385"/>
    <cellStyle name="표준 3 2 2 2 8 2" xfId="18386"/>
    <cellStyle name="표준 3 2 2 2 8 2 2" xfId="18387"/>
    <cellStyle name="표준 3 2 2 2 8 2 2 2" xfId="18388"/>
    <cellStyle name="표준 3 2 2 2 8 2 3" xfId="18389"/>
    <cellStyle name="표준 3 2 2 2 8 2 4" xfId="18390"/>
    <cellStyle name="표준 3 2 2 2 8 3" xfId="18391"/>
    <cellStyle name="표준 3 2 2 2 8 3 2" xfId="18392"/>
    <cellStyle name="표준 3 2 2 2 8 4" xfId="18393"/>
    <cellStyle name="표준 3 2 2 2 8 5" xfId="18394"/>
    <cellStyle name="표준 3 2 2 2 9" xfId="18395"/>
    <cellStyle name="표준 3 2 2 2 9 2" xfId="18396"/>
    <cellStyle name="표준 3 2 2 2 9 2 2" xfId="18397"/>
    <cellStyle name="표준 3 2 2 2 9 3" xfId="18398"/>
    <cellStyle name="표준 3 2 2 2 9 4" xfId="18399"/>
    <cellStyle name="표준 3 2 2 3" xfId="18400"/>
    <cellStyle name="표준 3 2 2 3 10" xfId="18401"/>
    <cellStyle name="표준 3 2 2 3 11" xfId="18402"/>
    <cellStyle name="표준 3 2 2 3 2" xfId="18403"/>
    <cellStyle name="표준 3 2 2 3 2 10" xfId="18404"/>
    <cellStyle name="표준 3 2 2 3 2 2" xfId="18405"/>
    <cellStyle name="표준 3 2 2 3 2 2 2" xfId="18406"/>
    <cellStyle name="표준 3 2 2 3 2 2 2 2" xfId="18407"/>
    <cellStyle name="표준 3 2 2 3 2 2 2 2 2" xfId="18408"/>
    <cellStyle name="표준 3 2 2 3 2 2 2 2 2 2" xfId="18409"/>
    <cellStyle name="표준 3 2 2 3 2 2 2 2 3" xfId="18410"/>
    <cellStyle name="표준 3 2 2 3 2 2 2 2 4" xfId="18411"/>
    <cellStyle name="표준 3 2 2 3 2 2 2 3" xfId="18412"/>
    <cellStyle name="표준 3 2 2 3 2 2 2 3 2" xfId="18413"/>
    <cellStyle name="표준 3 2 2 3 2 2 2 4" xfId="18414"/>
    <cellStyle name="표준 3 2 2 3 2 2 2 5" xfId="18415"/>
    <cellStyle name="표준 3 2 2 3 2 2 3" xfId="18416"/>
    <cellStyle name="표준 3 2 2 3 2 2 3 2" xfId="18417"/>
    <cellStyle name="표준 3 2 2 3 2 2 3 2 2" xfId="18418"/>
    <cellStyle name="표준 3 2 2 3 2 2 3 2 2 2" xfId="18419"/>
    <cellStyle name="표준 3 2 2 3 2 2 3 2 3" xfId="18420"/>
    <cellStyle name="표준 3 2 2 3 2 2 3 2 4" xfId="18421"/>
    <cellStyle name="표준 3 2 2 3 2 2 3 3" xfId="18422"/>
    <cellStyle name="표준 3 2 2 3 2 2 3 3 2" xfId="18423"/>
    <cellStyle name="표준 3 2 2 3 2 2 3 4" xfId="18424"/>
    <cellStyle name="표준 3 2 2 3 2 2 3 5" xfId="18425"/>
    <cellStyle name="표준 3 2 2 3 2 2 4" xfId="18426"/>
    <cellStyle name="표준 3 2 2 3 2 2 4 2" xfId="18427"/>
    <cellStyle name="표준 3 2 2 3 2 2 4 2 2" xfId="18428"/>
    <cellStyle name="표준 3 2 2 3 2 2 4 2 2 2" xfId="18429"/>
    <cellStyle name="표준 3 2 2 3 2 2 4 2 3" xfId="18430"/>
    <cellStyle name="표준 3 2 2 3 2 2 4 2 4" xfId="18431"/>
    <cellStyle name="표준 3 2 2 3 2 2 4 3" xfId="18432"/>
    <cellStyle name="표준 3 2 2 3 2 2 4 3 2" xfId="18433"/>
    <cellStyle name="표준 3 2 2 3 2 2 4 4" xfId="18434"/>
    <cellStyle name="표준 3 2 2 3 2 2 4 5" xfId="18435"/>
    <cellStyle name="표준 3 2 2 3 2 2 5" xfId="18436"/>
    <cellStyle name="표준 3 2 2 3 2 2 5 2" xfId="18437"/>
    <cellStyle name="표준 3 2 2 3 2 2 5 2 2" xfId="18438"/>
    <cellStyle name="표준 3 2 2 3 2 2 5 2 2 2" xfId="18439"/>
    <cellStyle name="표준 3 2 2 3 2 2 5 2 3" xfId="18440"/>
    <cellStyle name="표준 3 2 2 3 2 2 5 2 4" xfId="18441"/>
    <cellStyle name="표준 3 2 2 3 2 2 5 3" xfId="18442"/>
    <cellStyle name="표준 3 2 2 3 2 2 5 3 2" xfId="18443"/>
    <cellStyle name="표준 3 2 2 3 2 2 5 4" xfId="18444"/>
    <cellStyle name="표준 3 2 2 3 2 2 5 5" xfId="18445"/>
    <cellStyle name="표준 3 2 2 3 2 2 6" xfId="18446"/>
    <cellStyle name="표준 3 2 2 3 2 2 6 2" xfId="18447"/>
    <cellStyle name="표준 3 2 2 3 2 2 6 2 2" xfId="18448"/>
    <cellStyle name="표준 3 2 2 3 2 2 6 3" xfId="18449"/>
    <cellStyle name="표준 3 2 2 3 2 2 6 4" xfId="18450"/>
    <cellStyle name="표준 3 2 2 3 2 2 7" xfId="18451"/>
    <cellStyle name="표준 3 2 2 3 2 2 7 2" xfId="18452"/>
    <cellStyle name="표준 3 2 2 3 2 2 8" xfId="18453"/>
    <cellStyle name="표준 3 2 2 3 2 2 9" xfId="18454"/>
    <cellStyle name="표준 3 2 2 3 2 3" xfId="18455"/>
    <cellStyle name="표준 3 2 2 3 2 3 2" xfId="18456"/>
    <cellStyle name="표준 3 2 2 3 2 3 2 2" xfId="18457"/>
    <cellStyle name="표준 3 2 2 3 2 3 2 2 2" xfId="18458"/>
    <cellStyle name="표준 3 2 2 3 2 3 2 3" xfId="18459"/>
    <cellStyle name="표준 3 2 2 3 2 3 2 4" xfId="18460"/>
    <cellStyle name="표준 3 2 2 3 2 3 3" xfId="18461"/>
    <cellStyle name="표준 3 2 2 3 2 3 3 2" xfId="18462"/>
    <cellStyle name="표준 3 2 2 3 2 3 4" xfId="18463"/>
    <cellStyle name="표준 3 2 2 3 2 3 5" xfId="18464"/>
    <cellStyle name="표준 3 2 2 3 2 4" xfId="18465"/>
    <cellStyle name="표준 3 2 2 3 2 4 2" xfId="18466"/>
    <cellStyle name="표준 3 2 2 3 2 4 2 2" xfId="18467"/>
    <cellStyle name="표준 3 2 2 3 2 4 2 2 2" xfId="18468"/>
    <cellStyle name="표준 3 2 2 3 2 4 2 3" xfId="18469"/>
    <cellStyle name="표준 3 2 2 3 2 4 2 4" xfId="18470"/>
    <cellStyle name="표준 3 2 2 3 2 4 3" xfId="18471"/>
    <cellStyle name="표준 3 2 2 3 2 4 3 2" xfId="18472"/>
    <cellStyle name="표준 3 2 2 3 2 4 4" xfId="18473"/>
    <cellStyle name="표준 3 2 2 3 2 4 5" xfId="18474"/>
    <cellStyle name="표준 3 2 2 3 2 5" xfId="18475"/>
    <cellStyle name="표준 3 2 2 3 2 5 2" xfId="18476"/>
    <cellStyle name="표준 3 2 2 3 2 5 2 2" xfId="18477"/>
    <cellStyle name="표준 3 2 2 3 2 5 2 2 2" xfId="18478"/>
    <cellStyle name="표준 3 2 2 3 2 5 2 3" xfId="18479"/>
    <cellStyle name="표준 3 2 2 3 2 5 2 4" xfId="18480"/>
    <cellStyle name="표준 3 2 2 3 2 5 3" xfId="18481"/>
    <cellStyle name="표준 3 2 2 3 2 5 3 2" xfId="18482"/>
    <cellStyle name="표준 3 2 2 3 2 5 4" xfId="18483"/>
    <cellStyle name="표준 3 2 2 3 2 5 5" xfId="18484"/>
    <cellStyle name="표준 3 2 2 3 2 6" xfId="18485"/>
    <cellStyle name="표준 3 2 2 3 2 6 2" xfId="18486"/>
    <cellStyle name="표준 3 2 2 3 2 6 2 2" xfId="18487"/>
    <cellStyle name="표준 3 2 2 3 2 6 2 2 2" xfId="18488"/>
    <cellStyle name="표준 3 2 2 3 2 6 2 3" xfId="18489"/>
    <cellStyle name="표준 3 2 2 3 2 6 2 4" xfId="18490"/>
    <cellStyle name="표준 3 2 2 3 2 6 3" xfId="18491"/>
    <cellStyle name="표준 3 2 2 3 2 6 3 2" xfId="18492"/>
    <cellStyle name="표준 3 2 2 3 2 6 4" xfId="18493"/>
    <cellStyle name="표준 3 2 2 3 2 6 5" xfId="18494"/>
    <cellStyle name="표준 3 2 2 3 2 7" xfId="18495"/>
    <cellStyle name="표준 3 2 2 3 2 7 2" xfId="18496"/>
    <cellStyle name="표준 3 2 2 3 2 7 2 2" xfId="18497"/>
    <cellStyle name="표준 3 2 2 3 2 7 3" xfId="18498"/>
    <cellStyle name="표준 3 2 2 3 2 7 4" xfId="18499"/>
    <cellStyle name="표준 3 2 2 3 2 8" xfId="18500"/>
    <cellStyle name="표준 3 2 2 3 2 8 2" xfId="18501"/>
    <cellStyle name="표준 3 2 2 3 2 9" xfId="18502"/>
    <cellStyle name="표준 3 2 2 3 3" xfId="18503"/>
    <cellStyle name="표준 3 2 2 3 3 2" xfId="18504"/>
    <cellStyle name="표준 3 2 2 3 3 2 2" xfId="18505"/>
    <cellStyle name="표준 3 2 2 3 3 2 2 2" xfId="18506"/>
    <cellStyle name="표준 3 2 2 3 3 2 2 2 2" xfId="18507"/>
    <cellStyle name="표준 3 2 2 3 3 2 2 3" xfId="18508"/>
    <cellStyle name="표준 3 2 2 3 3 2 2 4" xfId="18509"/>
    <cellStyle name="표준 3 2 2 3 3 2 3" xfId="18510"/>
    <cellStyle name="표준 3 2 2 3 3 2 3 2" xfId="18511"/>
    <cellStyle name="표준 3 2 2 3 3 2 4" xfId="18512"/>
    <cellStyle name="표준 3 2 2 3 3 2 5" xfId="18513"/>
    <cellStyle name="표준 3 2 2 3 3 3" xfId="18514"/>
    <cellStyle name="표준 3 2 2 3 3 3 2" xfId="18515"/>
    <cellStyle name="표준 3 2 2 3 3 3 2 2" xfId="18516"/>
    <cellStyle name="표준 3 2 2 3 3 3 2 2 2" xfId="18517"/>
    <cellStyle name="표준 3 2 2 3 3 3 2 3" xfId="18518"/>
    <cellStyle name="표준 3 2 2 3 3 3 2 4" xfId="18519"/>
    <cellStyle name="표준 3 2 2 3 3 3 3" xfId="18520"/>
    <cellStyle name="표준 3 2 2 3 3 3 3 2" xfId="18521"/>
    <cellStyle name="표준 3 2 2 3 3 3 4" xfId="18522"/>
    <cellStyle name="표준 3 2 2 3 3 3 5" xfId="18523"/>
    <cellStyle name="표준 3 2 2 3 3 4" xfId="18524"/>
    <cellStyle name="표준 3 2 2 3 3 4 2" xfId="18525"/>
    <cellStyle name="표준 3 2 2 3 3 4 2 2" xfId="18526"/>
    <cellStyle name="표준 3 2 2 3 3 4 2 2 2" xfId="18527"/>
    <cellStyle name="표준 3 2 2 3 3 4 2 3" xfId="18528"/>
    <cellStyle name="표준 3 2 2 3 3 4 2 4" xfId="18529"/>
    <cellStyle name="표준 3 2 2 3 3 4 3" xfId="18530"/>
    <cellStyle name="표준 3 2 2 3 3 4 3 2" xfId="18531"/>
    <cellStyle name="표준 3 2 2 3 3 4 4" xfId="18532"/>
    <cellStyle name="표준 3 2 2 3 3 4 5" xfId="18533"/>
    <cellStyle name="표준 3 2 2 3 3 5" xfId="18534"/>
    <cellStyle name="표준 3 2 2 3 3 5 2" xfId="18535"/>
    <cellStyle name="표준 3 2 2 3 3 5 2 2" xfId="18536"/>
    <cellStyle name="표준 3 2 2 3 3 5 2 2 2" xfId="18537"/>
    <cellStyle name="표준 3 2 2 3 3 5 2 3" xfId="18538"/>
    <cellStyle name="표준 3 2 2 3 3 5 2 4" xfId="18539"/>
    <cellStyle name="표준 3 2 2 3 3 5 3" xfId="18540"/>
    <cellStyle name="표준 3 2 2 3 3 5 3 2" xfId="18541"/>
    <cellStyle name="표준 3 2 2 3 3 5 4" xfId="18542"/>
    <cellStyle name="표준 3 2 2 3 3 5 5" xfId="18543"/>
    <cellStyle name="표준 3 2 2 3 3 6" xfId="18544"/>
    <cellStyle name="표준 3 2 2 3 3 6 2" xfId="18545"/>
    <cellStyle name="표준 3 2 2 3 3 6 2 2" xfId="18546"/>
    <cellStyle name="표준 3 2 2 3 3 6 3" xfId="18547"/>
    <cellStyle name="표준 3 2 2 3 3 6 4" xfId="18548"/>
    <cellStyle name="표준 3 2 2 3 3 7" xfId="18549"/>
    <cellStyle name="표준 3 2 2 3 3 7 2" xfId="18550"/>
    <cellStyle name="표준 3 2 2 3 3 8" xfId="18551"/>
    <cellStyle name="표준 3 2 2 3 3 9" xfId="18552"/>
    <cellStyle name="표준 3 2 2 3 4" xfId="18553"/>
    <cellStyle name="표준 3 2 2 3 4 2" xfId="18554"/>
    <cellStyle name="표준 3 2 2 3 4 2 2" xfId="18555"/>
    <cellStyle name="표준 3 2 2 3 4 2 2 2" xfId="18556"/>
    <cellStyle name="표준 3 2 2 3 4 2 3" xfId="18557"/>
    <cellStyle name="표준 3 2 2 3 4 2 4" xfId="18558"/>
    <cellStyle name="표준 3 2 2 3 4 3" xfId="18559"/>
    <cellStyle name="표준 3 2 2 3 4 3 2" xfId="18560"/>
    <cellStyle name="표준 3 2 2 3 4 4" xfId="18561"/>
    <cellStyle name="표준 3 2 2 3 4 5" xfId="18562"/>
    <cellStyle name="표준 3 2 2 3 5" xfId="18563"/>
    <cellStyle name="표준 3 2 2 3 5 2" xfId="18564"/>
    <cellStyle name="표준 3 2 2 3 5 2 2" xfId="18565"/>
    <cellStyle name="표준 3 2 2 3 5 2 2 2" xfId="18566"/>
    <cellStyle name="표준 3 2 2 3 5 2 3" xfId="18567"/>
    <cellStyle name="표준 3 2 2 3 5 2 4" xfId="18568"/>
    <cellStyle name="표준 3 2 2 3 5 3" xfId="18569"/>
    <cellStyle name="표준 3 2 2 3 5 3 2" xfId="18570"/>
    <cellStyle name="표준 3 2 2 3 5 4" xfId="18571"/>
    <cellStyle name="표준 3 2 2 3 5 5" xfId="18572"/>
    <cellStyle name="표준 3 2 2 3 6" xfId="18573"/>
    <cellStyle name="표준 3 2 2 3 6 2" xfId="18574"/>
    <cellStyle name="표준 3 2 2 3 6 2 2" xfId="18575"/>
    <cellStyle name="표준 3 2 2 3 6 2 2 2" xfId="18576"/>
    <cellStyle name="표준 3 2 2 3 6 2 3" xfId="18577"/>
    <cellStyle name="표준 3 2 2 3 6 2 4" xfId="18578"/>
    <cellStyle name="표준 3 2 2 3 6 3" xfId="18579"/>
    <cellStyle name="표준 3 2 2 3 6 3 2" xfId="18580"/>
    <cellStyle name="표준 3 2 2 3 6 4" xfId="18581"/>
    <cellStyle name="표준 3 2 2 3 6 5" xfId="18582"/>
    <cellStyle name="표준 3 2 2 3 7" xfId="18583"/>
    <cellStyle name="표준 3 2 2 3 7 2" xfId="18584"/>
    <cellStyle name="표준 3 2 2 3 7 2 2" xfId="18585"/>
    <cellStyle name="표준 3 2 2 3 7 2 2 2" xfId="18586"/>
    <cellStyle name="표준 3 2 2 3 7 2 3" xfId="18587"/>
    <cellStyle name="표준 3 2 2 3 7 2 4" xfId="18588"/>
    <cellStyle name="표준 3 2 2 3 7 3" xfId="18589"/>
    <cellStyle name="표준 3 2 2 3 7 3 2" xfId="18590"/>
    <cellStyle name="표준 3 2 2 3 7 4" xfId="18591"/>
    <cellStyle name="표준 3 2 2 3 7 5" xfId="18592"/>
    <cellStyle name="표준 3 2 2 3 8" xfId="18593"/>
    <cellStyle name="표준 3 2 2 3 8 2" xfId="18594"/>
    <cellStyle name="표준 3 2 2 3 8 2 2" xfId="18595"/>
    <cellStyle name="표준 3 2 2 3 8 3" xfId="18596"/>
    <cellStyle name="표준 3 2 2 3 8 4" xfId="18597"/>
    <cellStyle name="표준 3 2 2 3 9" xfId="18598"/>
    <cellStyle name="표준 3 2 2 3 9 2" xfId="18599"/>
    <cellStyle name="표준 3 2 2 4" xfId="18600"/>
    <cellStyle name="표준 3 2 2 4 10" xfId="18601"/>
    <cellStyle name="표준 3 2 2 4 2" xfId="18602"/>
    <cellStyle name="표준 3 2 2 4 2 2" xfId="18603"/>
    <cellStyle name="표준 3 2 2 4 2 2 2" xfId="18604"/>
    <cellStyle name="표준 3 2 2 4 2 2 2 2" xfId="18605"/>
    <cellStyle name="표준 3 2 2 4 2 2 2 2 2" xfId="18606"/>
    <cellStyle name="표준 3 2 2 4 2 2 2 3" xfId="18607"/>
    <cellStyle name="표준 3 2 2 4 2 2 2 4" xfId="18608"/>
    <cellStyle name="표준 3 2 2 4 2 2 3" xfId="18609"/>
    <cellStyle name="표준 3 2 2 4 2 2 3 2" xfId="18610"/>
    <cellStyle name="표준 3 2 2 4 2 2 4" xfId="18611"/>
    <cellStyle name="표준 3 2 2 4 2 2 5" xfId="18612"/>
    <cellStyle name="표준 3 2 2 4 2 3" xfId="18613"/>
    <cellStyle name="표준 3 2 2 4 2 3 2" xfId="18614"/>
    <cellStyle name="표준 3 2 2 4 2 3 2 2" xfId="18615"/>
    <cellStyle name="표준 3 2 2 4 2 3 2 2 2" xfId="18616"/>
    <cellStyle name="표준 3 2 2 4 2 3 2 3" xfId="18617"/>
    <cellStyle name="표준 3 2 2 4 2 3 2 4" xfId="18618"/>
    <cellStyle name="표준 3 2 2 4 2 3 3" xfId="18619"/>
    <cellStyle name="표준 3 2 2 4 2 3 3 2" xfId="18620"/>
    <cellStyle name="표준 3 2 2 4 2 3 4" xfId="18621"/>
    <cellStyle name="표준 3 2 2 4 2 3 5" xfId="18622"/>
    <cellStyle name="표준 3 2 2 4 2 4" xfId="18623"/>
    <cellStyle name="표준 3 2 2 4 2 4 2" xfId="18624"/>
    <cellStyle name="표준 3 2 2 4 2 4 2 2" xfId="18625"/>
    <cellStyle name="표준 3 2 2 4 2 4 2 2 2" xfId="18626"/>
    <cellStyle name="표준 3 2 2 4 2 4 2 3" xfId="18627"/>
    <cellStyle name="표준 3 2 2 4 2 4 2 4" xfId="18628"/>
    <cellStyle name="표준 3 2 2 4 2 4 3" xfId="18629"/>
    <cellStyle name="표준 3 2 2 4 2 4 3 2" xfId="18630"/>
    <cellStyle name="표준 3 2 2 4 2 4 4" xfId="18631"/>
    <cellStyle name="표준 3 2 2 4 2 4 5" xfId="18632"/>
    <cellStyle name="표준 3 2 2 4 2 5" xfId="18633"/>
    <cellStyle name="표준 3 2 2 4 2 5 2" xfId="18634"/>
    <cellStyle name="표준 3 2 2 4 2 5 2 2" xfId="18635"/>
    <cellStyle name="표준 3 2 2 4 2 5 2 2 2" xfId="18636"/>
    <cellStyle name="표준 3 2 2 4 2 5 2 3" xfId="18637"/>
    <cellStyle name="표준 3 2 2 4 2 5 2 4" xfId="18638"/>
    <cellStyle name="표준 3 2 2 4 2 5 3" xfId="18639"/>
    <cellStyle name="표준 3 2 2 4 2 5 3 2" xfId="18640"/>
    <cellStyle name="표준 3 2 2 4 2 5 4" xfId="18641"/>
    <cellStyle name="표준 3 2 2 4 2 5 5" xfId="18642"/>
    <cellStyle name="표준 3 2 2 4 2 6" xfId="18643"/>
    <cellStyle name="표준 3 2 2 4 2 6 2" xfId="18644"/>
    <cellStyle name="표준 3 2 2 4 2 6 2 2" xfId="18645"/>
    <cellStyle name="표준 3 2 2 4 2 6 3" xfId="18646"/>
    <cellStyle name="표준 3 2 2 4 2 6 4" xfId="18647"/>
    <cellStyle name="표준 3 2 2 4 2 7" xfId="18648"/>
    <cellStyle name="표준 3 2 2 4 2 7 2" xfId="18649"/>
    <cellStyle name="표준 3 2 2 4 2 8" xfId="18650"/>
    <cellStyle name="표준 3 2 2 4 2 9" xfId="18651"/>
    <cellStyle name="표준 3 2 2 4 3" xfId="18652"/>
    <cellStyle name="표준 3 2 2 4 3 2" xfId="18653"/>
    <cellStyle name="표준 3 2 2 4 3 2 2" xfId="18654"/>
    <cellStyle name="표준 3 2 2 4 3 2 2 2" xfId="18655"/>
    <cellStyle name="표준 3 2 2 4 3 2 3" xfId="18656"/>
    <cellStyle name="표준 3 2 2 4 3 2 4" xfId="18657"/>
    <cellStyle name="표준 3 2 2 4 3 3" xfId="18658"/>
    <cellStyle name="표준 3 2 2 4 3 3 2" xfId="18659"/>
    <cellStyle name="표준 3 2 2 4 3 4" xfId="18660"/>
    <cellStyle name="표준 3 2 2 4 3 5" xfId="18661"/>
    <cellStyle name="표준 3 2 2 4 4" xfId="18662"/>
    <cellStyle name="표준 3 2 2 4 4 2" xfId="18663"/>
    <cellStyle name="표준 3 2 2 4 4 2 2" xfId="18664"/>
    <cellStyle name="표준 3 2 2 4 4 2 2 2" xfId="18665"/>
    <cellStyle name="표준 3 2 2 4 4 2 3" xfId="18666"/>
    <cellStyle name="표준 3 2 2 4 4 2 4" xfId="18667"/>
    <cellStyle name="표준 3 2 2 4 4 3" xfId="18668"/>
    <cellStyle name="표준 3 2 2 4 4 3 2" xfId="18669"/>
    <cellStyle name="표준 3 2 2 4 4 4" xfId="18670"/>
    <cellStyle name="표준 3 2 2 4 4 5" xfId="18671"/>
    <cellStyle name="표준 3 2 2 4 5" xfId="18672"/>
    <cellStyle name="표준 3 2 2 4 5 2" xfId="18673"/>
    <cellStyle name="표준 3 2 2 4 5 2 2" xfId="18674"/>
    <cellStyle name="표준 3 2 2 4 5 2 2 2" xfId="18675"/>
    <cellStyle name="표준 3 2 2 4 5 2 3" xfId="18676"/>
    <cellStyle name="표준 3 2 2 4 5 2 4" xfId="18677"/>
    <cellStyle name="표준 3 2 2 4 5 3" xfId="18678"/>
    <cellStyle name="표준 3 2 2 4 5 3 2" xfId="18679"/>
    <cellStyle name="표준 3 2 2 4 5 4" xfId="18680"/>
    <cellStyle name="표준 3 2 2 4 5 5" xfId="18681"/>
    <cellStyle name="표준 3 2 2 4 6" xfId="18682"/>
    <cellStyle name="표준 3 2 2 4 6 2" xfId="18683"/>
    <cellStyle name="표준 3 2 2 4 6 2 2" xfId="18684"/>
    <cellStyle name="표준 3 2 2 4 6 2 2 2" xfId="18685"/>
    <cellStyle name="표준 3 2 2 4 6 2 3" xfId="18686"/>
    <cellStyle name="표준 3 2 2 4 6 2 4" xfId="18687"/>
    <cellStyle name="표준 3 2 2 4 6 3" xfId="18688"/>
    <cellStyle name="표준 3 2 2 4 6 3 2" xfId="18689"/>
    <cellStyle name="표준 3 2 2 4 6 4" xfId="18690"/>
    <cellStyle name="표준 3 2 2 4 6 5" xfId="18691"/>
    <cellStyle name="표준 3 2 2 4 7" xfId="18692"/>
    <cellStyle name="표준 3 2 2 4 7 2" xfId="18693"/>
    <cellStyle name="표준 3 2 2 4 7 2 2" xfId="18694"/>
    <cellStyle name="표준 3 2 2 4 7 3" xfId="18695"/>
    <cellStyle name="표준 3 2 2 4 7 4" xfId="18696"/>
    <cellStyle name="표준 3 2 2 4 8" xfId="18697"/>
    <cellStyle name="표준 3 2 2 4 8 2" xfId="18698"/>
    <cellStyle name="표준 3 2 2 4 9" xfId="18699"/>
    <cellStyle name="표준 3 2 2 5" xfId="18700"/>
    <cellStyle name="표준 3 2 2 5 2" xfId="18701"/>
    <cellStyle name="표준 3 2 2 5 2 2" xfId="18702"/>
    <cellStyle name="표준 3 2 2 5 2 2 2" xfId="18703"/>
    <cellStyle name="표준 3 2 2 5 2 2 2 2" xfId="18704"/>
    <cellStyle name="표준 3 2 2 5 2 2 3" xfId="18705"/>
    <cellStyle name="표준 3 2 2 5 2 2 4" xfId="18706"/>
    <cellStyle name="표준 3 2 2 5 2 3" xfId="18707"/>
    <cellStyle name="표준 3 2 2 5 2 3 2" xfId="18708"/>
    <cellStyle name="표준 3 2 2 5 2 4" xfId="18709"/>
    <cellStyle name="표준 3 2 2 5 2 5" xfId="18710"/>
    <cellStyle name="표준 3 2 2 5 3" xfId="18711"/>
    <cellStyle name="표준 3 2 2 5 3 2" xfId="18712"/>
    <cellStyle name="표준 3 2 2 5 3 2 2" xfId="18713"/>
    <cellStyle name="표준 3 2 2 5 3 2 2 2" xfId="18714"/>
    <cellStyle name="표준 3 2 2 5 3 2 3" xfId="18715"/>
    <cellStyle name="표준 3 2 2 5 3 2 4" xfId="18716"/>
    <cellStyle name="표준 3 2 2 5 3 3" xfId="18717"/>
    <cellStyle name="표준 3 2 2 5 3 3 2" xfId="18718"/>
    <cellStyle name="표준 3 2 2 5 3 4" xfId="18719"/>
    <cellStyle name="표준 3 2 2 5 3 5" xfId="18720"/>
    <cellStyle name="표준 3 2 2 5 4" xfId="18721"/>
    <cellStyle name="표준 3 2 2 5 4 2" xfId="18722"/>
    <cellStyle name="표준 3 2 2 5 4 2 2" xfId="18723"/>
    <cellStyle name="표준 3 2 2 5 4 2 2 2" xfId="18724"/>
    <cellStyle name="표준 3 2 2 5 4 2 3" xfId="18725"/>
    <cellStyle name="표준 3 2 2 5 4 2 4" xfId="18726"/>
    <cellStyle name="표준 3 2 2 5 4 3" xfId="18727"/>
    <cellStyle name="표준 3 2 2 5 4 3 2" xfId="18728"/>
    <cellStyle name="표준 3 2 2 5 4 4" xfId="18729"/>
    <cellStyle name="표준 3 2 2 5 4 5" xfId="18730"/>
    <cellStyle name="표준 3 2 2 5 5" xfId="18731"/>
    <cellStyle name="표준 3 2 2 5 5 2" xfId="18732"/>
    <cellStyle name="표준 3 2 2 5 5 2 2" xfId="18733"/>
    <cellStyle name="표준 3 2 2 5 5 2 2 2" xfId="18734"/>
    <cellStyle name="표준 3 2 2 5 5 2 3" xfId="18735"/>
    <cellStyle name="표준 3 2 2 5 5 2 4" xfId="18736"/>
    <cellStyle name="표준 3 2 2 5 5 3" xfId="18737"/>
    <cellStyle name="표준 3 2 2 5 5 3 2" xfId="18738"/>
    <cellStyle name="표준 3 2 2 5 5 4" xfId="18739"/>
    <cellStyle name="표준 3 2 2 5 5 5" xfId="18740"/>
    <cellStyle name="표준 3 2 2 5 6" xfId="18741"/>
    <cellStyle name="표준 3 2 2 5 6 2" xfId="18742"/>
    <cellStyle name="표준 3 2 2 5 6 2 2" xfId="18743"/>
    <cellStyle name="표준 3 2 2 5 6 3" xfId="18744"/>
    <cellStyle name="표준 3 2 2 5 6 4" xfId="18745"/>
    <cellStyle name="표준 3 2 2 5 7" xfId="18746"/>
    <cellStyle name="표준 3 2 2 5 7 2" xfId="18747"/>
    <cellStyle name="표준 3 2 2 5 8" xfId="18748"/>
    <cellStyle name="표준 3 2 2 5 9" xfId="18749"/>
    <cellStyle name="표준 3 2 2 6" xfId="18750"/>
    <cellStyle name="표준 3 2 2 6 2" xfId="18751"/>
    <cellStyle name="표준 3 2 2 6 2 2" xfId="18752"/>
    <cellStyle name="표준 3 2 2 6 2 2 2" xfId="18753"/>
    <cellStyle name="표준 3 2 2 6 2 3" xfId="18754"/>
    <cellStyle name="표준 3 2 2 6 2 4" xfId="18755"/>
    <cellStyle name="표준 3 2 2 6 3" xfId="18756"/>
    <cellStyle name="표준 3 2 2 6 3 2" xfId="18757"/>
    <cellStyle name="표준 3 2 2 6 4" xfId="18758"/>
    <cellStyle name="표준 3 2 2 6 5" xfId="18759"/>
    <cellStyle name="표준 3 2 2 7" xfId="18760"/>
    <cellStyle name="표준 3 2 2 7 2" xfId="18761"/>
    <cellStyle name="표준 3 2 2 7 2 2" xfId="18762"/>
    <cellStyle name="표준 3 2 2 7 2 2 2" xfId="18763"/>
    <cellStyle name="표준 3 2 2 7 2 3" xfId="18764"/>
    <cellStyle name="표준 3 2 2 7 2 4" xfId="18765"/>
    <cellStyle name="표준 3 2 2 7 3" xfId="18766"/>
    <cellStyle name="표준 3 2 2 7 3 2" xfId="18767"/>
    <cellStyle name="표준 3 2 2 7 4" xfId="18768"/>
    <cellStyle name="표준 3 2 2 7 5" xfId="18769"/>
    <cellStyle name="표준 3 2 2 8" xfId="18770"/>
    <cellStyle name="표준 3 2 2 8 2" xfId="18771"/>
    <cellStyle name="표준 3 2 2 8 2 2" xfId="18772"/>
    <cellStyle name="표준 3 2 2 8 2 2 2" xfId="18773"/>
    <cellStyle name="표준 3 2 2 8 2 3" xfId="18774"/>
    <cellStyle name="표준 3 2 2 8 2 4" xfId="18775"/>
    <cellStyle name="표준 3 2 2 8 3" xfId="18776"/>
    <cellStyle name="표준 3 2 2 8 3 2" xfId="18777"/>
    <cellStyle name="표준 3 2 2 8 4" xfId="18778"/>
    <cellStyle name="표준 3 2 2 8 5" xfId="18779"/>
    <cellStyle name="표준 3 2 2 9" xfId="18780"/>
    <cellStyle name="표준 3 2 2 9 2" xfId="18781"/>
    <cellStyle name="표준 3 2 2 9 2 2" xfId="18782"/>
    <cellStyle name="표준 3 2 2 9 2 2 2" xfId="18783"/>
    <cellStyle name="표준 3 2 2 9 2 3" xfId="18784"/>
    <cellStyle name="표준 3 2 2 9 2 4" xfId="18785"/>
    <cellStyle name="표준 3 2 2 9 3" xfId="18786"/>
    <cellStyle name="표준 3 2 2 9 3 2" xfId="18787"/>
    <cellStyle name="표준 3 2 2 9 4" xfId="18788"/>
    <cellStyle name="표준 3 2 2 9 5" xfId="18789"/>
    <cellStyle name="표준 3 2 3" xfId="18790"/>
    <cellStyle name="표준 3 2 3 10" xfId="18791"/>
    <cellStyle name="표준 3 2 3 10 2" xfId="18792"/>
    <cellStyle name="표준 3 2 3 11" xfId="18793"/>
    <cellStyle name="표준 3 2 3 12" xfId="18794"/>
    <cellStyle name="표준 3 2 3 12 2" xfId="18795"/>
    <cellStyle name="표준 3 2 3 13" xfId="18796"/>
    <cellStyle name="표준 3 2 3 2" xfId="18797"/>
    <cellStyle name="표준 3 2 3 2 10" xfId="18798"/>
    <cellStyle name="표준 3 2 3 2 11" xfId="18799"/>
    <cellStyle name="표준 3 2 3 2 2" xfId="18800"/>
    <cellStyle name="표준 3 2 3 2 2 10" xfId="18801"/>
    <cellStyle name="표준 3 2 3 2 2 2" xfId="18802"/>
    <cellStyle name="표준 3 2 3 2 2 2 2" xfId="18803"/>
    <cellStyle name="표준 3 2 3 2 2 2 2 2" xfId="18804"/>
    <cellStyle name="표준 3 2 3 2 2 2 2 2 2" xfId="18805"/>
    <cellStyle name="표준 3 2 3 2 2 2 2 2 2 2" xfId="18806"/>
    <cellStyle name="표준 3 2 3 2 2 2 2 2 3" xfId="18807"/>
    <cellStyle name="표준 3 2 3 2 2 2 2 2 4" xfId="18808"/>
    <cellStyle name="표준 3 2 3 2 2 2 2 3" xfId="18809"/>
    <cellStyle name="표준 3 2 3 2 2 2 2 3 2" xfId="18810"/>
    <cellStyle name="표준 3 2 3 2 2 2 2 4" xfId="18811"/>
    <cellStyle name="표준 3 2 3 2 2 2 2 5" xfId="18812"/>
    <cellStyle name="표준 3 2 3 2 2 2 3" xfId="18813"/>
    <cellStyle name="표준 3 2 3 2 2 2 3 2" xfId="18814"/>
    <cellStyle name="표준 3 2 3 2 2 2 3 2 2" xfId="18815"/>
    <cellStyle name="표준 3 2 3 2 2 2 3 2 2 2" xfId="18816"/>
    <cellStyle name="표준 3 2 3 2 2 2 3 2 3" xfId="18817"/>
    <cellStyle name="표준 3 2 3 2 2 2 3 2 4" xfId="18818"/>
    <cellStyle name="표준 3 2 3 2 2 2 3 3" xfId="18819"/>
    <cellStyle name="표준 3 2 3 2 2 2 3 3 2" xfId="18820"/>
    <cellStyle name="표준 3 2 3 2 2 2 3 4" xfId="18821"/>
    <cellStyle name="표준 3 2 3 2 2 2 3 5" xfId="18822"/>
    <cellStyle name="표준 3 2 3 2 2 2 4" xfId="18823"/>
    <cellStyle name="표준 3 2 3 2 2 2 4 2" xfId="18824"/>
    <cellStyle name="표준 3 2 3 2 2 2 4 2 2" xfId="18825"/>
    <cellStyle name="표준 3 2 3 2 2 2 4 2 2 2" xfId="18826"/>
    <cellStyle name="표준 3 2 3 2 2 2 4 2 3" xfId="18827"/>
    <cellStyle name="표준 3 2 3 2 2 2 4 2 4" xfId="18828"/>
    <cellStyle name="표준 3 2 3 2 2 2 4 3" xfId="18829"/>
    <cellStyle name="표준 3 2 3 2 2 2 4 3 2" xfId="18830"/>
    <cellStyle name="표준 3 2 3 2 2 2 4 4" xfId="18831"/>
    <cellStyle name="표준 3 2 3 2 2 2 4 5" xfId="18832"/>
    <cellStyle name="표준 3 2 3 2 2 2 5" xfId="18833"/>
    <cellStyle name="표준 3 2 3 2 2 2 5 2" xfId="18834"/>
    <cellStyle name="표준 3 2 3 2 2 2 5 2 2" xfId="18835"/>
    <cellStyle name="표준 3 2 3 2 2 2 5 2 2 2" xfId="18836"/>
    <cellStyle name="표준 3 2 3 2 2 2 5 2 3" xfId="18837"/>
    <cellStyle name="표준 3 2 3 2 2 2 5 2 4" xfId="18838"/>
    <cellStyle name="표준 3 2 3 2 2 2 5 3" xfId="18839"/>
    <cellStyle name="표준 3 2 3 2 2 2 5 3 2" xfId="18840"/>
    <cellStyle name="표준 3 2 3 2 2 2 5 4" xfId="18841"/>
    <cellStyle name="표준 3 2 3 2 2 2 5 5" xfId="18842"/>
    <cellStyle name="표준 3 2 3 2 2 2 6" xfId="18843"/>
    <cellStyle name="표준 3 2 3 2 2 2 6 2" xfId="18844"/>
    <cellStyle name="표준 3 2 3 2 2 2 6 2 2" xfId="18845"/>
    <cellStyle name="표준 3 2 3 2 2 2 6 3" xfId="18846"/>
    <cellStyle name="표준 3 2 3 2 2 2 6 4" xfId="18847"/>
    <cellStyle name="표준 3 2 3 2 2 2 7" xfId="18848"/>
    <cellStyle name="표준 3 2 3 2 2 2 7 2" xfId="18849"/>
    <cellStyle name="표준 3 2 3 2 2 2 8" xfId="18850"/>
    <cellStyle name="표준 3 2 3 2 2 2 9" xfId="18851"/>
    <cellStyle name="표준 3 2 3 2 2 3" xfId="18852"/>
    <cellStyle name="표준 3 2 3 2 2 3 2" xfId="18853"/>
    <cellStyle name="표준 3 2 3 2 2 3 2 2" xfId="18854"/>
    <cellStyle name="표준 3 2 3 2 2 3 2 2 2" xfId="18855"/>
    <cellStyle name="표준 3 2 3 2 2 3 2 3" xfId="18856"/>
    <cellStyle name="표준 3 2 3 2 2 3 2 4" xfId="18857"/>
    <cellStyle name="표준 3 2 3 2 2 3 3" xfId="18858"/>
    <cellStyle name="표준 3 2 3 2 2 3 3 2" xfId="18859"/>
    <cellStyle name="표준 3 2 3 2 2 3 4" xfId="18860"/>
    <cellStyle name="표준 3 2 3 2 2 3 5" xfId="18861"/>
    <cellStyle name="표준 3 2 3 2 2 4" xfId="18862"/>
    <cellStyle name="표준 3 2 3 2 2 4 2" xfId="18863"/>
    <cellStyle name="표준 3 2 3 2 2 4 2 2" xfId="18864"/>
    <cellStyle name="표준 3 2 3 2 2 4 2 2 2" xfId="18865"/>
    <cellStyle name="표준 3 2 3 2 2 4 2 3" xfId="18866"/>
    <cellStyle name="표준 3 2 3 2 2 4 2 4" xfId="18867"/>
    <cellStyle name="표준 3 2 3 2 2 4 3" xfId="18868"/>
    <cellStyle name="표준 3 2 3 2 2 4 3 2" xfId="18869"/>
    <cellStyle name="표준 3 2 3 2 2 4 4" xfId="18870"/>
    <cellStyle name="표준 3 2 3 2 2 4 5" xfId="18871"/>
    <cellStyle name="표준 3 2 3 2 2 5" xfId="18872"/>
    <cellStyle name="표준 3 2 3 2 2 5 2" xfId="18873"/>
    <cellStyle name="표준 3 2 3 2 2 5 2 2" xfId="18874"/>
    <cellStyle name="표준 3 2 3 2 2 5 2 2 2" xfId="18875"/>
    <cellStyle name="표준 3 2 3 2 2 5 2 3" xfId="18876"/>
    <cellStyle name="표준 3 2 3 2 2 5 2 4" xfId="18877"/>
    <cellStyle name="표준 3 2 3 2 2 5 3" xfId="18878"/>
    <cellStyle name="표준 3 2 3 2 2 5 3 2" xfId="18879"/>
    <cellStyle name="표준 3 2 3 2 2 5 4" xfId="18880"/>
    <cellStyle name="표준 3 2 3 2 2 5 5" xfId="18881"/>
    <cellStyle name="표준 3 2 3 2 2 6" xfId="18882"/>
    <cellStyle name="표준 3 2 3 2 2 6 2" xfId="18883"/>
    <cellStyle name="표준 3 2 3 2 2 6 2 2" xfId="18884"/>
    <cellStyle name="표준 3 2 3 2 2 6 2 2 2" xfId="18885"/>
    <cellStyle name="표준 3 2 3 2 2 6 2 3" xfId="18886"/>
    <cellStyle name="표준 3 2 3 2 2 6 2 4" xfId="18887"/>
    <cellStyle name="표준 3 2 3 2 2 6 3" xfId="18888"/>
    <cellStyle name="표준 3 2 3 2 2 6 3 2" xfId="18889"/>
    <cellStyle name="표준 3 2 3 2 2 6 4" xfId="18890"/>
    <cellStyle name="표준 3 2 3 2 2 6 5" xfId="18891"/>
    <cellStyle name="표준 3 2 3 2 2 7" xfId="18892"/>
    <cellStyle name="표준 3 2 3 2 2 7 2" xfId="18893"/>
    <cellStyle name="표준 3 2 3 2 2 7 2 2" xfId="18894"/>
    <cellStyle name="표준 3 2 3 2 2 7 3" xfId="18895"/>
    <cellStyle name="표준 3 2 3 2 2 7 4" xfId="18896"/>
    <cellStyle name="표준 3 2 3 2 2 8" xfId="18897"/>
    <cellStyle name="표준 3 2 3 2 2 8 2" xfId="18898"/>
    <cellStyle name="표준 3 2 3 2 2 9" xfId="18899"/>
    <cellStyle name="표준 3 2 3 2 3" xfId="18900"/>
    <cellStyle name="표준 3 2 3 2 3 2" xfId="18901"/>
    <cellStyle name="표준 3 2 3 2 3 2 2" xfId="18902"/>
    <cellStyle name="표준 3 2 3 2 3 2 2 2" xfId="18903"/>
    <cellStyle name="표준 3 2 3 2 3 2 2 2 2" xfId="18904"/>
    <cellStyle name="표준 3 2 3 2 3 2 2 3" xfId="18905"/>
    <cellStyle name="표준 3 2 3 2 3 2 2 4" xfId="18906"/>
    <cellStyle name="표준 3 2 3 2 3 2 3" xfId="18907"/>
    <cellStyle name="표준 3 2 3 2 3 2 3 2" xfId="18908"/>
    <cellStyle name="표준 3 2 3 2 3 2 4" xfId="18909"/>
    <cellStyle name="표준 3 2 3 2 3 2 5" xfId="18910"/>
    <cellStyle name="표준 3 2 3 2 3 3" xfId="18911"/>
    <cellStyle name="표준 3 2 3 2 3 3 2" xfId="18912"/>
    <cellStyle name="표준 3 2 3 2 3 3 2 2" xfId="18913"/>
    <cellStyle name="표준 3 2 3 2 3 3 2 2 2" xfId="18914"/>
    <cellStyle name="표준 3 2 3 2 3 3 2 3" xfId="18915"/>
    <cellStyle name="표준 3 2 3 2 3 3 2 4" xfId="18916"/>
    <cellStyle name="표준 3 2 3 2 3 3 3" xfId="18917"/>
    <cellStyle name="표준 3 2 3 2 3 3 3 2" xfId="18918"/>
    <cellStyle name="표준 3 2 3 2 3 3 4" xfId="18919"/>
    <cellStyle name="표준 3 2 3 2 3 3 5" xfId="18920"/>
    <cellStyle name="표준 3 2 3 2 3 4" xfId="18921"/>
    <cellStyle name="표준 3 2 3 2 3 4 2" xfId="18922"/>
    <cellStyle name="표준 3 2 3 2 3 4 2 2" xfId="18923"/>
    <cellStyle name="표준 3 2 3 2 3 4 2 2 2" xfId="18924"/>
    <cellStyle name="표준 3 2 3 2 3 4 2 3" xfId="18925"/>
    <cellStyle name="표준 3 2 3 2 3 4 2 4" xfId="18926"/>
    <cellStyle name="표준 3 2 3 2 3 4 3" xfId="18927"/>
    <cellStyle name="표준 3 2 3 2 3 4 3 2" xfId="18928"/>
    <cellStyle name="표준 3 2 3 2 3 4 4" xfId="18929"/>
    <cellStyle name="표준 3 2 3 2 3 4 5" xfId="18930"/>
    <cellStyle name="표준 3 2 3 2 3 5" xfId="18931"/>
    <cellStyle name="표준 3 2 3 2 3 5 2" xfId="18932"/>
    <cellStyle name="표준 3 2 3 2 3 5 2 2" xfId="18933"/>
    <cellStyle name="표준 3 2 3 2 3 5 2 2 2" xfId="18934"/>
    <cellStyle name="표준 3 2 3 2 3 5 2 3" xfId="18935"/>
    <cellStyle name="표준 3 2 3 2 3 5 2 4" xfId="18936"/>
    <cellStyle name="표준 3 2 3 2 3 5 3" xfId="18937"/>
    <cellStyle name="표준 3 2 3 2 3 5 3 2" xfId="18938"/>
    <cellStyle name="표준 3 2 3 2 3 5 4" xfId="18939"/>
    <cellStyle name="표준 3 2 3 2 3 5 5" xfId="18940"/>
    <cellStyle name="표준 3 2 3 2 3 6" xfId="18941"/>
    <cellStyle name="표준 3 2 3 2 3 6 2" xfId="18942"/>
    <cellStyle name="표준 3 2 3 2 3 6 2 2" xfId="18943"/>
    <cellStyle name="표준 3 2 3 2 3 6 3" xfId="18944"/>
    <cellStyle name="표준 3 2 3 2 3 6 4" xfId="18945"/>
    <cellStyle name="표준 3 2 3 2 3 7" xfId="18946"/>
    <cellStyle name="표준 3 2 3 2 3 7 2" xfId="18947"/>
    <cellStyle name="표준 3 2 3 2 3 8" xfId="18948"/>
    <cellStyle name="표준 3 2 3 2 3 9" xfId="18949"/>
    <cellStyle name="표준 3 2 3 2 4" xfId="18950"/>
    <cellStyle name="표준 3 2 3 2 4 2" xfId="18951"/>
    <cellStyle name="표준 3 2 3 2 4 2 2" xfId="18952"/>
    <cellStyle name="표준 3 2 3 2 4 2 2 2" xfId="18953"/>
    <cellStyle name="표준 3 2 3 2 4 2 3" xfId="18954"/>
    <cellStyle name="표준 3 2 3 2 4 2 4" xfId="18955"/>
    <cellStyle name="표준 3 2 3 2 4 3" xfId="18956"/>
    <cellStyle name="표준 3 2 3 2 4 3 2" xfId="18957"/>
    <cellStyle name="표준 3 2 3 2 4 4" xfId="18958"/>
    <cellStyle name="표준 3 2 3 2 4 5" xfId="18959"/>
    <cellStyle name="표준 3 2 3 2 5" xfId="18960"/>
    <cellStyle name="표준 3 2 3 2 5 2" xfId="18961"/>
    <cellStyle name="표준 3 2 3 2 5 2 2" xfId="18962"/>
    <cellStyle name="표준 3 2 3 2 5 2 2 2" xfId="18963"/>
    <cellStyle name="표준 3 2 3 2 5 2 3" xfId="18964"/>
    <cellStyle name="표준 3 2 3 2 5 2 4" xfId="18965"/>
    <cellStyle name="표준 3 2 3 2 5 3" xfId="18966"/>
    <cellStyle name="표준 3 2 3 2 5 3 2" xfId="18967"/>
    <cellStyle name="표준 3 2 3 2 5 4" xfId="18968"/>
    <cellStyle name="표준 3 2 3 2 5 5" xfId="18969"/>
    <cellStyle name="표준 3 2 3 2 6" xfId="18970"/>
    <cellStyle name="표준 3 2 3 2 6 2" xfId="18971"/>
    <cellStyle name="표준 3 2 3 2 6 2 2" xfId="18972"/>
    <cellStyle name="표준 3 2 3 2 6 2 2 2" xfId="18973"/>
    <cellStyle name="표준 3 2 3 2 6 2 3" xfId="18974"/>
    <cellStyle name="표준 3 2 3 2 6 2 4" xfId="18975"/>
    <cellStyle name="표준 3 2 3 2 6 3" xfId="18976"/>
    <cellStyle name="표준 3 2 3 2 6 3 2" xfId="18977"/>
    <cellStyle name="표준 3 2 3 2 6 4" xfId="18978"/>
    <cellStyle name="표준 3 2 3 2 6 5" xfId="18979"/>
    <cellStyle name="표준 3 2 3 2 7" xfId="18980"/>
    <cellStyle name="표준 3 2 3 2 7 2" xfId="18981"/>
    <cellStyle name="표준 3 2 3 2 7 2 2" xfId="18982"/>
    <cellStyle name="표준 3 2 3 2 7 2 2 2" xfId="18983"/>
    <cellStyle name="표준 3 2 3 2 7 2 3" xfId="18984"/>
    <cellStyle name="표준 3 2 3 2 7 2 4" xfId="18985"/>
    <cellStyle name="표준 3 2 3 2 7 3" xfId="18986"/>
    <cellStyle name="표준 3 2 3 2 7 3 2" xfId="18987"/>
    <cellStyle name="표준 3 2 3 2 7 4" xfId="18988"/>
    <cellStyle name="표준 3 2 3 2 7 5" xfId="18989"/>
    <cellStyle name="표준 3 2 3 2 8" xfId="18990"/>
    <cellStyle name="표준 3 2 3 2 8 2" xfId="18991"/>
    <cellStyle name="표준 3 2 3 2 8 2 2" xfId="18992"/>
    <cellStyle name="표준 3 2 3 2 8 3" xfId="18993"/>
    <cellStyle name="표준 3 2 3 2 8 4" xfId="18994"/>
    <cellStyle name="표준 3 2 3 2 9" xfId="18995"/>
    <cellStyle name="표준 3 2 3 2 9 2" xfId="18996"/>
    <cellStyle name="표준 3 2 3 3" xfId="18997"/>
    <cellStyle name="표준 3 2 3 3 10" xfId="18998"/>
    <cellStyle name="표준 3 2 3 3 2" xfId="18999"/>
    <cellStyle name="표준 3 2 3 3 2 2" xfId="19000"/>
    <cellStyle name="표준 3 2 3 3 2 2 2" xfId="19001"/>
    <cellStyle name="표준 3 2 3 3 2 2 2 2" xfId="19002"/>
    <cellStyle name="표준 3 2 3 3 2 2 2 2 2" xfId="19003"/>
    <cellStyle name="표준 3 2 3 3 2 2 2 3" xfId="19004"/>
    <cellStyle name="표준 3 2 3 3 2 2 2 4" xfId="19005"/>
    <cellStyle name="표준 3 2 3 3 2 2 3" xfId="19006"/>
    <cellStyle name="표준 3 2 3 3 2 2 3 2" xfId="19007"/>
    <cellStyle name="표준 3 2 3 3 2 2 4" xfId="19008"/>
    <cellStyle name="표준 3 2 3 3 2 2 5" xfId="19009"/>
    <cellStyle name="표준 3 2 3 3 2 3" xfId="19010"/>
    <cellStyle name="표준 3 2 3 3 2 3 2" xfId="19011"/>
    <cellStyle name="표준 3 2 3 3 2 3 2 2" xfId="19012"/>
    <cellStyle name="표준 3 2 3 3 2 3 2 2 2" xfId="19013"/>
    <cellStyle name="표준 3 2 3 3 2 3 2 3" xfId="19014"/>
    <cellStyle name="표준 3 2 3 3 2 3 2 4" xfId="19015"/>
    <cellStyle name="표준 3 2 3 3 2 3 3" xfId="19016"/>
    <cellStyle name="표준 3 2 3 3 2 3 3 2" xfId="19017"/>
    <cellStyle name="표준 3 2 3 3 2 3 4" xfId="19018"/>
    <cellStyle name="표준 3 2 3 3 2 3 5" xfId="19019"/>
    <cellStyle name="표준 3 2 3 3 2 4" xfId="19020"/>
    <cellStyle name="표준 3 2 3 3 2 4 2" xfId="19021"/>
    <cellStyle name="표준 3 2 3 3 2 4 2 2" xfId="19022"/>
    <cellStyle name="표준 3 2 3 3 2 4 2 2 2" xfId="19023"/>
    <cellStyle name="표준 3 2 3 3 2 4 2 3" xfId="19024"/>
    <cellStyle name="표준 3 2 3 3 2 4 2 4" xfId="19025"/>
    <cellStyle name="표준 3 2 3 3 2 4 3" xfId="19026"/>
    <cellStyle name="표준 3 2 3 3 2 4 3 2" xfId="19027"/>
    <cellStyle name="표준 3 2 3 3 2 4 4" xfId="19028"/>
    <cellStyle name="표준 3 2 3 3 2 4 5" xfId="19029"/>
    <cellStyle name="표준 3 2 3 3 2 5" xfId="19030"/>
    <cellStyle name="표준 3 2 3 3 2 5 2" xfId="19031"/>
    <cellStyle name="표준 3 2 3 3 2 5 2 2" xfId="19032"/>
    <cellStyle name="표준 3 2 3 3 2 5 2 2 2" xfId="19033"/>
    <cellStyle name="표준 3 2 3 3 2 5 2 3" xfId="19034"/>
    <cellStyle name="표준 3 2 3 3 2 5 2 4" xfId="19035"/>
    <cellStyle name="표준 3 2 3 3 2 5 3" xfId="19036"/>
    <cellStyle name="표준 3 2 3 3 2 5 3 2" xfId="19037"/>
    <cellStyle name="표준 3 2 3 3 2 5 4" xfId="19038"/>
    <cellStyle name="표준 3 2 3 3 2 5 5" xfId="19039"/>
    <cellStyle name="표준 3 2 3 3 2 6" xfId="19040"/>
    <cellStyle name="표준 3 2 3 3 2 6 2" xfId="19041"/>
    <cellStyle name="표준 3 2 3 3 2 6 2 2" xfId="19042"/>
    <cellStyle name="표준 3 2 3 3 2 6 3" xfId="19043"/>
    <cellStyle name="표준 3 2 3 3 2 6 4" xfId="19044"/>
    <cellStyle name="표준 3 2 3 3 2 7" xfId="19045"/>
    <cellStyle name="표준 3 2 3 3 2 7 2" xfId="19046"/>
    <cellStyle name="표준 3 2 3 3 2 8" xfId="19047"/>
    <cellStyle name="표준 3 2 3 3 2 9" xfId="19048"/>
    <cellStyle name="표준 3 2 3 3 3" xfId="19049"/>
    <cellStyle name="표준 3 2 3 3 3 2" xfId="19050"/>
    <cellStyle name="표준 3 2 3 3 3 2 2" xfId="19051"/>
    <cellStyle name="표준 3 2 3 3 3 2 2 2" xfId="19052"/>
    <cellStyle name="표준 3 2 3 3 3 2 3" xfId="19053"/>
    <cellStyle name="표준 3 2 3 3 3 2 4" xfId="19054"/>
    <cellStyle name="표준 3 2 3 3 3 3" xfId="19055"/>
    <cellStyle name="표준 3 2 3 3 3 3 2" xfId="19056"/>
    <cellStyle name="표준 3 2 3 3 3 4" xfId="19057"/>
    <cellStyle name="표준 3 2 3 3 3 5" xfId="19058"/>
    <cellStyle name="표준 3 2 3 3 4" xfId="19059"/>
    <cellStyle name="표준 3 2 3 3 4 2" xfId="19060"/>
    <cellStyle name="표준 3 2 3 3 4 2 2" xfId="19061"/>
    <cellStyle name="표준 3 2 3 3 4 2 2 2" xfId="19062"/>
    <cellStyle name="표준 3 2 3 3 4 2 3" xfId="19063"/>
    <cellStyle name="표준 3 2 3 3 4 2 4" xfId="19064"/>
    <cellStyle name="표준 3 2 3 3 4 3" xfId="19065"/>
    <cellStyle name="표준 3 2 3 3 4 3 2" xfId="19066"/>
    <cellStyle name="표준 3 2 3 3 4 4" xfId="19067"/>
    <cellStyle name="표준 3 2 3 3 4 5" xfId="19068"/>
    <cellStyle name="표준 3 2 3 3 5" xfId="19069"/>
    <cellStyle name="표준 3 2 3 3 5 2" xfId="19070"/>
    <cellStyle name="표준 3 2 3 3 5 2 2" xfId="19071"/>
    <cellStyle name="표준 3 2 3 3 5 2 2 2" xfId="19072"/>
    <cellStyle name="표준 3 2 3 3 5 2 3" xfId="19073"/>
    <cellStyle name="표준 3 2 3 3 5 2 4" xfId="19074"/>
    <cellStyle name="표준 3 2 3 3 5 3" xfId="19075"/>
    <cellStyle name="표준 3 2 3 3 5 3 2" xfId="19076"/>
    <cellStyle name="표준 3 2 3 3 5 4" xfId="19077"/>
    <cellStyle name="표준 3 2 3 3 5 5" xfId="19078"/>
    <cellStyle name="표준 3 2 3 3 6" xfId="19079"/>
    <cellStyle name="표준 3 2 3 3 6 2" xfId="19080"/>
    <cellStyle name="표준 3 2 3 3 6 2 2" xfId="19081"/>
    <cellStyle name="표준 3 2 3 3 6 2 2 2" xfId="19082"/>
    <cellStyle name="표준 3 2 3 3 6 2 3" xfId="19083"/>
    <cellStyle name="표준 3 2 3 3 6 2 4" xfId="19084"/>
    <cellStyle name="표준 3 2 3 3 6 3" xfId="19085"/>
    <cellStyle name="표준 3 2 3 3 6 3 2" xfId="19086"/>
    <cellStyle name="표준 3 2 3 3 6 4" xfId="19087"/>
    <cellStyle name="표준 3 2 3 3 6 5" xfId="19088"/>
    <cellStyle name="표준 3 2 3 3 7" xfId="19089"/>
    <cellStyle name="표준 3 2 3 3 7 2" xfId="19090"/>
    <cellStyle name="표준 3 2 3 3 7 2 2" xfId="19091"/>
    <cellStyle name="표준 3 2 3 3 7 3" xfId="19092"/>
    <cellStyle name="표준 3 2 3 3 7 4" xfId="19093"/>
    <cellStyle name="표준 3 2 3 3 8" xfId="19094"/>
    <cellStyle name="표준 3 2 3 3 8 2" xfId="19095"/>
    <cellStyle name="표준 3 2 3 3 9" xfId="19096"/>
    <cellStyle name="표준 3 2 3 4" xfId="19097"/>
    <cellStyle name="표준 3 2 3 4 2" xfId="19098"/>
    <cellStyle name="표준 3 2 3 4 2 2" xfId="19099"/>
    <cellStyle name="표준 3 2 3 4 2 2 2" xfId="19100"/>
    <cellStyle name="표준 3 2 3 4 2 2 2 2" xfId="19101"/>
    <cellStyle name="표준 3 2 3 4 2 2 3" xfId="19102"/>
    <cellStyle name="표준 3 2 3 4 2 2 4" xfId="19103"/>
    <cellStyle name="표준 3 2 3 4 2 3" xfId="19104"/>
    <cellStyle name="표준 3 2 3 4 2 3 2" xfId="19105"/>
    <cellStyle name="표준 3 2 3 4 2 4" xfId="19106"/>
    <cellStyle name="표준 3 2 3 4 2 5" xfId="19107"/>
    <cellStyle name="표준 3 2 3 4 3" xfId="19108"/>
    <cellStyle name="표준 3 2 3 4 3 2" xfId="19109"/>
    <cellStyle name="표준 3 2 3 4 3 2 2" xfId="19110"/>
    <cellStyle name="표준 3 2 3 4 3 2 2 2" xfId="19111"/>
    <cellStyle name="표준 3 2 3 4 3 2 3" xfId="19112"/>
    <cellStyle name="표준 3 2 3 4 3 2 4" xfId="19113"/>
    <cellStyle name="표준 3 2 3 4 3 3" xfId="19114"/>
    <cellStyle name="표준 3 2 3 4 3 3 2" xfId="19115"/>
    <cellStyle name="표준 3 2 3 4 3 4" xfId="19116"/>
    <cellStyle name="표준 3 2 3 4 3 5" xfId="19117"/>
    <cellStyle name="표준 3 2 3 4 4" xfId="19118"/>
    <cellStyle name="표준 3 2 3 4 4 2" xfId="19119"/>
    <cellStyle name="표준 3 2 3 4 4 2 2" xfId="19120"/>
    <cellStyle name="표준 3 2 3 4 4 2 2 2" xfId="19121"/>
    <cellStyle name="표준 3 2 3 4 4 2 3" xfId="19122"/>
    <cellStyle name="표준 3 2 3 4 4 2 4" xfId="19123"/>
    <cellStyle name="표준 3 2 3 4 4 3" xfId="19124"/>
    <cellStyle name="표준 3 2 3 4 4 3 2" xfId="19125"/>
    <cellStyle name="표준 3 2 3 4 4 4" xfId="19126"/>
    <cellStyle name="표준 3 2 3 4 4 5" xfId="19127"/>
    <cellStyle name="표준 3 2 3 4 5" xfId="19128"/>
    <cellStyle name="표준 3 2 3 4 5 2" xfId="19129"/>
    <cellStyle name="표준 3 2 3 4 5 2 2" xfId="19130"/>
    <cellStyle name="표준 3 2 3 4 5 2 2 2" xfId="19131"/>
    <cellStyle name="표준 3 2 3 4 5 2 3" xfId="19132"/>
    <cellStyle name="표준 3 2 3 4 5 2 4" xfId="19133"/>
    <cellStyle name="표준 3 2 3 4 5 3" xfId="19134"/>
    <cellStyle name="표준 3 2 3 4 5 3 2" xfId="19135"/>
    <cellStyle name="표준 3 2 3 4 5 4" xfId="19136"/>
    <cellStyle name="표준 3 2 3 4 5 5" xfId="19137"/>
    <cellStyle name="표준 3 2 3 4 6" xfId="19138"/>
    <cellStyle name="표준 3 2 3 4 6 2" xfId="19139"/>
    <cellStyle name="표준 3 2 3 4 6 2 2" xfId="19140"/>
    <cellStyle name="표준 3 2 3 4 6 3" xfId="19141"/>
    <cellStyle name="표준 3 2 3 4 6 4" xfId="19142"/>
    <cellStyle name="표준 3 2 3 4 7" xfId="19143"/>
    <cellStyle name="표준 3 2 3 4 7 2" xfId="19144"/>
    <cellStyle name="표준 3 2 3 4 8" xfId="19145"/>
    <cellStyle name="표준 3 2 3 4 9" xfId="19146"/>
    <cellStyle name="표준 3 2 3 5" xfId="19147"/>
    <cellStyle name="표준 3 2 3 5 2" xfId="19148"/>
    <cellStyle name="표준 3 2 3 5 2 2" xfId="19149"/>
    <cellStyle name="표준 3 2 3 5 2 2 2" xfId="19150"/>
    <cellStyle name="표준 3 2 3 5 2 3" xfId="19151"/>
    <cellStyle name="표준 3 2 3 5 2 4" xfId="19152"/>
    <cellStyle name="표준 3 2 3 5 3" xfId="19153"/>
    <cellStyle name="표준 3 2 3 5 3 2" xfId="19154"/>
    <cellStyle name="표준 3 2 3 5 4" xfId="19155"/>
    <cellStyle name="표준 3 2 3 5 5" xfId="19156"/>
    <cellStyle name="표준 3 2 3 6" xfId="19157"/>
    <cellStyle name="표준 3 2 3 6 2" xfId="19158"/>
    <cellStyle name="표준 3 2 3 6 2 2" xfId="19159"/>
    <cellStyle name="표준 3 2 3 6 2 2 2" xfId="19160"/>
    <cellStyle name="표준 3 2 3 6 2 3" xfId="19161"/>
    <cellStyle name="표준 3 2 3 6 2 4" xfId="19162"/>
    <cellStyle name="표준 3 2 3 6 3" xfId="19163"/>
    <cellStyle name="표준 3 2 3 6 3 2" xfId="19164"/>
    <cellStyle name="표준 3 2 3 6 4" xfId="19165"/>
    <cellStyle name="표준 3 2 3 6 5" xfId="19166"/>
    <cellStyle name="표준 3 2 3 7" xfId="19167"/>
    <cellStyle name="표준 3 2 3 7 2" xfId="19168"/>
    <cellStyle name="표준 3 2 3 7 2 2" xfId="19169"/>
    <cellStyle name="표준 3 2 3 7 2 2 2" xfId="19170"/>
    <cellStyle name="표준 3 2 3 7 2 3" xfId="19171"/>
    <cellStyle name="표준 3 2 3 7 2 4" xfId="19172"/>
    <cellStyle name="표준 3 2 3 7 3" xfId="19173"/>
    <cellStyle name="표준 3 2 3 7 3 2" xfId="19174"/>
    <cellStyle name="표준 3 2 3 7 4" xfId="19175"/>
    <cellStyle name="표준 3 2 3 7 5" xfId="19176"/>
    <cellStyle name="표준 3 2 3 8" xfId="19177"/>
    <cellStyle name="표준 3 2 3 8 2" xfId="19178"/>
    <cellStyle name="표준 3 2 3 8 2 2" xfId="19179"/>
    <cellStyle name="표준 3 2 3 8 2 2 2" xfId="19180"/>
    <cellStyle name="표준 3 2 3 8 2 3" xfId="19181"/>
    <cellStyle name="표준 3 2 3 8 2 4" xfId="19182"/>
    <cellStyle name="표준 3 2 3 8 3" xfId="19183"/>
    <cellStyle name="표준 3 2 3 8 3 2" xfId="19184"/>
    <cellStyle name="표준 3 2 3 8 4" xfId="19185"/>
    <cellStyle name="표준 3 2 3 8 5" xfId="19186"/>
    <cellStyle name="표준 3 2 3 9" xfId="19187"/>
    <cellStyle name="표준 3 2 3 9 2" xfId="19188"/>
    <cellStyle name="표준 3 2 3 9 2 2" xfId="19189"/>
    <cellStyle name="표준 3 2 3 9 3" xfId="19190"/>
    <cellStyle name="표준 3 2 3 9 4" xfId="19191"/>
    <cellStyle name="표준 3 2 4" xfId="19192"/>
    <cellStyle name="표준 3 2 4 10" xfId="19193"/>
    <cellStyle name="표준 3 2 4 11" xfId="19194"/>
    <cellStyle name="표준 3 2 4 2" xfId="19195"/>
    <cellStyle name="표준 3 2 4 2 10" xfId="19196"/>
    <cellStyle name="표준 3 2 4 2 2" xfId="19197"/>
    <cellStyle name="표준 3 2 4 2 2 2" xfId="19198"/>
    <cellStyle name="표준 3 2 4 2 2 2 2" xfId="19199"/>
    <cellStyle name="표준 3 2 4 2 2 2 2 2" xfId="19200"/>
    <cellStyle name="표준 3 2 4 2 2 2 2 2 2" xfId="19201"/>
    <cellStyle name="표준 3 2 4 2 2 2 2 3" xfId="19202"/>
    <cellStyle name="표준 3 2 4 2 2 2 2 4" xfId="19203"/>
    <cellStyle name="표준 3 2 4 2 2 2 3" xfId="19204"/>
    <cellStyle name="표준 3 2 4 2 2 2 3 2" xfId="19205"/>
    <cellStyle name="표준 3 2 4 2 2 2 4" xfId="19206"/>
    <cellStyle name="표준 3 2 4 2 2 2 5" xfId="19207"/>
    <cellStyle name="표준 3 2 4 2 2 3" xfId="19208"/>
    <cellStyle name="표준 3 2 4 2 2 3 2" xfId="19209"/>
    <cellStyle name="표준 3 2 4 2 2 3 2 2" xfId="19210"/>
    <cellStyle name="표준 3 2 4 2 2 3 2 2 2" xfId="19211"/>
    <cellStyle name="표준 3 2 4 2 2 3 2 3" xfId="19212"/>
    <cellStyle name="표준 3 2 4 2 2 3 2 4" xfId="19213"/>
    <cellStyle name="표준 3 2 4 2 2 3 3" xfId="19214"/>
    <cellStyle name="표준 3 2 4 2 2 3 3 2" xfId="19215"/>
    <cellStyle name="표준 3 2 4 2 2 3 4" xfId="19216"/>
    <cellStyle name="표준 3 2 4 2 2 3 5" xfId="19217"/>
    <cellStyle name="표준 3 2 4 2 2 4" xfId="19218"/>
    <cellStyle name="표준 3 2 4 2 2 4 2" xfId="19219"/>
    <cellStyle name="표준 3 2 4 2 2 4 2 2" xfId="19220"/>
    <cellStyle name="표준 3 2 4 2 2 4 2 2 2" xfId="19221"/>
    <cellStyle name="표준 3 2 4 2 2 4 2 3" xfId="19222"/>
    <cellStyle name="표준 3 2 4 2 2 4 2 4" xfId="19223"/>
    <cellStyle name="표준 3 2 4 2 2 4 3" xfId="19224"/>
    <cellStyle name="표준 3 2 4 2 2 4 3 2" xfId="19225"/>
    <cellStyle name="표준 3 2 4 2 2 4 4" xfId="19226"/>
    <cellStyle name="표준 3 2 4 2 2 4 5" xfId="19227"/>
    <cellStyle name="표준 3 2 4 2 2 5" xfId="19228"/>
    <cellStyle name="표준 3 2 4 2 2 5 2" xfId="19229"/>
    <cellStyle name="표준 3 2 4 2 2 5 2 2" xfId="19230"/>
    <cellStyle name="표준 3 2 4 2 2 5 2 2 2" xfId="19231"/>
    <cellStyle name="표준 3 2 4 2 2 5 2 3" xfId="19232"/>
    <cellStyle name="표준 3 2 4 2 2 5 2 4" xfId="19233"/>
    <cellStyle name="표준 3 2 4 2 2 5 3" xfId="19234"/>
    <cellStyle name="표준 3 2 4 2 2 5 3 2" xfId="19235"/>
    <cellStyle name="표준 3 2 4 2 2 5 4" xfId="19236"/>
    <cellStyle name="표준 3 2 4 2 2 5 5" xfId="19237"/>
    <cellStyle name="표준 3 2 4 2 2 6" xfId="19238"/>
    <cellStyle name="표준 3 2 4 2 2 6 2" xfId="19239"/>
    <cellStyle name="표준 3 2 4 2 2 6 2 2" xfId="19240"/>
    <cellStyle name="표준 3 2 4 2 2 6 3" xfId="19241"/>
    <cellStyle name="표준 3 2 4 2 2 6 4" xfId="19242"/>
    <cellStyle name="표준 3 2 4 2 2 7" xfId="19243"/>
    <cellStyle name="표준 3 2 4 2 2 7 2" xfId="19244"/>
    <cellStyle name="표준 3 2 4 2 2 8" xfId="19245"/>
    <cellStyle name="표준 3 2 4 2 2 9" xfId="19246"/>
    <cellStyle name="표준 3 2 4 2 3" xfId="19247"/>
    <cellStyle name="표준 3 2 4 2 3 2" xfId="19248"/>
    <cellStyle name="표준 3 2 4 2 3 2 2" xfId="19249"/>
    <cellStyle name="표준 3 2 4 2 3 2 2 2" xfId="19250"/>
    <cellStyle name="표준 3 2 4 2 3 2 3" xfId="19251"/>
    <cellStyle name="표준 3 2 4 2 3 2 4" xfId="19252"/>
    <cellStyle name="표준 3 2 4 2 3 3" xfId="19253"/>
    <cellStyle name="표준 3 2 4 2 3 3 2" xfId="19254"/>
    <cellStyle name="표준 3 2 4 2 3 4" xfId="19255"/>
    <cellStyle name="표준 3 2 4 2 3 5" xfId="19256"/>
    <cellStyle name="표준 3 2 4 2 4" xfId="19257"/>
    <cellStyle name="표준 3 2 4 2 4 2" xfId="19258"/>
    <cellStyle name="표준 3 2 4 2 4 2 2" xfId="19259"/>
    <cellStyle name="표준 3 2 4 2 4 2 2 2" xfId="19260"/>
    <cellStyle name="표준 3 2 4 2 4 2 3" xfId="19261"/>
    <cellStyle name="표준 3 2 4 2 4 2 4" xfId="19262"/>
    <cellStyle name="표준 3 2 4 2 4 3" xfId="19263"/>
    <cellStyle name="표준 3 2 4 2 4 3 2" xfId="19264"/>
    <cellStyle name="표준 3 2 4 2 4 4" xfId="19265"/>
    <cellStyle name="표준 3 2 4 2 4 5" xfId="19266"/>
    <cellStyle name="표준 3 2 4 2 5" xfId="19267"/>
    <cellStyle name="표준 3 2 4 2 5 2" xfId="19268"/>
    <cellStyle name="표준 3 2 4 2 5 2 2" xfId="19269"/>
    <cellStyle name="표준 3 2 4 2 5 2 2 2" xfId="19270"/>
    <cellStyle name="표준 3 2 4 2 5 2 3" xfId="19271"/>
    <cellStyle name="표준 3 2 4 2 5 2 4" xfId="19272"/>
    <cellStyle name="표준 3 2 4 2 5 3" xfId="19273"/>
    <cellStyle name="표준 3 2 4 2 5 3 2" xfId="19274"/>
    <cellStyle name="표준 3 2 4 2 5 4" xfId="19275"/>
    <cellStyle name="표준 3 2 4 2 5 5" xfId="19276"/>
    <cellStyle name="표준 3 2 4 2 6" xfId="19277"/>
    <cellStyle name="표준 3 2 4 2 6 2" xfId="19278"/>
    <cellStyle name="표준 3 2 4 2 6 2 2" xfId="19279"/>
    <cellStyle name="표준 3 2 4 2 6 2 2 2" xfId="19280"/>
    <cellStyle name="표준 3 2 4 2 6 2 3" xfId="19281"/>
    <cellStyle name="표준 3 2 4 2 6 2 4" xfId="19282"/>
    <cellStyle name="표준 3 2 4 2 6 3" xfId="19283"/>
    <cellStyle name="표준 3 2 4 2 6 3 2" xfId="19284"/>
    <cellStyle name="표준 3 2 4 2 6 4" xfId="19285"/>
    <cellStyle name="표준 3 2 4 2 6 5" xfId="19286"/>
    <cellStyle name="표준 3 2 4 2 7" xfId="19287"/>
    <cellStyle name="표준 3 2 4 2 7 2" xfId="19288"/>
    <cellStyle name="표준 3 2 4 2 7 2 2" xfId="19289"/>
    <cellStyle name="표준 3 2 4 2 7 3" xfId="19290"/>
    <cellStyle name="표준 3 2 4 2 7 4" xfId="19291"/>
    <cellStyle name="표준 3 2 4 2 8" xfId="19292"/>
    <cellStyle name="표준 3 2 4 2 8 2" xfId="19293"/>
    <cellStyle name="표준 3 2 4 2 9" xfId="19294"/>
    <cellStyle name="표준 3 2 4 3" xfId="19295"/>
    <cellStyle name="표준 3 2 4 3 2" xfId="19296"/>
    <cellStyle name="표준 3 2 4 3 2 2" xfId="19297"/>
    <cellStyle name="표준 3 2 4 3 2 2 2" xfId="19298"/>
    <cellStyle name="표준 3 2 4 3 2 2 2 2" xfId="19299"/>
    <cellStyle name="표준 3 2 4 3 2 2 3" xfId="19300"/>
    <cellStyle name="표준 3 2 4 3 2 2 4" xfId="19301"/>
    <cellStyle name="표준 3 2 4 3 2 3" xfId="19302"/>
    <cellStyle name="표준 3 2 4 3 2 3 2" xfId="19303"/>
    <cellStyle name="표준 3 2 4 3 2 4" xfId="19304"/>
    <cellStyle name="표준 3 2 4 3 2 5" xfId="19305"/>
    <cellStyle name="표준 3 2 4 3 3" xfId="19306"/>
    <cellStyle name="표준 3 2 4 3 3 2" xfId="19307"/>
    <cellStyle name="표준 3 2 4 3 3 2 2" xfId="19308"/>
    <cellStyle name="표준 3 2 4 3 3 2 2 2" xfId="19309"/>
    <cellStyle name="표준 3 2 4 3 3 2 3" xfId="19310"/>
    <cellStyle name="표준 3 2 4 3 3 2 4" xfId="19311"/>
    <cellStyle name="표준 3 2 4 3 3 3" xfId="19312"/>
    <cellStyle name="표준 3 2 4 3 3 3 2" xfId="19313"/>
    <cellStyle name="표준 3 2 4 3 3 4" xfId="19314"/>
    <cellStyle name="표준 3 2 4 3 3 5" xfId="19315"/>
    <cellStyle name="표준 3 2 4 3 4" xfId="19316"/>
    <cellStyle name="표준 3 2 4 3 4 2" xfId="19317"/>
    <cellStyle name="표준 3 2 4 3 4 2 2" xfId="19318"/>
    <cellStyle name="표준 3 2 4 3 4 2 2 2" xfId="19319"/>
    <cellStyle name="표준 3 2 4 3 4 2 3" xfId="19320"/>
    <cellStyle name="표준 3 2 4 3 4 2 4" xfId="19321"/>
    <cellStyle name="표준 3 2 4 3 4 3" xfId="19322"/>
    <cellStyle name="표준 3 2 4 3 4 3 2" xfId="19323"/>
    <cellStyle name="표준 3 2 4 3 4 4" xfId="19324"/>
    <cellStyle name="표준 3 2 4 3 4 5" xfId="19325"/>
    <cellStyle name="표준 3 2 4 3 5" xfId="19326"/>
    <cellStyle name="표준 3 2 4 3 5 2" xfId="19327"/>
    <cellStyle name="표준 3 2 4 3 5 2 2" xfId="19328"/>
    <cellStyle name="표준 3 2 4 3 5 2 2 2" xfId="19329"/>
    <cellStyle name="표준 3 2 4 3 5 2 3" xfId="19330"/>
    <cellStyle name="표준 3 2 4 3 5 2 4" xfId="19331"/>
    <cellStyle name="표준 3 2 4 3 5 3" xfId="19332"/>
    <cellStyle name="표준 3 2 4 3 5 3 2" xfId="19333"/>
    <cellStyle name="표준 3 2 4 3 5 4" xfId="19334"/>
    <cellStyle name="표준 3 2 4 3 5 5" xfId="19335"/>
    <cellStyle name="표준 3 2 4 3 6" xfId="19336"/>
    <cellStyle name="표준 3 2 4 3 6 2" xfId="19337"/>
    <cellStyle name="표준 3 2 4 3 6 2 2" xfId="19338"/>
    <cellStyle name="표준 3 2 4 3 6 3" xfId="19339"/>
    <cellStyle name="표준 3 2 4 3 6 4" xfId="19340"/>
    <cellStyle name="표준 3 2 4 3 7" xfId="19341"/>
    <cellStyle name="표준 3 2 4 3 7 2" xfId="19342"/>
    <cellStyle name="표준 3 2 4 3 8" xfId="19343"/>
    <cellStyle name="표준 3 2 4 3 9" xfId="19344"/>
    <cellStyle name="표준 3 2 4 4" xfId="19345"/>
    <cellStyle name="표준 3 2 4 4 2" xfId="19346"/>
    <cellStyle name="표준 3 2 4 4 2 2" xfId="19347"/>
    <cellStyle name="표준 3 2 4 4 2 2 2" xfId="19348"/>
    <cellStyle name="표준 3 2 4 4 2 3" xfId="19349"/>
    <cellStyle name="표준 3 2 4 4 2 4" xfId="19350"/>
    <cellStyle name="표준 3 2 4 4 3" xfId="19351"/>
    <cellStyle name="표준 3 2 4 4 3 2" xfId="19352"/>
    <cellStyle name="표준 3 2 4 4 4" xfId="19353"/>
    <cellStyle name="표준 3 2 4 4 5" xfId="19354"/>
    <cellStyle name="표준 3 2 4 5" xfId="19355"/>
    <cellStyle name="표준 3 2 4 5 2" xfId="19356"/>
    <cellStyle name="표준 3 2 4 5 2 2" xfId="19357"/>
    <cellStyle name="표준 3 2 4 5 2 2 2" xfId="19358"/>
    <cellStyle name="표준 3 2 4 5 2 3" xfId="19359"/>
    <cellStyle name="표준 3 2 4 5 2 4" xfId="19360"/>
    <cellStyle name="표준 3 2 4 5 3" xfId="19361"/>
    <cellStyle name="표준 3 2 4 5 3 2" xfId="19362"/>
    <cellStyle name="표준 3 2 4 5 4" xfId="19363"/>
    <cellStyle name="표준 3 2 4 5 5" xfId="19364"/>
    <cellStyle name="표준 3 2 4 6" xfId="19365"/>
    <cellStyle name="표준 3 2 4 6 2" xfId="19366"/>
    <cellStyle name="표준 3 2 4 6 2 2" xfId="19367"/>
    <cellStyle name="표준 3 2 4 6 2 2 2" xfId="19368"/>
    <cellStyle name="표준 3 2 4 6 2 3" xfId="19369"/>
    <cellStyle name="표준 3 2 4 6 2 4" xfId="19370"/>
    <cellStyle name="표준 3 2 4 6 3" xfId="19371"/>
    <cellStyle name="표준 3 2 4 6 3 2" xfId="19372"/>
    <cellStyle name="표준 3 2 4 6 4" xfId="19373"/>
    <cellStyle name="표준 3 2 4 6 5" xfId="19374"/>
    <cellStyle name="표준 3 2 4 7" xfId="19375"/>
    <cellStyle name="표준 3 2 4 7 2" xfId="19376"/>
    <cellStyle name="표준 3 2 4 7 2 2" xfId="19377"/>
    <cellStyle name="표준 3 2 4 7 2 2 2" xfId="19378"/>
    <cellStyle name="표준 3 2 4 7 2 3" xfId="19379"/>
    <cellStyle name="표준 3 2 4 7 2 4" xfId="19380"/>
    <cellStyle name="표준 3 2 4 7 3" xfId="19381"/>
    <cellStyle name="표준 3 2 4 7 3 2" xfId="19382"/>
    <cellStyle name="표준 3 2 4 7 4" xfId="19383"/>
    <cellStyle name="표준 3 2 4 7 5" xfId="19384"/>
    <cellStyle name="표준 3 2 4 8" xfId="19385"/>
    <cellStyle name="표준 3 2 4 8 2" xfId="19386"/>
    <cellStyle name="표준 3 2 4 8 2 2" xfId="19387"/>
    <cellStyle name="표준 3 2 4 8 3" xfId="19388"/>
    <cellStyle name="표준 3 2 4 8 4" xfId="19389"/>
    <cellStyle name="표준 3 2 4 9" xfId="19390"/>
    <cellStyle name="표준 3 2 4 9 2" xfId="19391"/>
    <cellStyle name="표준 3 2 5" xfId="19392"/>
    <cellStyle name="표준 3 2 5 10" xfId="19393"/>
    <cellStyle name="표준 3 2 5 2" xfId="19394"/>
    <cellStyle name="표준 3 2 5 2 2" xfId="19395"/>
    <cellStyle name="표준 3 2 5 2 2 2" xfId="19396"/>
    <cellStyle name="표준 3 2 5 2 2 2 2" xfId="19397"/>
    <cellStyle name="표준 3 2 5 2 2 2 2 2" xfId="19398"/>
    <cellStyle name="표준 3 2 5 2 2 2 3" xfId="19399"/>
    <cellStyle name="표준 3 2 5 2 2 2 4" xfId="19400"/>
    <cellStyle name="표준 3 2 5 2 2 3" xfId="19401"/>
    <cellStyle name="표준 3 2 5 2 2 3 2" xfId="19402"/>
    <cellStyle name="표준 3 2 5 2 2 4" xfId="19403"/>
    <cellStyle name="표준 3 2 5 2 2 5" xfId="19404"/>
    <cellStyle name="표준 3 2 5 2 3" xfId="19405"/>
    <cellStyle name="표준 3 2 5 2 3 2" xfId="19406"/>
    <cellStyle name="표준 3 2 5 2 3 2 2" xfId="19407"/>
    <cellStyle name="표준 3 2 5 2 3 2 2 2" xfId="19408"/>
    <cellStyle name="표준 3 2 5 2 3 2 3" xfId="19409"/>
    <cellStyle name="표준 3 2 5 2 3 2 4" xfId="19410"/>
    <cellStyle name="표준 3 2 5 2 3 3" xfId="19411"/>
    <cellStyle name="표준 3 2 5 2 3 3 2" xfId="19412"/>
    <cellStyle name="표준 3 2 5 2 3 4" xfId="19413"/>
    <cellStyle name="표준 3 2 5 2 3 5" xfId="19414"/>
    <cellStyle name="표준 3 2 5 2 4" xfId="19415"/>
    <cellStyle name="표준 3 2 5 2 4 2" xfId="19416"/>
    <cellStyle name="표준 3 2 5 2 4 2 2" xfId="19417"/>
    <cellStyle name="표준 3 2 5 2 4 2 2 2" xfId="19418"/>
    <cellStyle name="표준 3 2 5 2 4 2 3" xfId="19419"/>
    <cellStyle name="표준 3 2 5 2 4 2 4" xfId="19420"/>
    <cellStyle name="표준 3 2 5 2 4 3" xfId="19421"/>
    <cellStyle name="표준 3 2 5 2 4 3 2" xfId="19422"/>
    <cellStyle name="표준 3 2 5 2 4 4" xfId="19423"/>
    <cellStyle name="표준 3 2 5 2 4 5" xfId="19424"/>
    <cellStyle name="표준 3 2 5 2 5" xfId="19425"/>
    <cellStyle name="표준 3 2 5 2 5 2" xfId="19426"/>
    <cellStyle name="표준 3 2 5 2 5 2 2" xfId="19427"/>
    <cellStyle name="표준 3 2 5 2 5 2 2 2" xfId="19428"/>
    <cellStyle name="표준 3 2 5 2 5 2 3" xfId="19429"/>
    <cellStyle name="표준 3 2 5 2 5 2 4" xfId="19430"/>
    <cellStyle name="표준 3 2 5 2 5 3" xfId="19431"/>
    <cellStyle name="표준 3 2 5 2 5 3 2" xfId="19432"/>
    <cellStyle name="표준 3 2 5 2 5 4" xfId="19433"/>
    <cellStyle name="표준 3 2 5 2 5 5" xfId="19434"/>
    <cellStyle name="표준 3 2 5 2 6" xfId="19435"/>
    <cellStyle name="표준 3 2 5 2 6 2" xfId="19436"/>
    <cellStyle name="표준 3 2 5 2 6 2 2" xfId="19437"/>
    <cellStyle name="표준 3 2 5 2 6 3" xfId="19438"/>
    <cellStyle name="표준 3 2 5 2 6 4" xfId="19439"/>
    <cellStyle name="표준 3 2 5 2 7" xfId="19440"/>
    <cellStyle name="표준 3 2 5 2 7 2" xfId="19441"/>
    <cellStyle name="표준 3 2 5 2 8" xfId="19442"/>
    <cellStyle name="표준 3 2 5 2 9" xfId="19443"/>
    <cellStyle name="표준 3 2 5 3" xfId="19444"/>
    <cellStyle name="표준 3 2 5 3 2" xfId="19445"/>
    <cellStyle name="표준 3 2 5 3 2 2" xfId="19446"/>
    <cellStyle name="표준 3 2 5 3 2 2 2" xfId="19447"/>
    <cellStyle name="표준 3 2 5 3 2 3" xfId="19448"/>
    <cellStyle name="표준 3 2 5 3 2 4" xfId="19449"/>
    <cellStyle name="표준 3 2 5 3 3" xfId="19450"/>
    <cellStyle name="표준 3 2 5 3 3 2" xfId="19451"/>
    <cellStyle name="표준 3 2 5 3 4" xfId="19452"/>
    <cellStyle name="표준 3 2 5 3 5" xfId="19453"/>
    <cellStyle name="표준 3 2 5 4" xfId="19454"/>
    <cellStyle name="표준 3 2 5 4 2" xfId="19455"/>
    <cellStyle name="표준 3 2 5 4 2 2" xfId="19456"/>
    <cellStyle name="표준 3 2 5 4 2 2 2" xfId="19457"/>
    <cellStyle name="표준 3 2 5 4 2 3" xfId="19458"/>
    <cellStyle name="표준 3 2 5 4 2 4" xfId="19459"/>
    <cellStyle name="표준 3 2 5 4 3" xfId="19460"/>
    <cellStyle name="표준 3 2 5 4 3 2" xfId="19461"/>
    <cellStyle name="표준 3 2 5 4 4" xfId="19462"/>
    <cellStyle name="표준 3 2 5 4 5" xfId="19463"/>
    <cellStyle name="표준 3 2 5 5" xfId="19464"/>
    <cellStyle name="표준 3 2 5 5 2" xfId="19465"/>
    <cellStyle name="표준 3 2 5 5 2 2" xfId="19466"/>
    <cellStyle name="표준 3 2 5 5 2 2 2" xfId="19467"/>
    <cellStyle name="표준 3 2 5 5 2 3" xfId="19468"/>
    <cellStyle name="표준 3 2 5 5 2 4" xfId="19469"/>
    <cellStyle name="표준 3 2 5 5 3" xfId="19470"/>
    <cellStyle name="표준 3 2 5 5 3 2" xfId="19471"/>
    <cellStyle name="표준 3 2 5 5 4" xfId="19472"/>
    <cellStyle name="표준 3 2 5 5 5" xfId="19473"/>
    <cellStyle name="표준 3 2 5 6" xfId="19474"/>
    <cellStyle name="표준 3 2 5 6 2" xfId="19475"/>
    <cellStyle name="표준 3 2 5 6 2 2" xfId="19476"/>
    <cellStyle name="표준 3 2 5 6 2 2 2" xfId="19477"/>
    <cellStyle name="표준 3 2 5 6 2 3" xfId="19478"/>
    <cellStyle name="표준 3 2 5 6 2 4" xfId="19479"/>
    <cellStyle name="표준 3 2 5 6 3" xfId="19480"/>
    <cellStyle name="표준 3 2 5 6 3 2" xfId="19481"/>
    <cellStyle name="표준 3 2 5 6 4" xfId="19482"/>
    <cellStyle name="표준 3 2 5 6 5" xfId="19483"/>
    <cellStyle name="표준 3 2 5 7" xfId="19484"/>
    <cellStyle name="표준 3 2 5 7 2" xfId="19485"/>
    <cellStyle name="표준 3 2 5 7 2 2" xfId="19486"/>
    <cellStyle name="표준 3 2 5 7 3" xfId="19487"/>
    <cellStyle name="표준 3 2 5 7 4" xfId="19488"/>
    <cellStyle name="표준 3 2 5 8" xfId="19489"/>
    <cellStyle name="표준 3 2 5 8 2" xfId="19490"/>
    <cellStyle name="표준 3 2 5 9" xfId="19491"/>
    <cellStyle name="표준 3 2 6" xfId="19492"/>
    <cellStyle name="표준 3 2 6 2" xfId="19493"/>
    <cellStyle name="표준 3 2 6 2 2" xfId="19494"/>
    <cellStyle name="표준 3 2 6 2 2 2" xfId="19495"/>
    <cellStyle name="표준 3 2 6 2 2 2 2" xfId="19496"/>
    <cellStyle name="표준 3 2 6 2 2 3" xfId="19497"/>
    <cellStyle name="표준 3 2 6 2 2 4" xfId="19498"/>
    <cellStyle name="표준 3 2 6 2 3" xfId="19499"/>
    <cellStyle name="표준 3 2 6 2 3 2" xfId="19500"/>
    <cellStyle name="표준 3 2 6 2 4" xfId="19501"/>
    <cellStyle name="표준 3 2 6 2 5" xfId="19502"/>
    <cellStyle name="표준 3 2 6 3" xfId="19503"/>
    <cellStyle name="표준 3 2 6 3 2" xfId="19504"/>
    <cellStyle name="표준 3 2 6 3 2 2" xfId="19505"/>
    <cellStyle name="표준 3 2 6 3 2 2 2" xfId="19506"/>
    <cellStyle name="표준 3 2 6 3 2 3" xfId="19507"/>
    <cellStyle name="표준 3 2 6 3 2 4" xfId="19508"/>
    <cellStyle name="표준 3 2 6 3 3" xfId="19509"/>
    <cellStyle name="표준 3 2 6 3 3 2" xfId="19510"/>
    <cellStyle name="표준 3 2 6 3 4" xfId="19511"/>
    <cellStyle name="표준 3 2 6 3 5" xfId="19512"/>
    <cellStyle name="표준 3 2 6 4" xfId="19513"/>
    <cellStyle name="표준 3 2 6 4 2" xfId="19514"/>
    <cellStyle name="표준 3 2 6 4 2 2" xfId="19515"/>
    <cellStyle name="표준 3 2 6 4 2 2 2" xfId="19516"/>
    <cellStyle name="표준 3 2 6 4 2 3" xfId="19517"/>
    <cellStyle name="표준 3 2 6 4 2 4" xfId="19518"/>
    <cellStyle name="표준 3 2 6 4 3" xfId="19519"/>
    <cellStyle name="표준 3 2 6 4 3 2" xfId="19520"/>
    <cellStyle name="표준 3 2 6 4 4" xfId="19521"/>
    <cellStyle name="표준 3 2 6 4 5" xfId="19522"/>
    <cellStyle name="표준 3 2 6 5" xfId="19523"/>
    <cellStyle name="표준 3 2 6 5 2" xfId="19524"/>
    <cellStyle name="표준 3 2 6 5 2 2" xfId="19525"/>
    <cellStyle name="표준 3 2 6 5 2 2 2" xfId="19526"/>
    <cellStyle name="표준 3 2 6 5 2 3" xfId="19527"/>
    <cellStyle name="표준 3 2 6 5 2 4" xfId="19528"/>
    <cellStyle name="표준 3 2 6 5 3" xfId="19529"/>
    <cellStyle name="표준 3 2 6 5 3 2" xfId="19530"/>
    <cellStyle name="표준 3 2 6 5 4" xfId="19531"/>
    <cellStyle name="표준 3 2 6 5 5" xfId="19532"/>
    <cellStyle name="표준 3 2 6 6" xfId="19533"/>
    <cellStyle name="표준 3 2 6 6 2" xfId="19534"/>
    <cellStyle name="표준 3 2 6 6 2 2" xfId="19535"/>
    <cellStyle name="표준 3 2 6 6 3" xfId="19536"/>
    <cellStyle name="표준 3 2 6 6 4" xfId="19537"/>
    <cellStyle name="표준 3 2 6 7" xfId="19538"/>
    <cellStyle name="표준 3 2 6 7 2" xfId="19539"/>
    <cellStyle name="표준 3 2 6 8" xfId="19540"/>
    <cellStyle name="표준 3 2 6 9" xfId="19541"/>
    <cellStyle name="표준 3 2 7" xfId="19542"/>
    <cellStyle name="표준 3 2 7 2" xfId="19543"/>
    <cellStyle name="표준 3 2 7 2 2" xfId="19544"/>
    <cellStyle name="표준 3 2 7 2 2 2" xfId="19545"/>
    <cellStyle name="표준 3 2 7 2 3" xfId="19546"/>
    <cellStyle name="표준 3 2 7 2 4" xfId="19547"/>
    <cellStyle name="표준 3 2 7 3" xfId="19548"/>
    <cellStyle name="표준 3 2 7 3 2" xfId="19549"/>
    <cellStyle name="표준 3 2 7 4" xfId="19550"/>
    <cellStyle name="표준 3 2 7 5" xfId="19551"/>
    <cellStyle name="표준 3 2 8" xfId="19552"/>
    <cellStyle name="표준 3 2 8 2" xfId="19553"/>
    <cellStyle name="표준 3 2 8 2 2" xfId="19554"/>
    <cellStyle name="표준 3 2 8 2 2 2" xfId="19555"/>
    <cellStyle name="표준 3 2 8 2 3" xfId="19556"/>
    <cellStyle name="표준 3 2 8 2 4" xfId="19557"/>
    <cellStyle name="표준 3 2 8 3" xfId="19558"/>
    <cellStyle name="표준 3 2 8 3 2" xfId="19559"/>
    <cellStyle name="표준 3 2 8 4" xfId="19560"/>
    <cellStyle name="표준 3 2 8 5" xfId="19561"/>
    <cellStyle name="표준 3 2 9" xfId="19562"/>
    <cellStyle name="표준 3 2 9 2" xfId="19563"/>
    <cellStyle name="표준 3 2 9 2 2" xfId="19564"/>
    <cellStyle name="표준 3 2 9 2 2 2" xfId="19565"/>
    <cellStyle name="표준 3 2 9 2 3" xfId="19566"/>
    <cellStyle name="표준 3 2 9 2 4" xfId="19567"/>
    <cellStyle name="표준 3 2 9 3" xfId="19568"/>
    <cellStyle name="표준 3 2 9 3 2" xfId="19569"/>
    <cellStyle name="표준 3 2 9 4" xfId="19570"/>
    <cellStyle name="표준 3 2 9 5" xfId="19571"/>
    <cellStyle name="표준 3 3" xfId="19572"/>
    <cellStyle name="표준 3 3 10" xfId="19573"/>
    <cellStyle name="표준 3 3 10 2" xfId="19574"/>
    <cellStyle name="표준 3 3 10 2 2" xfId="19575"/>
    <cellStyle name="표준 3 3 10 3" xfId="19576"/>
    <cellStyle name="표준 3 3 10 4" xfId="19577"/>
    <cellStyle name="표준 3 3 11" xfId="19578"/>
    <cellStyle name="표준 3 3 11 2" xfId="19579"/>
    <cellStyle name="표준 3 3 12" xfId="19580"/>
    <cellStyle name="표준 3 3 13" xfId="19581"/>
    <cellStyle name="표준 3 3 14" xfId="19582"/>
    <cellStyle name="표준 3 3 2" xfId="19583"/>
    <cellStyle name="표준 3 3 2 10" xfId="19584"/>
    <cellStyle name="표준 3 3 2 10 2" xfId="19585"/>
    <cellStyle name="표준 3 3 2 11" xfId="19586"/>
    <cellStyle name="표준 3 3 2 12" xfId="19587"/>
    <cellStyle name="표준 3 3 2 12 2" xfId="19588"/>
    <cellStyle name="표준 3 3 2 13" xfId="19589"/>
    <cellStyle name="표준 3 3 2 2" xfId="19590"/>
    <cellStyle name="표준 3 3 2 2 10" xfId="19591"/>
    <cellStyle name="표준 3 3 2 2 11" xfId="19592"/>
    <cellStyle name="표준 3 3 2 2 2" xfId="19593"/>
    <cellStyle name="표준 3 3 2 2 2 10" xfId="19594"/>
    <cellStyle name="표준 3 3 2 2 2 2" xfId="19595"/>
    <cellStyle name="표준 3 3 2 2 2 2 2" xfId="19596"/>
    <cellStyle name="표준 3 3 2 2 2 2 2 2" xfId="19597"/>
    <cellStyle name="표준 3 3 2 2 2 2 2 2 2" xfId="19598"/>
    <cellStyle name="표준 3 3 2 2 2 2 2 2 2 2" xfId="19599"/>
    <cellStyle name="표준 3 3 2 2 2 2 2 2 3" xfId="19600"/>
    <cellStyle name="표준 3 3 2 2 2 2 2 2 4" xfId="19601"/>
    <cellStyle name="표준 3 3 2 2 2 2 2 3" xfId="19602"/>
    <cellStyle name="표준 3 3 2 2 2 2 2 3 2" xfId="19603"/>
    <cellStyle name="표준 3 3 2 2 2 2 2 4" xfId="19604"/>
    <cellStyle name="표준 3 3 2 2 2 2 2 5" xfId="19605"/>
    <cellStyle name="표준 3 3 2 2 2 2 3" xfId="19606"/>
    <cellStyle name="표준 3 3 2 2 2 2 3 2" xfId="19607"/>
    <cellStyle name="표준 3 3 2 2 2 2 3 2 2" xfId="19608"/>
    <cellStyle name="표준 3 3 2 2 2 2 3 2 2 2" xfId="19609"/>
    <cellStyle name="표준 3 3 2 2 2 2 3 2 3" xfId="19610"/>
    <cellStyle name="표준 3 3 2 2 2 2 3 2 4" xfId="19611"/>
    <cellStyle name="표준 3 3 2 2 2 2 3 3" xfId="19612"/>
    <cellStyle name="표준 3 3 2 2 2 2 3 3 2" xfId="19613"/>
    <cellStyle name="표준 3 3 2 2 2 2 3 4" xfId="19614"/>
    <cellStyle name="표준 3 3 2 2 2 2 3 5" xfId="19615"/>
    <cellStyle name="표준 3 3 2 2 2 2 4" xfId="19616"/>
    <cellStyle name="표준 3 3 2 2 2 2 4 2" xfId="19617"/>
    <cellStyle name="표준 3 3 2 2 2 2 4 2 2" xfId="19618"/>
    <cellStyle name="표준 3 3 2 2 2 2 4 2 2 2" xfId="19619"/>
    <cellStyle name="표준 3 3 2 2 2 2 4 2 3" xfId="19620"/>
    <cellStyle name="표준 3 3 2 2 2 2 4 2 4" xfId="19621"/>
    <cellStyle name="표준 3 3 2 2 2 2 4 3" xfId="19622"/>
    <cellStyle name="표준 3 3 2 2 2 2 4 3 2" xfId="19623"/>
    <cellStyle name="표준 3 3 2 2 2 2 4 4" xfId="19624"/>
    <cellStyle name="표준 3 3 2 2 2 2 4 5" xfId="19625"/>
    <cellStyle name="표준 3 3 2 2 2 2 5" xfId="19626"/>
    <cellStyle name="표준 3 3 2 2 2 2 5 2" xfId="19627"/>
    <cellStyle name="표준 3 3 2 2 2 2 5 2 2" xfId="19628"/>
    <cellStyle name="표준 3 3 2 2 2 2 5 2 2 2" xfId="19629"/>
    <cellStyle name="표준 3 3 2 2 2 2 5 2 3" xfId="19630"/>
    <cellStyle name="표준 3 3 2 2 2 2 5 2 4" xfId="19631"/>
    <cellStyle name="표준 3 3 2 2 2 2 5 3" xfId="19632"/>
    <cellStyle name="표준 3 3 2 2 2 2 5 3 2" xfId="19633"/>
    <cellStyle name="표준 3 3 2 2 2 2 5 4" xfId="19634"/>
    <cellStyle name="표준 3 3 2 2 2 2 5 5" xfId="19635"/>
    <cellStyle name="표준 3 3 2 2 2 2 6" xfId="19636"/>
    <cellStyle name="표준 3 3 2 2 2 2 6 2" xfId="19637"/>
    <cellStyle name="표준 3 3 2 2 2 2 6 2 2" xfId="19638"/>
    <cellStyle name="표준 3 3 2 2 2 2 6 3" xfId="19639"/>
    <cellStyle name="표준 3 3 2 2 2 2 6 4" xfId="19640"/>
    <cellStyle name="표준 3 3 2 2 2 2 7" xfId="19641"/>
    <cellStyle name="표준 3 3 2 2 2 2 7 2" xfId="19642"/>
    <cellStyle name="표준 3 3 2 2 2 2 8" xfId="19643"/>
    <cellStyle name="표준 3 3 2 2 2 2 9" xfId="19644"/>
    <cellStyle name="표준 3 3 2 2 2 3" xfId="19645"/>
    <cellStyle name="표준 3 3 2 2 2 3 2" xfId="19646"/>
    <cellStyle name="표준 3 3 2 2 2 3 2 2" xfId="19647"/>
    <cellStyle name="표준 3 3 2 2 2 3 2 2 2" xfId="19648"/>
    <cellStyle name="표준 3 3 2 2 2 3 2 3" xfId="19649"/>
    <cellStyle name="표준 3 3 2 2 2 3 2 4" xfId="19650"/>
    <cellStyle name="표준 3 3 2 2 2 3 3" xfId="19651"/>
    <cellStyle name="표준 3 3 2 2 2 3 3 2" xfId="19652"/>
    <cellStyle name="표준 3 3 2 2 2 3 4" xfId="19653"/>
    <cellStyle name="표준 3 3 2 2 2 3 5" xfId="19654"/>
    <cellStyle name="표준 3 3 2 2 2 4" xfId="19655"/>
    <cellStyle name="표준 3 3 2 2 2 4 2" xfId="19656"/>
    <cellStyle name="표준 3 3 2 2 2 4 2 2" xfId="19657"/>
    <cellStyle name="표준 3 3 2 2 2 4 2 2 2" xfId="19658"/>
    <cellStyle name="표준 3 3 2 2 2 4 2 3" xfId="19659"/>
    <cellStyle name="표준 3 3 2 2 2 4 2 4" xfId="19660"/>
    <cellStyle name="표준 3 3 2 2 2 4 3" xfId="19661"/>
    <cellStyle name="표준 3 3 2 2 2 4 3 2" xfId="19662"/>
    <cellStyle name="표준 3 3 2 2 2 4 4" xfId="19663"/>
    <cellStyle name="표준 3 3 2 2 2 4 5" xfId="19664"/>
    <cellStyle name="표준 3 3 2 2 2 5" xfId="19665"/>
    <cellStyle name="표준 3 3 2 2 2 5 2" xfId="19666"/>
    <cellStyle name="표준 3 3 2 2 2 5 2 2" xfId="19667"/>
    <cellStyle name="표준 3 3 2 2 2 5 2 2 2" xfId="19668"/>
    <cellStyle name="표준 3 3 2 2 2 5 2 3" xfId="19669"/>
    <cellStyle name="표준 3 3 2 2 2 5 2 4" xfId="19670"/>
    <cellStyle name="표준 3 3 2 2 2 5 3" xfId="19671"/>
    <cellStyle name="표준 3 3 2 2 2 5 3 2" xfId="19672"/>
    <cellStyle name="표준 3 3 2 2 2 5 4" xfId="19673"/>
    <cellStyle name="표준 3 3 2 2 2 5 5" xfId="19674"/>
    <cellStyle name="표준 3 3 2 2 2 6" xfId="19675"/>
    <cellStyle name="표준 3 3 2 2 2 6 2" xfId="19676"/>
    <cellStyle name="표준 3 3 2 2 2 6 2 2" xfId="19677"/>
    <cellStyle name="표준 3 3 2 2 2 6 2 2 2" xfId="19678"/>
    <cellStyle name="표준 3 3 2 2 2 6 2 3" xfId="19679"/>
    <cellStyle name="표준 3 3 2 2 2 6 2 4" xfId="19680"/>
    <cellStyle name="표준 3 3 2 2 2 6 3" xfId="19681"/>
    <cellStyle name="표준 3 3 2 2 2 6 3 2" xfId="19682"/>
    <cellStyle name="표준 3 3 2 2 2 6 4" xfId="19683"/>
    <cellStyle name="표준 3 3 2 2 2 6 5" xfId="19684"/>
    <cellStyle name="표준 3 3 2 2 2 7" xfId="19685"/>
    <cellStyle name="표준 3 3 2 2 2 7 2" xfId="19686"/>
    <cellStyle name="표준 3 3 2 2 2 7 2 2" xfId="19687"/>
    <cellStyle name="표준 3 3 2 2 2 7 3" xfId="19688"/>
    <cellStyle name="표준 3 3 2 2 2 7 4" xfId="19689"/>
    <cellStyle name="표준 3 3 2 2 2 8" xfId="19690"/>
    <cellStyle name="표준 3 3 2 2 2 8 2" xfId="19691"/>
    <cellStyle name="표준 3 3 2 2 2 9" xfId="19692"/>
    <cellStyle name="표준 3 3 2 2 3" xfId="19693"/>
    <cellStyle name="표준 3 3 2 2 3 2" xfId="19694"/>
    <cellStyle name="표준 3 3 2 2 3 2 2" xfId="19695"/>
    <cellStyle name="표준 3 3 2 2 3 2 2 2" xfId="19696"/>
    <cellStyle name="표준 3 3 2 2 3 2 2 2 2" xfId="19697"/>
    <cellStyle name="표준 3 3 2 2 3 2 2 3" xfId="19698"/>
    <cellStyle name="표준 3 3 2 2 3 2 2 4" xfId="19699"/>
    <cellStyle name="표준 3 3 2 2 3 2 3" xfId="19700"/>
    <cellStyle name="표준 3 3 2 2 3 2 3 2" xfId="19701"/>
    <cellStyle name="표준 3 3 2 2 3 2 4" xfId="19702"/>
    <cellStyle name="표준 3 3 2 2 3 2 5" xfId="19703"/>
    <cellStyle name="표준 3 3 2 2 3 3" xfId="19704"/>
    <cellStyle name="표준 3 3 2 2 3 3 2" xfId="19705"/>
    <cellStyle name="표준 3 3 2 2 3 3 2 2" xfId="19706"/>
    <cellStyle name="표준 3 3 2 2 3 3 2 2 2" xfId="19707"/>
    <cellStyle name="표준 3 3 2 2 3 3 2 3" xfId="19708"/>
    <cellStyle name="표준 3 3 2 2 3 3 2 4" xfId="19709"/>
    <cellStyle name="표준 3 3 2 2 3 3 3" xfId="19710"/>
    <cellStyle name="표준 3 3 2 2 3 3 3 2" xfId="19711"/>
    <cellStyle name="표준 3 3 2 2 3 3 4" xfId="19712"/>
    <cellStyle name="표준 3 3 2 2 3 3 5" xfId="19713"/>
    <cellStyle name="표준 3 3 2 2 3 4" xfId="19714"/>
    <cellStyle name="표준 3 3 2 2 3 4 2" xfId="19715"/>
    <cellStyle name="표준 3 3 2 2 3 4 2 2" xfId="19716"/>
    <cellStyle name="표준 3 3 2 2 3 4 2 2 2" xfId="19717"/>
    <cellStyle name="표준 3 3 2 2 3 4 2 3" xfId="19718"/>
    <cellStyle name="표준 3 3 2 2 3 4 2 4" xfId="19719"/>
    <cellStyle name="표준 3 3 2 2 3 4 3" xfId="19720"/>
    <cellStyle name="표준 3 3 2 2 3 4 3 2" xfId="19721"/>
    <cellStyle name="표준 3 3 2 2 3 4 4" xfId="19722"/>
    <cellStyle name="표준 3 3 2 2 3 4 5" xfId="19723"/>
    <cellStyle name="표준 3 3 2 2 3 5" xfId="19724"/>
    <cellStyle name="표준 3 3 2 2 3 5 2" xfId="19725"/>
    <cellStyle name="표준 3 3 2 2 3 5 2 2" xfId="19726"/>
    <cellStyle name="표준 3 3 2 2 3 5 2 2 2" xfId="19727"/>
    <cellStyle name="표준 3 3 2 2 3 5 2 3" xfId="19728"/>
    <cellStyle name="표준 3 3 2 2 3 5 2 4" xfId="19729"/>
    <cellStyle name="표준 3 3 2 2 3 5 3" xfId="19730"/>
    <cellStyle name="표준 3 3 2 2 3 5 3 2" xfId="19731"/>
    <cellStyle name="표준 3 3 2 2 3 5 4" xfId="19732"/>
    <cellStyle name="표준 3 3 2 2 3 5 5" xfId="19733"/>
    <cellStyle name="표준 3 3 2 2 3 6" xfId="19734"/>
    <cellStyle name="표준 3 3 2 2 3 6 2" xfId="19735"/>
    <cellStyle name="표준 3 3 2 2 3 6 2 2" xfId="19736"/>
    <cellStyle name="표준 3 3 2 2 3 6 3" xfId="19737"/>
    <cellStyle name="표준 3 3 2 2 3 6 4" xfId="19738"/>
    <cellStyle name="표준 3 3 2 2 3 7" xfId="19739"/>
    <cellStyle name="표준 3 3 2 2 3 7 2" xfId="19740"/>
    <cellStyle name="표준 3 3 2 2 3 8" xfId="19741"/>
    <cellStyle name="표준 3 3 2 2 3 9" xfId="19742"/>
    <cellStyle name="표준 3 3 2 2 4" xfId="19743"/>
    <cellStyle name="표준 3 3 2 2 4 2" xfId="19744"/>
    <cellStyle name="표준 3 3 2 2 4 2 2" xfId="19745"/>
    <cellStyle name="표준 3 3 2 2 4 2 2 2" xfId="19746"/>
    <cellStyle name="표준 3 3 2 2 4 2 3" xfId="19747"/>
    <cellStyle name="표준 3 3 2 2 4 2 4" xfId="19748"/>
    <cellStyle name="표준 3 3 2 2 4 3" xfId="19749"/>
    <cellStyle name="표준 3 3 2 2 4 3 2" xfId="19750"/>
    <cellStyle name="표준 3 3 2 2 4 4" xfId="19751"/>
    <cellStyle name="표준 3 3 2 2 4 5" xfId="19752"/>
    <cellStyle name="표준 3 3 2 2 5" xfId="19753"/>
    <cellStyle name="표준 3 3 2 2 5 2" xfId="19754"/>
    <cellStyle name="표준 3 3 2 2 5 2 2" xfId="19755"/>
    <cellStyle name="표준 3 3 2 2 5 2 2 2" xfId="19756"/>
    <cellStyle name="표준 3 3 2 2 5 2 3" xfId="19757"/>
    <cellStyle name="표준 3 3 2 2 5 2 4" xfId="19758"/>
    <cellStyle name="표준 3 3 2 2 5 3" xfId="19759"/>
    <cellStyle name="표준 3 3 2 2 5 3 2" xfId="19760"/>
    <cellStyle name="표준 3 3 2 2 5 4" xfId="19761"/>
    <cellStyle name="표준 3 3 2 2 5 5" xfId="19762"/>
    <cellStyle name="표준 3 3 2 2 6" xfId="19763"/>
    <cellStyle name="표준 3 3 2 2 6 2" xfId="19764"/>
    <cellStyle name="표준 3 3 2 2 6 2 2" xfId="19765"/>
    <cellStyle name="표준 3 3 2 2 6 2 2 2" xfId="19766"/>
    <cellStyle name="표준 3 3 2 2 6 2 3" xfId="19767"/>
    <cellStyle name="표준 3 3 2 2 6 2 4" xfId="19768"/>
    <cellStyle name="표준 3 3 2 2 6 3" xfId="19769"/>
    <cellStyle name="표준 3 3 2 2 6 3 2" xfId="19770"/>
    <cellStyle name="표준 3 3 2 2 6 4" xfId="19771"/>
    <cellStyle name="표준 3 3 2 2 6 5" xfId="19772"/>
    <cellStyle name="표준 3 3 2 2 7" xfId="19773"/>
    <cellStyle name="표준 3 3 2 2 7 2" xfId="19774"/>
    <cellStyle name="표준 3 3 2 2 7 2 2" xfId="19775"/>
    <cellStyle name="표준 3 3 2 2 7 2 2 2" xfId="19776"/>
    <cellStyle name="표준 3 3 2 2 7 2 3" xfId="19777"/>
    <cellStyle name="표준 3 3 2 2 7 2 4" xfId="19778"/>
    <cellStyle name="표준 3 3 2 2 7 3" xfId="19779"/>
    <cellStyle name="표준 3 3 2 2 7 3 2" xfId="19780"/>
    <cellStyle name="표준 3 3 2 2 7 4" xfId="19781"/>
    <cellStyle name="표준 3 3 2 2 7 5" xfId="19782"/>
    <cellStyle name="표준 3 3 2 2 8" xfId="19783"/>
    <cellStyle name="표준 3 3 2 2 8 2" xfId="19784"/>
    <cellStyle name="표준 3 3 2 2 8 2 2" xfId="19785"/>
    <cellStyle name="표준 3 3 2 2 8 3" xfId="19786"/>
    <cellStyle name="표준 3 3 2 2 8 4" xfId="19787"/>
    <cellStyle name="표준 3 3 2 2 9" xfId="19788"/>
    <cellStyle name="표준 3 3 2 2 9 2" xfId="19789"/>
    <cellStyle name="표준 3 3 2 3" xfId="19790"/>
    <cellStyle name="표준 3 3 2 3 10" xfId="19791"/>
    <cellStyle name="표준 3 3 2 3 2" xfId="19792"/>
    <cellStyle name="표준 3 3 2 3 2 2" xfId="19793"/>
    <cellStyle name="표준 3 3 2 3 2 2 2" xfId="19794"/>
    <cellStyle name="표준 3 3 2 3 2 2 2 2" xfId="19795"/>
    <cellStyle name="표준 3 3 2 3 2 2 2 2 2" xfId="19796"/>
    <cellStyle name="표준 3 3 2 3 2 2 2 3" xfId="19797"/>
    <cellStyle name="표준 3 3 2 3 2 2 2 4" xfId="19798"/>
    <cellStyle name="표준 3 3 2 3 2 2 3" xfId="19799"/>
    <cellStyle name="표준 3 3 2 3 2 2 3 2" xfId="19800"/>
    <cellStyle name="표준 3 3 2 3 2 2 4" xfId="19801"/>
    <cellStyle name="표준 3 3 2 3 2 2 5" xfId="19802"/>
    <cellStyle name="표준 3 3 2 3 2 3" xfId="19803"/>
    <cellStyle name="표준 3 3 2 3 2 3 2" xfId="19804"/>
    <cellStyle name="표준 3 3 2 3 2 3 2 2" xfId="19805"/>
    <cellStyle name="표준 3 3 2 3 2 3 2 2 2" xfId="19806"/>
    <cellStyle name="표준 3 3 2 3 2 3 2 3" xfId="19807"/>
    <cellStyle name="표준 3 3 2 3 2 3 2 4" xfId="19808"/>
    <cellStyle name="표준 3 3 2 3 2 3 3" xfId="19809"/>
    <cellStyle name="표준 3 3 2 3 2 3 3 2" xfId="19810"/>
    <cellStyle name="표준 3 3 2 3 2 3 4" xfId="19811"/>
    <cellStyle name="표준 3 3 2 3 2 3 5" xfId="19812"/>
    <cellStyle name="표준 3 3 2 3 2 4" xfId="19813"/>
    <cellStyle name="표준 3 3 2 3 2 4 2" xfId="19814"/>
    <cellStyle name="표준 3 3 2 3 2 4 2 2" xfId="19815"/>
    <cellStyle name="표준 3 3 2 3 2 4 2 2 2" xfId="19816"/>
    <cellStyle name="표준 3 3 2 3 2 4 2 3" xfId="19817"/>
    <cellStyle name="표준 3 3 2 3 2 4 2 4" xfId="19818"/>
    <cellStyle name="표준 3 3 2 3 2 4 3" xfId="19819"/>
    <cellStyle name="표준 3 3 2 3 2 4 3 2" xfId="19820"/>
    <cellStyle name="표준 3 3 2 3 2 4 4" xfId="19821"/>
    <cellStyle name="표준 3 3 2 3 2 4 5" xfId="19822"/>
    <cellStyle name="표준 3 3 2 3 2 5" xfId="19823"/>
    <cellStyle name="표준 3 3 2 3 2 5 2" xfId="19824"/>
    <cellStyle name="표준 3 3 2 3 2 5 2 2" xfId="19825"/>
    <cellStyle name="표준 3 3 2 3 2 5 2 2 2" xfId="19826"/>
    <cellStyle name="표준 3 3 2 3 2 5 2 3" xfId="19827"/>
    <cellStyle name="표준 3 3 2 3 2 5 2 4" xfId="19828"/>
    <cellStyle name="표준 3 3 2 3 2 5 3" xfId="19829"/>
    <cellStyle name="표준 3 3 2 3 2 5 3 2" xfId="19830"/>
    <cellStyle name="표준 3 3 2 3 2 5 4" xfId="19831"/>
    <cellStyle name="표준 3 3 2 3 2 5 5" xfId="19832"/>
    <cellStyle name="표준 3 3 2 3 2 6" xfId="19833"/>
    <cellStyle name="표준 3 3 2 3 2 6 2" xfId="19834"/>
    <cellStyle name="표준 3 3 2 3 2 6 2 2" xfId="19835"/>
    <cellStyle name="표준 3 3 2 3 2 6 3" xfId="19836"/>
    <cellStyle name="표준 3 3 2 3 2 6 4" xfId="19837"/>
    <cellStyle name="표준 3 3 2 3 2 7" xfId="19838"/>
    <cellStyle name="표준 3 3 2 3 2 7 2" xfId="19839"/>
    <cellStyle name="표준 3 3 2 3 2 8" xfId="19840"/>
    <cellStyle name="표준 3 3 2 3 2 9" xfId="19841"/>
    <cellStyle name="표준 3 3 2 3 3" xfId="19842"/>
    <cellStyle name="표준 3 3 2 3 3 2" xfId="19843"/>
    <cellStyle name="표준 3 3 2 3 3 2 2" xfId="19844"/>
    <cellStyle name="표준 3 3 2 3 3 2 2 2" xfId="19845"/>
    <cellStyle name="표준 3 3 2 3 3 2 3" xfId="19846"/>
    <cellStyle name="표준 3 3 2 3 3 2 4" xfId="19847"/>
    <cellStyle name="표준 3 3 2 3 3 3" xfId="19848"/>
    <cellStyle name="표준 3 3 2 3 3 3 2" xfId="19849"/>
    <cellStyle name="표준 3 3 2 3 3 4" xfId="19850"/>
    <cellStyle name="표준 3 3 2 3 3 5" xfId="19851"/>
    <cellStyle name="표준 3 3 2 3 4" xfId="19852"/>
    <cellStyle name="표준 3 3 2 3 4 2" xfId="19853"/>
    <cellStyle name="표준 3 3 2 3 4 2 2" xfId="19854"/>
    <cellStyle name="표준 3 3 2 3 4 2 2 2" xfId="19855"/>
    <cellStyle name="표준 3 3 2 3 4 2 3" xfId="19856"/>
    <cellStyle name="표준 3 3 2 3 4 2 4" xfId="19857"/>
    <cellStyle name="표준 3 3 2 3 4 3" xfId="19858"/>
    <cellStyle name="표준 3 3 2 3 4 3 2" xfId="19859"/>
    <cellStyle name="표준 3 3 2 3 4 4" xfId="19860"/>
    <cellStyle name="표준 3 3 2 3 4 5" xfId="19861"/>
    <cellStyle name="표준 3 3 2 3 5" xfId="19862"/>
    <cellStyle name="표준 3 3 2 3 5 2" xfId="19863"/>
    <cellStyle name="표준 3 3 2 3 5 2 2" xfId="19864"/>
    <cellStyle name="표준 3 3 2 3 5 2 2 2" xfId="19865"/>
    <cellStyle name="표준 3 3 2 3 5 2 3" xfId="19866"/>
    <cellStyle name="표준 3 3 2 3 5 2 4" xfId="19867"/>
    <cellStyle name="표준 3 3 2 3 5 3" xfId="19868"/>
    <cellStyle name="표준 3 3 2 3 5 3 2" xfId="19869"/>
    <cellStyle name="표준 3 3 2 3 5 4" xfId="19870"/>
    <cellStyle name="표준 3 3 2 3 5 5" xfId="19871"/>
    <cellStyle name="표준 3 3 2 3 6" xfId="19872"/>
    <cellStyle name="표준 3 3 2 3 6 2" xfId="19873"/>
    <cellStyle name="표준 3 3 2 3 6 2 2" xfId="19874"/>
    <cellStyle name="표준 3 3 2 3 6 2 2 2" xfId="19875"/>
    <cellStyle name="표준 3 3 2 3 6 2 3" xfId="19876"/>
    <cellStyle name="표준 3 3 2 3 6 2 4" xfId="19877"/>
    <cellStyle name="표준 3 3 2 3 6 3" xfId="19878"/>
    <cellStyle name="표준 3 3 2 3 6 3 2" xfId="19879"/>
    <cellStyle name="표준 3 3 2 3 6 4" xfId="19880"/>
    <cellStyle name="표준 3 3 2 3 6 5" xfId="19881"/>
    <cellStyle name="표준 3 3 2 3 7" xfId="19882"/>
    <cellStyle name="표준 3 3 2 3 7 2" xfId="19883"/>
    <cellStyle name="표준 3 3 2 3 7 2 2" xfId="19884"/>
    <cellStyle name="표준 3 3 2 3 7 3" xfId="19885"/>
    <cellStyle name="표준 3 3 2 3 7 4" xfId="19886"/>
    <cellStyle name="표준 3 3 2 3 8" xfId="19887"/>
    <cellStyle name="표준 3 3 2 3 8 2" xfId="19888"/>
    <cellStyle name="표준 3 3 2 3 9" xfId="19889"/>
    <cellStyle name="표준 3 3 2 4" xfId="19890"/>
    <cellStyle name="표준 3 3 2 4 2" xfId="19891"/>
    <cellStyle name="표준 3 3 2 4 2 2" xfId="19892"/>
    <cellStyle name="표준 3 3 2 4 2 2 2" xfId="19893"/>
    <cellStyle name="표준 3 3 2 4 2 2 2 2" xfId="19894"/>
    <cellStyle name="표준 3 3 2 4 2 2 3" xfId="19895"/>
    <cellStyle name="표준 3 3 2 4 2 2 4" xfId="19896"/>
    <cellStyle name="표준 3 3 2 4 2 3" xfId="19897"/>
    <cellStyle name="표준 3 3 2 4 2 3 2" xfId="19898"/>
    <cellStyle name="표준 3 3 2 4 2 4" xfId="19899"/>
    <cellStyle name="표준 3 3 2 4 2 5" xfId="19900"/>
    <cellStyle name="표준 3 3 2 4 3" xfId="19901"/>
    <cellStyle name="표준 3 3 2 4 3 2" xfId="19902"/>
    <cellStyle name="표준 3 3 2 4 3 2 2" xfId="19903"/>
    <cellStyle name="표준 3 3 2 4 3 2 2 2" xfId="19904"/>
    <cellStyle name="표준 3 3 2 4 3 2 3" xfId="19905"/>
    <cellStyle name="표준 3 3 2 4 3 2 4" xfId="19906"/>
    <cellStyle name="표준 3 3 2 4 3 3" xfId="19907"/>
    <cellStyle name="표준 3 3 2 4 3 3 2" xfId="19908"/>
    <cellStyle name="표준 3 3 2 4 3 4" xfId="19909"/>
    <cellStyle name="표준 3 3 2 4 3 5" xfId="19910"/>
    <cellStyle name="표준 3 3 2 4 4" xfId="19911"/>
    <cellStyle name="표준 3 3 2 4 4 2" xfId="19912"/>
    <cellStyle name="표준 3 3 2 4 4 2 2" xfId="19913"/>
    <cellStyle name="표준 3 3 2 4 4 2 2 2" xfId="19914"/>
    <cellStyle name="표준 3 3 2 4 4 2 3" xfId="19915"/>
    <cellStyle name="표준 3 3 2 4 4 2 4" xfId="19916"/>
    <cellStyle name="표준 3 3 2 4 4 3" xfId="19917"/>
    <cellStyle name="표준 3 3 2 4 4 3 2" xfId="19918"/>
    <cellStyle name="표준 3 3 2 4 4 4" xfId="19919"/>
    <cellStyle name="표준 3 3 2 4 4 5" xfId="19920"/>
    <cellStyle name="표준 3 3 2 4 5" xfId="19921"/>
    <cellStyle name="표준 3 3 2 4 5 2" xfId="19922"/>
    <cellStyle name="표준 3 3 2 4 5 2 2" xfId="19923"/>
    <cellStyle name="표준 3 3 2 4 5 2 2 2" xfId="19924"/>
    <cellStyle name="표준 3 3 2 4 5 2 3" xfId="19925"/>
    <cellStyle name="표준 3 3 2 4 5 2 4" xfId="19926"/>
    <cellStyle name="표준 3 3 2 4 5 3" xfId="19927"/>
    <cellStyle name="표준 3 3 2 4 5 3 2" xfId="19928"/>
    <cellStyle name="표준 3 3 2 4 5 4" xfId="19929"/>
    <cellStyle name="표준 3 3 2 4 5 5" xfId="19930"/>
    <cellStyle name="표준 3 3 2 4 6" xfId="19931"/>
    <cellStyle name="표준 3 3 2 4 6 2" xfId="19932"/>
    <cellStyle name="표준 3 3 2 4 6 2 2" xfId="19933"/>
    <cellStyle name="표준 3 3 2 4 6 3" xfId="19934"/>
    <cellStyle name="표준 3 3 2 4 6 4" xfId="19935"/>
    <cellStyle name="표준 3 3 2 4 7" xfId="19936"/>
    <cellStyle name="표준 3 3 2 4 7 2" xfId="19937"/>
    <cellStyle name="표준 3 3 2 4 8" xfId="19938"/>
    <cellStyle name="표준 3 3 2 4 9" xfId="19939"/>
    <cellStyle name="표준 3 3 2 5" xfId="19940"/>
    <cellStyle name="표준 3 3 2 5 2" xfId="19941"/>
    <cellStyle name="표준 3 3 2 5 2 2" xfId="19942"/>
    <cellStyle name="표준 3 3 2 5 2 2 2" xfId="19943"/>
    <cellStyle name="표준 3 3 2 5 2 3" xfId="19944"/>
    <cellStyle name="표준 3 3 2 5 2 4" xfId="19945"/>
    <cellStyle name="표준 3 3 2 5 3" xfId="19946"/>
    <cellStyle name="표준 3 3 2 5 3 2" xfId="19947"/>
    <cellStyle name="표준 3 3 2 5 4" xfId="19948"/>
    <cellStyle name="표준 3 3 2 5 5" xfId="19949"/>
    <cellStyle name="표준 3 3 2 6" xfId="19950"/>
    <cellStyle name="표준 3 3 2 6 2" xfId="19951"/>
    <cellStyle name="표준 3 3 2 6 2 2" xfId="19952"/>
    <cellStyle name="표준 3 3 2 6 2 2 2" xfId="19953"/>
    <cellStyle name="표준 3 3 2 6 2 3" xfId="19954"/>
    <cellStyle name="표준 3 3 2 6 2 4" xfId="19955"/>
    <cellStyle name="표준 3 3 2 6 3" xfId="19956"/>
    <cellStyle name="표준 3 3 2 6 3 2" xfId="19957"/>
    <cellStyle name="표준 3 3 2 6 4" xfId="19958"/>
    <cellStyle name="표준 3 3 2 6 5" xfId="19959"/>
    <cellStyle name="표준 3 3 2 7" xfId="19960"/>
    <cellStyle name="표준 3 3 2 7 2" xfId="19961"/>
    <cellStyle name="표준 3 3 2 7 2 2" xfId="19962"/>
    <cellStyle name="표준 3 3 2 7 2 2 2" xfId="19963"/>
    <cellStyle name="표준 3 3 2 7 2 3" xfId="19964"/>
    <cellStyle name="표준 3 3 2 7 2 4" xfId="19965"/>
    <cellStyle name="표준 3 3 2 7 3" xfId="19966"/>
    <cellStyle name="표준 3 3 2 7 3 2" xfId="19967"/>
    <cellStyle name="표준 3 3 2 7 4" xfId="19968"/>
    <cellStyle name="표준 3 3 2 7 5" xfId="19969"/>
    <cellStyle name="표준 3 3 2 8" xfId="19970"/>
    <cellStyle name="표준 3 3 2 8 2" xfId="19971"/>
    <cellStyle name="표준 3 3 2 8 2 2" xfId="19972"/>
    <cellStyle name="표준 3 3 2 8 2 2 2" xfId="19973"/>
    <cellStyle name="표준 3 3 2 8 2 3" xfId="19974"/>
    <cellStyle name="표준 3 3 2 8 2 4" xfId="19975"/>
    <cellStyle name="표준 3 3 2 8 3" xfId="19976"/>
    <cellStyle name="표준 3 3 2 8 3 2" xfId="19977"/>
    <cellStyle name="표준 3 3 2 8 4" xfId="19978"/>
    <cellStyle name="표준 3 3 2 8 5" xfId="19979"/>
    <cellStyle name="표준 3 3 2 9" xfId="19980"/>
    <cellStyle name="표준 3 3 2 9 2" xfId="19981"/>
    <cellStyle name="표준 3 3 2 9 2 2" xfId="19982"/>
    <cellStyle name="표준 3 3 2 9 3" xfId="19983"/>
    <cellStyle name="표준 3 3 2 9 4" xfId="19984"/>
    <cellStyle name="표준 3 3 3" xfId="19985"/>
    <cellStyle name="표준 3 3 3 10" xfId="19986"/>
    <cellStyle name="표준 3 3 3 11" xfId="19987"/>
    <cellStyle name="표준 3 3 3 2" xfId="19988"/>
    <cellStyle name="표준 3 3 3 2 10" xfId="19989"/>
    <cellStyle name="표준 3 3 3 2 2" xfId="19990"/>
    <cellStyle name="표준 3 3 3 2 2 2" xfId="19991"/>
    <cellStyle name="표준 3 3 3 2 2 2 2" xfId="19992"/>
    <cellStyle name="표준 3 3 3 2 2 2 2 2" xfId="19993"/>
    <cellStyle name="표준 3 3 3 2 2 2 2 2 2" xfId="19994"/>
    <cellStyle name="표준 3 3 3 2 2 2 2 3" xfId="19995"/>
    <cellStyle name="표준 3 3 3 2 2 2 2 4" xfId="19996"/>
    <cellStyle name="표준 3 3 3 2 2 2 3" xfId="19997"/>
    <cellStyle name="표준 3 3 3 2 2 2 3 2" xfId="19998"/>
    <cellStyle name="표준 3 3 3 2 2 2 4" xfId="19999"/>
    <cellStyle name="표준 3 3 3 2 2 2 5" xfId="20000"/>
    <cellStyle name="표준 3 3 3 2 2 3" xfId="20001"/>
    <cellStyle name="표준 3 3 3 2 2 3 2" xfId="20002"/>
    <cellStyle name="표준 3 3 3 2 2 3 2 2" xfId="20003"/>
    <cellStyle name="표준 3 3 3 2 2 3 2 2 2" xfId="20004"/>
    <cellStyle name="표준 3 3 3 2 2 3 2 3" xfId="20005"/>
    <cellStyle name="표준 3 3 3 2 2 3 2 4" xfId="20006"/>
    <cellStyle name="표준 3 3 3 2 2 3 3" xfId="20007"/>
    <cellStyle name="표준 3 3 3 2 2 3 3 2" xfId="20008"/>
    <cellStyle name="표준 3 3 3 2 2 3 4" xfId="20009"/>
    <cellStyle name="표준 3 3 3 2 2 3 5" xfId="20010"/>
    <cellStyle name="표준 3 3 3 2 2 4" xfId="20011"/>
    <cellStyle name="표준 3 3 3 2 2 4 2" xfId="20012"/>
    <cellStyle name="표준 3 3 3 2 2 4 2 2" xfId="20013"/>
    <cellStyle name="표준 3 3 3 2 2 4 2 2 2" xfId="20014"/>
    <cellStyle name="표준 3 3 3 2 2 4 2 3" xfId="20015"/>
    <cellStyle name="표준 3 3 3 2 2 4 2 4" xfId="20016"/>
    <cellStyle name="표준 3 3 3 2 2 4 3" xfId="20017"/>
    <cellStyle name="표준 3 3 3 2 2 4 3 2" xfId="20018"/>
    <cellStyle name="표준 3 3 3 2 2 4 4" xfId="20019"/>
    <cellStyle name="표준 3 3 3 2 2 4 5" xfId="20020"/>
    <cellStyle name="표준 3 3 3 2 2 5" xfId="20021"/>
    <cellStyle name="표준 3 3 3 2 2 5 2" xfId="20022"/>
    <cellStyle name="표준 3 3 3 2 2 5 2 2" xfId="20023"/>
    <cellStyle name="표준 3 3 3 2 2 5 2 2 2" xfId="20024"/>
    <cellStyle name="표준 3 3 3 2 2 5 2 3" xfId="20025"/>
    <cellStyle name="표준 3 3 3 2 2 5 2 4" xfId="20026"/>
    <cellStyle name="표준 3 3 3 2 2 5 3" xfId="20027"/>
    <cellStyle name="표준 3 3 3 2 2 5 3 2" xfId="20028"/>
    <cellStyle name="표준 3 3 3 2 2 5 4" xfId="20029"/>
    <cellStyle name="표준 3 3 3 2 2 5 5" xfId="20030"/>
    <cellStyle name="표준 3 3 3 2 2 6" xfId="20031"/>
    <cellStyle name="표준 3 3 3 2 2 6 2" xfId="20032"/>
    <cellStyle name="표준 3 3 3 2 2 6 2 2" xfId="20033"/>
    <cellStyle name="표준 3 3 3 2 2 6 3" xfId="20034"/>
    <cellStyle name="표준 3 3 3 2 2 6 4" xfId="20035"/>
    <cellStyle name="표준 3 3 3 2 2 7" xfId="20036"/>
    <cellStyle name="표준 3 3 3 2 2 7 2" xfId="20037"/>
    <cellStyle name="표준 3 3 3 2 2 8" xfId="20038"/>
    <cellStyle name="표준 3 3 3 2 2 9" xfId="20039"/>
    <cellStyle name="표준 3 3 3 2 3" xfId="20040"/>
    <cellStyle name="표준 3 3 3 2 3 2" xfId="20041"/>
    <cellStyle name="표준 3 3 3 2 3 2 2" xfId="20042"/>
    <cellStyle name="표준 3 3 3 2 3 2 2 2" xfId="20043"/>
    <cellStyle name="표준 3 3 3 2 3 2 3" xfId="20044"/>
    <cellStyle name="표준 3 3 3 2 3 2 4" xfId="20045"/>
    <cellStyle name="표준 3 3 3 2 3 3" xfId="20046"/>
    <cellStyle name="표준 3 3 3 2 3 3 2" xfId="20047"/>
    <cellStyle name="표준 3 3 3 2 3 4" xfId="20048"/>
    <cellStyle name="표준 3 3 3 2 3 5" xfId="20049"/>
    <cellStyle name="표준 3 3 3 2 4" xfId="20050"/>
    <cellStyle name="표준 3 3 3 2 4 2" xfId="20051"/>
    <cellStyle name="표준 3 3 3 2 4 2 2" xfId="20052"/>
    <cellStyle name="표준 3 3 3 2 4 2 2 2" xfId="20053"/>
    <cellStyle name="표준 3 3 3 2 4 2 3" xfId="20054"/>
    <cellStyle name="표준 3 3 3 2 4 2 4" xfId="20055"/>
    <cellStyle name="표준 3 3 3 2 4 3" xfId="20056"/>
    <cellStyle name="표준 3 3 3 2 4 3 2" xfId="20057"/>
    <cellStyle name="표준 3 3 3 2 4 4" xfId="20058"/>
    <cellStyle name="표준 3 3 3 2 4 5" xfId="20059"/>
    <cellStyle name="표준 3 3 3 2 5" xfId="20060"/>
    <cellStyle name="표준 3 3 3 2 5 2" xfId="20061"/>
    <cellStyle name="표준 3 3 3 2 5 2 2" xfId="20062"/>
    <cellStyle name="표준 3 3 3 2 5 2 2 2" xfId="20063"/>
    <cellStyle name="표준 3 3 3 2 5 2 3" xfId="20064"/>
    <cellStyle name="표준 3 3 3 2 5 2 4" xfId="20065"/>
    <cellStyle name="표준 3 3 3 2 5 3" xfId="20066"/>
    <cellStyle name="표준 3 3 3 2 5 3 2" xfId="20067"/>
    <cellStyle name="표준 3 3 3 2 5 4" xfId="20068"/>
    <cellStyle name="표준 3 3 3 2 5 5" xfId="20069"/>
    <cellStyle name="표준 3 3 3 2 6" xfId="20070"/>
    <cellStyle name="표준 3 3 3 2 6 2" xfId="20071"/>
    <cellStyle name="표준 3 3 3 2 6 2 2" xfId="20072"/>
    <cellStyle name="표준 3 3 3 2 6 2 2 2" xfId="20073"/>
    <cellStyle name="표준 3 3 3 2 6 2 3" xfId="20074"/>
    <cellStyle name="표준 3 3 3 2 6 2 4" xfId="20075"/>
    <cellStyle name="표준 3 3 3 2 6 3" xfId="20076"/>
    <cellStyle name="표준 3 3 3 2 6 3 2" xfId="20077"/>
    <cellStyle name="표준 3 3 3 2 6 4" xfId="20078"/>
    <cellStyle name="표준 3 3 3 2 6 5" xfId="20079"/>
    <cellStyle name="표준 3 3 3 2 7" xfId="20080"/>
    <cellStyle name="표준 3 3 3 2 7 2" xfId="20081"/>
    <cellStyle name="표준 3 3 3 2 7 2 2" xfId="20082"/>
    <cellStyle name="표준 3 3 3 2 7 3" xfId="20083"/>
    <cellStyle name="표준 3 3 3 2 7 4" xfId="20084"/>
    <cellStyle name="표준 3 3 3 2 8" xfId="20085"/>
    <cellStyle name="표준 3 3 3 2 8 2" xfId="20086"/>
    <cellStyle name="표준 3 3 3 2 9" xfId="20087"/>
    <cellStyle name="표준 3 3 3 3" xfId="20088"/>
    <cellStyle name="표준 3 3 3 3 2" xfId="20089"/>
    <cellStyle name="표준 3 3 3 3 2 2" xfId="20090"/>
    <cellStyle name="표준 3 3 3 3 2 2 2" xfId="20091"/>
    <cellStyle name="표준 3 3 3 3 2 2 2 2" xfId="20092"/>
    <cellStyle name="표준 3 3 3 3 2 2 3" xfId="20093"/>
    <cellStyle name="표준 3 3 3 3 2 2 4" xfId="20094"/>
    <cellStyle name="표준 3 3 3 3 2 3" xfId="20095"/>
    <cellStyle name="표준 3 3 3 3 2 3 2" xfId="20096"/>
    <cellStyle name="표준 3 3 3 3 2 4" xfId="20097"/>
    <cellStyle name="표준 3 3 3 3 2 5" xfId="20098"/>
    <cellStyle name="표준 3 3 3 3 3" xfId="20099"/>
    <cellStyle name="표준 3 3 3 3 3 2" xfId="20100"/>
    <cellStyle name="표준 3 3 3 3 3 2 2" xfId="20101"/>
    <cellStyle name="표준 3 3 3 3 3 2 2 2" xfId="20102"/>
    <cellStyle name="표준 3 3 3 3 3 2 3" xfId="20103"/>
    <cellStyle name="표준 3 3 3 3 3 2 4" xfId="20104"/>
    <cellStyle name="표준 3 3 3 3 3 3" xfId="20105"/>
    <cellStyle name="표준 3 3 3 3 3 3 2" xfId="20106"/>
    <cellStyle name="표준 3 3 3 3 3 4" xfId="20107"/>
    <cellStyle name="표준 3 3 3 3 3 5" xfId="20108"/>
    <cellStyle name="표준 3 3 3 3 4" xfId="20109"/>
    <cellStyle name="표준 3 3 3 3 4 2" xfId="20110"/>
    <cellStyle name="표준 3 3 3 3 4 2 2" xfId="20111"/>
    <cellStyle name="표준 3 3 3 3 4 2 2 2" xfId="20112"/>
    <cellStyle name="표준 3 3 3 3 4 2 3" xfId="20113"/>
    <cellStyle name="표준 3 3 3 3 4 2 4" xfId="20114"/>
    <cellStyle name="표준 3 3 3 3 4 3" xfId="20115"/>
    <cellStyle name="표준 3 3 3 3 4 3 2" xfId="20116"/>
    <cellStyle name="표준 3 3 3 3 4 4" xfId="20117"/>
    <cellStyle name="표준 3 3 3 3 4 5" xfId="20118"/>
    <cellStyle name="표준 3 3 3 3 5" xfId="20119"/>
    <cellStyle name="표준 3 3 3 3 5 2" xfId="20120"/>
    <cellStyle name="표준 3 3 3 3 5 2 2" xfId="20121"/>
    <cellStyle name="표준 3 3 3 3 5 2 2 2" xfId="20122"/>
    <cellStyle name="표준 3 3 3 3 5 2 3" xfId="20123"/>
    <cellStyle name="표준 3 3 3 3 5 2 4" xfId="20124"/>
    <cellStyle name="표준 3 3 3 3 5 3" xfId="20125"/>
    <cellStyle name="표준 3 3 3 3 5 3 2" xfId="20126"/>
    <cellStyle name="표준 3 3 3 3 5 4" xfId="20127"/>
    <cellStyle name="표준 3 3 3 3 5 5" xfId="20128"/>
    <cellStyle name="표준 3 3 3 3 6" xfId="20129"/>
    <cellStyle name="표준 3 3 3 3 6 2" xfId="20130"/>
    <cellStyle name="표준 3 3 3 3 6 2 2" xfId="20131"/>
    <cellStyle name="표준 3 3 3 3 6 3" xfId="20132"/>
    <cellStyle name="표준 3 3 3 3 6 4" xfId="20133"/>
    <cellStyle name="표준 3 3 3 3 7" xfId="20134"/>
    <cellStyle name="표준 3 3 3 3 7 2" xfId="20135"/>
    <cellStyle name="표준 3 3 3 3 8" xfId="20136"/>
    <cellStyle name="표준 3 3 3 3 9" xfId="20137"/>
    <cellStyle name="표준 3 3 3 4" xfId="20138"/>
    <cellStyle name="표준 3 3 3 4 2" xfId="20139"/>
    <cellStyle name="표준 3 3 3 4 2 2" xfId="20140"/>
    <cellStyle name="표준 3 3 3 4 2 2 2" xfId="20141"/>
    <cellStyle name="표준 3 3 3 4 2 3" xfId="20142"/>
    <cellStyle name="표준 3 3 3 4 2 4" xfId="20143"/>
    <cellStyle name="표준 3 3 3 4 3" xfId="20144"/>
    <cellStyle name="표준 3 3 3 4 3 2" xfId="20145"/>
    <cellStyle name="표준 3 3 3 4 4" xfId="20146"/>
    <cellStyle name="표준 3 3 3 4 5" xfId="20147"/>
    <cellStyle name="표준 3 3 3 5" xfId="20148"/>
    <cellStyle name="표준 3 3 3 5 2" xfId="20149"/>
    <cellStyle name="표준 3 3 3 5 2 2" xfId="20150"/>
    <cellStyle name="표준 3 3 3 5 2 2 2" xfId="20151"/>
    <cellStyle name="표준 3 3 3 5 2 3" xfId="20152"/>
    <cellStyle name="표준 3 3 3 5 2 4" xfId="20153"/>
    <cellStyle name="표준 3 3 3 5 3" xfId="20154"/>
    <cellStyle name="표준 3 3 3 5 3 2" xfId="20155"/>
    <cellStyle name="표준 3 3 3 5 4" xfId="20156"/>
    <cellStyle name="표준 3 3 3 5 5" xfId="20157"/>
    <cellStyle name="표준 3 3 3 6" xfId="20158"/>
    <cellStyle name="표준 3 3 3 6 2" xfId="20159"/>
    <cellStyle name="표준 3 3 3 6 2 2" xfId="20160"/>
    <cellStyle name="표준 3 3 3 6 2 2 2" xfId="20161"/>
    <cellStyle name="표준 3 3 3 6 2 3" xfId="20162"/>
    <cellStyle name="표준 3 3 3 6 2 4" xfId="20163"/>
    <cellStyle name="표준 3 3 3 6 3" xfId="20164"/>
    <cellStyle name="표준 3 3 3 6 3 2" xfId="20165"/>
    <cellStyle name="표준 3 3 3 6 4" xfId="20166"/>
    <cellStyle name="표준 3 3 3 6 5" xfId="20167"/>
    <cellStyle name="표준 3 3 3 7" xfId="20168"/>
    <cellStyle name="표준 3 3 3 7 2" xfId="20169"/>
    <cellStyle name="표준 3 3 3 7 2 2" xfId="20170"/>
    <cellStyle name="표준 3 3 3 7 2 2 2" xfId="20171"/>
    <cellStyle name="표준 3 3 3 7 2 3" xfId="20172"/>
    <cellStyle name="표준 3 3 3 7 2 4" xfId="20173"/>
    <cellStyle name="표준 3 3 3 7 3" xfId="20174"/>
    <cellStyle name="표준 3 3 3 7 3 2" xfId="20175"/>
    <cellStyle name="표준 3 3 3 7 4" xfId="20176"/>
    <cellStyle name="표준 3 3 3 7 5" xfId="20177"/>
    <cellStyle name="표준 3 3 3 8" xfId="20178"/>
    <cellStyle name="표준 3 3 3 8 2" xfId="20179"/>
    <cellStyle name="표준 3 3 3 8 2 2" xfId="20180"/>
    <cellStyle name="표준 3 3 3 8 3" xfId="20181"/>
    <cellStyle name="표준 3 3 3 8 4" xfId="20182"/>
    <cellStyle name="표준 3 3 3 9" xfId="20183"/>
    <cellStyle name="표준 3 3 3 9 2" xfId="20184"/>
    <cellStyle name="표준 3 3 4" xfId="20185"/>
    <cellStyle name="표준 3 3 4 10" xfId="20186"/>
    <cellStyle name="표준 3 3 4 2" xfId="20187"/>
    <cellStyle name="표준 3 3 4 2 2" xfId="20188"/>
    <cellStyle name="표준 3 3 4 2 2 2" xfId="20189"/>
    <cellStyle name="표준 3 3 4 2 2 2 2" xfId="20190"/>
    <cellStyle name="표준 3 3 4 2 2 2 2 2" xfId="20191"/>
    <cellStyle name="표준 3 3 4 2 2 2 3" xfId="20192"/>
    <cellStyle name="표준 3 3 4 2 2 2 4" xfId="20193"/>
    <cellStyle name="표준 3 3 4 2 2 3" xfId="20194"/>
    <cellStyle name="표준 3 3 4 2 2 3 2" xfId="20195"/>
    <cellStyle name="표준 3 3 4 2 2 4" xfId="20196"/>
    <cellStyle name="표준 3 3 4 2 2 5" xfId="20197"/>
    <cellStyle name="표준 3 3 4 2 3" xfId="20198"/>
    <cellStyle name="표준 3 3 4 2 3 2" xfId="20199"/>
    <cellStyle name="표준 3 3 4 2 3 2 2" xfId="20200"/>
    <cellStyle name="표준 3 3 4 2 3 2 2 2" xfId="20201"/>
    <cellStyle name="표준 3 3 4 2 3 2 3" xfId="20202"/>
    <cellStyle name="표준 3 3 4 2 3 2 4" xfId="20203"/>
    <cellStyle name="표준 3 3 4 2 3 3" xfId="20204"/>
    <cellStyle name="표준 3 3 4 2 3 3 2" xfId="20205"/>
    <cellStyle name="표준 3 3 4 2 3 4" xfId="20206"/>
    <cellStyle name="표준 3 3 4 2 3 5" xfId="20207"/>
    <cellStyle name="표준 3 3 4 2 4" xfId="20208"/>
    <cellStyle name="표준 3 3 4 2 4 2" xfId="20209"/>
    <cellStyle name="표준 3 3 4 2 4 2 2" xfId="20210"/>
    <cellStyle name="표준 3 3 4 2 4 2 2 2" xfId="20211"/>
    <cellStyle name="표준 3 3 4 2 4 2 3" xfId="20212"/>
    <cellStyle name="표준 3 3 4 2 4 2 4" xfId="20213"/>
    <cellStyle name="표준 3 3 4 2 4 3" xfId="20214"/>
    <cellStyle name="표준 3 3 4 2 4 3 2" xfId="20215"/>
    <cellStyle name="표준 3 3 4 2 4 4" xfId="20216"/>
    <cellStyle name="표준 3 3 4 2 4 5" xfId="20217"/>
    <cellStyle name="표준 3 3 4 2 5" xfId="20218"/>
    <cellStyle name="표준 3 3 4 2 5 2" xfId="20219"/>
    <cellStyle name="표준 3 3 4 2 5 2 2" xfId="20220"/>
    <cellStyle name="표준 3 3 4 2 5 2 2 2" xfId="20221"/>
    <cellStyle name="표준 3 3 4 2 5 2 3" xfId="20222"/>
    <cellStyle name="표준 3 3 4 2 5 2 4" xfId="20223"/>
    <cellStyle name="표준 3 3 4 2 5 3" xfId="20224"/>
    <cellStyle name="표준 3 3 4 2 5 3 2" xfId="20225"/>
    <cellStyle name="표준 3 3 4 2 5 4" xfId="20226"/>
    <cellStyle name="표준 3 3 4 2 5 5" xfId="20227"/>
    <cellStyle name="표준 3 3 4 2 6" xfId="20228"/>
    <cellStyle name="표준 3 3 4 2 6 2" xfId="20229"/>
    <cellStyle name="표준 3 3 4 2 6 2 2" xfId="20230"/>
    <cellStyle name="표준 3 3 4 2 6 3" xfId="20231"/>
    <cellStyle name="표준 3 3 4 2 6 4" xfId="20232"/>
    <cellStyle name="표준 3 3 4 2 7" xfId="20233"/>
    <cellStyle name="표준 3 3 4 2 7 2" xfId="20234"/>
    <cellStyle name="표준 3 3 4 2 8" xfId="20235"/>
    <cellStyle name="표준 3 3 4 2 9" xfId="20236"/>
    <cellStyle name="표준 3 3 4 3" xfId="20237"/>
    <cellStyle name="표준 3 3 4 3 2" xfId="20238"/>
    <cellStyle name="표준 3 3 4 3 2 2" xfId="20239"/>
    <cellStyle name="표준 3 3 4 3 2 2 2" xfId="20240"/>
    <cellStyle name="표준 3 3 4 3 2 3" xfId="20241"/>
    <cellStyle name="표준 3 3 4 3 2 4" xfId="20242"/>
    <cellStyle name="표준 3 3 4 3 3" xfId="20243"/>
    <cellStyle name="표준 3 3 4 3 3 2" xfId="20244"/>
    <cellStyle name="표준 3 3 4 3 4" xfId="20245"/>
    <cellStyle name="표준 3 3 4 3 5" xfId="20246"/>
    <cellStyle name="표준 3 3 4 4" xfId="20247"/>
    <cellStyle name="표준 3 3 4 4 2" xfId="20248"/>
    <cellStyle name="표준 3 3 4 4 2 2" xfId="20249"/>
    <cellStyle name="표준 3 3 4 4 2 2 2" xfId="20250"/>
    <cellStyle name="표준 3 3 4 4 2 3" xfId="20251"/>
    <cellStyle name="표준 3 3 4 4 2 4" xfId="20252"/>
    <cellStyle name="표준 3 3 4 4 3" xfId="20253"/>
    <cellStyle name="표준 3 3 4 4 3 2" xfId="20254"/>
    <cellStyle name="표준 3 3 4 4 4" xfId="20255"/>
    <cellStyle name="표준 3 3 4 4 5" xfId="20256"/>
    <cellStyle name="표준 3 3 4 5" xfId="20257"/>
    <cellStyle name="표준 3 3 4 5 2" xfId="20258"/>
    <cellStyle name="표준 3 3 4 5 2 2" xfId="20259"/>
    <cellStyle name="표준 3 3 4 5 2 2 2" xfId="20260"/>
    <cellStyle name="표준 3 3 4 5 2 3" xfId="20261"/>
    <cellStyle name="표준 3 3 4 5 2 4" xfId="20262"/>
    <cellStyle name="표준 3 3 4 5 3" xfId="20263"/>
    <cellStyle name="표준 3 3 4 5 3 2" xfId="20264"/>
    <cellStyle name="표준 3 3 4 5 4" xfId="20265"/>
    <cellStyle name="표준 3 3 4 5 5" xfId="20266"/>
    <cellStyle name="표준 3 3 4 6" xfId="20267"/>
    <cellStyle name="표준 3 3 4 6 2" xfId="20268"/>
    <cellStyle name="표준 3 3 4 6 2 2" xfId="20269"/>
    <cellStyle name="표준 3 3 4 6 2 2 2" xfId="20270"/>
    <cellStyle name="표준 3 3 4 6 2 3" xfId="20271"/>
    <cellStyle name="표준 3 3 4 6 2 4" xfId="20272"/>
    <cellStyle name="표준 3 3 4 6 3" xfId="20273"/>
    <cellStyle name="표준 3 3 4 6 3 2" xfId="20274"/>
    <cellStyle name="표준 3 3 4 6 4" xfId="20275"/>
    <cellStyle name="표준 3 3 4 6 5" xfId="20276"/>
    <cellStyle name="표준 3 3 4 7" xfId="20277"/>
    <cellStyle name="표준 3 3 4 7 2" xfId="20278"/>
    <cellStyle name="표준 3 3 4 7 2 2" xfId="20279"/>
    <cellStyle name="표준 3 3 4 7 3" xfId="20280"/>
    <cellStyle name="표준 3 3 4 7 4" xfId="20281"/>
    <cellStyle name="표준 3 3 4 8" xfId="20282"/>
    <cellStyle name="표준 3 3 4 8 2" xfId="20283"/>
    <cellStyle name="표준 3 3 4 9" xfId="20284"/>
    <cellStyle name="표준 3 3 5" xfId="20285"/>
    <cellStyle name="표준 3 3 5 2" xfId="20286"/>
    <cellStyle name="표준 3 3 5 2 2" xfId="20287"/>
    <cellStyle name="표준 3 3 5 2 2 2" xfId="20288"/>
    <cellStyle name="표준 3 3 5 2 2 2 2" xfId="20289"/>
    <cellStyle name="표준 3 3 5 2 2 3" xfId="20290"/>
    <cellStyle name="표준 3 3 5 2 2 4" xfId="20291"/>
    <cellStyle name="표준 3 3 5 2 3" xfId="20292"/>
    <cellStyle name="표준 3 3 5 2 3 2" xfId="20293"/>
    <cellStyle name="표준 3 3 5 2 4" xfId="20294"/>
    <cellStyle name="표준 3 3 5 2 5" xfId="20295"/>
    <cellStyle name="표준 3 3 5 3" xfId="20296"/>
    <cellStyle name="표준 3 3 5 3 2" xfId="20297"/>
    <cellStyle name="표준 3 3 5 3 2 2" xfId="20298"/>
    <cellStyle name="표준 3 3 5 3 2 2 2" xfId="20299"/>
    <cellStyle name="표준 3 3 5 3 2 3" xfId="20300"/>
    <cellStyle name="표준 3 3 5 3 2 4" xfId="20301"/>
    <cellStyle name="표준 3 3 5 3 3" xfId="20302"/>
    <cellStyle name="표준 3 3 5 3 3 2" xfId="20303"/>
    <cellStyle name="표준 3 3 5 3 4" xfId="20304"/>
    <cellStyle name="표준 3 3 5 3 5" xfId="20305"/>
    <cellStyle name="표준 3 3 5 4" xfId="20306"/>
    <cellStyle name="표준 3 3 5 4 2" xfId="20307"/>
    <cellStyle name="표준 3 3 5 4 2 2" xfId="20308"/>
    <cellStyle name="표준 3 3 5 4 2 2 2" xfId="20309"/>
    <cellStyle name="표준 3 3 5 4 2 3" xfId="20310"/>
    <cellStyle name="표준 3 3 5 4 2 4" xfId="20311"/>
    <cellStyle name="표준 3 3 5 4 3" xfId="20312"/>
    <cellStyle name="표준 3 3 5 4 3 2" xfId="20313"/>
    <cellStyle name="표준 3 3 5 4 4" xfId="20314"/>
    <cellStyle name="표준 3 3 5 4 5" xfId="20315"/>
    <cellStyle name="표준 3 3 5 5" xfId="20316"/>
    <cellStyle name="표준 3 3 5 5 2" xfId="20317"/>
    <cellStyle name="표준 3 3 5 5 2 2" xfId="20318"/>
    <cellStyle name="표준 3 3 5 5 2 2 2" xfId="20319"/>
    <cellStyle name="표준 3 3 5 5 2 3" xfId="20320"/>
    <cellStyle name="표준 3 3 5 5 2 4" xfId="20321"/>
    <cellStyle name="표준 3 3 5 5 3" xfId="20322"/>
    <cellStyle name="표준 3 3 5 5 3 2" xfId="20323"/>
    <cellStyle name="표준 3 3 5 5 4" xfId="20324"/>
    <cellStyle name="표준 3 3 5 5 5" xfId="20325"/>
    <cellStyle name="표준 3 3 5 6" xfId="20326"/>
    <cellStyle name="표준 3 3 5 6 2" xfId="20327"/>
    <cellStyle name="표준 3 3 5 6 2 2" xfId="20328"/>
    <cellStyle name="표준 3 3 5 6 3" xfId="20329"/>
    <cellStyle name="표준 3 3 5 6 4" xfId="20330"/>
    <cellStyle name="표준 3 3 5 7" xfId="20331"/>
    <cellStyle name="표준 3 3 5 7 2" xfId="20332"/>
    <cellStyle name="표준 3 3 5 8" xfId="20333"/>
    <cellStyle name="표준 3 3 5 9" xfId="20334"/>
    <cellStyle name="표준 3 3 6" xfId="20335"/>
    <cellStyle name="표준 3 3 6 2" xfId="20336"/>
    <cellStyle name="표준 3 3 6 2 2" xfId="20337"/>
    <cellStyle name="표준 3 3 6 2 2 2" xfId="20338"/>
    <cellStyle name="표준 3 3 6 2 3" xfId="20339"/>
    <cellStyle name="표준 3 3 6 2 4" xfId="20340"/>
    <cellStyle name="표준 3 3 6 3" xfId="20341"/>
    <cellStyle name="표준 3 3 6 3 2" xfId="20342"/>
    <cellStyle name="표준 3 3 6 4" xfId="20343"/>
    <cellStyle name="표준 3 3 6 5" xfId="20344"/>
    <cellStyle name="표준 3 3 7" xfId="20345"/>
    <cellStyle name="표준 3 3 7 2" xfId="20346"/>
    <cellStyle name="표준 3 3 7 2 2" xfId="20347"/>
    <cellStyle name="표준 3 3 7 2 2 2" xfId="20348"/>
    <cellStyle name="표준 3 3 7 2 3" xfId="20349"/>
    <cellStyle name="표준 3 3 7 2 4" xfId="20350"/>
    <cellStyle name="표준 3 3 7 3" xfId="20351"/>
    <cellStyle name="표준 3 3 7 3 2" xfId="20352"/>
    <cellStyle name="표준 3 3 7 4" xfId="20353"/>
    <cellStyle name="표준 3 3 7 5" xfId="20354"/>
    <cellStyle name="표준 3 3 8" xfId="20355"/>
    <cellStyle name="표준 3 3 8 2" xfId="20356"/>
    <cellStyle name="표준 3 3 8 2 2" xfId="20357"/>
    <cellStyle name="표준 3 3 8 2 2 2" xfId="20358"/>
    <cellStyle name="표준 3 3 8 2 3" xfId="20359"/>
    <cellStyle name="표준 3 3 8 2 4" xfId="20360"/>
    <cellStyle name="표준 3 3 8 3" xfId="20361"/>
    <cellStyle name="표준 3 3 8 3 2" xfId="20362"/>
    <cellStyle name="표준 3 3 8 4" xfId="20363"/>
    <cellStyle name="표준 3 3 8 5" xfId="20364"/>
    <cellStyle name="표준 3 3 9" xfId="20365"/>
    <cellStyle name="표준 3 3 9 2" xfId="20366"/>
    <cellStyle name="표준 3 3 9 2 2" xfId="20367"/>
    <cellStyle name="표준 3 3 9 2 2 2" xfId="20368"/>
    <cellStyle name="표준 3 3 9 2 3" xfId="20369"/>
    <cellStyle name="표준 3 3 9 2 4" xfId="20370"/>
    <cellStyle name="표준 3 3 9 3" xfId="20371"/>
    <cellStyle name="표준 3 3 9 3 2" xfId="20372"/>
    <cellStyle name="표준 3 3 9 4" xfId="20373"/>
    <cellStyle name="표준 3 3 9 5" xfId="20374"/>
    <cellStyle name="표준 3 4" xfId="20375"/>
    <cellStyle name="표준 3 5" xfId="20376"/>
    <cellStyle name="표준 3 5 10" xfId="20377"/>
    <cellStyle name="표준 3 5 10 2" xfId="20378"/>
    <cellStyle name="표준 3 5 11" xfId="20379"/>
    <cellStyle name="표준 3 5 12" xfId="20380"/>
    <cellStyle name="표준 3 5 12 2" xfId="20381"/>
    <cellStyle name="표준 3 5 2" xfId="20382"/>
    <cellStyle name="표준 3 5 2 10" xfId="20383"/>
    <cellStyle name="표준 3 5 2 11" xfId="20384"/>
    <cellStyle name="표준 3 5 2 2" xfId="20385"/>
    <cellStyle name="표준 3 5 2 2 10" xfId="20386"/>
    <cellStyle name="표준 3 5 2 2 2" xfId="20387"/>
    <cellStyle name="표준 3 5 2 2 2 2" xfId="20388"/>
    <cellStyle name="표준 3 5 2 2 2 2 2" xfId="20389"/>
    <cellStyle name="표준 3 5 2 2 2 2 2 2" xfId="20390"/>
    <cellStyle name="표준 3 5 2 2 2 2 2 2 2" xfId="20391"/>
    <cellStyle name="표준 3 5 2 2 2 2 2 3" xfId="20392"/>
    <cellStyle name="표준 3 5 2 2 2 2 2 4" xfId="20393"/>
    <cellStyle name="표준 3 5 2 2 2 2 3" xfId="20394"/>
    <cellStyle name="표준 3 5 2 2 2 2 3 2" xfId="20395"/>
    <cellStyle name="표준 3 5 2 2 2 2 4" xfId="20396"/>
    <cellStyle name="표준 3 5 2 2 2 2 5" xfId="20397"/>
    <cellStyle name="표준 3 5 2 2 2 3" xfId="20398"/>
    <cellStyle name="표준 3 5 2 2 2 3 2" xfId="20399"/>
    <cellStyle name="표준 3 5 2 2 2 3 2 2" xfId="20400"/>
    <cellStyle name="표준 3 5 2 2 2 3 2 2 2" xfId="20401"/>
    <cellStyle name="표준 3 5 2 2 2 3 2 3" xfId="20402"/>
    <cellStyle name="표준 3 5 2 2 2 3 2 4" xfId="20403"/>
    <cellStyle name="표준 3 5 2 2 2 3 3" xfId="20404"/>
    <cellStyle name="표준 3 5 2 2 2 3 3 2" xfId="20405"/>
    <cellStyle name="표준 3 5 2 2 2 3 4" xfId="20406"/>
    <cellStyle name="표준 3 5 2 2 2 3 5" xfId="20407"/>
    <cellStyle name="표준 3 5 2 2 2 4" xfId="20408"/>
    <cellStyle name="표준 3 5 2 2 2 4 2" xfId="20409"/>
    <cellStyle name="표준 3 5 2 2 2 4 2 2" xfId="20410"/>
    <cellStyle name="표준 3 5 2 2 2 4 2 2 2" xfId="20411"/>
    <cellStyle name="표준 3 5 2 2 2 4 2 3" xfId="20412"/>
    <cellStyle name="표준 3 5 2 2 2 4 2 4" xfId="20413"/>
    <cellStyle name="표준 3 5 2 2 2 4 3" xfId="20414"/>
    <cellStyle name="표준 3 5 2 2 2 4 3 2" xfId="20415"/>
    <cellStyle name="표준 3 5 2 2 2 4 4" xfId="20416"/>
    <cellStyle name="표준 3 5 2 2 2 4 5" xfId="20417"/>
    <cellStyle name="표준 3 5 2 2 2 5" xfId="20418"/>
    <cellStyle name="표준 3 5 2 2 2 5 2" xfId="20419"/>
    <cellStyle name="표준 3 5 2 2 2 5 2 2" xfId="20420"/>
    <cellStyle name="표준 3 5 2 2 2 5 2 2 2" xfId="20421"/>
    <cellStyle name="표준 3 5 2 2 2 5 2 3" xfId="20422"/>
    <cellStyle name="표준 3 5 2 2 2 5 2 4" xfId="20423"/>
    <cellStyle name="표준 3 5 2 2 2 5 3" xfId="20424"/>
    <cellStyle name="표준 3 5 2 2 2 5 3 2" xfId="20425"/>
    <cellStyle name="표준 3 5 2 2 2 5 4" xfId="20426"/>
    <cellStyle name="표준 3 5 2 2 2 5 5" xfId="20427"/>
    <cellStyle name="표준 3 5 2 2 2 6" xfId="20428"/>
    <cellStyle name="표준 3 5 2 2 2 6 2" xfId="20429"/>
    <cellStyle name="표준 3 5 2 2 2 6 2 2" xfId="20430"/>
    <cellStyle name="표준 3 5 2 2 2 6 3" xfId="20431"/>
    <cellStyle name="표준 3 5 2 2 2 6 4" xfId="20432"/>
    <cellStyle name="표준 3 5 2 2 2 7" xfId="20433"/>
    <cellStyle name="표준 3 5 2 2 2 7 2" xfId="20434"/>
    <cellStyle name="표준 3 5 2 2 2 8" xfId="20435"/>
    <cellStyle name="표준 3 5 2 2 2 9" xfId="20436"/>
    <cellStyle name="표준 3 5 2 2 3" xfId="20437"/>
    <cellStyle name="표준 3 5 2 2 3 2" xfId="20438"/>
    <cellStyle name="표준 3 5 2 2 3 2 2" xfId="20439"/>
    <cellStyle name="표준 3 5 2 2 3 2 2 2" xfId="20440"/>
    <cellStyle name="표준 3 5 2 2 3 2 3" xfId="20441"/>
    <cellStyle name="표준 3 5 2 2 3 2 4" xfId="20442"/>
    <cellStyle name="표준 3 5 2 2 3 3" xfId="20443"/>
    <cellStyle name="표준 3 5 2 2 3 3 2" xfId="20444"/>
    <cellStyle name="표준 3 5 2 2 3 4" xfId="20445"/>
    <cellStyle name="표준 3 5 2 2 3 5" xfId="20446"/>
    <cellStyle name="표준 3 5 2 2 4" xfId="20447"/>
    <cellStyle name="표준 3 5 2 2 4 2" xfId="20448"/>
    <cellStyle name="표준 3 5 2 2 4 2 2" xfId="20449"/>
    <cellStyle name="표준 3 5 2 2 4 2 2 2" xfId="20450"/>
    <cellStyle name="표준 3 5 2 2 4 2 3" xfId="20451"/>
    <cellStyle name="표준 3 5 2 2 4 2 4" xfId="20452"/>
    <cellStyle name="표준 3 5 2 2 4 3" xfId="20453"/>
    <cellStyle name="표준 3 5 2 2 4 3 2" xfId="20454"/>
    <cellStyle name="표준 3 5 2 2 4 4" xfId="20455"/>
    <cellStyle name="표준 3 5 2 2 4 5" xfId="20456"/>
    <cellStyle name="표준 3 5 2 2 5" xfId="20457"/>
    <cellStyle name="표준 3 5 2 2 5 2" xfId="20458"/>
    <cellStyle name="표준 3 5 2 2 5 2 2" xfId="20459"/>
    <cellStyle name="표준 3 5 2 2 5 2 2 2" xfId="20460"/>
    <cellStyle name="표준 3 5 2 2 5 2 3" xfId="20461"/>
    <cellStyle name="표준 3 5 2 2 5 2 4" xfId="20462"/>
    <cellStyle name="표준 3 5 2 2 5 3" xfId="20463"/>
    <cellStyle name="표준 3 5 2 2 5 3 2" xfId="20464"/>
    <cellStyle name="표준 3 5 2 2 5 4" xfId="20465"/>
    <cellStyle name="표준 3 5 2 2 5 5" xfId="20466"/>
    <cellStyle name="표준 3 5 2 2 6" xfId="20467"/>
    <cellStyle name="표준 3 5 2 2 6 2" xfId="20468"/>
    <cellStyle name="표준 3 5 2 2 6 2 2" xfId="20469"/>
    <cellStyle name="표준 3 5 2 2 6 2 2 2" xfId="20470"/>
    <cellStyle name="표준 3 5 2 2 6 2 3" xfId="20471"/>
    <cellStyle name="표준 3 5 2 2 6 2 4" xfId="20472"/>
    <cellStyle name="표준 3 5 2 2 6 3" xfId="20473"/>
    <cellStyle name="표준 3 5 2 2 6 3 2" xfId="20474"/>
    <cellStyle name="표준 3 5 2 2 6 4" xfId="20475"/>
    <cellStyle name="표준 3 5 2 2 6 5" xfId="20476"/>
    <cellStyle name="표준 3 5 2 2 7" xfId="20477"/>
    <cellStyle name="표준 3 5 2 2 7 2" xfId="20478"/>
    <cellStyle name="표준 3 5 2 2 7 2 2" xfId="20479"/>
    <cellStyle name="표준 3 5 2 2 7 3" xfId="20480"/>
    <cellStyle name="표준 3 5 2 2 7 4" xfId="20481"/>
    <cellStyle name="표준 3 5 2 2 8" xfId="20482"/>
    <cellStyle name="표준 3 5 2 2 8 2" xfId="20483"/>
    <cellStyle name="표준 3 5 2 2 9" xfId="20484"/>
    <cellStyle name="표준 3 5 2 3" xfId="20485"/>
    <cellStyle name="표준 3 5 2 3 2" xfId="20486"/>
    <cellStyle name="표준 3 5 2 3 2 2" xfId="20487"/>
    <cellStyle name="표준 3 5 2 3 2 2 2" xfId="20488"/>
    <cellStyle name="표준 3 5 2 3 2 2 2 2" xfId="20489"/>
    <cellStyle name="표준 3 5 2 3 2 2 3" xfId="20490"/>
    <cellStyle name="표준 3 5 2 3 2 2 4" xfId="20491"/>
    <cellStyle name="표준 3 5 2 3 2 3" xfId="20492"/>
    <cellStyle name="표준 3 5 2 3 2 3 2" xfId="20493"/>
    <cellStyle name="표준 3 5 2 3 2 4" xfId="20494"/>
    <cellStyle name="표준 3 5 2 3 2 5" xfId="20495"/>
    <cellStyle name="표준 3 5 2 3 3" xfId="20496"/>
    <cellStyle name="표준 3 5 2 3 3 2" xfId="20497"/>
    <cellStyle name="표준 3 5 2 3 3 2 2" xfId="20498"/>
    <cellStyle name="표준 3 5 2 3 3 2 2 2" xfId="20499"/>
    <cellStyle name="표준 3 5 2 3 3 2 3" xfId="20500"/>
    <cellStyle name="표준 3 5 2 3 3 2 4" xfId="20501"/>
    <cellStyle name="표준 3 5 2 3 3 3" xfId="20502"/>
    <cellStyle name="표준 3 5 2 3 3 3 2" xfId="20503"/>
    <cellStyle name="표준 3 5 2 3 3 4" xfId="20504"/>
    <cellStyle name="표준 3 5 2 3 3 5" xfId="20505"/>
    <cellStyle name="표준 3 5 2 3 4" xfId="20506"/>
    <cellStyle name="표준 3 5 2 3 4 2" xfId="20507"/>
    <cellStyle name="표준 3 5 2 3 4 2 2" xfId="20508"/>
    <cellStyle name="표준 3 5 2 3 4 2 2 2" xfId="20509"/>
    <cellStyle name="표준 3 5 2 3 4 2 3" xfId="20510"/>
    <cellStyle name="표준 3 5 2 3 4 2 4" xfId="20511"/>
    <cellStyle name="표준 3 5 2 3 4 3" xfId="20512"/>
    <cellStyle name="표준 3 5 2 3 4 3 2" xfId="20513"/>
    <cellStyle name="표준 3 5 2 3 4 4" xfId="20514"/>
    <cellStyle name="표준 3 5 2 3 4 5" xfId="20515"/>
    <cellStyle name="표준 3 5 2 3 5" xfId="20516"/>
    <cellStyle name="표준 3 5 2 3 5 2" xfId="20517"/>
    <cellStyle name="표준 3 5 2 3 5 2 2" xfId="20518"/>
    <cellStyle name="표준 3 5 2 3 5 2 2 2" xfId="20519"/>
    <cellStyle name="표준 3 5 2 3 5 2 3" xfId="20520"/>
    <cellStyle name="표준 3 5 2 3 5 2 4" xfId="20521"/>
    <cellStyle name="표준 3 5 2 3 5 3" xfId="20522"/>
    <cellStyle name="표준 3 5 2 3 5 3 2" xfId="20523"/>
    <cellStyle name="표준 3 5 2 3 5 4" xfId="20524"/>
    <cellStyle name="표준 3 5 2 3 5 5" xfId="20525"/>
    <cellStyle name="표준 3 5 2 3 6" xfId="20526"/>
    <cellStyle name="표준 3 5 2 3 6 2" xfId="20527"/>
    <cellStyle name="표준 3 5 2 3 6 2 2" xfId="20528"/>
    <cellStyle name="표준 3 5 2 3 6 3" xfId="20529"/>
    <cellStyle name="표준 3 5 2 3 6 4" xfId="20530"/>
    <cellStyle name="표준 3 5 2 3 7" xfId="20531"/>
    <cellStyle name="표준 3 5 2 3 7 2" xfId="20532"/>
    <cellStyle name="표준 3 5 2 3 8" xfId="20533"/>
    <cellStyle name="표준 3 5 2 3 9" xfId="20534"/>
    <cellStyle name="표준 3 5 2 4" xfId="20535"/>
    <cellStyle name="표준 3 5 2 4 2" xfId="20536"/>
    <cellStyle name="표준 3 5 2 4 2 2" xfId="20537"/>
    <cellStyle name="표준 3 5 2 4 2 2 2" xfId="20538"/>
    <cellStyle name="표준 3 5 2 4 2 3" xfId="20539"/>
    <cellStyle name="표준 3 5 2 4 2 4" xfId="20540"/>
    <cellStyle name="표준 3 5 2 4 3" xfId="20541"/>
    <cellStyle name="표준 3 5 2 4 3 2" xfId="20542"/>
    <cellStyle name="표준 3 5 2 4 4" xfId="20543"/>
    <cellStyle name="표준 3 5 2 4 5" xfId="20544"/>
    <cellStyle name="표준 3 5 2 5" xfId="20545"/>
    <cellStyle name="표준 3 5 2 5 2" xfId="20546"/>
    <cellStyle name="표준 3 5 2 5 2 2" xfId="20547"/>
    <cellStyle name="표준 3 5 2 5 2 2 2" xfId="20548"/>
    <cellStyle name="표준 3 5 2 5 2 3" xfId="20549"/>
    <cellStyle name="표준 3 5 2 5 2 4" xfId="20550"/>
    <cellStyle name="표준 3 5 2 5 3" xfId="20551"/>
    <cellStyle name="표준 3 5 2 5 3 2" xfId="20552"/>
    <cellStyle name="표준 3 5 2 5 4" xfId="20553"/>
    <cellStyle name="표준 3 5 2 5 5" xfId="20554"/>
    <cellStyle name="표준 3 5 2 6" xfId="20555"/>
    <cellStyle name="표준 3 5 2 6 2" xfId="20556"/>
    <cellStyle name="표준 3 5 2 6 2 2" xfId="20557"/>
    <cellStyle name="표준 3 5 2 6 2 2 2" xfId="20558"/>
    <cellStyle name="표준 3 5 2 6 2 3" xfId="20559"/>
    <cellStyle name="표준 3 5 2 6 2 4" xfId="20560"/>
    <cellStyle name="표준 3 5 2 6 3" xfId="20561"/>
    <cellStyle name="표준 3 5 2 6 3 2" xfId="20562"/>
    <cellStyle name="표준 3 5 2 6 4" xfId="20563"/>
    <cellStyle name="표준 3 5 2 6 5" xfId="20564"/>
    <cellStyle name="표준 3 5 2 7" xfId="20565"/>
    <cellStyle name="표준 3 5 2 7 2" xfId="20566"/>
    <cellStyle name="표준 3 5 2 7 2 2" xfId="20567"/>
    <cellStyle name="표준 3 5 2 7 2 2 2" xfId="20568"/>
    <cellStyle name="표준 3 5 2 7 2 3" xfId="20569"/>
    <cellStyle name="표준 3 5 2 7 2 4" xfId="20570"/>
    <cellStyle name="표준 3 5 2 7 3" xfId="20571"/>
    <cellStyle name="표준 3 5 2 7 3 2" xfId="20572"/>
    <cellStyle name="표준 3 5 2 7 4" xfId="20573"/>
    <cellStyle name="표준 3 5 2 7 5" xfId="20574"/>
    <cellStyle name="표준 3 5 2 8" xfId="20575"/>
    <cellStyle name="표준 3 5 2 8 2" xfId="20576"/>
    <cellStyle name="표준 3 5 2 8 2 2" xfId="20577"/>
    <cellStyle name="표준 3 5 2 8 3" xfId="20578"/>
    <cellStyle name="표준 3 5 2 8 4" xfId="20579"/>
    <cellStyle name="표준 3 5 2 9" xfId="20580"/>
    <cellStyle name="표준 3 5 2 9 2" xfId="20581"/>
    <cellStyle name="표준 3 5 3" xfId="20582"/>
    <cellStyle name="표준 3 5 3 10" xfId="20583"/>
    <cellStyle name="표준 3 5 3 2" xfId="20584"/>
    <cellStyle name="표준 3 5 3 2 2" xfId="20585"/>
    <cellStyle name="표준 3 5 3 2 2 2" xfId="20586"/>
    <cellStyle name="표준 3 5 3 2 2 2 2" xfId="20587"/>
    <cellStyle name="표준 3 5 3 2 2 2 2 2" xfId="20588"/>
    <cellStyle name="표준 3 5 3 2 2 2 3" xfId="20589"/>
    <cellStyle name="표준 3 5 3 2 2 2 4" xfId="20590"/>
    <cellStyle name="표준 3 5 3 2 2 3" xfId="20591"/>
    <cellStyle name="표준 3 5 3 2 2 3 2" xfId="20592"/>
    <cellStyle name="표준 3 5 3 2 2 4" xfId="20593"/>
    <cellStyle name="표준 3 5 3 2 2 5" xfId="20594"/>
    <cellStyle name="표준 3 5 3 2 3" xfId="20595"/>
    <cellStyle name="표준 3 5 3 2 3 2" xfId="20596"/>
    <cellStyle name="표준 3 5 3 2 3 2 2" xfId="20597"/>
    <cellStyle name="표준 3 5 3 2 3 2 2 2" xfId="20598"/>
    <cellStyle name="표준 3 5 3 2 3 2 3" xfId="20599"/>
    <cellStyle name="표준 3 5 3 2 3 2 4" xfId="20600"/>
    <cellStyle name="표준 3 5 3 2 3 3" xfId="20601"/>
    <cellStyle name="표준 3 5 3 2 3 3 2" xfId="20602"/>
    <cellStyle name="표준 3 5 3 2 3 4" xfId="20603"/>
    <cellStyle name="표준 3 5 3 2 3 5" xfId="20604"/>
    <cellStyle name="표준 3 5 3 2 4" xfId="20605"/>
    <cellStyle name="표준 3 5 3 2 4 2" xfId="20606"/>
    <cellStyle name="표준 3 5 3 2 4 2 2" xfId="20607"/>
    <cellStyle name="표준 3 5 3 2 4 2 2 2" xfId="20608"/>
    <cellStyle name="표준 3 5 3 2 4 2 3" xfId="20609"/>
    <cellStyle name="표준 3 5 3 2 4 2 4" xfId="20610"/>
    <cellStyle name="표준 3 5 3 2 4 3" xfId="20611"/>
    <cellStyle name="표준 3 5 3 2 4 3 2" xfId="20612"/>
    <cellStyle name="표준 3 5 3 2 4 4" xfId="20613"/>
    <cellStyle name="표준 3 5 3 2 4 5" xfId="20614"/>
    <cellStyle name="표준 3 5 3 2 5" xfId="20615"/>
    <cellStyle name="표준 3 5 3 2 5 2" xfId="20616"/>
    <cellStyle name="표준 3 5 3 2 5 2 2" xfId="20617"/>
    <cellStyle name="표준 3 5 3 2 5 2 2 2" xfId="20618"/>
    <cellStyle name="표준 3 5 3 2 5 2 3" xfId="20619"/>
    <cellStyle name="표준 3 5 3 2 5 2 4" xfId="20620"/>
    <cellStyle name="표준 3 5 3 2 5 3" xfId="20621"/>
    <cellStyle name="표준 3 5 3 2 5 3 2" xfId="20622"/>
    <cellStyle name="표준 3 5 3 2 5 4" xfId="20623"/>
    <cellStyle name="표준 3 5 3 2 5 5" xfId="20624"/>
    <cellStyle name="표준 3 5 3 2 6" xfId="20625"/>
    <cellStyle name="표준 3 5 3 2 6 2" xfId="20626"/>
    <cellStyle name="표준 3 5 3 2 6 2 2" xfId="20627"/>
    <cellStyle name="표준 3 5 3 2 6 3" xfId="20628"/>
    <cellStyle name="표준 3 5 3 2 6 4" xfId="20629"/>
    <cellStyle name="표준 3 5 3 2 7" xfId="20630"/>
    <cellStyle name="표준 3 5 3 2 7 2" xfId="20631"/>
    <cellStyle name="표준 3 5 3 2 8" xfId="20632"/>
    <cellStyle name="표준 3 5 3 2 9" xfId="20633"/>
    <cellStyle name="표준 3 5 3 3" xfId="20634"/>
    <cellStyle name="표준 3 5 3 3 2" xfId="20635"/>
    <cellStyle name="표준 3 5 3 3 2 2" xfId="20636"/>
    <cellStyle name="표준 3 5 3 3 2 2 2" xfId="20637"/>
    <cellStyle name="표준 3 5 3 3 2 3" xfId="20638"/>
    <cellStyle name="표준 3 5 3 3 2 4" xfId="20639"/>
    <cellStyle name="표준 3 5 3 3 3" xfId="20640"/>
    <cellStyle name="표준 3 5 3 3 3 2" xfId="20641"/>
    <cellStyle name="표준 3 5 3 3 4" xfId="20642"/>
    <cellStyle name="표준 3 5 3 3 5" xfId="20643"/>
    <cellStyle name="표준 3 5 3 4" xfId="20644"/>
    <cellStyle name="표준 3 5 3 4 2" xfId="20645"/>
    <cellStyle name="표준 3 5 3 4 2 2" xfId="20646"/>
    <cellStyle name="표준 3 5 3 4 2 2 2" xfId="20647"/>
    <cellStyle name="표준 3 5 3 4 2 3" xfId="20648"/>
    <cellStyle name="표준 3 5 3 4 2 4" xfId="20649"/>
    <cellStyle name="표준 3 5 3 4 3" xfId="20650"/>
    <cellStyle name="표준 3 5 3 4 3 2" xfId="20651"/>
    <cellStyle name="표준 3 5 3 4 4" xfId="20652"/>
    <cellStyle name="표준 3 5 3 4 5" xfId="20653"/>
    <cellStyle name="표준 3 5 3 5" xfId="20654"/>
    <cellStyle name="표준 3 5 3 5 2" xfId="20655"/>
    <cellStyle name="표준 3 5 3 5 2 2" xfId="20656"/>
    <cellStyle name="표준 3 5 3 5 2 2 2" xfId="20657"/>
    <cellStyle name="표준 3 5 3 5 2 3" xfId="20658"/>
    <cellStyle name="표준 3 5 3 5 2 4" xfId="20659"/>
    <cellStyle name="표준 3 5 3 5 3" xfId="20660"/>
    <cellStyle name="표준 3 5 3 5 3 2" xfId="20661"/>
    <cellStyle name="표준 3 5 3 5 4" xfId="20662"/>
    <cellStyle name="표준 3 5 3 5 5" xfId="20663"/>
    <cellStyle name="표준 3 5 3 6" xfId="20664"/>
    <cellStyle name="표준 3 5 3 6 2" xfId="20665"/>
    <cellStyle name="표준 3 5 3 6 2 2" xfId="20666"/>
    <cellStyle name="표준 3 5 3 6 2 2 2" xfId="20667"/>
    <cellStyle name="표준 3 5 3 6 2 3" xfId="20668"/>
    <cellStyle name="표준 3 5 3 6 2 4" xfId="20669"/>
    <cellStyle name="표준 3 5 3 6 3" xfId="20670"/>
    <cellStyle name="표준 3 5 3 6 3 2" xfId="20671"/>
    <cellStyle name="표준 3 5 3 6 4" xfId="20672"/>
    <cellStyle name="표준 3 5 3 6 5" xfId="20673"/>
    <cellStyle name="표준 3 5 3 7" xfId="20674"/>
    <cellStyle name="표준 3 5 3 7 2" xfId="20675"/>
    <cellStyle name="표준 3 5 3 7 2 2" xfId="20676"/>
    <cellStyle name="표준 3 5 3 7 3" xfId="20677"/>
    <cellStyle name="표준 3 5 3 7 4" xfId="20678"/>
    <cellStyle name="표준 3 5 3 8" xfId="20679"/>
    <cellStyle name="표준 3 5 3 8 2" xfId="20680"/>
    <cellStyle name="표준 3 5 3 9" xfId="20681"/>
    <cellStyle name="표준 3 5 4" xfId="20682"/>
    <cellStyle name="표준 3 5 4 2" xfId="20683"/>
    <cellStyle name="표준 3 5 4 2 2" xfId="20684"/>
    <cellStyle name="표준 3 5 4 2 2 2" xfId="20685"/>
    <cellStyle name="표준 3 5 4 2 2 2 2" xfId="20686"/>
    <cellStyle name="표준 3 5 4 2 2 3" xfId="20687"/>
    <cellStyle name="표준 3 5 4 2 2 4" xfId="20688"/>
    <cellStyle name="표준 3 5 4 2 3" xfId="20689"/>
    <cellStyle name="표준 3 5 4 2 3 2" xfId="20690"/>
    <cellStyle name="표준 3 5 4 2 4" xfId="20691"/>
    <cellStyle name="표준 3 5 4 2 5" xfId="20692"/>
    <cellStyle name="표준 3 5 4 3" xfId="20693"/>
    <cellStyle name="표준 3 5 4 3 2" xfId="20694"/>
    <cellStyle name="표준 3 5 4 3 2 2" xfId="20695"/>
    <cellStyle name="표준 3 5 4 3 2 2 2" xfId="20696"/>
    <cellStyle name="표준 3 5 4 3 2 3" xfId="20697"/>
    <cellStyle name="표준 3 5 4 3 2 4" xfId="20698"/>
    <cellStyle name="표준 3 5 4 3 3" xfId="20699"/>
    <cellStyle name="표준 3 5 4 3 3 2" xfId="20700"/>
    <cellStyle name="표준 3 5 4 3 4" xfId="20701"/>
    <cellStyle name="표준 3 5 4 3 5" xfId="20702"/>
    <cellStyle name="표준 3 5 4 4" xfId="20703"/>
    <cellStyle name="표준 3 5 4 4 2" xfId="20704"/>
    <cellStyle name="표준 3 5 4 4 2 2" xfId="20705"/>
    <cellStyle name="표준 3 5 4 4 2 2 2" xfId="20706"/>
    <cellStyle name="표준 3 5 4 4 2 3" xfId="20707"/>
    <cellStyle name="표준 3 5 4 4 2 4" xfId="20708"/>
    <cellStyle name="표준 3 5 4 4 3" xfId="20709"/>
    <cellStyle name="표준 3 5 4 4 3 2" xfId="20710"/>
    <cellStyle name="표준 3 5 4 4 4" xfId="20711"/>
    <cellStyle name="표준 3 5 4 4 5" xfId="20712"/>
    <cellStyle name="표준 3 5 4 5" xfId="20713"/>
    <cellStyle name="표준 3 5 4 5 2" xfId="20714"/>
    <cellStyle name="표준 3 5 4 5 2 2" xfId="20715"/>
    <cellStyle name="표준 3 5 4 5 2 2 2" xfId="20716"/>
    <cellStyle name="표준 3 5 4 5 2 3" xfId="20717"/>
    <cellStyle name="표준 3 5 4 5 2 4" xfId="20718"/>
    <cellStyle name="표준 3 5 4 5 3" xfId="20719"/>
    <cellStyle name="표준 3 5 4 5 3 2" xfId="20720"/>
    <cellStyle name="표준 3 5 4 5 4" xfId="20721"/>
    <cellStyle name="표준 3 5 4 5 5" xfId="20722"/>
    <cellStyle name="표준 3 5 4 6" xfId="20723"/>
    <cellStyle name="표준 3 5 4 6 2" xfId="20724"/>
    <cellStyle name="표준 3 5 4 6 2 2" xfId="20725"/>
    <cellStyle name="표준 3 5 4 6 3" xfId="20726"/>
    <cellStyle name="표준 3 5 4 6 4" xfId="20727"/>
    <cellStyle name="표준 3 5 4 7" xfId="20728"/>
    <cellStyle name="표준 3 5 4 7 2" xfId="20729"/>
    <cellStyle name="표준 3 5 4 8" xfId="20730"/>
    <cellStyle name="표준 3 5 4 9" xfId="20731"/>
    <cellStyle name="표준 3 5 5" xfId="20732"/>
    <cellStyle name="표준 3 5 5 2" xfId="20733"/>
    <cellStyle name="표준 3 5 5 2 2" xfId="20734"/>
    <cellStyle name="표준 3 5 5 2 2 2" xfId="20735"/>
    <cellStyle name="표준 3 5 5 2 3" xfId="20736"/>
    <cellStyle name="표준 3 5 5 2 4" xfId="20737"/>
    <cellStyle name="표준 3 5 5 3" xfId="20738"/>
    <cellStyle name="표준 3 5 5 3 2" xfId="20739"/>
    <cellStyle name="표준 3 5 5 4" xfId="20740"/>
    <cellStyle name="표준 3 5 5 5" xfId="20741"/>
    <cellStyle name="표준 3 5 6" xfId="20742"/>
    <cellStyle name="표준 3 5 6 2" xfId="20743"/>
    <cellStyle name="표준 3 5 6 2 2" xfId="20744"/>
    <cellStyle name="표준 3 5 6 2 2 2" xfId="20745"/>
    <cellStyle name="표준 3 5 6 2 3" xfId="20746"/>
    <cellStyle name="표준 3 5 6 2 4" xfId="20747"/>
    <cellStyle name="표준 3 5 6 3" xfId="20748"/>
    <cellStyle name="표준 3 5 6 3 2" xfId="20749"/>
    <cellStyle name="표준 3 5 6 4" xfId="20750"/>
    <cellStyle name="표준 3 5 6 5" xfId="20751"/>
    <cellStyle name="표준 3 5 7" xfId="20752"/>
    <cellStyle name="표준 3 5 7 2" xfId="20753"/>
    <cellStyle name="표준 3 5 7 2 2" xfId="20754"/>
    <cellStyle name="표준 3 5 7 2 2 2" xfId="20755"/>
    <cellStyle name="표준 3 5 7 2 3" xfId="20756"/>
    <cellStyle name="표준 3 5 7 2 4" xfId="20757"/>
    <cellStyle name="표준 3 5 7 3" xfId="20758"/>
    <cellStyle name="표준 3 5 7 3 2" xfId="20759"/>
    <cellStyle name="표준 3 5 7 4" xfId="20760"/>
    <cellStyle name="표준 3 5 7 5" xfId="20761"/>
    <cellStyle name="표준 3 5 8" xfId="20762"/>
    <cellStyle name="표준 3 5 8 2" xfId="20763"/>
    <cellStyle name="표준 3 5 8 2 2" xfId="20764"/>
    <cellStyle name="표준 3 5 8 2 2 2" xfId="20765"/>
    <cellStyle name="표준 3 5 8 2 3" xfId="20766"/>
    <cellStyle name="표준 3 5 8 2 4" xfId="20767"/>
    <cellStyle name="표준 3 5 8 3" xfId="20768"/>
    <cellStyle name="표준 3 5 8 3 2" xfId="20769"/>
    <cellStyle name="표준 3 5 8 4" xfId="20770"/>
    <cellStyle name="표준 3 5 8 5" xfId="20771"/>
    <cellStyle name="표준 3 5 9" xfId="20772"/>
    <cellStyle name="표준 3 5 9 2" xfId="20773"/>
    <cellStyle name="표준 3 5 9 2 2" xfId="20774"/>
    <cellStyle name="표준 3 5 9 3" xfId="20775"/>
    <cellStyle name="표준 3 5 9 4" xfId="20776"/>
    <cellStyle name="표준 3 6" xfId="20777"/>
    <cellStyle name="표준 3 6 10" xfId="20778"/>
    <cellStyle name="표준 3 6 11" xfId="20779"/>
    <cellStyle name="표준 3 6 2" xfId="20780"/>
    <cellStyle name="표준 3 6 2 10" xfId="20781"/>
    <cellStyle name="표준 3 6 2 2" xfId="20782"/>
    <cellStyle name="표준 3 6 2 2 2" xfId="20783"/>
    <cellStyle name="표준 3 6 2 2 2 2" xfId="20784"/>
    <cellStyle name="표준 3 6 2 2 2 2 2" xfId="20785"/>
    <cellStyle name="표준 3 6 2 2 2 2 2 2" xfId="20786"/>
    <cellStyle name="표준 3 6 2 2 2 2 3" xfId="20787"/>
    <cellStyle name="표준 3 6 2 2 2 2 4" xfId="20788"/>
    <cellStyle name="표준 3 6 2 2 2 3" xfId="20789"/>
    <cellStyle name="표준 3 6 2 2 2 3 2" xfId="20790"/>
    <cellStyle name="표준 3 6 2 2 2 4" xfId="20791"/>
    <cellStyle name="표준 3 6 2 2 2 5" xfId="20792"/>
    <cellStyle name="표준 3 6 2 2 3" xfId="20793"/>
    <cellStyle name="표준 3 6 2 2 3 2" xfId="20794"/>
    <cellStyle name="표준 3 6 2 2 3 2 2" xfId="20795"/>
    <cellStyle name="표준 3 6 2 2 3 2 2 2" xfId="20796"/>
    <cellStyle name="표준 3 6 2 2 3 2 3" xfId="20797"/>
    <cellStyle name="표준 3 6 2 2 3 2 4" xfId="20798"/>
    <cellStyle name="표준 3 6 2 2 3 3" xfId="20799"/>
    <cellStyle name="표준 3 6 2 2 3 3 2" xfId="20800"/>
    <cellStyle name="표준 3 6 2 2 3 4" xfId="20801"/>
    <cellStyle name="표준 3 6 2 2 3 5" xfId="20802"/>
    <cellStyle name="표준 3 6 2 2 4" xfId="20803"/>
    <cellStyle name="표준 3 6 2 2 4 2" xfId="20804"/>
    <cellStyle name="표준 3 6 2 2 4 2 2" xfId="20805"/>
    <cellStyle name="표준 3 6 2 2 4 2 2 2" xfId="20806"/>
    <cellStyle name="표준 3 6 2 2 4 2 3" xfId="20807"/>
    <cellStyle name="표준 3 6 2 2 4 2 4" xfId="20808"/>
    <cellStyle name="표준 3 6 2 2 4 3" xfId="20809"/>
    <cellStyle name="표준 3 6 2 2 4 3 2" xfId="20810"/>
    <cellStyle name="표준 3 6 2 2 4 4" xfId="20811"/>
    <cellStyle name="표준 3 6 2 2 4 5" xfId="20812"/>
    <cellStyle name="표준 3 6 2 2 5" xfId="20813"/>
    <cellStyle name="표준 3 6 2 2 5 2" xfId="20814"/>
    <cellStyle name="표준 3 6 2 2 5 2 2" xfId="20815"/>
    <cellStyle name="표준 3 6 2 2 5 2 2 2" xfId="20816"/>
    <cellStyle name="표준 3 6 2 2 5 2 3" xfId="20817"/>
    <cellStyle name="표준 3 6 2 2 5 2 4" xfId="20818"/>
    <cellStyle name="표준 3 6 2 2 5 3" xfId="20819"/>
    <cellStyle name="표준 3 6 2 2 5 3 2" xfId="20820"/>
    <cellStyle name="표준 3 6 2 2 5 4" xfId="20821"/>
    <cellStyle name="표준 3 6 2 2 5 5" xfId="20822"/>
    <cellStyle name="표준 3 6 2 2 6" xfId="20823"/>
    <cellStyle name="표준 3 6 2 2 6 2" xfId="20824"/>
    <cellStyle name="표준 3 6 2 2 6 2 2" xfId="20825"/>
    <cellStyle name="표준 3 6 2 2 6 3" xfId="20826"/>
    <cellStyle name="표준 3 6 2 2 6 4" xfId="20827"/>
    <cellStyle name="표준 3 6 2 2 7" xfId="20828"/>
    <cellStyle name="표준 3 6 2 2 7 2" xfId="20829"/>
    <cellStyle name="표준 3 6 2 2 8" xfId="20830"/>
    <cellStyle name="표준 3 6 2 2 9" xfId="20831"/>
    <cellStyle name="표준 3 6 2 3" xfId="20832"/>
    <cellStyle name="표준 3 6 2 3 2" xfId="20833"/>
    <cellStyle name="표준 3 6 2 3 2 2" xfId="20834"/>
    <cellStyle name="표준 3 6 2 3 2 2 2" xfId="20835"/>
    <cellStyle name="표준 3 6 2 3 2 3" xfId="20836"/>
    <cellStyle name="표준 3 6 2 3 2 4" xfId="20837"/>
    <cellStyle name="표준 3 6 2 3 3" xfId="20838"/>
    <cellStyle name="표준 3 6 2 3 3 2" xfId="20839"/>
    <cellStyle name="표준 3 6 2 3 4" xfId="20840"/>
    <cellStyle name="표준 3 6 2 3 5" xfId="20841"/>
    <cellStyle name="표준 3 6 2 4" xfId="20842"/>
    <cellStyle name="표준 3 6 2 4 2" xfId="20843"/>
    <cellStyle name="표준 3 6 2 4 2 2" xfId="20844"/>
    <cellStyle name="표준 3 6 2 4 2 2 2" xfId="20845"/>
    <cellStyle name="표준 3 6 2 4 2 3" xfId="20846"/>
    <cellStyle name="표준 3 6 2 4 2 4" xfId="20847"/>
    <cellStyle name="표준 3 6 2 4 3" xfId="20848"/>
    <cellStyle name="표준 3 6 2 4 3 2" xfId="20849"/>
    <cellStyle name="표준 3 6 2 4 4" xfId="20850"/>
    <cellStyle name="표준 3 6 2 4 5" xfId="20851"/>
    <cellStyle name="표준 3 6 2 5" xfId="20852"/>
    <cellStyle name="표준 3 6 2 5 2" xfId="20853"/>
    <cellStyle name="표준 3 6 2 5 2 2" xfId="20854"/>
    <cellStyle name="표준 3 6 2 5 2 2 2" xfId="20855"/>
    <cellStyle name="표준 3 6 2 5 2 3" xfId="20856"/>
    <cellStyle name="표준 3 6 2 5 2 4" xfId="20857"/>
    <cellStyle name="표준 3 6 2 5 3" xfId="20858"/>
    <cellStyle name="표준 3 6 2 5 3 2" xfId="20859"/>
    <cellStyle name="표준 3 6 2 5 4" xfId="20860"/>
    <cellStyle name="표준 3 6 2 5 5" xfId="20861"/>
    <cellStyle name="표준 3 6 2 6" xfId="20862"/>
    <cellStyle name="표준 3 6 2 6 2" xfId="20863"/>
    <cellStyle name="표준 3 6 2 6 2 2" xfId="20864"/>
    <cellStyle name="표준 3 6 2 6 2 2 2" xfId="20865"/>
    <cellStyle name="표준 3 6 2 6 2 3" xfId="20866"/>
    <cellStyle name="표준 3 6 2 6 2 4" xfId="20867"/>
    <cellStyle name="표준 3 6 2 6 3" xfId="20868"/>
    <cellStyle name="표준 3 6 2 6 3 2" xfId="20869"/>
    <cellStyle name="표준 3 6 2 6 4" xfId="20870"/>
    <cellStyle name="표준 3 6 2 6 5" xfId="20871"/>
    <cellStyle name="표준 3 6 2 7" xfId="20872"/>
    <cellStyle name="표준 3 6 2 7 2" xfId="20873"/>
    <cellStyle name="표준 3 6 2 7 2 2" xfId="20874"/>
    <cellStyle name="표준 3 6 2 7 3" xfId="20875"/>
    <cellStyle name="표준 3 6 2 7 4" xfId="20876"/>
    <cellStyle name="표준 3 6 2 8" xfId="20877"/>
    <cellStyle name="표준 3 6 2 8 2" xfId="20878"/>
    <cellStyle name="표준 3 6 2 9" xfId="20879"/>
    <cellStyle name="표준 3 6 3" xfId="20880"/>
    <cellStyle name="표준 3 6 3 2" xfId="20881"/>
    <cellStyle name="표준 3 6 3 2 2" xfId="20882"/>
    <cellStyle name="표준 3 6 3 2 2 2" xfId="20883"/>
    <cellStyle name="표준 3 6 3 2 2 2 2" xfId="20884"/>
    <cellStyle name="표준 3 6 3 2 2 3" xfId="20885"/>
    <cellStyle name="표준 3 6 3 2 2 4" xfId="20886"/>
    <cellStyle name="표준 3 6 3 2 3" xfId="20887"/>
    <cellStyle name="표준 3 6 3 2 3 2" xfId="20888"/>
    <cellStyle name="표준 3 6 3 2 4" xfId="20889"/>
    <cellStyle name="표준 3 6 3 2 5" xfId="20890"/>
    <cellStyle name="표준 3 6 3 3" xfId="20891"/>
    <cellStyle name="표준 3 6 3 3 2" xfId="20892"/>
    <cellStyle name="표준 3 6 3 3 2 2" xfId="20893"/>
    <cellStyle name="표준 3 6 3 3 2 2 2" xfId="20894"/>
    <cellStyle name="표준 3 6 3 3 2 3" xfId="20895"/>
    <cellStyle name="표준 3 6 3 3 2 4" xfId="20896"/>
    <cellStyle name="표준 3 6 3 3 3" xfId="20897"/>
    <cellStyle name="표준 3 6 3 3 3 2" xfId="20898"/>
    <cellStyle name="표준 3 6 3 3 4" xfId="20899"/>
    <cellStyle name="표준 3 6 3 3 5" xfId="20900"/>
    <cellStyle name="표준 3 6 3 4" xfId="20901"/>
    <cellStyle name="표준 3 6 3 4 2" xfId="20902"/>
    <cellStyle name="표준 3 6 3 4 2 2" xfId="20903"/>
    <cellStyle name="표준 3 6 3 4 2 2 2" xfId="20904"/>
    <cellStyle name="표준 3 6 3 4 2 3" xfId="20905"/>
    <cellStyle name="표준 3 6 3 4 2 4" xfId="20906"/>
    <cellStyle name="표준 3 6 3 4 3" xfId="20907"/>
    <cellStyle name="표준 3 6 3 4 3 2" xfId="20908"/>
    <cellStyle name="표준 3 6 3 4 4" xfId="20909"/>
    <cellStyle name="표준 3 6 3 4 5" xfId="20910"/>
    <cellStyle name="표준 3 6 3 5" xfId="20911"/>
    <cellStyle name="표준 3 6 3 5 2" xfId="20912"/>
    <cellStyle name="표준 3 6 3 5 2 2" xfId="20913"/>
    <cellStyle name="표준 3 6 3 5 2 2 2" xfId="20914"/>
    <cellStyle name="표준 3 6 3 5 2 3" xfId="20915"/>
    <cellStyle name="표준 3 6 3 5 2 4" xfId="20916"/>
    <cellStyle name="표준 3 6 3 5 3" xfId="20917"/>
    <cellStyle name="표준 3 6 3 5 3 2" xfId="20918"/>
    <cellStyle name="표준 3 6 3 5 4" xfId="20919"/>
    <cellStyle name="표준 3 6 3 5 5" xfId="20920"/>
    <cellStyle name="표준 3 6 3 6" xfId="20921"/>
    <cellStyle name="표준 3 6 3 6 2" xfId="20922"/>
    <cellStyle name="표준 3 6 3 6 2 2" xfId="20923"/>
    <cellStyle name="표준 3 6 3 6 3" xfId="20924"/>
    <cellStyle name="표준 3 6 3 6 4" xfId="20925"/>
    <cellStyle name="표준 3 6 3 7" xfId="20926"/>
    <cellStyle name="표준 3 6 3 7 2" xfId="20927"/>
    <cellStyle name="표준 3 6 3 8" xfId="20928"/>
    <cellStyle name="표준 3 6 3 9" xfId="20929"/>
    <cellStyle name="표준 3 6 4" xfId="20930"/>
    <cellStyle name="표준 3 6 4 2" xfId="20931"/>
    <cellStyle name="표준 3 6 4 2 2" xfId="20932"/>
    <cellStyle name="표준 3 6 4 2 2 2" xfId="20933"/>
    <cellStyle name="표준 3 6 4 2 3" xfId="20934"/>
    <cellStyle name="표준 3 6 4 2 4" xfId="20935"/>
    <cellStyle name="표준 3 6 4 3" xfId="20936"/>
    <cellStyle name="표준 3 6 4 3 2" xfId="20937"/>
    <cellStyle name="표준 3 6 4 4" xfId="20938"/>
    <cellStyle name="표준 3 6 4 5" xfId="20939"/>
    <cellStyle name="표준 3 6 5" xfId="20940"/>
    <cellStyle name="표준 3 6 5 2" xfId="20941"/>
    <cellStyle name="표준 3 6 5 2 2" xfId="20942"/>
    <cellStyle name="표준 3 6 5 2 2 2" xfId="20943"/>
    <cellStyle name="표준 3 6 5 2 3" xfId="20944"/>
    <cellStyle name="표준 3 6 5 2 4" xfId="20945"/>
    <cellStyle name="표준 3 6 5 3" xfId="20946"/>
    <cellStyle name="표준 3 6 5 3 2" xfId="20947"/>
    <cellStyle name="표준 3 6 5 4" xfId="20948"/>
    <cellStyle name="표준 3 6 5 5" xfId="20949"/>
    <cellStyle name="표준 3 6 6" xfId="20950"/>
    <cellStyle name="표준 3 6 6 2" xfId="20951"/>
    <cellStyle name="표준 3 6 6 2 2" xfId="20952"/>
    <cellStyle name="표준 3 6 6 2 2 2" xfId="20953"/>
    <cellStyle name="표준 3 6 6 2 3" xfId="20954"/>
    <cellStyle name="표준 3 6 6 2 4" xfId="20955"/>
    <cellStyle name="표준 3 6 6 3" xfId="20956"/>
    <cellStyle name="표준 3 6 6 3 2" xfId="20957"/>
    <cellStyle name="표준 3 6 6 4" xfId="20958"/>
    <cellStyle name="표준 3 6 6 5" xfId="20959"/>
    <cellStyle name="표준 3 6 7" xfId="20960"/>
    <cellStyle name="표준 3 6 7 2" xfId="20961"/>
    <cellStyle name="표준 3 6 7 2 2" xfId="20962"/>
    <cellStyle name="표준 3 6 7 2 2 2" xfId="20963"/>
    <cellStyle name="표준 3 6 7 2 3" xfId="20964"/>
    <cellStyle name="표준 3 6 7 2 4" xfId="20965"/>
    <cellStyle name="표준 3 6 7 3" xfId="20966"/>
    <cellStyle name="표준 3 6 7 3 2" xfId="20967"/>
    <cellStyle name="표준 3 6 7 4" xfId="20968"/>
    <cellStyle name="표준 3 6 7 5" xfId="20969"/>
    <cellStyle name="표준 3 6 8" xfId="20970"/>
    <cellStyle name="표준 3 6 8 2" xfId="20971"/>
    <cellStyle name="표준 3 6 8 2 2" xfId="20972"/>
    <cellStyle name="표준 3 6 8 3" xfId="20973"/>
    <cellStyle name="표준 3 6 8 4" xfId="20974"/>
    <cellStyle name="표준 3 6 9" xfId="20975"/>
    <cellStyle name="표준 3 6 9 2" xfId="20976"/>
    <cellStyle name="표준 3 7" xfId="20977"/>
    <cellStyle name="표준 3 7 2" xfId="20978"/>
    <cellStyle name="표준 3 7 2 2" xfId="20979"/>
    <cellStyle name="표준 3 7 2 2 2" xfId="20980"/>
    <cellStyle name="표준 3 7 2 2 2 2" xfId="20981"/>
    <cellStyle name="표준 3 7 2 2 3" xfId="20982"/>
    <cellStyle name="표준 3 7 2 2 4" xfId="20983"/>
    <cellStyle name="표준 3 7 2 3" xfId="20984"/>
    <cellStyle name="표준 3 7 2 3 2" xfId="20985"/>
    <cellStyle name="표준 3 7 2 4" xfId="20986"/>
    <cellStyle name="표준 3 7 2 5" xfId="20987"/>
    <cellStyle name="표준 3 7 3" xfId="20988"/>
    <cellStyle name="표준 3 7 3 2" xfId="20989"/>
    <cellStyle name="표준 3 7 3 2 2" xfId="20990"/>
    <cellStyle name="표준 3 7 3 2 2 2" xfId="20991"/>
    <cellStyle name="표준 3 7 3 2 3" xfId="20992"/>
    <cellStyle name="표준 3 7 3 2 4" xfId="20993"/>
    <cellStyle name="표준 3 7 3 3" xfId="20994"/>
    <cellStyle name="표준 3 7 3 3 2" xfId="20995"/>
    <cellStyle name="표준 3 7 3 4" xfId="20996"/>
    <cellStyle name="표준 3 7 3 5" xfId="20997"/>
    <cellStyle name="표준 3 7 4" xfId="20998"/>
    <cellStyle name="표준 3 7 4 2" xfId="20999"/>
    <cellStyle name="표준 3 7 4 2 2" xfId="21000"/>
    <cellStyle name="표준 3 7 4 2 2 2" xfId="21001"/>
    <cellStyle name="표준 3 7 4 2 3" xfId="21002"/>
    <cellStyle name="표준 3 7 4 2 4" xfId="21003"/>
    <cellStyle name="표준 3 7 4 3" xfId="21004"/>
    <cellStyle name="표준 3 7 4 3 2" xfId="21005"/>
    <cellStyle name="표준 3 7 4 4" xfId="21006"/>
    <cellStyle name="표준 3 7 4 5" xfId="21007"/>
    <cellStyle name="표준 3 7 5" xfId="21008"/>
    <cellStyle name="표준 3 7 5 2" xfId="21009"/>
    <cellStyle name="표준 3 7 5 2 2" xfId="21010"/>
    <cellStyle name="표준 3 7 5 2 2 2" xfId="21011"/>
    <cellStyle name="표준 3 7 5 2 3" xfId="21012"/>
    <cellStyle name="표준 3 7 5 2 4" xfId="21013"/>
    <cellStyle name="표준 3 7 5 3" xfId="21014"/>
    <cellStyle name="표준 3 7 5 3 2" xfId="21015"/>
    <cellStyle name="표준 3 7 5 4" xfId="21016"/>
    <cellStyle name="표준 3 7 5 5" xfId="21017"/>
    <cellStyle name="표준 3 7 6" xfId="21018"/>
    <cellStyle name="표준 3 7 6 2" xfId="21019"/>
    <cellStyle name="표준 3 7 6 2 2" xfId="21020"/>
    <cellStyle name="표준 3 7 6 3" xfId="21021"/>
    <cellStyle name="표준 3 7 6 4" xfId="21022"/>
    <cellStyle name="표준 3 7 7" xfId="21023"/>
    <cellStyle name="표준 3 7 7 2" xfId="21024"/>
    <cellStyle name="표준 3 7 8" xfId="21025"/>
    <cellStyle name="표준 3 7 9" xfId="21026"/>
    <cellStyle name="표준 3 8" xfId="21027"/>
    <cellStyle name="표준 3 8 2" xfId="21028"/>
    <cellStyle name="표준 3 8 2 2" xfId="21029"/>
    <cellStyle name="표준 3 8 2 2 2" xfId="21030"/>
    <cellStyle name="표준 3 8 2 3" xfId="21031"/>
    <cellStyle name="표준 3 8 2 4" xfId="21032"/>
    <cellStyle name="표준 3 8 3" xfId="21033"/>
    <cellStyle name="표준 3 8 3 2" xfId="21034"/>
    <cellStyle name="표준 3 8 4" xfId="21035"/>
    <cellStyle name="표준 3 8 5" xfId="21036"/>
    <cellStyle name="표준 3 9" xfId="21037"/>
    <cellStyle name="표준 3 9 2" xfId="21038"/>
    <cellStyle name="표준 3 9 2 2" xfId="21039"/>
    <cellStyle name="표준 3 9 2 2 2" xfId="21040"/>
    <cellStyle name="표준 3 9 2 3" xfId="21041"/>
    <cellStyle name="표준 3 9 2 4" xfId="21042"/>
    <cellStyle name="표준 3 9 3" xfId="21043"/>
    <cellStyle name="표준 3 9 3 2" xfId="21044"/>
    <cellStyle name="표준 3 9 4" xfId="21045"/>
    <cellStyle name="표준 3 9 5" xfId="21046"/>
    <cellStyle name="표준 3_localvol" xfId="17932"/>
    <cellStyle name="표준 30" xfId="21047"/>
    <cellStyle name="표준 30 2" xfId="21048"/>
    <cellStyle name="표준 30 2 2" xfId="21049"/>
    <cellStyle name="표준 30 2 2 2" xfId="21050"/>
    <cellStyle name="표준 30 2 3" xfId="21051"/>
    <cellStyle name="표준 30 2 4" xfId="21052"/>
    <cellStyle name="표준 30 2 5" xfId="21053"/>
    <cellStyle name="표준 30 3" xfId="21054"/>
    <cellStyle name="표준 30 3 2" xfId="21055"/>
    <cellStyle name="표준 30 4" xfId="21056"/>
    <cellStyle name="표준 30 5" xfId="21057"/>
    <cellStyle name="표준 30 6" xfId="21058"/>
    <cellStyle name="표준 31" xfId="21059"/>
    <cellStyle name="표준 31 2" xfId="21060"/>
    <cellStyle name="표준 31 3" xfId="21061"/>
    <cellStyle name="표준 32" xfId="21062"/>
    <cellStyle name="표준 32 2" xfId="21063"/>
    <cellStyle name="표준 32 3" xfId="21064"/>
    <cellStyle name="표준 33" xfId="21065"/>
    <cellStyle name="표준 33 2" xfId="21066"/>
    <cellStyle name="표준 33 2 2" xfId="21067"/>
    <cellStyle name="표준 33 3" xfId="21068"/>
    <cellStyle name="표준 34" xfId="21069"/>
    <cellStyle name="표준 34 2" xfId="21070"/>
    <cellStyle name="표준 34 2 2" xfId="21071"/>
    <cellStyle name="표준 34 3" xfId="21072"/>
    <cellStyle name="표준 35" xfId="21073"/>
    <cellStyle name="표준 35 2" xfId="21074"/>
    <cellStyle name="표준 35 3" xfId="21075"/>
    <cellStyle name="표준 36" xfId="21076"/>
    <cellStyle name="표준 36 2" xfId="21077"/>
    <cellStyle name="표준 36 3" xfId="21078"/>
    <cellStyle name="표준 36 4" xfId="21079"/>
    <cellStyle name="표준 37" xfId="21080"/>
    <cellStyle name="표준 37 2" xfId="21081"/>
    <cellStyle name="표준 38" xfId="21082"/>
    <cellStyle name="표준 38 2" xfId="21083"/>
    <cellStyle name="표준 39" xfId="21084"/>
    <cellStyle name="표준 39 2" xfId="21085"/>
    <cellStyle name="표준 39 3" xfId="21086"/>
    <cellStyle name="표준 4" xfId="21087"/>
    <cellStyle name="표준 4 10" xfId="21088"/>
    <cellStyle name="표준 4 10 2" xfId="21089"/>
    <cellStyle name="표준 4 10 2 2" xfId="21090"/>
    <cellStyle name="표준 4 10 2 2 2" xfId="21091"/>
    <cellStyle name="표준 4 10 2 3" xfId="21092"/>
    <cellStyle name="표준 4 10 2 4" xfId="21093"/>
    <cellStyle name="표준 4 10 3" xfId="21094"/>
    <cellStyle name="표준 4 10 3 2" xfId="21095"/>
    <cellStyle name="표준 4 10 4" xfId="21096"/>
    <cellStyle name="표준 4 10 5" xfId="21097"/>
    <cellStyle name="표준 4 11" xfId="21098"/>
    <cellStyle name="표준 4 11 2" xfId="21099"/>
    <cellStyle name="표준 4 11 2 2" xfId="21100"/>
    <cellStyle name="표준 4 11 2 2 2" xfId="21101"/>
    <cellStyle name="표준 4 11 2 3" xfId="21102"/>
    <cellStyle name="표준 4 11 2 4" xfId="21103"/>
    <cellStyle name="표준 4 11 3" xfId="21104"/>
    <cellStyle name="표준 4 11 3 2" xfId="21105"/>
    <cellStyle name="표준 4 11 4" xfId="21106"/>
    <cellStyle name="표준 4 11 5" xfId="21107"/>
    <cellStyle name="표준 4 12" xfId="21108"/>
    <cellStyle name="표준 4 12 2" xfId="21109"/>
    <cellStyle name="표준 4 12 2 2" xfId="21110"/>
    <cellStyle name="표준 4 12 2 2 2" xfId="21111"/>
    <cellStyle name="표준 4 12 2 3" xfId="21112"/>
    <cellStyle name="표준 4 12 2 4" xfId="21113"/>
    <cellStyle name="표준 4 12 3" xfId="21114"/>
    <cellStyle name="표준 4 12 3 2" xfId="21115"/>
    <cellStyle name="표준 4 12 4" xfId="21116"/>
    <cellStyle name="표준 4 12 5" xfId="21117"/>
    <cellStyle name="표준 4 13" xfId="21118"/>
    <cellStyle name="표준 4 13 2" xfId="21119"/>
    <cellStyle name="표준 4 13 2 2" xfId="21120"/>
    <cellStyle name="표준 4 13 3" xfId="21121"/>
    <cellStyle name="표준 4 13 4" xfId="21122"/>
    <cellStyle name="표준 4 14" xfId="21123"/>
    <cellStyle name="표준 4 14 2" xfId="21124"/>
    <cellStyle name="표준 4 14 3" xfId="21125"/>
    <cellStyle name="표준 4 15" xfId="21126"/>
    <cellStyle name="표준 4 16" xfId="21127"/>
    <cellStyle name="표준 4 16 2" xfId="21128"/>
    <cellStyle name="표준 4 17" xfId="21129"/>
    <cellStyle name="표준 4 18" xfId="21130"/>
    <cellStyle name="표준 4 19" xfId="34649"/>
    <cellStyle name="표준 4 2" xfId="21131"/>
    <cellStyle name="표준 4 2 2" xfId="21132"/>
    <cellStyle name="표준 4 2 2 2" xfId="21133"/>
    <cellStyle name="표준 4 2 2 2 2" xfId="21134"/>
    <cellStyle name="표준 4 2 2 3" xfId="21135"/>
    <cellStyle name="표준 4 2 2 3 2" xfId="21136"/>
    <cellStyle name="표준 4 2 2 4" xfId="21137"/>
    <cellStyle name="표준 4 2 2 5" xfId="21138"/>
    <cellStyle name="표준 4 2 3" xfId="21139"/>
    <cellStyle name="표준 4 2 3 2" xfId="21140"/>
    <cellStyle name="표준 4 2 4" xfId="21141"/>
    <cellStyle name="표준 4 2 4 2" xfId="21142"/>
    <cellStyle name="표준 4 2 5" xfId="21143"/>
    <cellStyle name="표준 4 2 5 2" xfId="21144"/>
    <cellStyle name="표준 4 2 6" xfId="21145"/>
    <cellStyle name="표준 4 2 7" xfId="21146"/>
    <cellStyle name="표준 4 2 8" xfId="21147"/>
    <cellStyle name="표준 4 2 9" xfId="21148"/>
    <cellStyle name="표준 4 3" xfId="21149"/>
    <cellStyle name="표준 4 3 10" xfId="21150"/>
    <cellStyle name="표준 4 3 10 2" xfId="21151"/>
    <cellStyle name="표준 4 3 10 2 2" xfId="21152"/>
    <cellStyle name="표준 4 3 10 2 2 2" xfId="21153"/>
    <cellStyle name="표준 4 3 10 2 3" xfId="21154"/>
    <cellStyle name="표준 4 3 10 2 4" xfId="21155"/>
    <cellStyle name="표준 4 3 10 3" xfId="21156"/>
    <cellStyle name="표준 4 3 10 3 2" xfId="21157"/>
    <cellStyle name="표준 4 3 10 4" xfId="21158"/>
    <cellStyle name="표준 4 3 10 5" xfId="21159"/>
    <cellStyle name="표준 4 3 11" xfId="21160"/>
    <cellStyle name="표준 4 3 11 2" xfId="21161"/>
    <cellStyle name="표준 4 3 11 2 2" xfId="21162"/>
    <cellStyle name="표준 4 3 11 3" xfId="21163"/>
    <cellStyle name="표준 4 3 11 4" xfId="21164"/>
    <cellStyle name="표준 4 3 12" xfId="21165"/>
    <cellStyle name="표준 4 3 12 2" xfId="21166"/>
    <cellStyle name="표준 4 3 12 3" xfId="21167"/>
    <cellStyle name="표준 4 3 13" xfId="21168"/>
    <cellStyle name="표준 4 3 14" xfId="21169"/>
    <cellStyle name="표준 4 3 15" xfId="21170"/>
    <cellStyle name="표준 4 3 2" xfId="21171"/>
    <cellStyle name="표준 4 3 2 10" xfId="21172"/>
    <cellStyle name="표준 4 3 2 10 2" xfId="21173"/>
    <cellStyle name="표준 4 3 2 10 2 2" xfId="21174"/>
    <cellStyle name="표준 4 3 2 10 3" xfId="21175"/>
    <cellStyle name="표준 4 3 2 10 4" xfId="21176"/>
    <cellStyle name="표준 4 3 2 11" xfId="21177"/>
    <cellStyle name="표준 4 3 2 11 2" xfId="21178"/>
    <cellStyle name="표준 4 3 2 12" xfId="21179"/>
    <cellStyle name="표준 4 3 2 13" xfId="21180"/>
    <cellStyle name="표준 4 3 2 14" xfId="21181"/>
    <cellStyle name="표준 4 3 2 2" xfId="21182"/>
    <cellStyle name="표준 4 3 2 2 10" xfId="21183"/>
    <cellStyle name="표준 4 3 2 2 10 2" xfId="21184"/>
    <cellStyle name="표준 4 3 2 2 11" xfId="21185"/>
    <cellStyle name="표준 4 3 2 2 12" xfId="21186"/>
    <cellStyle name="표준 4 3 2 2 12 2" xfId="21187"/>
    <cellStyle name="표준 4 3 2 2 2" xfId="21188"/>
    <cellStyle name="표준 4 3 2 2 2 10" xfId="21189"/>
    <cellStyle name="표준 4 3 2 2 2 11" xfId="21190"/>
    <cellStyle name="표준 4 3 2 2 2 2" xfId="21191"/>
    <cellStyle name="표준 4 3 2 2 2 2 10" xfId="21192"/>
    <cellStyle name="표준 4 3 2 2 2 2 2" xfId="21193"/>
    <cellStyle name="표준 4 3 2 2 2 2 2 2" xfId="21194"/>
    <cellStyle name="표준 4 3 2 2 2 2 2 2 2" xfId="21195"/>
    <cellStyle name="표준 4 3 2 2 2 2 2 2 2 2" xfId="21196"/>
    <cellStyle name="표준 4 3 2 2 2 2 2 2 2 2 2" xfId="21197"/>
    <cellStyle name="표준 4 3 2 2 2 2 2 2 2 3" xfId="21198"/>
    <cellStyle name="표준 4 3 2 2 2 2 2 2 2 4" xfId="21199"/>
    <cellStyle name="표준 4 3 2 2 2 2 2 2 3" xfId="21200"/>
    <cellStyle name="표준 4 3 2 2 2 2 2 2 3 2" xfId="21201"/>
    <cellStyle name="표준 4 3 2 2 2 2 2 2 4" xfId="21202"/>
    <cellStyle name="표준 4 3 2 2 2 2 2 2 5" xfId="21203"/>
    <cellStyle name="표준 4 3 2 2 2 2 2 3" xfId="21204"/>
    <cellStyle name="표준 4 3 2 2 2 2 2 3 2" xfId="21205"/>
    <cellStyle name="표준 4 3 2 2 2 2 2 3 2 2" xfId="21206"/>
    <cellStyle name="표준 4 3 2 2 2 2 2 3 2 2 2" xfId="21207"/>
    <cellStyle name="표준 4 3 2 2 2 2 2 3 2 3" xfId="21208"/>
    <cellStyle name="표준 4 3 2 2 2 2 2 3 2 4" xfId="21209"/>
    <cellStyle name="표준 4 3 2 2 2 2 2 3 3" xfId="21210"/>
    <cellStyle name="표준 4 3 2 2 2 2 2 3 3 2" xfId="21211"/>
    <cellStyle name="표준 4 3 2 2 2 2 2 3 4" xfId="21212"/>
    <cellStyle name="표준 4 3 2 2 2 2 2 3 5" xfId="21213"/>
    <cellStyle name="표준 4 3 2 2 2 2 2 4" xfId="21214"/>
    <cellStyle name="표준 4 3 2 2 2 2 2 4 2" xfId="21215"/>
    <cellStyle name="표준 4 3 2 2 2 2 2 4 2 2" xfId="21216"/>
    <cellStyle name="표준 4 3 2 2 2 2 2 4 2 2 2" xfId="21217"/>
    <cellStyle name="표준 4 3 2 2 2 2 2 4 2 3" xfId="21218"/>
    <cellStyle name="표준 4 3 2 2 2 2 2 4 2 4" xfId="21219"/>
    <cellStyle name="표준 4 3 2 2 2 2 2 4 3" xfId="21220"/>
    <cellStyle name="표준 4 3 2 2 2 2 2 4 3 2" xfId="21221"/>
    <cellStyle name="표준 4 3 2 2 2 2 2 4 4" xfId="21222"/>
    <cellStyle name="표준 4 3 2 2 2 2 2 4 5" xfId="21223"/>
    <cellStyle name="표준 4 3 2 2 2 2 2 5" xfId="21224"/>
    <cellStyle name="표준 4 3 2 2 2 2 2 5 2" xfId="21225"/>
    <cellStyle name="표준 4 3 2 2 2 2 2 5 2 2" xfId="21226"/>
    <cellStyle name="표준 4 3 2 2 2 2 2 5 2 2 2" xfId="21227"/>
    <cellStyle name="표준 4 3 2 2 2 2 2 5 2 3" xfId="21228"/>
    <cellStyle name="표준 4 3 2 2 2 2 2 5 2 4" xfId="21229"/>
    <cellStyle name="표준 4 3 2 2 2 2 2 5 3" xfId="21230"/>
    <cellStyle name="표준 4 3 2 2 2 2 2 5 3 2" xfId="21231"/>
    <cellStyle name="표준 4 3 2 2 2 2 2 5 4" xfId="21232"/>
    <cellStyle name="표준 4 3 2 2 2 2 2 5 5" xfId="21233"/>
    <cellStyle name="표준 4 3 2 2 2 2 2 6" xfId="21234"/>
    <cellStyle name="표준 4 3 2 2 2 2 2 6 2" xfId="21235"/>
    <cellStyle name="표준 4 3 2 2 2 2 2 6 2 2" xfId="21236"/>
    <cellStyle name="표준 4 3 2 2 2 2 2 6 3" xfId="21237"/>
    <cellStyle name="표준 4 3 2 2 2 2 2 6 4" xfId="21238"/>
    <cellStyle name="표준 4 3 2 2 2 2 2 7" xfId="21239"/>
    <cellStyle name="표준 4 3 2 2 2 2 2 7 2" xfId="21240"/>
    <cellStyle name="표준 4 3 2 2 2 2 2 8" xfId="21241"/>
    <cellStyle name="표준 4 3 2 2 2 2 2 9" xfId="21242"/>
    <cellStyle name="표준 4 3 2 2 2 2 3" xfId="21243"/>
    <cellStyle name="표준 4 3 2 2 2 2 3 2" xfId="21244"/>
    <cellStyle name="표준 4 3 2 2 2 2 3 2 2" xfId="21245"/>
    <cellStyle name="표준 4 3 2 2 2 2 3 2 2 2" xfId="21246"/>
    <cellStyle name="표준 4 3 2 2 2 2 3 2 3" xfId="21247"/>
    <cellStyle name="표준 4 3 2 2 2 2 3 2 4" xfId="21248"/>
    <cellStyle name="표준 4 3 2 2 2 2 3 3" xfId="21249"/>
    <cellStyle name="표준 4 3 2 2 2 2 3 3 2" xfId="21250"/>
    <cellStyle name="표준 4 3 2 2 2 2 3 4" xfId="21251"/>
    <cellStyle name="표준 4 3 2 2 2 2 3 5" xfId="21252"/>
    <cellStyle name="표준 4 3 2 2 2 2 4" xfId="21253"/>
    <cellStyle name="표준 4 3 2 2 2 2 4 2" xfId="21254"/>
    <cellStyle name="표준 4 3 2 2 2 2 4 2 2" xfId="21255"/>
    <cellStyle name="표준 4 3 2 2 2 2 4 2 2 2" xfId="21256"/>
    <cellStyle name="표준 4 3 2 2 2 2 4 2 3" xfId="21257"/>
    <cellStyle name="표준 4 3 2 2 2 2 4 2 4" xfId="21258"/>
    <cellStyle name="표준 4 3 2 2 2 2 4 3" xfId="21259"/>
    <cellStyle name="표준 4 3 2 2 2 2 4 3 2" xfId="21260"/>
    <cellStyle name="표준 4 3 2 2 2 2 4 4" xfId="21261"/>
    <cellStyle name="표준 4 3 2 2 2 2 4 5" xfId="21262"/>
    <cellStyle name="표준 4 3 2 2 2 2 5" xfId="21263"/>
    <cellStyle name="표준 4 3 2 2 2 2 5 2" xfId="21264"/>
    <cellStyle name="표준 4 3 2 2 2 2 5 2 2" xfId="21265"/>
    <cellStyle name="표준 4 3 2 2 2 2 5 2 2 2" xfId="21266"/>
    <cellStyle name="표준 4 3 2 2 2 2 5 2 3" xfId="21267"/>
    <cellStyle name="표준 4 3 2 2 2 2 5 2 4" xfId="21268"/>
    <cellStyle name="표준 4 3 2 2 2 2 5 3" xfId="21269"/>
    <cellStyle name="표준 4 3 2 2 2 2 5 3 2" xfId="21270"/>
    <cellStyle name="표준 4 3 2 2 2 2 5 4" xfId="21271"/>
    <cellStyle name="표준 4 3 2 2 2 2 5 5" xfId="21272"/>
    <cellStyle name="표준 4 3 2 2 2 2 6" xfId="21273"/>
    <cellStyle name="표준 4 3 2 2 2 2 6 2" xfId="21274"/>
    <cellStyle name="표준 4 3 2 2 2 2 6 2 2" xfId="21275"/>
    <cellStyle name="표준 4 3 2 2 2 2 6 2 2 2" xfId="21276"/>
    <cellStyle name="표준 4 3 2 2 2 2 6 2 3" xfId="21277"/>
    <cellStyle name="표준 4 3 2 2 2 2 6 2 4" xfId="21278"/>
    <cellStyle name="표준 4 3 2 2 2 2 6 3" xfId="21279"/>
    <cellStyle name="표준 4 3 2 2 2 2 6 3 2" xfId="21280"/>
    <cellStyle name="표준 4 3 2 2 2 2 6 4" xfId="21281"/>
    <cellStyle name="표준 4 3 2 2 2 2 6 5" xfId="21282"/>
    <cellStyle name="표준 4 3 2 2 2 2 7" xfId="21283"/>
    <cellStyle name="표준 4 3 2 2 2 2 7 2" xfId="21284"/>
    <cellStyle name="표준 4 3 2 2 2 2 7 2 2" xfId="21285"/>
    <cellStyle name="표준 4 3 2 2 2 2 7 3" xfId="21286"/>
    <cellStyle name="표준 4 3 2 2 2 2 7 4" xfId="21287"/>
    <cellStyle name="표준 4 3 2 2 2 2 8" xfId="21288"/>
    <cellStyle name="표준 4 3 2 2 2 2 8 2" xfId="21289"/>
    <cellStyle name="표준 4 3 2 2 2 2 9" xfId="21290"/>
    <cellStyle name="표준 4 3 2 2 2 3" xfId="21291"/>
    <cellStyle name="표준 4 3 2 2 2 3 2" xfId="21292"/>
    <cellStyle name="표준 4 3 2 2 2 3 2 2" xfId="21293"/>
    <cellStyle name="표준 4 3 2 2 2 3 2 2 2" xfId="21294"/>
    <cellStyle name="표준 4 3 2 2 2 3 2 2 2 2" xfId="21295"/>
    <cellStyle name="표준 4 3 2 2 2 3 2 2 3" xfId="21296"/>
    <cellStyle name="표준 4 3 2 2 2 3 2 2 4" xfId="21297"/>
    <cellStyle name="표준 4 3 2 2 2 3 2 3" xfId="21298"/>
    <cellStyle name="표준 4 3 2 2 2 3 2 3 2" xfId="21299"/>
    <cellStyle name="표준 4 3 2 2 2 3 2 4" xfId="21300"/>
    <cellStyle name="표준 4 3 2 2 2 3 2 5" xfId="21301"/>
    <cellStyle name="표준 4 3 2 2 2 3 3" xfId="21302"/>
    <cellStyle name="표준 4 3 2 2 2 3 3 2" xfId="21303"/>
    <cellStyle name="표준 4 3 2 2 2 3 3 2 2" xfId="21304"/>
    <cellStyle name="표준 4 3 2 2 2 3 3 2 2 2" xfId="21305"/>
    <cellStyle name="표준 4 3 2 2 2 3 3 2 3" xfId="21306"/>
    <cellStyle name="표준 4 3 2 2 2 3 3 2 4" xfId="21307"/>
    <cellStyle name="표준 4 3 2 2 2 3 3 3" xfId="21308"/>
    <cellStyle name="표준 4 3 2 2 2 3 3 3 2" xfId="21309"/>
    <cellStyle name="표준 4 3 2 2 2 3 3 4" xfId="21310"/>
    <cellStyle name="표준 4 3 2 2 2 3 3 5" xfId="21311"/>
    <cellStyle name="표준 4 3 2 2 2 3 4" xfId="21312"/>
    <cellStyle name="표준 4 3 2 2 2 3 4 2" xfId="21313"/>
    <cellStyle name="표준 4 3 2 2 2 3 4 2 2" xfId="21314"/>
    <cellStyle name="표준 4 3 2 2 2 3 4 2 2 2" xfId="21315"/>
    <cellStyle name="표준 4 3 2 2 2 3 4 2 3" xfId="21316"/>
    <cellStyle name="표준 4 3 2 2 2 3 4 2 4" xfId="21317"/>
    <cellStyle name="표준 4 3 2 2 2 3 4 3" xfId="21318"/>
    <cellStyle name="표준 4 3 2 2 2 3 4 3 2" xfId="21319"/>
    <cellStyle name="표준 4 3 2 2 2 3 4 4" xfId="21320"/>
    <cellStyle name="표준 4 3 2 2 2 3 4 5" xfId="21321"/>
    <cellStyle name="표준 4 3 2 2 2 3 5" xfId="21322"/>
    <cellStyle name="표준 4 3 2 2 2 3 5 2" xfId="21323"/>
    <cellStyle name="표준 4 3 2 2 2 3 5 2 2" xfId="21324"/>
    <cellStyle name="표준 4 3 2 2 2 3 5 2 2 2" xfId="21325"/>
    <cellStyle name="표준 4 3 2 2 2 3 5 2 3" xfId="21326"/>
    <cellStyle name="표준 4 3 2 2 2 3 5 2 4" xfId="21327"/>
    <cellStyle name="표준 4 3 2 2 2 3 5 3" xfId="21328"/>
    <cellStyle name="표준 4 3 2 2 2 3 5 3 2" xfId="21329"/>
    <cellStyle name="표준 4 3 2 2 2 3 5 4" xfId="21330"/>
    <cellStyle name="표준 4 3 2 2 2 3 5 5" xfId="21331"/>
    <cellStyle name="표준 4 3 2 2 2 3 6" xfId="21332"/>
    <cellStyle name="표준 4 3 2 2 2 3 6 2" xfId="21333"/>
    <cellStyle name="표준 4 3 2 2 2 3 6 2 2" xfId="21334"/>
    <cellStyle name="표준 4 3 2 2 2 3 6 3" xfId="21335"/>
    <cellStyle name="표준 4 3 2 2 2 3 6 4" xfId="21336"/>
    <cellStyle name="표준 4 3 2 2 2 3 7" xfId="21337"/>
    <cellStyle name="표준 4 3 2 2 2 3 7 2" xfId="21338"/>
    <cellStyle name="표준 4 3 2 2 2 3 8" xfId="21339"/>
    <cellStyle name="표준 4 3 2 2 2 3 9" xfId="21340"/>
    <cellStyle name="표준 4 3 2 2 2 4" xfId="21341"/>
    <cellStyle name="표준 4 3 2 2 2 4 2" xfId="21342"/>
    <cellStyle name="표준 4 3 2 2 2 4 2 2" xfId="21343"/>
    <cellStyle name="표준 4 3 2 2 2 4 2 2 2" xfId="21344"/>
    <cellStyle name="표준 4 3 2 2 2 4 2 3" xfId="21345"/>
    <cellStyle name="표준 4 3 2 2 2 4 2 4" xfId="21346"/>
    <cellStyle name="표준 4 3 2 2 2 4 3" xfId="21347"/>
    <cellStyle name="표준 4 3 2 2 2 4 3 2" xfId="21348"/>
    <cellStyle name="표준 4 3 2 2 2 4 4" xfId="21349"/>
    <cellStyle name="표준 4 3 2 2 2 4 5" xfId="21350"/>
    <cellStyle name="표준 4 3 2 2 2 5" xfId="21351"/>
    <cellStyle name="표준 4 3 2 2 2 5 2" xfId="21352"/>
    <cellStyle name="표준 4 3 2 2 2 5 2 2" xfId="21353"/>
    <cellStyle name="표준 4 3 2 2 2 5 2 2 2" xfId="21354"/>
    <cellStyle name="표준 4 3 2 2 2 5 2 3" xfId="21355"/>
    <cellStyle name="표준 4 3 2 2 2 5 2 4" xfId="21356"/>
    <cellStyle name="표준 4 3 2 2 2 5 3" xfId="21357"/>
    <cellStyle name="표준 4 3 2 2 2 5 3 2" xfId="21358"/>
    <cellStyle name="표준 4 3 2 2 2 5 4" xfId="21359"/>
    <cellStyle name="표준 4 3 2 2 2 5 5" xfId="21360"/>
    <cellStyle name="표준 4 3 2 2 2 6" xfId="21361"/>
    <cellStyle name="표준 4 3 2 2 2 6 2" xfId="21362"/>
    <cellStyle name="표준 4 3 2 2 2 6 2 2" xfId="21363"/>
    <cellStyle name="표준 4 3 2 2 2 6 2 2 2" xfId="21364"/>
    <cellStyle name="표준 4 3 2 2 2 6 2 3" xfId="21365"/>
    <cellStyle name="표준 4 3 2 2 2 6 2 4" xfId="21366"/>
    <cellStyle name="표준 4 3 2 2 2 6 3" xfId="21367"/>
    <cellStyle name="표준 4 3 2 2 2 6 3 2" xfId="21368"/>
    <cellStyle name="표준 4 3 2 2 2 6 4" xfId="21369"/>
    <cellStyle name="표준 4 3 2 2 2 6 5" xfId="21370"/>
    <cellStyle name="표준 4 3 2 2 2 7" xfId="21371"/>
    <cellStyle name="표준 4 3 2 2 2 7 2" xfId="21372"/>
    <cellStyle name="표준 4 3 2 2 2 7 2 2" xfId="21373"/>
    <cellStyle name="표준 4 3 2 2 2 7 2 2 2" xfId="21374"/>
    <cellStyle name="표준 4 3 2 2 2 7 2 3" xfId="21375"/>
    <cellStyle name="표준 4 3 2 2 2 7 2 4" xfId="21376"/>
    <cellStyle name="표준 4 3 2 2 2 7 3" xfId="21377"/>
    <cellStyle name="표준 4 3 2 2 2 7 3 2" xfId="21378"/>
    <cellStyle name="표준 4 3 2 2 2 7 4" xfId="21379"/>
    <cellStyle name="표준 4 3 2 2 2 7 5" xfId="21380"/>
    <cellStyle name="표준 4 3 2 2 2 8" xfId="21381"/>
    <cellStyle name="표준 4 3 2 2 2 8 2" xfId="21382"/>
    <cellStyle name="표준 4 3 2 2 2 8 2 2" xfId="21383"/>
    <cellStyle name="표준 4 3 2 2 2 8 3" xfId="21384"/>
    <cellStyle name="표준 4 3 2 2 2 8 4" xfId="21385"/>
    <cellStyle name="표준 4 3 2 2 2 9" xfId="21386"/>
    <cellStyle name="표준 4 3 2 2 2 9 2" xfId="21387"/>
    <cellStyle name="표준 4 3 2 2 3" xfId="21388"/>
    <cellStyle name="표준 4 3 2 2 3 10" xfId="21389"/>
    <cellStyle name="표준 4 3 2 2 3 2" xfId="21390"/>
    <cellStyle name="표준 4 3 2 2 3 2 2" xfId="21391"/>
    <cellStyle name="표준 4 3 2 2 3 2 2 2" xfId="21392"/>
    <cellStyle name="표준 4 3 2 2 3 2 2 2 2" xfId="21393"/>
    <cellStyle name="표준 4 3 2 2 3 2 2 2 2 2" xfId="21394"/>
    <cellStyle name="표준 4 3 2 2 3 2 2 2 3" xfId="21395"/>
    <cellStyle name="표준 4 3 2 2 3 2 2 2 4" xfId="21396"/>
    <cellStyle name="표준 4 3 2 2 3 2 2 3" xfId="21397"/>
    <cellStyle name="표준 4 3 2 2 3 2 2 3 2" xfId="21398"/>
    <cellStyle name="표준 4 3 2 2 3 2 2 4" xfId="21399"/>
    <cellStyle name="표준 4 3 2 2 3 2 2 5" xfId="21400"/>
    <cellStyle name="표준 4 3 2 2 3 2 3" xfId="21401"/>
    <cellStyle name="표준 4 3 2 2 3 2 3 2" xfId="21402"/>
    <cellStyle name="표준 4 3 2 2 3 2 3 2 2" xfId="21403"/>
    <cellStyle name="표준 4 3 2 2 3 2 3 2 2 2" xfId="21404"/>
    <cellStyle name="표준 4 3 2 2 3 2 3 2 3" xfId="21405"/>
    <cellStyle name="표준 4 3 2 2 3 2 3 2 4" xfId="21406"/>
    <cellStyle name="표준 4 3 2 2 3 2 3 3" xfId="21407"/>
    <cellStyle name="표준 4 3 2 2 3 2 3 3 2" xfId="21408"/>
    <cellStyle name="표준 4 3 2 2 3 2 3 4" xfId="21409"/>
    <cellStyle name="표준 4 3 2 2 3 2 3 5" xfId="21410"/>
    <cellStyle name="표준 4 3 2 2 3 2 4" xfId="21411"/>
    <cellStyle name="표준 4 3 2 2 3 2 4 2" xfId="21412"/>
    <cellStyle name="표준 4 3 2 2 3 2 4 2 2" xfId="21413"/>
    <cellStyle name="표준 4 3 2 2 3 2 4 2 2 2" xfId="21414"/>
    <cellStyle name="표준 4 3 2 2 3 2 4 2 3" xfId="21415"/>
    <cellStyle name="표준 4 3 2 2 3 2 4 2 4" xfId="21416"/>
    <cellStyle name="표준 4 3 2 2 3 2 4 3" xfId="21417"/>
    <cellStyle name="표준 4 3 2 2 3 2 4 3 2" xfId="21418"/>
    <cellStyle name="표준 4 3 2 2 3 2 4 4" xfId="21419"/>
    <cellStyle name="표준 4 3 2 2 3 2 4 5" xfId="21420"/>
    <cellStyle name="표준 4 3 2 2 3 2 5" xfId="21421"/>
    <cellStyle name="표준 4 3 2 2 3 2 5 2" xfId="21422"/>
    <cellStyle name="표준 4 3 2 2 3 2 5 2 2" xfId="21423"/>
    <cellStyle name="표준 4 3 2 2 3 2 5 2 2 2" xfId="21424"/>
    <cellStyle name="표준 4 3 2 2 3 2 5 2 3" xfId="21425"/>
    <cellStyle name="표준 4 3 2 2 3 2 5 2 4" xfId="21426"/>
    <cellStyle name="표준 4 3 2 2 3 2 5 3" xfId="21427"/>
    <cellStyle name="표준 4 3 2 2 3 2 5 3 2" xfId="21428"/>
    <cellStyle name="표준 4 3 2 2 3 2 5 4" xfId="21429"/>
    <cellStyle name="표준 4 3 2 2 3 2 5 5" xfId="21430"/>
    <cellStyle name="표준 4 3 2 2 3 2 6" xfId="21431"/>
    <cellStyle name="표준 4 3 2 2 3 2 6 2" xfId="21432"/>
    <cellStyle name="표준 4 3 2 2 3 2 6 2 2" xfId="21433"/>
    <cellStyle name="표준 4 3 2 2 3 2 6 3" xfId="21434"/>
    <cellStyle name="표준 4 3 2 2 3 2 6 4" xfId="21435"/>
    <cellStyle name="표준 4 3 2 2 3 2 7" xfId="21436"/>
    <cellStyle name="표준 4 3 2 2 3 2 7 2" xfId="21437"/>
    <cellStyle name="표준 4 3 2 2 3 2 8" xfId="21438"/>
    <cellStyle name="표준 4 3 2 2 3 2 9" xfId="21439"/>
    <cellStyle name="표준 4 3 2 2 3 3" xfId="21440"/>
    <cellStyle name="표준 4 3 2 2 3 3 2" xfId="21441"/>
    <cellStyle name="표준 4 3 2 2 3 3 2 2" xfId="21442"/>
    <cellStyle name="표준 4 3 2 2 3 3 2 2 2" xfId="21443"/>
    <cellStyle name="표준 4 3 2 2 3 3 2 3" xfId="21444"/>
    <cellStyle name="표준 4 3 2 2 3 3 2 4" xfId="21445"/>
    <cellStyle name="표준 4 3 2 2 3 3 3" xfId="21446"/>
    <cellStyle name="표준 4 3 2 2 3 3 3 2" xfId="21447"/>
    <cellStyle name="표준 4 3 2 2 3 3 4" xfId="21448"/>
    <cellStyle name="표준 4 3 2 2 3 3 5" xfId="21449"/>
    <cellStyle name="표준 4 3 2 2 3 4" xfId="21450"/>
    <cellStyle name="표준 4 3 2 2 3 4 2" xfId="21451"/>
    <cellStyle name="표준 4 3 2 2 3 4 2 2" xfId="21452"/>
    <cellStyle name="표준 4 3 2 2 3 4 2 2 2" xfId="21453"/>
    <cellStyle name="표준 4 3 2 2 3 4 2 3" xfId="21454"/>
    <cellStyle name="표준 4 3 2 2 3 4 2 4" xfId="21455"/>
    <cellStyle name="표준 4 3 2 2 3 4 3" xfId="21456"/>
    <cellStyle name="표준 4 3 2 2 3 4 3 2" xfId="21457"/>
    <cellStyle name="표준 4 3 2 2 3 4 4" xfId="21458"/>
    <cellStyle name="표준 4 3 2 2 3 4 5" xfId="21459"/>
    <cellStyle name="표준 4 3 2 2 3 5" xfId="21460"/>
    <cellStyle name="표준 4 3 2 2 3 5 2" xfId="21461"/>
    <cellStyle name="표준 4 3 2 2 3 5 2 2" xfId="21462"/>
    <cellStyle name="표준 4 3 2 2 3 5 2 2 2" xfId="21463"/>
    <cellStyle name="표준 4 3 2 2 3 5 2 3" xfId="21464"/>
    <cellStyle name="표준 4 3 2 2 3 5 2 4" xfId="21465"/>
    <cellStyle name="표준 4 3 2 2 3 5 3" xfId="21466"/>
    <cellStyle name="표준 4 3 2 2 3 5 3 2" xfId="21467"/>
    <cellStyle name="표준 4 3 2 2 3 5 4" xfId="21468"/>
    <cellStyle name="표준 4 3 2 2 3 5 5" xfId="21469"/>
    <cellStyle name="표준 4 3 2 2 3 6" xfId="21470"/>
    <cellStyle name="표준 4 3 2 2 3 6 2" xfId="21471"/>
    <cellStyle name="표준 4 3 2 2 3 6 2 2" xfId="21472"/>
    <cellStyle name="표준 4 3 2 2 3 6 2 2 2" xfId="21473"/>
    <cellStyle name="표준 4 3 2 2 3 6 2 3" xfId="21474"/>
    <cellStyle name="표준 4 3 2 2 3 6 2 4" xfId="21475"/>
    <cellStyle name="표준 4 3 2 2 3 6 3" xfId="21476"/>
    <cellStyle name="표준 4 3 2 2 3 6 3 2" xfId="21477"/>
    <cellStyle name="표준 4 3 2 2 3 6 4" xfId="21478"/>
    <cellStyle name="표준 4 3 2 2 3 6 5" xfId="21479"/>
    <cellStyle name="표준 4 3 2 2 3 7" xfId="21480"/>
    <cellStyle name="표준 4 3 2 2 3 7 2" xfId="21481"/>
    <cellStyle name="표준 4 3 2 2 3 7 2 2" xfId="21482"/>
    <cellStyle name="표준 4 3 2 2 3 7 3" xfId="21483"/>
    <cellStyle name="표준 4 3 2 2 3 7 4" xfId="21484"/>
    <cellStyle name="표준 4 3 2 2 3 8" xfId="21485"/>
    <cellStyle name="표준 4 3 2 2 3 8 2" xfId="21486"/>
    <cellStyle name="표준 4 3 2 2 3 9" xfId="21487"/>
    <cellStyle name="표준 4 3 2 2 4" xfId="21488"/>
    <cellStyle name="표준 4 3 2 2 4 2" xfId="21489"/>
    <cellStyle name="표준 4 3 2 2 4 2 2" xfId="21490"/>
    <cellStyle name="표준 4 3 2 2 4 2 2 2" xfId="21491"/>
    <cellStyle name="표준 4 3 2 2 4 2 2 2 2" xfId="21492"/>
    <cellStyle name="표준 4 3 2 2 4 2 2 3" xfId="21493"/>
    <cellStyle name="표준 4 3 2 2 4 2 2 4" xfId="21494"/>
    <cellStyle name="표준 4 3 2 2 4 2 3" xfId="21495"/>
    <cellStyle name="표준 4 3 2 2 4 2 3 2" xfId="21496"/>
    <cellStyle name="표준 4 3 2 2 4 2 4" xfId="21497"/>
    <cellStyle name="표준 4 3 2 2 4 2 5" xfId="21498"/>
    <cellStyle name="표준 4 3 2 2 4 3" xfId="21499"/>
    <cellStyle name="표준 4 3 2 2 4 3 2" xfId="21500"/>
    <cellStyle name="표준 4 3 2 2 4 3 2 2" xfId="21501"/>
    <cellStyle name="표준 4 3 2 2 4 3 2 2 2" xfId="21502"/>
    <cellStyle name="표준 4 3 2 2 4 3 2 3" xfId="21503"/>
    <cellStyle name="표준 4 3 2 2 4 3 2 4" xfId="21504"/>
    <cellStyle name="표준 4 3 2 2 4 3 3" xfId="21505"/>
    <cellStyle name="표준 4 3 2 2 4 3 3 2" xfId="21506"/>
    <cellStyle name="표준 4 3 2 2 4 3 4" xfId="21507"/>
    <cellStyle name="표준 4 3 2 2 4 3 5" xfId="21508"/>
    <cellStyle name="표준 4 3 2 2 4 4" xfId="21509"/>
    <cellStyle name="표준 4 3 2 2 4 4 2" xfId="21510"/>
    <cellStyle name="표준 4 3 2 2 4 4 2 2" xfId="21511"/>
    <cellStyle name="표준 4 3 2 2 4 4 2 2 2" xfId="21512"/>
    <cellStyle name="표준 4 3 2 2 4 4 2 3" xfId="21513"/>
    <cellStyle name="표준 4 3 2 2 4 4 2 4" xfId="21514"/>
    <cellStyle name="표준 4 3 2 2 4 4 3" xfId="21515"/>
    <cellStyle name="표준 4 3 2 2 4 4 3 2" xfId="21516"/>
    <cellStyle name="표준 4 3 2 2 4 4 4" xfId="21517"/>
    <cellStyle name="표준 4 3 2 2 4 4 5" xfId="21518"/>
    <cellStyle name="표준 4 3 2 2 4 5" xfId="21519"/>
    <cellStyle name="표준 4 3 2 2 4 5 2" xfId="21520"/>
    <cellStyle name="표준 4 3 2 2 4 5 2 2" xfId="21521"/>
    <cellStyle name="표준 4 3 2 2 4 5 2 2 2" xfId="21522"/>
    <cellStyle name="표준 4 3 2 2 4 5 2 3" xfId="21523"/>
    <cellStyle name="표준 4 3 2 2 4 5 2 4" xfId="21524"/>
    <cellStyle name="표준 4 3 2 2 4 5 3" xfId="21525"/>
    <cellStyle name="표준 4 3 2 2 4 5 3 2" xfId="21526"/>
    <cellStyle name="표준 4 3 2 2 4 5 4" xfId="21527"/>
    <cellStyle name="표준 4 3 2 2 4 5 5" xfId="21528"/>
    <cellStyle name="표준 4 3 2 2 4 6" xfId="21529"/>
    <cellStyle name="표준 4 3 2 2 4 6 2" xfId="21530"/>
    <cellStyle name="표준 4 3 2 2 4 6 2 2" xfId="21531"/>
    <cellStyle name="표준 4 3 2 2 4 6 3" xfId="21532"/>
    <cellStyle name="표준 4 3 2 2 4 6 4" xfId="21533"/>
    <cellStyle name="표준 4 3 2 2 4 7" xfId="21534"/>
    <cellStyle name="표준 4 3 2 2 4 7 2" xfId="21535"/>
    <cellStyle name="표준 4 3 2 2 4 8" xfId="21536"/>
    <cellStyle name="표준 4 3 2 2 4 9" xfId="21537"/>
    <cellStyle name="표준 4 3 2 2 5" xfId="21538"/>
    <cellStyle name="표준 4 3 2 2 5 2" xfId="21539"/>
    <cellStyle name="표준 4 3 2 2 5 2 2" xfId="21540"/>
    <cellStyle name="표준 4 3 2 2 5 2 2 2" xfId="21541"/>
    <cellStyle name="표준 4 3 2 2 5 2 3" xfId="21542"/>
    <cellStyle name="표준 4 3 2 2 5 2 4" xfId="21543"/>
    <cellStyle name="표준 4 3 2 2 5 3" xfId="21544"/>
    <cellStyle name="표준 4 3 2 2 5 3 2" xfId="21545"/>
    <cellStyle name="표준 4 3 2 2 5 4" xfId="21546"/>
    <cellStyle name="표준 4 3 2 2 5 5" xfId="21547"/>
    <cellStyle name="표준 4 3 2 2 6" xfId="21548"/>
    <cellStyle name="표준 4 3 2 2 6 2" xfId="21549"/>
    <cellStyle name="표준 4 3 2 2 6 2 2" xfId="21550"/>
    <cellStyle name="표준 4 3 2 2 6 2 2 2" xfId="21551"/>
    <cellStyle name="표준 4 3 2 2 6 2 3" xfId="21552"/>
    <cellStyle name="표준 4 3 2 2 6 2 4" xfId="21553"/>
    <cellStyle name="표준 4 3 2 2 6 3" xfId="21554"/>
    <cellStyle name="표준 4 3 2 2 6 3 2" xfId="21555"/>
    <cellStyle name="표준 4 3 2 2 6 4" xfId="21556"/>
    <cellStyle name="표준 4 3 2 2 6 5" xfId="21557"/>
    <cellStyle name="표준 4 3 2 2 7" xfId="21558"/>
    <cellStyle name="표준 4 3 2 2 7 2" xfId="21559"/>
    <cellStyle name="표준 4 3 2 2 7 2 2" xfId="21560"/>
    <cellStyle name="표준 4 3 2 2 7 2 2 2" xfId="21561"/>
    <cellStyle name="표준 4 3 2 2 7 2 3" xfId="21562"/>
    <cellStyle name="표준 4 3 2 2 7 2 4" xfId="21563"/>
    <cellStyle name="표준 4 3 2 2 7 3" xfId="21564"/>
    <cellStyle name="표준 4 3 2 2 7 3 2" xfId="21565"/>
    <cellStyle name="표준 4 3 2 2 7 4" xfId="21566"/>
    <cellStyle name="표준 4 3 2 2 7 5" xfId="21567"/>
    <cellStyle name="표준 4 3 2 2 8" xfId="21568"/>
    <cellStyle name="표준 4 3 2 2 8 2" xfId="21569"/>
    <cellStyle name="표준 4 3 2 2 8 2 2" xfId="21570"/>
    <cellStyle name="표준 4 3 2 2 8 2 2 2" xfId="21571"/>
    <cellStyle name="표준 4 3 2 2 8 2 3" xfId="21572"/>
    <cellStyle name="표준 4 3 2 2 8 2 4" xfId="21573"/>
    <cellStyle name="표준 4 3 2 2 8 3" xfId="21574"/>
    <cellStyle name="표준 4 3 2 2 8 3 2" xfId="21575"/>
    <cellStyle name="표준 4 3 2 2 8 4" xfId="21576"/>
    <cellStyle name="표준 4 3 2 2 8 5" xfId="21577"/>
    <cellStyle name="표준 4 3 2 2 9" xfId="21578"/>
    <cellStyle name="표준 4 3 2 2 9 2" xfId="21579"/>
    <cellStyle name="표준 4 3 2 2 9 2 2" xfId="21580"/>
    <cellStyle name="표준 4 3 2 2 9 3" xfId="21581"/>
    <cellStyle name="표준 4 3 2 2 9 4" xfId="21582"/>
    <cellStyle name="표준 4 3 2 3" xfId="21583"/>
    <cellStyle name="표준 4 3 2 3 10" xfId="21584"/>
    <cellStyle name="표준 4 3 2 3 11" xfId="21585"/>
    <cellStyle name="표준 4 3 2 3 2" xfId="21586"/>
    <cellStyle name="표준 4 3 2 3 2 10" xfId="21587"/>
    <cellStyle name="표준 4 3 2 3 2 2" xfId="21588"/>
    <cellStyle name="표준 4 3 2 3 2 2 2" xfId="21589"/>
    <cellStyle name="표준 4 3 2 3 2 2 2 2" xfId="21590"/>
    <cellStyle name="표준 4 3 2 3 2 2 2 2 2" xfId="21591"/>
    <cellStyle name="표준 4 3 2 3 2 2 2 2 2 2" xfId="21592"/>
    <cellStyle name="표준 4 3 2 3 2 2 2 2 3" xfId="21593"/>
    <cellStyle name="표준 4 3 2 3 2 2 2 2 4" xfId="21594"/>
    <cellStyle name="표준 4 3 2 3 2 2 2 3" xfId="21595"/>
    <cellStyle name="표준 4 3 2 3 2 2 2 3 2" xfId="21596"/>
    <cellStyle name="표준 4 3 2 3 2 2 2 4" xfId="21597"/>
    <cellStyle name="표준 4 3 2 3 2 2 2 5" xfId="21598"/>
    <cellStyle name="표준 4 3 2 3 2 2 3" xfId="21599"/>
    <cellStyle name="표준 4 3 2 3 2 2 3 2" xfId="21600"/>
    <cellStyle name="표준 4 3 2 3 2 2 3 2 2" xfId="21601"/>
    <cellStyle name="표준 4 3 2 3 2 2 3 2 2 2" xfId="21602"/>
    <cellStyle name="표준 4 3 2 3 2 2 3 2 3" xfId="21603"/>
    <cellStyle name="표준 4 3 2 3 2 2 3 2 4" xfId="21604"/>
    <cellStyle name="표준 4 3 2 3 2 2 3 3" xfId="21605"/>
    <cellStyle name="표준 4 3 2 3 2 2 3 3 2" xfId="21606"/>
    <cellStyle name="표준 4 3 2 3 2 2 3 4" xfId="21607"/>
    <cellStyle name="표준 4 3 2 3 2 2 3 5" xfId="21608"/>
    <cellStyle name="표준 4 3 2 3 2 2 4" xfId="21609"/>
    <cellStyle name="표준 4 3 2 3 2 2 4 2" xfId="21610"/>
    <cellStyle name="표준 4 3 2 3 2 2 4 2 2" xfId="21611"/>
    <cellStyle name="표준 4 3 2 3 2 2 4 2 2 2" xfId="21612"/>
    <cellStyle name="표준 4 3 2 3 2 2 4 2 3" xfId="21613"/>
    <cellStyle name="표준 4 3 2 3 2 2 4 2 4" xfId="21614"/>
    <cellStyle name="표준 4 3 2 3 2 2 4 3" xfId="21615"/>
    <cellStyle name="표준 4 3 2 3 2 2 4 3 2" xfId="21616"/>
    <cellStyle name="표준 4 3 2 3 2 2 4 4" xfId="21617"/>
    <cellStyle name="표준 4 3 2 3 2 2 4 5" xfId="21618"/>
    <cellStyle name="표준 4 3 2 3 2 2 5" xfId="21619"/>
    <cellStyle name="표준 4 3 2 3 2 2 5 2" xfId="21620"/>
    <cellStyle name="표준 4 3 2 3 2 2 5 2 2" xfId="21621"/>
    <cellStyle name="표준 4 3 2 3 2 2 5 2 2 2" xfId="21622"/>
    <cellStyle name="표준 4 3 2 3 2 2 5 2 3" xfId="21623"/>
    <cellStyle name="표준 4 3 2 3 2 2 5 2 4" xfId="21624"/>
    <cellStyle name="표준 4 3 2 3 2 2 5 3" xfId="21625"/>
    <cellStyle name="표준 4 3 2 3 2 2 5 3 2" xfId="21626"/>
    <cellStyle name="표준 4 3 2 3 2 2 5 4" xfId="21627"/>
    <cellStyle name="표준 4 3 2 3 2 2 5 5" xfId="21628"/>
    <cellStyle name="표준 4 3 2 3 2 2 6" xfId="21629"/>
    <cellStyle name="표준 4 3 2 3 2 2 6 2" xfId="21630"/>
    <cellStyle name="표준 4 3 2 3 2 2 6 2 2" xfId="21631"/>
    <cellStyle name="표준 4 3 2 3 2 2 6 3" xfId="21632"/>
    <cellStyle name="표준 4 3 2 3 2 2 6 4" xfId="21633"/>
    <cellStyle name="표준 4 3 2 3 2 2 7" xfId="21634"/>
    <cellStyle name="표준 4 3 2 3 2 2 7 2" xfId="21635"/>
    <cellStyle name="표준 4 3 2 3 2 2 8" xfId="21636"/>
    <cellStyle name="표준 4 3 2 3 2 2 9" xfId="21637"/>
    <cellStyle name="표준 4 3 2 3 2 3" xfId="21638"/>
    <cellStyle name="표준 4 3 2 3 2 3 2" xfId="21639"/>
    <cellStyle name="표준 4 3 2 3 2 3 2 2" xfId="21640"/>
    <cellStyle name="표준 4 3 2 3 2 3 2 2 2" xfId="21641"/>
    <cellStyle name="표준 4 3 2 3 2 3 2 3" xfId="21642"/>
    <cellStyle name="표준 4 3 2 3 2 3 2 4" xfId="21643"/>
    <cellStyle name="표준 4 3 2 3 2 3 3" xfId="21644"/>
    <cellStyle name="표준 4 3 2 3 2 3 3 2" xfId="21645"/>
    <cellStyle name="표준 4 3 2 3 2 3 4" xfId="21646"/>
    <cellStyle name="표준 4 3 2 3 2 3 5" xfId="21647"/>
    <cellStyle name="표준 4 3 2 3 2 4" xfId="21648"/>
    <cellStyle name="표준 4 3 2 3 2 4 2" xfId="21649"/>
    <cellStyle name="표준 4 3 2 3 2 4 2 2" xfId="21650"/>
    <cellStyle name="표준 4 3 2 3 2 4 2 2 2" xfId="21651"/>
    <cellStyle name="표준 4 3 2 3 2 4 2 3" xfId="21652"/>
    <cellStyle name="표준 4 3 2 3 2 4 2 4" xfId="21653"/>
    <cellStyle name="표준 4 3 2 3 2 4 3" xfId="21654"/>
    <cellStyle name="표준 4 3 2 3 2 4 3 2" xfId="21655"/>
    <cellStyle name="표준 4 3 2 3 2 4 4" xfId="21656"/>
    <cellStyle name="표준 4 3 2 3 2 4 5" xfId="21657"/>
    <cellStyle name="표준 4 3 2 3 2 5" xfId="21658"/>
    <cellStyle name="표준 4 3 2 3 2 5 2" xfId="21659"/>
    <cellStyle name="표준 4 3 2 3 2 5 2 2" xfId="21660"/>
    <cellStyle name="표준 4 3 2 3 2 5 2 2 2" xfId="21661"/>
    <cellStyle name="표준 4 3 2 3 2 5 2 3" xfId="21662"/>
    <cellStyle name="표준 4 3 2 3 2 5 2 4" xfId="21663"/>
    <cellStyle name="표준 4 3 2 3 2 5 3" xfId="21664"/>
    <cellStyle name="표준 4 3 2 3 2 5 3 2" xfId="21665"/>
    <cellStyle name="표준 4 3 2 3 2 5 4" xfId="21666"/>
    <cellStyle name="표준 4 3 2 3 2 5 5" xfId="21667"/>
    <cellStyle name="표준 4 3 2 3 2 6" xfId="21668"/>
    <cellStyle name="표준 4 3 2 3 2 6 2" xfId="21669"/>
    <cellStyle name="표준 4 3 2 3 2 6 2 2" xfId="21670"/>
    <cellStyle name="표준 4 3 2 3 2 6 2 2 2" xfId="21671"/>
    <cellStyle name="표준 4 3 2 3 2 6 2 3" xfId="21672"/>
    <cellStyle name="표준 4 3 2 3 2 6 2 4" xfId="21673"/>
    <cellStyle name="표준 4 3 2 3 2 6 3" xfId="21674"/>
    <cellStyle name="표준 4 3 2 3 2 6 3 2" xfId="21675"/>
    <cellStyle name="표준 4 3 2 3 2 6 4" xfId="21676"/>
    <cellStyle name="표준 4 3 2 3 2 6 5" xfId="21677"/>
    <cellStyle name="표준 4 3 2 3 2 7" xfId="21678"/>
    <cellStyle name="표준 4 3 2 3 2 7 2" xfId="21679"/>
    <cellStyle name="표준 4 3 2 3 2 7 2 2" xfId="21680"/>
    <cellStyle name="표준 4 3 2 3 2 7 3" xfId="21681"/>
    <cellStyle name="표준 4 3 2 3 2 7 4" xfId="21682"/>
    <cellStyle name="표준 4 3 2 3 2 8" xfId="21683"/>
    <cellStyle name="표준 4 3 2 3 2 8 2" xfId="21684"/>
    <cellStyle name="표준 4 3 2 3 2 9" xfId="21685"/>
    <cellStyle name="표준 4 3 2 3 3" xfId="21686"/>
    <cellStyle name="표준 4 3 2 3 3 2" xfId="21687"/>
    <cellStyle name="표준 4 3 2 3 3 2 2" xfId="21688"/>
    <cellStyle name="표준 4 3 2 3 3 2 2 2" xfId="21689"/>
    <cellStyle name="표준 4 3 2 3 3 2 2 2 2" xfId="21690"/>
    <cellStyle name="표준 4 3 2 3 3 2 2 3" xfId="21691"/>
    <cellStyle name="표준 4 3 2 3 3 2 2 4" xfId="21692"/>
    <cellStyle name="표준 4 3 2 3 3 2 3" xfId="21693"/>
    <cellStyle name="표준 4 3 2 3 3 2 3 2" xfId="21694"/>
    <cellStyle name="표준 4 3 2 3 3 2 4" xfId="21695"/>
    <cellStyle name="표준 4 3 2 3 3 2 5" xfId="21696"/>
    <cellStyle name="표준 4 3 2 3 3 3" xfId="21697"/>
    <cellStyle name="표준 4 3 2 3 3 3 2" xfId="21698"/>
    <cellStyle name="표준 4 3 2 3 3 3 2 2" xfId="21699"/>
    <cellStyle name="표준 4 3 2 3 3 3 2 2 2" xfId="21700"/>
    <cellStyle name="표준 4 3 2 3 3 3 2 3" xfId="21701"/>
    <cellStyle name="표준 4 3 2 3 3 3 2 4" xfId="21702"/>
    <cellStyle name="표준 4 3 2 3 3 3 3" xfId="21703"/>
    <cellStyle name="표준 4 3 2 3 3 3 3 2" xfId="21704"/>
    <cellStyle name="표준 4 3 2 3 3 3 4" xfId="21705"/>
    <cellStyle name="표준 4 3 2 3 3 3 5" xfId="21706"/>
    <cellStyle name="표준 4 3 2 3 3 4" xfId="21707"/>
    <cellStyle name="표준 4 3 2 3 3 4 2" xfId="21708"/>
    <cellStyle name="표준 4 3 2 3 3 4 2 2" xfId="21709"/>
    <cellStyle name="표준 4 3 2 3 3 4 2 2 2" xfId="21710"/>
    <cellStyle name="표준 4 3 2 3 3 4 2 3" xfId="21711"/>
    <cellStyle name="표준 4 3 2 3 3 4 2 4" xfId="21712"/>
    <cellStyle name="표준 4 3 2 3 3 4 3" xfId="21713"/>
    <cellStyle name="표준 4 3 2 3 3 4 3 2" xfId="21714"/>
    <cellStyle name="표준 4 3 2 3 3 4 4" xfId="21715"/>
    <cellStyle name="표준 4 3 2 3 3 4 5" xfId="21716"/>
    <cellStyle name="표준 4 3 2 3 3 5" xfId="21717"/>
    <cellStyle name="표준 4 3 2 3 3 5 2" xfId="21718"/>
    <cellStyle name="표준 4 3 2 3 3 5 2 2" xfId="21719"/>
    <cellStyle name="표준 4 3 2 3 3 5 2 2 2" xfId="21720"/>
    <cellStyle name="표준 4 3 2 3 3 5 2 3" xfId="21721"/>
    <cellStyle name="표준 4 3 2 3 3 5 2 4" xfId="21722"/>
    <cellStyle name="표준 4 3 2 3 3 5 3" xfId="21723"/>
    <cellStyle name="표준 4 3 2 3 3 5 3 2" xfId="21724"/>
    <cellStyle name="표준 4 3 2 3 3 5 4" xfId="21725"/>
    <cellStyle name="표준 4 3 2 3 3 5 5" xfId="21726"/>
    <cellStyle name="표준 4 3 2 3 3 6" xfId="21727"/>
    <cellStyle name="표준 4 3 2 3 3 6 2" xfId="21728"/>
    <cellStyle name="표준 4 3 2 3 3 6 2 2" xfId="21729"/>
    <cellStyle name="표준 4 3 2 3 3 6 3" xfId="21730"/>
    <cellStyle name="표준 4 3 2 3 3 6 4" xfId="21731"/>
    <cellStyle name="표준 4 3 2 3 3 7" xfId="21732"/>
    <cellStyle name="표준 4 3 2 3 3 7 2" xfId="21733"/>
    <cellStyle name="표준 4 3 2 3 3 8" xfId="21734"/>
    <cellStyle name="표준 4 3 2 3 3 9" xfId="21735"/>
    <cellStyle name="표준 4 3 2 3 4" xfId="21736"/>
    <cellStyle name="표준 4 3 2 3 4 2" xfId="21737"/>
    <cellStyle name="표준 4 3 2 3 4 2 2" xfId="21738"/>
    <cellStyle name="표준 4 3 2 3 4 2 2 2" xfId="21739"/>
    <cellStyle name="표준 4 3 2 3 4 2 3" xfId="21740"/>
    <cellStyle name="표준 4 3 2 3 4 2 4" xfId="21741"/>
    <cellStyle name="표준 4 3 2 3 4 3" xfId="21742"/>
    <cellStyle name="표준 4 3 2 3 4 3 2" xfId="21743"/>
    <cellStyle name="표준 4 3 2 3 4 4" xfId="21744"/>
    <cellStyle name="표준 4 3 2 3 4 5" xfId="21745"/>
    <cellStyle name="표준 4 3 2 3 5" xfId="21746"/>
    <cellStyle name="표준 4 3 2 3 5 2" xfId="21747"/>
    <cellStyle name="표준 4 3 2 3 5 2 2" xfId="21748"/>
    <cellStyle name="표준 4 3 2 3 5 2 2 2" xfId="21749"/>
    <cellStyle name="표준 4 3 2 3 5 2 3" xfId="21750"/>
    <cellStyle name="표준 4 3 2 3 5 2 4" xfId="21751"/>
    <cellStyle name="표준 4 3 2 3 5 3" xfId="21752"/>
    <cellStyle name="표준 4 3 2 3 5 3 2" xfId="21753"/>
    <cellStyle name="표준 4 3 2 3 5 4" xfId="21754"/>
    <cellStyle name="표준 4 3 2 3 5 5" xfId="21755"/>
    <cellStyle name="표준 4 3 2 3 6" xfId="21756"/>
    <cellStyle name="표준 4 3 2 3 6 2" xfId="21757"/>
    <cellStyle name="표준 4 3 2 3 6 2 2" xfId="21758"/>
    <cellStyle name="표준 4 3 2 3 6 2 2 2" xfId="21759"/>
    <cellStyle name="표준 4 3 2 3 6 2 3" xfId="21760"/>
    <cellStyle name="표준 4 3 2 3 6 2 4" xfId="21761"/>
    <cellStyle name="표준 4 3 2 3 6 3" xfId="21762"/>
    <cellStyle name="표준 4 3 2 3 6 3 2" xfId="21763"/>
    <cellStyle name="표준 4 3 2 3 6 4" xfId="21764"/>
    <cellStyle name="표준 4 3 2 3 6 5" xfId="21765"/>
    <cellStyle name="표준 4 3 2 3 7" xfId="21766"/>
    <cellStyle name="표준 4 3 2 3 7 2" xfId="21767"/>
    <cellStyle name="표준 4 3 2 3 7 2 2" xfId="21768"/>
    <cellStyle name="표준 4 3 2 3 7 2 2 2" xfId="21769"/>
    <cellStyle name="표준 4 3 2 3 7 2 3" xfId="21770"/>
    <cellStyle name="표준 4 3 2 3 7 2 4" xfId="21771"/>
    <cellStyle name="표준 4 3 2 3 7 3" xfId="21772"/>
    <cellStyle name="표준 4 3 2 3 7 3 2" xfId="21773"/>
    <cellStyle name="표준 4 3 2 3 7 4" xfId="21774"/>
    <cellStyle name="표준 4 3 2 3 7 5" xfId="21775"/>
    <cellStyle name="표준 4 3 2 3 8" xfId="21776"/>
    <cellStyle name="표준 4 3 2 3 8 2" xfId="21777"/>
    <cellStyle name="표준 4 3 2 3 8 2 2" xfId="21778"/>
    <cellStyle name="표준 4 3 2 3 8 3" xfId="21779"/>
    <cellStyle name="표준 4 3 2 3 8 4" xfId="21780"/>
    <cellStyle name="표준 4 3 2 3 9" xfId="21781"/>
    <cellStyle name="표준 4 3 2 3 9 2" xfId="21782"/>
    <cellStyle name="표준 4 3 2 4" xfId="21783"/>
    <cellStyle name="표준 4 3 2 4 10" xfId="21784"/>
    <cellStyle name="표준 4 3 2 4 2" xfId="21785"/>
    <cellStyle name="표준 4 3 2 4 2 2" xfId="21786"/>
    <cellStyle name="표준 4 3 2 4 2 2 2" xfId="21787"/>
    <cellStyle name="표준 4 3 2 4 2 2 2 2" xfId="21788"/>
    <cellStyle name="표준 4 3 2 4 2 2 2 2 2" xfId="21789"/>
    <cellStyle name="표준 4 3 2 4 2 2 2 3" xfId="21790"/>
    <cellStyle name="표준 4 3 2 4 2 2 2 4" xfId="21791"/>
    <cellStyle name="표준 4 3 2 4 2 2 3" xfId="21792"/>
    <cellStyle name="표준 4 3 2 4 2 2 3 2" xfId="21793"/>
    <cellStyle name="표준 4 3 2 4 2 2 4" xfId="21794"/>
    <cellStyle name="표준 4 3 2 4 2 2 5" xfId="21795"/>
    <cellStyle name="표준 4 3 2 4 2 3" xfId="21796"/>
    <cellStyle name="표준 4 3 2 4 2 3 2" xfId="21797"/>
    <cellStyle name="표준 4 3 2 4 2 3 2 2" xfId="21798"/>
    <cellStyle name="표준 4 3 2 4 2 3 2 2 2" xfId="21799"/>
    <cellStyle name="표준 4 3 2 4 2 3 2 3" xfId="21800"/>
    <cellStyle name="표준 4 3 2 4 2 3 2 4" xfId="21801"/>
    <cellStyle name="표준 4 3 2 4 2 3 3" xfId="21802"/>
    <cellStyle name="표준 4 3 2 4 2 3 3 2" xfId="21803"/>
    <cellStyle name="표준 4 3 2 4 2 3 4" xfId="21804"/>
    <cellStyle name="표준 4 3 2 4 2 3 5" xfId="21805"/>
    <cellStyle name="표준 4 3 2 4 2 4" xfId="21806"/>
    <cellStyle name="표준 4 3 2 4 2 4 2" xfId="21807"/>
    <cellStyle name="표준 4 3 2 4 2 4 2 2" xfId="21808"/>
    <cellStyle name="표준 4 3 2 4 2 4 2 2 2" xfId="21809"/>
    <cellStyle name="표준 4 3 2 4 2 4 2 3" xfId="21810"/>
    <cellStyle name="표준 4 3 2 4 2 4 2 4" xfId="21811"/>
    <cellStyle name="표준 4 3 2 4 2 4 3" xfId="21812"/>
    <cellStyle name="표준 4 3 2 4 2 4 3 2" xfId="21813"/>
    <cellStyle name="표준 4 3 2 4 2 4 4" xfId="21814"/>
    <cellStyle name="표준 4 3 2 4 2 4 5" xfId="21815"/>
    <cellStyle name="표준 4 3 2 4 2 5" xfId="21816"/>
    <cellStyle name="표준 4 3 2 4 2 5 2" xfId="21817"/>
    <cellStyle name="표준 4 3 2 4 2 5 2 2" xfId="21818"/>
    <cellStyle name="표준 4 3 2 4 2 5 2 2 2" xfId="21819"/>
    <cellStyle name="표준 4 3 2 4 2 5 2 3" xfId="21820"/>
    <cellStyle name="표준 4 3 2 4 2 5 2 4" xfId="21821"/>
    <cellStyle name="표준 4 3 2 4 2 5 3" xfId="21822"/>
    <cellStyle name="표준 4 3 2 4 2 5 3 2" xfId="21823"/>
    <cellStyle name="표준 4 3 2 4 2 5 4" xfId="21824"/>
    <cellStyle name="표준 4 3 2 4 2 5 5" xfId="21825"/>
    <cellStyle name="표준 4 3 2 4 2 6" xfId="21826"/>
    <cellStyle name="표준 4 3 2 4 2 6 2" xfId="21827"/>
    <cellStyle name="표준 4 3 2 4 2 6 2 2" xfId="21828"/>
    <cellStyle name="표준 4 3 2 4 2 6 3" xfId="21829"/>
    <cellStyle name="표준 4 3 2 4 2 6 4" xfId="21830"/>
    <cellStyle name="표준 4 3 2 4 2 7" xfId="21831"/>
    <cellStyle name="표준 4 3 2 4 2 7 2" xfId="21832"/>
    <cellStyle name="표준 4 3 2 4 2 8" xfId="21833"/>
    <cellStyle name="표준 4 3 2 4 2 9" xfId="21834"/>
    <cellStyle name="표준 4 3 2 4 3" xfId="21835"/>
    <cellStyle name="표준 4 3 2 4 3 2" xfId="21836"/>
    <cellStyle name="표준 4 3 2 4 3 2 2" xfId="21837"/>
    <cellStyle name="표준 4 3 2 4 3 2 2 2" xfId="21838"/>
    <cellStyle name="표준 4 3 2 4 3 2 3" xfId="21839"/>
    <cellStyle name="표준 4 3 2 4 3 2 4" xfId="21840"/>
    <cellStyle name="표준 4 3 2 4 3 3" xfId="21841"/>
    <cellStyle name="표준 4 3 2 4 3 3 2" xfId="21842"/>
    <cellStyle name="표준 4 3 2 4 3 4" xfId="21843"/>
    <cellStyle name="표준 4 3 2 4 3 5" xfId="21844"/>
    <cellStyle name="표준 4 3 2 4 4" xfId="21845"/>
    <cellStyle name="표준 4 3 2 4 4 2" xfId="21846"/>
    <cellStyle name="표준 4 3 2 4 4 2 2" xfId="21847"/>
    <cellStyle name="표준 4 3 2 4 4 2 2 2" xfId="21848"/>
    <cellStyle name="표준 4 3 2 4 4 2 3" xfId="21849"/>
    <cellStyle name="표준 4 3 2 4 4 2 4" xfId="21850"/>
    <cellStyle name="표준 4 3 2 4 4 3" xfId="21851"/>
    <cellStyle name="표준 4 3 2 4 4 3 2" xfId="21852"/>
    <cellStyle name="표준 4 3 2 4 4 4" xfId="21853"/>
    <cellStyle name="표준 4 3 2 4 4 5" xfId="21854"/>
    <cellStyle name="표준 4 3 2 4 5" xfId="21855"/>
    <cellStyle name="표준 4 3 2 4 5 2" xfId="21856"/>
    <cellStyle name="표준 4 3 2 4 5 2 2" xfId="21857"/>
    <cellStyle name="표준 4 3 2 4 5 2 2 2" xfId="21858"/>
    <cellStyle name="표준 4 3 2 4 5 2 3" xfId="21859"/>
    <cellStyle name="표준 4 3 2 4 5 2 4" xfId="21860"/>
    <cellStyle name="표준 4 3 2 4 5 3" xfId="21861"/>
    <cellStyle name="표준 4 3 2 4 5 3 2" xfId="21862"/>
    <cellStyle name="표준 4 3 2 4 5 4" xfId="21863"/>
    <cellStyle name="표준 4 3 2 4 5 5" xfId="21864"/>
    <cellStyle name="표준 4 3 2 4 6" xfId="21865"/>
    <cellStyle name="표준 4 3 2 4 6 2" xfId="21866"/>
    <cellStyle name="표준 4 3 2 4 6 2 2" xfId="21867"/>
    <cellStyle name="표준 4 3 2 4 6 2 2 2" xfId="21868"/>
    <cellStyle name="표준 4 3 2 4 6 2 3" xfId="21869"/>
    <cellStyle name="표준 4 3 2 4 6 2 4" xfId="21870"/>
    <cellStyle name="표준 4 3 2 4 6 3" xfId="21871"/>
    <cellStyle name="표준 4 3 2 4 6 3 2" xfId="21872"/>
    <cellStyle name="표준 4 3 2 4 6 4" xfId="21873"/>
    <cellStyle name="표준 4 3 2 4 6 5" xfId="21874"/>
    <cellStyle name="표준 4 3 2 4 7" xfId="21875"/>
    <cellStyle name="표준 4 3 2 4 7 2" xfId="21876"/>
    <cellStyle name="표준 4 3 2 4 7 2 2" xfId="21877"/>
    <cellStyle name="표준 4 3 2 4 7 3" xfId="21878"/>
    <cellStyle name="표준 4 3 2 4 7 4" xfId="21879"/>
    <cellStyle name="표준 4 3 2 4 8" xfId="21880"/>
    <cellStyle name="표준 4 3 2 4 8 2" xfId="21881"/>
    <cellStyle name="표준 4 3 2 4 9" xfId="21882"/>
    <cellStyle name="표준 4 3 2 5" xfId="21883"/>
    <cellStyle name="표준 4 3 2 5 2" xfId="21884"/>
    <cellStyle name="표준 4 3 2 5 2 2" xfId="21885"/>
    <cellStyle name="표준 4 3 2 5 2 2 2" xfId="21886"/>
    <cellStyle name="표준 4 3 2 5 2 2 2 2" xfId="21887"/>
    <cellStyle name="표준 4 3 2 5 2 2 3" xfId="21888"/>
    <cellStyle name="표준 4 3 2 5 2 2 4" xfId="21889"/>
    <cellStyle name="표준 4 3 2 5 2 3" xfId="21890"/>
    <cellStyle name="표준 4 3 2 5 2 3 2" xfId="21891"/>
    <cellStyle name="표준 4 3 2 5 2 4" xfId="21892"/>
    <cellStyle name="표준 4 3 2 5 2 5" xfId="21893"/>
    <cellStyle name="표준 4 3 2 5 3" xfId="21894"/>
    <cellStyle name="표준 4 3 2 5 3 2" xfId="21895"/>
    <cellStyle name="표준 4 3 2 5 3 2 2" xfId="21896"/>
    <cellStyle name="표준 4 3 2 5 3 2 2 2" xfId="21897"/>
    <cellStyle name="표준 4 3 2 5 3 2 3" xfId="21898"/>
    <cellStyle name="표준 4 3 2 5 3 2 4" xfId="21899"/>
    <cellStyle name="표준 4 3 2 5 3 3" xfId="21900"/>
    <cellStyle name="표준 4 3 2 5 3 3 2" xfId="21901"/>
    <cellStyle name="표준 4 3 2 5 3 4" xfId="21902"/>
    <cellStyle name="표준 4 3 2 5 3 5" xfId="21903"/>
    <cellStyle name="표준 4 3 2 5 4" xfId="21904"/>
    <cellStyle name="표준 4 3 2 5 4 2" xfId="21905"/>
    <cellStyle name="표준 4 3 2 5 4 2 2" xfId="21906"/>
    <cellStyle name="표준 4 3 2 5 4 2 2 2" xfId="21907"/>
    <cellStyle name="표준 4 3 2 5 4 2 3" xfId="21908"/>
    <cellStyle name="표준 4 3 2 5 4 2 4" xfId="21909"/>
    <cellStyle name="표준 4 3 2 5 4 3" xfId="21910"/>
    <cellStyle name="표준 4 3 2 5 4 3 2" xfId="21911"/>
    <cellStyle name="표준 4 3 2 5 4 4" xfId="21912"/>
    <cellStyle name="표준 4 3 2 5 4 5" xfId="21913"/>
    <cellStyle name="표준 4 3 2 5 5" xfId="21914"/>
    <cellStyle name="표준 4 3 2 5 5 2" xfId="21915"/>
    <cellStyle name="표준 4 3 2 5 5 2 2" xfId="21916"/>
    <cellStyle name="표준 4 3 2 5 5 2 2 2" xfId="21917"/>
    <cellStyle name="표준 4 3 2 5 5 2 3" xfId="21918"/>
    <cellStyle name="표준 4 3 2 5 5 2 4" xfId="21919"/>
    <cellStyle name="표준 4 3 2 5 5 3" xfId="21920"/>
    <cellStyle name="표준 4 3 2 5 5 3 2" xfId="21921"/>
    <cellStyle name="표준 4 3 2 5 5 4" xfId="21922"/>
    <cellStyle name="표준 4 3 2 5 5 5" xfId="21923"/>
    <cellStyle name="표준 4 3 2 5 6" xfId="21924"/>
    <cellStyle name="표준 4 3 2 5 6 2" xfId="21925"/>
    <cellStyle name="표준 4 3 2 5 6 2 2" xfId="21926"/>
    <cellStyle name="표준 4 3 2 5 6 3" xfId="21927"/>
    <cellStyle name="표준 4 3 2 5 6 4" xfId="21928"/>
    <cellStyle name="표준 4 3 2 5 7" xfId="21929"/>
    <cellStyle name="표준 4 3 2 5 7 2" xfId="21930"/>
    <cellStyle name="표준 4 3 2 5 8" xfId="21931"/>
    <cellStyle name="표준 4 3 2 5 9" xfId="21932"/>
    <cellStyle name="표준 4 3 2 6" xfId="21933"/>
    <cellStyle name="표준 4 3 2 6 2" xfId="21934"/>
    <cellStyle name="표준 4 3 2 6 2 2" xfId="21935"/>
    <cellStyle name="표준 4 3 2 6 2 2 2" xfId="21936"/>
    <cellStyle name="표준 4 3 2 6 2 3" xfId="21937"/>
    <cellStyle name="표준 4 3 2 6 2 4" xfId="21938"/>
    <cellStyle name="표준 4 3 2 6 3" xfId="21939"/>
    <cellStyle name="표준 4 3 2 6 3 2" xfId="21940"/>
    <cellStyle name="표준 4 3 2 6 4" xfId="21941"/>
    <cellStyle name="표준 4 3 2 6 5" xfId="21942"/>
    <cellStyle name="표준 4 3 2 7" xfId="21943"/>
    <cellStyle name="표준 4 3 2 7 2" xfId="21944"/>
    <cellStyle name="표준 4 3 2 7 2 2" xfId="21945"/>
    <cellStyle name="표준 4 3 2 7 2 2 2" xfId="21946"/>
    <cellStyle name="표준 4 3 2 7 2 3" xfId="21947"/>
    <cellStyle name="표준 4 3 2 7 2 4" xfId="21948"/>
    <cellStyle name="표준 4 3 2 7 3" xfId="21949"/>
    <cellStyle name="표준 4 3 2 7 3 2" xfId="21950"/>
    <cellStyle name="표준 4 3 2 7 4" xfId="21951"/>
    <cellStyle name="표준 4 3 2 7 5" xfId="21952"/>
    <cellStyle name="표준 4 3 2 8" xfId="21953"/>
    <cellStyle name="표준 4 3 2 8 2" xfId="21954"/>
    <cellStyle name="표준 4 3 2 8 2 2" xfId="21955"/>
    <cellStyle name="표준 4 3 2 8 2 2 2" xfId="21956"/>
    <cellStyle name="표준 4 3 2 8 2 3" xfId="21957"/>
    <cellStyle name="표준 4 3 2 8 2 4" xfId="21958"/>
    <cellStyle name="표준 4 3 2 8 3" xfId="21959"/>
    <cellStyle name="표준 4 3 2 8 3 2" xfId="21960"/>
    <cellStyle name="표준 4 3 2 8 4" xfId="21961"/>
    <cellStyle name="표준 4 3 2 8 5" xfId="21962"/>
    <cellStyle name="표준 4 3 2 9" xfId="21963"/>
    <cellStyle name="표준 4 3 2 9 2" xfId="21964"/>
    <cellStyle name="표준 4 3 2 9 2 2" xfId="21965"/>
    <cellStyle name="표준 4 3 2 9 2 2 2" xfId="21966"/>
    <cellStyle name="표준 4 3 2 9 2 3" xfId="21967"/>
    <cellStyle name="표준 4 3 2 9 2 4" xfId="21968"/>
    <cellStyle name="표준 4 3 2 9 3" xfId="21969"/>
    <cellStyle name="표준 4 3 2 9 3 2" xfId="21970"/>
    <cellStyle name="표준 4 3 2 9 4" xfId="21971"/>
    <cellStyle name="표준 4 3 2 9 5" xfId="21972"/>
    <cellStyle name="표준 4 3 3" xfId="21973"/>
    <cellStyle name="표준 4 3 3 2" xfId="21974"/>
    <cellStyle name="표준 4 3 3 3" xfId="21975"/>
    <cellStyle name="표준 4 3 4" xfId="21976"/>
    <cellStyle name="표준 4 3 4 10" xfId="21977"/>
    <cellStyle name="표준 4 3 4 10 2" xfId="21978"/>
    <cellStyle name="표준 4 3 4 11" xfId="21979"/>
    <cellStyle name="표준 4 3 4 12" xfId="21980"/>
    <cellStyle name="표준 4 3 4 2" xfId="21981"/>
    <cellStyle name="표준 4 3 4 2 10" xfId="21982"/>
    <cellStyle name="표준 4 3 4 2 11" xfId="21983"/>
    <cellStyle name="표준 4 3 4 2 2" xfId="21984"/>
    <cellStyle name="표준 4 3 4 2 2 10" xfId="21985"/>
    <cellStyle name="표준 4 3 4 2 2 2" xfId="21986"/>
    <cellStyle name="표준 4 3 4 2 2 2 2" xfId="21987"/>
    <cellStyle name="표준 4 3 4 2 2 2 2 2" xfId="21988"/>
    <cellStyle name="표준 4 3 4 2 2 2 2 2 2" xfId="21989"/>
    <cellStyle name="표준 4 3 4 2 2 2 2 2 2 2" xfId="21990"/>
    <cellStyle name="표준 4 3 4 2 2 2 2 2 3" xfId="21991"/>
    <cellStyle name="표준 4 3 4 2 2 2 2 2 4" xfId="21992"/>
    <cellStyle name="표준 4 3 4 2 2 2 2 3" xfId="21993"/>
    <cellStyle name="표준 4 3 4 2 2 2 2 3 2" xfId="21994"/>
    <cellStyle name="표준 4 3 4 2 2 2 2 4" xfId="21995"/>
    <cellStyle name="표준 4 3 4 2 2 2 2 5" xfId="21996"/>
    <cellStyle name="표준 4 3 4 2 2 2 3" xfId="21997"/>
    <cellStyle name="표준 4 3 4 2 2 2 3 2" xfId="21998"/>
    <cellStyle name="표준 4 3 4 2 2 2 3 2 2" xfId="21999"/>
    <cellStyle name="표준 4 3 4 2 2 2 3 2 2 2" xfId="22000"/>
    <cellStyle name="표준 4 3 4 2 2 2 3 2 3" xfId="22001"/>
    <cellStyle name="표준 4 3 4 2 2 2 3 2 4" xfId="22002"/>
    <cellStyle name="표준 4 3 4 2 2 2 3 3" xfId="22003"/>
    <cellStyle name="표준 4 3 4 2 2 2 3 3 2" xfId="22004"/>
    <cellStyle name="표준 4 3 4 2 2 2 3 4" xfId="22005"/>
    <cellStyle name="표준 4 3 4 2 2 2 3 5" xfId="22006"/>
    <cellStyle name="표준 4 3 4 2 2 2 4" xfId="22007"/>
    <cellStyle name="표준 4 3 4 2 2 2 4 2" xfId="22008"/>
    <cellStyle name="표준 4 3 4 2 2 2 4 2 2" xfId="22009"/>
    <cellStyle name="표준 4 3 4 2 2 2 4 2 2 2" xfId="22010"/>
    <cellStyle name="표준 4 3 4 2 2 2 4 2 3" xfId="22011"/>
    <cellStyle name="표준 4 3 4 2 2 2 4 2 4" xfId="22012"/>
    <cellStyle name="표준 4 3 4 2 2 2 4 3" xfId="22013"/>
    <cellStyle name="표준 4 3 4 2 2 2 4 3 2" xfId="22014"/>
    <cellStyle name="표준 4 3 4 2 2 2 4 4" xfId="22015"/>
    <cellStyle name="표준 4 3 4 2 2 2 4 5" xfId="22016"/>
    <cellStyle name="표준 4 3 4 2 2 2 5" xfId="22017"/>
    <cellStyle name="표준 4 3 4 2 2 2 5 2" xfId="22018"/>
    <cellStyle name="표준 4 3 4 2 2 2 5 2 2" xfId="22019"/>
    <cellStyle name="표준 4 3 4 2 2 2 5 2 2 2" xfId="22020"/>
    <cellStyle name="표준 4 3 4 2 2 2 5 2 3" xfId="22021"/>
    <cellStyle name="표준 4 3 4 2 2 2 5 2 4" xfId="22022"/>
    <cellStyle name="표준 4 3 4 2 2 2 5 3" xfId="22023"/>
    <cellStyle name="표준 4 3 4 2 2 2 5 3 2" xfId="22024"/>
    <cellStyle name="표준 4 3 4 2 2 2 5 4" xfId="22025"/>
    <cellStyle name="표준 4 3 4 2 2 2 5 5" xfId="22026"/>
    <cellStyle name="표준 4 3 4 2 2 2 6" xfId="22027"/>
    <cellStyle name="표준 4 3 4 2 2 2 6 2" xfId="22028"/>
    <cellStyle name="표준 4 3 4 2 2 2 6 2 2" xfId="22029"/>
    <cellStyle name="표준 4 3 4 2 2 2 6 3" xfId="22030"/>
    <cellStyle name="표준 4 3 4 2 2 2 6 4" xfId="22031"/>
    <cellStyle name="표준 4 3 4 2 2 2 7" xfId="22032"/>
    <cellStyle name="표준 4 3 4 2 2 2 7 2" xfId="22033"/>
    <cellStyle name="표준 4 3 4 2 2 2 8" xfId="22034"/>
    <cellStyle name="표준 4 3 4 2 2 2 9" xfId="22035"/>
    <cellStyle name="표준 4 3 4 2 2 3" xfId="22036"/>
    <cellStyle name="표준 4 3 4 2 2 3 2" xfId="22037"/>
    <cellStyle name="표준 4 3 4 2 2 3 2 2" xfId="22038"/>
    <cellStyle name="표준 4 3 4 2 2 3 2 2 2" xfId="22039"/>
    <cellStyle name="표준 4 3 4 2 2 3 2 3" xfId="22040"/>
    <cellStyle name="표준 4 3 4 2 2 3 2 4" xfId="22041"/>
    <cellStyle name="표준 4 3 4 2 2 3 3" xfId="22042"/>
    <cellStyle name="표준 4 3 4 2 2 3 3 2" xfId="22043"/>
    <cellStyle name="표준 4 3 4 2 2 3 4" xfId="22044"/>
    <cellStyle name="표준 4 3 4 2 2 3 5" xfId="22045"/>
    <cellStyle name="표준 4 3 4 2 2 4" xfId="22046"/>
    <cellStyle name="표준 4 3 4 2 2 4 2" xfId="22047"/>
    <cellStyle name="표준 4 3 4 2 2 4 2 2" xfId="22048"/>
    <cellStyle name="표준 4 3 4 2 2 4 2 2 2" xfId="22049"/>
    <cellStyle name="표준 4 3 4 2 2 4 2 3" xfId="22050"/>
    <cellStyle name="표준 4 3 4 2 2 4 2 4" xfId="22051"/>
    <cellStyle name="표준 4 3 4 2 2 4 3" xfId="22052"/>
    <cellStyle name="표준 4 3 4 2 2 4 3 2" xfId="22053"/>
    <cellStyle name="표준 4 3 4 2 2 4 4" xfId="22054"/>
    <cellStyle name="표준 4 3 4 2 2 4 5" xfId="22055"/>
    <cellStyle name="표준 4 3 4 2 2 5" xfId="22056"/>
    <cellStyle name="표준 4 3 4 2 2 5 2" xfId="22057"/>
    <cellStyle name="표준 4 3 4 2 2 5 2 2" xfId="22058"/>
    <cellStyle name="표준 4 3 4 2 2 5 2 2 2" xfId="22059"/>
    <cellStyle name="표준 4 3 4 2 2 5 2 3" xfId="22060"/>
    <cellStyle name="표준 4 3 4 2 2 5 2 4" xfId="22061"/>
    <cellStyle name="표준 4 3 4 2 2 5 3" xfId="22062"/>
    <cellStyle name="표준 4 3 4 2 2 5 3 2" xfId="22063"/>
    <cellStyle name="표준 4 3 4 2 2 5 4" xfId="22064"/>
    <cellStyle name="표준 4 3 4 2 2 5 5" xfId="22065"/>
    <cellStyle name="표준 4 3 4 2 2 6" xfId="22066"/>
    <cellStyle name="표준 4 3 4 2 2 6 2" xfId="22067"/>
    <cellStyle name="표준 4 3 4 2 2 6 2 2" xfId="22068"/>
    <cellStyle name="표준 4 3 4 2 2 6 2 2 2" xfId="22069"/>
    <cellStyle name="표준 4 3 4 2 2 6 2 3" xfId="22070"/>
    <cellStyle name="표준 4 3 4 2 2 6 2 4" xfId="22071"/>
    <cellStyle name="표준 4 3 4 2 2 6 3" xfId="22072"/>
    <cellStyle name="표준 4 3 4 2 2 6 3 2" xfId="22073"/>
    <cellStyle name="표준 4 3 4 2 2 6 4" xfId="22074"/>
    <cellStyle name="표준 4 3 4 2 2 6 5" xfId="22075"/>
    <cellStyle name="표준 4 3 4 2 2 7" xfId="22076"/>
    <cellStyle name="표준 4 3 4 2 2 7 2" xfId="22077"/>
    <cellStyle name="표준 4 3 4 2 2 7 2 2" xfId="22078"/>
    <cellStyle name="표준 4 3 4 2 2 7 3" xfId="22079"/>
    <cellStyle name="표준 4 3 4 2 2 7 4" xfId="22080"/>
    <cellStyle name="표준 4 3 4 2 2 8" xfId="22081"/>
    <cellStyle name="표준 4 3 4 2 2 8 2" xfId="22082"/>
    <cellStyle name="표준 4 3 4 2 2 9" xfId="22083"/>
    <cellStyle name="표준 4 3 4 2 3" xfId="22084"/>
    <cellStyle name="표준 4 3 4 2 3 2" xfId="22085"/>
    <cellStyle name="표준 4 3 4 2 3 2 2" xfId="22086"/>
    <cellStyle name="표준 4 3 4 2 3 2 2 2" xfId="22087"/>
    <cellStyle name="표준 4 3 4 2 3 2 2 2 2" xfId="22088"/>
    <cellStyle name="표준 4 3 4 2 3 2 2 3" xfId="22089"/>
    <cellStyle name="표준 4 3 4 2 3 2 2 4" xfId="22090"/>
    <cellStyle name="표준 4 3 4 2 3 2 3" xfId="22091"/>
    <cellStyle name="표준 4 3 4 2 3 2 3 2" xfId="22092"/>
    <cellStyle name="표준 4 3 4 2 3 2 4" xfId="22093"/>
    <cellStyle name="표준 4 3 4 2 3 2 5" xfId="22094"/>
    <cellStyle name="표준 4 3 4 2 3 3" xfId="22095"/>
    <cellStyle name="표준 4 3 4 2 3 3 2" xfId="22096"/>
    <cellStyle name="표준 4 3 4 2 3 3 2 2" xfId="22097"/>
    <cellStyle name="표준 4 3 4 2 3 3 2 2 2" xfId="22098"/>
    <cellStyle name="표준 4 3 4 2 3 3 2 3" xfId="22099"/>
    <cellStyle name="표준 4 3 4 2 3 3 2 4" xfId="22100"/>
    <cellStyle name="표준 4 3 4 2 3 3 3" xfId="22101"/>
    <cellStyle name="표준 4 3 4 2 3 3 3 2" xfId="22102"/>
    <cellStyle name="표준 4 3 4 2 3 3 4" xfId="22103"/>
    <cellStyle name="표준 4 3 4 2 3 3 5" xfId="22104"/>
    <cellStyle name="표준 4 3 4 2 3 4" xfId="22105"/>
    <cellStyle name="표준 4 3 4 2 3 4 2" xfId="22106"/>
    <cellStyle name="표준 4 3 4 2 3 4 2 2" xfId="22107"/>
    <cellStyle name="표준 4 3 4 2 3 4 2 2 2" xfId="22108"/>
    <cellStyle name="표준 4 3 4 2 3 4 2 3" xfId="22109"/>
    <cellStyle name="표준 4 3 4 2 3 4 2 4" xfId="22110"/>
    <cellStyle name="표준 4 3 4 2 3 4 3" xfId="22111"/>
    <cellStyle name="표준 4 3 4 2 3 4 3 2" xfId="22112"/>
    <cellStyle name="표준 4 3 4 2 3 4 4" xfId="22113"/>
    <cellStyle name="표준 4 3 4 2 3 4 5" xfId="22114"/>
    <cellStyle name="표준 4 3 4 2 3 5" xfId="22115"/>
    <cellStyle name="표준 4 3 4 2 3 5 2" xfId="22116"/>
    <cellStyle name="표준 4 3 4 2 3 5 2 2" xfId="22117"/>
    <cellStyle name="표준 4 3 4 2 3 5 2 2 2" xfId="22118"/>
    <cellStyle name="표준 4 3 4 2 3 5 2 3" xfId="22119"/>
    <cellStyle name="표준 4 3 4 2 3 5 2 4" xfId="22120"/>
    <cellStyle name="표준 4 3 4 2 3 5 3" xfId="22121"/>
    <cellStyle name="표준 4 3 4 2 3 5 3 2" xfId="22122"/>
    <cellStyle name="표준 4 3 4 2 3 5 4" xfId="22123"/>
    <cellStyle name="표준 4 3 4 2 3 5 5" xfId="22124"/>
    <cellStyle name="표준 4 3 4 2 3 6" xfId="22125"/>
    <cellStyle name="표준 4 3 4 2 3 6 2" xfId="22126"/>
    <cellStyle name="표준 4 3 4 2 3 6 2 2" xfId="22127"/>
    <cellStyle name="표준 4 3 4 2 3 6 3" xfId="22128"/>
    <cellStyle name="표준 4 3 4 2 3 6 4" xfId="22129"/>
    <cellStyle name="표준 4 3 4 2 3 7" xfId="22130"/>
    <cellStyle name="표준 4 3 4 2 3 7 2" xfId="22131"/>
    <cellStyle name="표준 4 3 4 2 3 8" xfId="22132"/>
    <cellStyle name="표준 4 3 4 2 3 9" xfId="22133"/>
    <cellStyle name="표준 4 3 4 2 4" xfId="22134"/>
    <cellStyle name="표준 4 3 4 2 4 2" xfId="22135"/>
    <cellStyle name="표준 4 3 4 2 4 2 2" xfId="22136"/>
    <cellStyle name="표준 4 3 4 2 4 2 2 2" xfId="22137"/>
    <cellStyle name="표준 4 3 4 2 4 2 3" xfId="22138"/>
    <cellStyle name="표준 4 3 4 2 4 2 4" xfId="22139"/>
    <cellStyle name="표준 4 3 4 2 4 3" xfId="22140"/>
    <cellStyle name="표준 4 3 4 2 4 3 2" xfId="22141"/>
    <cellStyle name="표준 4 3 4 2 4 4" xfId="22142"/>
    <cellStyle name="표준 4 3 4 2 4 5" xfId="22143"/>
    <cellStyle name="표준 4 3 4 2 5" xfId="22144"/>
    <cellStyle name="표준 4 3 4 2 5 2" xfId="22145"/>
    <cellStyle name="표준 4 3 4 2 5 2 2" xfId="22146"/>
    <cellStyle name="표준 4 3 4 2 5 2 2 2" xfId="22147"/>
    <cellStyle name="표준 4 3 4 2 5 2 3" xfId="22148"/>
    <cellStyle name="표준 4 3 4 2 5 2 4" xfId="22149"/>
    <cellStyle name="표준 4 3 4 2 5 3" xfId="22150"/>
    <cellStyle name="표준 4 3 4 2 5 3 2" xfId="22151"/>
    <cellStyle name="표준 4 3 4 2 5 4" xfId="22152"/>
    <cellStyle name="표준 4 3 4 2 5 5" xfId="22153"/>
    <cellStyle name="표준 4 3 4 2 6" xfId="22154"/>
    <cellStyle name="표준 4 3 4 2 6 2" xfId="22155"/>
    <cellStyle name="표준 4 3 4 2 6 2 2" xfId="22156"/>
    <cellStyle name="표준 4 3 4 2 6 2 2 2" xfId="22157"/>
    <cellStyle name="표준 4 3 4 2 6 2 3" xfId="22158"/>
    <cellStyle name="표준 4 3 4 2 6 2 4" xfId="22159"/>
    <cellStyle name="표준 4 3 4 2 6 3" xfId="22160"/>
    <cellStyle name="표준 4 3 4 2 6 3 2" xfId="22161"/>
    <cellStyle name="표준 4 3 4 2 6 4" xfId="22162"/>
    <cellStyle name="표준 4 3 4 2 6 5" xfId="22163"/>
    <cellStyle name="표준 4 3 4 2 7" xfId="22164"/>
    <cellStyle name="표준 4 3 4 2 7 2" xfId="22165"/>
    <cellStyle name="표준 4 3 4 2 7 2 2" xfId="22166"/>
    <cellStyle name="표준 4 3 4 2 7 2 2 2" xfId="22167"/>
    <cellStyle name="표준 4 3 4 2 7 2 3" xfId="22168"/>
    <cellStyle name="표준 4 3 4 2 7 2 4" xfId="22169"/>
    <cellStyle name="표준 4 3 4 2 7 3" xfId="22170"/>
    <cellStyle name="표준 4 3 4 2 7 3 2" xfId="22171"/>
    <cellStyle name="표준 4 3 4 2 7 4" xfId="22172"/>
    <cellStyle name="표준 4 3 4 2 7 5" xfId="22173"/>
    <cellStyle name="표준 4 3 4 2 8" xfId="22174"/>
    <cellStyle name="표준 4 3 4 2 8 2" xfId="22175"/>
    <cellStyle name="표준 4 3 4 2 8 2 2" xfId="22176"/>
    <cellStyle name="표준 4 3 4 2 8 3" xfId="22177"/>
    <cellStyle name="표준 4 3 4 2 8 4" xfId="22178"/>
    <cellStyle name="표준 4 3 4 2 9" xfId="22179"/>
    <cellStyle name="표준 4 3 4 2 9 2" xfId="22180"/>
    <cellStyle name="표준 4 3 4 3" xfId="22181"/>
    <cellStyle name="표준 4 3 4 3 10" xfId="22182"/>
    <cellStyle name="표준 4 3 4 3 2" xfId="22183"/>
    <cellStyle name="표준 4 3 4 3 2 2" xfId="22184"/>
    <cellStyle name="표준 4 3 4 3 2 2 2" xfId="22185"/>
    <cellStyle name="표준 4 3 4 3 2 2 2 2" xfId="22186"/>
    <cellStyle name="표준 4 3 4 3 2 2 2 2 2" xfId="22187"/>
    <cellStyle name="표준 4 3 4 3 2 2 2 3" xfId="22188"/>
    <cellStyle name="표준 4 3 4 3 2 2 2 4" xfId="22189"/>
    <cellStyle name="표준 4 3 4 3 2 2 3" xfId="22190"/>
    <cellStyle name="표준 4 3 4 3 2 2 3 2" xfId="22191"/>
    <cellStyle name="표준 4 3 4 3 2 2 4" xfId="22192"/>
    <cellStyle name="표준 4 3 4 3 2 2 5" xfId="22193"/>
    <cellStyle name="표준 4 3 4 3 2 3" xfId="22194"/>
    <cellStyle name="표준 4 3 4 3 2 3 2" xfId="22195"/>
    <cellStyle name="표준 4 3 4 3 2 3 2 2" xfId="22196"/>
    <cellStyle name="표준 4 3 4 3 2 3 2 2 2" xfId="22197"/>
    <cellStyle name="표준 4 3 4 3 2 3 2 3" xfId="22198"/>
    <cellStyle name="표준 4 3 4 3 2 3 2 4" xfId="22199"/>
    <cellStyle name="표준 4 3 4 3 2 3 3" xfId="22200"/>
    <cellStyle name="표준 4 3 4 3 2 3 3 2" xfId="22201"/>
    <cellStyle name="표준 4 3 4 3 2 3 4" xfId="22202"/>
    <cellStyle name="표준 4 3 4 3 2 3 5" xfId="22203"/>
    <cellStyle name="표준 4 3 4 3 2 4" xfId="22204"/>
    <cellStyle name="표준 4 3 4 3 2 4 2" xfId="22205"/>
    <cellStyle name="표준 4 3 4 3 2 4 2 2" xfId="22206"/>
    <cellStyle name="표준 4 3 4 3 2 4 2 2 2" xfId="22207"/>
    <cellStyle name="표준 4 3 4 3 2 4 2 3" xfId="22208"/>
    <cellStyle name="표준 4 3 4 3 2 4 2 4" xfId="22209"/>
    <cellStyle name="표준 4 3 4 3 2 4 3" xfId="22210"/>
    <cellStyle name="표준 4 3 4 3 2 4 3 2" xfId="22211"/>
    <cellStyle name="표준 4 3 4 3 2 4 4" xfId="22212"/>
    <cellStyle name="표준 4 3 4 3 2 4 5" xfId="22213"/>
    <cellStyle name="표준 4 3 4 3 2 5" xfId="22214"/>
    <cellStyle name="표준 4 3 4 3 2 5 2" xfId="22215"/>
    <cellStyle name="표준 4 3 4 3 2 5 2 2" xfId="22216"/>
    <cellStyle name="표준 4 3 4 3 2 5 2 2 2" xfId="22217"/>
    <cellStyle name="표준 4 3 4 3 2 5 2 3" xfId="22218"/>
    <cellStyle name="표준 4 3 4 3 2 5 2 4" xfId="22219"/>
    <cellStyle name="표준 4 3 4 3 2 5 3" xfId="22220"/>
    <cellStyle name="표준 4 3 4 3 2 5 3 2" xfId="22221"/>
    <cellStyle name="표준 4 3 4 3 2 5 4" xfId="22222"/>
    <cellStyle name="표준 4 3 4 3 2 5 5" xfId="22223"/>
    <cellStyle name="표준 4 3 4 3 2 6" xfId="22224"/>
    <cellStyle name="표준 4 3 4 3 2 6 2" xfId="22225"/>
    <cellStyle name="표준 4 3 4 3 2 6 2 2" xfId="22226"/>
    <cellStyle name="표준 4 3 4 3 2 6 3" xfId="22227"/>
    <cellStyle name="표준 4 3 4 3 2 6 4" xfId="22228"/>
    <cellStyle name="표준 4 3 4 3 2 7" xfId="22229"/>
    <cellStyle name="표준 4 3 4 3 2 7 2" xfId="22230"/>
    <cellStyle name="표준 4 3 4 3 2 8" xfId="22231"/>
    <cellStyle name="표준 4 3 4 3 2 9" xfId="22232"/>
    <cellStyle name="표준 4 3 4 3 3" xfId="22233"/>
    <cellStyle name="표준 4 3 4 3 3 2" xfId="22234"/>
    <cellStyle name="표준 4 3 4 3 3 2 2" xfId="22235"/>
    <cellStyle name="표준 4 3 4 3 3 2 2 2" xfId="22236"/>
    <cellStyle name="표준 4 3 4 3 3 2 3" xfId="22237"/>
    <cellStyle name="표준 4 3 4 3 3 2 4" xfId="22238"/>
    <cellStyle name="표준 4 3 4 3 3 3" xfId="22239"/>
    <cellStyle name="표준 4 3 4 3 3 3 2" xfId="22240"/>
    <cellStyle name="표준 4 3 4 3 3 4" xfId="22241"/>
    <cellStyle name="표준 4 3 4 3 3 5" xfId="22242"/>
    <cellStyle name="표준 4 3 4 3 4" xfId="22243"/>
    <cellStyle name="표준 4 3 4 3 4 2" xfId="22244"/>
    <cellStyle name="표준 4 3 4 3 4 2 2" xfId="22245"/>
    <cellStyle name="표준 4 3 4 3 4 2 2 2" xfId="22246"/>
    <cellStyle name="표준 4 3 4 3 4 2 3" xfId="22247"/>
    <cellStyle name="표준 4 3 4 3 4 2 4" xfId="22248"/>
    <cellStyle name="표준 4 3 4 3 4 3" xfId="22249"/>
    <cellStyle name="표준 4 3 4 3 4 3 2" xfId="22250"/>
    <cellStyle name="표준 4 3 4 3 4 4" xfId="22251"/>
    <cellStyle name="표준 4 3 4 3 4 5" xfId="22252"/>
    <cellStyle name="표준 4 3 4 3 5" xfId="22253"/>
    <cellStyle name="표준 4 3 4 3 5 2" xfId="22254"/>
    <cellStyle name="표준 4 3 4 3 5 2 2" xfId="22255"/>
    <cellStyle name="표준 4 3 4 3 5 2 2 2" xfId="22256"/>
    <cellStyle name="표준 4 3 4 3 5 2 3" xfId="22257"/>
    <cellStyle name="표준 4 3 4 3 5 2 4" xfId="22258"/>
    <cellStyle name="표준 4 3 4 3 5 3" xfId="22259"/>
    <cellStyle name="표준 4 3 4 3 5 3 2" xfId="22260"/>
    <cellStyle name="표준 4 3 4 3 5 4" xfId="22261"/>
    <cellStyle name="표준 4 3 4 3 5 5" xfId="22262"/>
    <cellStyle name="표준 4 3 4 3 6" xfId="22263"/>
    <cellStyle name="표준 4 3 4 3 6 2" xfId="22264"/>
    <cellStyle name="표준 4 3 4 3 6 2 2" xfId="22265"/>
    <cellStyle name="표준 4 3 4 3 6 2 2 2" xfId="22266"/>
    <cellStyle name="표준 4 3 4 3 6 2 3" xfId="22267"/>
    <cellStyle name="표준 4 3 4 3 6 2 4" xfId="22268"/>
    <cellStyle name="표준 4 3 4 3 6 3" xfId="22269"/>
    <cellStyle name="표준 4 3 4 3 6 3 2" xfId="22270"/>
    <cellStyle name="표준 4 3 4 3 6 4" xfId="22271"/>
    <cellStyle name="표준 4 3 4 3 6 5" xfId="22272"/>
    <cellStyle name="표준 4 3 4 3 7" xfId="22273"/>
    <cellStyle name="표준 4 3 4 3 7 2" xfId="22274"/>
    <cellStyle name="표준 4 3 4 3 7 2 2" xfId="22275"/>
    <cellStyle name="표준 4 3 4 3 7 3" xfId="22276"/>
    <cellStyle name="표준 4 3 4 3 7 4" xfId="22277"/>
    <cellStyle name="표준 4 3 4 3 8" xfId="22278"/>
    <cellStyle name="표준 4 3 4 3 8 2" xfId="22279"/>
    <cellStyle name="표준 4 3 4 3 9" xfId="22280"/>
    <cellStyle name="표준 4 3 4 4" xfId="22281"/>
    <cellStyle name="표준 4 3 4 4 2" xfId="22282"/>
    <cellStyle name="표준 4 3 4 4 2 2" xfId="22283"/>
    <cellStyle name="표준 4 3 4 4 2 2 2" xfId="22284"/>
    <cellStyle name="표준 4 3 4 4 2 2 2 2" xfId="22285"/>
    <cellStyle name="표준 4 3 4 4 2 2 3" xfId="22286"/>
    <cellStyle name="표준 4 3 4 4 2 2 4" xfId="22287"/>
    <cellStyle name="표준 4 3 4 4 2 3" xfId="22288"/>
    <cellStyle name="표준 4 3 4 4 2 3 2" xfId="22289"/>
    <cellStyle name="표준 4 3 4 4 2 4" xfId="22290"/>
    <cellStyle name="표준 4 3 4 4 2 5" xfId="22291"/>
    <cellStyle name="표준 4 3 4 4 3" xfId="22292"/>
    <cellStyle name="표준 4 3 4 4 3 2" xfId="22293"/>
    <cellStyle name="표준 4 3 4 4 3 2 2" xfId="22294"/>
    <cellStyle name="표준 4 3 4 4 3 2 2 2" xfId="22295"/>
    <cellStyle name="표준 4 3 4 4 3 2 3" xfId="22296"/>
    <cellStyle name="표준 4 3 4 4 3 2 4" xfId="22297"/>
    <cellStyle name="표준 4 3 4 4 3 3" xfId="22298"/>
    <cellStyle name="표준 4 3 4 4 3 3 2" xfId="22299"/>
    <cellStyle name="표준 4 3 4 4 3 4" xfId="22300"/>
    <cellStyle name="표준 4 3 4 4 3 5" xfId="22301"/>
    <cellStyle name="표준 4 3 4 4 4" xfId="22302"/>
    <cellStyle name="표준 4 3 4 4 4 2" xfId="22303"/>
    <cellStyle name="표준 4 3 4 4 4 2 2" xfId="22304"/>
    <cellStyle name="표준 4 3 4 4 4 2 2 2" xfId="22305"/>
    <cellStyle name="표준 4 3 4 4 4 2 3" xfId="22306"/>
    <cellStyle name="표준 4 3 4 4 4 2 4" xfId="22307"/>
    <cellStyle name="표준 4 3 4 4 4 3" xfId="22308"/>
    <cellStyle name="표준 4 3 4 4 4 3 2" xfId="22309"/>
    <cellStyle name="표준 4 3 4 4 4 4" xfId="22310"/>
    <cellStyle name="표준 4 3 4 4 4 5" xfId="22311"/>
    <cellStyle name="표준 4 3 4 4 5" xfId="22312"/>
    <cellStyle name="표준 4 3 4 4 5 2" xfId="22313"/>
    <cellStyle name="표준 4 3 4 4 5 2 2" xfId="22314"/>
    <cellStyle name="표준 4 3 4 4 5 2 2 2" xfId="22315"/>
    <cellStyle name="표준 4 3 4 4 5 2 3" xfId="22316"/>
    <cellStyle name="표준 4 3 4 4 5 2 4" xfId="22317"/>
    <cellStyle name="표준 4 3 4 4 5 3" xfId="22318"/>
    <cellStyle name="표준 4 3 4 4 5 3 2" xfId="22319"/>
    <cellStyle name="표준 4 3 4 4 5 4" xfId="22320"/>
    <cellStyle name="표준 4 3 4 4 5 5" xfId="22321"/>
    <cellStyle name="표준 4 3 4 4 6" xfId="22322"/>
    <cellStyle name="표준 4 3 4 4 6 2" xfId="22323"/>
    <cellStyle name="표준 4 3 4 4 6 2 2" xfId="22324"/>
    <cellStyle name="표준 4 3 4 4 6 3" xfId="22325"/>
    <cellStyle name="표준 4 3 4 4 6 4" xfId="22326"/>
    <cellStyle name="표준 4 3 4 4 7" xfId="22327"/>
    <cellStyle name="표준 4 3 4 4 7 2" xfId="22328"/>
    <cellStyle name="표준 4 3 4 4 8" xfId="22329"/>
    <cellStyle name="표준 4 3 4 4 9" xfId="22330"/>
    <cellStyle name="표준 4 3 4 5" xfId="22331"/>
    <cellStyle name="표준 4 3 4 5 2" xfId="22332"/>
    <cellStyle name="표준 4 3 4 5 2 2" xfId="22333"/>
    <cellStyle name="표준 4 3 4 5 2 2 2" xfId="22334"/>
    <cellStyle name="표준 4 3 4 5 2 3" xfId="22335"/>
    <cellStyle name="표준 4 3 4 5 2 4" xfId="22336"/>
    <cellStyle name="표준 4 3 4 5 3" xfId="22337"/>
    <cellStyle name="표준 4 3 4 5 3 2" xfId="22338"/>
    <cellStyle name="표준 4 3 4 5 4" xfId="22339"/>
    <cellStyle name="표준 4 3 4 5 5" xfId="22340"/>
    <cellStyle name="표준 4 3 4 6" xfId="22341"/>
    <cellStyle name="표준 4 3 4 6 2" xfId="22342"/>
    <cellStyle name="표준 4 3 4 6 2 2" xfId="22343"/>
    <cellStyle name="표준 4 3 4 6 2 2 2" xfId="22344"/>
    <cellStyle name="표준 4 3 4 6 2 3" xfId="22345"/>
    <cellStyle name="표준 4 3 4 6 2 4" xfId="22346"/>
    <cellStyle name="표준 4 3 4 6 3" xfId="22347"/>
    <cellStyle name="표준 4 3 4 6 3 2" xfId="22348"/>
    <cellStyle name="표준 4 3 4 6 4" xfId="22349"/>
    <cellStyle name="표준 4 3 4 6 5" xfId="22350"/>
    <cellStyle name="표준 4 3 4 7" xfId="22351"/>
    <cellStyle name="표준 4 3 4 7 2" xfId="22352"/>
    <cellStyle name="표준 4 3 4 7 2 2" xfId="22353"/>
    <cellStyle name="표준 4 3 4 7 2 2 2" xfId="22354"/>
    <cellStyle name="표준 4 3 4 7 2 3" xfId="22355"/>
    <cellStyle name="표준 4 3 4 7 2 4" xfId="22356"/>
    <cellStyle name="표준 4 3 4 7 3" xfId="22357"/>
    <cellStyle name="표준 4 3 4 7 3 2" xfId="22358"/>
    <cellStyle name="표준 4 3 4 7 4" xfId="22359"/>
    <cellStyle name="표준 4 3 4 7 5" xfId="22360"/>
    <cellStyle name="표준 4 3 4 8" xfId="22361"/>
    <cellStyle name="표준 4 3 4 8 2" xfId="22362"/>
    <cellStyle name="표준 4 3 4 8 2 2" xfId="22363"/>
    <cellStyle name="표준 4 3 4 8 2 2 2" xfId="22364"/>
    <cellStyle name="표준 4 3 4 8 2 3" xfId="22365"/>
    <cellStyle name="표준 4 3 4 8 2 4" xfId="22366"/>
    <cellStyle name="표준 4 3 4 8 3" xfId="22367"/>
    <cellStyle name="표준 4 3 4 8 3 2" xfId="22368"/>
    <cellStyle name="표준 4 3 4 8 4" xfId="22369"/>
    <cellStyle name="표준 4 3 4 8 5" xfId="22370"/>
    <cellStyle name="표준 4 3 4 9" xfId="22371"/>
    <cellStyle name="표준 4 3 4 9 2" xfId="22372"/>
    <cellStyle name="표준 4 3 4 9 2 2" xfId="22373"/>
    <cellStyle name="표준 4 3 4 9 3" xfId="22374"/>
    <cellStyle name="표준 4 3 4 9 4" xfId="22375"/>
    <cellStyle name="표준 4 3 5" xfId="22376"/>
    <cellStyle name="표준 4 3 5 10" xfId="22377"/>
    <cellStyle name="표준 4 3 5 11" xfId="22378"/>
    <cellStyle name="표준 4 3 5 2" xfId="22379"/>
    <cellStyle name="표준 4 3 5 2 10" xfId="22380"/>
    <cellStyle name="표준 4 3 5 2 2" xfId="22381"/>
    <cellStyle name="표준 4 3 5 2 2 2" xfId="22382"/>
    <cellStyle name="표준 4 3 5 2 2 2 2" xfId="22383"/>
    <cellStyle name="표준 4 3 5 2 2 2 2 2" xfId="22384"/>
    <cellStyle name="표준 4 3 5 2 2 2 2 2 2" xfId="22385"/>
    <cellStyle name="표준 4 3 5 2 2 2 2 3" xfId="22386"/>
    <cellStyle name="표준 4 3 5 2 2 2 2 4" xfId="22387"/>
    <cellStyle name="표준 4 3 5 2 2 2 3" xfId="22388"/>
    <cellStyle name="표준 4 3 5 2 2 2 3 2" xfId="22389"/>
    <cellStyle name="표준 4 3 5 2 2 2 4" xfId="22390"/>
    <cellStyle name="표준 4 3 5 2 2 2 5" xfId="22391"/>
    <cellStyle name="표준 4 3 5 2 2 3" xfId="22392"/>
    <cellStyle name="표준 4 3 5 2 2 3 2" xfId="22393"/>
    <cellStyle name="표준 4 3 5 2 2 3 2 2" xfId="22394"/>
    <cellStyle name="표준 4 3 5 2 2 3 2 2 2" xfId="22395"/>
    <cellStyle name="표준 4 3 5 2 2 3 2 3" xfId="22396"/>
    <cellStyle name="표준 4 3 5 2 2 3 2 4" xfId="22397"/>
    <cellStyle name="표준 4 3 5 2 2 3 3" xfId="22398"/>
    <cellStyle name="표준 4 3 5 2 2 3 3 2" xfId="22399"/>
    <cellStyle name="표준 4 3 5 2 2 3 4" xfId="22400"/>
    <cellStyle name="표준 4 3 5 2 2 3 5" xfId="22401"/>
    <cellStyle name="표준 4 3 5 2 2 4" xfId="22402"/>
    <cellStyle name="표준 4 3 5 2 2 4 2" xfId="22403"/>
    <cellStyle name="표준 4 3 5 2 2 4 2 2" xfId="22404"/>
    <cellStyle name="표준 4 3 5 2 2 4 2 2 2" xfId="22405"/>
    <cellStyle name="표준 4 3 5 2 2 4 2 3" xfId="22406"/>
    <cellStyle name="표준 4 3 5 2 2 4 2 4" xfId="22407"/>
    <cellStyle name="표준 4 3 5 2 2 4 3" xfId="22408"/>
    <cellStyle name="표준 4 3 5 2 2 4 3 2" xfId="22409"/>
    <cellStyle name="표준 4 3 5 2 2 4 4" xfId="22410"/>
    <cellStyle name="표준 4 3 5 2 2 4 5" xfId="22411"/>
    <cellStyle name="표준 4 3 5 2 2 5" xfId="22412"/>
    <cellStyle name="표준 4 3 5 2 2 5 2" xfId="22413"/>
    <cellStyle name="표준 4 3 5 2 2 5 2 2" xfId="22414"/>
    <cellStyle name="표준 4 3 5 2 2 5 2 2 2" xfId="22415"/>
    <cellStyle name="표준 4 3 5 2 2 5 2 3" xfId="22416"/>
    <cellStyle name="표준 4 3 5 2 2 5 2 4" xfId="22417"/>
    <cellStyle name="표준 4 3 5 2 2 5 3" xfId="22418"/>
    <cellStyle name="표준 4 3 5 2 2 5 3 2" xfId="22419"/>
    <cellStyle name="표준 4 3 5 2 2 5 4" xfId="22420"/>
    <cellStyle name="표준 4 3 5 2 2 5 5" xfId="22421"/>
    <cellStyle name="표준 4 3 5 2 2 6" xfId="22422"/>
    <cellStyle name="표준 4 3 5 2 2 6 2" xfId="22423"/>
    <cellStyle name="표준 4 3 5 2 2 6 2 2" xfId="22424"/>
    <cellStyle name="표준 4 3 5 2 2 6 3" xfId="22425"/>
    <cellStyle name="표준 4 3 5 2 2 6 4" xfId="22426"/>
    <cellStyle name="표준 4 3 5 2 2 7" xfId="22427"/>
    <cellStyle name="표준 4 3 5 2 2 7 2" xfId="22428"/>
    <cellStyle name="표준 4 3 5 2 2 8" xfId="22429"/>
    <cellStyle name="표준 4 3 5 2 2 9" xfId="22430"/>
    <cellStyle name="표준 4 3 5 2 3" xfId="22431"/>
    <cellStyle name="표준 4 3 5 2 3 2" xfId="22432"/>
    <cellStyle name="표준 4 3 5 2 3 2 2" xfId="22433"/>
    <cellStyle name="표준 4 3 5 2 3 2 2 2" xfId="22434"/>
    <cellStyle name="표준 4 3 5 2 3 2 3" xfId="22435"/>
    <cellStyle name="표준 4 3 5 2 3 2 4" xfId="22436"/>
    <cellStyle name="표준 4 3 5 2 3 3" xfId="22437"/>
    <cellStyle name="표준 4 3 5 2 3 3 2" xfId="22438"/>
    <cellStyle name="표준 4 3 5 2 3 4" xfId="22439"/>
    <cellStyle name="표준 4 3 5 2 3 5" xfId="22440"/>
    <cellStyle name="표준 4 3 5 2 4" xfId="22441"/>
    <cellStyle name="표준 4 3 5 2 4 2" xfId="22442"/>
    <cellStyle name="표준 4 3 5 2 4 2 2" xfId="22443"/>
    <cellStyle name="표준 4 3 5 2 4 2 2 2" xfId="22444"/>
    <cellStyle name="표준 4 3 5 2 4 2 3" xfId="22445"/>
    <cellStyle name="표준 4 3 5 2 4 2 4" xfId="22446"/>
    <cellStyle name="표준 4 3 5 2 4 3" xfId="22447"/>
    <cellStyle name="표준 4 3 5 2 4 3 2" xfId="22448"/>
    <cellStyle name="표준 4 3 5 2 4 4" xfId="22449"/>
    <cellStyle name="표준 4 3 5 2 4 5" xfId="22450"/>
    <cellStyle name="표준 4 3 5 2 5" xfId="22451"/>
    <cellStyle name="표준 4 3 5 2 5 2" xfId="22452"/>
    <cellStyle name="표준 4 3 5 2 5 2 2" xfId="22453"/>
    <cellStyle name="표준 4 3 5 2 5 2 2 2" xfId="22454"/>
    <cellStyle name="표준 4 3 5 2 5 2 3" xfId="22455"/>
    <cellStyle name="표준 4 3 5 2 5 2 4" xfId="22456"/>
    <cellStyle name="표준 4 3 5 2 5 3" xfId="22457"/>
    <cellStyle name="표준 4 3 5 2 5 3 2" xfId="22458"/>
    <cellStyle name="표준 4 3 5 2 5 4" xfId="22459"/>
    <cellStyle name="표준 4 3 5 2 5 5" xfId="22460"/>
    <cellStyle name="표준 4 3 5 2 6" xfId="22461"/>
    <cellStyle name="표준 4 3 5 2 6 2" xfId="22462"/>
    <cellStyle name="표준 4 3 5 2 6 2 2" xfId="22463"/>
    <cellStyle name="표준 4 3 5 2 6 2 2 2" xfId="22464"/>
    <cellStyle name="표준 4 3 5 2 6 2 3" xfId="22465"/>
    <cellStyle name="표준 4 3 5 2 6 2 4" xfId="22466"/>
    <cellStyle name="표준 4 3 5 2 6 3" xfId="22467"/>
    <cellStyle name="표준 4 3 5 2 6 3 2" xfId="22468"/>
    <cellStyle name="표준 4 3 5 2 6 4" xfId="22469"/>
    <cellStyle name="표준 4 3 5 2 6 5" xfId="22470"/>
    <cellStyle name="표준 4 3 5 2 7" xfId="22471"/>
    <cellStyle name="표준 4 3 5 2 7 2" xfId="22472"/>
    <cellStyle name="표준 4 3 5 2 7 2 2" xfId="22473"/>
    <cellStyle name="표준 4 3 5 2 7 3" xfId="22474"/>
    <cellStyle name="표준 4 3 5 2 7 4" xfId="22475"/>
    <cellStyle name="표준 4 3 5 2 8" xfId="22476"/>
    <cellStyle name="표준 4 3 5 2 8 2" xfId="22477"/>
    <cellStyle name="표준 4 3 5 2 9" xfId="22478"/>
    <cellStyle name="표준 4 3 5 3" xfId="22479"/>
    <cellStyle name="표준 4 3 5 3 2" xfId="22480"/>
    <cellStyle name="표준 4 3 5 3 2 2" xfId="22481"/>
    <cellStyle name="표준 4 3 5 3 2 2 2" xfId="22482"/>
    <cellStyle name="표준 4 3 5 3 2 2 2 2" xfId="22483"/>
    <cellStyle name="표준 4 3 5 3 2 2 3" xfId="22484"/>
    <cellStyle name="표준 4 3 5 3 2 2 4" xfId="22485"/>
    <cellStyle name="표준 4 3 5 3 2 3" xfId="22486"/>
    <cellStyle name="표준 4 3 5 3 2 3 2" xfId="22487"/>
    <cellStyle name="표준 4 3 5 3 2 4" xfId="22488"/>
    <cellStyle name="표준 4 3 5 3 2 5" xfId="22489"/>
    <cellStyle name="표준 4 3 5 3 3" xfId="22490"/>
    <cellStyle name="표준 4 3 5 3 3 2" xfId="22491"/>
    <cellStyle name="표준 4 3 5 3 3 2 2" xfId="22492"/>
    <cellStyle name="표준 4 3 5 3 3 2 2 2" xfId="22493"/>
    <cellStyle name="표준 4 3 5 3 3 2 3" xfId="22494"/>
    <cellStyle name="표준 4 3 5 3 3 2 4" xfId="22495"/>
    <cellStyle name="표준 4 3 5 3 3 3" xfId="22496"/>
    <cellStyle name="표준 4 3 5 3 3 3 2" xfId="22497"/>
    <cellStyle name="표준 4 3 5 3 3 4" xfId="22498"/>
    <cellStyle name="표준 4 3 5 3 3 5" xfId="22499"/>
    <cellStyle name="표준 4 3 5 3 4" xfId="22500"/>
    <cellStyle name="표준 4 3 5 3 4 2" xfId="22501"/>
    <cellStyle name="표준 4 3 5 3 4 2 2" xfId="22502"/>
    <cellStyle name="표준 4 3 5 3 4 2 2 2" xfId="22503"/>
    <cellStyle name="표준 4 3 5 3 4 2 3" xfId="22504"/>
    <cellStyle name="표준 4 3 5 3 4 2 4" xfId="22505"/>
    <cellStyle name="표준 4 3 5 3 4 3" xfId="22506"/>
    <cellStyle name="표준 4 3 5 3 4 3 2" xfId="22507"/>
    <cellStyle name="표준 4 3 5 3 4 4" xfId="22508"/>
    <cellStyle name="표준 4 3 5 3 4 5" xfId="22509"/>
    <cellStyle name="표준 4 3 5 3 5" xfId="22510"/>
    <cellStyle name="표준 4 3 5 3 5 2" xfId="22511"/>
    <cellStyle name="표준 4 3 5 3 5 2 2" xfId="22512"/>
    <cellStyle name="표준 4 3 5 3 5 2 2 2" xfId="22513"/>
    <cellStyle name="표준 4 3 5 3 5 2 3" xfId="22514"/>
    <cellStyle name="표준 4 3 5 3 5 2 4" xfId="22515"/>
    <cellStyle name="표준 4 3 5 3 5 3" xfId="22516"/>
    <cellStyle name="표준 4 3 5 3 5 3 2" xfId="22517"/>
    <cellStyle name="표준 4 3 5 3 5 4" xfId="22518"/>
    <cellStyle name="표준 4 3 5 3 5 5" xfId="22519"/>
    <cellStyle name="표준 4 3 5 3 6" xfId="22520"/>
    <cellStyle name="표준 4 3 5 3 6 2" xfId="22521"/>
    <cellStyle name="표준 4 3 5 3 6 2 2" xfId="22522"/>
    <cellStyle name="표준 4 3 5 3 6 3" xfId="22523"/>
    <cellStyle name="표준 4 3 5 3 6 4" xfId="22524"/>
    <cellStyle name="표준 4 3 5 3 7" xfId="22525"/>
    <cellStyle name="표준 4 3 5 3 7 2" xfId="22526"/>
    <cellStyle name="표준 4 3 5 3 8" xfId="22527"/>
    <cellStyle name="표준 4 3 5 3 9" xfId="22528"/>
    <cellStyle name="표준 4 3 5 4" xfId="22529"/>
    <cellStyle name="표준 4 3 5 4 2" xfId="22530"/>
    <cellStyle name="표준 4 3 5 4 2 2" xfId="22531"/>
    <cellStyle name="표준 4 3 5 4 2 2 2" xfId="22532"/>
    <cellStyle name="표준 4 3 5 4 2 3" xfId="22533"/>
    <cellStyle name="표준 4 3 5 4 2 4" xfId="22534"/>
    <cellStyle name="표준 4 3 5 4 3" xfId="22535"/>
    <cellStyle name="표준 4 3 5 4 3 2" xfId="22536"/>
    <cellStyle name="표준 4 3 5 4 4" xfId="22537"/>
    <cellStyle name="표준 4 3 5 4 5" xfId="22538"/>
    <cellStyle name="표준 4 3 5 5" xfId="22539"/>
    <cellStyle name="표준 4 3 5 5 2" xfId="22540"/>
    <cellStyle name="표준 4 3 5 5 2 2" xfId="22541"/>
    <cellStyle name="표준 4 3 5 5 2 2 2" xfId="22542"/>
    <cellStyle name="표준 4 3 5 5 2 3" xfId="22543"/>
    <cellStyle name="표준 4 3 5 5 2 4" xfId="22544"/>
    <cellStyle name="표준 4 3 5 5 3" xfId="22545"/>
    <cellStyle name="표준 4 3 5 5 3 2" xfId="22546"/>
    <cellStyle name="표준 4 3 5 5 4" xfId="22547"/>
    <cellStyle name="표준 4 3 5 5 5" xfId="22548"/>
    <cellStyle name="표준 4 3 5 6" xfId="22549"/>
    <cellStyle name="표준 4 3 5 6 2" xfId="22550"/>
    <cellStyle name="표준 4 3 5 6 2 2" xfId="22551"/>
    <cellStyle name="표준 4 3 5 6 2 2 2" xfId="22552"/>
    <cellStyle name="표준 4 3 5 6 2 3" xfId="22553"/>
    <cellStyle name="표준 4 3 5 6 2 4" xfId="22554"/>
    <cellStyle name="표준 4 3 5 6 3" xfId="22555"/>
    <cellStyle name="표준 4 3 5 6 3 2" xfId="22556"/>
    <cellStyle name="표준 4 3 5 6 4" xfId="22557"/>
    <cellStyle name="표준 4 3 5 6 5" xfId="22558"/>
    <cellStyle name="표준 4 3 5 7" xfId="22559"/>
    <cellStyle name="표준 4 3 5 7 2" xfId="22560"/>
    <cellStyle name="표준 4 3 5 7 2 2" xfId="22561"/>
    <cellStyle name="표준 4 3 5 7 2 2 2" xfId="22562"/>
    <cellStyle name="표준 4 3 5 7 2 3" xfId="22563"/>
    <cellStyle name="표준 4 3 5 7 2 4" xfId="22564"/>
    <cellStyle name="표준 4 3 5 7 3" xfId="22565"/>
    <cellStyle name="표준 4 3 5 7 3 2" xfId="22566"/>
    <cellStyle name="표준 4 3 5 7 4" xfId="22567"/>
    <cellStyle name="표준 4 3 5 7 5" xfId="22568"/>
    <cellStyle name="표준 4 3 5 8" xfId="22569"/>
    <cellStyle name="표준 4 3 5 8 2" xfId="22570"/>
    <cellStyle name="표준 4 3 5 8 2 2" xfId="22571"/>
    <cellStyle name="표준 4 3 5 8 3" xfId="22572"/>
    <cellStyle name="표준 4 3 5 8 4" xfId="22573"/>
    <cellStyle name="표준 4 3 5 9" xfId="22574"/>
    <cellStyle name="표준 4 3 5 9 2" xfId="22575"/>
    <cellStyle name="표준 4 3 6" xfId="22576"/>
    <cellStyle name="표준 4 3 6 2" xfId="22577"/>
    <cellStyle name="표준 4 3 6 2 2" xfId="22578"/>
    <cellStyle name="표준 4 3 6 2 2 2" xfId="22579"/>
    <cellStyle name="표준 4 3 6 2 2 2 2" xfId="22580"/>
    <cellStyle name="표준 4 3 6 2 2 3" xfId="22581"/>
    <cellStyle name="표준 4 3 6 2 2 4" xfId="22582"/>
    <cellStyle name="표준 4 3 6 2 3" xfId="22583"/>
    <cellStyle name="표준 4 3 6 2 3 2" xfId="22584"/>
    <cellStyle name="표준 4 3 6 2 4" xfId="22585"/>
    <cellStyle name="표준 4 3 6 2 5" xfId="22586"/>
    <cellStyle name="표준 4 3 6 3" xfId="22587"/>
    <cellStyle name="표준 4 3 6 3 2" xfId="22588"/>
    <cellStyle name="표준 4 3 6 3 2 2" xfId="22589"/>
    <cellStyle name="표준 4 3 6 3 2 2 2" xfId="22590"/>
    <cellStyle name="표준 4 3 6 3 2 3" xfId="22591"/>
    <cellStyle name="표준 4 3 6 3 2 4" xfId="22592"/>
    <cellStyle name="표준 4 3 6 3 3" xfId="22593"/>
    <cellStyle name="표준 4 3 6 3 3 2" xfId="22594"/>
    <cellStyle name="표준 4 3 6 3 4" xfId="22595"/>
    <cellStyle name="표준 4 3 6 3 5" xfId="22596"/>
    <cellStyle name="표준 4 3 6 4" xfId="22597"/>
    <cellStyle name="표준 4 3 6 4 2" xfId="22598"/>
    <cellStyle name="표준 4 3 6 4 2 2" xfId="22599"/>
    <cellStyle name="표준 4 3 6 4 2 2 2" xfId="22600"/>
    <cellStyle name="표준 4 3 6 4 2 3" xfId="22601"/>
    <cellStyle name="표준 4 3 6 4 2 4" xfId="22602"/>
    <cellStyle name="표준 4 3 6 4 3" xfId="22603"/>
    <cellStyle name="표준 4 3 6 4 3 2" xfId="22604"/>
    <cellStyle name="표준 4 3 6 4 4" xfId="22605"/>
    <cellStyle name="표준 4 3 6 4 5" xfId="22606"/>
    <cellStyle name="표준 4 3 6 5" xfId="22607"/>
    <cellStyle name="표준 4 3 6 5 2" xfId="22608"/>
    <cellStyle name="표준 4 3 6 5 2 2" xfId="22609"/>
    <cellStyle name="표준 4 3 6 5 2 2 2" xfId="22610"/>
    <cellStyle name="표준 4 3 6 5 2 3" xfId="22611"/>
    <cellStyle name="표준 4 3 6 5 2 4" xfId="22612"/>
    <cellStyle name="표준 4 3 6 5 3" xfId="22613"/>
    <cellStyle name="표준 4 3 6 5 3 2" xfId="22614"/>
    <cellStyle name="표준 4 3 6 5 4" xfId="22615"/>
    <cellStyle name="표준 4 3 6 5 5" xfId="22616"/>
    <cellStyle name="표준 4 3 6 6" xfId="22617"/>
    <cellStyle name="표준 4 3 6 6 2" xfId="22618"/>
    <cellStyle name="표준 4 3 6 6 2 2" xfId="22619"/>
    <cellStyle name="표준 4 3 6 6 3" xfId="22620"/>
    <cellStyle name="표준 4 3 6 6 4" xfId="22621"/>
    <cellStyle name="표준 4 3 6 7" xfId="22622"/>
    <cellStyle name="표준 4 3 6 7 2" xfId="22623"/>
    <cellStyle name="표준 4 3 6 8" xfId="22624"/>
    <cellStyle name="표준 4 3 6 9" xfId="22625"/>
    <cellStyle name="표준 4 3 7" xfId="22626"/>
    <cellStyle name="표준 4 3 7 2" xfId="22627"/>
    <cellStyle name="표준 4 3 7 2 2" xfId="22628"/>
    <cellStyle name="표준 4 3 7 2 2 2" xfId="22629"/>
    <cellStyle name="표준 4 3 7 2 3" xfId="22630"/>
    <cellStyle name="표준 4 3 7 2 4" xfId="22631"/>
    <cellStyle name="표준 4 3 7 3" xfId="22632"/>
    <cellStyle name="표준 4 3 7 3 2" xfId="22633"/>
    <cellStyle name="표준 4 3 7 4" xfId="22634"/>
    <cellStyle name="표준 4 3 7 5" xfId="22635"/>
    <cellStyle name="표준 4 3 8" xfId="22636"/>
    <cellStyle name="표준 4 3 8 2" xfId="22637"/>
    <cellStyle name="표준 4 3 8 2 2" xfId="22638"/>
    <cellStyle name="표준 4 3 8 2 2 2" xfId="22639"/>
    <cellStyle name="표준 4 3 8 2 3" xfId="22640"/>
    <cellStyle name="표준 4 3 8 2 4" xfId="22641"/>
    <cellStyle name="표준 4 3 8 3" xfId="22642"/>
    <cellStyle name="표준 4 3 8 3 2" xfId="22643"/>
    <cellStyle name="표준 4 3 8 4" xfId="22644"/>
    <cellStyle name="표준 4 3 8 5" xfId="22645"/>
    <cellStyle name="표준 4 3 9" xfId="22646"/>
    <cellStyle name="표준 4 3 9 2" xfId="22647"/>
    <cellStyle name="표준 4 3 9 2 2" xfId="22648"/>
    <cellStyle name="표준 4 3 9 2 2 2" xfId="22649"/>
    <cellStyle name="표준 4 3 9 2 3" xfId="22650"/>
    <cellStyle name="표준 4 3 9 2 4" xfId="22651"/>
    <cellStyle name="표준 4 3 9 3" xfId="22652"/>
    <cellStyle name="표준 4 3 9 3 2" xfId="22653"/>
    <cellStyle name="표준 4 3 9 4" xfId="22654"/>
    <cellStyle name="표준 4 3 9 5" xfId="22655"/>
    <cellStyle name="표준 4 4" xfId="22656"/>
    <cellStyle name="표준 4 4 10" xfId="22657"/>
    <cellStyle name="표준 4 4 10 2" xfId="22658"/>
    <cellStyle name="표준 4 4 10 2 2" xfId="22659"/>
    <cellStyle name="표준 4 4 10 3" xfId="22660"/>
    <cellStyle name="표준 4 4 10 4" xfId="22661"/>
    <cellStyle name="표준 4 4 11" xfId="22662"/>
    <cellStyle name="표준 4 4 11 2" xfId="22663"/>
    <cellStyle name="표준 4 4 12" xfId="22664"/>
    <cellStyle name="표준 4 4 13" xfId="22665"/>
    <cellStyle name="표준 4 4 14" xfId="22666"/>
    <cellStyle name="표준 4 4 2" xfId="22667"/>
    <cellStyle name="표준 4 4 2 10" xfId="22668"/>
    <cellStyle name="표준 4 4 2 10 2" xfId="22669"/>
    <cellStyle name="표준 4 4 2 11" xfId="22670"/>
    <cellStyle name="표준 4 4 2 12" xfId="22671"/>
    <cellStyle name="표준 4 4 2 12 2" xfId="22672"/>
    <cellStyle name="표준 4 4 2 2" xfId="22673"/>
    <cellStyle name="표준 4 4 2 2 10" xfId="22674"/>
    <cellStyle name="표준 4 4 2 2 11" xfId="22675"/>
    <cellStyle name="표준 4 4 2 2 2" xfId="22676"/>
    <cellStyle name="표준 4 4 2 2 2 10" xfId="22677"/>
    <cellStyle name="표준 4 4 2 2 2 2" xfId="22678"/>
    <cellStyle name="표준 4 4 2 2 2 2 2" xfId="22679"/>
    <cellStyle name="표준 4 4 2 2 2 2 2 2" xfId="22680"/>
    <cellStyle name="표준 4 4 2 2 2 2 2 2 2" xfId="22681"/>
    <cellStyle name="표준 4 4 2 2 2 2 2 2 2 2" xfId="22682"/>
    <cellStyle name="표준 4 4 2 2 2 2 2 2 3" xfId="22683"/>
    <cellStyle name="표준 4 4 2 2 2 2 2 2 4" xfId="22684"/>
    <cellStyle name="표준 4 4 2 2 2 2 2 3" xfId="22685"/>
    <cellStyle name="표준 4 4 2 2 2 2 2 3 2" xfId="22686"/>
    <cellStyle name="표준 4 4 2 2 2 2 2 4" xfId="22687"/>
    <cellStyle name="표준 4 4 2 2 2 2 2 5" xfId="22688"/>
    <cellStyle name="표준 4 4 2 2 2 2 3" xfId="22689"/>
    <cellStyle name="표준 4 4 2 2 2 2 3 2" xfId="22690"/>
    <cellStyle name="표준 4 4 2 2 2 2 3 2 2" xfId="22691"/>
    <cellStyle name="표준 4 4 2 2 2 2 3 2 2 2" xfId="22692"/>
    <cellStyle name="표준 4 4 2 2 2 2 3 2 3" xfId="22693"/>
    <cellStyle name="표준 4 4 2 2 2 2 3 2 4" xfId="22694"/>
    <cellStyle name="표준 4 4 2 2 2 2 3 3" xfId="22695"/>
    <cellStyle name="표준 4 4 2 2 2 2 3 3 2" xfId="22696"/>
    <cellStyle name="표준 4 4 2 2 2 2 3 4" xfId="22697"/>
    <cellStyle name="표준 4 4 2 2 2 2 3 5" xfId="22698"/>
    <cellStyle name="표준 4 4 2 2 2 2 4" xfId="22699"/>
    <cellStyle name="표준 4 4 2 2 2 2 4 2" xfId="22700"/>
    <cellStyle name="표준 4 4 2 2 2 2 4 2 2" xfId="22701"/>
    <cellStyle name="표준 4 4 2 2 2 2 4 2 2 2" xfId="22702"/>
    <cellStyle name="표준 4 4 2 2 2 2 4 2 3" xfId="22703"/>
    <cellStyle name="표준 4 4 2 2 2 2 4 2 4" xfId="22704"/>
    <cellStyle name="표준 4 4 2 2 2 2 4 3" xfId="22705"/>
    <cellStyle name="표준 4 4 2 2 2 2 4 3 2" xfId="22706"/>
    <cellStyle name="표준 4 4 2 2 2 2 4 4" xfId="22707"/>
    <cellStyle name="표준 4 4 2 2 2 2 4 5" xfId="22708"/>
    <cellStyle name="표준 4 4 2 2 2 2 5" xfId="22709"/>
    <cellStyle name="표준 4 4 2 2 2 2 5 2" xfId="22710"/>
    <cellStyle name="표준 4 4 2 2 2 2 5 2 2" xfId="22711"/>
    <cellStyle name="표준 4 4 2 2 2 2 5 2 2 2" xfId="22712"/>
    <cellStyle name="표준 4 4 2 2 2 2 5 2 3" xfId="22713"/>
    <cellStyle name="표준 4 4 2 2 2 2 5 2 4" xfId="22714"/>
    <cellStyle name="표준 4 4 2 2 2 2 5 3" xfId="22715"/>
    <cellStyle name="표준 4 4 2 2 2 2 5 3 2" xfId="22716"/>
    <cellStyle name="표준 4 4 2 2 2 2 5 4" xfId="22717"/>
    <cellStyle name="표준 4 4 2 2 2 2 5 5" xfId="22718"/>
    <cellStyle name="표준 4 4 2 2 2 2 6" xfId="22719"/>
    <cellStyle name="표준 4 4 2 2 2 2 6 2" xfId="22720"/>
    <cellStyle name="표준 4 4 2 2 2 2 6 2 2" xfId="22721"/>
    <cellStyle name="표준 4 4 2 2 2 2 6 3" xfId="22722"/>
    <cellStyle name="표준 4 4 2 2 2 2 6 4" xfId="22723"/>
    <cellStyle name="표준 4 4 2 2 2 2 7" xfId="22724"/>
    <cellStyle name="표준 4 4 2 2 2 2 7 2" xfId="22725"/>
    <cellStyle name="표준 4 4 2 2 2 2 8" xfId="22726"/>
    <cellStyle name="표준 4 4 2 2 2 2 9" xfId="22727"/>
    <cellStyle name="표준 4 4 2 2 2 3" xfId="22728"/>
    <cellStyle name="표준 4 4 2 2 2 3 2" xfId="22729"/>
    <cellStyle name="표준 4 4 2 2 2 3 2 2" xfId="22730"/>
    <cellStyle name="표준 4 4 2 2 2 3 2 2 2" xfId="22731"/>
    <cellStyle name="표준 4 4 2 2 2 3 2 3" xfId="22732"/>
    <cellStyle name="표준 4 4 2 2 2 3 2 4" xfId="22733"/>
    <cellStyle name="표준 4 4 2 2 2 3 3" xfId="22734"/>
    <cellStyle name="표준 4 4 2 2 2 3 3 2" xfId="22735"/>
    <cellStyle name="표준 4 4 2 2 2 3 4" xfId="22736"/>
    <cellStyle name="표준 4 4 2 2 2 3 5" xfId="22737"/>
    <cellStyle name="표준 4 4 2 2 2 4" xfId="22738"/>
    <cellStyle name="표준 4 4 2 2 2 4 2" xfId="22739"/>
    <cellStyle name="표준 4 4 2 2 2 4 2 2" xfId="22740"/>
    <cellStyle name="표준 4 4 2 2 2 4 2 2 2" xfId="22741"/>
    <cellStyle name="표준 4 4 2 2 2 4 2 3" xfId="22742"/>
    <cellStyle name="표준 4 4 2 2 2 4 2 4" xfId="22743"/>
    <cellStyle name="표준 4 4 2 2 2 4 3" xfId="22744"/>
    <cellStyle name="표준 4 4 2 2 2 4 3 2" xfId="22745"/>
    <cellStyle name="표준 4 4 2 2 2 4 4" xfId="22746"/>
    <cellStyle name="표준 4 4 2 2 2 4 5" xfId="22747"/>
    <cellStyle name="표준 4 4 2 2 2 5" xfId="22748"/>
    <cellStyle name="표준 4 4 2 2 2 5 2" xfId="22749"/>
    <cellStyle name="표준 4 4 2 2 2 5 2 2" xfId="22750"/>
    <cellStyle name="표준 4 4 2 2 2 5 2 2 2" xfId="22751"/>
    <cellStyle name="표준 4 4 2 2 2 5 2 3" xfId="22752"/>
    <cellStyle name="표준 4 4 2 2 2 5 2 4" xfId="22753"/>
    <cellStyle name="표준 4 4 2 2 2 5 3" xfId="22754"/>
    <cellStyle name="표준 4 4 2 2 2 5 3 2" xfId="22755"/>
    <cellStyle name="표준 4 4 2 2 2 5 4" xfId="22756"/>
    <cellStyle name="표준 4 4 2 2 2 5 5" xfId="22757"/>
    <cellStyle name="표준 4 4 2 2 2 6" xfId="22758"/>
    <cellStyle name="표준 4 4 2 2 2 6 2" xfId="22759"/>
    <cellStyle name="표준 4 4 2 2 2 6 2 2" xfId="22760"/>
    <cellStyle name="표준 4 4 2 2 2 6 2 2 2" xfId="22761"/>
    <cellStyle name="표준 4 4 2 2 2 6 2 3" xfId="22762"/>
    <cellStyle name="표준 4 4 2 2 2 6 2 4" xfId="22763"/>
    <cellStyle name="표준 4 4 2 2 2 6 3" xfId="22764"/>
    <cellStyle name="표준 4 4 2 2 2 6 3 2" xfId="22765"/>
    <cellStyle name="표준 4 4 2 2 2 6 4" xfId="22766"/>
    <cellStyle name="표준 4 4 2 2 2 6 5" xfId="22767"/>
    <cellStyle name="표준 4 4 2 2 2 7" xfId="22768"/>
    <cellStyle name="표준 4 4 2 2 2 7 2" xfId="22769"/>
    <cellStyle name="표준 4 4 2 2 2 7 2 2" xfId="22770"/>
    <cellStyle name="표준 4 4 2 2 2 7 3" xfId="22771"/>
    <cellStyle name="표준 4 4 2 2 2 7 4" xfId="22772"/>
    <cellStyle name="표준 4 4 2 2 2 8" xfId="22773"/>
    <cellStyle name="표준 4 4 2 2 2 8 2" xfId="22774"/>
    <cellStyle name="표준 4 4 2 2 2 9" xfId="22775"/>
    <cellStyle name="표준 4 4 2 2 3" xfId="22776"/>
    <cellStyle name="표준 4 4 2 2 3 2" xfId="22777"/>
    <cellStyle name="표준 4 4 2 2 3 2 2" xfId="22778"/>
    <cellStyle name="표준 4 4 2 2 3 2 2 2" xfId="22779"/>
    <cellStyle name="표준 4 4 2 2 3 2 2 2 2" xfId="22780"/>
    <cellStyle name="표준 4 4 2 2 3 2 2 3" xfId="22781"/>
    <cellStyle name="표준 4 4 2 2 3 2 2 4" xfId="22782"/>
    <cellStyle name="표준 4 4 2 2 3 2 3" xfId="22783"/>
    <cellStyle name="표준 4 4 2 2 3 2 3 2" xfId="22784"/>
    <cellStyle name="표준 4 4 2 2 3 2 4" xfId="22785"/>
    <cellStyle name="표준 4 4 2 2 3 2 5" xfId="22786"/>
    <cellStyle name="표준 4 4 2 2 3 3" xfId="22787"/>
    <cellStyle name="표준 4 4 2 2 3 3 2" xfId="22788"/>
    <cellStyle name="표준 4 4 2 2 3 3 2 2" xfId="22789"/>
    <cellStyle name="표준 4 4 2 2 3 3 2 2 2" xfId="22790"/>
    <cellStyle name="표준 4 4 2 2 3 3 2 3" xfId="22791"/>
    <cellStyle name="표준 4 4 2 2 3 3 2 4" xfId="22792"/>
    <cellStyle name="표준 4 4 2 2 3 3 3" xfId="22793"/>
    <cellStyle name="표준 4 4 2 2 3 3 3 2" xfId="22794"/>
    <cellStyle name="표준 4 4 2 2 3 3 4" xfId="22795"/>
    <cellStyle name="표준 4 4 2 2 3 3 5" xfId="22796"/>
    <cellStyle name="표준 4 4 2 2 3 4" xfId="22797"/>
    <cellStyle name="표준 4 4 2 2 3 4 2" xfId="22798"/>
    <cellStyle name="표준 4 4 2 2 3 4 2 2" xfId="22799"/>
    <cellStyle name="표준 4 4 2 2 3 4 2 2 2" xfId="22800"/>
    <cellStyle name="표준 4 4 2 2 3 4 2 3" xfId="22801"/>
    <cellStyle name="표준 4 4 2 2 3 4 2 4" xfId="22802"/>
    <cellStyle name="표준 4 4 2 2 3 4 3" xfId="22803"/>
    <cellStyle name="표준 4 4 2 2 3 4 3 2" xfId="22804"/>
    <cellStyle name="표준 4 4 2 2 3 4 4" xfId="22805"/>
    <cellStyle name="표준 4 4 2 2 3 4 5" xfId="22806"/>
    <cellStyle name="표준 4 4 2 2 3 5" xfId="22807"/>
    <cellStyle name="표준 4 4 2 2 3 5 2" xfId="22808"/>
    <cellStyle name="표준 4 4 2 2 3 5 2 2" xfId="22809"/>
    <cellStyle name="표준 4 4 2 2 3 5 2 2 2" xfId="22810"/>
    <cellStyle name="표준 4 4 2 2 3 5 2 3" xfId="22811"/>
    <cellStyle name="표준 4 4 2 2 3 5 2 4" xfId="22812"/>
    <cellStyle name="표준 4 4 2 2 3 5 3" xfId="22813"/>
    <cellStyle name="표준 4 4 2 2 3 5 3 2" xfId="22814"/>
    <cellStyle name="표준 4 4 2 2 3 5 4" xfId="22815"/>
    <cellStyle name="표준 4 4 2 2 3 5 5" xfId="22816"/>
    <cellStyle name="표준 4 4 2 2 3 6" xfId="22817"/>
    <cellStyle name="표준 4 4 2 2 3 6 2" xfId="22818"/>
    <cellStyle name="표준 4 4 2 2 3 6 2 2" xfId="22819"/>
    <cellStyle name="표준 4 4 2 2 3 6 3" xfId="22820"/>
    <cellStyle name="표준 4 4 2 2 3 6 4" xfId="22821"/>
    <cellStyle name="표준 4 4 2 2 3 7" xfId="22822"/>
    <cellStyle name="표준 4 4 2 2 3 7 2" xfId="22823"/>
    <cellStyle name="표준 4 4 2 2 3 8" xfId="22824"/>
    <cellStyle name="표준 4 4 2 2 3 9" xfId="22825"/>
    <cellStyle name="표준 4 4 2 2 4" xfId="22826"/>
    <cellStyle name="표준 4 4 2 2 4 2" xfId="22827"/>
    <cellStyle name="표준 4 4 2 2 4 2 2" xfId="22828"/>
    <cellStyle name="표준 4 4 2 2 4 2 2 2" xfId="22829"/>
    <cellStyle name="표준 4 4 2 2 4 2 3" xfId="22830"/>
    <cellStyle name="표준 4 4 2 2 4 2 4" xfId="22831"/>
    <cellStyle name="표준 4 4 2 2 4 3" xfId="22832"/>
    <cellStyle name="표준 4 4 2 2 4 3 2" xfId="22833"/>
    <cellStyle name="표준 4 4 2 2 4 4" xfId="22834"/>
    <cellStyle name="표준 4 4 2 2 4 5" xfId="22835"/>
    <cellStyle name="표준 4 4 2 2 5" xfId="22836"/>
    <cellStyle name="표준 4 4 2 2 5 2" xfId="22837"/>
    <cellStyle name="표준 4 4 2 2 5 2 2" xfId="22838"/>
    <cellStyle name="표준 4 4 2 2 5 2 2 2" xfId="22839"/>
    <cellStyle name="표준 4 4 2 2 5 2 3" xfId="22840"/>
    <cellStyle name="표준 4 4 2 2 5 2 4" xfId="22841"/>
    <cellStyle name="표준 4 4 2 2 5 3" xfId="22842"/>
    <cellStyle name="표준 4 4 2 2 5 3 2" xfId="22843"/>
    <cellStyle name="표준 4 4 2 2 5 4" xfId="22844"/>
    <cellStyle name="표준 4 4 2 2 5 5" xfId="22845"/>
    <cellStyle name="표준 4 4 2 2 6" xfId="22846"/>
    <cellStyle name="표준 4 4 2 2 6 2" xfId="22847"/>
    <cellStyle name="표준 4 4 2 2 6 2 2" xfId="22848"/>
    <cellStyle name="표준 4 4 2 2 6 2 2 2" xfId="22849"/>
    <cellStyle name="표준 4 4 2 2 6 2 3" xfId="22850"/>
    <cellStyle name="표준 4 4 2 2 6 2 4" xfId="22851"/>
    <cellStyle name="표준 4 4 2 2 6 3" xfId="22852"/>
    <cellStyle name="표준 4 4 2 2 6 3 2" xfId="22853"/>
    <cellStyle name="표준 4 4 2 2 6 4" xfId="22854"/>
    <cellStyle name="표준 4 4 2 2 6 5" xfId="22855"/>
    <cellStyle name="표준 4 4 2 2 7" xfId="22856"/>
    <cellStyle name="표준 4 4 2 2 7 2" xfId="22857"/>
    <cellStyle name="표준 4 4 2 2 7 2 2" xfId="22858"/>
    <cellStyle name="표준 4 4 2 2 7 2 2 2" xfId="22859"/>
    <cellStyle name="표준 4 4 2 2 7 2 3" xfId="22860"/>
    <cellStyle name="표준 4 4 2 2 7 2 4" xfId="22861"/>
    <cellStyle name="표준 4 4 2 2 7 3" xfId="22862"/>
    <cellStyle name="표준 4 4 2 2 7 3 2" xfId="22863"/>
    <cellStyle name="표준 4 4 2 2 7 4" xfId="22864"/>
    <cellStyle name="표준 4 4 2 2 7 5" xfId="22865"/>
    <cellStyle name="표준 4 4 2 2 8" xfId="22866"/>
    <cellStyle name="표준 4 4 2 2 8 2" xfId="22867"/>
    <cellStyle name="표준 4 4 2 2 8 2 2" xfId="22868"/>
    <cellStyle name="표준 4 4 2 2 8 3" xfId="22869"/>
    <cellStyle name="표준 4 4 2 2 8 4" xfId="22870"/>
    <cellStyle name="표준 4 4 2 2 9" xfId="22871"/>
    <cellStyle name="표준 4 4 2 2 9 2" xfId="22872"/>
    <cellStyle name="표준 4 4 2 3" xfId="22873"/>
    <cellStyle name="표준 4 4 2 3 10" xfId="22874"/>
    <cellStyle name="표준 4 4 2 3 2" xfId="22875"/>
    <cellStyle name="표준 4 4 2 3 2 2" xfId="22876"/>
    <cellStyle name="표준 4 4 2 3 2 2 2" xfId="22877"/>
    <cellStyle name="표준 4 4 2 3 2 2 2 2" xfId="22878"/>
    <cellStyle name="표준 4 4 2 3 2 2 2 2 2" xfId="22879"/>
    <cellStyle name="표준 4 4 2 3 2 2 2 3" xfId="22880"/>
    <cellStyle name="표준 4 4 2 3 2 2 2 4" xfId="22881"/>
    <cellStyle name="표준 4 4 2 3 2 2 3" xfId="22882"/>
    <cellStyle name="표준 4 4 2 3 2 2 3 2" xfId="22883"/>
    <cellStyle name="표준 4 4 2 3 2 2 4" xfId="22884"/>
    <cellStyle name="표준 4 4 2 3 2 2 5" xfId="22885"/>
    <cellStyle name="표준 4 4 2 3 2 3" xfId="22886"/>
    <cellStyle name="표준 4 4 2 3 2 3 2" xfId="22887"/>
    <cellStyle name="표준 4 4 2 3 2 3 2 2" xfId="22888"/>
    <cellStyle name="표준 4 4 2 3 2 3 2 2 2" xfId="22889"/>
    <cellStyle name="표준 4 4 2 3 2 3 2 3" xfId="22890"/>
    <cellStyle name="표준 4 4 2 3 2 3 2 4" xfId="22891"/>
    <cellStyle name="표준 4 4 2 3 2 3 3" xfId="22892"/>
    <cellStyle name="표준 4 4 2 3 2 3 3 2" xfId="22893"/>
    <cellStyle name="표준 4 4 2 3 2 3 4" xfId="22894"/>
    <cellStyle name="표준 4 4 2 3 2 3 5" xfId="22895"/>
    <cellStyle name="표준 4 4 2 3 2 4" xfId="22896"/>
    <cellStyle name="표준 4 4 2 3 2 4 2" xfId="22897"/>
    <cellStyle name="표준 4 4 2 3 2 4 2 2" xfId="22898"/>
    <cellStyle name="표준 4 4 2 3 2 4 2 2 2" xfId="22899"/>
    <cellStyle name="표준 4 4 2 3 2 4 2 3" xfId="22900"/>
    <cellStyle name="표준 4 4 2 3 2 4 2 4" xfId="22901"/>
    <cellStyle name="표준 4 4 2 3 2 4 3" xfId="22902"/>
    <cellStyle name="표준 4 4 2 3 2 4 3 2" xfId="22903"/>
    <cellStyle name="표준 4 4 2 3 2 4 4" xfId="22904"/>
    <cellStyle name="표준 4 4 2 3 2 4 5" xfId="22905"/>
    <cellStyle name="표준 4 4 2 3 2 5" xfId="22906"/>
    <cellStyle name="표준 4 4 2 3 2 5 2" xfId="22907"/>
    <cellStyle name="표준 4 4 2 3 2 5 2 2" xfId="22908"/>
    <cellStyle name="표준 4 4 2 3 2 5 2 2 2" xfId="22909"/>
    <cellStyle name="표준 4 4 2 3 2 5 2 3" xfId="22910"/>
    <cellStyle name="표준 4 4 2 3 2 5 2 4" xfId="22911"/>
    <cellStyle name="표준 4 4 2 3 2 5 3" xfId="22912"/>
    <cellStyle name="표준 4 4 2 3 2 5 3 2" xfId="22913"/>
    <cellStyle name="표준 4 4 2 3 2 5 4" xfId="22914"/>
    <cellStyle name="표준 4 4 2 3 2 5 5" xfId="22915"/>
    <cellStyle name="표준 4 4 2 3 2 6" xfId="22916"/>
    <cellStyle name="표준 4 4 2 3 2 6 2" xfId="22917"/>
    <cellStyle name="표준 4 4 2 3 2 6 2 2" xfId="22918"/>
    <cellStyle name="표준 4 4 2 3 2 6 3" xfId="22919"/>
    <cellStyle name="표준 4 4 2 3 2 6 4" xfId="22920"/>
    <cellStyle name="표준 4 4 2 3 2 7" xfId="22921"/>
    <cellStyle name="표준 4 4 2 3 2 7 2" xfId="22922"/>
    <cellStyle name="표준 4 4 2 3 2 8" xfId="22923"/>
    <cellStyle name="표준 4 4 2 3 2 9" xfId="22924"/>
    <cellStyle name="표준 4 4 2 3 3" xfId="22925"/>
    <cellStyle name="표준 4 4 2 3 3 2" xfId="22926"/>
    <cellStyle name="표준 4 4 2 3 3 2 2" xfId="22927"/>
    <cellStyle name="표준 4 4 2 3 3 2 2 2" xfId="22928"/>
    <cellStyle name="표준 4 4 2 3 3 2 3" xfId="22929"/>
    <cellStyle name="표준 4 4 2 3 3 2 4" xfId="22930"/>
    <cellStyle name="표준 4 4 2 3 3 3" xfId="22931"/>
    <cellStyle name="표준 4 4 2 3 3 3 2" xfId="22932"/>
    <cellStyle name="표준 4 4 2 3 3 4" xfId="22933"/>
    <cellStyle name="표준 4 4 2 3 3 5" xfId="22934"/>
    <cellStyle name="표준 4 4 2 3 4" xfId="22935"/>
    <cellStyle name="표준 4 4 2 3 4 2" xfId="22936"/>
    <cellStyle name="표준 4 4 2 3 4 2 2" xfId="22937"/>
    <cellStyle name="표준 4 4 2 3 4 2 2 2" xfId="22938"/>
    <cellStyle name="표준 4 4 2 3 4 2 3" xfId="22939"/>
    <cellStyle name="표준 4 4 2 3 4 2 4" xfId="22940"/>
    <cellStyle name="표준 4 4 2 3 4 3" xfId="22941"/>
    <cellStyle name="표준 4 4 2 3 4 3 2" xfId="22942"/>
    <cellStyle name="표준 4 4 2 3 4 4" xfId="22943"/>
    <cellStyle name="표준 4 4 2 3 4 5" xfId="22944"/>
    <cellStyle name="표준 4 4 2 3 5" xfId="22945"/>
    <cellStyle name="표준 4 4 2 3 5 2" xfId="22946"/>
    <cellStyle name="표준 4 4 2 3 5 2 2" xfId="22947"/>
    <cellStyle name="표준 4 4 2 3 5 2 2 2" xfId="22948"/>
    <cellStyle name="표준 4 4 2 3 5 2 3" xfId="22949"/>
    <cellStyle name="표준 4 4 2 3 5 2 4" xfId="22950"/>
    <cellStyle name="표준 4 4 2 3 5 3" xfId="22951"/>
    <cellStyle name="표준 4 4 2 3 5 3 2" xfId="22952"/>
    <cellStyle name="표준 4 4 2 3 5 4" xfId="22953"/>
    <cellStyle name="표준 4 4 2 3 5 5" xfId="22954"/>
    <cellStyle name="표준 4 4 2 3 6" xfId="22955"/>
    <cellStyle name="표준 4 4 2 3 6 2" xfId="22956"/>
    <cellStyle name="표준 4 4 2 3 6 2 2" xfId="22957"/>
    <cellStyle name="표준 4 4 2 3 6 2 2 2" xfId="22958"/>
    <cellStyle name="표준 4 4 2 3 6 2 3" xfId="22959"/>
    <cellStyle name="표준 4 4 2 3 6 2 4" xfId="22960"/>
    <cellStyle name="표준 4 4 2 3 6 3" xfId="22961"/>
    <cellStyle name="표준 4 4 2 3 6 3 2" xfId="22962"/>
    <cellStyle name="표준 4 4 2 3 6 4" xfId="22963"/>
    <cellStyle name="표준 4 4 2 3 6 5" xfId="22964"/>
    <cellStyle name="표준 4 4 2 3 7" xfId="22965"/>
    <cellStyle name="표준 4 4 2 3 7 2" xfId="22966"/>
    <cellStyle name="표준 4 4 2 3 7 2 2" xfId="22967"/>
    <cellStyle name="표준 4 4 2 3 7 3" xfId="22968"/>
    <cellStyle name="표준 4 4 2 3 7 4" xfId="22969"/>
    <cellStyle name="표준 4 4 2 3 8" xfId="22970"/>
    <cellStyle name="표준 4 4 2 3 8 2" xfId="22971"/>
    <cellStyle name="표준 4 4 2 3 9" xfId="22972"/>
    <cellStyle name="표준 4 4 2 4" xfId="22973"/>
    <cellStyle name="표준 4 4 2 4 2" xfId="22974"/>
    <cellStyle name="표준 4 4 2 4 2 2" xfId="22975"/>
    <cellStyle name="표준 4 4 2 4 2 2 2" xfId="22976"/>
    <cellStyle name="표준 4 4 2 4 2 2 2 2" xfId="22977"/>
    <cellStyle name="표준 4 4 2 4 2 2 3" xfId="22978"/>
    <cellStyle name="표준 4 4 2 4 2 2 4" xfId="22979"/>
    <cellStyle name="표준 4 4 2 4 2 3" xfId="22980"/>
    <cellStyle name="표준 4 4 2 4 2 3 2" xfId="22981"/>
    <cellStyle name="표준 4 4 2 4 2 4" xfId="22982"/>
    <cellStyle name="표준 4 4 2 4 2 5" xfId="22983"/>
    <cellStyle name="표준 4 4 2 4 3" xfId="22984"/>
    <cellStyle name="표준 4 4 2 4 3 2" xfId="22985"/>
    <cellStyle name="표준 4 4 2 4 3 2 2" xfId="22986"/>
    <cellStyle name="표준 4 4 2 4 3 2 2 2" xfId="22987"/>
    <cellStyle name="표준 4 4 2 4 3 2 3" xfId="22988"/>
    <cellStyle name="표준 4 4 2 4 3 2 4" xfId="22989"/>
    <cellStyle name="표준 4 4 2 4 3 3" xfId="22990"/>
    <cellStyle name="표준 4 4 2 4 3 3 2" xfId="22991"/>
    <cellStyle name="표준 4 4 2 4 3 4" xfId="22992"/>
    <cellStyle name="표준 4 4 2 4 3 5" xfId="22993"/>
    <cellStyle name="표준 4 4 2 4 4" xfId="22994"/>
    <cellStyle name="표준 4 4 2 4 4 2" xfId="22995"/>
    <cellStyle name="표준 4 4 2 4 4 2 2" xfId="22996"/>
    <cellStyle name="표준 4 4 2 4 4 2 2 2" xfId="22997"/>
    <cellStyle name="표준 4 4 2 4 4 2 3" xfId="22998"/>
    <cellStyle name="표준 4 4 2 4 4 2 4" xfId="22999"/>
    <cellStyle name="표준 4 4 2 4 4 3" xfId="23000"/>
    <cellStyle name="표준 4 4 2 4 4 3 2" xfId="23001"/>
    <cellStyle name="표준 4 4 2 4 4 4" xfId="23002"/>
    <cellStyle name="표준 4 4 2 4 4 5" xfId="23003"/>
    <cellStyle name="표준 4 4 2 4 5" xfId="23004"/>
    <cellStyle name="표준 4 4 2 4 5 2" xfId="23005"/>
    <cellStyle name="표준 4 4 2 4 5 2 2" xfId="23006"/>
    <cellStyle name="표준 4 4 2 4 5 2 2 2" xfId="23007"/>
    <cellStyle name="표준 4 4 2 4 5 2 3" xfId="23008"/>
    <cellStyle name="표준 4 4 2 4 5 2 4" xfId="23009"/>
    <cellStyle name="표준 4 4 2 4 5 3" xfId="23010"/>
    <cellStyle name="표준 4 4 2 4 5 3 2" xfId="23011"/>
    <cellStyle name="표준 4 4 2 4 5 4" xfId="23012"/>
    <cellStyle name="표준 4 4 2 4 5 5" xfId="23013"/>
    <cellStyle name="표준 4 4 2 4 6" xfId="23014"/>
    <cellStyle name="표준 4 4 2 4 6 2" xfId="23015"/>
    <cellStyle name="표준 4 4 2 4 6 2 2" xfId="23016"/>
    <cellStyle name="표준 4 4 2 4 6 3" xfId="23017"/>
    <cellStyle name="표준 4 4 2 4 6 4" xfId="23018"/>
    <cellStyle name="표준 4 4 2 4 7" xfId="23019"/>
    <cellStyle name="표준 4 4 2 4 7 2" xfId="23020"/>
    <cellStyle name="표준 4 4 2 4 8" xfId="23021"/>
    <cellStyle name="표준 4 4 2 4 9" xfId="23022"/>
    <cellStyle name="표준 4 4 2 5" xfId="23023"/>
    <cellStyle name="표준 4 4 2 5 2" xfId="23024"/>
    <cellStyle name="표준 4 4 2 5 2 2" xfId="23025"/>
    <cellStyle name="표준 4 4 2 5 2 2 2" xfId="23026"/>
    <cellStyle name="표준 4 4 2 5 2 3" xfId="23027"/>
    <cellStyle name="표준 4 4 2 5 2 4" xfId="23028"/>
    <cellStyle name="표준 4 4 2 5 3" xfId="23029"/>
    <cellStyle name="표준 4 4 2 5 3 2" xfId="23030"/>
    <cellStyle name="표준 4 4 2 5 4" xfId="23031"/>
    <cellStyle name="표준 4 4 2 5 5" xfId="23032"/>
    <cellStyle name="표준 4 4 2 6" xfId="23033"/>
    <cellStyle name="표준 4 4 2 6 2" xfId="23034"/>
    <cellStyle name="표준 4 4 2 6 2 2" xfId="23035"/>
    <cellStyle name="표준 4 4 2 6 2 2 2" xfId="23036"/>
    <cellStyle name="표준 4 4 2 6 2 3" xfId="23037"/>
    <cellStyle name="표준 4 4 2 6 2 4" xfId="23038"/>
    <cellStyle name="표준 4 4 2 6 3" xfId="23039"/>
    <cellStyle name="표준 4 4 2 6 3 2" xfId="23040"/>
    <cellStyle name="표준 4 4 2 6 4" xfId="23041"/>
    <cellStyle name="표준 4 4 2 6 5" xfId="23042"/>
    <cellStyle name="표준 4 4 2 7" xfId="23043"/>
    <cellStyle name="표준 4 4 2 7 2" xfId="23044"/>
    <cellStyle name="표준 4 4 2 7 2 2" xfId="23045"/>
    <cellStyle name="표준 4 4 2 7 2 2 2" xfId="23046"/>
    <cellStyle name="표준 4 4 2 7 2 3" xfId="23047"/>
    <cellStyle name="표준 4 4 2 7 2 4" xfId="23048"/>
    <cellStyle name="표준 4 4 2 7 3" xfId="23049"/>
    <cellStyle name="표준 4 4 2 7 3 2" xfId="23050"/>
    <cellStyle name="표준 4 4 2 7 4" xfId="23051"/>
    <cellStyle name="표준 4 4 2 7 5" xfId="23052"/>
    <cellStyle name="표준 4 4 2 8" xfId="23053"/>
    <cellStyle name="표준 4 4 2 8 2" xfId="23054"/>
    <cellStyle name="표준 4 4 2 8 2 2" xfId="23055"/>
    <cellStyle name="표준 4 4 2 8 2 2 2" xfId="23056"/>
    <cellStyle name="표준 4 4 2 8 2 3" xfId="23057"/>
    <cellStyle name="표준 4 4 2 8 2 4" xfId="23058"/>
    <cellStyle name="표준 4 4 2 8 3" xfId="23059"/>
    <cellStyle name="표준 4 4 2 8 3 2" xfId="23060"/>
    <cellStyle name="표준 4 4 2 8 4" xfId="23061"/>
    <cellStyle name="표준 4 4 2 8 5" xfId="23062"/>
    <cellStyle name="표준 4 4 2 9" xfId="23063"/>
    <cellStyle name="표준 4 4 2 9 2" xfId="23064"/>
    <cellStyle name="표준 4 4 2 9 2 2" xfId="23065"/>
    <cellStyle name="표준 4 4 2 9 3" xfId="23066"/>
    <cellStyle name="표준 4 4 2 9 4" xfId="23067"/>
    <cellStyle name="표준 4 4 3" xfId="23068"/>
    <cellStyle name="표준 4 4 3 10" xfId="23069"/>
    <cellStyle name="표준 4 4 3 11" xfId="23070"/>
    <cellStyle name="표준 4 4 3 2" xfId="23071"/>
    <cellStyle name="표준 4 4 3 2 10" xfId="23072"/>
    <cellStyle name="표준 4 4 3 2 2" xfId="23073"/>
    <cellStyle name="표준 4 4 3 2 2 2" xfId="23074"/>
    <cellStyle name="표준 4 4 3 2 2 2 2" xfId="23075"/>
    <cellStyle name="표준 4 4 3 2 2 2 2 2" xfId="23076"/>
    <cellStyle name="표준 4 4 3 2 2 2 2 2 2" xfId="23077"/>
    <cellStyle name="표준 4 4 3 2 2 2 2 3" xfId="23078"/>
    <cellStyle name="표준 4 4 3 2 2 2 2 4" xfId="23079"/>
    <cellStyle name="표준 4 4 3 2 2 2 3" xfId="23080"/>
    <cellStyle name="표준 4 4 3 2 2 2 3 2" xfId="23081"/>
    <cellStyle name="표준 4 4 3 2 2 2 4" xfId="23082"/>
    <cellStyle name="표준 4 4 3 2 2 2 5" xfId="23083"/>
    <cellStyle name="표준 4 4 3 2 2 3" xfId="23084"/>
    <cellStyle name="표준 4 4 3 2 2 3 2" xfId="23085"/>
    <cellStyle name="표준 4 4 3 2 2 3 2 2" xfId="23086"/>
    <cellStyle name="표준 4 4 3 2 2 3 2 2 2" xfId="23087"/>
    <cellStyle name="표준 4 4 3 2 2 3 2 3" xfId="23088"/>
    <cellStyle name="표준 4 4 3 2 2 3 2 4" xfId="23089"/>
    <cellStyle name="표준 4 4 3 2 2 3 3" xfId="23090"/>
    <cellStyle name="표준 4 4 3 2 2 3 3 2" xfId="23091"/>
    <cellStyle name="표준 4 4 3 2 2 3 4" xfId="23092"/>
    <cellStyle name="표준 4 4 3 2 2 3 5" xfId="23093"/>
    <cellStyle name="표준 4 4 3 2 2 4" xfId="23094"/>
    <cellStyle name="표준 4 4 3 2 2 4 2" xfId="23095"/>
    <cellStyle name="표준 4 4 3 2 2 4 2 2" xfId="23096"/>
    <cellStyle name="표준 4 4 3 2 2 4 2 2 2" xfId="23097"/>
    <cellStyle name="표준 4 4 3 2 2 4 2 3" xfId="23098"/>
    <cellStyle name="표준 4 4 3 2 2 4 2 4" xfId="23099"/>
    <cellStyle name="표준 4 4 3 2 2 4 3" xfId="23100"/>
    <cellStyle name="표준 4 4 3 2 2 4 3 2" xfId="23101"/>
    <cellStyle name="표준 4 4 3 2 2 4 4" xfId="23102"/>
    <cellStyle name="표준 4 4 3 2 2 4 5" xfId="23103"/>
    <cellStyle name="표준 4 4 3 2 2 5" xfId="23104"/>
    <cellStyle name="표준 4 4 3 2 2 5 2" xfId="23105"/>
    <cellStyle name="표준 4 4 3 2 2 5 2 2" xfId="23106"/>
    <cellStyle name="표준 4 4 3 2 2 5 2 2 2" xfId="23107"/>
    <cellStyle name="표준 4 4 3 2 2 5 2 3" xfId="23108"/>
    <cellStyle name="표준 4 4 3 2 2 5 2 4" xfId="23109"/>
    <cellStyle name="표준 4 4 3 2 2 5 3" xfId="23110"/>
    <cellStyle name="표준 4 4 3 2 2 5 3 2" xfId="23111"/>
    <cellStyle name="표준 4 4 3 2 2 5 4" xfId="23112"/>
    <cellStyle name="표준 4 4 3 2 2 5 5" xfId="23113"/>
    <cellStyle name="표준 4 4 3 2 2 6" xfId="23114"/>
    <cellStyle name="표준 4 4 3 2 2 6 2" xfId="23115"/>
    <cellStyle name="표준 4 4 3 2 2 6 2 2" xfId="23116"/>
    <cellStyle name="표준 4 4 3 2 2 6 3" xfId="23117"/>
    <cellStyle name="표준 4 4 3 2 2 6 4" xfId="23118"/>
    <cellStyle name="표준 4 4 3 2 2 7" xfId="23119"/>
    <cellStyle name="표준 4 4 3 2 2 7 2" xfId="23120"/>
    <cellStyle name="표준 4 4 3 2 2 8" xfId="23121"/>
    <cellStyle name="표준 4 4 3 2 2 9" xfId="23122"/>
    <cellStyle name="표준 4 4 3 2 3" xfId="23123"/>
    <cellStyle name="표준 4 4 3 2 3 2" xfId="23124"/>
    <cellStyle name="표준 4 4 3 2 3 2 2" xfId="23125"/>
    <cellStyle name="표준 4 4 3 2 3 2 2 2" xfId="23126"/>
    <cellStyle name="표준 4 4 3 2 3 2 3" xfId="23127"/>
    <cellStyle name="표준 4 4 3 2 3 2 4" xfId="23128"/>
    <cellStyle name="표준 4 4 3 2 3 3" xfId="23129"/>
    <cellStyle name="표준 4 4 3 2 3 3 2" xfId="23130"/>
    <cellStyle name="표준 4 4 3 2 3 4" xfId="23131"/>
    <cellStyle name="표준 4 4 3 2 3 5" xfId="23132"/>
    <cellStyle name="표준 4 4 3 2 4" xfId="23133"/>
    <cellStyle name="표준 4 4 3 2 4 2" xfId="23134"/>
    <cellStyle name="표준 4 4 3 2 4 2 2" xfId="23135"/>
    <cellStyle name="표준 4 4 3 2 4 2 2 2" xfId="23136"/>
    <cellStyle name="표준 4 4 3 2 4 2 3" xfId="23137"/>
    <cellStyle name="표준 4 4 3 2 4 2 4" xfId="23138"/>
    <cellStyle name="표준 4 4 3 2 4 3" xfId="23139"/>
    <cellStyle name="표준 4 4 3 2 4 3 2" xfId="23140"/>
    <cellStyle name="표준 4 4 3 2 4 4" xfId="23141"/>
    <cellStyle name="표준 4 4 3 2 4 5" xfId="23142"/>
    <cellStyle name="표준 4 4 3 2 5" xfId="23143"/>
    <cellStyle name="표준 4 4 3 2 5 2" xfId="23144"/>
    <cellStyle name="표준 4 4 3 2 5 2 2" xfId="23145"/>
    <cellStyle name="표준 4 4 3 2 5 2 2 2" xfId="23146"/>
    <cellStyle name="표준 4 4 3 2 5 2 3" xfId="23147"/>
    <cellStyle name="표준 4 4 3 2 5 2 4" xfId="23148"/>
    <cellStyle name="표준 4 4 3 2 5 3" xfId="23149"/>
    <cellStyle name="표준 4 4 3 2 5 3 2" xfId="23150"/>
    <cellStyle name="표준 4 4 3 2 5 4" xfId="23151"/>
    <cellStyle name="표준 4 4 3 2 5 5" xfId="23152"/>
    <cellStyle name="표준 4 4 3 2 6" xfId="23153"/>
    <cellStyle name="표준 4 4 3 2 6 2" xfId="23154"/>
    <cellStyle name="표준 4 4 3 2 6 2 2" xfId="23155"/>
    <cellStyle name="표준 4 4 3 2 6 2 2 2" xfId="23156"/>
    <cellStyle name="표준 4 4 3 2 6 2 3" xfId="23157"/>
    <cellStyle name="표준 4 4 3 2 6 2 4" xfId="23158"/>
    <cellStyle name="표준 4 4 3 2 6 3" xfId="23159"/>
    <cellStyle name="표준 4 4 3 2 6 3 2" xfId="23160"/>
    <cellStyle name="표준 4 4 3 2 6 4" xfId="23161"/>
    <cellStyle name="표준 4 4 3 2 6 5" xfId="23162"/>
    <cellStyle name="표준 4 4 3 2 7" xfId="23163"/>
    <cellStyle name="표준 4 4 3 2 7 2" xfId="23164"/>
    <cellStyle name="표준 4 4 3 2 7 2 2" xfId="23165"/>
    <cellStyle name="표준 4 4 3 2 7 3" xfId="23166"/>
    <cellStyle name="표준 4 4 3 2 7 4" xfId="23167"/>
    <cellStyle name="표준 4 4 3 2 8" xfId="23168"/>
    <cellStyle name="표준 4 4 3 2 8 2" xfId="23169"/>
    <cellStyle name="표준 4 4 3 2 9" xfId="23170"/>
    <cellStyle name="표준 4 4 3 3" xfId="23171"/>
    <cellStyle name="표준 4 4 3 3 2" xfId="23172"/>
    <cellStyle name="표준 4 4 3 3 2 2" xfId="23173"/>
    <cellStyle name="표준 4 4 3 3 2 2 2" xfId="23174"/>
    <cellStyle name="표준 4 4 3 3 2 2 2 2" xfId="23175"/>
    <cellStyle name="표준 4 4 3 3 2 2 3" xfId="23176"/>
    <cellStyle name="표준 4 4 3 3 2 2 4" xfId="23177"/>
    <cellStyle name="표준 4 4 3 3 2 3" xfId="23178"/>
    <cellStyle name="표준 4 4 3 3 2 3 2" xfId="23179"/>
    <cellStyle name="표준 4 4 3 3 2 4" xfId="23180"/>
    <cellStyle name="표준 4 4 3 3 2 5" xfId="23181"/>
    <cellStyle name="표준 4 4 3 3 3" xfId="23182"/>
    <cellStyle name="표준 4 4 3 3 3 2" xfId="23183"/>
    <cellStyle name="표준 4 4 3 3 3 2 2" xfId="23184"/>
    <cellStyle name="표준 4 4 3 3 3 2 2 2" xfId="23185"/>
    <cellStyle name="표준 4 4 3 3 3 2 3" xfId="23186"/>
    <cellStyle name="표준 4 4 3 3 3 2 4" xfId="23187"/>
    <cellStyle name="표준 4 4 3 3 3 3" xfId="23188"/>
    <cellStyle name="표준 4 4 3 3 3 3 2" xfId="23189"/>
    <cellStyle name="표준 4 4 3 3 3 4" xfId="23190"/>
    <cellStyle name="표준 4 4 3 3 3 5" xfId="23191"/>
    <cellStyle name="표준 4 4 3 3 4" xfId="23192"/>
    <cellStyle name="표준 4 4 3 3 4 2" xfId="23193"/>
    <cellStyle name="표준 4 4 3 3 4 2 2" xfId="23194"/>
    <cellStyle name="표준 4 4 3 3 4 2 2 2" xfId="23195"/>
    <cellStyle name="표준 4 4 3 3 4 2 3" xfId="23196"/>
    <cellStyle name="표준 4 4 3 3 4 2 4" xfId="23197"/>
    <cellStyle name="표준 4 4 3 3 4 3" xfId="23198"/>
    <cellStyle name="표준 4 4 3 3 4 3 2" xfId="23199"/>
    <cellStyle name="표준 4 4 3 3 4 4" xfId="23200"/>
    <cellStyle name="표준 4 4 3 3 4 5" xfId="23201"/>
    <cellStyle name="표준 4 4 3 3 5" xfId="23202"/>
    <cellStyle name="표준 4 4 3 3 5 2" xfId="23203"/>
    <cellStyle name="표준 4 4 3 3 5 2 2" xfId="23204"/>
    <cellStyle name="표준 4 4 3 3 5 2 2 2" xfId="23205"/>
    <cellStyle name="표준 4 4 3 3 5 2 3" xfId="23206"/>
    <cellStyle name="표준 4 4 3 3 5 2 4" xfId="23207"/>
    <cellStyle name="표준 4 4 3 3 5 3" xfId="23208"/>
    <cellStyle name="표준 4 4 3 3 5 3 2" xfId="23209"/>
    <cellStyle name="표준 4 4 3 3 5 4" xfId="23210"/>
    <cellStyle name="표준 4 4 3 3 5 5" xfId="23211"/>
    <cellStyle name="표준 4 4 3 3 6" xfId="23212"/>
    <cellStyle name="표준 4 4 3 3 6 2" xfId="23213"/>
    <cellStyle name="표준 4 4 3 3 6 2 2" xfId="23214"/>
    <cellStyle name="표준 4 4 3 3 6 3" xfId="23215"/>
    <cellStyle name="표준 4 4 3 3 6 4" xfId="23216"/>
    <cellStyle name="표준 4 4 3 3 7" xfId="23217"/>
    <cellStyle name="표준 4 4 3 3 7 2" xfId="23218"/>
    <cellStyle name="표준 4 4 3 3 8" xfId="23219"/>
    <cellStyle name="표준 4 4 3 3 9" xfId="23220"/>
    <cellStyle name="표준 4 4 3 4" xfId="23221"/>
    <cellStyle name="표준 4 4 3 4 2" xfId="23222"/>
    <cellStyle name="표준 4 4 3 4 2 2" xfId="23223"/>
    <cellStyle name="표준 4 4 3 4 2 2 2" xfId="23224"/>
    <cellStyle name="표준 4 4 3 4 2 3" xfId="23225"/>
    <cellStyle name="표준 4 4 3 4 2 4" xfId="23226"/>
    <cellStyle name="표준 4 4 3 4 3" xfId="23227"/>
    <cellStyle name="표준 4 4 3 4 3 2" xfId="23228"/>
    <cellStyle name="표준 4 4 3 4 4" xfId="23229"/>
    <cellStyle name="표준 4 4 3 4 5" xfId="23230"/>
    <cellStyle name="표준 4 4 3 5" xfId="23231"/>
    <cellStyle name="표준 4 4 3 5 2" xfId="23232"/>
    <cellStyle name="표준 4 4 3 5 2 2" xfId="23233"/>
    <cellStyle name="표준 4 4 3 5 2 2 2" xfId="23234"/>
    <cellStyle name="표준 4 4 3 5 2 3" xfId="23235"/>
    <cellStyle name="표준 4 4 3 5 2 4" xfId="23236"/>
    <cellStyle name="표준 4 4 3 5 3" xfId="23237"/>
    <cellStyle name="표준 4 4 3 5 3 2" xfId="23238"/>
    <cellStyle name="표준 4 4 3 5 4" xfId="23239"/>
    <cellStyle name="표준 4 4 3 5 5" xfId="23240"/>
    <cellStyle name="표준 4 4 3 6" xfId="23241"/>
    <cellStyle name="표준 4 4 3 6 2" xfId="23242"/>
    <cellStyle name="표준 4 4 3 6 2 2" xfId="23243"/>
    <cellStyle name="표준 4 4 3 6 2 2 2" xfId="23244"/>
    <cellStyle name="표준 4 4 3 6 2 3" xfId="23245"/>
    <cellStyle name="표준 4 4 3 6 2 4" xfId="23246"/>
    <cellStyle name="표준 4 4 3 6 3" xfId="23247"/>
    <cellStyle name="표준 4 4 3 6 3 2" xfId="23248"/>
    <cellStyle name="표준 4 4 3 6 4" xfId="23249"/>
    <cellStyle name="표준 4 4 3 6 5" xfId="23250"/>
    <cellStyle name="표준 4 4 3 7" xfId="23251"/>
    <cellStyle name="표준 4 4 3 7 2" xfId="23252"/>
    <cellStyle name="표준 4 4 3 7 2 2" xfId="23253"/>
    <cellStyle name="표준 4 4 3 7 2 2 2" xfId="23254"/>
    <cellStyle name="표준 4 4 3 7 2 3" xfId="23255"/>
    <cellStyle name="표준 4 4 3 7 2 4" xfId="23256"/>
    <cellStyle name="표준 4 4 3 7 3" xfId="23257"/>
    <cellStyle name="표준 4 4 3 7 3 2" xfId="23258"/>
    <cellStyle name="표준 4 4 3 7 4" xfId="23259"/>
    <cellStyle name="표준 4 4 3 7 5" xfId="23260"/>
    <cellStyle name="표준 4 4 3 8" xfId="23261"/>
    <cellStyle name="표준 4 4 3 8 2" xfId="23262"/>
    <cellStyle name="표준 4 4 3 8 2 2" xfId="23263"/>
    <cellStyle name="표준 4 4 3 8 3" xfId="23264"/>
    <cellStyle name="표준 4 4 3 8 4" xfId="23265"/>
    <cellStyle name="표준 4 4 3 9" xfId="23266"/>
    <cellStyle name="표준 4 4 3 9 2" xfId="23267"/>
    <cellStyle name="표준 4 4 4" xfId="23268"/>
    <cellStyle name="표준 4 4 4 10" xfId="23269"/>
    <cellStyle name="표준 4 4 4 2" xfId="23270"/>
    <cellStyle name="표준 4 4 4 2 2" xfId="23271"/>
    <cellStyle name="표준 4 4 4 2 2 2" xfId="23272"/>
    <cellStyle name="표준 4 4 4 2 2 2 2" xfId="23273"/>
    <cellStyle name="표준 4 4 4 2 2 2 2 2" xfId="23274"/>
    <cellStyle name="표준 4 4 4 2 2 2 3" xfId="23275"/>
    <cellStyle name="표준 4 4 4 2 2 2 4" xfId="23276"/>
    <cellStyle name="표준 4 4 4 2 2 3" xfId="23277"/>
    <cellStyle name="표준 4 4 4 2 2 3 2" xfId="23278"/>
    <cellStyle name="표준 4 4 4 2 2 4" xfId="23279"/>
    <cellStyle name="표준 4 4 4 2 2 5" xfId="23280"/>
    <cellStyle name="표준 4 4 4 2 3" xfId="23281"/>
    <cellStyle name="표준 4 4 4 2 3 2" xfId="23282"/>
    <cellStyle name="표준 4 4 4 2 3 2 2" xfId="23283"/>
    <cellStyle name="표준 4 4 4 2 3 2 2 2" xfId="23284"/>
    <cellStyle name="표준 4 4 4 2 3 2 3" xfId="23285"/>
    <cellStyle name="표준 4 4 4 2 3 2 4" xfId="23286"/>
    <cellStyle name="표준 4 4 4 2 3 3" xfId="23287"/>
    <cellStyle name="표준 4 4 4 2 3 3 2" xfId="23288"/>
    <cellStyle name="표준 4 4 4 2 3 4" xfId="23289"/>
    <cellStyle name="표준 4 4 4 2 3 5" xfId="23290"/>
    <cellStyle name="표준 4 4 4 2 4" xfId="23291"/>
    <cellStyle name="표준 4 4 4 2 4 2" xfId="23292"/>
    <cellStyle name="표준 4 4 4 2 4 2 2" xfId="23293"/>
    <cellStyle name="표준 4 4 4 2 4 2 2 2" xfId="23294"/>
    <cellStyle name="표준 4 4 4 2 4 2 3" xfId="23295"/>
    <cellStyle name="표준 4 4 4 2 4 2 4" xfId="23296"/>
    <cellStyle name="표준 4 4 4 2 4 3" xfId="23297"/>
    <cellStyle name="표준 4 4 4 2 4 3 2" xfId="23298"/>
    <cellStyle name="표준 4 4 4 2 4 4" xfId="23299"/>
    <cellStyle name="표준 4 4 4 2 4 5" xfId="23300"/>
    <cellStyle name="표준 4 4 4 2 5" xfId="23301"/>
    <cellStyle name="표준 4 4 4 2 5 2" xfId="23302"/>
    <cellStyle name="표준 4 4 4 2 5 2 2" xfId="23303"/>
    <cellStyle name="표준 4 4 4 2 5 2 2 2" xfId="23304"/>
    <cellStyle name="표준 4 4 4 2 5 2 3" xfId="23305"/>
    <cellStyle name="표준 4 4 4 2 5 2 4" xfId="23306"/>
    <cellStyle name="표준 4 4 4 2 5 3" xfId="23307"/>
    <cellStyle name="표준 4 4 4 2 5 3 2" xfId="23308"/>
    <cellStyle name="표준 4 4 4 2 5 4" xfId="23309"/>
    <cellStyle name="표준 4 4 4 2 5 5" xfId="23310"/>
    <cellStyle name="표준 4 4 4 2 6" xfId="23311"/>
    <cellStyle name="표준 4 4 4 2 6 2" xfId="23312"/>
    <cellStyle name="표준 4 4 4 2 6 2 2" xfId="23313"/>
    <cellStyle name="표준 4 4 4 2 6 3" xfId="23314"/>
    <cellStyle name="표준 4 4 4 2 6 4" xfId="23315"/>
    <cellStyle name="표준 4 4 4 2 7" xfId="23316"/>
    <cellStyle name="표준 4 4 4 2 7 2" xfId="23317"/>
    <cellStyle name="표준 4 4 4 2 8" xfId="23318"/>
    <cellStyle name="표준 4 4 4 2 9" xfId="23319"/>
    <cellStyle name="표준 4 4 4 3" xfId="23320"/>
    <cellStyle name="표준 4 4 4 3 2" xfId="23321"/>
    <cellStyle name="표준 4 4 4 3 2 2" xfId="23322"/>
    <cellStyle name="표준 4 4 4 3 2 2 2" xfId="23323"/>
    <cellStyle name="표준 4 4 4 3 2 3" xfId="23324"/>
    <cellStyle name="표준 4 4 4 3 2 4" xfId="23325"/>
    <cellStyle name="표준 4 4 4 3 3" xfId="23326"/>
    <cellStyle name="표준 4 4 4 3 3 2" xfId="23327"/>
    <cellStyle name="표준 4 4 4 3 4" xfId="23328"/>
    <cellStyle name="표준 4 4 4 3 5" xfId="23329"/>
    <cellStyle name="표준 4 4 4 4" xfId="23330"/>
    <cellStyle name="표준 4 4 4 4 2" xfId="23331"/>
    <cellStyle name="표준 4 4 4 4 2 2" xfId="23332"/>
    <cellStyle name="표준 4 4 4 4 2 2 2" xfId="23333"/>
    <cellStyle name="표준 4 4 4 4 2 3" xfId="23334"/>
    <cellStyle name="표준 4 4 4 4 2 4" xfId="23335"/>
    <cellStyle name="표준 4 4 4 4 3" xfId="23336"/>
    <cellStyle name="표준 4 4 4 4 3 2" xfId="23337"/>
    <cellStyle name="표준 4 4 4 4 4" xfId="23338"/>
    <cellStyle name="표준 4 4 4 4 5" xfId="23339"/>
    <cellStyle name="표준 4 4 4 5" xfId="23340"/>
    <cellStyle name="표준 4 4 4 5 2" xfId="23341"/>
    <cellStyle name="표준 4 4 4 5 2 2" xfId="23342"/>
    <cellStyle name="표준 4 4 4 5 2 2 2" xfId="23343"/>
    <cellStyle name="표준 4 4 4 5 2 3" xfId="23344"/>
    <cellStyle name="표준 4 4 4 5 2 4" xfId="23345"/>
    <cellStyle name="표준 4 4 4 5 3" xfId="23346"/>
    <cellStyle name="표준 4 4 4 5 3 2" xfId="23347"/>
    <cellStyle name="표준 4 4 4 5 4" xfId="23348"/>
    <cellStyle name="표준 4 4 4 5 5" xfId="23349"/>
    <cellStyle name="표준 4 4 4 6" xfId="23350"/>
    <cellStyle name="표준 4 4 4 6 2" xfId="23351"/>
    <cellStyle name="표준 4 4 4 6 2 2" xfId="23352"/>
    <cellStyle name="표준 4 4 4 6 2 2 2" xfId="23353"/>
    <cellStyle name="표준 4 4 4 6 2 3" xfId="23354"/>
    <cellStyle name="표준 4 4 4 6 2 4" xfId="23355"/>
    <cellStyle name="표준 4 4 4 6 3" xfId="23356"/>
    <cellStyle name="표준 4 4 4 6 3 2" xfId="23357"/>
    <cellStyle name="표준 4 4 4 6 4" xfId="23358"/>
    <cellStyle name="표준 4 4 4 6 5" xfId="23359"/>
    <cellStyle name="표준 4 4 4 7" xfId="23360"/>
    <cellStyle name="표준 4 4 4 7 2" xfId="23361"/>
    <cellStyle name="표준 4 4 4 7 2 2" xfId="23362"/>
    <cellStyle name="표준 4 4 4 7 3" xfId="23363"/>
    <cellStyle name="표준 4 4 4 7 4" xfId="23364"/>
    <cellStyle name="표준 4 4 4 8" xfId="23365"/>
    <cellStyle name="표준 4 4 4 8 2" xfId="23366"/>
    <cellStyle name="표준 4 4 4 9" xfId="23367"/>
    <cellStyle name="표준 4 4 5" xfId="23368"/>
    <cellStyle name="표준 4 4 5 2" xfId="23369"/>
    <cellStyle name="표준 4 4 5 2 2" xfId="23370"/>
    <cellStyle name="표준 4 4 5 2 2 2" xfId="23371"/>
    <cellStyle name="표준 4 4 5 2 2 2 2" xfId="23372"/>
    <cellStyle name="표준 4 4 5 2 2 3" xfId="23373"/>
    <cellStyle name="표준 4 4 5 2 2 4" xfId="23374"/>
    <cellStyle name="표준 4 4 5 2 3" xfId="23375"/>
    <cellStyle name="표준 4 4 5 2 3 2" xfId="23376"/>
    <cellStyle name="표준 4 4 5 2 4" xfId="23377"/>
    <cellStyle name="표준 4 4 5 2 5" xfId="23378"/>
    <cellStyle name="표준 4 4 5 3" xfId="23379"/>
    <cellStyle name="표준 4 4 5 3 2" xfId="23380"/>
    <cellStyle name="표준 4 4 5 3 2 2" xfId="23381"/>
    <cellStyle name="표준 4 4 5 3 2 2 2" xfId="23382"/>
    <cellStyle name="표준 4 4 5 3 2 3" xfId="23383"/>
    <cellStyle name="표준 4 4 5 3 2 4" xfId="23384"/>
    <cellStyle name="표준 4 4 5 3 3" xfId="23385"/>
    <cellStyle name="표준 4 4 5 3 3 2" xfId="23386"/>
    <cellStyle name="표준 4 4 5 3 4" xfId="23387"/>
    <cellStyle name="표준 4 4 5 3 5" xfId="23388"/>
    <cellStyle name="표준 4 4 5 4" xfId="23389"/>
    <cellStyle name="표준 4 4 5 4 2" xfId="23390"/>
    <cellStyle name="표준 4 4 5 4 2 2" xfId="23391"/>
    <cellStyle name="표준 4 4 5 4 2 2 2" xfId="23392"/>
    <cellStyle name="표준 4 4 5 4 2 3" xfId="23393"/>
    <cellStyle name="표준 4 4 5 4 2 4" xfId="23394"/>
    <cellStyle name="표준 4 4 5 4 3" xfId="23395"/>
    <cellStyle name="표준 4 4 5 4 3 2" xfId="23396"/>
    <cellStyle name="표준 4 4 5 4 4" xfId="23397"/>
    <cellStyle name="표준 4 4 5 4 5" xfId="23398"/>
    <cellStyle name="표준 4 4 5 5" xfId="23399"/>
    <cellStyle name="표준 4 4 5 5 2" xfId="23400"/>
    <cellStyle name="표준 4 4 5 5 2 2" xfId="23401"/>
    <cellStyle name="표준 4 4 5 5 2 2 2" xfId="23402"/>
    <cellStyle name="표준 4 4 5 5 2 3" xfId="23403"/>
    <cellStyle name="표준 4 4 5 5 2 4" xfId="23404"/>
    <cellStyle name="표준 4 4 5 5 3" xfId="23405"/>
    <cellStyle name="표준 4 4 5 5 3 2" xfId="23406"/>
    <cellStyle name="표준 4 4 5 5 4" xfId="23407"/>
    <cellStyle name="표준 4 4 5 5 5" xfId="23408"/>
    <cellStyle name="표준 4 4 5 6" xfId="23409"/>
    <cellStyle name="표준 4 4 5 6 2" xfId="23410"/>
    <cellStyle name="표준 4 4 5 6 2 2" xfId="23411"/>
    <cellStyle name="표준 4 4 5 6 3" xfId="23412"/>
    <cellStyle name="표준 4 4 5 6 4" xfId="23413"/>
    <cellStyle name="표준 4 4 5 7" xfId="23414"/>
    <cellStyle name="표준 4 4 5 7 2" xfId="23415"/>
    <cellStyle name="표준 4 4 5 8" xfId="23416"/>
    <cellStyle name="표준 4 4 5 9" xfId="23417"/>
    <cellStyle name="표준 4 4 6" xfId="23418"/>
    <cellStyle name="표준 4 4 6 2" xfId="23419"/>
    <cellStyle name="표준 4 4 6 2 2" xfId="23420"/>
    <cellStyle name="표준 4 4 6 2 2 2" xfId="23421"/>
    <cellStyle name="표준 4 4 6 2 3" xfId="23422"/>
    <cellStyle name="표준 4 4 6 2 4" xfId="23423"/>
    <cellStyle name="표준 4 4 6 3" xfId="23424"/>
    <cellStyle name="표준 4 4 6 3 2" xfId="23425"/>
    <cellStyle name="표준 4 4 6 4" xfId="23426"/>
    <cellStyle name="표준 4 4 6 5" xfId="23427"/>
    <cellStyle name="표준 4 4 7" xfId="23428"/>
    <cellStyle name="표준 4 4 7 2" xfId="23429"/>
    <cellStyle name="표준 4 4 7 2 2" xfId="23430"/>
    <cellStyle name="표준 4 4 7 2 2 2" xfId="23431"/>
    <cellStyle name="표준 4 4 7 2 3" xfId="23432"/>
    <cellStyle name="표준 4 4 7 2 4" xfId="23433"/>
    <cellStyle name="표준 4 4 7 3" xfId="23434"/>
    <cellStyle name="표준 4 4 7 3 2" xfId="23435"/>
    <cellStyle name="표준 4 4 7 4" xfId="23436"/>
    <cellStyle name="표준 4 4 7 5" xfId="23437"/>
    <cellStyle name="표준 4 4 8" xfId="23438"/>
    <cellStyle name="표준 4 4 8 2" xfId="23439"/>
    <cellStyle name="표준 4 4 8 2 2" xfId="23440"/>
    <cellStyle name="표준 4 4 8 2 2 2" xfId="23441"/>
    <cellStyle name="표준 4 4 8 2 3" xfId="23442"/>
    <cellStyle name="표준 4 4 8 2 4" xfId="23443"/>
    <cellStyle name="표준 4 4 8 3" xfId="23444"/>
    <cellStyle name="표준 4 4 8 3 2" xfId="23445"/>
    <cellStyle name="표준 4 4 8 4" xfId="23446"/>
    <cellStyle name="표준 4 4 8 5" xfId="23447"/>
    <cellStyle name="표준 4 4 9" xfId="23448"/>
    <cellStyle name="표준 4 4 9 2" xfId="23449"/>
    <cellStyle name="표준 4 4 9 2 2" xfId="23450"/>
    <cellStyle name="표준 4 4 9 2 2 2" xfId="23451"/>
    <cellStyle name="표준 4 4 9 2 3" xfId="23452"/>
    <cellStyle name="표준 4 4 9 2 4" xfId="23453"/>
    <cellStyle name="표준 4 4 9 3" xfId="23454"/>
    <cellStyle name="표준 4 4 9 3 2" xfId="23455"/>
    <cellStyle name="표준 4 4 9 4" xfId="23456"/>
    <cellStyle name="표준 4 4 9 5" xfId="23457"/>
    <cellStyle name="표준 4 5" xfId="23458"/>
    <cellStyle name="표준 4 5 2" xfId="23459"/>
    <cellStyle name="표준 4 5 3" xfId="23460"/>
    <cellStyle name="표준 4 6" xfId="23461"/>
    <cellStyle name="표준 4 6 10" xfId="23462"/>
    <cellStyle name="표준 4 6 10 2" xfId="23463"/>
    <cellStyle name="표준 4 6 11" xfId="23464"/>
    <cellStyle name="표준 4 6 12" xfId="23465"/>
    <cellStyle name="표준 4 6 12 2" xfId="23466"/>
    <cellStyle name="표준 4 6 13" xfId="23467"/>
    <cellStyle name="표준 4 6 2" xfId="23468"/>
    <cellStyle name="표준 4 6 2 10" xfId="23469"/>
    <cellStyle name="표준 4 6 2 11" xfId="23470"/>
    <cellStyle name="표준 4 6 2 2" xfId="23471"/>
    <cellStyle name="표준 4 6 2 2 10" xfId="23472"/>
    <cellStyle name="표준 4 6 2 2 2" xfId="23473"/>
    <cellStyle name="표준 4 6 2 2 2 2" xfId="23474"/>
    <cellStyle name="표준 4 6 2 2 2 2 2" xfId="23475"/>
    <cellStyle name="표준 4 6 2 2 2 2 2 2" xfId="23476"/>
    <cellStyle name="표준 4 6 2 2 2 2 2 2 2" xfId="23477"/>
    <cellStyle name="표준 4 6 2 2 2 2 2 3" xfId="23478"/>
    <cellStyle name="표준 4 6 2 2 2 2 2 4" xfId="23479"/>
    <cellStyle name="표준 4 6 2 2 2 2 3" xfId="23480"/>
    <cellStyle name="표준 4 6 2 2 2 2 3 2" xfId="23481"/>
    <cellStyle name="표준 4 6 2 2 2 2 4" xfId="23482"/>
    <cellStyle name="표준 4 6 2 2 2 2 5" xfId="23483"/>
    <cellStyle name="표준 4 6 2 2 2 3" xfId="23484"/>
    <cellStyle name="표준 4 6 2 2 2 3 2" xfId="23485"/>
    <cellStyle name="표준 4 6 2 2 2 3 2 2" xfId="23486"/>
    <cellStyle name="표준 4 6 2 2 2 3 2 2 2" xfId="23487"/>
    <cellStyle name="표준 4 6 2 2 2 3 2 3" xfId="23488"/>
    <cellStyle name="표준 4 6 2 2 2 3 2 4" xfId="23489"/>
    <cellStyle name="표준 4 6 2 2 2 3 3" xfId="23490"/>
    <cellStyle name="표준 4 6 2 2 2 3 3 2" xfId="23491"/>
    <cellStyle name="표준 4 6 2 2 2 3 4" xfId="23492"/>
    <cellStyle name="표준 4 6 2 2 2 3 5" xfId="23493"/>
    <cellStyle name="표준 4 6 2 2 2 4" xfId="23494"/>
    <cellStyle name="표준 4 6 2 2 2 4 2" xfId="23495"/>
    <cellStyle name="표준 4 6 2 2 2 4 2 2" xfId="23496"/>
    <cellStyle name="표준 4 6 2 2 2 4 2 2 2" xfId="23497"/>
    <cellStyle name="표준 4 6 2 2 2 4 2 3" xfId="23498"/>
    <cellStyle name="표준 4 6 2 2 2 4 2 4" xfId="23499"/>
    <cellStyle name="표준 4 6 2 2 2 4 3" xfId="23500"/>
    <cellStyle name="표준 4 6 2 2 2 4 3 2" xfId="23501"/>
    <cellStyle name="표준 4 6 2 2 2 4 4" xfId="23502"/>
    <cellStyle name="표준 4 6 2 2 2 4 5" xfId="23503"/>
    <cellStyle name="표준 4 6 2 2 2 5" xfId="23504"/>
    <cellStyle name="표준 4 6 2 2 2 5 2" xfId="23505"/>
    <cellStyle name="표준 4 6 2 2 2 5 2 2" xfId="23506"/>
    <cellStyle name="표준 4 6 2 2 2 5 2 2 2" xfId="23507"/>
    <cellStyle name="표준 4 6 2 2 2 5 2 3" xfId="23508"/>
    <cellStyle name="표준 4 6 2 2 2 5 2 4" xfId="23509"/>
    <cellStyle name="표준 4 6 2 2 2 5 3" xfId="23510"/>
    <cellStyle name="표준 4 6 2 2 2 5 3 2" xfId="23511"/>
    <cellStyle name="표준 4 6 2 2 2 5 4" xfId="23512"/>
    <cellStyle name="표준 4 6 2 2 2 5 5" xfId="23513"/>
    <cellStyle name="표준 4 6 2 2 2 6" xfId="23514"/>
    <cellStyle name="표준 4 6 2 2 2 6 2" xfId="23515"/>
    <cellStyle name="표준 4 6 2 2 2 6 2 2" xfId="23516"/>
    <cellStyle name="표준 4 6 2 2 2 6 3" xfId="23517"/>
    <cellStyle name="표준 4 6 2 2 2 6 4" xfId="23518"/>
    <cellStyle name="표준 4 6 2 2 2 7" xfId="23519"/>
    <cellStyle name="표준 4 6 2 2 2 7 2" xfId="23520"/>
    <cellStyle name="표준 4 6 2 2 2 8" xfId="23521"/>
    <cellStyle name="표준 4 6 2 2 2 9" xfId="23522"/>
    <cellStyle name="표준 4 6 2 2 3" xfId="23523"/>
    <cellStyle name="표준 4 6 2 2 3 2" xfId="23524"/>
    <cellStyle name="표준 4 6 2 2 3 2 2" xfId="23525"/>
    <cellStyle name="표준 4 6 2 2 3 2 2 2" xfId="23526"/>
    <cellStyle name="표준 4 6 2 2 3 2 3" xfId="23527"/>
    <cellStyle name="표준 4 6 2 2 3 2 4" xfId="23528"/>
    <cellStyle name="표준 4 6 2 2 3 3" xfId="23529"/>
    <cellStyle name="표준 4 6 2 2 3 3 2" xfId="23530"/>
    <cellStyle name="표준 4 6 2 2 3 4" xfId="23531"/>
    <cellStyle name="표준 4 6 2 2 3 5" xfId="23532"/>
    <cellStyle name="표준 4 6 2 2 4" xfId="23533"/>
    <cellStyle name="표준 4 6 2 2 4 2" xfId="23534"/>
    <cellStyle name="표준 4 6 2 2 4 2 2" xfId="23535"/>
    <cellStyle name="표준 4 6 2 2 4 2 2 2" xfId="23536"/>
    <cellStyle name="표준 4 6 2 2 4 2 3" xfId="23537"/>
    <cellStyle name="표준 4 6 2 2 4 2 4" xfId="23538"/>
    <cellStyle name="표준 4 6 2 2 4 3" xfId="23539"/>
    <cellStyle name="표준 4 6 2 2 4 3 2" xfId="23540"/>
    <cellStyle name="표준 4 6 2 2 4 4" xfId="23541"/>
    <cellStyle name="표준 4 6 2 2 4 5" xfId="23542"/>
    <cellStyle name="표준 4 6 2 2 5" xfId="23543"/>
    <cellStyle name="표준 4 6 2 2 5 2" xfId="23544"/>
    <cellStyle name="표준 4 6 2 2 5 2 2" xfId="23545"/>
    <cellStyle name="표준 4 6 2 2 5 2 2 2" xfId="23546"/>
    <cellStyle name="표준 4 6 2 2 5 2 3" xfId="23547"/>
    <cellStyle name="표준 4 6 2 2 5 2 4" xfId="23548"/>
    <cellStyle name="표준 4 6 2 2 5 3" xfId="23549"/>
    <cellStyle name="표준 4 6 2 2 5 3 2" xfId="23550"/>
    <cellStyle name="표준 4 6 2 2 5 4" xfId="23551"/>
    <cellStyle name="표준 4 6 2 2 5 5" xfId="23552"/>
    <cellStyle name="표준 4 6 2 2 6" xfId="23553"/>
    <cellStyle name="표준 4 6 2 2 6 2" xfId="23554"/>
    <cellStyle name="표준 4 6 2 2 6 2 2" xfId="23555"/>
    <cellStyle name="표준 4 6 2 2 6 2 2 2" xfId="23556"/>
    <cellStyle name="표준 4 6 2 2 6 2 3" xfId="23557"/>
    <cellStyle name="표준 4 6 2 2 6 2 4" xfId="23558"/>
    <cellStyle name="표준 4 6 2 2 6 3" xfId="23559"/>
    <cellStyle name="표준 4 6 2 2 6 3 2" xfId="23560"/>
    <cellStyle name="표준 4 6 2 2 6 4" xfId="23561"/>
    <cellStyle name="표준 4 6 2 2 6 5" xfId="23562"/>
    <cellStyle name="표준 4 6 2 2 7" xfId="23563"/>
    <cellStyle name="표준 4 6 2 2 7 2" xfId="23564"/>
    <cellStyle name="표준 4 6 2 2 7 2 2" xfId="23565"/>
    <cellStyle name="표준 4 6 2 2 7 3" xfId="23566"/>
    <cellStyle name="표준 4 6 2 2 7 4" xfId="23567"/>
    <cellStyle name="표준 4 6 2 2 8" xfId="23568"/>
    <cellStyle name="표준 4 6 2 2 8 2" xfId="23569"/>
    <cellStyle name="표준 4 6 2 2 9" xfId="23570"/>
    <cellStyle name="표준 4 6 2 3" xfId="23571"/>
    <cellStyle name="표준 4 6 2 3 2" xfId="23572"/>
    <cellStyle name="표준 4 6 2 3 2 2" xfId="23573"/>
    <cellStyle name="표준 4 6 2 3 2 2 2" xfId="23574"/>
    <cellStyle name="표준 4 6 2 3 2 2 2 2" xfId="23575"/>
    <cellStyle name="표준 4 6 2 3 2 2 3" xfId="23576"/>
    <cellStyle name="표준 4 6 2 3 2 2 4" xfId="23577"/>
    <cellStyle name="표준 4 6 2 3 2 3" xfId="23578"/>
    <cellStyle name="표준 4 6 2 3 2 3 2" xfId="23579"/>
    <cellStyle name="표준 4 6 2 3 2 4" xfId="23580"/>
    <cellStyle name="표준 4 6 2 3 2 5" xfId="23581"/>
    <cellStyle name="표준 4 6 2 3 3" xfId="23582"/>
    <cellStyle name="표준 4 6 2 3 3 2" xfId="23583"/>
    <cellStyle name="표준 4 6 2 3 3 2 2" xfId="23584"/>
    <cellStyle name="표준 4 6 2 3 3 2 2 2" xfId="23585"/>
    <cellStyle name="표준 4 6 2 3 3 2 3" xfId="23586"/>
    <cellStyle name="표준 4 6 2 3 3 2 4" xfId="23587"/>
    <cellStyle name="표준 4 6 2 3 3 3" xfId="23588"/>
    <cellStyle name="표준 4 6 2 3 3 3 2" xfId="23589"/>
    <cellStyle name="표준 4 6 2 3 3 4" xfId="23590"/>
    <cellStyle name="표준 4 6 2 3 3 5" xfId="23591"/>
    <cellStyle name="표준 4 6 2 3 4" xfId="23592"/>
    <cellStyle name="표준 4 6 2 3 4 2" xfId="23593"/>
    <cellStyle name="표준 4 6 2 3 4 2 2" xfId="23594"/>
    <cellStyle name="표준 4 6 2 3 4 2 2 2" xfId="23595"/>
    <cellStyle name="표준 4 6 2 3 4 2 3" xfId="23596"/>
    <cellStyle name="표준 4 6 2 3 4 2 4" xfId="23597"/>
    <cellStyle name="표준 4 6 2 3 4 3" xfId="23598"/>
    <cellStyle name="표준 4 6 2 3 4 3 2" xfId="23599"/>
    <cellStyle name="표준 4 6 2 3 4 4" xfId="23600"/>
    <cellStyle name="표준 4 6 2 3 4 5" xfId="23601"/>
    <cellStyle name="표준 4 6 2 3 5" xfId="23602"/>
    <cellStyle name="표준 4 6 2 3 5 2" xfId="23603"/>
    <cellStyle name="표준 4 6 2 3 5 2 2" xfId="23604"/>
    <cellStyle name="표준 4 6 2 3 5 2 2 2" xfId="23605"/>
    <cellStyle name="표준 4 6 2 3 5 2 3" xfId="23606"/>
    <cellStyle name="표준 4 6 2 3 5 2 4" xfId="23607"/>
    <cellStyle name="표준 4 6 2 3 5 3" xfId="23608"/>
    <cellStyle name="표준 4 6 2 3 5 3 2" xfId="23609"/>
    <cellStyle name="표준 4 6 2 3 5 4" xfId="23610"/>
    <cellStyle name="표준 4 6 2 3 5 5" xfId="23611"/>
    <cellStyle name="표준 4 6 2 3 6" xfId="23612"/>
    <cellStyle name="표준 4 6 2 3 6 2" xfId="23613"/>
    <cellStyle name="표준 4 6 2 3 6 2 2" xfId="23614"/>
    <cellStyle name="표준 4 6 2 3 6 3" xfId="23615"/>
    <cellStyle name="표준 4 6 2 3 6 4" xfId="23616"/>
    <cellStyle name="표준 4 6 2 3 7" xfId="23617"/>
    <cellStyle name="표준 4 6 2 3 7 2" xfId="23618"/>
    <cellStyle name="표준 4 6 2 3 8" xfId="23619"/>
    <cellStyle name="표준 4 6 2 3 9" xfId="23620"/>
    <cellStyle name="표준 4 6 2 4" xfId="23621"/>
    <cellStyle name="표준 4 6 2 4 2" xfId="23622"/>
    <cellStyle name="표준 4 6 2 4 2 2" xfId="23623"/>
    <cellStyle name="표준 4 6 2 4 2 2 2" xfId="23624"/>
    <cellStyle name="표준 4 6 2 4 2 3" xfId="23625"/>
    <cellStyle name="표준 4 6 2 4 2 4" xfId="23626"/>
    <cellStyle name="표준 4 6 2 4 3" xfId="23627"/>
    <cellStyle name="표준 4 6 2 4 3 2" xfId="23628"/>
    <cellStyle name="표준 4 6 2 4 4" xfId="23629"/>
    <cellStyle name="표준 4 6 2 4 5" xfId="23630"/>
    <cellStyle name="표준 4 6 2 5" xfId="23631"/>
    <cellStyle name="표준 4 6 2 5 2" xfId="23632"/>
    <cellStyle name="표준 4 6 2 5 2 2" xfId="23633"/>
    <cellStyle name="표준 4 6 2 5 2 2 2" xfId="23634"/>
    <cellStyle name="표준 4 6 2 5 2 3" xfId="23635"/>
    <cellStyle name="표준 4 6 2 5 2 4" xfId="23636"/>
    <cellStyle name="표준 4 6 2 5 3" xfId="23637"/>
    <cellStyle name="표준 4 6 2 5 3 2" xfId="23638"/>
    <cellStyle name="표준 4 6 2 5 4" xfId="23639"/>
    <cellStyle name="표준 4 6 2 5 5" xfId="23640"/>
    <cellStyle name="표준 4 6 2 6" xfId="23641"/>
    <cellStyle name="표준 4 6 2 6 2" xfId="23642"/>
    <cellStyle name="표준 4 6 2 6 2 2" xfId="23643"/>
    <cellStyle name="표준 4 6 2 6 2 2 2" xfId="23644"/>
    <cellStyle name="표준 4 6 2 6 2 3" xfId="23645"/>
    <cellStyle name="표준 4 6 2 6 2 4" xfId="23646"/>
    <cellStyle name="표준 4 6 2 6 3" xfId="23647"/>
    <cellStyle name="표준 4 6 2 6 3 2" xfId="23648"/>
    <cellStyle name="표준 4 6 2 6 4" xfId="23649"/>
    <cellStyle name="표준 4 6 2 6 5" xfId="23650"/>
    <cellStyle name="표준 4 6 2 7" xfId="23651"/>
    <cellStyle name="표준 4 6 2 7 2" xfId="23652"/>
    <cellStyle name="표준 4 6 2 7 2 2" xfId="23653"/>
    <cellStyle name="표준 4 6 2 7 2 2 2" xfId="23654"/>
    <cellStyle name="표준 4 6 2 7 2 3" xfId="23655"/>
    <cellStyle name="표준 4 6 2 7 2 4" xfId="23656"/>
    <cellStyle name="표준 4 6 2 7 3" xfId="23657"/>
    <cellStyle name="표준 4 6 2 7 3 2" xfId="23658"/>
    <cellStyle name="표준 4 6 2 7 4" xfId="23659"/>
    <cellStyle name="표준 4 6 2 7 5" xfId="23660"/>
    <cellStyle name="표준 4 6 2 8" xfId="23661"/>
    <cellStyle name="표준 4 6 2 8 2" xfId="23662"/>
    <cellStyle name="표준 4 6 2 8 2 2" xfId="23663"/>
    <cellStyle name="표준 4 6 2 8 3" xfId="23664"/>
    <cellStyle name="표준 4 6 2 8 4" xfId="23665"/>
    <cellStyle name="표준 4 6 2 9" xfId="23666"/>
    <cellStyle name="표준 4 6 2 9 2" xfId="23667"/>
    <cellStyle name="표준 4 6 3" xfId="23668"/>
    <cellStyle name="표준 4 6 3 10" xfId="23669"/>
    <cellStyle name="표준 4 6 3 2" xfId="23670"/>
    <cellStyle name="표준 4 6 3 2 2" xfId="23671"/>
    <cellStyle name="표준 4 6 3 2 2 2" xfId="23672"/>
    <cellStyle name="표준 4 6 3 2 2 2 2" xfId="23673"/>
    <cellStyle name="표준 4 6 3 2 2 2 2 2" xfId="23674"/>
    <cellStyle name="표준 4 6 3 2 2 2 3" xfId="23675"/>
    <cellStyle name="표준 4 6 3 2 2 2 4" xfId="23676"/>
    <cellStyle name="표준 4 6 3 2 2 3" xfId="23677"/>
    <cellStyle name="표준 4 6 3 2 2 3 2" xfId="23678"/>
    <cellStyle name="표준 4 6 3 2 2 4" xfId="23679"/>
    <cellStyle name="표준 4 6 3 2 2 5" xfId="23680"/>
    <cellStyle name="표준 4 6 3 2 3" xfId="23681"/>
    <cellStyle name="표준 4 6 3 2 3 2" xfId="23682"/>
    <cellStyle name="표준 4 6 3 2 3 2 2" xfId="23683"/>
    <cellStyle name="표준 4 6 3 2 3 2 2 2" xfId="23684"/>
    <cellStyle name="표준 4 6 3 2 3 2 3" xfId="23685"/>
    <cellStyle name="표준 4 6 3 2 3 2 4" xfId="23686"/>
    <cellStyle name="표준 4 6 3 2 3 3" xfId="23687"/>
    <cellStyle name="표준 4 6 3 2 3 3 2" xfId="23688"/>
    <cellStyle name="표준 4 6 3 2 3 4" xfId="23689"/>
    <cellStyle name="표준 4 6 3 2 3 5" xfId="23690"/>
    <cellStyle name="표준 4 6 3 2 4" xfId="23691"/>
    <cellStyle name="표준 4 6 3 2 4 2" xfId="23692"/>
    <cellStyle name="표준 4 6 3 2 4 2 2" xfId="23693"/>
    <cellStyle name="표준 4 6 3 2 4 2 2 2" xfId="23694"/>
    <cellStyle name="표준 4 6 3 2 4 2 3" xfId="23695"/>
    <cellStyle name="표준 4 6 3 2 4 2 4" xfId="23696"/>
    <cellStyle name="표준 4 6 3 2 4 3" xfId="23697"/>
    <cellStyle name="표준 4 6 3 2 4 3 2" xfId="23698"/>
    <cellStyle name="표준 4 6 3 2 4 4" xfId="23699"/>
    <cellStyle name="표준 4 6 3 2 4 5" xfId="23700"/>
    <cellStyle name="표준 4 6 3 2 5" xfId="23701"/>
    <cellStyle name="표준 4 6 3 2 5 2" xfId="23702"/>
    <cellStyle name="표준 4 6 3 2 5 2 2" xfId="23703"/>
    <cellStyle name="표준 4 6 3 2 5 2 2 2" xfId="23704"/>
    <cellStyle name="표준 4 6 3 2 5 2 3" xfId="23705"/>
    <cellStyle name="표준 4 6 3 2 5 2 4" xfId="23706"/>
    <cellStyle name="표준 4 6 3 2 5 3" xfId="23707"/>
    <cellStyle name="표준 4 6 3 2 5 3 2" xfId="23708"/>
    <cellStyle name="표준 4 6 3 2 5 4" xfId="23709"/>
    <cellStyle name="표준 4 6 3 2 5 5" xfId="23710"/>
    <cellStyle name="표준 4 6 3 2 6" xfId="23711"/>
    <cellStyle name="표준 4 6 3 2 6 2" xfId="23712"/>
    <cellStyle name="표준 4 6 3 2 6 2 2" xfId="23713"/>
    <cellStyle name="표준 4 6 3 2 6 3" xfId="23714"/>
    <cellStyle name="표준 4 6 3 2 6 4" xfId="23715"/>
    <cellStyle name="표준 4 6 3 2 7" xfId="23716"/>
    <cellStyle name="표준 4 6 3 2 7 2" xfId="23717"/>
    <cellStyle name="표준 4 6 3 2 8" xfId="23718"/>
    <cellStyle name="표준 4 6 3 2 9" xfId="23719"/>
    <cellStyle name="표준 4 6 3 3" xfId="23720"/>
    <cellStyle name="표준 4 6 3 3 2" xfId="23721"/>
    <cellStyle name="표준 4 6 3 3 2 2" xfId="23722"/>
    <cellStyle name="표준 4 6 3 3 2 2 2" xfId="23723"/>
    <cellStyle name="표준 4 6 3 3 2 3" xfId="23724"/>
    <cellStyle name="표준 4 6 3 3 2 4" xfId="23725"/>
    <cellStyle name="표준 4 6 3 3 3" xfId="23726"/>
    <cellStyle name="표준 4 6 3 3 3 2" xfId="23727"/>
    <cellStyle name="표준 4 6 3 3 4" xfId="23728"/>
    <cellStyle name="표준 4 6 3 3 5" xfId="23729"/>
    <cellStyle name="표준 4 6 3 4" xfId="23730"/>
    <cellStyle name="표준 4 6 3 4 2" xfId="23731"/>
    <cellStyle name="표준 4 6 3 4 2 2" xfId="23732"/>
    <cellStyle name="표준 4 6 3 4 2 2 2" xfId="23733"/>
    <cellStyle name="표준 4 6 3 4 2 3" xfId="23734"/>
    <cellStyle name="표준 4 6 3 4 2 4" xfId="23735"/>
    <cellStyle name="표준 4 6 3 4 3" xfId="23736"/>
    <cellStyle name="표준 4 6 3 4 3 2" xfId="23737"/>
    <cellStyle name="표준 4 6 3 4 4" xfId="23738"/>
    <cellStyle name="표준 4 6 3 4 5" xfId="23739"/>
    <cellStyle name="표준 4 6 3 5" xfId="23740"/>
    <cellStyle name="표준 4 6 3 5 2" xfId="23741"/>
    <cellStyle name="표준 4 6 3 5 2 2" xfId="23742"/>
    <cellStyle name="표준 4 6 3 5 2 2 2" xfId="23743"/>
    <cellStyle name="표준 4 6 3 5 2 3" xfId="23744"/>
    <cellStyle name="표준 4 6 3 5 2 4" xfId="23745"/>
    <cellStyle name="표준 4 6 3 5 3" xfId="23746"/>
    <cellStyle name="표준 4 6 3 5 3 2" xfId="23747"/>
    <cellStyle name="표준 4 6 3 5 4" xfId="23748"/>
    <cellStyle name="표준 4 6 3 5 5" xfId="23749"/>
    <cellStyle name="표준 4 6 3 6" xfId="23750"/>
    <cellStyle name="표준 4 6 3 6 2" xfId="23751"/>
    <cellStyle name="표준 4 6 3 6 2 2" xfId="23752"/>
    <cellStyle name="표준 4 6 3 6 2 2 2" xfId="23753"/>
    <cellStyle name="표준 4 6 3 6 2 3" xfId="23754"/>
    <cellStyle name="표준 4 6 3 6 2 4" xfId="23755"/>
    <cellStyle name="표준 4 6 3 6 3" xfId="23756"/>
    <cellStyle name="표준 4 6 3 6 3 2" xfId="23757"/>
    <cellStyle name="표준 4 6 3 6 4" xfId="23758"/>
    <cellStyle name="표준 4 6 3 6 5" xfId="23759"/>
    <cellStyle name="표준 4 6 3 7" xfId="23760"/>
    <cellStyle name="표준 4 6 3 7 2" xfId="23761"/>
    <cellStyle name="표준 4 6 3 7 2 2" xfId="23762"/>
    <cellStyle name="표준 4 6 3 7 3" xfId="23763"/>
    <cellStyle name="표준 4 6 3 7 4" xfId="23764"/>
    <cellStyle name="표준 4 6 3 8" xfId="23765"/>
    <cellStyle name="표준 4 6 3 8 2" xfId="23766"/>
    <cellStyle name="표준 4 6 3 9" xfId="23767"/>
    <cellStyle name="표준 4 6 4" xfId="23768"/>
    <cellStyle name="표준 4 6 4 2" xfId="23769"/>
    <cellStyle name="표준 4 6 4 2 2" xfId="23770"/>
    <cellStyle name="표준 4 6 4 2 2 2" xfId="23771"/>
    <cellStyle name="표준 4 6 4 2 2 2 2" xfId="23772"/>
    <cellStyle name="표준 4 6 4 2 2 3" xfId="23773"/>
    <cellStyle name="표준 4 6 4 2 2 4" xfId="23774"/>
    <cellStyle name="표준 4 6 4 2 3" xfId="23775"/>
    <cellStyle name="표준 4 6 4 2 3 2" xfId="23776"/>
    <cellStyle name="표준 4 6 4 2 4" xfId="23777"/>
    <cellStyle name="표준 4 6 4 2 5" xfId="23778"/>
    <cellStyle name="표준 4 6 4 3" xfId="23779"/>
    <cellStyle name="표준 4 6 4 3 2" xfId="23780"/>
    <cellStyle name="표준 4 6 4 3 2 2" xfId="23781"/>
    <cellStyle name="표준 4 6 4 3 2 2 2" xfId="23782"/>
    <cellStyle name="표준 4 6 4 3 2 3" xfId="23783"/>
    <cellStyle name="표준 4 6 4 3 2 4" xfId="23784"/>
    <cellStyle name="표준 4 6 4 3 3" xfId="23785"/>
    <cellStyle name="표준 4 6 4 3 3 2" xfId="23786"/>
    <cellStyle name="표준 4 6 4 3 4" xfId="23787"/>
    <cellStyle name="표준 4 6 4 3 5" xfId="23788"/>
    <cellStyle name="표준 4 6 4 4" xfId="23789"/>
    <cellStyle name="표준 4 6 4 4 2" xfId="23790"/>
    <cellStyle name="표준 4 6 4 4 2 2" xfId="23791"/>
    <cellStyle name="표준 4 6 4 4 2 2 2" xfId="23792"/>
    <cellStyle name="표준 4 6 4 4 2 3" xfId="23793"/>
    <cellStyle name="표준 4 6 4 4 2 4" xfId="23794"/>
    <cellStyle name="표준 4 6 4 4 3" xfId="23795"/>
    <cellStyle name="표준 4 6 4 4 3 2" xfId="23796"/>
    <cellStyle name="표준 4 6 4 4 4" xfId="23797"/>
    <cellStyle name="표준 4 6 4 4 5" xfId="23798"/>
    <cellStyle name="표준 4 6 4 5" xfId="23799"/>
    <cellStyle name="표준 4 6 4 5 2" xfId="23800"/>
    <cellStyle name="표준 4 6 4 5 2 2" xfId="23801"/>
    <cellStyle name="표준 4 6 4 5 2 2 2" xfId="23802"/>
    <cellStyle name="표준 4 6 4 5 2 3" xfId="23803"/>
    <cellStyle name="표준 4 6 4 5 2 4" xfId="23804"/>
    <cellStyle name="표준 4 6 4 5 3" xfId="23805"/>
    <cellStyle name="표준 4 6 4 5 3 2" xfId="23806"/>
    <cellStyle name="표준 4 6 4 5 4" xfId="23807"/>
    <cellStyle name="표준 4 6 4 5 5" xfId="23808"/>
    <cellStyle name="표준 4 6 4 6" xfId="23809"/>
    <cellStyle name="표준 4 6 4 6 2" xfId="23810"/>
    <cellStyle name="표준 4 6 4 6 2 2" xfId="23811"/>
    <cellStyle name="표준 4 6 4 6 3" xfId="23812"/>
    <cellStyle name="표준 4 6 4 6 4" xfId="23813"/>
    <cellStyle name="표준 4 6 4 7" xfId="23814"/>
    <cellStyle name="표준 4 6 4 7 2" xfId="23815"/>
    <cellStyle name="표준 4 6 4 8" xfId="23816"/>
    <cellStyle name="표준 4 6 4 9" xfId="23817"/>
    <cellStyle name="표준 4 6 5" xfId="23818"/>
    <cellStyle name="표준 4 6 5 2" xfId="23819"/>
    <cellStyle name="표준 4 6 5 2 2" xfId="23820"/>
    <cellStyle name="표준 4 6 5 2 2 2" xfId="23821"/>
    <cellStyle name="표준 4 6 5 2 3" xfId="23822"/>
    <cellStyle name="표준 4 6 5 2 4" xfId="23823"/>
    <cellStyle name="표준 4 6 5 3" xfId="23824"/>
    <cellStyle name="표준 4 6 5 3 2" xfId="23825"/>
    <cellStyle name="표준 4 6 5 4" xfId="23826"/>
    <cellStyle name="표준 4 6 5 5" xfId="23827"/>
    <cellStyle name="표준 4 6 6" xfId="23828"/>
    <cellStyle name="표준 4 6 6 2" xfId="23829"/>
    <cellStyle name="표준 4 6 6 2 2" xfId="23830"/>
    <cellStyle name="표준 4 6 6 2 2 2" xfId="23831"/>
    <cellStyle name="표준 4 6 6 2 3" xfId="23832"/>
    <cellStyle name="표준 4 6 6 2 4" xfId="23833"/>
    <cellStyle name="표준 4 6 6 3" xfId="23834"/>
    <cellStyle name="표준 4 6 6 3 2" xfId="23835"/>
    <cellStyle name="표준 4 6 6 4" xfId="23836"/>
    <cellStyle name="표준 4 6 6 5" xfId="23837"/>
    <cellStyle name="표준 4 6 7" xfId="23838"/>
    <cellStyle name="표준 4 6 7 2" xfId="23839"/>
    <cellStyle name="표준 4 6 7 2 2" xfId="23840"/>
    <cellStyle name="표준 4 6 7 2 2 2" xfId="23841"/>
    <cellStyle name="표준 4 6 7 2 3" xfId="23842"/>
    <cellStyle name="표준 4 6 7 2 4" xfId="23843"/>
    <cellStyle name="표준 4 6 7 3" xfId="23844"/>
    <cellStyle name="표준 4 6 7 3 2" xfId="23845"/>
    <cellStyle name="표준 4 6 7 4" xfId="23846"/>
    <cellStyle name="표준 4 6 7 5" xfId="23847"/>
    <cellStyle name="표준 4 6 8" xfId="23848"/>
    <cellStyle name="표준 4 6 8 2" xfId="23849"/>
    <cellStyle name="표준 4 6 8 2 2" xfId="23850"/>
    <cellStyle name="표준 4 6 8 2 2 2" xfId="23851"/>
    <cellStyle name="표준 4 6 8 2 3" xfId="23852"/>
    <cellStyle name="표준 4 6 8 2 4" xfId="23853"/>
    <cellStyle name="표준 4 6 8 3" xfId="23854"/>
    <cellStyle name="표준 4 6 8 3 2" xfId="23855"/>
    <cellStyle name="표준 4 6 8 4" xfId="23856"/>
    <cellStyle name="표준 4 6 8 5" xfId="23857"/>
    <cellStyle name="표준 4 6 9" xfId="23858"/>
    <cellStyle name="표준 4 6 9 2" xfId="23859"/>
    <cellStyle name="표준 4 6 9 2 2" xfId="23860"/>
    <cellStyle name="표준 4 6 9 3" xfId="23861"/>
    <cellStyle name="표준 4 6 9 4" xfId="23862"/>
    <cellStyle name="표준 4 7" xfId="23863"/>
    <cellStyle name="표준 4 7 10" xfId="23864"/>
    <cellStyle name="표준 4 7 11" xfId="23865"/>
    <cellStyle name="표준 4 7 2" xfId="23866"/>
    <cellStyle name="표준 4 7 2 10" xfId="23867"/>
    <cellStyle name="표준 4 7 2 2" xfId="23868"/>
    <cellStyle name="표준 4 7 2 2 2" xfId="23869"/>
    <cellStyle name="표준 4 7 2 2 2 2" xfId="23870"/>
    <cellStyle name="표준 4 7 2 2 2 2 2" xfId="23871"/>
    <cellStyle name="표준 4 7 2 2 2 2 2 2" xfId="23872"/>
    <cellStyle name="표준 4 7 2 2 2 2 3" xfId="23873"/>
    <cellStyle name="표준 4 7 2 2 2 2 4" xfId="23874"/>
    <cellStyle name="표준 4 7 2 2 2 3" xfId="23875"/>
    <cellStyle name="표준 4 7 2 2 2 3 2" xfId="23876"/>
    <cellStyle name="표준 4 7 2 2 2 4" xfId="23877"/>
    <cellStyle name="표준 4 7 2 2 2 5" xfId="23878"/>
    <cellStyle name="표준 4 7 2 2 3" xfId="23879"/>
    <cellStyle name="표준 4 7 2 2 3 2" xfId="23880"/>
    <cellStyle name="표준 4 7 2 2 3 2 2" xfId="23881"/>
    <cellStyle name="표준 4 7 2 2 3 2 2 2" xfId="23882"/>
    <cellStyle name="표준 4 7 2 2 3 2 3" xfId="23883"/>
    <cellStyle name="표준 4 7 2 2 3 2 4" xfId="23884"/>
    <cellStyle name="표준 4 7 2 2 3 3" xfId="23885"/>
    <cellStyle name="표준 4 7 2 2 3 3 2" xfId="23886"/>
    <cellStyle name="표준 4 7 2 2 3 4" xfId="23887"/>
    <cellStyle name="표준 4 7 2 2 3 5" xfId="23888"/>
    <cellStyle name="표준 4 7 2 2 4" xfId="23889"/>
    <cellStyle name="표준 4 7 2 2 4 2" xfId="23890"/>
    <cellStyle name="표준 4 7 2 2 4 2 2" xfId="23891"/>
    <cellStyle name="표준 4 7 2 2 4 2 2 2" xfId="23892"/>
    <cellStyle name="표준 4 7 2 2 4 2 3" xfId="23893"/>
    <cellStyle name="표준 4 7 2 2 4 2 4" xfId="23894"/>
    <cellStyle name="표준 4 7 2 2 4 3" xfId="23895"/>
    <cellStyle name="표준 4 7 2 2 4 3 2" xfId="23896"/>
    <cellStyle name="표준 4 7 2 2 4 4" xfId="23897"/>
    <cellStyle name="표준 4 7 2 2 4 5" xfId="23898"/>
    <cellStyle name="표준 4 7 2 2 5" xfId="23899"/>
    <cellStyle name="표준 4 7 2 2 5 2" xfId="23900"/>
    <cellStyle name="표준 4 7 2 2 5 2 2" xfId="23901"/>
    <cellStyle name="표준 4 7 2 2 5 2 2 2" xfId="23902"/>
    <cellStyle name="표준 4 7 2 2 5 2 3" xfId="23903"/>
    <cellStyle name="표준 4 7 2 2 5 2 4" xfId="23904"/>
    <cellStyle name="표준 4 7 2 2 5 3" xfId="23905"/>
    <cellStyle name="표준 4 7 2 2 5 3 2" xfId="23906"/>
    <cellStyle name="표준 4 7 2 2 5 4" xfId="23907"/>
    <cellStyle name="표준 4 7 2 2 5 5" xfId="23908"/>
    <cellStyle name="표준 4 7 2 2 6" xfId="23909"/>
    <cellStyle name="표준 4 7 2 2 6 2" xfId="23910"/>
    <cellStyle name="표준 4 7 2 2 6 2 2" xfId="23911"/>
    <cellStyle name="표준 4 7 2 2 6 3" xfId="23912"/>
    <cellStyle name="표준 4 7 2 2 6 4" xfId="23913"/>
    <cellStyle name="표준 4 7 2 2 7" xfId="23914"/>
    <cellStyle name="표준 4 7 2 2 7 2" xfId="23915"/>
    <cellStyle name="표준 4 7 2 2 8" xfId="23916"/>
    <cellStyle name="표준 4 7 2 2 9" xfId="23917"/>
    <cellStyle name="표준 4 7 2 3" xfId="23918"/>
    <cellStyle name="표준 4 7 2 3 2" xfId="23919"/>
    <cellStyle name="표준 4 7 2 3 2 2" xfId="23920"/>
    <cellStyle name="표준 4 7 2 3 2 2 2" xfId="23921"/>
    <cellStyle name="표준 4 7 2 3 2 3" xfId="23922"/>
    <cellStyle name="표준 4 7 2 3 2 4" xfId="23923"/>
    <cellStyle name="표준 4 7 2 3 3" xfId="23924"/>
    <cellStyle name="표준 4 7 2 3 3 2" xfId="23925"/>
    <cellStyle name="표준 4 7 2 3 4" xfId="23926"/>
    <cellStyle name="표준 4 7 2 3 5" xfId="23927"/>
    <cellStyle name="표준 4 7 2 4" xfId="23928"/>
    <cellStyle name="표준 4 7 2 4 2" xfId="23929"/>
    <cellStyle name="표준 4 7 2 4 2 2" xfId="23930"/>
    <cellStyle name="표준 4 7 2 4 2 2 2" xfId="23931"/>
    <cellStyle name="표준 4 7 2 4 2 3" xfId="23932"/>
    <cellStyle name="표준 4 7 2 4 2 4" xfId="23933"/>
    <cellStyle name="표준 4 7 2 4 3" xfId="23934"/>
    <cellStyle name="표준 4 7 2 4 3 2" xfId="23935"/>
    <cellStyle name="표준 4 7 2 4 4" xfId="23936"/>
    <cellStyle name="표준 4 7 2 4 5" xfId="23937"/>
    <cellStyle name="표준 4 7 2 5" xfId="23938"/>
    <cellStyle name="표준 4 7 2 5 2" xfId="23939"/>
    <cellStyle name="표준 4 7 2 5 2 2" xfId="23940"/>
    <cellStyle name="표준 4 7 2 5 2 2 2" xfId="23941"/>
    <cellStyle name="표준 4 7 2 5 2 3" xfId="23942"/>
    <cellStyle name="표준 4 7 2 5 2 4" xfId="23943"/>
    <cellStyle name="표준 4 7 2 5 3" xfId="23944"/>
    <cellStyle name="표준 4 7 2 5 3 2" xfId="23945"/>
    <cellStyle name="표준 4 7 2 5 4" xfId="23946"/>
    <cellStyle name="표준 4 7 2 5 5" xfId="23947"/>
    <cellStyle name="표준 4 7 2 6" xfId="23948"/>
    <cellStyle name="표준 4 7 2 6 2" xfId="23949"/>
    <cellStyle name="표준 4 7 2 6 2 2" xfId="23950"/>
    <cellStyle name="표준 4 7 2 6 2 2 2" xfId="23951"/>
    <cellStyle name="표준 4 7 2 6 2 3" xfId="23952"/>
    <cellStyle name="표준 4 7 2 6 2 4" xfId="23953"/>
    <cellStyle name="표준 4 7 2 6 3" xfId="23954"/>
    <cellStyle name="표준 4 7 2 6 3 2" xfId="23955"/>
    <cellStyle name="표준 4 7 2 6 4" xfId="23956"/>
    <cellStyle name="표준 4 7 2 6 5" xfId="23957"/>
    <cellStyle name="표준 4 7 2 7" xfId="23958"/>
    <cellStyle name="표준 4 7 2 7 2" xfId="23959"/>
    <cellStyle name="표준 4 7 2 7 2 2" xfId="23960"/>
    <cellStyle name="표준 4 7 2 7 3" xfId="23961"/>
    <cellStyle name="표준 4 7 2 7 4" xfId="23962"/>
    <cellStyle name="표준 4 7 2 8" xfId="23963"/>
    <cellStyle name="표준 4 7 2 8 2" xfId="23964"/>
    <cellStyle name="표준 4 7 2 9" xfId="23965"/>
    <cellStyle name="표준 4 7 3" xfId="23966"/>
    <cellStyle name="표준 4 7 3 2" xfId="23967"/>
    <cellStyle name="표준 4 7 3 2 2" xfId="23968"/>
    <cellStyle name="표준 4 7 3 2 2 2" xfId="23969"/>
    <cellStyle name="표준 4 7 3 2 2 2 2" xfId="23970"/>
    <cellStyle name="표준 4 7 3 2 2 3" xfId="23971"/>
    <cellStyle name="표준 4 7 3 2 2 4" xfId="23972"/>
    <cellStyle name="표준 4 7 3 2 3" xfId="23973"/>
    <cellStyle name="표준 4 7 3 2 3 2" xfId="23974"/>
    <cellStyle name="표준 4 7 3 2 4" xfId="23975"/>
    <cellStyle name="표준 4 7 3 2 5" xfId="23976"/>
    <cellStyle name="표준 4 7 3 3" xfId="23977"/>
    <cellStyle name="표준 4 7 3 3 2" xfId="23978"/>
    <cellStyle name="표준 4 7 3 3 2 2" xfId="23979"/>
    <cellStyle name="표준 4 7 3 3 2 2 2" xfId="23980"/>
    <cellStyle name="표준 4 7 3 3 2 3" xfId="23981"/>
    <cellStyle name="표준 4 7 3 3 2 4" xfId="23982"/>
    <cellStyle name="표준 4 7 3 3 3" xfId="23983"/>
    <cellStyle name="표준 4 7 3 3 3 2" xfId="23984"/>
    <cellStyle name="표준 4 7 3 3 4" xfId="23985"/>
    <cellStyle name="표준 4 7 3 3 5" xfId="23986"/>
    <cellStyle name="표준 4 7 3 4" xfId="23987"/>
    <cellStyle name="표준 4 7 3 4 2" xfId="23988"/>
    <cellStyle name="표준 4 7 3 4 2 2" xfId="23989"/>
    <cellStyle name="표준 4 7 3 4 2 2 2" xfId="23990"/>
    <cellStyle name="표준 4 7 3 4 2 3" xfId="23991"/>
    <cellStyle name="표준 4 7 3 4 2 4" xfId="23992"/>
    <cellStyle name="표준 4 7 3 4 3" xfId="23993"/>
    <cellStyle name="표준 4 7 3 4 3 2" xfId="23994"/>
    <cellStyle name="표준 4 7 3 4 4" xfId="23995"/>
    <cellStyle name="표준 4 7 3 4 5" xfId="23996"/>
    <cellStyle name="표준 4 7 3 5" xfId="23997"/>
    <cellStyle name="표준 4 7 3 5 2" xfId="23998"/>
    <cellStyle name="표준 4 7 3 5 2 2" xfId="23999"/>
    <cellStyle name="표준 4 7 3 5 2 2 2" xfId="24000"/>
    <cellStyle name="표준 4 7 3 5 2 3" xfId="24001"/>
    <cellStyle name="표준 4 7 3 5 2 4" xfId="24002"/>
    <cellStyle name="표준 4 7 3 5 3" xfId="24003"/>
    <cellStyle name="표준 4 7 3 5 3 2" xfId="24004"/>
    <cellStyle name="표준 4 7 3 5 4" xfId="24005"/>
    <cellStyle name="표준 4 7 3 5 5" xfId="24006"/>
    <cellStyle name="표준 4 7 3 6" xfId="24007"/>
    <cellStyle name="표준 4 7 3 6 2" xfId="24008"/>
    <cellStyle name="표준 4 7 3 6 2 2" xfId="24009"/>
    <cellStyle name="표준 4 7 3 6 3" xfId="24010"/>
    <cellStyle name="표준 4 7 3 6 4" xfId="24011"/>
    <cellStyle name="표준 4 7 3 7" xfId="24012"/>
    <cellStyle name="표준 4 7 3 7 2" xfId="24013"/>
    <cellStyle name="표준 4 7 3 8" xfId="24014"/>
    <cellStyle name="표준 4 7 3 9" xfId="24015"/>
    <cellStyle name="표준 4 7 4" xfId="24016"/>
    <cellStyle name="표준 4 7 4 2" xfId="24017"/>
    <cellStyle name="표준 4 7 4 2 2" xfId="24018"/>
    <cellStyle name="표준 4 7 4 2 2 2" xfId="24019"/>
    <cellStyle name="표준 4 7 4 2 3" xfId="24020"/>
    <cellStyle name="표준 4 7 4 2 4" xfId="24021"/>
    <cellStyle name="표준 4 7 4 3" xfId="24022"/>
    <cellStyle name="표준 4 7 4 3 2" xfId="24023"/>
    <cellStyle name="표준 4 7 4 4" xfId="24024"/>
    <cellStyle name="표준 4 7 4 5" xfId="24025"/>
    <cellStyle name="표준 4 7 5" xfId="24026"/>
    <cellStyle name="표준 4 7 5 2" xfId="24027"/>
    <cellStyle name="표준 4 7 5 2 2" xfId="24028"/>
    <cellStyle name="표준 4 7 5 2 2 2" xfId="24029"/>
    <cellStyle name="표준 4 7 5 2 3" xfId="24030"/>
    <cellStyle name="표준 4 7 5 2 4" xfId="24031"/>
    <cellStyle name="표준 4 7 5 3" xfId="24032"/>
    <cellStyle name="표준 4 7 5 3 2" xfId="24033"/>
    <cellStyle name="표준 4 7 5 4" xfId="24034"/>
    <cellStyle name="표준 4 7 5 5" xfId="24035"/>
    <cellStyle name="표준 4 7 6" xfId="24036"/>
    <cellStyle name="표준 4 7 6 2" xfId="24037"/>
    <cellStyle name="표준 4 7 6 2 2" xfId="24038"/>
    <cellStyle name="표준 4 7 6 2 2 2" xfId="24039"/>
    <cellStyle name="표준 4 7 6 2 3" xfId="24040"/>
    <cellStyle name="표준 4 7 6 2 4" xfId="24041"/>
    <cellStyle name="표준 4 7 6 3" xfId="24042"/>
    <cellStyle name="표준 4 7 6 3 2" xfId="24043"/>
    <cellStyle name="표준 4 7 6 4" xfId="24044"/>
    <cellStyle name="표준 4 7 6 5" xfId="24045"/>
    <cellStyle name="표준 4 7 7" xfId="24046"/>
    <cellStyle name="표준 4 7 7 2" xfId="24047"/>
    <cellStyle name="표준 4 7 7 2 2" xfId="24048"/>
    <cellStyle name="표준 4 7 7 2 2 2" xfId="24049"/>
    <cellStyle name="표준 4 7 7 2 3" xfId="24050"/>
    <cellStyle name="표준 4 7 7 2 4" xfId="24051"/>
    <cellStyle name="표준 4 7 7 3" xfId="24052"/>
    <cellStyle name="표준 4 7 7 3 2" xfId="24053"/>
    <cellStyle name="표준 4 7 7 4" xfId="24054"/>
    <cellStyle name="표준 4 7 7 5" xfId="24055"/>
    <cellStyle name="표준 4 7 8" xfId="24056"/>
    <cellStyle name="표준 4 7 8 2" xfId="24057"/>
    <cellStyle name="표준 4 7 8 2 2" xfId="24058"/>
    <cellStyle name="표준 4 7 8 3" xfId="24059"/>
    <cellStyle name="표준 4 7 8 4" xfId="24060"/>
    <cellStyle name="표준 4 7 9" xfId="24061"/>
    <cellStyle name="표준 4 7 9 2" xfId="24062"/>
    <cellStyle name="표준 4 8" xfId="24063"/>
    <cellStyle name="표준 4 8 2" xfId="24064"/>
    <cellStyle name="표준 4 8 2 2" xfId="24065"/>
    <cellStyle name="표준 4 8 2 2 2" xfId="24066"/>
    <cellStyle name="표준 4 8 2 2 2 2" xfId="24067"/>
    <cellStyle name="표준 4 8 2 2 3" xfId="24068"/>
    <cellStyle name="표준 4 8 2 2 4" xfId="24069"/>
    <cellStyle name="표준 4 8 2 3" xfId="24070"/>
    <cellStyle name="표준 4 8 2 3 2" xfId="24071"/>
    <cellStyle name="표준 4 8 2 4" xfId="24072"/>
    <cellStyle name="표준 4 8 2 5" xfId="24073"/>
    <cellStyle name="표준 4 8 3" xfId="24074"/>
    <cellStyle name="표준 4 8 3 2" xfId="24075"/>
    <cellStyle name="표준 4 8 3 2 2" xfId="24076"/>
    <cellStyle name="표준 4 8 3 2 2 2" xfId="24077"/>
    <cellStyle name="표준 4 8 3 2 3" xfId="24078"/>
    <cellStyle name="표준 4 8 3 2 4" xfId="24079"/>
    <cellStyle name="표준 4 8 3 3" xfId="24080"/>
    <cellStyle name="표준 4 8 3 3 2" xfId="24081"/>
    <cellStyle name="표준 4 8 3 4" xfId="24082"/>
    <cellStyle name="표준 4 8 3 5" xfId="24083"/>
    <cellStyle name="표준 4 8 4" xfId="24084"/>
    <cellStyle name="표준 4 8 4 2" xfId="24085"/>
    <cellStyle name="표준 4 8 4 2 2" xfId="24086"/>
    <cellStyle name="표준 4 8 4 2 2 2" xfId="24087"/>
    <cellStyle name="표준 4 8 4 2 3" xfId="24088"/>
    <cellStyle name="표준 4 8 4 2 4" xfId="24089"/>
    <cellStyle name="표준 4 8 4 3" xfId="24090"/>
    <cellStyle name="표준 4 8 4 3 2" xfId="24091"/>
    <cellStyle name="표준 4 8 4 4" xfId="24092"/>
    <cellStyle name="표준 4 8 4 5" xfId="24093"/>
    <cellStyle name="표준 4 8 5" xfId="24094"/>
    <cellStyle name="표준 4 8 5 2" xfId="24095"/>
    <cellStyle name="표준 4 8 5 2 2" xfId="24096"/>
    <cellStyle name="표준 4 8 5 2 2 2" xfId="24097"/>
    <cellStyle name="표준 4 8 5 2 3" xfId="24098"/>
    <cellStyle name="표준 4 8 5 2 4" xfId="24099"/>
    <cellStyle name="표준 4 8 5 3" xfId="24100"/>
    <cellStyle name="표준 4 8 5 3 2" xfId="24101"/>
    <cellStyle name="표준 4 8 5 4" xfId="24102"/>
    <cellStyle name="표준 4 8 5 5" xfId="24103"/>
    <cellStyle name="표준 4 8 6" xfId="24104"/>
    <cellStyle name="표준 4 8 6 2" xfId="24105"/>
    <cellStyle name="표준 4 8 6 2 2" xfId="24106"/>
    <cellStyle name="표준 4 8 6 3" xfId="24107"/>
    <cellStyle name="표준 4 8 6 4" xfId="24108"/>
    <cellStyle name="표준 4 8 7" xfId="24109"/>
    <cellStyle name="표준 4 8 7 2" xfId="24110"/>
    <cellStyle name="표준 4 8 8" xfId="24111"/>
    <cellStyle name="표준 4 8 9" xfId="24112"/>
    <cellStyle name="표준 4 9" xfId="24113"/>
    <cellStyle name="표준 4 9 2" xfId="24114"/>
    <cellStyle name="표준 4 9 2 2" xfId="24115"/>
    <cellStyle name="표준 4 9 2 2 2" xfId="24116"/>
    <cellStyle name="표준 4 9 2 3" xfId="24117"/>
    <cellStyle name="표준 4 9 2 4" xfId="24118"/>
    <cellStyle name="표준 4 9 3" xfId="24119"/>
    <cellStyle name="표준 4 9 3 2" xfId="24120"/>
    <cellStyle name="표준 4 9 4" xfId="24121"/>
    <cellStyle name="표준 4 9 5" xfId="24122"/>
    <cellStyle name="표준 40" xfId="24123"/>
    <cellStyle name="표준 40 2" xfId="24124"/>
    <cellStyle name="표준 41" xfId="24125"/>
    <cellStyle name="표준 41 2" xfId="24126"/>
    <cellStyle name="표준 42" xfId="24127"/>
    <cellStyle name="표준 42 2" xfId="24128"/>
    <cellStyle name="표준 43" xfId="24129"/>
    <cellStyle name="표준 43 2" xfId="24130"/>
    <cellStyle name="표준 44" xfId="24131"/>
    <cellStyle name="표준 44 2" xfId="24132"/>
    <cellStyle name="표준 45" xfId="24133"/>
    <cellStyle name="표준 45 2" xfId="24134"/>
    <cellStyle name="표준 46" xfId="24135"/>
    <cellStyle name="표준 46 2" xfId="24136"/>
    <cellStyle name="표준 47" xfId="24137"/>
    <cellStyle name="표준 47 2" xfId="24138"/>
    <cellStyle name="표준 48" xfId="24139"/>
    <cellStyle name="표준 48 2" xfId="24140"/>
    <cellStyle name="표준 49" xfId="24141"/>
    <cellStyle name="표준 49 2" xfId="24142"/>
    <cellStyle name="표준 5" xfId="24143"/>
    <cellStyle name="표준 5 10" xfId="24144"/>
    <cellStyle name="표준 5 10 2" xfId="24145"/>
    <cellStyle name="표준 5 10 2 2" xfId="24146"/>
    <cellStyle name="표준 5 10 2 2 2" xfId="24147"/>
    <cellStyle name="표준 5 10 2 3" xfId="24148"/>
    <cellStyle name="표준 5 10 2 4" xfId="24149"/>
    <cellStyle name="표준 5 10 3" xfId="24150"/>
    <cellStyle name="표준 5 10 3 2" xfId="24151"/>
    <cellStyle name="표준 5 10 4" xfId="24152"/>
    <cellStyle name="표준 5 10 5" xfId="24153"/>
    <cellStyle name="표준 5 11" xfId="24154"/>
    <cellStyle name="표준 5 11 2" xfId="24155"/>
    <cellStyle name="표준 5 11 2 2" xfId="24156"/>
    <cellStyle name="표준 5 11 2 2 2" xfId="24157"/>
    <cellStyle name="표준 5 11 2 3" xfId="24158"/>
    <cellStyle name="표준 5 11 2 4" xfId="24159"/>
    <cellStyle name="표준 5 11 3" xfId="24160"/>
    <cellStyle name="표준 5 11 3 2" xfId="24161"/>
    <cellStyle name="표준 5 11 4" xfId="24162"/>
    <cellStyle name="표준 5 11 5" xfId="24163"/>
    <cellStyle name="표준 5 12" xfId="24164"/>
    <cellStyle name="표준 5 12 2" xfId="24165"/>
    <cellStyle name="표준 5 12 2 2" xfId="24166"/>
    <cellStyle name="표준 5 12 3" xfId="24167"/>
    <cellStyle name="표준 5 12 4" xfId="24168"/>
    <cellStyle name="표준 5 13" xfId="24169"/>
    <cellStyle name="표준 5 13 2" xfId="24170"/>
    <cellStyle name="표준 5 13 3" xfId="24171"/>
    <cellStyle name="표준 5 14" xfId="24172"/>
    <cellStyle name="표준 5 15" xfId="24173"/>
    <cellStyle name="표준 5 16" xfId="24174"/>
    <cellStyle name="표준 5 17" xfId="24175"/>
    <cellStyle name="표준 5 18" xfId="34646"/>
    <cellStyle name="표준 5 2" xfId="24176"/>
    <cellStyle name="표준 5 2 10" xfId="24177"/>
    <cellStyle name="표준 5 2 10 2" xfId="24178"/>
    <cellStyle name="표준 5 2 10 2 2" xfId="24179"/>
    <cellStyle name="표준 5 2 10 2 2 2" xfId="24180"/>
    <cellStyle name="표준 5 2 10 2 3" xfId="24181"/>
    <cellStyle name="표준 5 2 10 2 4" xfId="24182"/>
    <cellStyle name="표준 5 2 10 3" xfId="24183"/>
    <cellStyle name="표준 5 2 10 3 2" xfId="24184"/>
    <cellStyle name="표준 5 2 10 4" xfId="24185"/>
    <cellStyle name="표준 5 2 10 5" xfId="24186"/>
    <cellStyle name="표준 5 2 11" xfId="24187"/>
    <cellStyle name="표준 5 2 11 2" xfId="24188"/>
    <cellStyle name="표준 5 2 11 2 2" xfId="24189"/>
    <cellStyle name="표준 5 2 11 3" xfId="24190"/>
    <cellStyle name="표준 5 2 11 4" xfId="24191"/>
    <cellStyle name="표준 5 2 12" xfId="24192"/>
    <cellStyle name="표준 5 2 12 2" xfId="24193"/>
    <cellStyle name="표준 5 2 13" xfId="24194"/>
    <cellStyle name="표준 5 2 14" xfId="24195"/>
    <cellStyle name="표준 5 2 15" xfId="24196"/>
    <cellStyle name="표준 5 2 2" xfId="24197"/>
    <cellStyle name="표준 5 2 2 10" xfId="24198"/>
    <cellStyle name="표준 5 2 2 10 2" xfId="24199"/>
    <cellStyle name="표준 5 2 2 10 2 2" xfId="24200"/>
    <cellStyle name="표준 5 2 2 10 3" xfId="24201"/>
    <cellStyle name="표준 5 2 2 10 4" xfId="24202"/>
    <cellStyle name="표준 5 2 2 11" xfId="24203"/>
    <cellStyle name="표준 5 2 2 11 2" xfId="24204"/>
    <cellStyle name="표준 5 2 2 12" xfId="24205"/>
    <cellStyle name="표준 5 2 2 13" xfId="24206"/>
    <cellStyle name="표준 5 2 2 2" xfId="24207"/>
    <cellStyle name="표준 5 2 2 2 10" xfId="24208"/>
    <cellStyle name="표준 5 2 2 2 10 2" xfId="24209"/>
    <cellStyle name="표준 5 2 2 2 11" xfId="24210"/>
    <cellStyle name="표준 5 2 2 2 12" xfId="24211"/>
    <cellStyle name="표준 5 2 2 2 12 2" xfId="24212"/>
    <cellStyle name="표준 5 2 2 2 2" xfId="24213"/>
    <cellStyle name="표준 5 2 2 2 2 10" xfId="24214"/>
    <cellStyle name="표준 5 2 2 2 2 11" xfId="24215"/>
    <cellStyle name="표준 5 2 2 2 2 2" xfId="24216"/>
    <cellStyle name="표준 5 2 2 2 2 2 10" xfId="24217"/>
    <cellStyle name="표준 5 2 2 2 2 2 2" xfId="24218"/>
    <cellStyle name="표준 5 2 2 2 2 2 2 2" xfId="24219"/>
    <cellStyle name="표준 5 2 2 2 2 2 2 2 2" xfId="24220"/>
    <cellStyle name="표준 5 2 2 2 2 2 2 2 2 2" xfId="24221"/>
    <cellStyle name="표준 5 2 2 2 2 2 2 2 2 2 2" xfId="24222"/>
    <cellStyle name="표준 5 2 2 2 2 2 2 2 2 3" xfId="24223"/>
    <cellStyle name="표준 5 2 2 2 2 2 2 2 2 4" xfId="24224"/>
    <cellStyle name="표준 5 2 2 2 2 2 2 2 3" xfId="24225"/>
    <cellStyle name="표준 5 2 2 2 2 2 2 2 3 2" xfId="24226"/>
    <cellStyle name="표준 5 2 2 2 2 2 2 2 4" xfId="24227"/>
    <cellStyle name="표준 5 2 2 2 2 2 2 2 5" xfId="24228"/>
    <cellStyle name="표준 5 2 2 2 2 2 2 3" xfId="24229"/>
    <cellStyle name="표준 5 2 2 2 2 2 2 3 2" xfId="24230"/>
    <cellStyle name="표준 5 2 2 2 2 2 2 3 2 2" xfId="24231"/>
    <cellStyle name="표준 5 2 2 2 2 2 2 3 2 2 2" xfId="24232"/>
    <cellStyle name="표준 5 2 2 2 2 2 2 3 2 3" xfId="24233"/>
    <cellStyle name="표준 5 2 2 2 2 2 2 3 2 4" xfId="24234"/>
    <cellStyle name="표준 5 2 2 2 2 2 2 3 3" xfId="24235"/>
    <cellStyle name="표준 5 2 2 2 2 2 2 3 3 2" xfId="24236"/>
    <cellStyle name="표준 5 2 2 2 2 2 2 3 4" xfId="24237"/>
    <cellStyle name="표준 5 2 2 2 2 2 2 3 5" xfId="24238"/>
    <cellStyle name="표준 5 2 2 2 2 2 2 4" xfId="24239"/>
    <cellStyle name="표준 5 2 2 2 2 2 2 4 2" xfId="24240"/>
    <cellStyle name="표준 5 2 2 2 2 2 2 4 2 2" xfId="24241"/>
    <cellStyle name="표준 5 2 2 2 2 2 2 4 2 2 2" xfId="24242"/>
    <cellStyle name="표준 5 2 2 2 2 2 2 4 2 3" xfId="24243"/>
    <cellStyle name="표준 5 2 2 2 2 2 2 4 2 4" xfId="24244"/>
    <cellStyle name="표준 5 2 2 2 2 2 2 4 3" xfId="24245"/>
    <cellStyle name="표준 5 2 2 2 2 2 2 4 3 2" xfId="24246"/>
    <cellStyle name="표준 5 2 2 2 2 2 2 4 4" xfId="24247"/>
    <cellStyle name="표준 5 2 2 2 2 2 2 4 5" xfId="24248"/>
    <cellStyle name="표준 5 2 2 2 2 2 2 5" xfId="24249"/>
    <cellStyle name="표준 5 2 2 2 2 2 2 5 2" xfId="24250"/>
    <cellStyle name="표준 5 2 2 2 2 2 2 5 2 2" xfId="24251"/>
    <cellStyle name="표준 5 2 2 2 2 2 2 5 2 2 2" xfId="24252"/>
    <cellStyle name="표준 5 2 2 2 2 2 2 5 2 3" xfId="24253"/>
    <cellStyle name="표준 5 2 2 2 2 2 2 5 2 4" xfId="24254"/>
    <cellStyle name="표준 5 2 2 2 2 2 2 5 3" xfId="24255"/>
    <cellStyle name="표준 5 2 2 2 2 2 2 5 3 2" xfId="24256"/>
    <cellStyle name="표준 5 2 2 2 2 2 2 5 4" xfId="24257"/>
    <cellStyle name="표준 5 2 2 2 2 2 2 5 5" xfId="24258"/>
    <cellStyle name="표준 5 2 2 2 2 2 2 6" xfId="24259"/>
    <cellStyle name="표준 5 2 2 2 2 2 2 6 2" xfId="24260"/>
    <cellStyle name="표준 5 2 2 2 2 2 2 6 2 2" xfId="24261"/>
    <cellStyle name="표준 5 2 2 2 2 2 2 6 3" xfId="24262"/>
    <cellStyle name="표준 5 2 2 2 2 2 2 6 4" xfId="24263"/>
    <cellStyle name="표준 5 2 2 2 2 2 2 7" xfId="24264"/>
    <cellStyle name="표준 5 2 2 2 2 2 2 7 2" xfId="24265"/>
    <cellStyle name="표준 5 2 2 2 2 2 2 8" xfId="24266"/>
    <cellStyle name="표준 5 2 2 2 2 2 2 9" xfId="24267"/>
    <cellStyle name="표준 5 2 2 2 2 2 3" xfId="24268"/>
    <cellStyle name="표준 5 2 2 2 2 2 3 2" xfId="24269"/>
    <cellStyle name="표준 5 2 2 2 2 2 3 2 2" xfId="24270"/>
    <cellStyle name="표준 5 2 2 2 2 2 3 2 2 2" xfId="24271"/>
    <cellStyle name="표준 5 2 2 2 2 2 3 2 3" xfId="24272"/>
    <cellStyle name="표준 5 2 2 2 2 2 3 2 4" xfId="24273"/>
    <cellStyle name="표준 5 2 2 2 2 2 3 3" xfId="24274"/>
    <cellStyle name="표준 5 2 2 2 2 2 3 3 2" xfId="24275"/>
    <cellStyle name="표준 5 2 2 2 2 2 3 4" xfId="24276"/>
    <cellStyle name="표준 5 2 2 2 2 2 3 5" xfId="24277"/>
    <cellStyle name="표준 5 2 2 2 2 2 4" xfId="24278"/>
    <cellStyle name="표준 5 2 2 2 2 2 4 2" xfId="24279"/>
    <cellStyle name="표준 5 2 2 2 2 2 4 2 2" xfId="24280"/>
    <cellStyle name="표준 5 2 2 2 2 2 4 2 2 2" xfId="24281"/>
    <cellStyle name="표준 5 2 2 2 2 2 4 2 3" xfId="24282"/>
    <cellStyle name="표준 5 2 2 2 2 2 4 2 4" xfId="24283"/>
    <cellStyle name="표준 5 2 2 2 2 2 4 3" xfId="24284"/>
    <cellStyle name="표준 5 2 2 2 2 2 4 3 2" xfId="24285"/>
    <cellStyle name="표준 5 2 2 2 2 2 4 4" xfId="24286"/>
    <cellStyle name="표준 5 2 2 2 2 2 4 5" xfId="24287"/>
    <cellStyle name="표준 5 2 2 2 2 2 5" xfId="24288"/>
    <cellStyle name="표준 5 2 2 2 2 2 5 2" xfId="24289"/>
    <cellStyle name="표준 5 2 2 2 2 2 5 2 2" xfId="24290"/>
    <cellStyle name="표준 5 2 2 2 2 2 5 2 2 2" xfId="24291"/>
    <cellStyle name="표준 5 2 2 2 2 2 5 2 3" xfId="24292"/>
    <cellStyle name="표준 5 2 2 2 2 2 5 2 4" xfId="24293"/>
    <cellStyle name="표준 5 2 2 2 2 2 5 3" xfId="24294"/>
    <cellStyle name="표준 5 2 2 2 2 2 5 3 2" xfId="24295"/>
    <cellStyle name="표준 5 2 2 2 2 2 5 4" xfId="24296"/>
    <cellStyle name="표준 5 2 2 2 2 2 5 5" xfId="24297"/>
    <cellStyle name="표준 5 2 2 2 2 2 6" xfId="24298"/>
    <cellStyle name="표준 5 2 2 2 2 2 6 2" xfId="24299"/>
    <cellStyle name="표준 5 2 2 2 2 2 6 2 2" xfId="24300"/>
    <cellStyle name="표준 5 2 2 2 2 2 6 2 2 2" xfId="24301"/>
    <cellStyle name="표준 5 2 2 2 2 2 6 2 3" xfId="24302"/>
    <cellStyle name="표준 5 2 2 2 2 2 6 2 4" xfId="24303"/>
    <cellStyle name="표준 5 2 2 2 2 2 6 3" xfId="24304"/>
    <cellStyle name="표준 5 2 2 2 2 2 6 3 2" xfId="24305"/>
    <cellStyle name="표준 5 2 2 2 2 2 6 4" xfId="24306"/>
    <cellStyle name="표준 5 2 2 2 2 2 6 5" xfId="24307"/>
    <cellStyle name="표준 5 2 2 2 2 2 7" xfId="24308"/>
    <cellStyle name="표준 5 2 2 2 2 2 7 2" xfId="24309"/>
    <cellStyle name="표준 5 2 2 2 2 2 7 2 2" xfId="24310"/>
    <cellStyle name="표준 5 2 2 2 2 2 7 3" xfId="24311"/>
    <cellStyle name="표준 5 2 2 2 2 2 7 4" xfId="24312"/>
    <cellStyle name="표준 5 2 2 2 2 2 8" xfId="24313"/>
    <cellStyle name="표준 5 2 2 2 2 2 8 2" xfId="24314"/>
    <cellStyle name="표준 5 2 2 2 2 2 9" xfId="24315"/>
    <cellStyle name="표준 5 2 2 2 2 3" xfId="24316"/>
    <cellStyle name="표준 5 2 2 2 2 3 2" xfId="24317"/>
    <cellStyle name="표준 5 2 2 2 2 3 2 2" xfId="24318"/>
    <cellStyle name="표준 5 2 2 2 2 3 2 2 2" xfId="24319"/>
    <cellStyle name="표준 5 2 2 2 2 3 2 2 2 2" xfId="24320"/>
    <cellStyle name="표준 5 2 2 2 2 3 2 2 3" xfId="24321"/>
    <cellStyle name="표준 5 2 2 2 2 3 2 2 4" xfId="24322"/>
    <cellStyle name="표준 5 2 2 2 2 3 2 3" xfId="24323"/>
    <cellStyle name="표준 5 2 2 2 2 3 2 3 2" xfId="24324"/>
    <cellStyle name="표준 5 2 2 2 2 3 2 4" xfId="24325"/>
    <cellStyle name="표준 5 2 2 2 2 3 2 5" xfId="24326"/>
    <cellStyle name="표준 5 2 2 2 2 3 3" xfId="24327"/>
    <cellStyle name="표준 5 2 2 2 2 3 3 2" xfId="24328"/>
    <cellStyle name="표준 5 2 2 2 2 3 3 2 2" xfId="24329"/>
    <cellStyle name="표준 5 2 2 2 2 3 3 2 2 2" xfId="24330"/>
    <cellStyle name="표준 5 2 2 2 2 3 3 2 3" xfId="24331"/>
    <cellStyle name="표준 5 2 2 2 2 3 3 2 4" xfId="24332"/>
    <cellStyle name="표준 5 2 2 2 2 3 3 3" xfId="24333"/>
    <cellStyle name="표준 5 2 2 2 2 3 3 3 2" xfId="24334"/>
    <cellStyle name="표준 5 2 2 2 2 3 3 4" xfId="24335"/>
    <cellStyle name="표준 5 2 2 2 2 3 3 5" xfId="24336"/>
    <cellStyle name="표준 5 2 2 2 2 3 4" xfId="24337"/>
    <cellStyle name="표준 5 2 2 2 2 3 4 2" xfId="24338"/>
    <cellStyle name="표준 5 2 2 2 2 3 4 2 2" xfId="24339"/>
    <cellStyle name="표준 5 2 2 2 2 3 4 2 2 2" xfId="24340"/>
    <cellStyle name="표준 5 2 2 2 2 3 4 2 3" xfId="24341"/>
    <cellStyle name="표준 5 2 2 2 2 3 4 2 4" xfId="24342"/>
    <cellStyle name="표준 5 2 2 2 2 3 4 3" xfId="24343"/>
    <cellStyle name="표준 5 2 2 2 2 3 4 3 2" xfId="24344"/>
    <cellStyle name="표준 5 2 2 2 2 3 4 4" xfId="24345"/>
    <cellStyle name="표준 5 2 2 2 2 3 4 5" xfId="24346"/>
    <cellStyle name="표준 5 2 2 2 2 3 5" xfId="24347"/>
    <cellStyle name="표준 5 2 2 2 2 3 5 2" xfId="24348"/>
    <cellStyle name="표준 5 2 2 2 2 3 5 2 2" xfId="24349"/>
    <cellStyle name="표준 5 2 2 2 2 3 5 2 2 2" xfId="24350"/>
    <cellStyle name="표준 5 2 2 2 2 3 5 2 3" xfId="24351"/>
    <cellStyle name="표준 5 2 2 2 2 3 5 2 4" xfId="24352"/>
    <cellStyle name="표준 5 2 2 2 2 3 5 3" xfId="24353"/>
    <cellStyle name="표준 5 2 2 2 2 3 5 3 2" xfId="24354"/>
    <cellStyle name="표준 5 2 2 2 2 3 5 4" xfId="24355"/>
    <cellStyle name="표준 5 2 2 2 2 3 5 5" xfId="24356"/>
    <cellStyle name="표준 5 2 2 2 2 3 6" xfId="24357"/>
    <cellStyle name="표준 5 2 2 2 2 3 6 2" xfId="24358"/>
    <cellStyle name="표준 5 2 2 2 2 3 6 2 2" xfId="24359"/>
    <cellStyle name="표준 5 2 2 2 2 3 6 3" xfId="24360"/>
    <cellStyle name="표준 5 2 2 2 2 3 6 4" xfId="24361"/>
    <cellStyle name="표준 5 2 2 2 2 3 7" xfId="24362"/>
    <cellStyle name="표준 5 2 2 2 2 3 7 2" xfId="24363"/>
    <cellStyle name="표준 5 2 2 2 2 3 8" xfId="24364"/>
    <cellStyle name="표준 5 2 2 2 2 3 9" xfId="24365"/>
    <cellStyle name="표준 5 2 2 2 2 4" xfId="24366"/>
    <cellStyle name="표준 5 2 2 2 2 4 2" xfId="24367"/>
    <cellStyle name="표준 5 2 2 2 2 4 2 2" xfId="24368"/>
    <cellStyle name="표준 5 2 2 2 2 4 2 2 2" xfId="24369"/>
    <cellStyle name="표준 5 2 2 2 2 4 2 3" xfId="24370"/>
    <cellStyle name="표준 5 2 2 2 2 4 2 4" xfId="24371"/>
    <cellStyle name="표준 5 2 2 2 2 4 3" xfId="24372"/>
    <cellStyle name="표준 5 2 2 2 2 4 3 2" xfId="24373"/>
    <cellStyle name="표준 5 2 2 2 2 4 4" xfId="24374"/>
    <cellStyle name="표준 5 2 2 2 2 4 5" xfId="24375"/>
    <cellStyle name="표준 5 2 2 2 2 5" xfId="24376"/>
    <cellStyle name="표준 5 2 2 2 2 5 2" xfId="24377"/>
    <cellStyle name="표준 5 2 2 2 2 5 2 2" xfId="24378"/>
    <cellStyle name="표준 5 2 2 2 2 5 2 2 2" xfId="24379"/>
    <cellStyle name="표준 5 2 2 2 2 5 2 3" xfId="24380"/>
    <cellStyle name="표준 5 2 2 2 2 5 2 4" xfId="24381"/>
    <cellStyle name="표준 5 2 2 2 2 5 3" xfId="24382"/>
    <cellStyle name="표준 5 2 2 2 2 5 3 2" xfId="24383"/>
    <cellStyle name="표준 5 2 2 2 2 5 4" xfId="24384"/>
    <cellStyle name="표준 5 2 2 2 2 5 5" xfId="24385"/>
    <cellStyle name="표준 5 2 2 2 2 6" xfId="24386"/>
    <cellStyle name="표준 5 2 2 2 2 6 2" xfId="24387"/>
    <cellStyle name="표준 5 2 2 2 2 6 2 2" xfId="24388"/>
    <cellStyle name="표준 5 2 2 2 2 6 2 2 2" xfId="24389"/>
    <cellStyle name="표준 5 2 2 2 2 6 2 3" xfId="24390"/>
    <cellStyle name="표준 5 2 2 2 2 6 2 4" xfId="24391"/>
    <cellStyle name="표준 5 2 2 2 2 6 3" xfId="24392"/>
    <cellStyle name="표준 5 2 2 2 2 6 3 2" xfId="24393"/>
    <cellStyle name="표준 5 2 2 2 2 6 4" xfId="24394"/>
    <cellStyle name="표준 5 2 2 2 2 6 5" xfId="24395"/>
    <cellStyle name="표준 5 2 2 2 2 7" xfId="24396"/>
    <cellStyle name="표준 5 2 2 2 2 7 2" xfId="24397"/>
    <cellStyle name="표준 5 2 2 2 2 7 2 2" xfId="24398"/>
    <cellStyle name="표준 5 2 2 2 2 7 2 2 2" xfId="24399"/>
    <cellStyle name="표준 5 2 2 2 2 7 2 3" xfId="24400"/>
    <cellStyle name="표준 5 2 2 2 2 7 2 4" xfId="24401"/>
    <cellStyle name="표준 5 2 2 2 2 7 3" xfId="24402"/>
    <cellStyle name="표준 5 2 2 2 2 7 3 2" xfId="24403"/>
    <cellStyle name="표준 5 2 2 2 2 7 4" xfId="24404"/>
    <cellStyle name="표준 5 2 2 2 2 7 5" xfId="24405"/>
    <cellStyle name="표준 5 2 2 2 2 8" xfId="24406"/>
    <cellStyle name="표준 5 2 2 2 2 8 2" xfId="24407"/>
    <cellStyle name="표준 5 2 2 2 2 8 2 2" xfId="24408"/>
    <cellStyle name="표준 5 2 2 2 2 8 3" xfId="24409"/>
    <cellStyle name="표준 5 2 2 2 2 8 4" xfId="24410"/>
    <cellStyle name="표준 5 2 2 2 2 9" xfId="24411"/>
    <cellStyle name="표준 5 2 2 2 2 9 2" xfId="24412"/>
    <cellStyle name="표준 5 2 2 2 3" xfId="24413"/>
    <cellStyle name="표준 5 2 2 2 3 10" xfId="24414"/>
    <cellStyle name="표준 5 2 2 2 3 2" xfId="24415"/>
    <cellStyle name="표준 5 2 2 2 3 2 2" xfId="24416"/>
    <cellStyle name="표준 5 2 2 2 3 2 2 2" xfId="24417"/>
    <cellStyle name="표준 5 2 2 2 3 2 2 2 2" xfId="24418"/>
    <cellStyle name="표준 5 2 2 2 3 2 2 2 2 2" xfId="24419"/>
    <cellStyle name="표준 5 2 2 2 3 2 2 2 3" xfId="24420"/>
    <cellStyle name="표준 5 2 2 2 3 2 2 2 4" xfId="24421"/>
    <cellStyle name="표준 5 2 2 2 3 2 2 3" xfId="24422"/>
    <cellStyle name="표준 5 2 2 2 3 2 2 3 2" xfId="24423"/>
    <cellStyle name="표준 5 2 2 2 3 2 2 4" xfId="24424"/>
    <cellStyle name="표준 5 2 2 2 3 2 2 5" xfId="24425"/>
    <cellStyle name="표준 5 2 2 2 3 2 3" xfId="24426"/>
    <cellStyle name="표준 5 2 2 2 3 2 3 2" xfId="24427"/>
    <cellStyle name="표준 5 2 2 2 3 2 3 2 2" xfId="24428"/>
    <cellStyle name="표준 5 2 2 2 3 2 3 2 2 2" xfId="24429"/>
    <cellStyle name="표준 5 2 2 2 3 2 3 2 3" xfId="24430"/>
    <cellStyle name="표준 5 2 2 2 3 2 3 2 4" xfId="24431"/>
    <cellStyle name="표준 5 2 2 2 3 2 3 3" xfId="24432"/>
    <cellStyle name="표준 5 2 2 2 3 2 3 3 2" xfId="24433"/>
    <cellStyle name="표준 5 2 2 2 3 2 3 4" xfId="24434"/>
    <cellStyle name="표준 5 2 2 2 3 2 3 5" xfId="24435"/>
    <cellStyle name="표준 5 2 2 2 3 2 4" xfId="24436"/>
    <cellStyle name="표준 5 2 2 2 3 2 4 2" xfId="24437"/>
    <cellStyle name="표준 5 2 2 2 3 2 4 2 2" xfId="24438"/>
    <cellStyle name="표준 5 2 2 2 3 2 4 2 2 2" xfId="24439"/>
    <cellStyle name="표준 5 2 2 2 3 2 4 2 3" xfId="24440"/>
    <cellStyle name="표준 5 2 2 2 3 2 4 2 4" xfId="24441"/>
    <cellStyle name="표준 5 2 2 2 3 2 4 3" xfId="24442"/>
    <cellStyle name="표준 5 2 2 2 3 2 4 3 2" xfId="24443"/>
    <cellStyle name="표준 5 2 2 2 3 2 4 4" xfId="24444"/>
    <cellStyle name="표준 5 2 2 2 3 2 4 5" xfId="24445"/>
    <cellStyle name="표준 5 2 2 2 3 2 5" xfId="24446"/>
    <cellStyle name="표준 5 2 2 2 3 2 5 2" xfId="24447"/>
    <cellStyle name="표준 5 2 2 2 3 2 5 2 2" xfId="24448"/>
    <cellStyle name="표준 5 2 2 2 3 2 5 2 2 2" xfId="24449"/>
    <cellStyle name="표준 5 2 2 2 3 2 5 2 3" xfId="24450"/>
    <cellStyle name="표준 5 2 2 2 3 2 5 2 4" xfId="24451"/>
    <cellStyle name="표준 5 2 2 2 3 2 5 3" xfId="24452"/>
    <cellStyle name="표준 5 2 2 2 3 2 5 3 2" xfId="24453"/>
    <cellStyle name="표준 5 2 2 2 3 2 5 4" xfId="24454"/>
    <cellStyle name="표준 5 2 2 2 3 2 5 5" xfId="24455"/>
    <cellStyle name="표준 5 2 2 2 3 2 6" xfId="24456"/>
    <cellStyle name="표준 5 2 2 2 3 2 6 2" xfId="24457"/>
    <cellStyle name="표준 5 2 2 2 3 2 6 2 2" xfId="24458"/>
    <cellStyle name="표준 5 2 2 2 3 2 6 3" xfId="24459"/>
    <cellStyle name="표준 5 2 2 2 3 2 6 4" xfId="24460"/>
    <cellStyle name="표준 5 2 2 2 3 2 7" xfId="24461"/>
    <cellStyle name="표준 5 2 2 2 3 2 7 2" xfId="24462"/>
    <cellStyle name="표준 5 2 2 2 3 2 8" xfId="24463"/>
    <cellStyle name="표준 5 2 2 2 3 2 9" xfId="24464"/>
    <cellStyle name="표준 5 2 2 2 3 3" xfId="24465"/>
    <cellStyle name="표준 5 2 2 2 3 3 2" xfId="24466"/>
    <cellStyle name="표준 5 2 2 2 3 3 2 2" xfId="24467"/>
    <cellStyle name="표준 5 2 2 2 3 3 2 2 2" xfId="24468"/>
    <cellStyle name="표준 5 2 2 2 3 3 2 3" xfId="24469"/>
    <cellStyle name="표준 5 2 2 2 3 3 2 4" xfId="24470"/>
    <cellStyle name="표준 5 2 2 2 3 3 3" xfId="24471"/>
    <cellStyle name="표준 5 2 2 2 3 3 3 2" xfId="24472"/>
    <cellStyle name="표준 5 2 2 2 3 3 4" xfId="24473"/>
    <cellStyle name="표준 5 2 2 2 3 3 5" xfId="24474"/>
    <cellStyle name="표준 5 2 2 2 3 4" xfId="24475"/>
    <cellStyle name="표준 5 2 2 2 3 4 2" xfId="24476"/>
    <cellStyle name="표준 5 2 2 2 3 4 2 2" xfId="24477"/>
    <cellStyle name="표준 5 2 2 2 3 4 2 2 2" xfId="24478"/>
    <cellStyle name="표준 5 2 2 2 3 4 2 3" xfId="24479"/>
    <cellStyle name="표준 5 2 2 2 3 4 2 4" xfId="24480"/>
    <cellStyle name="표준 5 2 2 2 3 4 3" xfId="24481"/>
    <cellStyle name="표준 5 2 2 2 3 4 3 2" xfId="24482"/>
    <cellStyle name="표준 5 2 2 2 3 4 4" xfId="24483"/>
    <cellStyle name="표준 5 2 2 2 3 4 5" xfId="24484"/>
    <cellStyle name="표준 5 2 2 2 3 5" xfId="24485"/>
    <cellStyle name="표준 5 2 2 2 3 5 2" xfId="24486"/>
    <cellStyle name="표준 5 2 2 2 3 5 2 2" xfId="24487"/>
    <cellStyle name="표준 5 2 2 2 3 5 2 2 2" xfId="24488"/>
    <cellStyle name="표준 5 2 2 2 3 5 2 3" xfId="24489"/>
    <cellStyle name="표준 5 2 2 2 3 5 2 4" xfId="24490"/>
    <cellStyle name="표준 5 2 2 2 3 5 3" xfId="24491"/>
    <cellStyle name="표준 5 2 2 2 3 5 3 2" xfId="24492"/>
    <cellStyle name="표준 5 2 2 2 3 5 4" xfId="24493"/>
    <cellStyle name="표준 5 2 2 2 3 5 5" xfId="24494"/>
    <cellStyle name="표준 5 2 2 2 3 6" xfId="24495"/>
    <cellStyle name="표준 5 2 2 2 3 6 2" xfId="24496"/>
    <cellStyle name="표준 5 2 2 2 3 6 2 2" xfId="24497"/>
    <cellStyle name="표준 5 2 2 2 3 6 2 2 2" xfId="24498"/>
    <cellStyle name="표준 5 2 2 2 3 6 2 3" xfId="24499"/>
    <cellStyle name="표준 5 2 2 2 3 6 2 4" xfId="24500"/>
    <cellStyle name="표준 5 2 2 2 3 6 3" xfId="24501"/>
    <cellStyle name="표준 5 2 2 2 3 6 3 2" xfId="24502"/>
    <cellStyle name="표준 5 2 2 2 3 6 4" xfId="24503"/>
    <cellStyle name="표준 5 2 2 2 3 6 5" xfId="24504"/>
    <cellStyle name="표준 5 2 2 2 3 7" xfId="24505"/>
    <cellStyle name="표준 5 2 2 2 3 7 2" xfId="24506"/>
    <cellStyle name="표준 5 2 2 2 3 7 2 2" xfId="24507"/>
    <cellStyle name="표준 5 2 2 2 3 7 3" xfId="24508"/>
    <cellStyle name="표준 5 2 2 2 3 7 4" xfId="24509"/>
    <cellStyle name="표준 5 2 2 2 3 8" xfId="24510"/>
    <cellStyle name="표준 5 2 2 2 3 8 2" xfId="24511"/>
    <cellStyle name="표준 5 2 2 2 3 9" xfId="24512"/>
    <cellStyle name="표준 5 2 2 2 4" xfId="24513"/>
    <cellStyle name="표준 5 2 2 2 4 2" xfId="24514"/>
    <cellStyle name="표준 5 2 2 2 4 2 2" xfId="24515"/>
    <cellStyle name="표준 5 2 2 2 4 2 2 2" xfId="24516"/>
    <cellStyle name="표준 5 2 2 2 4 2 2 2 2" xfId="24517"/>
    <cellStyle name="표준 5 2 2 2 4 2 2 3" xfId="24518"/>
    <cellStyle name="표준 5 2 2 2 4 2 2 4" xfId="24519"/>
    <cellStyle name="표준 5 2 2 2 4 2 3" xfId="24520"/>
    <cellStyle name="표준 5 2 2 2 4 2 3 2" xfId="24521"/>
    <cellStyle name="표준 5 2 2 2 4 2 4" xfId="24522"/>
    <cellStyle name="표준 5 2 2 2 4 2 5" xfId="24523"/>
    <cellStyle name="표준 5 2 2 2 4 3" xfId="24524"/>
    <cellStyle name="표준 5 2 2 2 4 3 2" xfId="24525"/>
    <cellStyle name="표준 5 2 2 2 4 3 2 2" xfId="24526"/>
    <cellStyle name="표준 5 2 2 2 4 3 2 2 2" xfId="24527"/>
    <cellStyle name="표준 5 2 2 2 4 3 2 3" xfId="24528"/>
    <cellStyle name="표준 5 2 2 2 4 3 2 4" xfId="24529"/>
    <cellStyle name="표준 5 2 2 2 4 3 3" xfId="24530"/>
    <cellStyle name="표준 5 2 2 2 4 3 3 2" xfId="24531"/>
    <cellStyle name="표준 5 2 2 2 4 3 4" xfId="24532"/>
    <cellStyle name="표준 5 2 2 2 4 3 5" xfId="24533"/>
    <cellStyle name="표준 5 2 2 2 4 4" xfId="24534"/>
    <cellStyle name="표준 5 2 2 2 4 4 2" xfId="24535"/>
    <cellStyle name="표준 5 2 2 2 4 4 2 2" xfId="24536"/>
    <cellStyle name="표준 5 2 2 2 4 4 2 2 2" xfId="24537"/>
    <cellStyle name="표준 5 2 2 2 4 4 2 3" xfId="24538"/>
    <cellStyle name="표준 5 2 2 2 4 4 2 4" xfId="24539"/>
    <cellStyle name="표준 5 2 2 2 4 4 3" xfId="24540"/>
    <cellStyle name="표준 5 2 2 2 4 4 3 2" xfId="24541"/>
    <cellStyle name="표준 5 2 2 2 4 4 4" xfId="24542"/>
    <cellStyle name="표준 5 2 2 2 4 4 5" xfId="24543"/>
    <cellStyle name="표준 5 2 2 2 4 5" xfId="24544"/>
    <cellStyle name="표준 5 2 2 2 4 5 2" xfId="24545"/>
    <cellStyle name="표준 5 2 2 2 4 5 2 2" xfId="24546"/>
    <cellStyle name="표준 5 2 2 2 4 5 2 2 2" xfId="24547"/>
    <cellStyle name="표준 5 2 2 2 4 5 2 3" xfId="24548"/>
    <cellStyle name="표준 5 2 2 2 4 5 2 4" xfId="24549"/>
    <cellStyle name="표준 5 2 2 2 4 5 3" xfId="24550"/>
    <cellStyle name="표준 5 2 2 2 4 5 3 2" xfId="24551"/>
    <cellStyle name="표준 5 2 2 2 4 5 4" xfId="24552"/>
    <cellStyle name="표준 5 2 2 2 4 5 5" xfId="24553"/>
    <cellStyle name="표준 5 2 2 2 4 6" xfId="24554"/>
    <cellStyle name="표준 5 2 2 2 4 6 2" xfId="24555"/>
    <cellStyle name="표준 5 2 2 2 4 6 2 2" xfId="24556"/>
    <cellStyle name="표준 5 2 2 2 4 6 3" xfId="24557"/>
    <cellStyle name="표준 5 2 2 2 4 6 4" xfId="24558"/>
    <cellStyle name="표준 5 2 2 2 4 7" xfId="24559"/>
    <cellStyle name="표준 5 2 2 2 4 7 2" xfId="24560"/>
    <cellStyle name="표준 5 2 2 2 4 8" xfId="24561"/>
    <cellStyle name="표준 5 2 2 2 4 9" xfId="24562"/>
    <cellStyle name="표준 5 2 2 2 5" xfId="24563"/>
    <cellStyle name="표준 5 2 2 2 5 2" xfId="24564"/>
    <cellStyle name="표준 5 2 2 2 5 2 2" xfId="24565"/>
    <cellStyle name="표준 5 2 2 2 5 2 2 2" xfId="24566"/>
    <cellStyle name="표준 5 2 2 2 5 2 3" xfId="24567"/>
    <cellStyle name="표준 5 2 2 2 5 2 4" xfId="24568"/>
    <cellStyle name="표준 5 2 2 2 5 3" xfId="24569"/>
    <cellStyle name="표준 5 2 2 2 5 3 2" xfId="24570"/>
    <cellStyle name="표준 5 2 2 2 5 4" xfId="24571"/>
    <cellStyle name="표준 5 2 2 2 5 5" xfId="24572"/>
    <cellStyle name="표준 5 2 2 2 6" xfId="24573"/>
    <cellStyle name="표준 5 2 2 2 6 2" xfId="24574"/>
    <cellStyle name="표준 5 2 2 2 6 2 2" xfId="24575"/>
    <cellStyle name="표준 5 2 2 2 6 2 2 2" xfId="24576"/>
    <cellStyle name="표준 5 2 2 2 6 2 3" xfId="24577"/>
    <cellStyle name="표준 5 2 2 2 6 2 4" xfId="24578"/>
    <cellStyle name="표준 5 2 2 2 6 3" xfId="24579"/>
    <cellStyle name="표준 5 2 2 2 6 3 2" xfId="24580"/>
    <cellStyle name="표준 5 2 2 2 6 4" xfId="24581"/>
    <cellStyle name="표준 5 2 2 2 6 5" xfId="24582"/>
    <cellStyle name="표준 5 2 2 2 7" xfId="24583"/>
    <cellStyle name="표준 5 2 2 2 7 2" xfId="24584"/>
    <cellStyle name="표준 5 2 2 2 7 2 2" xfId="24585"/>
    <cellStyle name="표준 5 2 2 2 7 2 2 2" xfId="24586"/>
    <cellStyle name="표준 5 2 2 2 7 2 3" xfId="24587"/>
    <cellStyle name="표준 5 2 2 2 7 2 4" xfId="24588"/>
    <cellStyle name="표준 5 2 2 2 7 3" xfId="24589"/>
    <cellStyle name="표준 5 2 2 2 7 3 2" xfId="24590"/>
    <cellStyle name="표준 5 2 2 2 7 4" xfId="24591"/>
    <cellStyle name="표준 5 2 2 2 7 5" xfId="24592"/>
    <cellStyle name="표준 5 2 2 2 8" xfId="24593"/>
    <cellStyle name="표준 5 2 2 2 8 2" xfId="24594"/>
    <cellStyle name="표준 5 2 2 2 8 2 2" xfId="24595"/>
    <cellStyle name="표준 5 2 2 2 8 2 2 2" xfId="24596"/>
    <cellStyle name="표준 5 2 2 2 8 2 3" xfId="24597"/>
    <cellStyle name="표준 5 2 2 2 8 2 4" xfId="24598"/>
    <cellStyle name="표준 5 2 2 2 8 3" xfId="24599"/>
    <cellStyle name="표준 5 2 2 2 8 3 2" xfId="24600"/>
    <cellStyle name="표준 5 2 2 2 8 4" xfId="24601"/>
    <cellStyle name="표준 5 2 2 2 8 5" xfId="24602"/>
    <cellStyle name="표준 5 2 2 2 9" xfId="24603"/>
    <cellStyle name="표준 5 2 2 2 9 2" xfId="24604"/>
    <cellStyle name="표준 5 2 2 2 9 2 2" xfId="24605"/>
    <cellStyle name="표준 5 2 2 2 9 3" xfId="24606"/>
    <cellStyle name="표준 5 2 2 2 9 4" xfId="24607"/>
    <cellStyle name="표준 5 2 2 3" xfId="24608"/>
    <cellStyle name="표준 5 2 2 3 10" xfId="24609"/>
    <cellStyle name="표준 5 2 2 3 11" xfId="24610"/>
    <cellStyle name="표준 5 2 2 3 2" xfId="24611"/>
    <cellStyle name="표준 5 2 2 3 2 10" xfId="24612"/>
    <cellStyle name="표준 5 2 2 3 2 2" xfId="24613"/>
    <cellStyle name="표준 5 2 2 3 2 2 2" xfId="24614"/>
    <cellStyle name="표준 5 2 2 3 2 2 2 2" xfId="24615"/>
    <cellStyle name="표준 5 2 2 3 2 2 2 2 2" xfId="24616"/>
    <cellStyle name="표준 5 2 2 3 2 2 2 2 2 2" xfId="24617"/>
    <cellStyle name="표준 5 2 2 3 2 2 2 2 3" xfId="24618"/>
    <cellStyle name="표준 5 2 2 3 2 2 2 2 4" xfId="24619"/>
    <cellStyle name="표준 5 2 2 3 2 2 2 3" xfId="24620"/>
    <cellStyle name="표준 5 2 2 3 2 2 2 3 2" xfId="24621"/>
    <cellStyle name="표준 5 2 2 3 2 2 2 4" xfId="24622"/>
    <cellStyle name="표준 5 2 2 3 2 2 2 5" xfId="24623"/>
    <cellStyle name="표준 5 2 2 3 2 2 3" xfId="24624"/>
    <cellStyle name="표준 5 2 2 3 2 2 3 2" xfId="24625"/>
    <cellStyle name="표준 5 2 2 3 2 2 3 2 2" xfId="24626"/>
    <cellStyle name="표준 5 2 2 3 2 2 3 2 2 2" xfId="24627"/>
    <cellStyle name="표준 5 2 2 3 2 2 3 2 3" xfId="24628"/>
    <cellStyle name="표준 5 2 2 3 2 2 3 2 4" xfId="24629"/>
    <cellStyle name="표준 5 2 2 3 2 2 3 3" xfId="24630"/>
    <cellStyle name="표준 5 2 2 3 2 2 3 3 2" xfId="24631"/>
    <cellStyle name="표준 5 2 2 3 2 2 3 4" xfId="24632"/>
    <cellStyle name="표준 5 2 2 3 2 2 3 5" xfId="24633"/>
    <cellStyle name="표준 5 2 2 3 2 2 4" xfId="24634"/>
    <cellStyle name="표준 5 2 2 3 2 2 4 2" xfId="24635"/>
    <cellStyle name="표준 5 2 2 3 2 2 4 2 2" xfId="24636"/>
    <cellStyle name="표준 5 2 2 3 2 2 4 2 2 2" xfId="24637"/>
    <cellStyle name="표준 5 2 2 3 2 2 4 2 3" xfId="24638"/>
    <cellStyle name="표준 5 2 2 3 2 2 4 2 4" xfId="24639"/>
    <cellStyle name="표준 5 2 2 3 2 2 4 3" xfId="24640"/>
    <cellStyle name="표준 5 2 2 3 2 2 4 3 2" xfId="24641"/>
    <cellStyle name="표준 5 2 2 3 2 2 4 4" xfId="24642"/>
    <cellStyle name="표준 5 2 2 3 2 2 4 5" xfId="24643"/>
    <cellStyle name="표준 5 2 2 3 2 2 5" xfId="24644"/>
    <cellStyle name="표준 5 2 2 3 2 2 5 2" xfId="24645"/>
    <cellStyle name="표준 5 2 2 3 2 2 5 2 2" xfId="24646"/>
    <cellStyle name="표준 5 2 2 3 2 2 5 2 2 2" xfId="24647"/>
    <cellStyle name="표준 5 2 2 3 2 2 5 2 3" xfId="24648"/>
    <cellStyle name="표준 5 2 2 3 2 2 5 2 4" xfId="24649"/>
    <cellStyle name="표준 5 2 2 3 2 2 5 3" xfId="24650"/>
    <cellStyle name="표준 5 2 2 3 2 2 5 3 2" xfId="24651"/>
    <cellStyle name="표준 5 2 2 3 2 2 5 4" xfId="24652"/>
    <cellStyle name="표준 5 2 2 3 2 2 5 5" xfId="24653"/>
    <cellStyle name="표준 5 2 2 3 2 2 6" xfId="24654"/>
    <cellStyle name="표준 5 2 2 3 2 2 6 2" xfId="24655"/>
    <cellStyle name="표준 5 2 2 3 2 2 6 2 2" xfId="24656"/>
    <cellStyle name="표준 5 2 2 3 2 2 6 3" xfId="24657"/>
    <cellStyle name="표준 5 2 2 3 2 2 6 4" xfId="24658"/>
    <cellStyle name="표준 5 2 2 3 2 2 7" xfId="24659"/>
    <cellStyle name="표준 5 2 2 3 2 2 7 2" xfId="24660"/>
    <cellStyle name="표준 5 2 2 3 2 2 8" xfId="24661"/>
    <cellStyle name="표준 5 2 2 3 2 2 9" xfId="24662"/>
    <cellStyle name="표준 5 2 2 3 2 3" xfId="24663"/>
    <cellStyle name="표준 5 2 2 3 2 3 2" xfId="24664"/>
    <cellStyle name="표준 5 2 2 3 2 3 2 2" xfId="24665"/>
    <cellStyle name="표준 5 2 2 3 2 3 2 2 2" xfId="24666"/>
    <cellStyle name="표준 5 2 2 3 2 3 2 3" xfId="24667"/>
    <cellStyle name="표준 5 2 2 3 2 3 2 4" xfId="24668"/>
    <cellStyle name="표준 5 2 2 3 2 3 3" xfId="24669"/>
    <cellStyle name="표준 5 2 2 3 2 3 3 2" xfId="24670"/>
    <cellStyle name="표준 5 2 2 3 2 3 4" xfId="24671"/>
    <cellStyle name="표준 5 2 2 3 2 3 5" xfId="24672"/>
    <cellStyle name="표준 5 2 2 3 2 4" xfId="24673"/>
    <cellStyle name="표준 5 2 2 3 2 4 2" xfId="24674"/>
    <cellStyle name="표준 5 2 2 3 2 4 2 2" xfId="24675"/>
    <cellStyle name="표준 5 2 2 3 2 4 2 2 2" xfId="24676"/>
    <cellStyle name="표준 5 2 2 3 2 4 2 3" xfId="24677"/>
    <cellStyle name="표준 5 2 2 3 2 4 2 4" xfId="24678"/>
    <cellStyle name="표준 5 2 2 3 2 4 3" xfId="24679"/>
    <cellStyle name="표준 5 2 2 3 2 4 3 2" xfId="24680"/>
    <cellStyle name="표준 5 2 2 3 2 4 4" xfId="24681"/>
    <cellStyle name="표준 5 2 2 3 2 4 5" xfId="24682"/>
    <cellStyle name="표준 5 2 2 3 2 5" xfId="24683"/>
    <cellStyle name="표준 5 2 2 3 2 5 2" xfId="24684"/>
    <cellStyle name="표준 5 2 2 3 2 5 2 2" xfId="24685"/>
    <cellStyle name="표준 5 2 2 3 2 5 2 2 2" xfId="24686"/>
    <cellStyle name="표준 5 2 2 3 2 5 2 3" xfId="24687"/>
    <cellStyle name="표준 5 2 2 3 2 5 2 4" xfId="24688"/>
    <cellStyle name="표준 5 2 2 3 2 5 3" xfId="24689"/>
    <cellStyle name="표준 5 2 2 3 2 5 3 2" xfId="24690"/>
    <cellStyle name="표준 5 2 2 3 2 5 4" xfId="24691"/>
    <cellStyle name="표준 5 2 2 3 2 5 5" xfId="24692"/>
    <cellStyle name="표준 5 2 2 3 2 6" xfId="24693"/>
    <cellStyle name="표준 5 2 2 3 2 6 2" xfId="24694"/>
    <cellStyle name="표준 5 2 2 3 2 6 2 2" xfId="24695"/>
    <cellStyle name="표준 5 2 2 3 2 6 2 2 2" xfId="24696"/>
    <cellStyle name="표준 5 2 2 3 2 6 2 3" xfId="24697"/>
    <cellStyle name="표준 5 2 2 3 2 6 2 4" xfId="24698"/>
    <cellStyle name="표준 5 2 2 3 2 6 3" xfId="24699"/>
    <cellStyle name="표준 5 2 2 3 2 6 3 2" xfId="24700"/>
    <cellStyle name="표준 5 2 2 3 2 6 4" xfId="24701"/>
    <cellStyle name="표준 5 2 2 3 2 6 5" xfId="24702"/>
    <cellStyle name="표준 5 2 2 3 2 7" xfId="24703"/>
    <cellStyle name="표준 5 2 2 3 2 7 2" xfId="24704"/>
    <cellStyle name="표준 5 2 2 3 2 7 2 2" xfId="24705"/>
    <cellStyle name="표준 5 2 2 3 2 7 3" xfId="24706"/>
    <cellStyle name="표준 5 2 2 3 2 7 4" xfId="24707"/>
    <cellStyle name="표준 5 2 2 3 2 8" xfId="24708"/>
    <cellStyle name="표준 5 2 2 3 2 8 2" xfId="24709"/>
    <cellStyle name="표준 5 2 2 3 2 9" xfId="24710"/>
    <cellStyle name="표준 5 2 2 3 3" xfId="24711"/>
    <cellStyle name="표준 5 2 2 3 3 2" xfId="24712"/>
    <cellStyle name="표준 5 2 2 3 3 2 2" xfId="24713"/>
    <cellStyle name="표준 5 2 2 3 3 2 2 2" xfId="24714"/>
    <cellStyle name="표준 5 2 2 3 3 2 2 2 2" xfId="24715"/>
    <cellStyle name="표준 5 2 2 3 3 2 2 3" xfId="24716"/>
    <cellStyle name="표준 5 2 2 3 3 2 2 4" xfId="24717"/>
    <cellStyle name="표준 5 2 2 3 3 2 3" xfId="24718"/>
    <cellStyle name="표준 5 2 2 3 3 2 3 2" xfId="24719"/>
    <cellStyle name="표준 5 2 2 3 3 2 4" xfId="24720"/>
    <cellStyle name="표준 5 2 2 3 3 2 5" xfId="24721"/>
    <cellStyle name="표준 5 2 2 3 3 3" xfId="24722"/>
    <cellStyle name="표준 5 2 2 3 3 3 2" xfId="24723"/>
    <cellStyle name="표준 5 2 2 3 3 3 2 2" xfId="24724"/>
    <cellStyle name="표준 5 2 2 3 3 3 2 2 2" xfId="24725"/>
    <cellStyle name="표준 5 2 2 3 3 3 2 3" xfId="24726"/>
    <cellStyle name="표준 5 2 2 3 3 3 2 4" xfId="24727"/>
    <cellStyle name="표준 5 2 2 3 3 3 3" xfId="24728"/>
    <cellStyle name="표준 5 2 2 3 3 3 3 2" xfId="24729"/>
    <cellStyle name="표준 5 2 2 3 3 3 4" xfId="24730"/>
    <cellStyle name="표준 5 2 2 3 3 3 5" xfId="24731"/>
    <cellStyle name="표준 5 2 2 3 3 4" xfId="24732"/>
    <cellStyle name="표준 5 2 2 3 3 4 2" xfId="24733"/>
    <cellStyle name="표준 5 2 2 3 3 4 2 2" xfId="24734"/>
    <cellStyle name="표준 5 2 2 3 3 4 2 2 2" xfId="24735"/>
    <cellStyle name="표준 5 2 2 3 3 4 2 3" xfId="24736"/>
    <cellStyle name="표준 5 2 2 3 3 4 2 4" xfId="24737"/>
    <cellStyle name="표준 5 2 2 3 3 4 3" xfId="24738"/>
    <cellStyle name="표준 5 2 2 3 3 4 3 2" xfId="24739"/>
    <cellStyle name="표준 5 2 2 3 3 4 4" xfId="24740"/>
    <cellStyle name="표준 5 2 2 3 3 4 5" xfId="24741"/>
    <cellStyle name="표준 5 2 2 3 3 5" xfId="24742"/>
    <cellStyle name="표준 5 2 2 3 3 5 2" xfId="24743"/>
    <cellStyle name="표준 5 2 2 3 3 5 2 2" xfId="24744"/>
    <cellStyle name="표준 5 2 2 3 3 5 2 2 2" xfId="24745"/>
    <cellStyle name="표준 5 2 2 3 3 5 2 3" xfId="24746"/>
    <cellStyle name="표준 5 2 2 3 3 5 2 4" xfId="24747"/>
    <cellStyle name="표준 5 2 2 3 3 5 3" xfId="24748"/>
    <cellStyle name="표준 5 2 2 3 3 5 3 2" xfId="24749"/>
    <cellStyle name="표준 5 2 2 3 3 5 4" xfId="24750"/>
    <cellStyle name="표준 5 2 2 3 3 5 5" xfId="24751"/>
    <cellStyle name="표준 5 2 2 3 3 6" xfId="24752"/>
    <cellStyle name="표준 5 2 2 3 3 6 2" xfId="24753"/>
    <cellStyle name="표준 5 2 2 3 3 6 2 2" xfId="24754"/>
    <cellStyle name="표준 5 2 2 3 3 6 3" xfId="24755"/>
    <cellStyle name="표준 5 2 2 3 3 6 4" xfId="24756"/>
    <cellStyle name="표준 5 2 2 3 3 7" xfId="24757"/>
    <cellStyle name="표준 5 2 2 3 3 7 2" xfId="24758"/>
    <cellStyle name="표준 5 2 2 3 3 8" xfId="24759"/>
    <cellStyle name="표준 5 2 2 3 3 9" xfId="24760"/>
    <cellStyle name="표준 5 2 2 3 4" xfId="24761"/>
    <cellStyle name="표준 5 2 2 3 4 2" xfId="24762"/>
    <cellStyle name="표준 5 2 2 3 4 2 2" xfId="24763"/>
    <cellStyle name="표준 5 2 2 3 4 2 2 2" xfId="24764"/>
    <cellStyle name="표준 5 2 2 3 4 2 3" xfId="24765"/>
    <cellStyle name="표준 5 2 2 3 4 2 4" xfId="24766"/>
    <cellStyle name="표준 5 2 2 3 4 3" xfId="24767"/>
    <cellStyle name="표준 5 2 2 3 4 3 2" xfId="24768"/>
    <cellStyle name="표준 5 2 2 3 4 4" xfId="24769"/>
    <cellStyle name="표준 5 2 2 3 4 5" xfId="24770"/>
    <cellStyle name="표준 5 2 2 3 5" xfId="24771"/>
    <cellStyle name="표준 5 2 2 3 5 2" xfId="24772"/>
    <cellStyle name="표준 5 2 2 3 5 2 2" xfId="24773"/>
    <cellStyle name="표준 5 2 2 3 5 2 2 2" xfId="24774"/>
    <cellStyle name="표준 5 2 2 3 5 2 3" xfId="24775"/>
    <cellStyle name="표준 5 2 2 3 5 2 4" xfId="24776"/>
    <cellStyle name="표준 5 2 2 3 5 3" xfId="24777"/>
    <cellStyle name="표준 5 2 2 3 5 3 2" xfId="24778"/>
    <cellStyle name="표준 5 2 2 3 5 4" xfId="24779"/>
    <cellStyle name="표준 5 2 2 3 5 5" xfId="24780"/>
    <cellStyle name="표준 5 2 2 3 6" xfId="24781"/>
    <cellStyle name="표준 5 2 2 3 6 2" xfId="24782"/>
    <cellStyle name="표준 5 2 2 3 6 2 2" xfId="24783"/>
    <cellStyle name="표준 5 2 2 3 6 2 2 2" xfId="24784"/>
    <cellStyle name="표준 5 2 2 3 6 2 3" xfId="24785"/>
    <cellStyle name="표준 5 2 2 3 6 2 4" xfId="24786"/>
    <cellStyle name="표준 5 2 2 3 6 3" xfId="24787"/>
    <cellStyle name="표준 5 2 2 3 6 3 2" xfId="24788"/>
    <cellStyle name="표준 5 2 2 3 6 4" xfId="24789"/>
    <cellStyle name="표준 5 2 2 3 6 5" xfId="24790"/>
    <cellStyle name="표준 5 2 2 3 7" xfId="24791"/>
    <cellStyle name="표준 5 2 2 3 7 2" xfId="24792"/>
    <cellStyle name="표준 5 2 2 3 7 2 2" xfId="24793"/>
    <cellStyle name="표준 5 2 2 3 7 2 2 2" xfId="24794"/>
    <cellStyle name="표준 5 2 2 3 7 2 3" xfId="24795"/>
    <cellStyle name="표준 5 2 2 3 7 2 4" xfId="24796"/>
    <cellStyle name="표준 5 2 2 3 7 3" xfId="24797"/>
    <cellStyle name="표준 5 2 2 3 7 3 2" xfId="24798"/>
    <cellStyle name="표준 5 2 2 3 7 4" xfId="24799"/>
    <cellStyle name="표준 5 2 2 3 7 5" xfId="24800"/>
    <cellStyle name="표준 5 2 2 3 8" xfId="24801"/>
    <cellStyle name="표준 5 2 2 3 8 2" xfId="24802"/>
    <cellStyle name="표준 5 2 2 3 8 2 2" xfId="24803"/>
    <cellStyle name="표준 5 2 2 3 8 3" xfId="24804"/>
    <cellStyle name="표준 5 2 2 3 8 4" xfId="24805"/>
    <cellStyle name="표준 5 2 2 3 9" xfId="24806"/>
    <cellStyle name="표준 5 2 2 3 9 2" xfId="24807"/>
    <cellStyle name="표준 5 2 2 4" xfId="24808"/>
    <cellStyle name="표준 5 2 2 4 10" xfId="24809"/>
    <cellStyle name="표준 5 2 2 4 2" xfId="24810"/>
    <cellStyle name="표준 5 2 2 4 2 2" xfId="24811"/>
    <cellStyle name="표준 5 2 2 4 2 2 2" xfId="24812"/>
    <cellStyle name="표준 5 2 2 4 2 2 2 2" xfId="24813"/>
    <cellStyle name="표준 5 2 2 4 2 2 2 2 2" xfId="24814"/>
    <cellStyle name="표준 5 2 2 4 2 2 2 3" xfId="24815"/>
    <cellStyle name="표준 5 2 2 4 2 2 2 4" xfId="24816"/>
    <cellStyle name="표준 5 2 2 4 2 2 3" xfId="24817"/>
    <cellStyle name="표준 5 2 2 4 2 2 3 2" xfId="24818"/>
    <cellStyle name="표준 5 2 2 4 2 2 4" xfId="24819"/>
    <cellStyle name="표준 5 2 2 4 2 2 5" xfId="24820"/>
    <cellStyle name="표준 5 2 2 4 2 3" xfId="24821"/>
    <cellStyle name="표준 5 2 2 4 2 3 2" xfId="24822"/>
    <cellStyle name="표준 5 2 2 4 2 3 2 2" xfId="24823"/>
    <cellStyle name="표준 5 2 2 4 2 3 2 2 2" xfId="24824"/>
    <cellStyle name="표준 5 2 2 4 2 3 2 3" xfId="24825"/>
    <cellStyle name="표준 5 2 2 4 2 3 2 4" xfId="24826"/>
    <cellStyle name="표준 5 2 2 4 2 3 3" xfId="24827"/>
    <cellStyle name="표준 5 2 2 4 2 3 3 2" xfId="24828"/>
    <cellStyle name="표준 5 2 2 4 2 3 4" xfId="24829"/>
    <cellStyle name="표준 5 2 2 4 2 3 5" xfId="24830"/>
    <cellStyle name="표준 5 2 2 4 2 4" xfId="24831"/>
    <cellStyle name="표준 5 2 2 4 2 4 2" xfId="24832"/>
    <cellStyle name="표준 5 2 2 4 2 4 2 2" xfId="24833"/>
    <cellStyle name="표준 5 2 2 4 2 4 2 2 2" xfId="24834"/>
    <cellStyle name="표준 5 2 2 4 2 4 2 3" xfId="24835"/>
    <cellStyle name="표준 5 2 2 4 2 4 2 4" xfId="24836"/>
    <cellStyle name="표준 5 2 2 4 2 4 3" xfId="24837"/>
    <cellStyle name="표준 5 2 2 4 2 4 3 2" xfId="24838"/>
    <cellStyle name="표준 5 2 2 4 2 4 4" xfId="24839"/>
    <cellStyle name="표준 5 2 2 4 2 4 5" xfId="24840"/>
    <cellStyle name="표준 5 2 2 4 2 5" xfId="24841"/>
    <cellStyle name="표준 5 2 2 4 2 5 2" xfId="24842"/>
    <cellStyle name="표준 5 2 2 4 2 5 2 2" xfId="24843"/>
    <cellStyle name="표준 5 2 2 4 2 5 2 2 2" xfId="24844"/>
    <cellStyle name="표준 5 2 2 4 2 5 2 3" xfId="24845"/>
    <cellStyle name="표준 5 2 2 4 2 5 2 4" xfId="24846"/>
    <cellStyle name="표준 5 2 2 4 2 5 3" xfId="24847"/>
    <cellStyle name="표준 5 2 2 4 2 5 3 2" xfId="24848"/>
    <cellStyle name="표준 5 2 2 4 2 5 4" xfId="24849"/>
    <cellStyle name="표준 5 2 2 4 2 5 5" xfId="24850"/>
    <cellStyle name="표준 5 2 2 4 2 6" xfId="24851"/>
    <cellStyle name="표준 5 2 2 4 2 6 2" xfId="24852"/>
    <cellStyle name="표준 5 2 2 4 2 6 2 2" xfId="24853"/>
    <cellStyle name="표준 5 2 2 4 2 6 3" xfId="24854"/>
    <cellStyle name="표준 5 2 2 4 2 6 4" xfId="24855"/>
    <cellStyle name="표준 5 2 2 4 2 7" xfId="24856"/>
    <cellStyle name="표준 5 2 2 4 2 7 2" xfId="24857"/>
    <cellStyle name="표준 5 2 2 4 2 8" xfId="24858"/>
    <cellStyle name="표준 5 2 2 4 2 9" xfId="24859"/>
    <cellStyle name="표준 5 2 2 4 3" xfId="24860"/>
    <cellStyle name="표준 5 2 2 4 3 2" xfId="24861"/>
    <cellStyle name="표준 5 2 2 4 3 2 2" xfId="24862"/>
    <cellStyle name="표준 5 2 2 4 3 2 2 2" xfId="24863"/>
    <cellStyle name="표준 5 2 2 4 3 2 3" xfId="24864"/>
    <cellStyle name="표준 5 2 2 4 3 2 4" xfId="24865"/>
    <cellStyle name="표준 5 2 2 4 3 3" xfId="24866"/>
    <cellStyle name="표준 5 2 2 4 3 3 2" xfId="24867"/>
    <cellStyle name="표준 5 2 2 4 3 4" xfId="24868"/>
    <cellStyle name="표준 5 2 2 4 3 5" xfId="24869"/>
    <cellStyle name="표준 5 2 2 4 4" xfId="24870"/>
    <cellStyle name="표준 5 2 2 4 4 2" xfId="24871"/>
    <cellStyle name="표준 5 2 2 4 4 2 2" xfId="24872"/>
    <cellStyle name="표준 5 2 2 4 4 2 2 2" xfId="24873"/>
    <cellStyle name="표준 5 2 2 4 4 2 3" xfId="24874"/>
    <cellStyle name="표준 5 2 2 4 4 2 4" xfId="24875"/>
    <cellStyle name="표준 5 2 2 4 4 3" xfId="24876"/>
    <cellStyle name="표준 5 2 2 4 4 3 2" xfId="24877"/>
    <cellStyle name="표준 5 2 2 4 4 4" xfId="24878"/>
    <cellStyle name="표준 5 2 2 4 4 5" xfId="24879"/>
    <cellStyle name="표준 5 2 2 4 5" xfId="24880"/>
    <cellStyle name="표준 5 2 2 4 5 2" xfId="24881"/>
    <cellStyle name="표준 5 2 2 4 5 2 2" xfId="24882"/>
    <cellStyle name="표준 5 2 2 4 5 2 2 2" xfId="24883"/>
    <cellStyle name="표준 5 2 2 4 5 2 3" xfId="24884"/>
    <cellStyle name="표준 5 2 2 4 5 2 4" xfId="24885"/>
    <cellStyle name="표준 5 2 2 4 5 3" xfId="24886"/>
    <cellStyle name="표준 5 2 2 4 5 3 2" xfId="24887"/>
    <cellStyle name="표준 5 2 2 4 5 4" xfId="24888"/>
    <cellStyle name="표준 5 2 2 4 5 5" xfId="24889"/>
    <cellStyle name="표준 5 2 2 4 6" xfId="24890"/>
    <cellStyle name="표준 5 2 2 4 6 2" xfId="24891"/>
    <cellStyle name="표준 5 2 2 4 6 2 2" xfId="24892"/>
    <cellStyle name="표준 5 2 2 4 6 2 2 2" xfId="24893"/>
    <cellStyle name="표준 5 2 2 4 6 2 3" xfId="24894"/>
    <cellStyle name="표준 5 2 2 4 6 2 4" xfId="24895"/>
    <cellStyle name="표준 5 2 2 4 6 3" xfId="24896"/>
    <cellStyle name="표준 5 2 2 4 6 3 2" xfId="24897"/>
    <cellStyle name="표준 5 2 2 4 6 4" xfId="24898"/>
    <cellStyle name="표준 5 2 2 4 6 5" xfId="24899"/>
    <cellStyle name="표준 5 2 2 4 7" xfId="24900"/>
    <cellStyle name="표준 5 2 2 4 7 2" xfId="24901"/>
    <cellStyle name="표준 5 2 2 4 7 2 2" xfId="24902"/>
    <cellStyle name="표준 5 2 2 4 7 3" xfId="24903"/>
    <cellStyle name="표준 5 2 2 4 7 4" xfId="24904"/>
    <cellStyle name="표준 5 2 2 4 8" xfId="24905"/>
    <cellStyle name="표준 5 2 2 4 8 2" xfId="24906"/>
    <cellStyle name="표준 5 2 2 4 9" xfId="24907"/>
    <cellStyle name="표준 5 2 2 5" xfId="24908"/>
    <cellStyle name="표준 5 2 2 5 2" xfId="24909"/>
    <cellStyle name="표준 5 2 2 5 2 2" xfId="24910"/>
    <cellStyle name="표준 5 2 2 5 2 2 2" xfId="24911"/>
    <cellStyle name="표준 5 2 2 5 2 2 2 2" xfId="24912"/>
    <cellStyle name="표준 5 2 2 5 2 2 3" xfId="24913"/>
    <cellStyle name="표준 5 2 2 5 2 2 4" xfId="24914"/>
    <cellStyle name="표준 5 2 2 5 2 3" xfId="24915"/>
    <cellStyle name="표준 5 2 2 5 2 3 2" xfId="24916"/>
    <cellStyle name="표준 5 2 2 5 2 4" xfId="24917"/>
    <cellStyle name="표준 5 2 2 5 2 5" xfId="24918"/>
    <cellStyle name="표준 5 2 2 5 3" xfId="24919"/>
    <cellStyle name="표준 5 2 2 5 3 2" xfId="24920"/>
    <cellStyle name="표준 5 2 2 5 3 2 2" xfId="24921"/>
    <cellStyle name="표준 5 2 2 5 3 2 2 2" xfId="24922"/>
    <cellStyle name="표준 5 2 2 5 3 2 3" xfId="24923"/>
    <cellStyle name="표준 5 2 2 5 3 2 4" xfId="24924"/>
    <cellStyle name="표준 5 2 2 5 3 3" xfId="24925"/>
    <cellStyle name="표준 5 2 2 5 3 3 2" xfId="24926"/>
    <cellStyle name="표준 5 2 2 5 3 4" xfId="24927"/>
    <cellStyle name="표준 5 2 2 5 3 5" xfId="24928"/>
    <cellStyle name="표준 5 2 2 5 4" xfId="24929"/>
    <cellStyle name="표준 5 2 2 5 4 2" xfId="24930"/>
    <cellStyle name="표준 5 2 2 5 4 2 2" xfId="24931"/>
    <cellStyle name="표준 5 2 2 5 4 2 2 2" xfId="24932"/>
    <cellStyle name="표준 5 2 2 5 4 2 3" xfId="24933"/>
    <cellStyle name="표준 5 2 2 5 4 2 4" xfId="24934"/>
    <cellStyle name="표준 5 2 2 5 4 3" xfId="24935"/>
    <cellStyle name="표준 5 2 2 5 4 3 2" xfId="24936"/>
    <cellStyle name="표준 5 2 2 5 4 4" xfId="24937"/>
    <cellStyle name="표준 5 2 2 5 4 5" xfId="24938"/>
    <cellStyle name="표준 5 2 2 5 5" xfId="24939"/>
    <cellStyle name="표준 5 2 2 5 5 2" xfId="24940"/>
    <cellStyle name="표준 5 2 2 5 5 2 2" xfId="24941"/>
    <cellStyle name="표준 5 2 2 5 5 2 2 2" xfId="24942"/>
    <cellStyle name="표준 5 2 2 5 5 2 3" xfId="24943"/>
    <cellStyle name="표준 5 2 2 5 5 2 4" xfId="24944"/>
    <cellStyle name="표준 5 2 2 5 5 3" xfId="24945"/>
    <cellStyle name="표준 5 2 2 5 5 3 2" xfId="24946"/>
    <cellStyle name="표준 5 2 2 5 5 4" xfId="24947"/>
    <cellStyle name="표준 5 2 2 5 5 5" xfId="24948"/>
    <cellStyle name="표준 5 2 2 5 6" xfId="24949"/>
    <cellStyle name="표준 5 2 2 5 6 2" xfId="24950"/>
    <cellStyle name="표준 5 2 2 5 6 2 2" xfId="24951"/>
    <cellStyle name="표준 5 2 2 5 6 3" xfId="24952"/>
    <cellStyle name="표준 5 2 2 5 6 4" xfId="24953"/>
    <cellStyle name="표준 5 2 2 5 7" xfId="24954"/>
    <cellStyle name="표준 5 2 2 5 7 2" xfId="24955"/>
    <cellStyle name="표준 5 2 2 5 8" xfId="24956"/>
    <cellStyle name="표준 5 2 2 5 9" xfId="24957"/>
    <cellStyle name="표준 5 2 2 6" xfId="24958"/>
    <cellStyle name="표준 5 2 2 6 2" xfId="24959"/>
    <cellStyle name="표준 5 2 2 6 2 2" xfId="24960"/>
    <cellStyle name="표준 5 2 2 6 2 2 2" xfId="24961"/>
    <cellStyle name="표준 5 2 2 6 2 3" xfId="24962"/>
    <cellStyle name="표준 5 2 2 6 2 4" xfId="24963"/>
    <cellStyle name="표준 5 2 2 6 3" xfId="24964"/>
    <cellStyle name="표준 5 2 2 6 3 2" xfId="24965"/>
    <cellStyle name="표준 5 2 2 6 4" xfId="24966"/>
    <cellStyle name="표준 5 2 2 6 5" xfId="24967"/>
    <cellStyle name="표준 5 2 2 7" xfId="24968"/>
    <cellStyle name="표준 5 2 2 7 2" xfId="24969"/>
    <cellStyle name="표준 5 2 2 7 2 2" xfId="24970"/>
    <cellStyle name="표준 5 2 2 7 2 2 2" xfId="24971"/>
    <cellStyle name="표준 5 2 2 7 2 3" xfId="24972"/>
    <cellStyle name="표준 5 2 2 7 2 4" xfId="24973"/>
    <cellStyle name="표준 5 2 2 7 3" xfId="24974"/>
    <cellStyle name="표준 5 2 2 7 3 2" xfId="24975"/>
    <cellStyle name="표준 5 2 2 7 4" xfId="24976"/>
    <cellStyle name="표준 5 2 2 7 5" xfId="24977"/>
    <cellStyle name="표준 5 2 2 8" xfId="24978"/>
    <cellStyle name="표준 5 2 2 8 2" xfId="24979"/>
    <cellStyle name="표준 5 2 2 8 2 2" xfId="24980"/>
    <cellStyle name="표준 5 2 2 8 2 2 2" xfId="24981"/>
    <cellStyle name="표준 5 2 2 8 2 3" xfId="24982"/>
    <cellStyle name="표준 5 2 2 8 2 4" xfId="24983"/>
    <cellStyle name="표준 5 2 2 8 3" xfId="24984"/>
    <cellStyle name="표준 5 2 2 8 3 2" xfId="24985"/>
    <cellStyle name="표준 5 2 2 8 4" xfId="24986"/>
    <cellStyle name="표준 5 2 2 8 5" xfId="24987"/>
    <cellStyle name="표준 5 2 2 9" xfId="24988"/>
    <cellStyle name="표준 5 2 2 9 2" xfId="24989"/>
    <cellStyle name="표준 5 2 2 9 2 2" xfId="24990"/>
    <cellStyle name="표준 5 2 2 9 2 2 2" xfId="24991"/>
    <cellStyle name="표준 5 2 2 9 2 3" xfId="24992"/>
    <cellStyle name="표준 5 2 2 9 2 4" xfId="24993"/>
    <cellStyle name="표준 5 2 2 9 3" xfId="24994"/>
    <cellStyle name="표준 5 2 2 9 3 2" xfId="24995"/>
    <cellStyle name="표준 5 2 2 9 4" xfId="24996"/>
    <cellStyle name="표준 5 2 2 9 5" xfId="24997"/>
    <cellStyle name="표준 5 2 3" xfId="24998"/>
    <cellStyle name="표준 5 2 3 10" xfId="24999"/>
    <cellStyle name="표준 5 2 3 10 2" xfId="25000"/>
    <cellStyle name="표준 5 2 3 11" xfId="25001"/>
    <cellStyle name="표준 5 2 3 12" xfId="25002"/>
    <cellStyle name="표준 5 2 3 12 2" xfId="25003"/>
    <cellStyle name="표준 5 2 3 2" xfId="25004"/>
    <cellStyle name="표준 5 2 3 2 10" xfId="25005"/>
    <cellStyle name="표준 5 2 3 2 11" xfId="25006"/>
    <cellStyle name="표준 5 2 3 2 2" xfId="25007"/>
    <cellStyle name="표준 5 2 3 2 2 10" xfId="25008"/>
    <cellStyle name="표준 5 2 3 2 2 2" xfId="25009"/>
    <cellStyle name="표준 5 2 3 2 2 2 2" xfId="25010"/>
    <cellStyle name="표준 5 2 3 2 2 2 2 2" xfId="25011"/>
    <cellStyle name="표준 5 2 3 2 2 2 2 2 2" xfId="25012"/>
    <cellStyle name="표준 5 2 3 2 2 2 2 2 2 2" xfId="25013"/>
    <cellStyle name="표준 5 2 3 2 2 2 2 2 3" xfId="25014"/>
    <cellStyle name="표준 5 2 3 2 2 2 2 2 4" xfId="25015"/>
    <cellStyle name="표준 5 2 3 2 2 2 2 3" xfId="25016"/>
    <cellStyle name="표준 5 2 3 2 2 2 2 3 2" xfId="25017"/>
    <cellStyle name="표준 5 2 3 2 2 2 2 4" xfId="25018"/>
    <cellStyle name="표준 5 2 3 2 2 2 2 5" xfId="25019"/>
    <cellStyle name="표준 5 2 3 2 2 2 3" xfId="25020"/>
    <cellStyle name="표준 5 2 3 2 2 2 3 2" xfId="25021"/>
    <cellStyle name="표준 5 2 3 2 2 2 3 2 2" xfId="25022"/>
    <cellStyle name="표준 5 2 3 2 2 2 3 2 2 2" xfId="25023"/>
    <cellStyle name="표준 5 2 3 2 2 2 3 2 3" xfId="25024"/>
    <cellStyle name="표준 5 2 3 2 2 2 3 2 4" xfId="25025"/>
    <cellStyle name="표준 5 2 3 2 2 2 3 3" xfId="25026"/>
    <cellStyle name="표준 5 2 3 2 2 2 3 3 2" xfId="25027"/>
    <cellStyle name="표준 5 2 3 2 2 2 3 4" xfId="25028"/>
    <cellStyle name="표준 5 2 3 2 2 2 3 5" xfId="25029"/>
    <cellStyle name="표준 5 2 3 2 2 2 4" xfId="25030"/>
    <cellStyle name="표준 5 2 3 2 2 2 4 2" xfId="25031"/>
    <cellStyle name="표준 5 2 3 2 2 2 4 2 2" xfId="25032"/>
    <cellStyle name="표준 5 2 3 2 2 2 4 2 2 2" xfId="25033"/>
    <cellStyle name="표준 5 2 3 2 2 2 4 2 3" xfId="25034"/>
    <cellStyle name="표준 5 2 3 2 2 2 4 2 4" xfId="25035"/>
    <cellStyle name="표준 5 2 3 2 2 2 4 3" xfId="25036"/>
    <cellStyle name="표준 5 2 3 2 2 2 4 3 2" xfId="25037"/>
    <cellStyle name="표준 5 2 3 2 2 2 4 4" xfId="25038"/>
    <cellStyle name="표준 5 2 3 2 2 2 4 5" xfId="25039"/>
    <cellStyle name="표준 5 2 3 2 2 2 5" xfId="25040"/>
    <cellStyle name="표준 5 2 3 2 2 2 5 2" xfId="25041"/>
    <cellStyle name="표준 5 2 3 2 2 2 5 2 2" xfId="25042"/>
    <cellStyle name="표준 5 2 3 2 2 2 5 2 2 2" xfId="25043"/>
    <cellStyle name="표준 5 2 3 2 2 2 5 2 3" xfId="25044"/>
    <cellStyle name="표준 5 2 3 2 2 2 5 2 4" xfId="25045"/>
    <cellStyle name="표준 5 2 3 2 2 2 5 3" xfId="25046"/>
    <cellStyle name="표준 5 2 3 2 2 2 5 3 2" xfId="25047"/>
    <cellStyle name="표준 5 2 3 2 2 2 5 4" xfId="25048"/>
    <cellStyle name="표준 5 2 3 2 2 2 5 5" xfId="25049"/>
    <cellStyle name="표준 5 2 3 2 2 2 6" xfId="25050"/>
    <cellStyle name="표준 5 2 3 2 2 2 6 2" xfId="25051"/>
    <cellStyle name="표준 5 2 3 2 2 2 6 2 2" xfId="25052"/>
    <cellStyle name="표준 5 2 3 2 2 2 6 3" xfId="25053"/>
    <cellStyle name="표준 5 2 3 2 2 2 6 4" xfId="25054"/>
    <cellStyle name="표준 5 2 3 2 2 2 7" xfId="25055"/>
    <cellStyle name="표준 5 2 3 2 2 2 7 2" xfId="25056"/>
    <cellStyle name="표준 5 2 3 2 2 2 8" xfId="25057"/>
    <cellStyle name="표준 5 2 3 2 2 2 9" xfId="25058"/>
    <cellStyle name="표준 5 2 3 2 2 3" xfId="25059"/>
    <cellStyle name="표준 5 2 3 2 2 3 2" xfId="25060"/>
    <cellStyle name="표준 5 2 3 2 2 3 2 2" xfId="25061"/>
    <cellStyle name="표준 5 2 3 2 2 3 2 2 2" xfId="25062"/>
    <cellStyle name="표준 5 2 3 2 2 3 2 3" xfId="25063"/>
    <cellStyle name="표준 5 2 3 2 2 3 2 4" xfId="25064"/>
    <cellStyle name="표준 5 2 3 2 2 3 3" xfId="25065"/>
    <cellStyle name="표준 5 2 3 2 2 3 3 2" xfId="25066"/>
    <cellStyle name="표준 5 2 3 2 2 3 4" xfId="25067"/>
    <cellStyle name="표준 5 2 3 2 2 3 5" xfId="25068"/>
    <cellStyle name="표준 5 2 3 2 2 4" xfId="25069"/>
    <cellStyle name="표준 5 2 3 2 2 4 2" xfId="25070"/>
    <cellStyle name="표준 5 2 3 2 2 4 2 2" xfId="25071"/>
    <cellStyle name="표준 5 2 3 2 2 4 2 2 2" xfId="25072"/>
    <cellStyle name="표준 5 2 3 2 2 4 2 3" xfId="25073"/>
    <cellStyle name="표준 5 2 3 2 2 4 2 4" xfId="25074"/>
    <cellStyle name="표준 5 2 3 2 2 4 3" xfId="25075"/>
    <cellStyle name="표준 5 2 3 2 2 4 3 2" xfId="25076"/>
    <cellStyle name="표준 5 2 3 2 2 4 4" xfId="25077"/>
    <cellStyle name="표준 5 2 3 2 2 4 5" xfId="25078"/>
    <cellStyle name="표준 5 2 3 2 2 5" xfId="25079"/>
    <cellStyle name="표준 5 2 3 2 2 5 2" xfId="25080"/>
    <cellStyle name="표준 5 2 3 2 2 5 2 2" xfId="25081"/>
    <cellStyle name="표준 5 2 3 2 2 5 2 2 2" xfId="25082"/>
    <cellStyle name="표준 5 2 3 2 2 5 2 3" xfId="25083"/>
    <cellStyle name="표준 5 2 3 2 2 5 2 4" xfId="25084"/>
    <cellStyle name="표준 5 2 3 2 2 5 3" xfId="25085"/>
    <cellStyle name="표준 5 2 3 2 2 5 3 2" xfId="25086"/>
    <cellStyle name="표준 5 2 3 2 2 5 4" xfId="25087"/>
    <cellStyle name="표준 5 2 3 2 2 5 5" xfId="25088"/>
    <cellStyle name="표준 5 2 3 2 2 6" xfId="25089"/>
    <cellStyle name="표준 5 2 3 2 2 6 2" xfId="25090"/>
    <cellStyle name="표준 5 2 3 2 2 6 2 2" xfId="25091"/>
    <cellStyle name="표준 5 2 3 2 2 6 2 2 2" xfId="25092"/>
    <cellStyle name="표준 5 2 3 2 2 6 2 3" xfId="25093"/>
    <cellStyle name="표준 5 2 3 2 2 6 2 4" xfId="25094"/>
    <cellStyle name="표준 5 2 3 2 2 6 3" xfId="25095"/>
    <cellStyle name="표준 5 2 3 2 2 6 3 2" xfId="25096"/>
    <cellStyle name="표준 5 2 3 2 2 6 4" xfId="25097"/>
    <cellStyle name="표준 5 2 3 2 2 6 5" xfId="25098"/>
    <cellStyle name="표준 5 2 3 2 2 7" xfId="25099"/>
    <cellStyle name="표준 5 2 3 2 2 7 2" xfId="25100"/>
    <cellStyle name="표준 5 2 3 2 2 7 2 2" xfId="25101"/>
    <cellStyle name="표준 5 2 3 2 2 7 3" xfId="25102"/>
    <cellStyle name="표준 5 2 3 2 2 7 4" xfId="25103"/>
    <cellStyle name="표준 5 2 3 2 2 8" xfId="25104"/>
    <cellStyle name="표준 5 2 3 2 2 8 2" xfId="25105"/>
    <cellStyle name="표준 5 2 3 2 2 9" xfId="25106"/>
    <cellStyle name="표준 5 2 3 2 3" xfId="25107"/>
    <cellStyle name="표준 5 2 3 2 3 2" xfId="25108"/>
    <cellStyle name="표준 5 2 3 2 3 2 2" xfId="25109"/>
    <cellStyle name="표준 5 2 3 2 3 2 2 2" xfId="25110"/>
    <cellStyle name="표준 5 2 3 2 3 2 2 2 2" xfId="25111"/>
    <cellStyle name="표준 5 2 3 2 3 2 2 3" xfId="25112"/>
    <cellStyle name="표준 5 2 3 2 3 2 2 4" xfId="25113"/>
    <cellStyle name="표준 5 2 3 2 3 2 3" xfId="25114"/>
    <cellStyle name="표준 5 2 3 2 3 2 3 2" xfId="25115"/>
    <cellStyle name="표준 5 2 3 2 3 2 4" xfId="25116"/>
    <cellStyle name="표준 5 2 3 2 3 2 5" xfId="25117"/>
    <cellStyle name="표준 5 2 3 2 3 3" xfId="25118"/>
    <cellStyle name="표준 5 2 3 2 3 3 2" xfId="25119"/>
    <cellStyle name="표준 5 2 3 2 3 3 2 2" xfId="25120"/>
    <cellStyle name="표준 5 2 3 2 3 3 2 2 2" xfId="25121"/>
    <cellStyle name="표준 5 2 3 2 3 3 2 3" xfId="25122"/>
    <cellStyle name="표준 5 2 3 2 3 3 2 4" xfId="25123"/>
    <cellStyle name="표준 5 2 3 2 3 3 3" xfId="25124"/>
    <cellStyle name="표준 5 2 3 2 3 3 3 2" xfId="25125"/>
    <cellStyle name="표준 5 2 3 2 3 3 4" xfId="25126"/>
    <cellStyle name="표준 5 2 3 2 3 3 5" xfId="25127"/>
    <cellStyle name="표준 5 2 3 2 3 4" xfId="25128"/>
    <cellStyle name="표준 5 2 3 2 3 4 2" xfId="25129"/>
    <cellStyle name="표준 5 2 3 2 3 4 2 2" xfId="25130"/>
    <cellStyle name="표준 5 2 3 2 3 4 2 2 2" xfId="25131"/>
    <cellStyle name="표준 5 2 3 2 3 4 2 3" xfId="25132"/>
    <cellStyle name="표준 5 2 3 2 3 4 2 4" xfId="25133"/>
    <cellStyle name="표준 5 2 3 2 3 4 3" xfId="25134"/>
    <cellStyle name="표준 5 2 3 2 3 4 3 2" xfId="25135"/>
    <cellStyle name="표준 5 2 3 2 3 4 4" xfId="25136"/>
    <cellStyle name="표준 5 2 3 2 3 4 5" xfId="25137"/>
    <cellStyle name="표준 5 2 3 2 3 5" xfId="25138"/>
    <cellStyle name="표준 5 2 3 2 3 5 2" xfId="25139"/>
    <cellStyle name="표준 5 2 3 2 3 5 2 2" xfId="25140"/>
    <cellStyle name="표준 5 2 3 2 3 5 2 2 2" xfId="25141"/>
    <cellStyle name="표준 5 2 3 2 3 5 2 3" xfId="25142"/>
    <cellStyle name="표준 5 2 3 2 3 5 2 4" xfId="25143"/>
    <cellStyle name="표준 5 2 3 2 3 5 3" xfId="25144"/>
    <cellStyle name="표준 5 2 3 2 3 5 3 2" xfId="25145"/>
    <cellStyle name="표준 5 2 3 2 3 5 4" xfId="25146"/>
    <cellStyle name="표준 5 2 3 2 3 5 5" xfId="25147"/>
    <cellStyle name="표준 5 2 3 2 3 6" xfId="25148"/>
    <cellStyle name="표준 5 2 3 2 3 6 2" xfId="25149"/>
    <cellStyle name="표준 5 2 3 2 3 6 2 2" xfId="25150"/>
    <cellStyle name="표준 5 2 3 2 3 6 3" xfId="25151"/>
    <cellStyle name="표준 5 2 3 2 3 6 4" xfId="25152"/>
    <cellStyle name="표준 5 2 3 2 3 7" xfId="25153"/>
    <cellStyle name="표준 5 2 3 2 3 7 2" xfId="25154"/>
    <cellStyle name="표준 5 2 3 2 3 8" xfId="25155"/>
    <cellStyle name="표준 5 2 3 2 3 9" xfId="25156"/>
    <cellStyle name="표준 5 2 3 2 4" xfId="25157"/>
    <cellStyle name="표준 5 2 3 2 4 2" xfId="25158"/>
    <cellStyle name="표준 5 2 3 2 4 2 2" xfId="25159"/>
    <cellStyle name="표준 5 2 3 2 4 2 2 2" xfId="25160"/>
    <cellStyle name="표준 5 2 3 2 4 2 3" xfId="25161"/>
    <cellStyle name="표준 5 2 3 2 4 2 4" xfId="25162"/>
    <cellStyle name="표준 5 2 3 2 4 3" xfId="25163"/>
    <cellStyle name="표준 5 2 3 2 4 3 2" xfId="25164"/>
    <cellStyle name="표준 5 2 3 2 4 4" xfId="25165"/>
    <cellStyle name="표준 5 2 3 2 4 5" xfId="25166"/>
    <cellStyle name="표준 5 2 3 2 5" xfId="25167"/>
    <cellStyle name="표준 5 2 3 2 5 2" xfId="25168"/>
    <cellStyle name="표준 5 2 3 2 5 2 2" xfId="25169"/>
    <cellStyle name="표준 5 2 3 2 5 2 2 2" xfId="25170"/>
    <cellStyle name="표준 5 2 3 2 5 2 3" xfId="25171"/>
    <cellStyle name="표준 5 2 3 2 5 2 4" xfId="25172"/>
    <cellStyle name="표준 5 2 3 2 5 3" xfId="25173"/>
    <cellStyle name="표준 5 2 3 2 5 3 2" xfId="25174"/>
    <cellStyle name="표준 5 2 3 2 5 4" xfId="25175"/>
    <cellStyle name="표준 5 2 3 2 5 5" xfId="25176"/>
    <cellStyle name="표준 5 2 3 2 6" xfId="25177"/>
    <cellStyle name="표준 5 2 3 2 6 2" xfId="25178"/>
    <cellStyle name="표준 5 2 3 2 6 2 2" xfId="25179"/>
    <cellStyle name="표준 5 2 3 2 6 2 2 2" xfId="25180"/>
    <cellStyle name="표준 5 2 3 2 6 2 3" xfId="25181"/>
    <cellStyle name="표준 5 2 3 2 6 2 4" xfId="25182"/>
    <cellStyle name="표준 5 2 3 2 6 3" xfId="25183"/>
    <cellStyle name="표준 5 2 3 2 6 3 2" xfId="25184"/>
    <cellStyle name="표준 5 2 3 2 6 4" xfId="25185"/>
    <cellStyle name="표준 5 2 3 2 6 5" xfId="25186"/>
    <cellStyle name="표준 5 2 3 2 7" xfId="25187"/>
    <cellStyle name="표준 5 2 3 2 7 2" xfId="25188"/>
    <cellStyle name="표준 5 2 3 2 7 2 2" xfId="25189"/>
    <cellStyle name="표준 5 2 3 2 7 2 2 2" xfId="25190"/>
    <cellStyle name="표준 5 2 3 2 7 2 3" xfId="25191"/>
    <cellStyle name="표준 5 2 3 2 7 2 4" xfId="25192"/>
    <cellStyle name="표준 5 2 3 2 7 3" xfId="25193"/>
    <cellStyle name="표준 5 2 3 2 7 3 2" xfId="25194"/>
    <cellStyle name="표준 5 2 3 2 7 4" xfId="25195"/>
    <cellStyle name="표준 5 2 3 2 7 5" xfId="25196"/>
    <cellStyle name="표준 5 2 3 2 8" xfId="25197"/>
    <cellStyle name="표준 5 2 3 2 8 2" xfId="25198"/>
    <cellStyle name="표준 5 2 3 2 8 2 2" xfId="25199"/>
    <cellStyle name="표준 5 2 3 2 8 3" xfId="25200"/>
    <cellStyle name="표준 5 2 3 2 8 4" xfId="25201"/>
    <cellStyle name="표준 5 2 3 2 9" xfId="25202"/>
    <cellStyle name="표준 5 2 3 2 9 2" xfId="25203"/>
    <cellStyle name="표준 5 2 3 3" xfId="25204"/>
    <cellStyle name="표준 5 2 3 3 10" xfId="25205"/>
    <cellStyle name="표준 5 2 3 3 2" xfId="25206"/>
    <cellStyle name="표준 5 2 3 3 2 2" xfId="25207"/>
    <cellStyle name="표준 5 2 3 3 2 2 2" xfId="25208"/>
    <cellStyle name="표준 5 2 3 3 2 2 2 2" xfId="25209"/>
    <cellStyle name="표준 5 2 3 3 2 2 2 2 2" xfId="25210"/>
    <cellStyle name="표준 5 2 3 3 2 2 2 3" xfId="25211"/>
    <cellStyle name="표준 5 2 3 3 2 2 2 4" xfId="25212"/>
    <cellStyle name="표준 5 2 3 3 2 2 3" xfId="25213"/>
    <cellStyle name="표준 5 2 3 3 2 2 3 2" xfId="25214"/>
    <cellStyle name="표준 5 2 3 3 2 2 4" xfId="25215"/>
    <cellStyle name="표준 5 2 3 3 2 2 5" xfId="25216"/>
    <cellStyle name="표준 5 2 3 3 2 3" xfId="25217"/>
    <cellStyle name="표준 5 2 3 3 2 3 2" xfId="25218"/>
    <cellStyle name="표준 5 2 3 3 2 3 2 2" xfId="25219"/>
    <cellStyle name="표준 5 2 3 3 2 3 2 2 2" xfId="25220"/>
    <cellStyle name="표준 5 2 3 3 2 3 2 3" xfId="25221"/>
    <cellStyle name="표준 5 2 3 3 2 3 2 4" xfId="25222"/>
    <cellStyle name="표준 5 2 3 3 2 3 3" xfId="25223"/>
    <cellStyle name="표준 5 2 3 3 2 3 3 2" xfId="25224"/>
    <cellStyle name="표준 5 2 3 3 2 3 4" xfId="25225"/>
    <cellStyle name="표준 5 2 3 3 2 3 5" xfId="25226"/>
    <cellStyle name="표준 5 2 3 3 2 4" xfId="25227"/>
    <cellStyle name="표준 5 2 3 3 2 4 2" xfId="25228"/>
    <cellStyle name="표준 5 2 3 3 2 4 2 2" xfId="25229"/>
    <cellStyle name="표준 5 2 3 3 2 4 2 2 2" xfId="25230"/>
    <cellStyle name="표준 5 2 3 3 2 4 2 3" xfId="25231"/>
    <cellStyle name="표준 5 2 3 3 2 4 2 4" xfId="25232"/>
    <cellStyle name="표준 5 2 3 3 2 4 3" xfId="25233"/>
    <cellStyle name="표준 5 2 3 3 2 4 3 2" xfId="25234"/>
    <cellStyle name="표준 5 2 3 3 2 4 4" xfId="25235"/>
    <cellStyle name="표준 5 2 3 3 2 4 5" xfId="25236"/>
    <cellStyle name="표준 5 2 3 3 2 5" xfId="25237"/>
    <cellStyle name="표준 5 2 3 3 2 5 2" xfId="25238"/>
    <cellStyle name="표준 5 2 3 3 2 5 2 2" xfId="25239"/>
    <cellStyle name="표준 5 2 3 3 2 5 2 2 2" xfId="25240"/>
    <cellStyle name="표준 5 2 3 3 2 5 2 3" xfId="25241"/>
    <cellStyle name="표준 5 2 3 3 2 5 2 4" xfId="25242"/>
    <cellStyle name="표준 5 2 3 3 2 5 3" xfId="25243"/>
    <cellStyle name="표준 5 2 3 3 2 5 3 2" xfId="25244"/>
    <cellStyle name="표준 5 2 3 3 2 5 4" xfId="25245"/>
    <cellStyle name="표준 5 2 3 3 2 5 5" xfId="25246"/>
    <cellStyle name="표준 5 2 3 3 2 6" xfId="25247"/>
    <cellStyle name="표준 5 2 3 3 2 6 2" xfId="25248"/>
    <cellStyle name="표준 5 2 3 3 2 6 2 2" xfId="25249"/>
    <cellStyle name="표준 5 2 3 3 2 6 3" xfId="25250"/>
    <cellStyle name="표준 5 2 3 3 2 6 4" xfId="25251"/>
    <cellStyle name="표준 5 2 3 3 2 7" xfId="25252"/>
    <cellStyle name="표준 5 2 3 3 2 7 2" xfId="25253"/>
    <cellStyle name="표준 5 2 3 3 2 8" xfId="25254"/>
    <cellStyle name="표준 5 2 3 3 2 9" xfId="25255"/>
    <cellStyle name="표준 5 2 3 3 3" xfId="25256"/>
    <cellStyle name="표준 5 2 3 3 3 2" xfId="25257"/>
    <cellStyle name="표준 5 2 3 3 3 2 2" xfId="25258"/>
    <cellStyle name="표준 5 2 3 3 3 2 2 2" xfId="25259"/>
    <cellStyle name="표준 5 2 3 3 3 2 3" xfId="25260"/>
    <cellStyle name="표준 5 2 3 3 3 2 4" xfId="25261"/>
    <cellStyle name="표준 5 2 3 3 3 3" xfId="25262"/>
    <cellStyle name="표준 5 2 3 3 3 3 2" xfId="25263"/>
    <cellStyle name="표준 5 2 3 3 3 4" xfId="25264"/>
    <cellStyle name="표준 5 2 3 3 3 5" xfId="25265"/>
    <cellStyle name="표준 5 2 3 3 4" xfId="25266"/>
    <cellStyle name="표준 5 2 3 3 4 2" xfId="25267"/>
    <cellStyle name="표준 5 2 3 3 4 2 2" xfId="25268"/>
    <cellStyle name="표준 5 2 3 3 4 2 2 2" xfId="25269"/>
    <cellStyle name="표준 5 2 3 3 4 2 3" xfId="25270"/>
    <cellStyle name="표준 5 2 3 3 4 2 4" xfId="25271"/>
    <cellStyle name="표준 5 2 3 3 4 3" xfId="25272"/>
    <cellStyle name="표준 5 2 3 3 4 3 2" xfId="25273"/>
    <cellStyle name="표준 5 2 3 3 4 4" xfId="25274"/>
    <cellStyle name="표준 5 2 3 3 4 5" xfId="25275"/>
    <cellStyle name="표준 5 2 3 3 5" xfId="25276"/>
    <cellStyle name="표준 5 2 3 3 5 2" xfId="25277"/>
    <cellStyle name="표준 5 2 3 3 5 2 2" xfId="25278"/>
    <cellStyle name="표준 5 2 3 3 5 2 2 2" xfId="25279"/>
    <cellStyle name="표준 5 2 3 3 5 2 3" xfId="25280"/>
    <cellStyle name="표준 5 2 3 3 5 2 4" xfId="25281"/>
    <cellStyle name="표준 5 2 3 3 5 3" xfId="25282"/>
    <cellStyle name="표준 5 2 3 3 5 3 2" xfId="25283"/>
    <cellStyle name="표준 5 2 3 3 5 4" xfId="25284"/>
    <cellStyle name="표준 5 2 3 3 5 5" xfId="25285"/>
    <cellStyle name="표준 5 2 3 3 6" xfId="25286"/>
    <cellStyle name="표준 5 2 3 3 6 2" xfId="25287"/>
    <cellStyle name="표준 5 2 3 3 6 2 2" xfId="25288"/>
    <cellStyle name="표준 5 2 3 3 6 2 2 2" xfId="25289"/>
    <cellStyle name="표준 5 2 3 3 6 2 3" xfId="25290"/>
    <cellStyle name="표준 5 2 3 3 6 2 4" xfId="25291"/>
    <cellStyle name="표준 5 2 3 3 6 3" xfId="25292"/>
    <cellStyle name="표준 5 2 3 3 6 3 2" xfId="25293"/>
    <cellStyle name="표준 5 2 3 3 6 4" xfId="25294"/>
    <cellStyle name="표준 5 2 3 3 6 5" xfId="25295"/>
    <cellStyle name="표준 5 2 3 3 7" xfId="25296"/>
    <cellStyle name="표준 5 2 3 3 7 2" xfId="25297"/>
    <cellStyle name="표준 5 2 3 3 7 2 2" xfId="25298"/>
    <cellStyle name="표준 5 2 3 3 7 3" xfId="25299"/>
    <cellStyle name="표준 5 2 3 3 7 4" xfId="25300"/>
    <cellStyle name="표준 5 2 3 3 8" xfId="25301"/>
    <cellStyle name="표준 5 2 3 3 8 2" xfId="25302"/>
    <cellStyle name="표준 5 2 3 3 9" xfId="25303"/>
    <cellStyle name="표준 5 2 3 4" xfId="25304"/>
    <cellStyle name="표준 5 2 3 4 2" xfId="25305"/>
    <cellStyle name="표준 5 2 3 4 2 2" xfId="25306"/>
    <cellStyle name="표준 5 2 3 4 2 2 2" xfId="25307"/>
    <cellStyle name="표준 5 2 3 4 2 2 2 2" xfId="25308"/>
    <cellStyle name="표준 5 2 3 4 2 2 3" xfId="25309"/>
    <cellStyle name="표준 5 2 3 4 2 2 4" xfId="25310"/>
    <cellStyle name="표준 5 2 3 4 2 3" xfId="25311"/>
    <cellStyle name="표준 5 2 3 4 2 3 2" xfId="25312"/>
    <cellStyle name="표준 5 2 3 4 2 4" xfId="25313"/>
    <cellStyle name="표준 5 2 3 4 2 5" xfId="25314"/>
    <cellStyle name="표준 5 2 3 4 3" xfId="25315"/>
    <cellStyle name="표준 5 2 3 4 3 2" xfId="25316"/>
    <cellStyle name="표준 5 2 3 4 3 2 2" xfId="25317"/>
    <cellStyle name="표준 5 2 3 4 3 2 2 2" xfId="25318"/>
    <cellStyle name="표준 5 2 3 4 3 2 3" xfId="25319"/>
    <cellStyle name="표준 5 2 3 4 3 2 4" xfId="25320"/>
    <cellStyle name="표준 5 2 3 4 3 3" xfId="25321"/>
    <cellStyle name="표준 5 2 3 4 3 3 2" xfId="25322"/>
    <cellStyle name="표준 5 2 3 4 3 4" xfId="25323"/>
    <cellStyle name="표준 5 2 3 4 3 5" xfId="25324"/>
    <cellStyle name="표준 5 2 3 4 4" xfId="25325"/>
    <cellStyle name="표준 5 2 3 4 4 2" xfId="25326"/>
    <cellStyle name="표준 5 2 3 4 4 2 2" xfId="25327"/>
    <cellStyle name="표준 5 2 3 4 4 2 2 2" xfId="25328"/>
    <cellStyle name="표준 5 2 3 4 4 2 3" xfId="25329"/>
    <cellStyle name="표준 5 2 3 4 4 2 4" xfId="25330"/>
    <cellStyle name="표준 5 2 3 4 4 3" xfId="25331"/>
    <cellStyle name="표준 5 2 3 4 4 3 2" xfId="25332"/>
    <cellStyle name="표준 5 2 3 4 4 4" xfId="25333"/>
    <cellStyle name="표준 5 2 3 4 4 5" xfId="25334"/>
    <cellStyle name="표준 5 2 3 4 5" xfId="25335"/>
    <cellStyle name="표준 5 2 3 4 5 2" xfId="25336"/>
    <cellStyle name="표준 5 2 3 4 5 2 2" xfId="25337"/>
    <cellStyle name="표준 5 2 3 4 5 2 2 2" xfId="25338"/>
    <cellStyle name="표준 5 2 3 4 5 2 3" xfId="25339"/>
    <cellStyle name="표준 5 2 3 4 5 2 4" xfId="25340"/>
    <cellStyle name="표준 5 2 3 4 5 3" xfId="25341"/>
    <cellStyle name="표준 5 2 3 4 5 3 2" xfId="25342"/>
    <cellStyle name="표준 5 2 3 4 5 4" xfId="25343"/>
    <cellStyle name="표준 5 2 3 4 5 5" xfId="25344"/>
    <cellStyle name="표준 5 2 3 4 6" xfId="25345"/>
    <cellStyle name="표준 5 2 3 4 6 2" xfId="25346"/>
    <cellStyle name="표준 5 2 3 4 6 2 2" xfId="25347"/>
    <cellStyle name="표준 5 2 3 4 6 3" xfId="25348"/>
    <cellStyle name="표준 5 2 3 4 6 4" xfId="25349"/>
    <cellStyle name="표준 5 2 3 4 7" xfId="25350"/>
    <cellStyle name="표준 5 2 3 4 7 2" xfId="25351"/>
    <cellStyle name="표준 5 2 3 4 8" xfId="25352"/>
    <cellStyle name="표준 5 2 3 4 9" xfId="25353"/>
    <cellStyle name="표준 5 2 3 5" xfId="25354"/>
    <cellStyle name="표준 5 2 3 5 2" xfId="25355"/>
    <cellStyle name="표준 5 2 3 5 2 2" xfId="25356"/>
    <cellStyle name="표준 5 2 3 5 2 2 2" xfId="25357"/>
    <cellStyle name="표준 5 2 3 5 2 3" xfId="25358"/>
    <cellStyle name="표준 5 2 3 5 2 4" xfId="25359"/>
    <cellStyle name="표준 5 2 3 5 3" xfId="25360"/>
    <cellStyle name="표준 5 2 3 5 3 2" xfId="25361"/>
    <cellStyle name="표준 5 2 3 5 4" xfId="25362"/>
    <cellStyle name="표준 5 2 3 5 5" xfId="25363"/>
    <cellStyle name="표준 5 2 3 6" xfId="25364"/>
    <cellStyle name="표준 5 2 3 6 2" xfId="25365"/>
    <cellStyle name="표준 5 2 3 6 2 2" xfId="25366"/>
    <cellStyle name="표준 5 2 3 6 2 2 2" xfId="25367"/>
    <cellStyle name="표준 5 2 3 6 2 3" xfId="25368"/>
    <cellStyle name="표준 5 2 3 6 2 4" xfId="25369"/>
    <cellStyle name="표준 5 2 3 6 3" xfId="25370"/>
    <cellStyle name="표준 5 2 3 6 3 2" xfId="25371"/>
    <cellStyle name="표준 5 2 3 6 4" xfId="25372"/>
    <cellStyle name="표준 5 2 3 6 5" xfId="25373"/>
    <cellStyle name="표준 5 2 3 7" xfId="25374"/>
    <cellStyle name="표준 5 2 3 7 2" xfId="25375"/>
    <cellStyle name="표준 5 2 3 7 2 2" xfId="25376"/>
    <cellStyle name="표준 5 2 3 7 2 2 2" xfId="25377"/>
    <cellStyle name="표준 5 2 3 7 2 3" xfId="25378"/>
    <cellStyle name="표준 5 2 3 7 2 4" xfId="25379"/>
    <cellStyle name="표준 5 2 3 7 3" xfId="25380"/>
    <cellStyle name="표준 5 2 3 7 3 2" xfId="25381"/>
    <cellStyle name="표준 5 2 3 7 4" xfId="25382"/>
    <cellStyle name="표준 5 2 3 7 5" xfId="25383"/>
    <cellStyle name="표준 5 2 3 8" xfId="25384"/>
    <cellStyle name="표준 5 2 3 8 2" xfId="25385"/>
    <cellStyle name="표준 5 2 3 8 2 2" xfId="25386"/>
    <cellStyle name="표준 5 2 3 8 2 2 2" xfId="25387"/>
    <cellStyle name="표준 5 2 3 8 2 3" xfId="25388"/>
    <cellStyle name="표준 5 2 3 8 2 4" xfId="25389"/>
    <cellStyle name="표준 5 2 3 8 3" xfId="25390"/>
    <cellStyle name="표준 5 2 3 8 3 2" xfId="25391"/>
    <cellStyle name="표준 5 2 3 8 4" xfId="25392"/>
    <cellStyle name="표준 5 2 3 8 5" xfId="25393"/>
    <cellStyle name="표준 5 2 3 9" xfId="25394"/>
    <cellStyle name="표준 5 2 3 9 2" xfId="25395"/>
    <cellStyle name="표준 5 2 3 9 2 2" xfId="25396"/>
    <cellStyle name="표준 5 2 3 9 3" xfId="25397"/>
    <cellStyle name="표준 5 2 3 9 4" xfId="25398"/>
    <cellStyle name="표준 5 2 4" xfId="25399"/>
    <cellStyle name="표준 5 2 4 10" xfId="25400"/>
    <cellStyle name="표준 5 2 4 11" xfId="25401"/>
    <cellStyle name="표준 5 2 4 2" xfId="25402"/>
    <cellStyle name="표준 5 2 4 2 10" xfId="25403"/>
    <cellStyle name="표준 5 2 4 2 2" xfId="25404"/>
    <cellStyle name="표준 5 2 4 2 2 2" xfId="25405"/>
    <cellStyle name="표준 5 2 4 2 2 2 2" xfId="25406"/>
    <cellStyle name="표준 5 2 4 2 2 2 2 2" xfId="25407"/>
    <cellStyle name="표준 5 2 4 2 2 2 2 2 2" xfId="25408"/>
    <cellStyle name="표준 5 2 4 2 2 2 2 3" xfId="25409"/>
    <cellStyle name="표준 5 2 4 2 2 2 2 4" xfId="25410"/>
    <cellStyle name="표준 5 2 4 2 2 2 3" xfId="25411"/>
    <cellStyle name="표준 5 2 4 2 2 2 3 2" xfId="25412"/>
    <cellStyle name="표준 5 2 4 2 2 2 4" xfId="25413"/>
    <cellStyle name="표준 5 2 4 2 2 2 5" xfId="25414"/>
    <cellStyle name="표준 5 2 4 2 2 3" xfId="25415"/>
    <cellStyle name="표준 5 2 4 2 2 3 2" xfId="25416"/>
    <cellStyle name="표준 5 2 4 2 2 3 2 2" xfId="25417"/>
    <cellStyle name="표준 5 2 4 2 2 3 2 2 2" xfId="25418"/>
    <cellStyle name="표준 5 2 4 2 2 3 2 3" xfId="25419"/>
    <cellStyle name="표준 5 2 4 2 2 3 2 4" xfId="25420"/>
    <cellStyle name="표준 5 2 4 2 2 3 3" xfId="25421"/>
    <cellStyle name="표준 5 2 4 2 2 3 3 2" xfId="25422"/>
    <cellStyle name="표준 5 2 4 2 2 3 4" xfId="25423"/>
    <cellStyle name="표준 5 2 4 2 2 3 5" xfId="25424"/>
    <cellStyle name="표준 5 2 4 2 2 4" xfId="25425"/>
    <cellStyle name="표준 5 2 4 2 2 4 2" xfId="25426"/>
    <cellStyle name="표준 5 2 4 2 2 4 2 2" xfId="25427"/>
    <cellStyle name="표준 5 2 4 2 2 4 2 2 2" xfId="25428"/>
    <cellStyle name="표준 5 2 4 2 2 4 2 3" xfId="25429"/>
    <cellStyle name="표준 5 2 4 2 2 4 2 4" xfId="25430"/>
    <cellStyle name="표준 5 2 4 2 2 4 3" xfId="25431"/>
    <cellStyle name="표준 5 2 4 2 2 4 3 2" xfId="25432"/>
    <cellStyle name="표준 5 2 4 2 2 4 4" xfId="25433"/>
    <cellStyle name="표준 5 2 4 2 2 4 5" xfId="25434"/>
    <cellStyle name="표준 5 2 4 2 2 5" xfId="25435"/>
    <cellStyle name="표준 5 2 4 2 2 5 2" xfId="25436"/>
    <cellStyle name="표준 5 2 4 2 2 5 2 2" xfId="25437"/>
    <cellStyle name="표준 5 2 4 2 2 5 2 2 2" xfId="25438"/>
    <cellStyle name="표준 5 2 4 2 2 5 2 3" xfId="25439"/>
    <cellStyle name="표준 5 2 4 2 2 5 2 4" xfId="25440"/>
    <cellStyle name="표준 5 2 4 2 2 5 3" xfId="25441"/>
    <cellStyle name="표준 5 2 4 2 2 5 3 2" xfId="25442"/>
    <cellStyle name="표준 5 2 4 2 2 5 4" xfId="25443"/>
    <cellStyle name="표준 5 2 4 2 2 5 5" xfId="25444"/>
    <cellStyle name="표준 5 2 4 2 2 6" xfId="25445"/>
    <cellStyle name="표준 5 2 4 2 2 6 2" xfId="25446"/>
    <cellStyle name="표준 5 2 4 2 2 6 2 2" xfId="25447"/>
    <cellStyle name="표준 5 2 4 2 2 6 3" xfId="25448"/>
    <cellStyle name="표준 5 2 4 2 2 6 4" xfId="25449"/>
    <cellStyle name="표준 5 2 4 2 2 7" xfId="25450"/>
    <cellStyle name="표준 5 2 4 2 2 7 2" xfId="25451"/>
    <cellStyle name="표준 5 2 4 2 2 8" xfId="25452"/>
    <cellStyle name="표준 5 2 4 2 2 9" xfId="25453"/>
    <cellStyle name="표준 5 2 4 2 3" xfId="25454"/>
    <cellStyle name="표준 5 2 4 2 3 2" xfId="25455"/>
    <cellStyle name="표준 5 2 4 2 3 2 2" xfId="25456"/>
    <cellStyle name="표준 5 2 4 2 3 2 2 2" xfId="25457"/>
    <cellStyle name="표준 5 2 4 2 3 2 3" xfId="25458"/>
    <cellStyle name="표준 5 2 4 2 3 2 4" xfId="25459"/>
    <cellStyle name="표준 5 2 4 2 3 3" xfId="25460"/>
    <cellStyle name="표준 5 2 4 2 3 3 2" xfId="25461"/>
    <cellStyle name="표준 5 2 4 2 3 4" xfId="25462"/>
    <cellStyle name="표준 5 2 4 2 3 5" xfId="25463"/>
    <cellStyle name="표준 5 2 4 2 4" xfId="25464"/>
    <cellStyle name="표준 5 2 4 2 4 2" xfId="25465"/>
    <cellStyle name="표준 5 2 4 2 4 2 2" xfId="25466"/>
    <cellStyle name="표준 5 2 4 2 4 2 2 2" xfId="25467"/>
    <cellStyle name="표준 5 2 4 2 4 2 3" xfId="25468"/>
    <cellStyle name="표준 5 2 4 2 4 2 4" xfId="25469"/>
    <cellStyle name="표준 5 2 4 2 4 3" xfId="25470"/>
    <cellStyle name="표준 5 2 4 2 4 3 2" xfId="25471"/>
    <cellStyle name="표준 5 2 4 2 4 4" xfId="25472"/>
    <cellStyle name="표준 5 2 4 2 4 5" xfId="25473"/>
    <cellStyle name="표준 5 2 4 2 5" xfId="25474"/>
    <cellStyle name="표준 5 2 4 2 5 2" xfId="25475"/>
    <cellStyle name="표준 5 2 4 2 5 2 2" xfId="25476"/>
    <cellStyle name="표준 5 2 4 2 5 2 2 2" xfId="25477"/>
    <cellStyle name="표준 5 2 4 2 5 2 3" xfId="25478"/>
    <cellStyle name="표준 5 2 4 2 5 2 4" xfId="25479"/>
    <cellStyle name="표준 5 2 4 2 5 3" xfId="25480"/>
    <cellStyle name="표준 5 2 4 2 5 3 2" xfId="25481"/>
    <cellStyle name="표준 5 2 4 2 5 4" xfId="25482"/>
    <cellStyle name="표준 5 2 4 2 5 5" xfId="25483"/>
    <cellStyle name="표준 5 2 4 2 6" xfId="25484"/>
    <cellStyle name="표준 5 2 4 2 6 2" xfId="25485"/>
    <cellStyle name="표준 5 2 4 2 6 2 2" xfId="25486"/>
    <cellStyle name="표준 5 2 4 2 6 2 2 2" xfId="25487"/>
    <cellStyle name="표준 5 2 4 2 6 2 3" xfId="25488"/>
    <cellStyle name="표준 5 2 4 2 6 2 4" xfId="25489"/>
    <cellStyle name="표준 5 2 4 2 6 3" xfId="25490"/>
    <cellStyle name="표준 5 2 4 2 6 3 2" xfId="25491"/>
    <cellStyle name="표준 5 2 4 2 6 4" xfId="25492"/>
    <cellStyle name="표준 5 2 4 2 6 5" xfId="25493"/>
    <cellStyle name="표준 5 2 4 2 7" xfId="25494"/>
    <cellStyle name="표준 5 2 4 2 7 2" xfId="25495"/>
    <cellStyle name="표준 5 2 4 2 7 2 2" xfId="25496"/>
    <cellStyle name="표준 5 2 4 2 7 3" xfId="25497"/>
    <cellStyle name="표준 5 2 4 2 7 4" xfId="25498"/>
    <cellStyle name="표준 5 2 4 2 8" xfId="25499"/>
    <cellStyle name="표준 5 2 4 2 8 2" xfId="25500"/>
    <cellStyle name="표준 5 2 4 2 9" xfId="25501"/>
    <cellStyle name="표준 5 2 4 3" xfId="25502"/>
    <cellStyle name="표준 5 2 4 3 2" xfId="25503"/>
    <cellStyle name="표준 5 2 4 3 2 2" xfId="25504"/>
    <cellStyle name="표준 5 2 4 3 2 2 2" xfId="25505"/>
    <cellStyle name="표준 5 2 4 3 2 2 2 2" xfId="25506"/>
    <cellStyle name="표준 5 2 4 3 2 2 3" xfId="25507"/>
    <cellStyle name="표준 5 2 4 3 2 2 4" xfId="25508"/>
    <cellStyle name="표준 5 2 4 3 2 3" xfId="25509"/>
    <cellStyle name="표준 5 2 4 3 2 3 2" xfId="25510"/>
    <cellStyle name="표준 5 2 4 3 2 4" xfId="25511"/>
    <cellStyle name="표준 5 2 4 3 2 5" xfId="25512"/>
    <cellStyle name="표준 5 2 4 3 3" xfId="25513"/>
    <cellStyle name="표준 5 2 4 3 3 2" xfId="25514"/>
    <cellStyle name="표준 5 2 4 3 3 2 2" xfId="25515"/>
    <cellStyle name="표준 5 2 4 3 3 2 2 2" xfId="25516"/>
    <cellStyle name="표준 5 2 4 3 3 2 3" xfId="25517"/>
    <cellStyle name="표준 5 2 4 3 3 2 4" xfId="25518"/>
    <cellStyle name="표준 5 2 4 3 3 3" xfId="25519"/>
    <cellStyle name="표준 5 2 4 3 3 3 2" xfId="25520"/>
    <cellStyle name="표준 5 2 4 3 3 4" xfId="25521"/>
    <cellStyle name="표준 5 2 4 3 3 5" xfId="25522"/>
    <cellStyle name="표준 5 2 4 3 4" xfId="25523"/>
    <cellStyle name="표준 5 2 4 3 4 2" xfId="25524"/>
    <cellStyle name="표준 5 2 4 3 4 2 2" xfId="25525"/>
    <cellStyle name="표준 5 2 4 3 4 2 2 2" xfId="25526"/>
    <cellStyle name="표준 5 2 4 3 4 2 3" xfId="25527"/>
    <cellStyle name="표준 5 2 4 3 4 2 4" xfId="25528"/>
    <cellStyle name="표준 5 2 4 3 4 3" xfId="25529"/>
    <cellStyle name="표준 5 2 4 3 4 3 2" xfId="25530"/>
    <cellStyle name="표준 5 2 4 3 4 4" xfId="25531"/>
    <cellStyle name="표준 5 2 4 3 4 5" xfId="25532"/>
    <cellStyle name="표준 5 2 4 3 5" xfId="25533"/>
    <cellStyle name="표준 5 2 4 3 5 2" xfId="25534"/>
    <cellStyle name="표준 5 2 4 3 5 2 2" xfId="25535"/>
    <cellStyle name="표준 5 2 4 3 5 2 2 2" xfId="25536"/>
    <cellStyle name="표준 5 2 4 3 5 2 3" xfId="25537"/>
    <cellStyle name="표준 5 2 4 3 5 2 4" xfId="25538"/>
    <cellStyle name="표준 5 2 4 3 5 3" xfId="25539"/>
    <cellStyle name="표준 5 2 4 3 5 3 2" xfId="25540"/>
    <cellStyle name="표준 5 2 4 3 5 4" xfId="25541"/>
    <cellStyle name="표준 5 2 4 3 5 5" xfId="25542"/>
    <cellStyle name="표준 5 2 4 3 6" xfId="25543"/>
    <cellStyle name="표준 5 2 4 3 6 2" xfId="25544"/>
    <cellStyle name="표준 5 2 4 3 6 2 2" xfId="25545"/>
    <cellStyle name="표준 5 2 4 3 6 3" xfId="25546"/>
    <cellStyle name="표준 5 2 4 3 6 4" xfId="25547"/>
    <cellStyle name="표준 5 2 4 3 7" xfId="25548"/>
    <cellStyle name="표준 5 2 4 3 7 2" xfId="25549"/>
    <cellStyle name="표준 5 2 4 3 8" xfId="25550"/>
    <cellStyle name="표준 5 2 4 3 9" xfId="25551"/>
    <cellStyle name="표준 5 2 4 4" xfId="25552"/>
    <cellStyle name="표준 5 2 4 4 2" xfId="25553"/>
    <cellStyle name="표준 5 2 4 4 2 2" xfId="25554"/>
    <cellStyle name="표준 5 2 4 4 2 2 2" xfId="25555"/>
    <cellStyle name="표준 5 2 4 4 2 3" xfId="25556"/>
    <cellStyle name="표준 5 2 4 4 2 4" xfId="25557"/>
    <cellStyle name="표준 5 2 4 4 3" xfId="25558"/>
    <cellStyle name="표준 5 2 4 4 3 2" xfId="25559"/>
    <cellStyle name="표준 5 2 4 4 4" xfId="25560"/>
    <cellStyle name="표준 5 2 4 4 5" xfId="25561"/>
    <cellStyle name="표준 5 2 4 5" xfId="25562"/>
    <cellStyle name="표준 5 2 4 5 2" xfId="25563"/>
    <cellStyle name="표준 5 2 4 5 2 2" xfId="25564"/>
    <cellStyle name="표준 5 2 4 5 2 2 2" xfId="25565"/>
    <cellStyle name="표준 5 2 4 5 2 3" xfId="25566"/>
    <cellStyle name="표준 5 2 4 5 2 4" xfId="25567"/>
    <cellStyle name="표준 5 2 4 5 3" xfId="25568"/>
    <cellStyle name="표준 5 2 4 5 3 2" xfId="25569"/>
    <cellStyle name="표준 5 2 4 5 4" xfId="25570"/>
    <cellStyle name="표준 5 2 4 5 5" xfId="25571"/>
    <cellStyle name="표준 5 2 4 6" xfId="25572"/>
    <cellStyle name="표준 5 2 4 6 2" xfId="25573"/>
    <cellStyle name="표준 5 2 4 6 2 2" xfId="25574"/>
    <cellStyle name="표준 5 2 4 6 2 2 2" xfId="25575"/>
    <cellStyle name="표준 5 2 4 6 2 3" xfId="25576"/>
    <cellStyle name="표준 5 2 4 6 2 4" xfId="25577"/>
    <cellStyle name="표준 5 2 4 6 3" xfId="25578"/>
    <cellStyle name="표준 5 2 4 6 3 2" xfId="25579"/>
    <cellStyle name="표준 5 2 4 6 4" xfId="25580"/>
    <cellStyle name="표준 5 2 4 6 5" xfId="25581"/>
    <cellStyle name="표준 5 2 4 7" xfId="25582"/>
    <cellStyle name="표준 5 2 4 7 2" xfId="25583"/>
    <cellStyle name="표준 5 2 4 7 2 2" xfId="25584"/>
    <cellStyle name="표준 5 2 4 7 2 2 2" xfId="25585"/>
    <cellStyle name="표준 5 2 4 7 2 3" xfId="25586"/>
    <cellStyle name="표준 5 2 4 7 2 4" xfId="25587"/>
    <cellStyle name="표준 5 2 4 7 3" xfId="25588"/>
    <cellStyle name="표준 5 2 4 7 3 2" xfId="25589"/>
    <cellStyle name="표준 5 2 4 7 4" xfId="25590"/>
    <cellStyle name="표준 5 2 4 7 5" xfId="25591"/>
    <cellStyle name="표준 5 2 4 8" xfId="25592"/>
    <cellStyle name="표준 5 2 4 8 2" xfId="25593"/>
    <cellStyle name="표준 5 2 4 8 2 2" xfId="25594"/>
    <cellStyle name="표준 5 2 4 8 3" xfId="25595"/>
    <cellStyle name="표준 5 2 4 8 4" xfId="25596"/>
    <cellStyle name="표준 5 2 4 9" xfId="25597"/>
    <cellStyle name="표준 5 2 4 9 2" xfId="25598"/>
    <cellStyle name="표준 5 2 5" xfId="25599"/>
    <cellStyle name="표준 5 2 5 10" xfId="25600"/>
    <cellStyle name="표준 5 2 5 2" xfId="25601"/>
    <cellStyle name="표준 5 2 5 2 2" xfId="25602"/>
    <cellStyle name="표준 5 2 5 2 2 2" xfId="25603"/>
    <cellStyle name="표준 5 2 5 2 2 2 2" xfId="25604"/>
    <cellStyle name="표준 5 2 5 2 2 2 2 2" xfId="25605"/>
    <cellStyle name="표준 5 2 5 2 2 2 3" xfId="25606"/>
    <cellStyle name="표준 5 2 5 2 2 2 4" xfId="25607"/>
    <cellStyle name="표준 5 2 5 2 2 3" xfId="25608"/>
    <cellStyle name="표준 5 2 5 2 2 3 2" xfId="25609"/>
    <cellStyle name="표준 5 2 5 2 2 4" xfId="25610"/>
    <cellStyle name="표준 5 2 5 2 2 5" xfId="25611"/>
    <cellStyle name="표준 5 2 5 2 3" xfId="25612"/>
    <cellStyle name="표준 5 2 5 2 3 2" xfId="25613"/>
    <cellStyle name="표준 5 2 5 2 3 2 2" xfId="25614"/>
    <cellStyle name="표준 5 2 5 2 3 2 2 2" xfId="25615"/>
    <cellStyle name="표준 5 2 5 2 3 2 3" xfId="25616"/>
    <cellStyle name="표준 5 2 5 2 3 2 4" xfId="25617"/>
    <cellStyle name="표준 5 2 5 2 3 3" xfId="25618"/>
    <cellStyle name="표준 5 2 5 2 3 3 2" xfId="25619"/>
    <cellStyle name="표준 5 2 5 2 3 4" xfId="25620"/>
    <cellStyle name="표준 5 2 5 2 3 5" xfId="25621"/>
    <cellStyle name="표준 5 2 5 2 4" xfId="25622"/>
    <cellStyle name="표준 5 2 5 2 4 2" xfId="25623"/>
    <cellStyle name="표준 5 2 5 2 4 2 2" xfId="25624"/>
    <cellStyle name="표준 5 2 5 2 4 2 2 2" xfId="25625"/>
    <cellStyle name="표준 5 2 5 2 4 2 3" xfId="25626"/>
    <cellStyle name="표준 5 2 5 2 4 2 4" xfId="25627"/>
    <cellStyle name="표준 5 2 5 2 4 3" xfId="25628"/>
    <cellStyle name="표준 5 2 5 2 4 3 2" xfId="25629"/>
    <cellStyle name="표준 5 2 5 2 4 4" xfId="25630"/>
    <cellStyle name="표준 5 2 5 2 4 5" xfId="25631"/>
    <cellStyle name="표준 5 2 5 2 5" xfId="25632"/>
    <cellStyle name="표준 5 2 5 2 5 2" xfId="25633"/>
    <cellStyle name="표준 5 2 5 2 5 2 2" xfId="25634"/>
    <cellStyle name="표준 5 2 5 2 5 2 2 2" xfId="25635"/>
    <cellStyle name="표준 5 2 5 2 5 2 3" xfId="25636"/>
    <cellStyle name="표준 5 2 5 2 5 2 4" xfId="25637"/>
    <cellStyle name="표준 5 2 5 2 5 3" xfId="25638"/>
    <cellStyle name="표준 5 2 5 2 5 3 2" xfId="25639"/>
    <cellStyle name="표준 5 2 5 2 5 4" xfId="25640"/>
    <cellStyle name="표준 5 2 5 2 5 5" xfId="25641"/>
    <cellStyle name="표준 5 2 5 2 6" xfId="25642"/>
    <cellStyle name="표준 5 2 5 2 6 2" xfId="25643"/>
    <cellStyle name="표준 5 2 5 2 6 2 2" xfId="25644"/>
    <cellStyle name="표준 5 2 5 2 6 3" xfId="25645"/>
    <cellStyle name="표준 5 2 5 2 6 4" xfId="25646"/>
    <cellStyle name="표준 5 2 5 2 7" xfId="25647"/>
    <cellStyle name="표준 5 2 5 2 7 2" xfId="25648"/>
    <cellStyle name="표준 5 2 5 2 8" xfId="25649"/>
    <cellStyle name="표준 5 2 5 2 9" xfId="25650"/>
    <cellStyle name="표준 5 2 5 3" xfId="25651"/>
    <cellStyle name="표준 5 2 5 3 2" xfId="25652"/>
    <cellStyle name="표준 5 2 5 3 2 2" xfId="25653"/>
    <cellStyle name="표준 5 2 5 3 2 2 2" xfId="25654"/>
    <cellStyle name="표준 5 2 5 3 2 3" xfId="25655"/>
    <cellStyle name="표준 5 2 5 3 2 4" xfId="25656"/>
    <cellStyle name="표준 5 2 5 3 3" xfId="25657"/>
    <cellStyle name="표준 5 2 5 3 3 2" xfId="25658"/>
    <cellStyle name="표준 5 2 5 3 4" xfId="25659"/>
    <cellStyle name="표준 5 2 5 3 5" xfId="25660"/>
    <cellStyle name="표준 5 2 5 4" xfId="25661"/>
    <cellStyle name="표준 5 2 5 4 2" xfId="25662"/>
    <cellStyle name="표준 5 2 5 4 2 2" xfId="25663"/>
    <cellStyle name="표준 5 2 5 4 2 2 2" xfId="25664"/>
    <cellStyle name="표준 5 2 5 4 2 3" xfId="25665"/>
    <cellStyle name="표준 5 2 5 4 2 4" xfId="25666"/>
    <cellStyle name="표준 5 2 5 4 3" xfId="25667"/>
    <cellStyle name="표준 5 2 5 4 3 2" xfId="25668"/>
    <cellStyle name="표준 5 2 5 4 4" xfId="25669"/>
    <cellStyle name="표준 5 2 5 4 5" xfId="25670"/>
    <cellStyle name="표준 5 2 5 5" xfId="25671"/>
    <cellStyle name="표준 5 2 5 5 2" xfId="25672"/>
    <cellStyle name="표준 5 2 5 5 2 2" xfId="25673"/>
    <cellStyle name="표준 5 2 5 5 2 2 2" xfId="25674"/>
    <cellStyle name="표준 5 2 5 5 2 3" xfId="25675"/>
    <cellStyle name="표준 5 2 5 5 2 4" xfId="25676"/>
    <cellStyle name="표준 5 2 5 5 3" xfId="25677"/>
    <cellStyle name="표준 5 2 5 5 3 2" xfId="25678"/>
    <cellStyle name="표준 5 2 5 5 4" xfId="25679"/>
    <cellStyle name="표준 5 2 5 5 5" xfId="25680"/>
    <cellStyle name="표준 5 2 5 6" xfId="25681"/>
    <cellStyle name="표준 5 2 5 6 2" xfId="25682"/>
    <cellStyle name="표준 5 2 5 6 2 2" xfId="25683"/>
    <cellStyle name="표준 5 2 5 6 2 2 2" xfId="25684"/>
    <cellStyle name="표준 5 2 5 6 2 3" xfId="25685"/>
    <cellStyle name="표준 5 2 5 6 2 4" xfId="25686"/>
    <cellStyle name="표준 5 2 5 6 3" xfId="25687"/>
    <cellStyle name="표준 5 2 5 6 3 2" xfId="25688"/>
    <cellStyle name="표준 5 2 5 6 4" xfId="25689"/>
    <cellStyle name="표준 5 2 5 6 5" xfId="25690"/>
    <cellStyle name="표준 5 2 5 7" xfId="25691"/>
    <cellStyle name="표준 5 2 5 7 2" xfId="25692"/>
    <cellStyle name="표준 5 2 5 7 2 2" xfId="25693"/>
    <cellStyle name="표준 5 2 5 7 3" xfId="25694"/>
    <cellStyle name="표준 5 2 5 7 4" xfId="25695"/>
    <cellStyle name="표준 5 2 5 8" xfId="25696"/>
    <cellStyle name="표준 5 2 5 8 2" xfId="25697"/>
    <cellStyle name="표준 5 2 5 9" xfId="25698"/>
    <cellStyle name="표준 5 2 6" xfId="25699"/>
    <cellStyle name="표준 5 2 6 2" xfId="25700"/>
    <cellStyle name="표준 5 2 6 2 2" xfId="25701"/>
    <cellStyle name="표준 5 2 6 2 2 2" xfId="25702"/>
    <cellStyle name="표준 5 2 6 2 2 2 2" xfId="25703"/>
    <cellStyle name="표준 5 2 6 2 2 3" xfId="25704"/>
    <cellStyle name="표준 5 2 6 2 2 4" xfId="25705"/>
    <cellStyle name="표준 5 2 6 2 3" xfId="25706"/>
    <cellStyle name="표준 5 2 6 2 3 2" xfId="25707"/>
    <cellStyle name="표준 5 2 6 2 4" xfId="25708"/>
    <cellStyle name="표준 5 2 6 2 5" xfId="25709"/>
    <cellStyle name="표준 5 2 6 3" xfId="25710"/>
    <cellStyle name="표준 5 2 6 3 2" xfId="25711"/>
    <cellStyle name="표준 5 2 6 3 2 2" xfId="25712"/>
    <cellStyle name="표준 5 2 6 3 2 2 2" xfId="25713"/>
    <cellStyle name="표준 5 2 6 3 2 3" xfId="25714"/>
    <cellStyle name="표준 5 2 6 3 2 4" xfId="25715"/>
    <cellStyle name="표준 5 2 6 3 3" xfId="25716"/>
    <cellStyle name="표준 5 2 6 3 3 2" xfId="25717"/>
    <cellStyle name="표준 5 2 6 3 4" xfId="25718"/>
    <cellStyle name="표준 5 2 6 3 5" xfId="25719"/>
    <cellStyle name="표준 5 2 6 4" xfId="25720"/>
    <cellStyle name="표준 5 2 6 4 2" xfId="25721"/>
    <cellStyle name="표준 5 2 6 4 2 2" xfId="25722"/>
    <cellStyle name="표준 5 2 6 4 2 2 2" xfId="25723"/>
    <cellStyle name="표준 5 2 6 4 2 3" xfId="25724"/>
    <cellStyle name="표준 5 2 6 4 2 4" xfId="25725"/>
    <cellStyle name="표준 5 2 6 4 3" xfId="25726"/>
    <cellStyle name="표준 5 2 6 4 3 2" xfId="25727"/>
    <cellStyle name="표준 5 2 6 4 4" xfId="25728"/>
    <cellStyle name="표준 5 2 6 4 5" xfId="25729"/>
    <cellStyle name="표준 5 2 6 5" xfId="25730"/>
    <cellStyle name="표준 5 2 6 5 2" xfId="25731"/>
    <cellStyle name="표준 5 2 6 5 2 2" xfId="25732"/>
    <cellStyle name="표준 5 2 6 5 2 2 2" xfId="25733"/>
    <cellStyle name="표준 5 2 6 5 2 3" xfId="25734"/>
    <cellStyle name="표준 5 2 6 5 2 4" xfId="25735"/>
    <cellStyle name="표준 5 2 6 5 3" xfId="25736"/>
    <cellStyle name="표준 5 2 6 5 3 2" xfId="25737"/>
    <cellStyle name="표준 5 2 6 5 4" xfId="25738"/>
    <cellStyle name="표준 5 2 6 5 5" xfId="25739"/>
    <cellStyle name="표준 5 2 6 6" xfId="25740"/>
    <cellStyle name="표준 5 2 6 6 2" xfId="25741"/>
    <cellStyle name="표준 5 2 6 6 2 2" xfId="25742"/>
    <cellStyle name="표준 5 2 6 6 3" xfId="25743"/>
    <cellStyle name="표준 5 2 6 6 4" xfId="25744"/>
    <cellStyle name="표준 5 2 6 7" xfId="25745"/>
    <cellStyle name="표준 5 2 6 7 2" xfId="25746"/>
    <cellStyle name="표준 5 2 6 8" xfId="25747"/>
    <cellStyle name="표준 5 2 6 9" xfId="25748"/>
    <cellStyle name="표준 5 2 7" xfId="25749"/>
    <cellStyle name="표준 5 2 7 2" xfId="25750"/>
    <cellStyle name="표준 5 2 7 2 2" xfId="25751"/>
    <cellStyle name="표준 5 2 7 2 2 2" xfId="25752"/>
    <cellStyle name="표준 5 2 7 2 3" xfId="25753"/>
    <cellStyle name="표준 5 2 7 2 4" xfId="25754"/>
    <cellStyle name="표준 5 2 7 3" xfId="25755"/>
    <cellStyle name="표준 5 2 7 3 2" xfId="25756"/>
    <cellStyle name="표준 5 2 7 4" xfId="25757"/>
    <cellStyle name="표준 5 2 7 5" xfId="25758"/>
    <cellStyle name="표준 5 2 8" xfId="25759"/>
    <cellStyle name="표준 5 2 8 2" xfId="25760"/>
    <cellStyle name="표준 5 2 8 2 2" xfId="25761"/>
    <cellStyle name="표준 5 2 8 2 2 2" xfId="25762"/>
    <cellStyle name="표준 5 2 8 2 3" xfId="25763"/>
    <cellStyle name="표준 5 2 8 2 4" xfId="25764"/>
    <cellStyle name="표준 5 2 8 3" xfId="25765"/>
    <cellStyle name="표준 5 2 8 3 2" xfId="25766"/>
    <cellStyle name="표준 5 2 8 4" xfId="25767"/>
    <cellStyle name="표준 5 2 8 5" xfId="25768"/>
    <cellStyle name="표준 5 2 9" xfId="25769"/>
    <cellStyle name="표준 5 2 9 2" xfId="25770"/>
    <cellStyle name="표준 5 2 9 2 2" xfId="25771"/>
    <cellStyle name="표준 5 2 9 2 2 2" xfId="25772"/>
    <cellStyle name="표준 5 2 9 2 3" xfId="25773"/>
    <cellStyle name="표준 5 2 9 2 4" xfId="25774"/>
    <cellStyle name="표준 5 2 9 3" xfId="25775"/>
    <cellStyle name="표준 5 2 9 3 2" xfId="25776"/>
    <cellStyle name="표준 5 2 9 4" xfId="25777"/>
    <cellStyle name="표준 5 2 9 5" xfId="25778"/>
    <cellStyle name="표준 5 3" xfId="25779"/>
    <cellStyle name="표준 5 3 10" xfId="25780"/>
    <cellStyle name="표준 5 3 10 2" xfId="25781"/>
    <cellStyle name="표준 5 3 10 2 2" xfId="25782"/>
    <cellStyle name="표준 5 3 10 3" xfId="25783"/>
    <cellStyle name="표준 5 3 10 4" xfId="25784"/>
    <cellStyle name="표준 5 3 11" xfId="25785"/>
    <cellStyle name="표준 5 3 11 2" xfId="25786"/>
    <cellStyle name="표준 5 3 12" xfId="25787"/>
    <cellStyle name="표준 5 3 13" xfId="25788"/>
    <cellStyle name="표준 5 3 2" xfId="25789"/>
    <cellStyle name="표준 5 3 2 10" xfId="25790"/>
    <cellStyle name="표준 5 3 2 10 2" xfId="25791"/>
    <cellStyle name="표준 5 3 2 11" xfId="25792"/>
    <cellStyle name="표준 5 3 2 12" xfId="25793"/>
    <cellStyle name="표준 5 3 2 12 2" xfId="25794"/>
    <cellStyle name="표준 5 3 2 2" xfId="25795"/>
    <cellStyle name="표준 5 3 2 2 10" xfId="25796"/>
    <cellStyle name="표준 5 3 2 2 11" xfId="25797"/>
    <cellStyle name="표준 5 3 2 2 2" xfId="25798"/>
    <cellStyle name="표준 5 3 2 2 2 10" xfId="25799"/>
    <cellStyle name="표준 5 3 2 2 2 2" xfId="25800"/>
    <cellStyle name="표준 5 3 2 2 2 2 2" xfId="25801"/>
    <cellStyle name="표준 5 3 2 2 2 2 2 2" xfId="25802"/>
    <cellStyle name="표준 5 3 2 2 2 2 2 2 2" xfId="25803"/>
    <cellStyle name="표준 5 3 2 2 2 2 2 2 2 2" xfId="25804"/>
    <cellStyle name="표준 5 3 2 2 2 2 2 2 3" xfId="25805"/>
    <cellStyle name="표준 5 3 2 2 2 2 2 2 4" xfId="25806"/>
    <cellStyle name="표준 5 3 2 2 2 2 2 3" xfId="25807"/>
    <cellStyle name="표준 5 3 2 2 2 2 2 3 2" xfId="25808"/>
    <cellStyle name="표준 5 3 2 2 2 2 2 4" xfId="25809"/>
    <cellStyle name="표준 5 3 2 2 2 2 2 5" xfId="25810"/>
    <cellStyle name="표준 5 3 2 2 2 2 3" xfId="25811"/>
    <cellStyle name="표준 5 3 2 2 2 2 3 2" xfId="25812"/>
    <cellStyle name="표준 5 3 2 2 2 2 3 2 2" xfId="25813"/>
    <cellStyle name="표준 5 3 2 2 2 2 3 2 2 2" xfId="25814"/>
    <cellStyle name="표준 5 3 2 2 2 2 3 2 3" xfId="25815"/>
    <cellStyle name="표준 5 3 2 2 2 2 3 2 4" xfId="25816"/>
    <cellStyle name="표준 5 3 2 2 2 2 3 3" xfId="25817"/>
    <cellStyle name="표준 5 3 2 2 2 2 3 3 2" xfId="25818"/>
    <cellStyle name="표준 5 3 2 2 2 2 3 4" xfId="25819"/>
    <cellStyle name="표준 5 3 2 2 2 2 3 5" xfId="25820"/>
    <cellStyle name="표준 5 3 2 2 2 2 4" xfId="25821"/>
    <cellStyle name="표준 5 3 2 2 2 2 4 2" xfId="25822"/>
    <cellStyle name="표준 5 3 2 2 2 2 4 2 2" xfId="25823"/>
    <cellStyle name="표준 5 3 2 2 2 2 4 2 2 2" xfId="25824"/>
    <cellStyle name="표준 5 3 2 2 2 2 4 2 3" xfId="25825"/>
    <cellStyle name="표준 5 3 2 2 2 2 4 2 4" xfId="25826"/>
    <cellStyle name="표준 5 3 2 2 2 2 4 3" xfId="25827"/>
    <cellStyle name="표준 5 3 2 2 2 2 4 3 2" xfId="25828"/>
    <cellStyle name="표준 5 3 2 2 2 2 4 4" xfId="25829"/>
    <cellStyle name="표준 5 3 2 2 2 2 4 5" xfId="25830"/>
    <cellStyle name="표준 5 3 2 2 2 2 5" xfId="25831"/>
    <cellStyle name="표준 5 3 2 2 2 2 5 2" xfId="25832"/>
    <cellStyle name="표준 5 3 2 2 2 2 5 2 2" xfId="25833"/>
    <cellStyle name="표준 5 3 2 2 2 2 5 2 2 2" xfId="25834"/>
    <cellStyle name="표준 5 3 2 2 2 2 5 2 3" xfId="25835"/>
    <cellStyle name="표준 5 3 2 2 2 2 5 2 4" xfId="25836"/>
    <cellStyle name="표준 5 3 2 2 2 2 5 3" xfId="25837"/>
    <cellStyle name="표준 5 3 2 2 2 2 5 3 2" xfId="25838"/>
    <cellStyle name="표준 5 3 2 2 2 2 5 4" xfId="25839"/>
    <cellStyle name="표준 5 3 2 2 2 2 5 5" xfId="25840"/>
    <cellStyle name="표준 5 3 2 2 2 2 6" xfId="25841"/>
    <cellStyle name="표준 5 3 2 2 2 2 6 2" xfId="25842"/>
    <cellStyle name="표준 5 3 2 2 2 2 6 2 2" xfId="25843"/>
    <cellStyle name="표준 5 3 2 2 2 2 6 3" xfId="25844"/>
    <cellStyle name="표준 5 3 2 2 2 2 6 4" xfId="25845"/>
    <cellStyle name="표준 5 3 2 2 2 2 7" xfId="25846"/>
    <cellStyle name="표준 5 3 2 2 2 2 7 2" xfId="25847"/>
    <cellStyle name="표준 5 3 2 2 2 2 8" xfId="25848"/>
    <cellStyle name="표준 5 3 2 2 2 2 9" xfId="25849"/>
    <cellStyle name="표준 5 3 2 2 2 3" xfId="25850"/>
    <cellStyle name="표준 5 3 2 2 2 3 2" xfId="25851"/>
    <cellStyle name="표준 5 3 2 2 2 3 2 2" xfId="25852"/>
    <cellStyle name="표준 5 3 2 2 2 3 2 2 2" xfId="25853"/>
    <cellStyle name="표준 5 3 2 2 2 3 2 3" xfId="25854"/>
    <cellStyle name="표준 5 3 2 2 2 3 2 4" xfId="25855"/>
    <cellStyle name="표준 5 3 2 2 2 3 3" xfId="25856"/>
    <cellStyle name="표준 5 3 2 2 2 3 3 2" xfId="25857"/>
    <cellStyle name="표준 5 3 2 2 2 3 4" xfId="25858"/>
    <cellStyle name="표준 5 3 2 2 2 3 5" xfId="25859"/>
    <cellStyle name="표준 5 3 2 2 2 4" xfId="25860"/>
    <cellStyle name="표준 5 3 2 2 2 4 2" xfId="25861"/>
    <cellStyle name="표준 5 3 2 2 2 4 2 2" xfId="25862"/>
    <cellStyle name="표준 5 3 2 2 2 4 2 2 2" xfId="25863"/>
    <cellStyle name="표준 5 3 2 2 2 4 2 3" xfId="25864"/>
    <cellStyle name="표준 5 3 2 2 2 4 2 4" xfId="25865"/>
    <cellStyle name="표준 5 3 2 2 2 4 3" xfId="25866"/>
    <cellStyle name="표준 5 3 2 2 2 4 3 2" xfId="25867"/>
    <cellStyle name="표준 5 3 2 2 2 4 4" xfId="25868"/>
    <cellStyle name="표준 5 3 2 2 2 4 5" xfId="25869"/>
    <cellStyle name="표준 5 3 2 2 2 5" xfId="25870"/>
    <cellStyle name="표준 5 3 2 2 2 5 2" xfId="25871"/>
    <cellStyle name="표준 5 3 2 2 2 5 2 2" xfId="25872"/>
    <cellStyle name="표준 5 3 2 2 2 5 2 2 2" xfId="25873"/>
    <cellStyle name="표준 5 3 2 2 2 5 2 3" xfId="25874"/>
    <cellStyle name="표준 5 3 2 2 2 5 2 4" xfId="25875"/>
    <cellStyle name="표준 5 3 2 2 2 5 3" xfId="25876"/>
    <cellStyle name="표준 5 3 2 2 2 5 3 2" xfId="25877"/>
    <cellStyle name="표준 5 3 2 2 2 5 4" xfId="25878"/>
    <cellStyle name="표준 5 3 2 2 2 5 5" xfId="25879"/>
    <cellStyle name="표준 5 3 2 2 2 6" xfId="25880"/>
    <cellStyle name="표준 5 3 2 2 2 6 2" xfId="25881"/>
    <cellStyle name="표준 5 3 2 2 2 6 2 2" xfId="25882"/>
    <cellStyle name="표준 5 3 2 2 2 6 2 2 2" xfId="25883"/>
    <cellStyle name="표준 5 3 2 2 2 6 2 3" xfId="25884"/>
    <cellStyle name="표준 5 3 2 2 2 6 2 4" xfId="25885"/>
    <cellStyle name="표준 5 3 2 2 2 6 3" xfId="25886"/>
    <cellStyle name="표준 5 3 2 2 2 6 3 2" xfId="25887"/>
    <cellStyle name="표준 5 3 2 2 2 6 4" xfId="25888"/>
    <cellStyle name="표준 5 3 2 2 2 6 5" xfId="25889"/>
    <cellStyle name="표준 5 3 2 2 2 7" xfId="25890"/>
    <cellStyle name="표준 5 3 2 2 2 7 2" xfId="25891"/>
    <cellStyle name="표준 5 3 2 2 2 7 2 2" xfId="25892"/>
    <cellStyle name="표준 5 3 2 2 2 7 3" xfId="25893"/>
    <cellStyle name="표준 5 3 2 2 2 7 4" xfId="25894"/>
    <cellStyle name="표준 5 3 2 2 2 8" xfId="25895"/>
    <cellStyle name="표준 5 3 2 2 2 8 2" xfId="25896"/>
    <cellStyle name="표준 5 3 2 2 2 9" xfId="25897"/>
    <cellStyle name="표준 5 3 2 2 3" xfId="25898"/>
    <cellStyle name="표준 5 3 2 2 3 2" xfId="25899"/>
    <cellStyle name="표준 5 3 2 2 3 2 2" xfId="25900"/>
    <cellStyle name="표준 5 3 2 2 3 2 2 2" xfId="25901"/>
    <cellStyle name="표준 5 3 2 2 3 2 2 2 2" xfId="25902"/>
    <cellStyle name="표준 5 3 2 2 3 2 2 3" xfId="25903"/>
    <cellStyle name="표준 5 3 2 2 3 2 2 4" xfId="25904"/>
    <cellStyle name="표준 5 3 2 2 3 2 3" xfId="25905"/>
    <cellStyle name="표준 5 3 2 2 3 2 3 2" xfId="25906"/>
    <cellStyle name="표준 5 3 2 2 3 2 4" xfId="25907"/>
    <cellStyle name="표준 5 3 2 2 3 2 5" xfId="25908"/>
    <cellStyle name="표준 5 3 2 2 3 3" xfId="25909"/>
    <cellStyle name="표준 5 3 2 2 3 3 2" xfId="25910"/>
    <cellStyle name="표준 5 3 2 2 3 3 2 2" xfId="25911"/>
    <cellStyle name="표준 5 3 2 2 3 3 2 2 2" xfId="25912"/>
    <cellStyle name="표준 5 3 2 2 3 3 2 3" xfId="25913"/>
    <cellStyle name="표준 5 3 2 2 3 3 2 4" xfId="25914"/>
    <cellStyle name="표준 5 3 2 2 3 3 3" xfId="25915"/>
    <cellStyle name="표준 5 3 2 2 3 3 3 2" xfId="25916"/>
    <cellStyle name="표준 5 3 2 2 3 3 4" xfId="25917"/>
    <cellStyle name="표준 5 3 2 2 3 3 5" xfId="25918"/>
    <cellStyle name="표준 5 3 2 2 3 4" xfId="25919"/>
    <cellStyle name="표준 5 3 2 2 3 4 2" xfId="25920"/>
    <cellStyle name="표준 5 3 2 2 3 4 2 2" xfId="25921"/>
    <cellStyle name="표준 5 3 2 2 3 4 2 2 2" xfId="25922"/>
    <cellStyle name="표준 5 3 2 2 3 4 2 3" xfId="25923"/>
    <cellStyle name="표준 5 3 2 2 3 4 2 4" xfId="25924"/>
    <cellStyle name="표준 5 3 2 2 3 4 3" xfId="25925"/>
    <cellStyle name="표준 5 3 2 2 3 4 3 2" xfId="25926"/>
    <cellStyle name="표준 5 3 2 2 3 4 4" xfId="25927"/>
    <cellStyle name="표준 5 3 2 2 3 4 5" xfId="25928"/>
    <cellStyle name="표준 5 3 2 2 3 5" xfId="25929"/>
    <cellStyle name="표준 5 3 2 2 3 5 2" xfId="25930"/>
    <cellStyle name="표준 5 3 2 2 3 5 2 2" xfId="25931"/>
    <cellStyle name="표준 5 3 2 2 3 5 2 2 2" xfId="25932"/>
    <cellStyle name="표준 5 3 2 2 3 5 2 3" xfId="25933"/>
    <cellStyle name="표준 5 3 2 2 3 5 2 4" xfId="25934"/>
    <cellStyle name="표준 5 3 2 2 3 5 3" xfId="25935"/>
    <cellStyle name="표준 5 3 2 2 3 5 3 2" xfId="25936"/>
    <cellStyle name="표준 5 3 2 2 3 5 4" xfId="25937"/>
    <cellStyle name="표준 5 3 2 2 3 5 5" xfId="25938"/>
    <cellStyle name="표준 5 3 2 2 3 6" xfId="25939"/>
    <cellStyle name="표준 5 3 2 2 3 6 2" xfId="25940"/>
    <cellStyle name="표준 5 3 2 2 3 6 2 2" xfId="25941"/>
    <cellStyle name="표준 5 3 2 2 3 6 3" xfId="25942"/>
    <cellStyle name="표준 5 3 2 2 3 6 4" xfId="25943"/>
    <cellStyle name="표준 5 3 2 2 3 7" xfId="25944"/>
    <cellStyle name="표준 5 3 2 2 3 7 2" xfId="25945"/>
    <cellStyle name="표준 5 3 2 2 3 8" xfId="25946"/>
    <cellStyle name="표준 5 3 2 2 3 9" xfId="25947"/>
    <cellStyle name="표준 5 3 2 2 4" xfId="25948"/>
    <cellStyle name="표준 5 3 2 2 4 2" xfId="25949"/>
    <cellStyle name="표준 5 3 2 2 4 2 2" xfId="25950"/>
    <cellStyle name="표준 5 3 2 2 4 2 2 2" xfId="25951"/>
    <cellStyle name="표준 5 3 2 2 4 2 3" xfId="25952"/>
    <cellStyle name="표준 5 3 2 2 4 2 4" xfId="25953"/>
    <cellStyle name="표준 5 3 2 2 4 3" xfId="25954"/>
    <cellStyle name="표준 5 3 2 2 4 3 2" xfId="25955"/>
    <cellStyle name="표준 5 3 2 2 4 4" xfId="25956"/>
    <cellStyle name="표준 5 3 2 2 4 5" xfId="25957"/>
    <cellStyle name="표준 5 3 2 2 5" xfId="25958"/>
    <cellStyle name="표준 5 3 2 2 5 2" xfId="25959"/>
    <cellStyle name="표준 5 3 2 2 5 2 2" xfId="25960"/>
    <cellStyle name="표준 5 3 2 2 5 2 2 2" xfId="25961"/>
    <cellStyle name="표준 5 3 2 2 5 2 3" xfId="25962"/>
    <cellStyle name="표준 5 3 2 2 5 2 4" xfId="25963"/>
    <cellStyle name="표준 5 3 2 2 5 3" xfId="25964"/>
    <cellStyle name="표준 5 3 2 2 5 3 2" xfId="25965"/>
    <cellStyle name="표준 5 3 2 2 5 4" xfId="25966"/>
    <cellStyle name="표준 5 3 2 2 5 5" xfId="25967"/>
    <cellStyle name="표준 5 3 2 2 6" xfId="25968"/>
    <cellStyle name="표준 5 3 2 2 6 2" xfId="25969"/>
    <cellStyle name="표준 5 3 2 2 6 2 2" xfId="25970"/>
    <cellStyle name="표준 5 3 2 2 6 2 2 2" xfId="25971"/>
    <cellStyle name="표준 5 3 2 2 6 2 3" xfId="25972"/>
    <cellStyle name="표준 5 3 2 2 6 2 4" xfId="25973"/>
    <cellStyle name="표준 5 3 2 2 6 3" xfId="25974"/>
    <cellStyle name="표준 5 3 2 2 6 3 2" xfId="25975"/>
    <cellStyle name="표준 5 3 2 2 6 4" xfId="25976"/>
    <cellStyle name="표준 5 3 2 2 6 5" xfId="25977"/>
    <cellStyle name="표준 5 3 2 2 7" xfId="25978"/>
    <cellStyle name="표준 5 3 2 2 7 2" xfId="25979"/>
    <cellStyle name="표준 5 3 2 2 7 2 2" xfId="25980"/>
    <cellStyle name="표준 5 3 2 2 7 2 2 2" xfId="25981"/>
    <cellStyle name="표준 5 3 2 2 7 2 3" xfId="25982"/>
    <cellStyle name="표준 5 3 2 2 7 2 4" xfId="25983"/>
    <cellStyle name="표준 5 3 2 2 7 3" xfId="25984"/>
    <cellStyle name="표준 5 3 2 2 7 3 2" xfId="25985"/>
    <cellStyle name="표준 5 3 2 2 7 4" xfId="25986"/>
    <cellStyle name="표준 5 3 2 2 7 5" xfId="25987"/>
    <cellStyle name="표준 5 3 2 2 8" xfId="25988"/>
    <cellStyle name="표준 5 3 2 2 8 2" xfId="25989"/>
    <cellStyle name="표준 5 3 2 2 8 2 2" xfId="25990"/>
    <cellStyle name="표준 5 3 2 2 8 3" xfId="25991"/>
    <cellStyle name="표준 5 3 2 2 8 4" xfId="25992"/>
    <cellStyle name="표준 5 3 2 2 9" xfId="25993"/>
    <cellStyle name="표준 5 3 2 2 9 2" xfId="25994"/>
    <cellStyle name="표준 5 3 2 3" xfId="25995"/>
    <cellStyle name="표준 5 3 2 3 10" xfId="25996"/>
    <cellStyle name="표준 5 3 2 3 2" xfId="25997"/>
    <cellStyle name="표준 5 3 2 3 2 2" xfId="25998"/>
    <cellStyle name="표준 5 3 2 3 2 2 2" xfId="25999"/>
    <cellStyle name="표준 5 3 2 3 2 2 2 2" xfId="26000"/>
    <cellStyle name="표준 5 3 2 3 2 2 2 2 2" xfId="26001"/>
    <cellStyle name="표준 5 3 2 3 2 2 2 3" xfId="26002"/>
    <cellStyle name="표준 5 3 2 3 2 2 2 4" xfId="26003"/>
    <cellStyle name="표준 5 3 2 3 2 2 3" xfId="26004"/>
    <cellStyle name="표준 5 3 2 3 2 2 3 2" xfId="26005"/>
    <cellStyle name="표준 5 3 2 3 2 2 4" xfId="26006"/>
    <cellStyle name="표준 5 3 2 3 2 2 5" xfId="26007"/>
    <cellStyle name="표준 5 3 2 3 2 3" xfId="26008"/>
    <cellStyle name="표준 5 3 2 3 2 3 2" xfId="26009"/>
    <cellStyle name="표준 5 3 2 3 2 3 2 2" xfId="26010"/>
    <cellStyle name="표준 5 3 2 3 2 3 2 2 2" xfId="26011"/>
    <cellStyle name="표준 5 3 2 3 2 3 2 3" xfId="26012"/>
    <cellStyle name="표준 5 3 2 3 2 3 2 4" xfId="26013"/>
    <cellStyle name="표준 5 3 2 3 2 3 3" xfId="26014"/>
    <cellStyle name="표준 5 3 2 3 2 3 3 2" xfId="26015"/>
    <cellStyle name="표준 5 3 2 3 2 3 4" xfId="26016"/>
    <cellStyle name="표준 5 3 2 3 2 3 5" xfId="26017"/>
    <cellStyle name="표준 5 3 2 3 2 4" xfId="26018"/>
    <cellStyle name="표준 5 3 2 3 2 4 2" xfId="26019"/>
    <cellStyle name="표준 5 3 2 3 2 4 2 2" xfId="26020"/>
    <cellStyle name="표준 5 3 2 3 2 4 2 2 2" xfId="26021"/>
    <cellStyle name="표준 5 3 2 3 2 4 2 3" xfId="26022"/>
    <cellStyle name="표준 5 3 2 3 2 4 2 4" xfId="26023"/>
    <cellStyle name="표준 5 3 2 3 2 4 3" xfId="26024"/>
    <cellStyle name="표준 5 3 2 3 2 4 3 2" xfId="26025"/>
    <cellStyle name="표준 5 3 2 3 2 4 4" xfId="26026"/>
    <cellStyle name="표준 5 3 2 3 2 4 5" xfId="26027"/>
    <cellStyle name="표준 5 3 2 3 2 5" xfId="26028"/>
    <cellStyle name="표준 5 3 2 3 2 5 2" xfId="26029"/>
    <cellStyle name="표준 5 3 2 3 2 5 2 2" xfId="26030"/>
    <cellStyle name="표준 5 3 2 3 2 5 2 2 2" xfId="26031"/>
    <cellStyle name="표준 5 3 2 3 2 5 2 3" xfId="26032"/>
    <cellStyle name="표준 5 3 2 3 2 5 2 4" xfId="26033"/>
    <cellStyle name="표준 5 3 2 3 2 5 3" xfId="26034"/>
    <cellStyle name="표준 5 3 2 3 2 5 3 2" xfId="26035"/>
    <cellStyle name="표준 5 3 2 3 2 5 4" xfId="26036"/>
    <cellStyle name="표준 5 3 2 3 2 5 5" xfId="26037"/>
    <cellStyle name="표준 5 3 2 3 2 6" xfId="26038"/>
    <cellStyle name="표준 5 3 2 3 2 6 2" xfId="26039"/>
    <cellStyle name="표준 5 3 2 3 2 6 2 2" xfId="26040"/>
    <cellStyle name="표준 5 3 2 3 2 6 3" xfId="26041"/>
    <cellStyle name="표준 5 3 2 3 2 6 4" xfId="26042"/>
    <cellStyle name="표준 5 3 2 3 2 7" xfId="26043"/>
    <cellStyle name="표준 5 3 2 3 2 7 2" xfId="26044"/>
    <cellStyle name="표준 5 3 2 3 2 8" xfId="26045"/>
    <cellStyle name="표준 5 3 2 3 2 9" xfId="26046"/>
    <cellStyle name="표준 5 3 2 3 3" xfId="26047"/>
    <cellStyle name="표준 5 3 2 3 3 2" xfId="26048"/>
    <cellStyle name="표준 5 3 2 3 3 2 2" xfId="26049"/>
    <cellStyle name="표준 5 3 2 3 3 2 2 2" xfId="26050"/>
    <cellStyle name="표준 5 3 2 3 3 2 3" xfId="26051"/>
    <cellStyle name="표준 5 3 2 3 3 2 4" xfId="26052"/>
    <cellStyle name="표준 5 3 2 3 3 3" xfId="26053"/>
    <cellStyle name="표준 5 3 2 3 3 3 2" xfId="26054"/>
    <cellStyle name="표준 5 3 2 3 3 4" xfId="26055"/>
    <cellStyle name="표준 5 3 2 3 3 5" xfId="26056"/>
    <cellStyle name="표준 5 3 2 3 4" xfId="26057"/>
    <cellStyle name="표준 5 3 2 3 4 2" xfId="26058"/>
    <cellStyle name="표준 5 3 2 3 4 2 2" xfId="26059"/>
    <cellStyle name="표준 5 3 2 3 4 2 2 2" xfId="26060"/>
    <cellStyle name="표준 5 3 2 3 4 2 3" xfId="26061"/>
    <cellStyle name="표준 5 3 2 3 4 2 4" xfId="26062"/>
    <cellStyle name="표준 5 3 2 3 4 3" xfId="26063"/>
    <cellStyle name="표준 5 3 2 3 4 3 2" xfId="26064"/>
    <cellStyle name="표준 5 3 2 3 4 4" xfId="26065"/>
    <cellStyle name="표준 5 3 2 3 4 5" xfId="26066"/>
    <cellStyle name="표준 5 3 2 3 5" xfId="26067"/>
    <cellStyle name="표준 5 3 2 3 5 2" xfId="26068"/>
    <cellStyle name="표준 5 3 2 3 5 2 2" xfId="26069"/>
    <cellStyle name="표준 5 3 2 3 5 2 2 2" xfId="26070"/>
    <cellStyle name="표준 5 3 2 3 5 2 3" xfId="26071"/>
    <cellStyle name="표준 5 3 2 3 5 2 4" xfId="26072"/>
    <cellStyle name="표준 5 3 2 3 5 3" xfId="26073"/>
    <cellStyle name="표준 5 3 2 3 5 3 2" xfId="26074"/>
    <cellStyle name="표준 5 3 2 3 5 4" xfId="26075"/>
    <cellStyle name="표준 5 3 2 3 5 5" xfId="26076"/>
    <cellStyle name="표준 5 3 2 3 6" xfId="26077"/>
    <cellStyle name="표준 5 3 2 3 6 2" xfId="26078"/>
    <cellStyle name="표준 5 3 2 3 6 2 2" xfId="26079"/>
    <cellStyle name="표준 5 3 2 3 6 2 2 2" xfId="26080"/>
    <cellStyle name="표준 5 3 2 3 6 2 3" xfId="26081"/>
    <cellStyle name="표준 5 3 2 3 6 2 4" xfId="26082"/>
    <cellStyle name="표준 5 3 2 3 6 3" xfId="26083"/>
    <cellStyle name="표준 5 3 2 3 6 3 2" xfId="26084"/>
    <cellStyle name="표준 5 3 2 3 6 4" xfId="26085"/>
    <cellStyle name="표준 5 3 2 3 6 5" xfId="26086"/>
    <cellStyle name="표준 5 3 2 3 7" xfId="26087"/>
    <cellStyle name="표준 5 3 2 3 7 2" xfId="26088"/>
    <cellStyle name="표준 5 3 2 3 7 2 2" xfId="26089"/>
    <cellStyle name="표준 5 3 2 3 7 3" xfId="26090"/>
    <cellStyle name="표준 5 3 2 3 7 4" xfId="26091"/>
    <cellStyle name="표준 5 3 2 3 8" xfId="26092"/>
    <cellStyle name="표준 5 3 2 3 8 2" xfId="26093"/>
    <cellStyle name="표준 5 3 2 3 9" xfId="26094"/>
    <cellStyle name="표준 5 3 2 4" xfId="26095"/>
    <cellStyle name="표준 5 3 2 4 2" xfId="26096"/>
    <cellStyle name="표준 5 3 2 4 2 2" xfId="26097"/>
    <cellStyle name="표준 5 3 2 4 2 2 2" xfId="26098"/>
    <cellStyle name="표준 5 3 2 4 2 2 2 2" xfId="26099"/>
    <cellStyle name="표준 5 3 2 4 2 2 3" xfId="26100"/>
    <cellStyle name="표준 5 3 2 4 2 2 4" xfId="26101"/>
    <cellStyle name="표준 5 3 2 4 2 3" xfId="26102"/>
    <cellStyle name="표준 5 3 2 4 2 3 2" xfId="26103"/>
    <cellStyle name="표준 5 3 2 4 2 4" xfId="26104"/>
    <cellStyle name="표준 5 3 2 4 2 5" xfId="26105"/>
    <cellStyle name="표준 5 3 2 4 3" xfId="26106"/>
    <cellStyle name="표준 5 3 2 4 3 2" xfId="26107"/>
    <cellStyle name="표준 5 3 2 4 3 2 2" xfId="26108"/>
    <cellStyle name="표준 5 3 2 4 3 2 2 2" xfId="26109"/>
    <cellStyle name="표준 5 3 2 4 3 2 3" xfId="26110"/>
    <cellStyle name="표준 5 3 2 4 3 2 4" xfId="26111"/>
    <cellStyle name="표준 5 3 2 4 3 3" xfId="26112"/>
    <cellStyle name="표준 5 3 2 4 3 3 2" xfId="26113"/>
    <cellStyle name="표준 5 3 2 4 3 4" xfId="26114"/>
    <cellStyle name="표준 5 3 2 4 3 5" xfId="26115"/>
    <cellStyle name="표준 5 3 2 4 4" xfId="26116"/>
    <cellStyle name="표준 5 3 2 4 4 2" xfId="26117"/>
    <cellStyle name="표준 5 3 2 4 4 2 2" xfId="26118"/>
    <cellStyle name="표준 5 3 2 4 4 2 2 2" xfId="26119"/>
    <cellStyle name="표준 5 3 2 4 4 2 3" xfId="26120"/>
    <cellStyle name="표준 5 3 2 4 4 2 4" xfId="26121"/>
    <cellStyle name="표준 5 3 2 4 4 3" xfId="26122"/>
    <cellStyle name="표준 5 3 2 4 4 3 2" xfId="26123"/>
    <cellStyle name="표준 5 3 2 4 4 4" xfId="26124"/>
    <cellStyle name="표준 5 3 2 4 4 5" xfId="26125"/>
    <cellStyle name="표준 5 3 2 4 5" xfId="26126"/>
    <cellStyle name="표준 5 3 2 4 5 2" xfId="26127"/>
    <cellStyle name="표준 5 3 2 4 5 2 2" xfId="26128"/>
    <cellStyle name="표준 5 3 2 4 5 2 2 2" xfId="26129"/>
    <cellStyle name="표준 5 3 2 4 5 2 3" xfId="26130"/>
    <cellStyle name="표준 5 3 2 4 5 2 4" xfId="26131"/>
    <cellStyle name="표준 5 3 2 4 5 3" xfId="26132"/>
    <cellStyle name="표준 5 3 2 4 5 3 2" xfId="26133"/>
    <cellStyle name="표준 5 3 2 4 5 4" xfId="26134"/>
    <cellStyle name="표준 5 3 2 4 5 5" xfId="26135"/>
    <cellStyle name="표준 5 3 2 4 6" xfId="26136"/>
    <cellStyle name="표준 5 3 2 4 6 2" xfId="26137"/>
    <cellStyle name="표준 5 3 2 4 6 2 2" xfId="26138"/>
    <cellStyle name="표준 5 3 2 4 6 3" xfId="26139"/>
    <cellStyle name="표준 5 3 2 4 6 4" xfId="26140"/>
    <cellStyle name="표준 5 3 2 4 7" xfId="26141"/>
    <cellStyle name="표준 5 3 2 4 7 2" xfId="26142"/>
    <cellStyle name="표준 5 3 2 4 8" xfId="26143"/>
    <cellStyle name="표준 5 3 2 4 9" xfId="26144"/>
    <cellStyle name="표준 5 3 2 5" xfId="26145"/>
    <cellStyle name="표준 5 3 2 5 2" xfId="26146"/>
    <cellStyle name="표준 5 3 2 5 2 2" xfId="26147"/>
    <cellStyle name="표준 5 3 2 5 2 2 2" xfId="26148"/>
    <cellStyle name="표준 5 3 2 5 2 3" xfId="26149"/>
    <cellStyle name="표준 5 3 2 5 2 4" xfId="26150"/>
    <cellStyle name="표준 5 3 2 5 3" xfId="26151"/>
    <cellStyle name="표준 5 3 2 5 3 2" xfId="26152"/>
    <cellStyle name="표준 5 3 2 5 4" xfId="26153"/>
    <cellStyle name="표준 5 3 2 5 5" xfId="26154"/>
    <cellStyle name="표준 5 3 2 6" xfId="26155"/>
    <cellStyle name="표준 5 3 2 6 2" xfId="26156"/>
    <cellStyle name="표준 5 3 2 6 2 2" xfId="26157"/>
    <cellStyle name="표준 5 3 2 6 2 2 2" xfId="26158"/>
    <cellStyle name="표준 5 3 2 6 2 3" xfId="26159"/>
    <cellStyle name="표준 5 3 2 6 2 4" xfId="26160"/>
    <cellStyle name="표준 5 3 2 6 3" xfId="26161"/>
    <cellStyle name="표준 5 3 2 6 3 2" xfId="26162"/>
    <cellStyle name="표준 5 3 2 6 4" xfId="26163"/>
    <cellStyle name="표준 5 3 2 6 5" xfId="26164"/>
    <cellStyle name="표준 5 3 2 7" xfId="26165"/>
    <cellStyle name="표준 5 3 2 7 2" xfId="26166"/>
    <cellStyle name="표준 5 3 2 7 2 2" xfId="26167"/>
    <cellStyle name="표준 5 3 2 7 2 2 2" xfId="26168"/>
    <cellStyle name="표준 5 3 2 7 2 3" xfId="26169"/>
    <cellStyle name="표준 5 3 2 7 2 4" xfId="26170"/>
    <cellStyle name="표준 5 3 2 7 3" xfId="26171"/>
    <cellStyle name="표준 5 3 2 7 3 2" xfId="26172"/>
    <cellStyle name="표준 5 3 2 7 4" xfId="26173"/>
    <cellStyle name="표준 5 3 2 7 5" xfId="26174"/>
    <cellStyle name="표준 5 3 2 8" xfId="26175"/>
    <cellStyle name="표준 5 3 2 8 2" xfId="26176"/>
    <cellStyle name="표준 5 3 2 8 2 2" xfId="26177"/>
    <cellStyle name="표준 5 3 2 8 2 2 2" xfId="26178"/>
    <cellStyle name="표준 5 3 2 8 2 3" xfId="26179"/>
    <cellStyle name="표준 5 3 2 8 2 4" xfId="26180"/>
    <cellStyle name="표준 5 3 2 8 3" xfId="26181"/>
    <cellStyle name="표준 5 3 2 8 3 2" xfId="26182"/>
    <cellStyle name="표준 5 3 2 8 4" xfId="26183"/>
    <cellStyle name="표준 5 3 2 8 5" xfId="26184"/>
    <cellStyle name="표준 5 3 2 9" xfId="26185"/>
    <cellStyle name="표준 5 3 2 9 2" xfId="26186"/>
    <cellStyle name="표준 5 3 2 9 2 2" xfId="26187"/>
    <cellStyle name="표준 5 3 2 9 3" xfId="26188"/>
    <cellStyle name="표준 5 3 2 9 4" xfId="26189"/>
    <cellStyle name="표준 5 3 3" xfId="26190"/>
    <cellStyle name="표준 5 3 3 10" xfId="26191"/>
    <cellStyle name="표준 5 3 3 11" xfId="26192"/>
    <cellStyle name="표준 5 3 3 2" xfId="26193"/>
    <cellStyle name="표준 5 3 3 2 10" xfId="26194"/>
    <cellStyle name="표준 5 3 3 2 2" xfId="26195"/>
    <cellStyle name="표준 5 3 3 2 2 2" xfId="26196"/>
    <cellStyle name="표준 5 3 3 2 2 2 2" xfId="26197"/>
    <cellStyle name="표준 5 3 3 2 2 2 2 2" xfId="26198"/>
    <cellStyle name="표준 5 3 3 2 2 2 2 2 2" xfId="26199"/>
    <cellStyle name="표준 5 3 3 2 2 2 2 3" xfId="26200"/>
    <cellStyle name="표준 5 3 3 2 2 2 2 4" xfId="26201"/>
    <cellStyle name="표준 5 3 3 2 2 2 3" xfId="26202"/>
    <cellStyle name="표준 5 3 3 2 2 2 3 2" xfId="26203"/>
    <cellStyle name="표준 5 3 3 2 2 2 4" xfId="26204"/>
    <cellStyle name="표준 5 3 3 2 2 2 5" xfId="26205"/>
    <cellStyle name="표준 5 3 3 2 2 3" xfId="26206"/>
    <cellStyle name="표준 5 3 3 2 2 3 2" xfId="26207"/>
    <cellStyle name="표준 5 3 3 2 2 3 2 2" xfId="26208"/>
    <cellStyle name="표준 5 3 3 2 2 3 2 2 2" xfId="26209"/>
    <cellStyle name="표준 5 3 3 2 2 3 2 3" xfId="26210"/>
    <cellStyle name="표준 5 3 3 2 2 3 2 4" xfId="26211"/>
    <cellStyle name="표준 5 3 3 2 2 3 3" xfId="26212"/>
    <cellStyle name="표준 5 3 3 2 2 3 3 2" xfId="26213"/>
    <cellStyle name="표준 5 3 3 2 2 3 4" xfId="26214"/>
    <cellStyle name="표준 5 3 3 2 2 3 5" xfId="26215"/>
    <cellStyle name="표준 5 3 3 2 2 4" xfId="26216"/>
    <cellStyle name="표준 5 3 3 2 2 4 2" xfId="26217"/>
    <cellStyle name="표준 5 3 3 2 2 4 2 2" xfId="26218"/>
    <cellStyle name="표준 5 3 3 2 2 4 2 2 2" xfId="26219"/>
    <cellStyle name="표준 5 3 3 2 2 4 2 3" xfId="26220"/>
    <cellStyle name="표준 5 3 3 2 2 4 2 4" xfId="26221"/>
    <cellStyle name="표준 5 3 3 2 2 4 3" xfId="26222"/>
    <cellStyle name="표준 5 3 3 2 2 4 3 2" xfId="26223"/>
    <cellStyle name="표준 5 3 3 2 2 4 4" xfId="26224"/>
    <cellStyle name="표준 5 3 3 2 2 4 5" xfId="26225"/>
    <cellStyle name="표준 5 3 3 2 2 5" xfId="26226"/>
    <cellStyle name="표준 5 3 3 2 2 5 2" xfId="26227"/>
    <cellStyle name="표준 5 3 3 2 2 5 2 2" xfId="26228"/>
    <cellStyle name="표준 5 3 3 2 2 5 2 2 2" xfId="26229"/>
    <cellStyle name="표준 5 3 3 2 2 5 2 3" xfId="26230"/>
    <cellStyle name="표준 5 3 3 2 2 5 2 4" xfId="26231"/>
    <cellStyle name="표준 5 3 3 2 2 5 3" xfId="26232"/>
    <cellStyle name="표준 5 3 3 2 2 5 3 2" xfId="26233"/>
    <cellStyle name="표준 5 3 3 2 2 5 4" xfId="26234"/>
    <cellStyle name="표준 5 3 3 2 2 5 5" xfId="26235"/>
    <cellStyle name="표준 5 3 3 2 2 6" xfId="26236"/>
    <cellStyle name="표준 5 3 3 2 2 6 2" xfId="26237"/>
    <cellStyle name="표준 5 3 3 2 2 6 2 2" xfId="26238"/>
    <cellStyle name="표준 5 3 3 2 2 6 3" xfId="26239"/>
    <cellStyle name="표준 5 3 3 2 2 6 4" xfId="26240"/>
    <cellStyle name="표준 5 3 3 2 2 7" xfId="26241"/>
    <cellStyle name="표준 5 3 3 2 2 7 2" xfId="26242"/>
    <cellStyle name="표준 5 3 3 2 2 8" xfId="26243"/>
    <cellStyle name="표준 5 3 3 2 2 9" xfId="26244"/>
    <cellStyle name="표준 5 3 3 2 3" xfId="26245"/>
    <cellStyle name="표준 5 3 3 2 3 2" xfId="26246"/>
    <cellStyle name="표준 5 3 3 2 3 2 2" xfId="26247"/>
    <cellStyle name="표준 5 3 3 2 3 2 2 2" xfId="26248"/>
    <cellStyle name="표준 5 3 3 2 3 2 3" xfId="26249"/>
    <cellStyle name="표준 5 3 3 2 3 2 4" xfId="26250"/>
    <cellStyle name="표준 5 3 3 2 3 3" xfId="26251"/>
    <cellStyle name="표준 5 3 3 2 3 3 2" xfId="26252"/>
    <cellStyle name="표준 5 3 3 2 3 4" xfId="26253"/>
    <cellStyle name="표준 5 3 3 2 3 5" xfId="26254"/>
    <cellStyle name="표준 5 3 3 2 4" xfId="26255"/>
    <cellStyle name="표준 5 3 3 2 4 2" xfId="26256"/>
    <cellStyle name="표준 5 3 3 2 4 2 2" xfId="26257"/>
    <cellStyle name="표준 5 3 3 2 4 2 2 2" xfId="26258"/>
    <cellStyle name="표준 5 3 3 2 4 2 3" xfId="26259"/>
    <cellStyle name="표준 5 3 3 2 4 2 4" xfId="26260"/>
    <cellStyle name="표준 5 3 3 2 4 3" xfId="26261"/>
    <cellStyle name="표준 5 3 3 2 4 3 2" xfId="26262"/>
    <cellStyle name="표준 5 3 3 2 4 4" xfId="26263"/>
    <cellStyle name="표준 5 3 3 2 4 5" xfId="26264"/>
    <cellStyle name="표준 5 3 3 2 5" xfId="26265"/>
    <cellStyle name="표준 5 3 3 2 5 2" xfId="26266"/>
    <cellStyle name="표준 5 3 3 2 5 2 2" xfId="26267"/>
    <cellStyle name="표준 5 3 3 2 5 2 2 2" xfId="26268"/>
    <cellStyle name="표준 5 3 3 2 5 2 3" xfId="26269"/>
    <cellStyle name="표준 5 3 3 2 5 2 4" xfId="26270"/>
    <cellStyle name="표준 5 3 3 2 5 3" xfId="26271"/>
    <cellStyle name="표준 5 3 3 2 5 3 2" xfId="26272"/>
    <cellStyle name="표준 5 3 3 2 5 4" xfId="26273"/>
    <cellStyle name="표준 5 3 3 2 5 5" xfId="26274"/>
    <cellStyle name="표준 5 3 3 2 6" xfId="26275"/>
    <cellStyle name="표준 5 3 3 2 6 2" xfId="26276"/>
    <cellStyle name="표준 5 3 3 2 6 2 2" xfId="26277"/>
    <cellStyle name="표준 5 3 3 2 6 2 2 2" xfId="26278"/>
    <cellStyle name="표준 5 3 3 2 6 2 3" xfId="26279"/>
    <cellStyle name="표준 5 3 3 2 6 2 4" xfId="26280"/>
    <cellStyle name="표준 5 3 3 2 6 3" xfId="26281"/>
    <cellStyle name="표준 5 3 3 2 6 3 2" xfId="26282"/>
    <cellStyle name="표준 5 3 3 2 6 4" xfId="26283"/>
    <cellStyle name="표준 5 3 3 2 6 5" xfId="26284"/>
    <cellStyle name="표준 5 3 3 2 7" xfId="26285"/>
    <cellStyle name="표준 5 3 3 2 7 2" xfId="26286"/>
    <cellStyle name="표준 5 3 3 2 7 2 2" xfId="26287"/>
    <cellStyle name="표준 5 3 3 2 7 3" xfId="26288"/>
    <cellStyle name="표준 5 3 3 2 7 4" xfId="26289"/>
    <cellStyle name="표준 5 3 3 2 8" xfId="26290"/>
    <cellStyle name="표준 5 3 3 2 8 2" xfId="26291"/>
    <cellStyle name="표준 5 3 3 2 9" xfId="26292"/>
    <cellStyle name="표준 5 3 3 3" xfId="26293"/>
    <cellStyle name="표준 5 3 3 3 2" xfId="26294"/>
    <cellStyle name="표준 5 3 3 3 2 2" xfId="26295"/>
    <cellStyle name="표준 5 3 3 3 2 2 2" xfId="26296"/>
    <cellStyle name="표준 5 3 3 3 2 2 2 2" xfId="26297"/>
    <cellStyle name="표준 5 3 3 3 2 2 3" xfId="26298"/>
    <cellStyle name="표준 5 3 3 3 2 2 4" xfId="26299"/>
    <cellStyle name="표준 5 3 3 3 2 3" xfId="26300"/>
    <cellStyle name="표준 5 3 3 3 2 3 2" xfId="26301"/>
    <cellStyle name="표준 5 3 3 3 2 4" xfId="26302"/>
    <cellStyle name="표준 5 3 3 3 2 5" xfId="26303"/>
    <cellStyle name="표준 5 3 3 3 3" xfId="26304"/>
    <cellStyle name="표준 5 3 3 3 3 2" xfId="26305"/>
    <cellStyle name="표준 5 3 3 3 3 2 2" xfId="26306"/>
    <cellStyle name="표준 5 3 3 3 3 2 2 2" xfId="26307"/>
    <cellStyle name="표준 5 3 3 3 3 2 3" xfId="26308"/>
    <cellStyle name="표준 5 3 3 3 3 2 4" xfId="26309"/>
    <cellStyle name="표준 5 3 3 3 3 3" xfId="26310"/>
    <cellStyle name="표준 5 3 3 3 3 3 2" xfId="26311"/>
    <cellStyle name="표준 5 3 3 3 3 4" xfId="26312"/>
    <cellStyle name="표준 5 3 3 3 3 5" xfId="26313"/>
    <cellStyle name="표준 5 3 3 3 4" xfId="26314"/>
    <cellStyle name="표준 5 3 3 3 4 2" xfId="26315"/>
    <cellStyle name="표준 5 3 3 3 4 2 2" xfId="26316"/>
    <cellStyle name="표준 5 3 3 3 4 2 2 2" xfId="26317"/>
    <cellStyle name="표준 5 3 3 3 4 2 3" xfId="26318"/>
    <cellStyle name="표준 5 3 3 3 4 2 4" xfId="26319"/>
    <cellStyle name="표준 5 3 3 3 4 3" xfId="26320"/>
    <cellStyle name="표준 5 3 3 3 4 3 2" xfId="26321"/>
    <cellStyle name="표준 5 3 3 3 4 4" xfId="26322"/>
    <cellStyle name="표준 5 3 3 3 4 5" xfId="26323"/>
    <cellStyle name="표준 5 3 3 3 5" xfId="26324"/>
    <cellStyle name="표준 5 3 3 3 5 2" xfId="26325"/>
    <cellStyle name="표준 5 3 3 3 5 2 2" xfId="26326"/>
    <cellStyle name="표준 5 3 3 3 5 2 2 2" xfId="26327"/>
    <cellStyle name="표준 5 3 3 3 5 2 3" xfId="26328"/>
    <cellStyle name="표준 5 3 3 3 5 2 4" xfId="26329"/>
    <cellStyle name="표준 5 3 3 3 5 3" xfId="26330"/>
    <cellStyle name="표준 5 3 3 3 5 3 2" xfId="26331"/>
    <cellStyle name="표준 5 3 3 3 5 4" xfId="26332"/>
    <cellStyle name="표준 5 3 3 3 5 5" xfId="26333"/>
    <cellStyle name="표준 5 3 3 3 6" xfId="26334"/>
    <cellStyle name="표준 5 3 3 3 6 2" xfId="26335"/>
    <cellStyle name="표준 5 3 3 3 6 2 2" xfId="26336"/>
    <cellStyle name="표준 5 3 3 3 6 3" xfId="26337"/>
    <cellStyle name="표준 5 3 3 3 6 4" xfId="26338"/>
    <cellStyle name="표준 5 3 3 3 7" xfId="26339"/>
    <cellStyle name="표준 5 3 3 3 7 2" xfId="26340"/>
    <cellStyle name="표준 5 3 3 3 8" xfId="26341"/>
    <cellStyle name="표준 5 3 3 3 9" xfId="26342"/>
    <cellStyle name="표준 5 3 3 4" xfId="26343"/>
    <cellStyle name="표준 5 3 3 4 2" xfId="26344"/>
    <cellStyle name="표준 5 3 3 4 2 2" xfId="26345"/>
    <cellStyle name="표준 5 3 3 4 2 2 2" xfId="26346"/>
    <cellStyle name="표준 5 3 3 4 2 3" xfId="26347"/>
    <cellStyle name="표준 5 3 3 4 2 4" xfId="26348"/>
    <cellStyle name="표준 5 3 3 4 3" xfId="26349"/>
    <cellStyle name="표준 5 3 3 4 3 2" xfId="26350"/>
    <cellStyle name="표준 5 3 3 4 4" xfId="26351"/>
    <cellStyle name="표준 5 3 3 4 5" xfId="26352"/>
    <cellStyle name="표준 5 3 3 5" xfId="26353"/>
    <cellStyle name="표준 5 3 3 5 2" xfId="26354"/>
    <cellStyle name="표준 5 3 3 5 2 2" xfId="26355"/>
    <cellStyle name="표준 5 3 3 5 2 2 2" xfId="26356"/>
    <cellStyle name="표준 5 3 3 5 2 3" xfId="26357"/>
    <cellStyle name="표준 5 3 3 5 2 4" xfId="26358"/>
    <cellStyle name="표준 5 3 3 5 3" xfId="26359"/>
    <cellStyle name="표준 5 3 3 5 3 2" xfId="26360"/>
    <cellStyle name="표준 5 3 3 5 4" xfId="26361"/>
    <cellStyle name="표준 5 3 3 5 5" xfId="26362"/>
    <cellStyle name="표준 5 3 3 6" xfId="26363"/>
    <cellStyle name="표준 5 3 3 6 2" xfId="26364"/>
    <cellStyle name="표준 5 3 3 6 2 2" xfId="26365"/>
    <cellStyle name="표준 5 3 3 6 2 2 2" xfId="26366"/>
    <cellStyle name="표준 5 3 3 6 2 3" xfId="26367"/>
    <cellStyle name="표준 5 3 3 6 2 4" xfId="26368"/>
    <cellStyle name="표준 5 3 3 6 3" xfId="26369"/>
    <cellStyle name="표준 5 3 3 6 3 2" xfId="26370"/>
    <cellStyle name="표준 5 3 3 6 4" xfId="26371"/>
    <cellStyle name="표준 5 3 3 6 5" xfId="26372"/>
    <cellStyle name="표준 5 3 3 7" xfId="26373"/>
    <cellStyle name="표준 5 3 3 7 2" xfId="26374"/>
    <cellStyle name="표준 5 3 3 7 2 2" xfId="26375"/>
    <cellStyle name="표준 5 3 3 7 2 2 2" xfId="26376"/>
    <cellStyle name="표준 5 3 3 7 2 3" xfId="26377"/>
    <cellStyle name="표준 5 3 3 7 2 4" xfId="26378"/>
    <cellStyle name="표준 5 3 3 7 3" xfId="26379"/>
    <cellStyle name="표준 5 3 3 7 3 2" xfId="26380"/>
    <cellStyle name="표준 5 3 3 7 4" xfId="26381"/>
    <cellStyle name="표준 5 3 3 7 5" xfId="26382"/>
    <cellStyle name="표준 5 3 3 8" xfId="26383"/>
    <cellStyle name="표준 5 3 3 8 2" xfId="26384"/>
    <cellStyle name="표준 5 3 3 8 2 2" xfId="26385"/>
    <cellStyle name="표준 5 3 3 8 3" xfId="26386"/>
    <cellStyle name="표준 5 3 3 8 4" xfId="26387"/>
    <cellStyle name="표준 5 3 3 9" xfId="26388"/>
    <cellStyle name="표준 5 3 3 9 2" xfId="26389"/>
    <cellStyle name="표준 5 3 4" xfId="26390"/>
    <cellStyle name="표준 5 3 4 10" xfId="26391"/>
    <cellStyle name="표준 5 3 4 2" xfId="26392"/>
    <cellStyle name="표준 5 3 4 2 2" xfId="26393"/>
    <cellStyle name="표준 5 3 4 2 2 2" xfId="26394"/>
    <cellStyle name="표준 5 3 4 2 2 2 2" xfId="26395"/>
    <cellStyle name="표준 5 3 4 2 2 2 2 2" xfId="26396"/>
    <cellStyle name="표준 5 3 4 2 2 2 3" xfId="26397"/>
    <cellStyle name="표준 5 3 4 2 2 2 4" xfId="26398"/>
    <cellStyle name="표준 5 3 4 2 2 3" xfId="26399"/>
    <cellStyle name="표준 5 3 4 2 2 3 2" xfId="26400"/>
    <cellStyle name="표준 5 3 4 2 2 4" xfId="26401"/>
    <cellStyle name="표준 5 3 4 2 2 5" xfId="26402"/>
    <cellStyle name="표준 5 3 4 2 3" xfId="26403"/>
    <cellStyle name="표준 5 3 4 2 3 2" xfId="26404"/>
    <cellStyle name="표준 5 3 4 2 3 2 2" xfId="26405"/>
    <cellStyle name="표준 5 3 4 2 3 2 2 2" xfId="26406"/>
    <cellStyle name="표준 5 3 4 2 3 2 3" xfId="26407"/>
    <cellStyle name="표준 5 3 4 2 3 2 4" xfId="26408"/>
    <cellStyle name="표준 5 3 4 2 3 3" xfId="26409"/>
    <cellStyle name="표준 5 3 4 2 3 3 2" xfId="26410"/>
    <cellStyle name="표준 5 3 4 2 3 4" xfId="26411"/>
    <cellStyle name="표준 5 3 4 2 3 5" xfId="26412"/>
    <cellStyle name="표준 5 3 4 2 4" xfId="26413"/>
    <cellStyle name="표준 5 3 4 2 4 2" xfId="26414"/>
    <cellStyle name="표준 5 3 4 2 4 2 2" xfId="26415"/>
    <cellStyle name="표준 5 3 4 2 4 2 2 2" xfId="26416"/>
    <cellStyle name="표준 5 3 4 2 4 2 3" xfId="26417"/>
    <cellStyle name="표준 5 3 4 2 4 2 4" xfId="26418"/>
    <cellStyle name="표준 5 3 4 2 4 3" xfId="26419"/>
    <cellStyle name="표준 5 3 4 2 4 3 2" xfId="26420"/>
    <cellStyle name="표준 5 3 4 2 4 4" xfId="26421"/>
    <cellStyle name="표준 5 3 4 2 4 5" xfId="26422"/>
    <cellStyle name="표준 5 3 4 2 5" xfId="26423"/>
    <cellStyle name="표준 5 3 4 2 5 2" xfId="26424"/>
    <cellStyle name="표준 5 3 4 2 5 2 2" xfId="26425"/>
    <cellStyle name="표준 5 3 4 2 5 2 2 2" xfId="26426"/>
    <cellStyle name="표준 5 3 4 2 5 2 3" xfId="26427"/>
    <cellStyle name="표준 5 3 4 2 5 2 4" xfId="26428"/>
    <cellStyle name="표준 5 3 4 2 5 3" xfId="26429"/>
    <cellStyle name="표준 5 3 4 2 5 3 2" xfId="26430"/>
    <cellStyle name="표준 5 3 4 2 5 4" xfId="26431"/>
    <cellStyle name="표준 5 3 4 2 5 5" xfId="26432"/>
    <cellStyle name="표준 5 3 4 2 6" xfId="26433"/>
    <cellStyle name="표준 5 3 4 2 6 2" xfId="26434"/>
    <cellStyle name="표준 5 3 4 2 6 2 2" xfId="26435"/>
    <cellStyle name="표준 5 3 4 2 6 3" xfId="26436"/>
    <cellStyle name="표준 5 3 4 2 6 4" xfId="26437"/>
    <cellStyle name="표준 5 3 4 2 7" xfId="26438"/>
    <cellStyle name="표준 5 3 4 2 7 2" xfId="26439"/>
    <cellStyle name="표준 5 3 4 2 8" xfId="26440"/>
    <cellStyle name="표준 5 3 4 2 9" xfId="26441"/>
    <cellStyle name="표준 5 3 4 3" xfId="26442"/>
    <cellStyle name="표준 5 3 4 3 2" xfId="26443"/>
    <cellStyle name="표준 5 3 4 3 2 2" xfId="26444"/>
    <cellStyle name="표준 5 3 4 3 2 2 2" xfId="26445"/>
    <cellStyle name="표준 5 3 4 3 2 3" xfId="26446"/>
    <cellStyle name="표준 5 3 4 3 2 4" xfId="26447"/>
    <cellStyle name="표준 5 3 4 3 3" xfId="26448"/>
    <cellStyle name="표준 5 3 4 3 3 2" xfId="26449"/>
    <cellStyle name="표준 5 3 4 3 4" xfId="26450"/>
    <cellStyle name="표준 5 3 4 3 5" xfId="26451"/>
    <cellStyle name="표준 5 3 4 4" xfId="26452"/>
    <cellStyle name="표준 5 3 4 4 2" xfId="26453"/>
    <cellStyle name="표준 5 3 4 4 2 2" xfId="26454"/>
    <cellStyle name="표준 5 3 4 4 2 2 2" xfId="26455"/>
    <cellStyle name="표준 5 3 4 4 2 3" xfId="26456"/>
    <cellStyle name="표준 5 3 4 4 2 4" xfId="26457"/>
    <cellStyle name="표준 5 3 4 4 3" xfId="26458"/>
    <cellStyle name="표준 5 3 4 4 3 2" xfId="26459"/>
    <cellStyle name="표준 5 3 4 4 4" xfId="26460"/>
    <cellStyle name="표준 5 3 4 4 5" xfId="26461"/>
    <cellStyle name="표준 5 3 4 5" xfId="26462"/>
    <cellStyle name="표준 5 3 4 5 2" xfId="26463"/>
    <cellStyle name="표준 5 3 4 5 2 2" xfId="26464"/>
    <cellStyle name="표준 5 3 4 5 2 2 2" xfId="26465"/>
    <cellStyle name="표준 5 3 4 5 2 3" xfId="26466"/>
    <cellStyle name="표준 5 3 4 5 2 4" xfId="26467"/>
    <cellStyle name="표준 5 3 4 5 3" xfId="26468"/>
    <cellStyle name="표준 5 3 4 5 3 2" xfId="26469"/>
    <cellStyle name="표준 5 3 4 5 4" xfId="26470"/>
    <cellStyle name="표준 5 3 4 5 5" xfId="26471"/>
    <cellStyle name="표준 5 3 4 6" xfId="26472"/>
    <cellStyle name="표준 5 3 4 6 2" xfId="26473"/>
    <cellStyle name="표준 5 3 4 6 2 2" xfId="26474"/>
    <cellStyle name="표준 5 3 4 6 2 2 2" xfId="26475"/>
    <cellStyle name="표준 5 3 4 6 2 3" xfId="26476"/>
    <cellStyle name="표준 5 3 4 6 2 4" xfId="26477"/>
    <cellStyle name="표준 5 3 4 6 3" xfId="26478"/>
    <cellStyle name="표준 5 3 4 6 3 2" xfId="26479"/>
    <cellStyle name="표준 5 3 4 6 4" xfId="26480"/>
    <cellStyle name="표준 5 3 4 6 5" xfId="26481"/>
    <cellStyle name="표준 5 3 4 7" xfId="26482"/>
    <cellStyle name="표준 5 3 4 7 2" xfId="26483"/>
    <cellStyle name="표준 5 3 4 7 2 2" xfId="26484"/>
    <cellStyle name="표준 5 3 4 7 3" xfId="26485"/>
    <cellStyle name="표준 5 3 4 7 4" xfId="26486"/>
    <cellStyle name="표준 5 3 4 8" xfId="26487"/>
    <cellStyle name="표준 5 3 4 8 2" xfId="26488"/>
    <cellStyle name="표준 5 3 4 9" xfId="26489"/>
    <cellStyle name="표준 5 3 5" xfId="26490"/>
    <cellStyle name="표준 5 3 5 2" xfId="26491"/>
    <cellStyle name="표준 5 3 5 2 2" xfId="26492"/>
    <cellStyle name="표준 5 3 5 2 2 2" xfId="26493"/>
    <cellStyle name="표준 5 3 5 2 2 2 2" xfId="26494"/>
    <cellStyle name="표준 5 3 5 2 2 3" xfId="26495"/>
    <cellStyle name="표준 5 3 5 2 2 4" xfId="26496"/>
    <cellStyle name="표준 5 3 5 2 3" xfId="26497"/>
    <cellStyle name="표준 5 3 5 2 3 2" xfId="26498"/>
    <cellStyle name="표준 5 3 5 2 4" xfId="26499"/>
    <cellStyle name="표준 5 3 5 2 5" xfId="26500"/>
    <cellStyle name="표준 5 3 5 3" xfId="26501"/>
    <cellStyle name="표준 5 3 5 3 2" xfId="26502"/>
    <cellStyle name="표준 5 3 5 3 2 2" xfId="26503"/>
    <cellStyle name="표준 5 3 5 3 2 2 2" xfId="26504"/>
    <cellStyle name="표준 5 3 5 3 2 3" xfId="26505"/>
    <cellStyle name="표준 5 3 5 3 2 4" xfId="26506"/>
    <cellStyle name="표준 5 3 5 3 3" xfId="26507"/>
    <cellStyle name="표준 5 3 5 3 3 2" xfId="26508"/>
    <cellStyle name="표준 5 3 5 3 4" xfId="26509"/>
    <cellStyle name="표준 5 3 5 3 5" xfId="26510"/>
    <cellStyle name="표준 5 3 5 4" xfId="26511"/>
    <cellStyle name="표준 5 3 5 4 2" xfId="26512"/>
    <cellStyle name="표준 5 3 5 4 2 2" xfId="26513"/>
    <cellStyle name="표준 5 3 5 4 2 2 2" xfId="26514"/>
    <cellStyle name="표준 5 3 5 4 2 3" xfId="26515"/>
    <cellStyle name="표준 5 3 5 4 2 4" xfId="26516"/>
    <cellStyle name="표준 5 3 5 4 3" xfId="26517"/>
    <cellStyle name="표준 5 3 5 4 3 2" xfId="26518"/>
    <cellStyle name="표준 5 3 5 4 4" xfId="26519"/>
    <cellStyle name="표준 5 3 5 4 5" xfId="26520"/>
    <cellStyle name="표준 5 3 5 5" xfId="26521"/>
    <cellStyle name="표준 5 3 5 5 2" xfId="26522"/>
    <cellStyle name="표준 5 3 5 5 2 2" xfId="26523"/>
    <cellStyle name="표준 5 3 5 5 2 2 2" xfId="26524"/>
    <cellStyle name="표준 5 3 5 5 2 3" xfId="26525"/>
    <cellStyle name="표준 5 3 5 5 2 4" xfId="26526"/>
    <cellStyle name="표준 5 3 5 5 3" xfId="26527"/>
    <cellStyle name="표준 5 3 5 5 3 2" xfId="26528"/>
    <cellStyle name="표준 5 3 5 5 4" xfId="26529"/>
    <cellStyle name="표준 5 3 5 5 5" xfId="26530"/>
    <cellStyle name="표준 5 3 5 6" xfId="26531"/>
    <cellStyle name="표준 5 3 5 6 2" xfId="26532"/>
    <cellStyle name="표준 5 3 5 6 2 2" xfId="26533"/>
    <cellStyle name="표준 5 3 5 6 3" xfId="26534"/>
    <cellStyle name="표준 5 3 5 6 4" xfId="26535"/>
    <cellStyle name="표준 5 3 5 7" xfId="26536"/>
    <cellStyle name="표준 5 3 5 7 2" xfId="26537"/>
    <cellStyle name="표준 5 3 5 8" xfId="26538"/>
    <cellStyle name="표준 5 3 5 9" xfId="26539"/>
    <cellStyle name="표준 5 3 6" xfId="26540"/>
    <cellStyle name="표준 5 3 6 2" xfId="26541"/>
    <cellStyle name="표준 5 3 6 2 2" xfId="26542"/>
    <cellStyle name="표준 5 3 6 2 2 2" xfId="26543"/>
    <cellStyle name="표준 5 3 6 2 3" xfId="26544"/>
    <cellStyle name="표준 5 3 6 2 4" xfId="26545"/>
    <cellStyle name="표준 5 3 6 3" xfId="26546"/>
    <cellStyle name="표준 5 3 6 3 2" xfId="26547"/>
    <cellStyle name="표준 5 3 6 4" xfId="26548"/>
    <cellStyle name="표준 5 3 6 5" xfId="26549"/>
    <cellStyle name="표준 5 3 7" xfId="26550"/>
    <cellStyle name="표준 5 3 7 2" xfId="26551"/>
    <cellStyle name="표준 5 3 7 2 2" xfId="26552"/>
    <cellStyle name="표준 5 3 7 2 2 2" xfId="26553"/>
    <cellStyle name="표준 5 3 7 2 3" xfId="26554"/>
    <cellStyle name="표준 5 3 7 2 4" xfId="26555"/>
    <cellStyle name="표준 5 3 7 3" xfId="26556"/>
    <cellStyle name="표준 5 3 7 3 2" xfId="26557"/>
    <cellStyle name="표준 5 3 7 4" xfId="26558"/>
    <cellStyle name="표준 5 3 7 5" xfId="26559"/>
    <cellStyle name="표준 5 3 8" xfId="26560"/>
    <cellStyle name="표준 5 3 8 2" xfId="26561"/>
    <cellStyle name="표준 5 3 8 2 2" xfId="26562"/>
    <cellStyle name="표준 5 3 8 2 2 2" xfId="26563"/>
    <cellStyle name="표준 5 3 8 2 3" xfId="26564"/>
    <cellStyle name="표준 5 3 8 2 4" xfId="26565"/>
    <cellStyle name="표준 5 3 8 3" xfId="26566"/>
    <cellStyle name="표준 5 3 8 3 2" xfId="26567"/>
    <cellStyle name="표준 5 3 8 4" xfId="26568"/>
    <cellStyle name="표준 5 3 8 5" xfId="26569"/>
    <cellStyle name="표준 5 3 9" xfId="26570"/>
    <cellStyle name="표준 5 3 9 2" xfId="26571"/>
    <cellStyle name="표준 5 3 9 2 2" xfId="26572"/>
    <cellStyle name="표준 5 3 9 2 2 2" xfId="26573"/>
    <cellStyle name="표준 5 3 9 2 3" xfId="26574"/>
    <cellStyle name="표준 5 3 9 2 4" xfId="26575"/>
    <cellStyle name="표준 5 3 9 3" xfId="26576"/>
    <cellStyle name="표준 5 3 9 3 2" xfId="26577"/>
    <cellStyle name="표준 5 3 9 4" xfId="26578"/>
    <cellStyle name="표준 5 3 9 5" xfId="26579"/>
    <cellStyle name="표준 5 4" xfId="26580"/>
    <cellStyle name="표준 5 4 2" xfId="26581"/>
    <cellStyle name="표준 5 5" xfId="26582"/>
    <cellStyle name="표준 5 5 10" xfId="26583"/>
    <cellStyle name="표준 5 5 10 2" xfId="26584"/>
    <cellStyle name="표준 5 5 11" xfId="26585"/>
    <cellStyle name="표준 5 5 12" xfId="26586"/>
    <cellStyle name="표준 5 5 12 2" xfId="26587"/>
    <cellStyle name="표준 5 5 2" xfId="26588"/>
    <cellStyle name="표준 5 5 2 10" xfId="26589"/>
    <cellStyle name="표준 5 5 2 11" xfId="26590"/>
    <cellStyle name="표준 5 5 2 2" xfId="26591"/>
    <cellStyle name="표준 5 5 2 2 10" xfId="26592"/>
    <cellStyle name="표준 5 5 2 2 2" xfId="26593"/>
    <cellStyle name="표준 5 5 2 2 2 2" xfId="26594"/>
    <cellStyle name="표준 5 5 2 2 2 2 2" xfId="26595"/>
    <cellStyle name="표준 5 5 2 2 2 2 2 2" xfId="26596"/>
    <cellStyle name="표준 5 5 2 2 2 2 2 2 2" xfId="26597"/>
    <cellStyle name="표준 5 5 2 2 2 2 2 3" xfId="26598"/>
    <cellStyle name="표준 5 5 2 2 2 2 2 4" xfId="26599"/>
    <cellStyle name="표준 5 5 2 2 2 2 3" xfId="26600"/>
    <cellStyle name="표준 5 5 2 2 2 2 3 2" xfId="26601"/>
    <cellStyle name="표준 5 5 2 2 2 2 4" xfId="26602"/>
    <cellStyle name="표준 5 5 2 2 2 2 5" xfId="26603"/>
    <cellStyle name="표준 5 5 2 2 2 3" xfId="26604"/>
    <cellStyle name="표준 5 5 2 2 2 3 2" xfId="26605"/>
    <cellStyle name="표준 5 5 2 2 2 3 2 2" xfId="26606"/>
    <cellStyle name="표준 5 5 2 2 2 3 2 2 2" xfId="26607"/>
    <cellStyle name="표준 5 5 2 2 2 3 2 3" xfId="26608"/>
    <cellStyle name="표준 5 5 2 2 2 3 2 4" xfId="26609"/>
    <cellStyle name="표준 5 5 2 2 2 3 3" xfId="26610"/>
    <cellStyle name="표준 5 5 2 2 2 3 3 2" xfId="26611"/>
    <cellStyle name="표준 5 5 2 2 2 3 4" xfId="26612"/>
    <cellStyle name="표준 5 5 2 2 2 3 5" xfId="26613"/>
    <cellStyle name="표준 5 5 2 2 2 4" xfId="26614"/>
    <cellStyle name="표준 5 5 2 2 2 4 2" xfId="26615"/>
    <cellStyle name="표준 5 5 2 2 2 4 2 2" xfId="26616"/>
    <cellStyle name="표준 5 5 2 2 2 4 2 2 2" xfId="26617"/>
    <cellStyle name="표준 5 5 2 2 2 4 2 3" xfId="26618"/>
    <cellStyle name="표준 5 5 2 2 2 4 2 4" xfId="26619"/>
    <cellStyle name="표준 5 5 2 2 2 4 3" xfId="26620"/>
    <cellStyle name="표준 5 5 2 2 2 4 3 2" xfId="26621"/>
    <cellStyle name="표준 5 5 2 2 2 4 4" xfId="26622"/>
    <cellStyle name="표준 5 5 2 2 2 4 5" xfId="26623"/>
    <cellStyle name="표준 5 5 2 2 2 5" xfId="26624"/>
    <cellStyle name="표준 5 5 2 2 2 5 2" xfId="26625"/>
    <cellStyle name="표준 5 5 2 2 2 5 2 2" xfId="26626"/>
    <cellStyle name="표준 5 5 2 2 2 5 2 2 2" xfId="26627"/>
    <cellStyle name="표준 5 5 2 2 2 5 2 3" xfId="26628"/>
    <cellStyle name="표준 5 5 2 2 2 5 2 4" xfId="26629"/>
    <cellStyle name="표준 5 5 2 2 2 5 3" xfId="26630"/>
    <cellStyle name="표준 5 5 2 2 2 5 3 2" xfId="26631"/>
    <cellStyle name="표준 5 5 2 2 2 5 4" xfId="26632"/>
    <cellStyle name="표준 5 5 2 2 2 5 5" xfId="26633"/>
    <cellStyle name="표준 5 5 2 2 2 6" xfId="26634"/>
    <cellStyle name="표준 5 5 2 2 2 6 2" xfId="26635"/>
    <cellStyle name="표준 5 5 2 2 2 6 2 2" xfId="26636"/>
    <cellStyle name="표준 5 5 2 2 2 6 3" xfId="26637"/>
    <cellStyle name="표준 5 5 2 2 2 6 4" xfId="26638"/>
    <cellStyle name="표준 5 5 2 2 2 7" xfId="26639"/>
    <cellStyle name="표준 5 5 2 2 2 7 2" xfId="26640"/>
    <cellStyle name="표준 5 5 2 2 2 8" xfId="26641"/>
    <cellStyle name="표준 5 5 2 2 2 9" xfId="26642"/>
    <cellStyle name="표준 5 5 2 2 3" xfId="26643"/>
    <cellStyle name="표준 5 5 2 2 3 2" xfId="26644"/>
    <cellStyle name="표준 5 5 2 2 3 2 2" xfId="26645"/>
    <cellStyle name="표준 5 5 2 2 3 2 2 2" xfId="26646"/>
    <cellStyle name="표준 5 5 2 2 3 2 3" xfId="26647"/>
    <cellStyle name="표준 5 5 2 2 3 2 4" xfId="26648"/>
    <cellStyle name="표준 5 5 2 2 3 3" xfId="26649"/>
    <cellStyle name="표준 5 5 2 2 3 3 2" xfId="26650"/>
    <cellStyle name="표준 5 5 2 2 3 4" xfId="26651"/>
    <cellStyle name="표준 5 5 2 2 3 5" xfId="26652"/>
    <cellStyle name="표준 5 5 2 2 4" xfId="26653"/>
    <cellStyle name="표준 5 5 2 2 4 2" xfId="26654"/>
    <cellStyle name="표준 5 5 2 2 4 2 2" xfId="26655"/>
    <cellStyle name="표준 5 5 2 2 4 2 2 2" xfId="26656"/>
    <cellStyle name="표준 5 5 2 2 4 2 3" xfId="26657"/>
    <cellStyle name="표준 5 5 2 2 4 2 4" xfId="26658"/>
    <cellStyle name="표준 5 5 2 2 4 3" xfId="26659"/>
    <cellStyle name="표준 5 5 2 2 4 3 2" xfId="26660"/>
    <cellStyle name="표준 5 5 2 2 4 4" xfId="26661"/>
    <cellStyle name="표준 5 5 2 2 4 5" xfId="26662"/>
    <cellStyle name="표준 5 5 2 2 5" xfId="26663"/>
    <cellStyle name="표준 5 5 2 2 5 2" xfId="26664"/>
    <cellStyle name="표준 5 5 2 2 5 2 2" xfId="26665"/>
    <cellStyle name="표준 5 5 2 2 5 2 2 2" xfId="26666"/>
    <cellStyle name="표준 5 5 2 2 5 2 3" xfId="26667"/>
    <cellStyle name="표준 5 5 2 2 5 2 4" xfId="26668"/>
    <cellStyle name="표준 5 5 2 2 5 3" xfId="26669"/>
    <cellStyle name="표준 5 5 2 2 5 3 2" xfId="26670"/>
    <cellStyle name="표준 5 5 2 2 5 4" xfId="26671"/>
    <cellStyle name="표준 5 5 2 2 5 5" xfId="26672"/>
    <cellStyle name="표준 5 5 2 2 6" xfId="26673"/>
    <cellStyle name="표준 5 5 2 2 6 2" xfId="26674"/>
    <cellStyle name="표준 5 5 2 2 6 2 2" xfId="26675"/>
    <cellStyle name="표준 5 5 2 2 6 2 2 2" xfId="26676"/>
    <cellStyle name="표준 5 5 2 2 6 2 3" xfId="26677"/>
    <cellStyle name="표준 5 5 2 2 6 2 4" xfId="26678"/>
    <cellStyle name="표준 5 5 2 2 6 3" xfId="26679"/>
    <cellStyle name="표준 5 5 2 2 6 3 2" xfId="26680"/>
    <cellStyle name="표준 5 5 2 2 6 4" xfId="26681"/>
    <cellStyle name="표준 5 5 2 2 6 5" xfId="26682"/>
    <cellStyle name="표준 5 5 2 2 7" xfId="26683"/>
    <cellStyle name="표준 5 5 2 2 7 2" xfId="26684"/>
    <cellStyle name="표준 5 5 2 2 7 2 2" xfId="26685"/>
    <cellStyle name="표준 5 5 2 2 7 3" xfId="26686"/>
    <cellStyle name="표준 5 5 2 2 7 4" xfId="26687"/>
    <cellStyle name="표준 5 5 2 2 8" xfId="26688"/>
    <cellStyle name="표준 5 5 2 2 8 2" xfId="26689"/>
    <cellStyle name="표준 5 5 2 2 9" xfId="26690"/>
    <cellStyle name="표준 5 5 2 3" xfId="26691"/>
    <cellStyle name="표준 5 5 2 3 2" xfId="26692"/>
    <cellStyle name="표준 5 5 2 3 2 2" xfId="26693"/>
    <cellStyle name="표준 5 5 2 3 2 2 2" xfId="26694"/>
    <cellStyle name="표준 5 5 2 3 2 2 2 2" xfId="26695"/>
    <cellStyle name="표준 5 5 2 3 2 2 3" xfId="26696"/>
    <cellStyle name="표준 5 5 2 3 2 2 4" xfId="26697"/>
    <cellStyle name="표준 5 5 2 3 2 3" xfId="26698"/>
    <cellStyle name="표준 5 5 2 3 2 3 2" xfId="26699"/>
    <cellStyle name="표준 5 5 2 3 2 4" xfId="26700"/>
    <cellStyle name="표준 5 5 2 3 2 5" xfId="26701"/>
    <cellStyle name="표준 5 5 2 3 3" xfId="26702"/>
    <cellStyle name="표준 5 5 2 3 3 2" xfId="26703"/>
    <cellStyle name="표준 5 5 2 3 3 2 2" xfId="26704"/>
    <cellStyle name="표준 5 5 2 3 3 2 2 2" xfId="26705"/>
    <cellStyle name="표준 5 5 2 3 3 2 3" xfId="26706"/>
    <cellStyle name="표준 5 5 2 3 3 2 4" xfId="26707"/>
    <cellStyle name="표준 5 5 2 3 3 3" xfId="26708"/>
    <cellStyle name="표준 5 5 2 3 3 3 2" xfId="26709"/>
    <cellStyle name="표준 5 5 2 3 3 4" xfId="26710"/>
    <cellStyle name="표준 5 5 2 3 3 5" xfId="26711"/>
    <cellStyle name="표준 5 5 2 3 4" xfId="26712"/>
    <cellStyle name="표준 5 5 2 3 4 2" xfId="26713"/>
    <cellStyle name="표준 5 5 2 3 4 2 2" xfId="26714"/>
    <cellStyle name="표준 5 5 2 3 4 2 2 2" xfId="26715"/>
    <cellStyle name="표준 5 5 2 3 4 2 3" xfId="26716"/>
    <cellStyle name="표준 5 5 2 3 4 2 4" xfId="26717"/>
    <cellStyle name="표준 5 5 2 3 4 3" xfId="26718"/>
    <cellStyle name="표준 5 5 2 3 4 3 2" xfId="26719"/>
    <cellStyle name="표준 5 5 2 3 4 4" xfId="26720"/>
    <cellStyle name="표준 5 5 2 3 4 5" xfId="26721"/>
    <cellStyle name="표준 5 5 2 3 5" xfId="26722"/>
    <cellStyle name="표준 5 5 2 3 5 2" xfId="26723"/>
    <cellStyle name="표준 5 5 2 3 5 2 2" xfId="26724"/>
    <cellStyle name="표준 5 5 2 3 5 2 2 2" xfId="26725"/>
    <cellStyle name="표준 5 5 2 3 5 2 3" xfId="26726"/>
    <cellStyle name="표준 5 5 2 3 5 2 4" xfId="26727"/>
    <cellStyle name="표준 5 5 2 3 5 3" xfId="26728"/>
    <cellStyle name="표준 5 5 2 3 5 3 2" xfId="26729"/>
    <cellStyle name="표준 5 5 2 3 5 4" xfId="26730"/>
    <cellStyle name="표준 5 5 2 3 5 5" xfId="26731"/>
    <cellStyle name="표준 5 5 2 3 6" xfId="26732"/>
    <cellStyle name="표준 5 5 2 3 6 2" xfId="26733"/>
    <cellStyle name="표준 5 5 2 3 6 2 2" xfId="26734"/>
    <cellStyle name="표준 5 5 2 3 6 3" xfId="26735"/>
    <cellStyle name="표준 5 5 2 3 6 4" xfId="26736"/>
    <cellStyle name="표준 5 5 2 3 7" xfId="26737"/>
    <cellStyle name="표준 5 5 2 3 7 2" xfId="26738"/>
    <cellStyle name="표준 5 5 2 3 8" xfId="26739"/>
    <cellStyle name="표준 5 5 2 3 9" xfId="26740"/>
    <cellStyle name="표준 5 5 2 4" xfId="26741"/>
    <cellStyle name="표준 5 5 2 4 2" xfId="26742"/>
    <cellStyle name="표준 5 5 2 4 2 2" xfId="26743"/>
    <cellStyle name="표준 5 5 2 4 2 2 2" xfId="26744"/>
    <cellStyle name="표준 5 5 2 4 2 3" xfId="26745"/>
    <cellStyle name="표준 5 5 2 4 2 4" xfId="26746"/>
    <cellStyle name="표준 5 5 2 4 3" xfId="26747"/>
    <cellStyle name="표준 5 5 2 4 3 2" xfId="26748"/>
    <cellStyle name="표준 5 5 2 4 4" xfId="26749"/>
    <cellStyle name="표준 5 5 2 4 5" xfId="26750"/>
    <cellStyle name="표준 5 5 2 5" xfId="26751"/>
    <cellStyle name="표준 5 5 2 5 2" xfId="26752"/>
    <cellStyle name="표준 5 5 2 5 2 2" xfId="26753"/>
    <cellStyle name="표준 5 5 2 5 2 2 2" xfId="26754"/>
    <cellStyle name="표준 5 5 2 5 2 3" xfId="26755"/>
    <cellStyle name="표준 5 5 2 5 2 4" xfId="26756"/>
    <cellStyle name="표준 5 5 2 5 3" xfId="26757"/>
    <cellStyle name="표준 5 5 2 5 3 2" xfId="26758"/>
    <cellStyle name="표준 5 5 2 5 4" xfId="26759"/>
    <cellStyle name="표준 5 5 2 5 5" xfId="26760"/>
    <cellStyle name="표준 5 5 2 6" xfId="26761"/>
    <cellStyle name="표준 5 5 2 6 2" xfId="26762"/>
    <cellStyle name="표준 5 5 2 6 2 2" xfId="26763"/>
    <cellStyle name="표준 5 5 2 6 2 2 2" xfId="26764"/>
    <cellStyle name="표준 5 5 2 6 2 3" xfId="26765"/>
    <cellStyle name="표준 5 5 2 6 2 4" xfId="26766"/>
    <cellStyle name="표준 5 5 2 6 3" xfId="26767"/>
    <cellStyle name="표준 5 5 2 6 3 2" xfId="26768"/>
    <cellStyle name="표준 5 5 2 6 4" xfId="26769"/>
    <cellStyle name="표준 5 5 2 6 5" xfId="26770"/>
    <cellStyle name="표준 5 5 2 7" xfId="26771"/>
    <cellStyle name="표준 5 5 2 7 2" xfId="26772"/>
    <cellStyle name="표준 5 5 2 7 2 2" xfId="26773"/>
    <cellStyle name="표준 5 5 2 7 2 2 2" xfId="26774"/>
    <cellStyle name="표준 5 5 2 7 2 3" xfId="26775"/>
    <cellStyle name="표준 5 5 2 7 2 4" xfId="26776"/>
    <cellStyle name="표준 5 5 2 7 3" xfId="26777"/>
    <cellStyle name="표준 5 5 2 7 3 2" xfId="26778"/>
    <cellStyle name="표준 5 5 2 7 4" xfId="26779"/>
    <cellStyle name="표준 5 5 2 7 5" xfId="26780"/>
    <cellStyle name="표준 5 5 2 8" xfId="26781"/>
    <cellStyle name="표준 5 5 2 8 2" xfId="26782"/>
    <cellStyle name="표준 5 5 2 8 2 2" xfId="26783"/>
    <cellStyle name="표준 5 5 2 8 3" xfId="26784"/>
    <cellStyle name="표준 5 5 2 8 4" xfId="26785"/>
    <cellStyle name="표준 5 5 2 9" xfId="26786"/>
    <cellStyle name="표준 5 5 2 9 2" xfId="26787"/>
    <cellStyle name="표준 5 5 3" xfId="26788"/>
    <cellStyle name="표준 5 5 3 10" xfId="26789"/>
    <cellStyle name="표준 5 5 3 2" xfId="26790"/>
    <cellStyle name="표준 5 5 3 2 2" xfId="26791"/>
    <cellStyle name="표준 5 5 3 2 2 2" xfId="26792"/>
    <cellStyle name="표준 5 5 3 2 2 2 2" xfId="26793"/>
    <cellStyle name="표준 5 5 3 2 2 2 2 2" xfId="26794"/>
    <cellStyle name="표준 5 5 3 2 2 2 3" xfId="26795"/>
    <cellStyle name="표준 5 5 3 2 2 2 4" xfId="26796"/>
    <cellStyle name="표준 5 5 3 2 2 3" xfId="26797"/>
    <cellStyle name="표준 5 5 3 2 2 3 2" xfId="26798"/>
    <cellStyle name="표준 5 5 3 2 2 4" xfId="26799"/>
    <cellStyle name="표준 5 5 3 2 2 5" xfId="26800"/>
    <cellStyle name="표준 5 5 3 2 3" xfId="26801"/>
    <cellStyle name="표준 5 5 3 2 3 2" xfId="26802"/>
    <cellStyle name="표준 5 5 3 2 3 2 2" xfId="26803"/>
    <cellStyle name="표준 5 5 3 2 3 2 2 2" xfId="26804"/>
    <cellStyle name="표준 5 5 3 2 3 2 3" xfId="26805"/>
    <cellStyle name="표준 5 5 3 2 3 2 4" xfId="26806"/>
    <cellStyle name="표준 5 5 3 2 3 3" xfId="26807"/>
    <cellStyle name="표준 5 5 3 2 3 3 2" xfId="26808"/>
    <cellStyle name="표준 5 5 3 2 3 4" xfId="26809"/>
    <cellStyle name="표준 5 5 3 2 3 5" xfId="26810"/>
    <cellStyle name="표준 5 5 3 2 4" xfId="26811"/>
    <cellStyle name="표준 5 5 3 2 4 2" xfId="26812"/>
    <cellStyle name="표준 5 5 3 2 4 2 2" xfId="26813"/>
    <cellStyle name="표준 5 5 3 2 4 2 2 2" xfId="26814"/>
    <cellStyle name="표준 5 5 3 2 4 2 3" xfId="26815"/>
    <cellStyle name="표준 5 5 3 2 4 2 4" xfId="26816"/>
    <cellStyle name="표준 5 5 3 2 4 3" xfId="26817"/>
    <cellStyle name="표준 5 5 3 2 4 3 2" xfId="26818"/>
    <cellStyle name="표준 5 5 3 2 4 4" xfId="26819"/>
    <cellStyle name="표준 5 5 3 2 4 5" xfId="26820"/>
    <cellStyle name="표준 5 5 3 2 5" xfId="26821"/>
    <cellStyle name="표준 5 5 3 2 5 2" xfId="26822"/>
    <cellStyle name="표준 5 5 3 2 5 2 2" xfId="26823"/>
    <cellStyle name="표준 5 5 3 2 5 2 2 2" xfId="26824"/>
    <cellStyle name="표준 5 5 3 2 5 2 3" xfId="26825"/>
    <cellStyle name="표준 5 5 3 2 5 2 4" xfId="26826"/>
    <cellStyle name="표준 5 5 3 2 5 3" xfId="26827"/>
    <cellStyle name="표준 5 5 3 2 5 3 2" xfId="26828"/>
    <cellStyle name="표준 5 5 3 2 5 4" xfId="26829"/>
    <cellStyle name="표준 5 5 3 2 5 5" xfId="26830"/>
    <cellStyle name="표준 5 5 3 2 6" xfId="26831"/>
    <cellStyle name="표준 5 5 3 2 6 2" xfId="26832"/>
    <cellStyle name="표준 5 5 3 2 6 2 2" xfId="26833"/>
    <cellStyle name="표준 5 5 3 2 6 3" xfId="26834"/>
    <cellStyle name="표준 5 5 3 2 6 4" xfId="26835"/>
    <cellStyle name="표준 5 5 3 2 7" xfId="26836"/>
    <cellStyle name="표준 5 5 3 2 7 2" xfId="26837"/>
    <cellStyle name="표준 5 5 3 2 8" xfId="26838"/>
    <cellStyle name="표준 5 5 3 2 9" xfId="26839"/>
    <cellStyle name="표준 5 5 3 3" xfId="26840"/>
    <cellStyle name="표준 5 5 3 3 2" xfId="26841"/>
    <cellStyle name="표준 5 5 3 3 2 2" xfId="26842"/>
    <cellStyle name="표준 5 5 3 3 2 2 2" xfId="26843"/>
    <cellStyle name="표준 5 5 3 3 2 3" xfId="26844"/>
    <cellStyle name="표준 5 5 3 3 2 4" xfId="26845"/>
    <cellStyle name="표준 5 5 3 3 3" xfId="26846"/>
    <cellStyle name="표준 5 5 3 3 3 2" xfId="26847"/>
    <cellStyle name="표준 5 5 3 3 4" xfId="26848"/>
    <cellStyle name="표준 5 5 3 3 5" xfId="26849"/>
    <cellStyle name="표준 5 5 3 4" xfId="26850"/>
    <cellStyle name="표준 5 5 3 4 2" xfId="26851"/>
    <cellStyle name="표준 5 5 3 4 2 2" xfId="26852"/>
    <cellStyle name="표준 5 5 3 4 2 2 2" xfId="26853"/>
    <cellStyle name="표준 5 5 3 4 2 3" xfId="26854"/>
    <cellStyle name="표준 5 5 3 4 2 4" xfId="26855"/>
    <cellStyle name="표준 5 5 3 4 3" xfId="26856"/>
    <cellStyle name="표준 5 5 3 4 3 2" xfId="26857"/>
    <cellStyle name="표준 5 5 3 4 4" xfId="26858"/>
    <cellStyle name="표준 5 5 3 4 5" xfId="26859"/>
    <cellStyle name="표준 5 5 3 5" xfId="26860"/>
    <cellStyle name="표준 5 5 3 5 2" xfId="26861"/>
    <cellStyle name="표준 5 5 3 5 2 2" xfId="26862"/>
    <cellStyle name="표준 5 5 3 5 2 2 2" xfId="26863"/>
    <cellStyle name="표준 5 5 3 5 2 3" xfId="26864"/>
    <cellStyle name="표준 5 5 3 5 2 4" xfId="26865"/>
    <cellStyle name="표준 5 5 3 5 3" xfId="26866"/>
    <cellStyle name="표준 5 5 3 5 3 2" xfId="26867"/>
    <cellStyle name="표준 5 5 3 5 4" xfId="26868"/>
    <cellStyle name="표준 5 5 3 5 5" xfId="26869"/>
    <cellStyle name="표준 5 5 3 6" xfId="26870"/>
    <cellStyle name="표준 5 5 3 6 2" xfId="26871"/>
    <cellStyle name="표준 5 5 3 6 2 2" xfId="26872"/>
    <cellStyle name="표준 5 5 3 6 2 2 2" xfId="26873"/>
    <cellStyle name="표준 5 5 3 6 2 3" xfId="26874"/>
    <cellStyle name="표준 5 5 3 6 2 4" xfId="26875"/>
    <cellStyle name="표준 5 5 3 6 3" xfId="26876"/>
    <cellStyle name="표준 5 5 3 6 3 2" xfId="26877"/>
    <cellStyle name="표준 5 5 3 6 4" xfId="26878"/>
    <cellStyle name="표준 5 5 3 6 5" xfId="26879"/>
    <cellStyle name="표준 5 5 3 7" xfId="26880"/>
    <cellStyle name="표준 5 5 3 7 2" xfId="26881"/>
    <cellStyle name="표준 5 5 3 7 2 2" xfId="26882"/>
    <cellStyle name="표준 5 5 3 7 3" xfId="26883"/>
    <cellStyle name="표준 5 5 3 7 4" xfId="26884"/>
    <cellStyle name="표준 5 5 3 8" xfId="26885"/>
    <cellStyle name="표준 5 5 3 8 2" xfId="26886"/>
    <cellStyle name="표준 5 5 3 9" xfId="26887"/>
    <cellStyle name="표준 5 5 4" xfId="26888"/>
    <cellStyle name="표준 5 5 4 2" xfId="26889"/>
    <cellStyle name="표준 5 5 4 2 2" xfId="26890"/>
    <cellStyle name="표준 5 5 4 2 2 2" xfId="26891"/>
    <cellStyle name="표준 5 5 4 2 2 2 2" xfId="26892"/>
    <cellStyle name="표준 5 5 4 2 2 3" xfId="26893"/>
    <cellStyle name="표준 5 5 4 2 2 4" xfId="26894"/>
    <cellStyle name="표준 5 5 4 2 3" xfId="26895"/>
    <cellStyle name="표준 5 5 4 2 3 2" xfId="26896"/>
    <cellStyle name="표준 5 5 4 2 4" xfId="26897"/>
    <cellStyle name="표준 5 5 4 2 5" xfId="26898"/>
    <cellStyle name="표준 5 5 4 3" xfId="26899"/>
    <cellStyle name="표준 5 5 4 3 2" xfId="26900"/>
    <cellStyle name="표준 5 5 4 3 2 2" xfId="26901"/>
    <cellStyle name="표준 5 5 4 3 2 2 2" xfId="26902"/>
    <cellStyle name="표준 5 5 4 3 2 3" xfId="26903"/>
    <cellStyle name="표준 5 5 4 3 2 4" xfId="26904"/>
    <cellStyle name="표준 5 5 4 3 3" xfId="26905"/>
    <cellStyle name="표준 5 5 4 3 3 2" xfId="26906"/>
    <cellStyle name="표준 5 5 4 3 4" xfId="26907"/>
    <cellStyle name="표준 5 5 4 3 5" xfId="26908"/>
    <cellStyle name="표준 5 5 4 4" xfId="26909"/>
    <cellStyle name="표준 5 5 4 4 2" xfId="26910"/>
    <cellStyle name="표준 5 5 4 4 2 2" xfId="26911"/>
    <cellStyle name="표준 5 5 4 4 2 2 2" xfId="26912"/>
    <cellStyle name="표준 5 5 4 4 2 3" xfId="26913"/>
    <cellStyle name="표준 5 5 4 4 2 4" xfId="26914"/>
    <cellStyle name="표준 5 5 4 4 3" xfId="26915"/>
    <cellStyle name="표준 5 5 4 4 3 2" xfId="26916"/>
    <cellStyle name="표준 5 5 4 4 4" xfId="26917"/>
    <cellStyle name="표준 5 5 4 4 5" xfId="26918"/>
    <cellStyle name="표준 5 5 4 5" xfId="26919"/>
    <cellStyle name="표준 5 5 4 5 2" xfId="26920"/>
    <cellStyle name="표준 5 5 4 5 2 2" xfId="26921"/>
    <cellStyle name="표준 5 5 4 5 2 2 2" xfId="26922"/>
    <cellStyle name="표준 5 5 4 5 2 3" xfId="26923"/>
    <cellStyle name="표준 5 5 4 5 2 4" xfId="26924"/>
    <cellStyle name="표준 5 5 4 5 3" xfId="26925"/>
    <cellStyle name="표준 5 5 4 5 3 2" xfId="26926"/>
    <cellStyle name="표준 5 5 4 5 4" xfId="26927"/>
    <cellStyle name="표준 5 5 4 5 5" xfId="26928"/>
    <cellStyle name="표준 5 5 4 6" xfId="26929"/>
    <cellStyle name="표준 5 5 4 6 2" xfId="26930"/>
    <cellStyle name="표준 5 5 4 6 2 2" xfId="26931"/>
    <cellStyle name="표준 5 5 4 6 3" xfId="26932"/>
    <cellStyle name="표준 5 5 4 6 4" xfId="26933"/>
    <cellStyle name="표준 5 5 4 7" xfId="26934"/>
    <cellStyle name="표준 5 5 4 7 2" xfId="26935"/>
    <cellStyle name="표준 5 5 4 8" xfId="26936"/>
    <cellStyle name="표준 5 5 4 9" xfId="26937"/>
    <cellStyle name="표준 5 5 5" xfId="26938"/>
    <cellStyle name="표준 5 5 5 2" xfId="26939"/>
    <cellStyle name="표준 5 5 5 2 2" xfId="26940"/>
    <cellStyle name="표준 5 5 5 2 2 2" xfId="26941"/>
    <cellStyle name="표준 5 5 5 2 3" xfId="26942"/>
    <cellStyle name="표준 5 5 5 2 4" xfId="26943"/>
    <cellStyle name="표준 5 5 5 3" xfId="26944"/>
    <cellStyle name="표준 5 5 5 3 2" xfId="26945"/>
    <cellStyle name="표준 5 5 5 4" xfId="26946"/>
    <cellStyle name="표준 5 5 5 5" xfId="26947"/>
    <cellStyle name="표준 5 5 6" xfId="26948"/>
    <cellStyle name="표준 5 5 6 2" xfId="26949"/>
    <cellStyle name="표준 5 5 6 2 2" xfId="26950"/>
    <cellStyle name="표준 5 5 6 2 2 2" xfId="26951"/>
    <cellStyle name="표준 5 5 6 2 3" xfId="26952"/>
    <cellStyle name="표준 5 5 6 2 4" xfId="26953"/>
    <cellStyle name="표준 5 5 6 3" xfId="26954"/>
    <cellStyle name="표준 5 5 6 3 2" xfId="26955"/>
    <cellStyle name="표준 5 5 6 4" xfId="26956"/>
    <cellStyle name="표준 5 5 6 5" xfId="26957"/>
    <cellStyle name="표준 5 5 7" xfId="26958"/>
    <cellStyle name="표준 5 5 7 2" xfId="26959"/>
    <cellStyle name="표준 5 5 7 2 2" xfId="26960"/>
    <cellStyle name="표준 5 5 7 2 2 2" xfId="26961"/>
    <cellStyle name="표준 5 5 7 2 3" xfId="26962"/>
    <cellStyle name="표준 5 5 7 2 4" xfId="26963"/>
    <cellStyle name="표준 5 5 7 3" xfId="26964"/>
    <cellStyle name="표준 5 5 7 3 2" xfId="26965"/>
    <cellStyle name="표준 5 5 7 4" xfId="26966"/>
    <cellStyle name="표준 5 5 7 5" xfId="26967"/>
    <cellStyle name="표준 5 5 8" xfId="26968"/>
    <cellStyle name="표준 5 5 8 2" xfId="26969"/>
    <cellStyle name="표준 5 5 8 2 2" xfId="26970"/>
    <cellStyle name="표준 5 5 8 2 2 2" xfId="26971"/>
    <cellStyle name="표준 5 5 8 2 3" xfId="26972"/>
    <cellStyle name="표준 5 5 8 2 4" xfId="26973"/>
    <cellStyle name="표준 5 5 8 3" xfId="26974"/>
    <cellStyle name="표준 5 5 8 3 2" xfId="26975"/>
    <cellStyle name="표준 5 5 8 4" xfId="26976"/>
    <cellStyle name="표준 5 5 8 5" xfId="26977"/>
    <cellStyle name="표준 5 5 9" xfId="26978"/>
    <cellStyle name="표준 5 5 9 2" xfId="26979"/>
    <cellStyle name="표준 5 5 9 2 2" xfId="26980"/>
    <cellStyle name="표준 5 5 9 3" xfId="26981"/>
    <cellStyle name="표준 5 5 9 4" xfId="26982"/>
    <cellStyle name="표준 5 6" xfId="26983"/>
    <cellStyle name="표준 5 6 10" xfId="26984"/>
    <cellStyle name="표준 5 6 11" xfId="26985"/>
    <cellStyle name="표준 5 6 2" xfId="26986"/>
    <cellStyle name="표준 5 6 2 10" xfId="26987"/>
    <cellStyle name="표준 5 6 2 2" xfId="26988"/>
    <cellStyle name="표준 5 6 2 2 2" xfId="26989"/>
    <cellStyle name="표준 5 6 2 2 2 2" xfId="26990"/>
    <cellStyle name="표준 5 6 2 2 2 2 2" xfId="26991"/>
    <cellStyle name="표준 5 6 2 2 2 2 2 2" xfId="26992"/>
    <cellStyle name="표준 5 6 2 2 2 2 3" xfId="26993"/>
    <cellStyle name="표준 5 6 2 2 2 2 4" xfId="26994"/>
    <cellStyle name="표준 5 6 2 2 2 3" xfId="26995"/>
    <cellStyle name="표준 5 6 2 2 2 3 2" xfId="26996"/>
    <cellStyle name="표준 5 6 2 2 2 4" xfId="26997"/>
    <cellStyle name="표준 5 6 2 2 2 5" xfId="26998"/>
    <cellStyle name="표준 5 6 2 2 3" xfId="26999"/>
    <cellStyle name="표준 5 6 2 2 3 2" xfId="27000"/>
    <cellStyle name="표준 5 6 2 2 3 2 2" xfId="27001"/>
    <cellStyle name="표준 5 6 2 2 3 2 2 2" xfId="27002"/>
    <cellStyle name="표준 5 6 2 2 3 2 3" xfId="27003"/>
    <cellStyle name="표준 5 6 2 2 3 2 4" xfId="27004"/>
    <cellStyle name="표준 5 6 2 2 3 3" xfId="27005"/>
    <cellStyle name="표준 5 6 2 2 3 3 2" xfId="27006"/>
    <cellStyle name="표준 5 6 2 2 3 4" xfId="27007"/>
    <cellStyle name="표준 5 6 2 2 3 5" xfId="27008"/>
    <cellStyle name="표준 5 6 2 2 4" xfId="27009"/>
    <cellStyle name="표준 5 6 2 2 4 2" xfId="27010"/>
    <cellStyle name="표준 5 6 2 2 4 2 2" xfId="27011"/>
    <cellStyle name="표준 5 6 2 2 4 2 2 2" xfId="27012"/>
    <cellStyle name="표준 5 6 2 2 4 2 3" xfId="27013"/>
    <cellStyle name="표준 5 6 2 2 4 2 4" xfId="27014"/>
    <cellStyle name="표준 5 6 2 2 4 3" xfId="27015"/>
    <cellStyle name="표준 5 6 2 2 4 3 2" xfId="27016"/>
    <cellStyle name="표준 5 6 2 2 4 4" xfId="27017"/>
    <cellStyle name="표준 5 6 2 2 4 5" xfId="27018"/>
    <cellStyle name="표준 5 6 2 2 5" xfId="27019"/>
    <cellStyle name="표준 5 6 2 2 5 2" xfId="27020"/>
    <cellStyle name="표준 5 6 2 2 5 2 2" xfId="27021"/>
    <cellStyle name="표준 5 6 2 2 5 2 2 2" xfId="27022"/>
    <cellStyle name="표준 5 6 2 2 5 2 3" xfId="27023"/>
    <cellStyle name="표준 5 6 2 2 5 2 4" xfId="27024"/>
    <cellStyle name="표준 5 6 2 2 5 3" xfId="27025"/>
    <cellStyle name="표준 5 6 2 2 5 3 2" xfId="27026"/>
    <cellStyle name="표준 5 6 2 2 5 4" xfId="27027"/>
    <cellStyle name="표준 5 6 2 2 5 5" xfId="27028"/>
    <cellStyle name="표준 5 6 2 2 6" xfId="27029"/>
    <cellStyle name="표준 5 6 2 2 6 2" xfId="27030"/>
    <cellStyle name="표준 5 6 2 2 6 2 2" xfId="27031"/>
    <cellStyle name="표준 5 6 2 2 6 3" xfId="27032"/>
    <cellStyle name="표준 5 6 2 2 6 4" xfId="27033"/>
    <cellStyle name="표준 5 6 2 2 7" xfId="27034"/>
    <cellStyle name="표준 5 6 2 2 7 2" xfId="27035"/>
    <cellStyle name="표준 5 6 2 2 8" xfId="27036"/>
    <cellStyle name="표준 5 6 2 2 9" xfId="27037"/>
    <cellStyle name="표준 5 6 2 3" xfId="27038"/>
    <cellStyle name="표준 5 6 2 3 2" xfId="27039"/>
    <cellStyle name="표준 5 6 2 3 2 2" xfId="27040"/>
    <cellStyle name="표준 5 6 2 3 2 2 2" xfId="27041"/>
    <cellStyle name="표준 5 6 2 3 2 3" xfId="27042"/>
    <cellStyle name="표준 5 6 2 3 2 4" xfId="27043"/>
    <cellStyle name="표준 5 6 2 3 3" xfId="27044"/>
    <cellStyle name="표준 5 6 2 3 3 2" xfId="27045"/>
    <cellStyle name="표준 5 6 2 3 4" xfId="27046"/>
    <cellStyle name="표준 5 6 2 3 5" xfId="27047"/>
    <cellStyle name="표준 5 6 2 4" xfId="27048"/>
    <cellStyle name="표준 5 6 2 4 2" xfId="27049"/>
    <cellStyle name="표준 5 6 2 4 2 2" xfId="27050"/>
    <cellStyle name="표준 5 6 2 4 2 2 2" xfId="27051"/>
    <cellStyle name="표준 5 6 2 4 2 3" xfId="27052"/>
    <cellStyle name="표준 5 6 2 4 2 4" xfId="27053"/>
    <cellStyle name="표준 5 6 2 4 3" xfId="27054"/>
    <cellStyle name="표준 5 6 2 4 3 2" xfId="27055"/>
    <cellStyle name="표준 5 6 2 4 4" xfId="27056"/>
    <cellStyle name="표준 5 6 2 4 5" xfId="27057"/>
    <cellStyle name="표준 5 6 2 5" xfId="27058"/>
    <cellStyle name="표준 5 6 2 5 2" xfId="27059"/>
    <cellStyle name="표준 5 6 2 5 2 2" xfId="27060"/>
    <cellStyle name="표준 5 6 2 5 2 2 2" xfId="27061"/>
    <cellStyle name="표준 5 6 2 5 2 3" xfId="27062"/>
    <cellStyle name="표준 5 6 2 5 2 4" xfId="27063"/>
    <cellStyle name="표준 5 6 2 5 3" xfId="27064"/>
    <cellStyle name="표준 5 6 2 5 3 2" xfId="27065"/>
    <cellStyle name="표준 5 6 2 5 4" xfId="27066"/>
    <cellStyle name="표준 5 6 2 5 5" xfId="27067"/>
    <cellStyle name="표준 5 6 2 6" xfId="27068"/>
    <cellStyle name="표준 5 6 2 6 2" xfId="27069"/>
    <cellStyle name="표준 5 6 2 6 2 2" xfId="27070"/>
    <cellStyle name="표준 5 6 2 6 2 2 2" xfId="27071"/>
    <cellStyle name="표준 5 6 2 6 2 3" xfId="27072"/>
    <cellStyle name="표준 5 6 2 6 2 4" xfId="27073"/>
    <cellStyle name="표준 5 6 2 6 3" xfId="27074"/>
    <cellStyle name="표준 5 6 2 6 3 2" xfId="27075"/>
    <cellStyle name="표준 5 6 2 6 4" xfId="27076"/>
    <cellStyle name="표준 5 6 2 6 5" xfId="27077"/>
    <cellStyle name="표준 5 6 2 7" xfId="27078"/>
    <cellStyle name="표준 5 6 2 7 2" xfId="27079"/>
    <cellStyle name="표준 5 6 2 7 2 2" xfId="27080"/>
    <cellStyle name="표준 5 6 2 7 3" xfId="27081"/>
    <cellStyle name="표준 5 6 2 7 4" xfId="27082"/>
    <cellStyle name="표준 5 6 2 8" xfId="27083"/>
    <cellStyle name="표준 5 6 2 8 2" xfId="27084"/>
    <cellStyle name="표준 5 6 2 9" xfId="27085"/>
    <cellStyle name="표준 5 6 3" xfId="27086"/>
    <cellStyle name="표준 5 6 3 2" xfId="27087"/>
    <cellStyle name="표준 5 6 3 2 2" xfId="27088"/>
    <cellStyle name="표준 5 6 3 2 2 2" xfId="27089"/>
    <cellStyle name="표준 5 6 3 2 2 2 2" xfId="27090"/>
    <cellStyle name="표준 5 6 3 2 2 3" xfId="27091"/>
    <cellStyle name="표준 5 6 3 2 2 4" xfId="27092"/>
    <cellStyle name="표준 5 6 3 2 3" xfId="27093"/>
    <cellStyle name="표준 5 6 3 2 3 2" xfId="27094"/>
    <cellStyle name="표준 5 6 3 2 4" xfId="27095"/>
    <cellStyle name="표준 5 6 3 2 5" xfId="27096"/>
    <cellStyle name="표준 5 6 3 3" xfId="27097"/>
    <cellStyle name="표준 5 6 3 3 2" xfId="27098"/>
    <cellStyle name="표준 5 6 3 3 2 2" xfId="27099"/>
    <cellStyle name="표준 5 6 3 3 2 2 2" xfId="27100"/>
    <cellStyle name="표준 5 6 3 3 2 3" xfId="27101"/>
    <cellStyle name="표준 5 6 3 3 2 4" xfId="27102"/>
    <cellStyle name="표준 5 6 3 3 3" xfId="27103"/>
    <cellStyle name="표준 5 6 3 3 3 2" xfId="27104"/>
    <cellStyle name="표준 5 6 3 3 4" xfId="27105"/>
    <cellStyle name="표준 5 6 3 3 5" xfId="27106"/>
    <cellStyle name="표준 5 6 3 4" xfId="27107"/>
    <cellStyle name="표준 5 6 3 4 2" xfId="27108"/>
    <cellStyle name="표준 5 6 3 4 2 2" xfId="27109"/>
    <cellStyle name="표준 5 6 3 4 2 2 2" xfId="27110"/>
    <cellStyle name="표준 5 6 3 4 2 3" xfId="27111"/>
    <cellStyle name="표준 5 6 3 4 2 4" xfId="27112"/>
    <cellStyle name="표준 5 6 3 4 3" xfId="27113"/>
    <cellStyle name="표준 5 6 3 4 3 2" xfId="27114"/>
    <cellStyle name="표준 5 6 3 4 4" xfId="27115"/>
    <cellStyle name="표준 5 6 3 4 5" xfId="27116"/>
    <cellStyle name="표준 5 6 3 5" xfId="27117"/>
    <cellStyle name="표준 5 6 3 5 2" xfId="27118"/>
    <cellStyle name="표준 5 6 3 5 2 2" xfId="27119"/>
    <cellStyle name="표준 5 6 3 5 2 2 2" xfId="27120"/>
    <cellStyle name="표준 5 6 3 5 2 3" xfId="27121"/>
    <cellStyle name="표준 5 6 3 5 2 4" xfId="27122"/>
    <cellStyle name="표준 5 6 3 5 3" xfId="27123"/>
    <cellStyle name="표준 5 6 3 5 3 2" xfId="27124"/>
    <cellStyle name="표준 5 6 3 5 4" xfId="27125"/>
    <cellStyle name="표준 5 6 3 5 5" xfId="27126"/>
    <cellStyle name="표준 5 6 3 6" xfId="27127"/>
    <cellStyle name="표준 5 6 3 6 2" xfId="27128"/>
    <cellStyle name="표준 5 6 3 6 2 2" xfId="27129"/>
    <cellStyle name="표준 5 6 3 6 3" xfId="27130"/>
    <cellStyle name="표준 5 6 3 6 4" xfId="27131"/>
    <cellStyle name="표준 5 6 3 7" xfId="27132"/>
    <cellStyle name="표준 5 6 3 7 2" xfId="27133"/>
    <cellStyle name="표준 5 6 3 8" xfId="27134"/>
    <cellStyle name="표준 5 6 3 9" xfId="27135"/>
    <cellStyle name="표준 5 6 4" xfId="27136"/>
    <cellStyle name="표준 5 6 4 2" xfId="27137"/>
    <cellStyle name="표준 5 6 4 2 2" xfId="27138"/>
    <cellStyle name="표준 5 6 4 2 2 2" xfId="27139"/>
    <cellStyle name="표준 5 6 4 2 3" xfId="27140"/>
    <cellStyle name="표준 5 6 4 2 4" xfId="27141"/>
    <cellStyle name="표준 5 6 4 3" xfId="27142"/>
    <cellStyle name="표준 5 6 4 3 2" xfId="27143"/>
    <cellStyle name="표준 5 6 4 4" xfId="27144"/>
    <cellStyle name="표준 5 6 4 5" xfId="27145"/>
    <cellStyle name="표준 5 6 5" xfId="27146"/>
    <cellStyle name="표준 5 6 5 2" xfId="27147"/>
    <cellStyle name="표준 5 6 5 2 2" xfId="27148"/>
    <cellStyle name="표준 5 6 5 2 2 2" xfId="27149"/>
    <cellStyle name="표준 5 6 5 2 3" xfId="27150"/>
    <cellStyle name="표준 5 6 5 2 4" xfId="27151"/>
    <cellStyle name="표준 5 6 5 3" xfId="27152"/>
    <cellStyle name="표준 5 6 5 3 2" xfId="27153"/>
    <cellStyle name="표준 5 6 5 4" xfId="27154"/>
    <cellStyle name="표준 5 6 5 5" xfId="27155"/>
    <cellStyle name="표준 5 6 6" xfId="27156"/>
    <cellStyle name="표준 5 6 6 2" xfId="27157"/>
    <cellStyle name="표준 5 6 6 2 2" xfId="27158"/>
    <cellStyle name="표준 5 6 6 2 2 2" xfId="27159"/>
    <cellStyle name="표준 5 6 6 2 3" xfId="27160"/>
    <cellStyle name="표준 5 6 6 2 4" xfId="27161"/>
    <cellStyle name="표준 5 6 6 3" xfId="27162"/>
    <cellStyle name="표준 5 6 6 3 2" xfId="27163"/>
    <cellStyle name="표준 5 6 6 4" xfId="27164"/>
    <cellStyle name="표준 5 6 6 5" xfId="27165"/>
    <cellStyle name="표준 5 6 7" xfId="27166"/>
    <cellStyle name="표준 5 6 7 2" xfId="27167"/>
    <cellStyle name="표준 5 6 7 2 2" xfId="27168"/>
    <cellStyle name="표준 5 6 7 2 2 2" xfId="27169"/>
    <cellStyle name="표준 5 6 7 2 3" xfId="27170"/>
    <cellStyle name="표준 5 6 7 2 4" xfId="27171"/>
    <cellStyle name="표준 5 6 7 3" xfId="27172"/>
    <cellStyle name="표준 5 6 7 3 2" xfId="27173"/>
    <cellStyle name="표준 5 6 7 4" xfId="27174"/>
    <cellStyle name="표준 5 6 7 5" xfId="27175"/>
    <cellStyle name="표준 5 6 8" xfId="27176"/>
    <cellStyle name="표준 5 6 8 2" xfId="27177"/>
    <cellStyle name="표준 5 6 8 2 2" xfId="27178"/>
    <cellStyle name="표준 5 6 8 3" xfId="27179"/>
    <cellStyle name="표준 5 6 8 4" xfId="27180"/>
    <cellStyle name="표준 5 6 9" xfId="27181"/>
    <cellStyle name="표준 5 6 9 2" xfId="27182"/>
    <cellStyle name="표준 5 7" xfId="27183"/>
    <cellStyle name="표준 5 7 2" xfId="27184"/>
    <cellStyle name="표준 5 7 2 2" xfId="27185"/>
    <cellStyle name="표준 5 7 2 2 2" xfId="27186"/>
    <cellStyle name="표준 5 7 2 2 2 2" xfId="27187"/>
    <cellStyle name="표준 5 7 2 2 3" xfId="27188"/>
    <cellStyle name="표준 5 7 2 2 4" xfId="27189"/>
    <cellStyle name="표준 5 7 2 3" xfId="27190"/>
    <cellStyle name="표준 5 7 2 3 2" xfId="27191"/>
    <cellStyle name="표준 5 7 2 4" xfId="27192"/>
    <cellStyle name="표준 5 7 2 5" xfId="27193"/>
    <cellStyle name="표준 5 7 3" xfId="27194"/>
    <cellStyle name="표준 5 7 3 2" xfId="27195"/>
    <cellStyle name="표준 5 7 3 2 2" xfId="27196"/>
    <cellStyle name="표준 5 7 3 2 2 2" xfId="27197"/>
    <cellStyle name="표준 5 7 3 2 3" xfId="27198"/>
    <cellStyle name="표준 5 7 3 2 4" xfId="27199"/>
    <cellStyle name="표준 5 7 3 3" xfId="27200"/>
    <cellStyle name="표준 5 7 3 3 2" xfId="27201"/>
    <cellStyle name="표준 5 7 3 4" xfId="27202"/>
    <cellStyle name="표준 5 7 3 5" xfId="27203"/>
    <cellStyle name="표준 5 7 4" xfId="27204"/>
    <cellStyle name="표준 5 7 4 2" xfId="27205"/>
    <cellStyle name="표준 5 7 4 2 2" xfId="27206"/>
    <cellStyle name="표준 5 7 4 2 2 2" xfId="27207"/>
    <cellStyle name="표준 5 7 4 2 3" xfId="27208"/>
    <cellStyle name="표준 5 7 4 2 4" xfId="27209"/>
    <cellStyle name="표준 5 7 4 3" xfId="27210"/>
    <cellStyle name="표준 5 7 4 3 2" xfId="27211"/>
    <cellStyle name="표준 5 7 4 4" xfId="27212"/>
    <cellStyle name="표준 5 7 4 5" xfId="27213"/>
    <cellStyle name="표준 5 7 5" xfId="27214"/>
    <cellStyle name="표준 5 7 5 2" xfId="27215"/>
    <cellStyle name="표준 5 7 5 2 2" xfId="27216"/>
    <cellStyle name="표준 5 7 5 2 2 2" xfId="27217"/>
    <cellStyle name="표준 5 7 5 2 3" xfId="27218"/>
    <cellStyle name="표준 5 7 5 2 4" xfId="27219"/>
    <cellStyle name="표준 5 7 5 3" xfId="27220"/>
    <cellStyle name="표준 5 7 5 3 2" xfId="27221"/>
    <cellStyle name="표준 5 7 5 4" xfId="27222"/>
    <cellStyle name="표준 5 7 5 5" xfId="27223"/>
    <cellStyle name="표준 5 7 6" xfId="27224"/>
    <cellStyle name="표준 5 7 6 2" xfId="27225"/>
    <cellStyle name="표준 5 7 6 2 2" xfId="27226"/>
    <cellStyle name="표준 5 7 6 3" xfId="27227"/>
    <cellStyle name="표준 5 7 6 4" xfId="27228"/>
    <cellStyle name="표준 5 7 7" xfId="27229"/>
    <cellStyle name="표준 5 7 7 2" xfId="27230"/>
    <cellStyle name="표준 5 7 8" xfId="27231"/>
    <cellStyle name="표준 5 7 9" xfId="27232"/>
    <cellStyle name="표준 5 8" xfId="27233"/>
    <cellStyle name="표준 5 8 2" xfId="27234"/>
    <cellStyle name="표준 5 8 2 2" xfId="27235"/>
    <cellStyle name="표준 5 8 2 2 2" xfId="27236"/>
    <cellStyle name="표준 5 8 2 3" xfId="27237"/>
    <cellStyle name="표준 5 8 2 4" xfId="27238"/>
    <cellStyle name="표준 5 8 3" xfId="27239"/>
    <cellStyle name="표준 5 8 3 2" xfId="27240"/>
    <cellStyle name="표준 5 8 4" xfId="27241"/>
    <cellStyle name="표준 5 8 5" xfId="27242"/>
    <cellStyle name="표준 5 9" xfId="27243"/>
    <cellStyle name="표준 5 9 2" xfId="27244"/>
    <cellStyle name="표준 5 9 2 2" xfId="27245"/>
    <cellStyle name="표준 5 9 2 2 2" xfId="27246"/>
    <cellStyle name="표준 5 9 2 3" xfId="27247"/>
    <cellStyle name="표준 5 9 2 4" xfId="27248"/>
    <cellStyle name="표준 5 9 3" xfId="27249"/>
    <cellStyle name="표준 5 9 3 2" xfId="27250"/>
    <cellStyle name="표준 5 9 4" xfId="27251"/>
    <cellStyle name="표준 5 9 5" xfId="27252"/>
    <cellStyle name="표준 50" xfId="27253"/>
    <cellStyle name="표준 50 2" xfId="27254"/>
    <cellStyle name="표준 50 3" xfId="27255"/>
    <cellStyle name="표준 51" xfId="27256"/>
    <cellStyle name="표준 51 2" xfId="27257"/>
    <cellStyle name="표준 52" xfId="27258"/>
    <cellStyle name="표준 52 2" xfId="27259"/>
    <cellStyle name="표준 53" xfId="27260"/>
    <cellStyle name="표준 53 2" xfId="27261"/>
    <cellStyle name="표준 54" xfId="27262"/>
    <cellStyle name="표준 54 2" xfId="27263"/>
    <cellStyle name="표준 54 2 2" xfId="27264"/>
    <cellStyle name="표준 54 3" xfId="27265"/>
    <cellStyle name="표준 54 4" xfId="27266"/>
    <cellStyle name="표준 55" xfId="27267"/>
    <cellStyle name="표준 55 2" xfId="27268"/>
    <cellStyle name="표준 55 2 2" xfId="27269"/>
    <cellStyle name="표준 55 3" xfId="27270"/>
    <cellStyle name="표준 55 4" xfId="27271"/>
    <cellStyle name="표준 56" xfId="27272"/>
    <cellStyle name="표준 56 2" xfId="27273"/>
    <cellStyle name="표준 57" xfId="27274"/>
    <cellStyle name="표준 57 2" xfId="27275"/>
    <cellStyle name="표준 57 3" xfId="27276"/>
    <cellStyle name="표준 57 4" xfId="27277"/>
    <cellStyle name="표준 57 5" xfId="27278"/>
    <cellStyle name="표준 58" xfId="27279"/>
    <cellStyle name="표준 58 2" xfId="27280"/>
    <cellStyle name="표준 59" xfId="27281"/>
    <cellStyle name="표준 59 2" xfId="27282"/>
    <cellStyle name="표준 59 2 2" xfId="27283"/>
    <cellStyle name="표준 59 2 3" xfId="27284"/>
    <cellStyle name="표준 59 3" xfId="27285"/>
    <cellStyle name="표준 6" xfId="27286"/>
    <cellStyle name="표준 6 10" xfId="27287"/>
    <cellStyle name="표준 6 10 2" xfId="27288"/>
    <cellStyle name="표준 6 10 2 2" xfId="27289"/>
    <cellStyle name="표준 6 10 2 2 2" xfId="27290"/>
    <cellStyle name="표준 6 10 2 3" xfId="27291"/>
    <cellStyle name="표준 6 10 2 4" xfId="27292"/>
    <cellStyle name="표준 6 10 3" xfId="27293"/>
    <cellStyle name="표준 6 10 3 2" xfId="27294"/>
    <cellStyle name="표준 6 10 4" xfId="27295"/>
    <cellStyle name="표준 6 10 5" xfId="27296"/>
    <cellStyle name="표준 6 11" xfId="27297"/>
    <cellStyle name="표준 6 11 2" xfId="27298"/>
    <cellStyle name="표준 6 11 2 2" xfId="27299"/>
    <cellStyle name="표준 6 11 2 2 2" xfId="27300"/>
    <cellStyle name="표준 6 11 2 3" xfId="27301"/>
    <cellStyle name="표준 6 11 2 4" xfId="27302"/>
    <cellStyle name="표준 6 11 3" xfId="27303"/>
    <cellStyle name="표준 6 11 3 2" xfId="27304"/>
    <cellStyle name="표준 6 11 4" xfId="27305"/>
    <cellStyle name="표준 6 11 5" xfId="27306"/>
    <cellStyle name="표준 6 12" xfId="27307"/>
    <cellStyle name="표준 6 12 2" xfId="27308"/>
    <cellStyle name="표준 6 12 2 2" xfId="27309"/>
    <cellStyle name="표준 6 12 2 2 2" xfId="27310"/>
    <cellStyle name="표준 6 12 2 3" xfId="27311"/>
    <cellStyle name="표준 6 12 2 4" xfId="27312"/>
    <cellStyle name="표준 6 12 3" xfId="27313"/>
    <cellStyle name="표준 6 12 3 2" xfId="27314"/>
    <cellStyle name="표준 6 12 4" xfId="27315"/>
    <cellStyle name="표준 6 12 5" xfId="27316"/>
    <cellStyle name="표준 6 13" xfId="27317"/>
    <cellStyle name="표준 6 13 2" xfId="27318"/>
    <cellStyle name="표준 6 13 2 2" xfId="27319"/>
    <cellStyle name="표준 6 13 3" xfId="27320"/>
    <cellStyle name="표준 6 13 4" xfId="27321"/>
    <cellStyle name="표준 6 14" xfId="27322"/>
    <cellStyle name="표준 6 14 2" xfId="27323"/>
    <cellStyle name="표준 6 15" xfId="27324"/>
    <cellStyle name="표준 6 16" xfId="27325"/>
    <cellStyle name="표준 6 17" xfId="27326"/>
    <cellStyle name="표준 6 2" xfId="27327"/>
    <cellStyle name="표준 6 2 10" xfId="27328"/>
    <cellStyle name="표준 6 2 10 2" xfId="27329"/>
    <cellStyle name="표준 6 2 10 2 2" xfId="27330"/>
    <cellStyle name="표준 6 2 10 2 2 2" xfId="27331"/>
    <cellStyle name="표준 6 2 10 2 3" xfId="27332"/>
    <cellStyle name="표준 6 2 10 2 4" xfId="27333"/>
    <cellStyle name="표준 6 2 10 3" xfId="27334"/>
    <cellStyle name="표준 6 2 10 3 2" xfId="27335"/>
    <cellStyle name="표준 6 2 10 4" xfId="27336"/>
    <cellStyle name="표준 6 2 10 5" xfId="27337"/>
    <cellStyle name="표준 6 2 11" xfId="27338"/>
    <cellStyle name="표준 6 2 11 2" xfId="27339"/>
    <cellStyle name="표준 6 2 11 2 2" xfId="27340"/>
    <cellStyle name="표준 6 2 11 3" xfId="27341"/>
    <cellStyle name="표준 6 2 11 4" xfId="27342"/>
    <cellStyle name="표준 6 2 12" xfId="27343"/>
    <cellStyle name="표준 6 2 12 2" xfId="27344"/>
    <cellStyle name="표준 6 2 13" xfId="27345"/>
    <cellStyle name="표준 6 2 14" xfId="27346"/>
    <cellStyle name="표준 6 2 15" xfId="27347"/>
    <cellStyle name="표준 6 2 2" xfId="27348"/>
    <cellStyle name="표준 6 2 2 10" xfId="27349"/>
    <cellStyle name="표준 6 2 2 10 2" xfId="27350"/>
    <cellStyle name="표준 6 2 2 10 2 2" xfId="27351"/>
    <cellStyle name="표준 6 2 2 10 3" xfId="27352"/>
    <cellStyle name="표준 6 2 2 10 4" xfId="27353"/>
    <cellStyle name="표준 6 2 2 11" xfId="27354"/>
    <cellStyle name="표준 6 2 2 11 2" xfId="27355"/>
    <cellStyle name="표준 6 2 2 12" xfId="27356"/>
    <cellStyle name="표준 6 2 2 13" xfId="27357"/>
    <cellStyle name="표준 6 2 2 2" xfId="27358"/>
    <cellStyle name="표준 6 2 2 2 10" xfId="27359"/>
    <cellStyle name="표준 6 2 2 2 10 2" xfId="27360"/>
    <cellStyle name="표준 6 2 2 2 11" xfId="27361"/>
    <cellStyle name="표준 6 2 2 2 12" xfId="27362"/>
    <cellStyle name="표준 6 2 2 2 12 2" xfId="27363"/>
    <cellStyle name="표준 6 2 2 2 2" xfId="27364"/>
    <cellStyle name="표준 6 2 2 2 2 10" xfId="27365"/>
    <cellStyle name="표준 6 2 2 2 2 11" xfId="27366"/>
    <cellStyle name="표준 6 2 2 2 2 2" xfId="27367"/>
    <cellStyle name="표준 6 2 2 2 2 2 10" xfId="27368"/>
    <cellStyle name="표준 6 2 2 2 2 2 2" xfId="27369"/>
    <cellStyle name="표준 6 2 2 2 2 2 2 2" xfId="27370"/>
    <cellStyle name="표준 6 2 2 2 2 2 2 2 2" xfId="27371"/>
    <cellStyle name="표준 6 2 2 2 2 2 2 2 2 2" xfId="27372"/>
    <cellStyle name="표준 6 2 2 2 2 2 2 2 2 2 2" xfId="27373"/>
    <cellStyle name="표준 6 2 2 2 2 2 2 2 2 3" xfId="27374"/>
    <cellStyle name="표준 6 2 2 2 2 2 2 2 2 4" xfId="27375"/>
    <cellStyle name="표준 6 2 2 2 2 2 2 2 3" xfId="27376"/>
    <cellStyle name="표준 6 2 2 2 2 2 2 2 3 2" xfId="27377"/>
    <cellStyle name="표준 6 2 2 2 2 2 2 2 4" xfId="27378"/>
    <cellStyle name="표준 6 2 2 2 2 2 2 2 5" xfId="27379"/>
    <cellStyle name="표준 6 2 2 2 2 2 2 3" xfId="27380"/>
    <cellStyle name="표준 6 2 2 2 2 2 2 3 2" xfId="27381"/>
    <cellStyle name="표준 6 2 2 2 2 2 2 3 2 2" xfId="27382"/>
    <cellStyle name="표준 6 2 2 2 2 2 2 3 2 2 2" xfId="27383"/>
    <cellStyle name="표준 6 2 2 2 2 2 2 3 2 3" xfId="27384"/>
    <cellStyle name="표준 6 2 2 2 2 2 2 3 2 4" xfId="27385"/>
    <cellStyle name="표준 6 2 2 2 2 2 2 3 3" xfId="27386"/>
    <cellStyle name="표준 6 2 2 2 2 2 2 3 3 2" xfId="27387"/>
    <cellStyle name="표준 6 2 2 2 2 2 2 3 4" xfId="27388"/>
    <cellStyle name="표준 6 2 2 2 2 2 2 3 5" xfId="27389"/>
    <cellStyle name="표준 6 2 2 2 2 2 2 4" xfId="27390"/>
    <cellStyle name="표준 6 2 2 2 2 2 2 4 2" xfId="27391"/>
    <cellStyle name="표준 6 2 2 2 2 2 2 4 2 2" xfId="27392"/>
    <cellStyle name="표준 6 2 2 2 2 2 2 4 2 2 2" xfId="27393"/>
    <cellStyle name="표준 6 2 2 2 2 2 2 4 2 3" xfId="27394"/>
    <cellStyle name="표준 6 2 2 2 2 2 2 4 2 4" xfId="27395"/>
    <cellStyle name="표준 6 2 2 2 2 2 2 4 3" xfId="27396"/>
    <cellStyle name="표준 6 2 2 2 2 2 2 4 3 2" xfId="27397"/>
    <cellStyle name="표준 6 2 2 2 2 2 2 4 4" xfId="27398"/>
    <cellStyle name="표준 6 2 2 2 2 2 2 4 5" xfId="27399"/>
    <cellStyle name="표준 6 2 2 2 2 2 2 5" xfId="27400"/>
    <cellStyle name="표준 6 2 2 2 2 2 2 5 2" xfId="27401"/>
    <cellStyle name="표준 6 2 2 2 2 2 2 5 2 2" xfId="27402"/>
    <cellStyle name="표준 6 2 2 2 2 2 2 5 2 2 2" xfId="27403"/>
    <cellStyle name="표준 6 2 2 2 2 2 2 5 2 3" xfId="27404"/>
    <cellStyle name="표준 6 2 2 2 2 2 2 5 2 4" xfId="27405"/>
    <cellStyle name="표준 6 2 2 2 2 2 2 5 3" xfId="27406"/>
    <cellStyle name="표준 6 2 2 2 2 2 2 5 3 2" xfId="27407"/>
    <cellStyle name="표준 6 2 2 2 2 2 2 5 4" xfId="27408"/>
    <cellStyle name="표준 6 2 2 2 2 2 2 5 5" xfId="27409"/>
    <cellStyle name="표준 6 2 2 2 2 2 2 6" xfId="27410"/>
    <cellStyle name="표준 6 2 2 2 2 2 2 6 2" xfId="27411"/>
    <cellStyle name="표준 6 2 2 2 2 2 2 6 2 2" xfId="27412"/>
    <cellStyle name="표준 6 2 2 2 2 2 2 6 3" xfId="27413"/>
    <cellStyle name="표준 6 2 2 2 2 2 2 6 4" xfId="27414"/>
    <cellStyle name="표준 6 2 2 2 2 2 2 7" xfId="27415"/>
    <cellStyle name="표준 6 2 2 2 2 2 2 7 2" xfId="27416"/>
    <cellStyle name="표준 6 2 2 2 2 2 2 8" xfId="27417"/>
    <cellStyle name="표준 6 2 2 2 2 2 2 9" xfId="27418"/>
    <cellStyle name="표준 6 2 2 2 2 2 3" xfId="27419"/>
    <cellStyle name="표준 6 2 2 2 2 2 3 2" xfId="27420"/>
    <cellStyle name="표준 6 2 2 2 2 2 3 2 2" xfId="27421"/>
    <cellStyle name="표준 6 2 2 2 2 2 3 2 2 2" xfId="27422"/>
    <cellStyle name="표준 6 2 2 2 2 2 3 2 3" xfId="27423"/>
    <cellStyle name="표준 6 2 2 2 2 2 3 2 4" xfId="27424"/>
    <cellStyle name="표준 6 2 2 2 2 2 3 3" xfId="27425"/>
    <cellStyle name="표준 6 2 2 2 2 2 3 3 2" xfId="27426"/>
    <cellStyle name="표준 6 2 2 2 2 2 3 4" xfId="27427"/>
    <cellStyle name="표준 6 2 2 2 2 2 3 5" xfId="27428"/>
    <cellStyle name="표준 6 2 2 2 2 2 4" xfId="27429"/>
    <cellStyle name="표준 6 2 2 2 2 2 4 2" xfId="27430"/>
    <cellStyle name="표준 6 2 2 2 2 2 4 2 2" xfId="27431"/>
    <cellStyle name="표준 6 2 2 2 2 2 4 2 2 2" xfId="27432"/>
    <cellStyle name="표준 6 2 2 2 2 2 4 2 3" xfId="27433"/>
    <cellStyle name="표준 6 2 2 2 2 2 4 2 4" xfId="27434"/>
    <cellStyle name="표준 6 2 2 2 2 2 4 3" xfId="27435"/>
    <cellStyle name="표준 6 2 2 2 2 2 4 3 2" xfId="27436"/>
    <cellStyle name="표준 6 2 2 2 2 2 4 4" xfId="27437"/>
    <cellStyle name="표준 6 2 2 2 2 2 4 5" xfId="27438"/>
    <cellStyle name="표준 6 2 2 2 2 2 5" xfId="27439"/>
    <cellStyle name="표준 6 2 2 2 2 2 5 2" xfId="27440"/>
    <cellStyle name="표준 6 2 2 2 2 2 5 2 2" xfId="27441"/>
    <cellStyle name="표준 6 2 2 2 2 2 5 2 2 2" xfId="27442"/>
    <cellStyle name="표준 6 2 2 2 2 2 5 2 3" xfId="27443"/>
    <cellStyle name="표준 6 2 2 2 2 2 5 2 4" xfId="27444"/>
    <cellStyle name="표준 6 2 2 2 2 2 5 3" xfId="27445"/>
    <cellStyle name="표준 6 2 2 2 2 2 5 3 2" xfId="27446"/>
    <cellStyle name="표준 6 2 2 2 2 2 5 4" xfId="27447"/>
    <cellStyle name="표준 6 2 2 2 2 2 5 5" xfId="27448"/>
    <cellStyle name="표준 6 2 2 2 2 2 6" xfId="27449"/>
    <cellStyle name="표준 6 2 2 2 2 2 6 2" xfId="27450"/>
    <cellStyle name="표준 6 2 2 2 2 2 6 2 2" xfId="27451"/>
    <cellStyle name="표준 6 2 2 2 2 2 6 2 2 2" xfId="27452"/>
    <cellStyle name="표준 6 2 2 2 2 2 6 2 3" xfId="27453"/>
    <cellStyle name="표준 6 2 2 2 2 2 6 2 4" xfId="27454"/>
    <cellStyle name="표준 6 2 2 2 2 2 6 3" xfId="27455"/>
    <cellStyle name="표준 6 2 2 2 2 2 6 3 2" xfId="27456"/>
    <cellStyle name="표준 6 2 2 2 2 2 6 4" xfId="27457"/>
    <cellStyle name="표준 6 2 2 2 2 2 6 5" xfId="27458"/>
    <cellStyle name="표준 6 2 2 2 2 2 7" xfId="27459"/>
    <cellStyle name="표준 6 2 2 2 2 2 7 2" xfId="27460"/>
    <cellStyle name="표준 6 2 2 2 2 2 7 2 2" xfId="27461"/>
    <cellStyle name="표준 6 2 2 2 2 2 7 3" xfId="27462"/>
    <cellStyle name="표준 6 2 2 2 2 2 7 4" xfId="27463"/>
    <cellStyle name="표준 6 2 2 2 2 2 8" xfId="27464"/>
    <cellStyle name="표준 6 2 2 2 2 2 8 2" xfId="27465"/>
    <cellStyle name="표준 6 2 2 2 2 2 9" xfId="27466"/>
    <cellStyle name="표준 6 2 2 2 2 3" xfId="27467"/>
    <cellStyle name="표준 6 2 2 2 2 3 2" xfId="27468"/>
    <cellStyle name="표준 6 2 2 2 2 3 2 2" xfId="27469"/>
    <cellStyle name="표준 6 2 2 2 2 3 2 2 2" xfId="27470"/>
    <cellStyle name="표준 6 2 2 2 2 3 2 2 2 2" xfId="27471"/>
    <cellStyle name="표준 6 2 2 2 2 3 2 2 3" xfId="27472"/>
    <cellStyle name="표준 6 2 2 2 2 3 2 2 4" xfId="27473"/>
    <cellStyle name="표준 6 2 2 2 2 3 2 3" xfId="27474"/>
    <cellStyle name="표준 6 2 2 2 2 3 2 3 2" xfId="27475"/>
    <cellStyle name="표준 6 2 2 2 2 3 2 4" xfId="27476"/>
    <cellStyle name="표준 6 2 2 2 2 3 2 5" xfId="27477"/>
    <cellStyle name="표준 6 2 2 2 2 3 3" xfId="27478"/>
    <cellStyle name="표준 6 2 2 2 2 3 3 2" xfId="27479"/>
    <cellStyle name="표준 6 2 2 2 2 3 3 2 2" xfId="27480"/>
    <cellStyle name="표준 6 2 2 2 2 3 3 2 2 2" xfId="27481"/>
    <cellStyle name="표준 6 2 2 2 2 3 3 2 3" xfId="27482"/>
    <cellStyle name="표준 6 2 2 2 2 3 3 2 4" xfId="27483"/>
    <cellStyle name="표준 6 2 2 2 2 3 3 3" xfId="27484"/>
    <cellStyle name="표준 6 2 2 2 2 3 3 3 2" xfId="27485"/>
    <cellStyle name="표준 6 2 2 2 2 3 3 4" xfId="27486"/>
    <cellStyle name="표준 6 2 2 2 2 3 3 5" xfId="27487"/>
    <cellStyle name="표준 6 2 2 2 2 3 4" xfId="27488"/>
    <cellStyle name="표준 6 2 2 2 2 3 4 2" xfId="27489"/>
    <cellStyle name="표준 6 2 2 2 2 3 4 2 2" xfId="27490"/>
    <cellStyle name="표준 6 2 2 2 2 3 4 2 2 2" xfId="27491"/>
    <cellStyle name="표준 6 2 2 2 2 3 4 2 3" xfId="27492"/>
    <cellStyle name="표준 6 2 2 2 2 3 4 2 4" xfId="27493"/>
    <cellStyle name="표준 6 2 2 2 2 3 4 3" xfId="27494"/>
    <cellStyle name="표준 6 2 2 2 2 3 4 3 2" xfId="27495"/>
    <cellStyle name="표준 6 2 2 2 2 3 4 4" xfId="27496"/>
    <cellStyle name="표준 6 2 2 2 2 3 4 5" xfId="27497"/>
    <cellStyle name="표준 6 2 2 2 2 3 5" xfId="27498"/>
    <cellStyle name="표준 6 2 2 2 2 3 5 2" xfId="27499"/>
    <cellStyle name="표준 6 2 2 2 2 3 5 2 2" xfId="27500"/>
    <cellStyle name="표준 6 2 2 2 2 3 5 2 2 2" xfId="27501"/>
    <cellStyle name="표준 6 2 2 2 2 3 5 2 3" xfId="27502"/>
    <cellStyle name="표준 6 2 2 2 2 3 5 2 4" xfId="27503"/>
    <cellStyle name="표준 6 2 2 2 2 3 5 3" xfId="27504"/>
    <cellStyle name="표준 6 2 2 2 2 3 5 3 2" xfId="27505"/>
    <cellStyle name="표준 6 2 2 2 2 3 5 4" xfId="27506"/>
    <cellStyle name="표준 6 2 2 2 2 3 5 5" xfId="27507"/>
    <cellStyle name="표준 6 2 2 2 2 3 6" xfId="27508"/>
    <cellStyle name="표준 6 2 2 2 2 3 6 2" xfId="27509"/>
    <cellStyle name="표준 6 2 2 2 2 3 6 2 2" xfId="27510"/>
    <cellStyle name="표준 6 2 2 2 2 3 6 3" xfId="27511"/>
    <cellStyle name="표준 6 2 2 2 2 3 6 4" xfId="27512"/>
    <cellStyle name="표준 6 2 2 2 2 3 7" xfId="27513"/>
    <cellStyle name="표준 6 2 2 2 2 3 7 2" xfId="27514"/>
    <cellStyle name="표준 6 2 2 2 2 3 8" xfId="27515"/>
    <cellStyle name="표준 6 2 2 2 2 3 9" xfId="27516"/>
    <cellStyle name="표준 6 2 2 2 2 4" xfId="27517"/>
    <cellStyle name="표준 6 2 2 2 2 4 2" xfId="27518"/>
    <cellStyle name="표준 6 2 2 2 2 4 2 2" xfId="27519"/>
    <cellStyle name="표준 6 2 2 2 2 4 2 2 2" xfId="27520"/>
    <cellStyle name="표준 6 2 2 2 2 4 2 3" xfId="27521"/>
    <cellStyle name="표준 6 2 2 2 2 4 2 4" xfId="27522"/>
    <cellStyle name="표준 6 2 2 2 2 4 3" xfId="27523"/>
    <cellStyle name="표준 6 2 2 2 2 4 3 2" xfId="27524"/>
    <cellStyle name="표준 6 2 2 2 2 4 4" xfId="27525"/>
    <cellStyle name="표준 6 2 2 2 2 4 5" xfId="27526"/>
    <cellStyle name="표준 6 2 2 2 2 5" xfId="27527"/>
    <cellStyle name="표준 6 2 2 2 2 5 2" xfId="27528"/>
    <cellStyle name="표준 6 2 2 2 2 5 2 2" xfId="27529"/>
    <cellStyle name="표준 6 2 2 2 2 5 2 2 2" xfId="27530"/>
    <cellStyle name="표준 6 2 2 2 2 5 2 3" xfId="27531"/>
    <cellStyle name="표준 6 2 2 2 2 5 2 4" xfId="27532"/>
    <cellStyle name="표준 6 2 2 2 2 5 3" xfId="27533"/>
    <cellStyle name="표준 6 2 2 2 2 5 3 2" xfId="27534"/>
    <cellStyle name="표준 6 2 2 2 2 5 4" xfId="27535"/>
    <cellStyle name="표준 6 2 2 2 2 5 5" xfId="27536"/>
    <cellStyle name="표준 6 2 2 2 2 6" xfId="27537"/>
    <cellStyle name="표준 6 2 2 2 2 6 2" xfId="27538"/>
    <cellStyle name="표준 6 2 2 2 2 6 2 2" xfId="27539"/>
    <cellStyle name="표준 6 2 2 2 2 6 2 2 2" xfId="27540"/>
    <cellStyle name="표준 6 2 2 2 2 6 2 3" xfId="27541"/>
    <cellStyle name="표준 6 2 2 2 2 6 2 4" xfId="27542"/>
    <cellStyle name="표준 6 2 2 2 2 6 3" xfId="27543"/>
    <cellStyle name="표준 6 2 2 2 2 6 3 2" xfId="27544"/>
    <cellStyle name="표준 6 2 2 2 2 6 4" xfId="27545"/>
    <cellStyle name="표준 6 2 2 2 2 6 5" xfId="27546"/>
    <cellStyle name="표준 6 2 2 2 2 7" xfId="27547"/>
    <cellStyle name="표준 6 2 2 2 2 7 2" xfId="27548"/>
    <cellStyle name="표준 6 2 2 2 2 7 2 2" xfId="27549"/>
    <cellStyle name="표준 6 2 2 2 2 7 2 2 2" xfId="27550"/>
    <cellStyle name="표준 6 2 2 2 2 7 2 3" xfId="27551"/>
    <cellStyle name="표준 6 2 2 2 2 7 2 4" xfId="27552"/>
    <cellStyle name="표준 6 2 2 2 2 7 3" xfId="27553"/>
    <cellStyle name="표준 6 2 2 2 2 7 3 2" xfId="27554"/>
    <cellStyle name="표준 6 2 2 2 2 7 4" xfId="27555"/>
    <cellStyle name="표준 6 2 2 2 2 7 5" xfId="27556"/>
    <cellStyle name="표준 6 2 2 2 2 8" xfId="27557"/>
    <cellStyle name="표준 6 2 2 2 2 8 2" xfId="27558"/>
    <cellStyle name="표준 6 2 2 2 2 8 2 2" xfId="27559"/>
    <cellStyle name="표준 6 2 2 2 2 8 3" xfId="27560"/>
    <cellStyle name="표준 6 2 2 2 2 8 4" xfId="27561"/>
    <cellStyle name="표준 6 2 2 2 2 9" xfId="27562"/>
    <cellStyle name="표준 6 2 2 2 2 9 2" xfId="27563"/>
    <cellStyle name="표준 6 2 2 2 3" xfId="27564"/>
    <cellStyle name="표준 6 2 2 2 3 10" xfId="27565"/>
    <cellStyle name="표준 6 2 2 2 3 2" xfId="27566"/>
    <cellStyle name="표준 6 2 2 2 3 2 2" xfId="27567"/>
    <cellStyle name="표준 6 2 2 2 3 2 2 2" xfId="27568"/>
    <cellStyle name="표준 6 2 2 2 3 2 2 2 2" xfId="27569"/>
    <cellStyle name="표준 6 2 2 2 3 2 2 2 2 2" xfId="27570"/>
    <cellStyle name="표준 6 2 2 2 3 2 2 2 3" xfId="27571"/>
    <cellStyle name="표준 6 2 2 2 3 2 2 2 4" xfId="27572"/>
    <cellStyle name="표준 6 2 2 2 3 2 2 3" xfId="27573"/>
    <cellStyle name="표준 6 2 2 2 3 2 2 3 2" xfId="27574"/>
    <cellStyle name="표준 6 2 2 2 3 2 2 4" xfId="27575"/>
    <cellStyle name="표준 6 2 2 2 3 2 2 5" xfId="27576"/>
    <cellStyle name="표준 6 2 2 2 3 2 3" xfId="27577"/>
    <cellStyle name="표준 6 2 2 2 3 2 3 2" xfId="27578"/>
    <cellStyle name="표준 6 2 2 2 3 2 3 2 2" xfId="27579"/>
    <cellStyle name="표준 6 2 2 2 3 2 3 2 2 2" xfId="27580"/>
    <cellStyle name="표준 6 2 2 2 3 2 3 2 3" xfId="27581"/>
    <cellStyle name="표준 6 2 2 2 3 2 3 2 4" xfId="27582"/>
    <cellStyle name="표준 6 2 2 2 3 2 3 3" xfId="27583"/>
    <cellStyle name="표준 6 2 2 2 3 2 3 3 2" xfId="27584"/>
    <cellStyle name="표준 6 2 2 2 3 2 3 4" xfId="27585"/>
    <cellStyle name="표준 6 2 2 2 3 2 3 5" xfId="27586"/>
    <cellStyle name="표준 6 2 2 2 3 2 4" xfId="27587"/>
    <cellStyle name="표준 6 2 2 2 3 2 4 2" xfId="27588"/>
    <cellStyle name="표준 6 2 2 2 3 2 4 2 2" xfId="27589"/>
    <cellStyle name="표준 6 2 2 2 3 2 4 2 2 2" xfId="27590"/>
    <cellStyle name="표준 6 2 2 2 3 2 4 2 3" xfId="27591"/>
    <cellStyle name="표준 6 2 2 2 3 2 4 2 4" xfId="27592"/>
    <cellStyle name="표준 6 2 2 2 3 2 4 3" xfId="27593"/>
    <cellStyle name="표준 6 2 2 2 3 2 4 3 2" xfId="27594"/>
    <cellStyle name="표준 6 2 2 2 3 2 4 4" xfId="27595"/>
    <cellStyle name="표준 6 2 2 2 3 2 4 5" xfId="27596"/>
    <cellStyle name="표준 6 2 2 2 3 2 5" xfId="27597"/>
    <cellStyle name="표준 6 2 2 2 3 2 5 2" xfId="27598"/>
    <cellStyle name="표준 6 2 2 2 3 2 5 2 2" xfId="27599"/>
    <cellStyle name="표준 6 2 2 2 3 2 5 2 2 2" xfId="27600"/>
    <cellStyle name="표준 6 2 2 2 3 2 5 2 3" xfId="27601"/>
    <cellStyle name="표준 6 2 2 2 3 2 5 2 4" xfId="27602"/>
    <cellStyle name="표준 6 2 2 2 3 2 5 3" xfId="27603"/>
    <cellStyle name="표준 6 2 2 2 3 2 5 3 2" xfId="27604"/>
    <cellStyle name="표준 6 2 2 2 3 2 5 4" xfId="27605"/>
    <cellStyle name="표준 6 2 2 2 3 2 5 5" xfId="27606"/>
    <cellStyle name="표준 6 2 2 2 3 2 6" xfId="27607"/>
    <cellStyle name="표준 6 2 2 2 3 2 6 2" xfId="27608"/>
    <cellStyle name="표준 6 2 2 2 3 2 6 2 2" xfId="27609"/>
    <cellStyle name="표준 6 2 2 2 3 2 6 3" xfId="27610"/>
    <cellStyle name="표준 6 2 2 2 3 2 6 4" xfId="27611"/>
    <cellStyle name="표준 6 2 2 2 3 2 7" xfId="27612"/>
    <cellStyle name="표준 6 2 2 2 3 2 7 2" xfId="27613"/>
    <cellStyle name="표준 6 2 2 2 3 2 8" xfId="27614"/>
    <cellStyle name="표준 6 2 2 2 3 2 9" xfId="27615"/>
    <cellStyle name="표준 6 2 2 2 3 3" xfId="27616"/>
    <cellStyle name="표준 6 2 2 2 3 3 2" xfId="27617"/>
    <cellStyle name="표준 6 2 2 2 3 3 2 2" xfId="27618"/>
    <cellStyle name="표준 6 2 2 2 3 3 2 2 2" xfId="27619"/>
    <cellStyle name="표준 6 2 2 2 3 3 2 3" xfId="27620"/>
    <cellStyle name="표준 6 2 2 2 3 3 2 4" xfId="27621"/>
    <cellStyle name="표준 6 2 2 2 3 3 3" xfId="27622"/>
    <cellStyle name="표준 6 2 2 2 3 3 3 2" xfId="27623"/>
    <cellStyle name="표준 6 2 2 2 3 3 4" xfId="27624"/>
    <cellStyle name="표준 6 2 2 2 3 3 5" xfId="27625"/>
    <cellStyle name="표준 6 2 2 2 3 4" xfId="27626"/>
    <cellStyle name="표준 6 2 2 2 3 4 2" xfId="27627"/>
    <cellStyle name="표준 6 2 2 2 3 4 2 2" xfId="27628"/>
    <cellStyle name="표준 6 2 2 2 3 4 2 2 2" xfId="27629"/>
    <cellStyle name="표준 6 2 2 2 3 4 2 3" xfId="27630"/>
    <cellStyle name="표준 6 2 2 2 3 4 2 4" xfId="27631"/>
    <cellStyle name="표준 6 2 2 2 3 4 3" xfId="27632"/>
    <cellStyle name="표준 6 2 2 2 3 4 3 2" xfId="27633"/>
    <cellStyle name="표준 6 2 2 2 3 4 4" xfId="27634"/>
    <cellStyle name="표준 6 2 2 2 3 4 5" xfId="27635"/>
    <cellStyle name="표준 6 2 2 2 3 5" xfId="27636"/>
    <cellStyle name="표준 6 2 2 2 3 5 2" xfId="27637"/>
    <cellStyle name="표준 6 2 2 2 3 5 2 2" xfId="27638"/>
    <cellStyle name="표준 6 2 2 2 3 5 2 2 2" xfId="27639"/>
    <cellStyle name="표준 6 2 2 2 3 5 2 3" xfId="27640"/>
    <cellStyle name="표준 6 2 2 2 3 5 2 4" xfId="27641"/>
    <cellStyle name="표준 6 2 2 2 3 5 3" xfId="27642"/>
    <cellStyle name="표준 6 2 2 2 3 5 3 2" xfId="27643"/>
    <cellStyle name="표준 6 2 2 2 3 5 4" xfId="27644"/>
    <cellStyle name="표준 6 2 2 2 3 5 5" xfId="27645"/>
    <cellStyle name="표준 6 2 2 2 3 6" xfId="27646"/>
    <cellStyle name="표준 6 2 2 2 3 6 2" xfId="27647"/>
    <cellStyle name="표준 6 2 2 2 3 6 2 2" xfId="27648"/>
    <cellStyle name="표준 6 2 2 2 3 6 2 2 2" xfId="27649"/>
    <cellStyle name="표준 6 2 2 2 3 6 2 3" xfId="27650"/>
    <cellStyle name="표준 6 2 2 2 3 6 2 4" xfId="27651"/>
    <cellStyle name="표준 6 2 2 2 3 6 3" xfId="27652"/>
    <cellStyle name="표준 6 2 2 2 3 6 3 2" xfId="27653"/>
    <cellStyle name="표준 6 2 2 2 3 6 4" xfId="27654"/>
    <cellStyle name="표준 6 2 2 2 3 6 5" xfId="27655"/>
    <cellStyle name="표준 6 2 2 2 3 7" xfId="27656"/>
    <cellStyle name="표준 6 2 2 2 3 7 2" xfId="27657"/>
    <cellStyle name="표준 6 2 2 2 3 7 2 2" xfId="27658"/>
    <cellStyle name="표준 6 2 2 2 3 7 3" xfId="27659"/>
    <cellStyle name="표준 6 2 2 2 3 7 4" xfId="27660"/>
    <cellStyle name="표준 6 2 2 2 3 8" xfId="27661"/>
    <cellStyle name="표준 6 2 2 2 3 8 2" xfId="27662"/>
    <cellStyle name="표준 6 2 2 2 3 9" xfId="27663"/>
    <cellStyle name="표준 6 2 2 2 4" xfId="27664"/>
    <cellStyle name="표준 6 2 2 2 4 2" xfId="27665"/>
    <cellStyle name="표준 6 2 2 2 4 2 2" xfId="27666"/>
    <cellStyle name="표준 6 2 2 2 4 2 2 2" xfId="27667"/>
    <cellStyle name="표준 6 2 2 2 4 2 2 2 2" xfId="27668"/>
    <cellStyle name="표준 6 2 2 2 4 2 2 3" xfId="27669"/>
    <cellStyle name="표준 6 2 2 2 4 2 2 4" xfId="27670"/>
    <cellStyle name="표준 6 2 2 2 4 2 3" xfId="27671"/>
    <cellStyle name="표준 6 2 2 2 4 2 3 2" xfId="27672"/>
    <cellStyle name="표준 6 2 2 2 4 2 4" xfId="27673"/>
    <cellStyle name="표준 6 2 2 2 4 2 5" xfId="27674"/>
    <cellStyle name="표준 6 2 2 2 4 3" xfId="27675"/>
    <cellStyle name="표준 6 2 2 2 4 3 2" xfId="27676"/>
    <cellStyle name="표준 6 2 2 2 4 3 2 2" xfId="27677"/>
    <cellStyle name="표준 6 2 2 2 4 3 2 2 2" xfId="27678"/>
    <cellStyle name="표준 6 2 2 2 4 3 2 3" xfId="27679"/>
    <cellStyle name="표준 6 2 2 2 4 3 2 4" xfId="27680"/>
    <cellStyle name="표준 6 2 2 2 4 3 3" xfId="27681"/>
    <cellStyle name="표준 6 2 2 2 4 3 3 2" xfId="27682"/>
    <cellStyle name="표준 6 2 2 2 4 3 4" xfId="27683"/>
    <cellStyle name="표준 6 2 2 2 4 3 5" xfId="27684"/>
    <cellStyle name="표준 6 2 2 2 4 4" xfId="27685"/>
    <cellStyle name="표준 6 2 2 2 4 4 2" xfId="27686"/>
    <cellStyle name="표준 6 2 2 2 4 4 2 2" xfId="27687"/>
    <cellStyle name="표준 6 2 2 2 4 4 2 2 2" xfId="27688"/>
    <cellStyle name="표준 6 2 2 2 4 4 2 3" xfId="27689"/>
    <cellStyle name="표준 6 2 2 2 4 4 2 4" xfId="27690"/>
    <cellStyle name="표준 6 2 2 2 4 4 3" xfId="27691"/>
    <cellStyle name="표준 6 2 2 2 4 4 3 2" xfId="27692"/>
    <cellStyle name="표준 6 2 2 2 4 4 4" xfId="27693"/>
    <cellStyle name="표준 6 2 2 2 4 4 5" xfId="27694"/>
    <cellStyle name="표준 6 2 2 2 4 5" xfId="27695"/>
    <cellStyle name="표준 6 2 2 2 4 5 2" xfId="27696"/>
    <cellStyle name="표준 6 2 2 2 4 5 2 2" xfId="27697"/>
    <cellStyle name="표준 6 2 2 2 4 5 2 2 2" xfId="27698"/>
    <cellStyle name="표준 6 2 2 2 4 5 2 3" xfId="27699"/>
    <cellStyle name="표준 6 2 2 2 4 5 2 4" xfId="27700"/>
    <cellStyle name="표준 6 2 2 2 4 5 3" xfId="27701"/>
    <cellStyle name="표준 6 2 2 2 4 5 3 2" xfId="27702"/>
    <cellStyle name="표준 6 2 2 2 4 5 4" xfId="27703"/>
    <cellStyle name="표준 6 2 2 2 4 5 5" xfId="27704"/>
    <cellStyle name="표준 6 2 2 2 4 6" xfId="27705"/>
    <cellStyle name="표준 6 2 2 2 4 6 2" xfId="27706"/>
    <cellStyle name="표준 6 2 2 2 4 6 2 2" xfId="27707"/>
    <cellStyle name="표준 6 2 2 2 4 6 3" xfId="27708"/>
    <cellStyle name="표준 6 2 2 2 4 6 4" xfId="27709"/>
    <cellStyle name="표준 6 2 2 2 4 7" xfId="27710"/>
    <cellStyle name="표준 6 2 2 2 4 7 2" xfId="27711"/>
    <cellStyle name="표준 6 2 2 2 4 8" xfId="27712"/>
    <cellStyle name="표준 6 2 2 2 4 9" xfId="27713"/>
    <cellStyle name="표준 6 2 2 2 5" xfId="27714"/>
    <cellStyle name="표준 6 2 2 2 5 2" xfId="27715"/>
    <cellStyle name="표준 6 2 2 2 5 2 2" xfId="27716"/>
    <cellStyle name="표준 6 2 2 2 5 2 2 2" xfId="27717"/>
    <cellStyle name="표준 6 2 2 2 5 2 3" xfId="27718"/>
    <cellStyle name="표준 6 2 2 2 5 2 4" xfId="27719"/>
    <cellStyle name="표준 6 2 2 2 5 3" xfId="27720"/>
    <cellStyle name="표준 6 2 2 2 5 3 2" xfId="27721"/>
    <cellStyle name="표준 6 2 2 2 5 4" xfId="27722"/>
    <cellStyle name="표준 6 2 2 2 5 5" xfId="27723"/>
    <cellStyle name="표준 6 2 2 2 6" xfId="27724"/>
    <cellStyle name="표준 6 2 2 2 6 2" xfId="27725"/>
    <cellStyle name="표준 6 2 2 2 6 2 2" xfId="27726"/>
    <cellStyle name="표준 6 2 2 2 6 2 2 2" xfId="27727"/>
    <cellStyle name="표준 6 2 2 2 6 2 3" xfId="27728"/>
    <cellStyle name="표준 6 2 2 2 6 2 4" xfId="27729"/>
    <cellStyle name="표준 6 2 2 2 6 3" xfId="27730"/>
    <cellStyle name="표준 6 2 2 2 6 3 2" xfId="27731"/>
    <cellStyle name="표준 6 2 2 2 6 4" xfId="27732"/>
    <cellStyle name="표준 6 2 2 2 6 5" xfId="27733"/>
    <cellStyle name="표준 6 2 2 2 7" xfId="27734"/>
    <cellStyle name="표준 6 2 2 2 7 2" xfId="27735"/>
    <cellStyle name="표준 6 2 2 2 7 2 2" xfId="27736"/>
    <cellStyle name="표준 6 2 2 2 7 2 2 2" xfId="27737"/>
    <cellStyle name="표준 6 2 2 2 7 2 3" xfId="27738"/>
    <cellStyle name="표준 6 2 2 2 7 2 4" xfId="27739"/>
    <cellStyle name="표준 6 2 2 2 7 3" xfId="27740"/>
    <cellStyle name="표준 6 2 2 2 7 3 2" xfId="27741"/>
    <cellStyle name="표준 6 2 2 2 7 4" xfId="27742"/>
    <cellStyle name="표준 6 2 2 2 7 5" xfId="27743"/>
    <cellStyle name="표준 6 2 2 2 8" xfId="27744"/>
    <cellStyle name="표준 6 2 2 2 8 2" xfId="27745"/>
    <cellStyle name="표준 6 2 2 2 8 2 2" xfId="27746"/>
    <cellStyle name="표준 6 2 2 2 8 2 2 2" xfId="27747"/>
    <cellStyle name="표준 6 2 2 2 8 2 3" xfId="27748"/>
    <cellStyle name="표준 6 2 2 2 8 2 4" xfId="27749"/>
    <cellStyle name="표준 6 2 2 2 8 3" xfId="27750"/>
    <cellStyle name="표준 6 2 2 2 8 3 2" xfId="27751"/>
    <cellStyle name="표준 6 2 2 2 8 4" xfId="27752"/>
    <cellStyle name="표준 6 2 2 2 8 5" xfId="27753"/>
    <cellStyle name="표준 6 2 2 2 9" xfId="27754"/>
    <cellStyle name="표준 6 2 2 2 9 2" xfId="27755"/>
    <cellStyle name="표준 6 2 2 2 9 2 2" xfId="27756"/>
    <cellStyle name="표준 6 2 2 2 9 3" xfId="27757"/>
    <cellStyle name="표준 6 2 2 2 9 4" xfId="27758"/>
    <cellStyle name="표준 6 2 2 3" xfId="27759"/>
    <cellStyle name="표준 6 2 2 3 10" xfId="27760"/>
    <cellStyle name="표준 6 2 2 3 11" xfId="27761"/>
    <cellStyle name="표준 6 2 2 3 2" xfId="27762"/>
    <cellStyle name="표준 6 2 2 3 2 10" xfId="27763"/>
    <cellStyle name="표준 6 2 2 3 2 2" xfId="27764"/>
    <cellStyle name="표준 6 2 2 3 2 2 2" xfId="27765"/>
    <cellStyle name="표준 6 2 2 3 2 2 2 2" xfId="27766"/>
    <cellStyle name="표준 6 2 2 3 2 2 2 2 2" xfId="27767"/>
    <cellStyle name="표준 6 2 2 3 2 2 2 2 2 2" xfId="27768"/>
    <cellStyle name="표준 6 2 2 3 2 2 2 2 3" xfId="27769"/>
    <cellStyle name="표준 6 2 2 3 2 2 2 2 4" xfId="27770"/>
    <cellStyle name="표준 6 2 2 3 2 2 2 3" xfId="27771"/>
    <cellStyle name="표준 6 2 2 3 2 2 2 3 2" xfId="27772"/>
    <cellStyle name="표준 6 2 2 3 2 2 2 4" xfId="27773"/>
    <cellStyle name="표준 6 2 2 3 2 2 2 5" xfId="27774"/>
    <cellStyle name="표준 6 2 2 3 2 2 3" xfId="27775"/>
    <cellStyle name="표준 6 2 2 3 2 2 3 2" xfId="27776"/>
    <cellStyle name="표준 6 2 2 3 2 2 3 2 2" xfId="27777"/>
    <cellStyle name="표준 6 2 2 3 2 2 3 2 2 2" xfId="27778"/>
    <cellStyle name="표준 6 2 2 3 2 2 3 2 3" xfId="27779"/>
    <cellStyle name="표준 6 2 2 3 2 2 3 2 4" xfId="27780"/>
    <cellStyle name="표준 6 2 2 3 2 2 3 3" xfId="27781"/>
    <cellStyle name="표준 6 2 2 3 2 2 3 3 2" xfId="27782"/>
    <cellStyle name="표준 6 2 2 3 2 2 3 4" xfId="27783"/>
    <cellStyle name="표준 6 2 2 3 2 2 3 5" xfId="27784"/>
    <cellStyle name="표준 6 2 2 3 2 2 4" xfId="27785"/>
    <cellStyle name="표준 6 2 2 3 2 2 4 2" xfId="27786"/>
    <cellStyle name="표준 6 2 2 3 2 2 4 2 2" xfId="27787"/>
    <cellStyle name="표준 6 2 2 3 2 2 4 2 2 2" xfId="27788"/>
    <cellStyle name="표준 6 2 2 3 2 2 4 2 3" xfId="27789"/>
    <cellStyle name="표준 6 2 2 3 2 2 4 2 4" xfId="27790"/>
    <cellStyle name="표준 6 2 2 3 2 2 4 3" xfId="27791"/>
    <cellStyle name="표준 6 2 2 3 2 2 4 3 2" xfId="27792"/>
    <cellStyle name="표준 6 2 2 3 2 2 4 4" xfId="27793"/>
    <cellStyle name="표준 6 2 2 3 2 2 4 5" xfId="27794"/>
    <cellStyle name="표준 6 2 2 3 2 2 5" xfId="27795"/>
    <cellStyle name="표준 6 2 2 3 2 2 5 2" xfId="27796"/>
    <cellStyle name="표준 6 2 2 3 2 2 5 2 2" xfId="27797"/>
    <cellStyle name="표준 6 2 2 3 2 2 5 2 2 2" xfId="27798"/>
    <cellStyle name="표준 6 2 2 3 2 2 5 2 3" xfId="27799"/>
    <cellStyle name="표준 6 2 2 3 2 2 5 2 4" xfId="27800"/>
    <cellStyle name="표준 6 2 2 3 2 2 5 3" xfId="27801"/>
    <cellStyle name="표준 6 2 2 3 2 2 5 3 2" xfId="27802"/>
    <cellStyle name="표준 6 2 2 3 2 2 5 4" xfId="27803"/>
    <cellStyle name="표준 6 2 2 3 2 2 5 5" xfId="27804"/>
    <cellStyle name="표준 6 2 2 3 2 2 6" xfId="27805"/>
    <cellStyle name="표준 6 2 2 3 2 2 6 2" xfId="27806"/>
    <cellStyle name="표준 6 2 2 3 2 2 6 2 2" xfId="27807"/>
    <cellStyle name="표준 6 2 2 3 2 2 6 3" xfId="27808"/>
    <cellStyle name="표준 6 2 2 3 2 2 6 4" xfId="27809"/>
    <cellStyle name="표준 6 2 2 3 2 2 7" xfId="27810"/>
    <cellStyle name="표준 6 2 2 3 2 2 7 2" xfId="27811"/>
    <cellStyle name="표준 6 2 2 3 2 2 8" xfId="27812"/>
    <cellStyle name="표준 6 2 2 3 2 2 9" xfId="27813"/>
    <cellStyle name="표준 6 2 2 3 2 3" xfId="27814"/>
    <cellStyle name="표준 6 2 2 3 2 3 2" xfId="27815"/>
    <cellStyle name="표준 6 2 2 3 2 3 2 2" xfId="27816"/>
    <cellStyle name="표준 6 2 2 3 2 3 2 2 2" xfId="27817"/>
    <cellStyle name="표준 6 2 2 3 2 3 2 3" xfId="27818"/>
    <cellStyle name="표준 6 2 2 3 2 3 2 4" xfId="27819"/>
    <cellStyle name="표준 6 2 2 3 2 3 3" xfId="27820"/>
    <cellStyle name="표준 6 2 2 3 2 3 3 2" xfId="27821"/>
    <cellStyle name="표준 6 2 2 3 2 3 4" xfId="27822"/>
    <cellStyle name="표준 6 2 2 3 2 3 5" xfId="27823"/>
    <cellStyle name="표준 6 2 2 3 2 4" xfId="27824"/>
    <cellStyle name="표준 6 2 2 3 2 4 2" xfId="27825"/>
    <cellStyle name="표준 6 2 2 3 2 4 2 2" xfId="27826"/>
    <cellStyle name="표준 6 2 2 3 2 4 2 2 2" xfId="27827"/>
    <cellStyle name="표준 6 2 2 3 2 4 2 3" xfId="27828"/>
    <cellStyle name="표준 6 2 2 3 2 4 2 4" xfId="27829"/>
    <cellStyle name="표준 6 2 2 3 2 4 3" xfId="27830"/>
    <cellStyle name="표준 6 2 2 3 2 4 3 2" xfId="27831"/>
    <cellStyle name="표준 6 2 2 3 2 4 4" xfId="27832"/>
    <cellStyle name="표준 6 2 2 3 2 4 5" xfId="27833"/>
    <cellStyle name="표준 6 2 2 3 2 5" xfId="27834"/>
    <cellStyle name="표준 6 2 2 3 2 5 2" xfId="27835"/>
    <cellStyle name="표준 6 2 2 3 2 5 2 2" xfId="27836"/>
    <cellStyle name="표준 6 2 2 3 2 5 2 2 2" xfId="27837"/>
    <cellStyle name="표준 6 2 2 3 2 5 2 3" xfId="27838"/>
    <cellStyle name="표준 6 2 2 3 2 5 2 4" xfId="27839"/>
    <cellStyle name="표준 6 2 2 3 2 5 3" xfId="27840"/>
    <cellStyle name="표준 6 2 2 3 2 5 3 2" xfId="27841"/>
    <cellStyle name="표준 6 2 2 3 2 5 4" xfId="27842"/>
    <cellStyle name="표준 6 2 2 3 2 5 5" xfId="27843"/>
    <cellStyle name="표준 6 2 2 3 2 6" xfId="27844"/>
    <cellStyle name="표준 6 2 2 3 2 6 2" xfId="27845"/>
    <cellStyle name="표준 6 2 2 3 2 6 2 2" xfId="27846"/>
    <cellStyle name="표준 6 2 2 3 2 6 2 2 2" xfId="27847"/>
    <cellStyle name="표준 6 2 2 3 2 6 2 3" xfId="27848"/>
    <cellStyle name="표준 6 2 2 3 2 6 2 4" xfId="27849"/>
    <cellStyle name="표준 6 2 2 3 2 6 3" xfId="27850"/>
    <cellStyle name="표준 6 2 2 3 2 6 3 2" xfId="27851"/>
    <cellStyle name="표준 6 2 2 3 2 6 4" xfId="27852"/>
    <cellStyle name="표준 6 2 2 3 2 6 5" xfId="27853"/>
    <cellStyle name="표준 6 2 2 3 2 7" xfId="27854"/>
    <cellStyle name="표준 6 2 2 3 2 7 2" xfId="27855"/>
    <cellStyle name="표준 6 2 2 3 2 7 2 2" xfId="27856"/>
    <cellStyle name="표준 6 2 2 3 2 7 3" xfId="27857"/>
    <cellStyle name="표준 6 2 2 3 2 7 4" xfId="27858"/>
    <cellStyle name="표준 6 2 2 3 2 8" xfId="27859"/>
    <cellStyle name="표준 6 2 2 3 2 8 2" xfId="27860"/>
    <cellStyle name="표준 6 2 2 3 2 9" xfId="27861"/>
    <cellStyle name="표준 6 2 2 3 3" xfId="27862"/>
    <cellStyle name="표준 6 2 2 3 3 2" xfId="27863"/>
    <cellStyle name="표준 6 2 2 3 3 2 2" xfId="27864"/>
    <cellStyle name="표준 6 2 2 3 3 2 2 2" xfId="27865"/>
    <cellStyle name="표준 6 2 2 3 3 2 2 2 2" xfId="27866"/>
    <cellStyle name="표준 6 2 2 3 3 2 2 3" xfId="27867"/>
    <cellStyle name="표준 6 2 2 3 3 2 2 4" xfId="27868"/>
    <cellStyle name="표준 6 2 2 3 3 2 3" xfId="27869"/>
    <cellStyle name="표준 6 2 2 3 3 2 3 2" xfId="27870"/>
    <cellStyle name="표준 6 2 2 3 3 2 4" xfId="27871"/>
    <cellStyle name="표준 6 2 2 3 3 2 5" xfId="27872"/>
    <cellStyle name="표준 6 2 2 3 3 3" xfId="27873"/>
    <cellStyle name="표준 6 2 2 3 3 3 2" xfId="27874"/>
    <cellStyle name="표준 6 2 2 3 3 3 2 2" xfId="27875"/>
    <cellStyle name="표준 6 2 2 3 3 3 2 2 2" xfId="27876"/>
    <cellStyle name="표준 6 2 2 3 3 3 2 3" xfId="27877"/>
    <cellStyle name="표준 6 2 2 3 3 3 2 4" xfId="27878"/>
    <cellStyle name="표준 6 2 2 3 3 3 3" xfId="27879"/>
    <cellStyle name="표준 6 2 2 3 3 3 3 2" xfId="27880"/>
    <cellStyle name="표준 6 2 2 3 3 3 4" xfId="27881"/>
    <cellStyle name="표준 6 2 2 3 3 3 5" xfId="27882"/>
    <cellStyle name="표준 6 2 2 3 3 4" xfId="27883"/>
    <cellStyle name="표준 6 2 2 3 3 4 2" xfId="27884"/>
    <cellStyle name="표준 6 2 2 3 3 4 2 2" xfId="27885"/>
    <cellStyle name="표준 6 2 2 3 3 4 2 2 2" xfId="27886"/>
    <cellStyle name="표준 6 2 2 3 3 4 2 3" xfId="27887"/>
    <cellStyle name="표준 6 2 2 3 3 4 2 4" xfId="27888"/>
    <cellStyle name="표준 6 2 2 3 3 4 3" xfId="27889"/>
    <cellStyle name="표준 6 2 2 3 3 4 3 2" xfId="27890"/>
    <cellStyle name="표준 6 2 2 3 3 4 4" xfId="27891"/>
    <cellStyle name="표준 6 2 2 3 3 4 5" xfId="27892"/>
    <cellStyle name="표준 6 2 2 3 3 5" xfId="27893"/>
    <cellStyle name="표준 6 2 2 3 3 5 2" xfId="27894"/>
    <cellStyle name="표준 6 2 2 3 3 5 2 2" xfId="27895"/>
    <cellStyle name="표준 6 2 2 3 3 5 2 2 2" xfId="27896"/>
    <cellStyle name="표준 6 2 2 3 3 5 2 3" xfId="27897"/>
    <cellStyle name="표준 6 2 2 3 3 5 2 4" xfId="27898"/>
    <cellStyle name="표준 6 2 2 3 3 5 3" xfId="27899"/>
    <cellStyle name="표준 6 2 2 3 3 5 3 2" xfId="27900"/>
    <cellStyle name="표준 6 2 2 3 3 5 4" xfId="27901"/>
    <cellStyle name="표준 6 2 2 3 3 5 5" xfId="27902"/>
    <cellStyle name="표준 6 2 2 3 3 6" xfId="27903"/>
    <cellStyle name="표준 6 2 2 3 3 6 2" xfId="27904"/>
    <cellStyle name="표준 6 2 2 3 3 6 2 2" xfId="27905"/>
    <cellStyle name="표준 6 2 2 3 3 6 3" xfId="27906"/>
    <cellStyle name="표준 6 2 2 3 3 6 4" xfId="27907"/>
    <cellStyle name="표준 6 2 2 3 3 7" xfId="27908"/>
    <cellStyle name="표준 6 2 2 3 3 7 2" xfId="27909"/>
    <cellStyle name="표준 6 2 2 3 3 8" xfId="27910"/>
    <cellStyle name="표준 6 2 2 3 3 9" xfId="27911"/>
    <cellStyle name="표준 6 2 2 3 4" xfId="27912"/>
    <cellStyle name="표준 6 2 2 3 4 2" xfId="27913"/>
    <cellStyle name="표준 6 2 2 3 4 2 2" xfId="27914"/>
    <cellStyle name="표준 6 2 2 3 4 2 2 2" xfId="27915"/>
    <cellStyle name="표준 6 2 2 3 4 2 3" xfId="27916"/>
    <cellStyle name="표준 6 2 2 3 4 2 4" xfId="27917"/>
    <cellStyle name="표준 6 2 2 3 4 3" xfId="27918"/>
    <cellStyle name="표준 6 2 2 3 4 3 2" xfId="27919"/>
    <cellStyle name="표준 6 2 2 3 4 4" xfId="27920"/>
    <cellStyle name="표준 6 2 2 3 4 5" xfId="27921"/>
    <cellStyle name="표준 6 2 2 3 5" xfId="27922"/>
    <cellStyle name="표준 6 2 2 3 5 2" xfId="27923"/>
    <cellStyle name="표준 6 2 2 3 5 2 2" xfId="27924"/>
    <cellStyle name="표준 6 2 2 3 5 2 2 2" xfId="27925"/>
    <cellStyle name="표준 6 2 2 3 5 2 3" xfId="27926"/>
    <cellStyle name="표준 6 2 2 3 5 2 4" xfId="27927"/>
    <cellStyle name="표준 6 2 2 3 5 3" xfId="27928"/>
    <cellStyle name="표준 6 2 2 3 5 3 2" xfId="27929"/>
    <cellStyle name="표준 6 2 2 3 5 4" xfId="27930"/>
    <cellStyle name="표준 6 2 2 3 5 5" xfId="27931"/>
    <cellStyle name="표준 6 2 2 3 6" xfId="27932"/>
    <cellStyle name="표준 6 2 2 3 6 2" xfId="27933"/>
    <cellStyle name="표준 6 2 2 3 6 2 2" xfId="27934"/>
    <cellStyle name="표준 6 2 2 3 6 2 2 2" xfId="27935"/>
    <cellStyle name="표준 6 2 2 3 6 2 3" xfId="27936"/>
    <cellStyle name="표준 6 2 2 3 6 2 4" xfId="27937"/>
    <cellStyle name="표준 6 2 2 3 6 3" xfId="27938"/>
    <cellStyle name="표준 6 2 2 3 6 3 2" xfId="27939"/>
    <cellStyle name="표준 6 2 2 3 6 4" xfId="27940"/>
    <cellStyle name="표준 6 2 2 3 6 5" xfId="27941"/>
    <cellStyle name="표준 6 2 2 3 7" xfId="27942"/>
    <cellStyle name="표준 6 2 2 3 7 2" xfId="27943"/>
    <cellStyle name="표준 6 2 2 3 7 2 2" xfId="27944"/>
    <cellStyle name="표준 6 2 2 3 7 2 2 2" xfId="27945"/>
    <cellStyle name="표준 6 2 2 3 7 2 3" xfId="27946"/>
    <cellStyle name="표준 6 2 2 3 7 2 4" xfId="27947"/>
    <cellStyle name="표준 6 2 2 3 7 3" xfId="27948"/>
    <cellStyle name="표준 6 2 2 3 7 3 2" xfId="27949"/>
    <cellStyle name="표준 6 2 2 3 7 4" xfId="27950"/>
    <cellStyle name="표준 6 2 2 3 7 5" xfId="27951"/>
    <cellStyle name="표준 6 2 2 3 8" xfId="27952"/>
    <cellStyle name="표준 6 2 2 3 8 2" xfId="27953"/>
    <cellStyle name="표준 6 2 2 3 8 2 2" xfId="27954"/>
    <cellStyle name="표준 6 2 2 3 8 3" xfId="27955"/>
    <cellStyle name="표준 6 2 2 3 8 4" xfId="27956"/>
    <cellStyle name="표준 6 2 2 3 9" xfId="27957"/>
    <cellStyle name="표준 6 2 2 3 9 2" xfId="27958"/>
    <cellStyle name="표준 6 2 2 4" xfId="27959"/>
    <cellStyle name="표준 6 2 2 4 10" xfId="27960"/>
    <cellStyle name="표준 6 2 2 4 2" xfId="27961"/>
    <cellStyle name="표준 6 2 2 4 2 2" xfId="27962"/>
    <cellStyle name="표준 6 2 2 4 2 2 2" xfId="27963"/>
    <cellStyle name="표준 6 2 2 4 2 2 2 2" xfId="27964"/>
    <cellStyle name="표준 6 2 2 4 2 2 2 2 2" xfId="27965"/>
    <cellStyle name="표준 6 2 2 4 2 2 2 3" xfId="27966"/>
    <cellStyle name="표준 6 2 2 4 2 2 2 4" xfId="27967"/>
    <cellStyle name="표준 6 2 2 4 2 2 3" xfId="27968"/>
    <cellStyle name="표준 6 2 2 4 2 2 3 2" xfId="27969"/>
    <cellStyle name="표준 6 2 2 4 2 2 4" xfId="27970"/>
    <cellStyle name="표준 6 2 2 4 2 2 5" xfId="27971"/>
    <cellStyle name="표준 6 2 2 4 2 3" xfId="27972"/>
    <cellStyle name="표준 6 2 2 4 2 3 2" xfId="27973"/>
    <cellStyle name="표준 6 2 2 4 2 3 2 2" xfId="27974"/>
    <cellStyle name="표준 6 2 2 4 2 3 2 2 2" xfId="27975"/>
    <cellStyle name="표준 6 2 2 4 2 3 2 3" xfId="27976"/>
    <cellStyle name="표준 6 2 2 4 2 3 2 4" xfId="27977"/>
    <cellStyle name="표준 6 2 2 4 2 3 3" xfId="27978"/>
    <cellStyle name="표준 6 2 2 4 2 3 3 2" xfId="27979"/>
    <cellStyle name="표준 6 2 2 4 2 3 4" xfId="27980"/>
    <cellStyle name="표준 6 2 2 4 2 3 5" xfId="27981"/>
    <cellStyle name="표준 6 2 2 4 2 4" xfId="27982"/>
    <cellStyle name="표준 6 2 2 4 2 4 2" xfId="27983"/>
    <cellStyle name="표준 6 2 2 4 2 4 2 2" xfId="27984"/>
    <cellStyle name="표준 6 2 2 4 2 4 2 2 2" xfId="27985"/>
    <cellStyle name="표준 6 2 2 4 2 4 2 3" xfId="27986"/>
    <cellStyle name="표준 6 2 2 4 2 4 2 4" xfId="27987"/>
    <cellStyle name="표준 6 2 2 4 2 4 3" xfId="27988"/>
    <cellStyle name="표준 6 2 2 4 2 4 3 2" xfId="27989"/>
    <cellStyle name="표준 6 2 2 4 2 4 4" xfId="27990"/>
    <cellStyle name="표준 6 2 2 4 2 4 5" xfId="27991"/>
    <cellStyle name="표준 6 2 2 4 2 5" xfId="27992"/>
    <cellStyle name="표준 6 2 2 4 2 5 2" xfId="27993"/>
    <cellStyle name="표준 6 2 2 4 2 5 2 2" xfId="27994"/>
    <cellStyle name="표준 6 2 2 4 2 5 2 2 2" xfId="27995"/>
    <cellStyle name="표준 6 2 2 4 2 5 2 3" xfId="27996"/>
    <cellStyle name="표준 6 2 2 4 2 5 2 4" xfId="27997"/>
    <cellStyle name="표준 6 2 2 4 2 5 3" xfId="27998"/>
    <cellStyle name="표준 6 2 2 4 2 5 3 2" xfId="27999"/>
    <cellStyle name="표준 6 2 2 4 2 5 4" xfId="28000"/>
    <cellStyle name="표준 6 2 2 4 2 5 5" xfId="28001"/>
    <cellStyle name="표준 6 2 2 4 2 6" xfId="28002"/>
    <cellStyle name="표준 6 2 2 4 2 6 2" xfId="28003"/>
    <cellStyle name="표준 6 2 2 4 2 6 2 2" xfId="28004"/>
    <cellStyle name="표준 6 2 2 4 2 6 3" xfId="28005"/>
    <cellStyle name="표준 6 2 2 4 2 6 4" xfId="28006"/>
    <cellStyle name="표준 6 2 2 4 2 7" xfId="28007"/>
    <cellStyle name="표준 6 2 2 4 2 7 2" xfId="28008"/>
    <cellStyle name="표준 6 2 2 4 2 8" xfId="28009"/>
    <cellStyle name="표준 6 2 2 4 2 9" xfId="28010"/>
    <cellStyle name="표준 6 2 2 4 3" xfId="28011"/>
    <cellStyle name="표준 6 2 2 4 3 2" xfId="28012"/>
    <cellStyle name="표준 6 2 2 4 3 2 2" xfId="28013"/>
    <cellStyle name="표준 6 2 2 4 3 2 2 2" xfId="28014"/>
    <cellStyle name="표준 6 2 2 4 3 2 3" xfId="28015"/>
    <cellStyle name="표준 6 2 2 4 3 2 4" xfId="28016"/>
    <cellStyle name="표준 6 2 2 4 3 3" xfId="28017"/>
    <cellStyle name="표준 6 2 2 4 3 3 2" xfId="28018"/>
    <cellStyle name="표준 6 2 2 4 3 4" xfId="28019"/>
    <cellStyle name="표준 6 2 2 4 3 5" xfId="28020"/>
    <cellStyle name="표준 6 2 2 4 4" xfId="28021"/>
    <cellStyle name="표준 6 2 2 4 4 2" xfId="28022"/>
    <cellStyle name="표준 6 2 2 4 4 2 2" xfId="28023"/>
    <cellStyle name="표준 6 2 2 4 4 2 2 2" xfId="28024"/>
    <cellStyle name="표준 6 2 2 4 4 2 3" xfId="28025"/>
    <cellStyle name="표준 6 2 2 4 4 2 4" xfId="28026"/>
    <cellStyle name="표준 6 2 2 4 4 3" xfId="28027"/>
    <cellStyle name="표준 6 2 2 4 4 3 2" xfId="28028"/>
    <cellStyle name="표준 6 2 2 4 4 4" xfId="28029"/>
    <cellStyle name="표준 6 2 2 4 4 5" xfId="28030"/>
    <cellStyle name="표준 6 2 2 4 5" xfId="28031"/>
    <cellStyle name="표준 6 2 2 4 5 2" xfId="28032"/>
    <cellStyle name="표준 6 2 2 4 5 2 2" xfId="28033"/>
    <cellStyle name="표준 6 2 2 4 5 2 2 2" xfId="28034"/>
    <cellStyle name="표준 6 2 2 4 5 2 3" xfId="28035"/>
    <cellStyle name="표준 6 2 2 4 5 2 4" xfId="28036"/>
    <cellStyle name="표준 6 2 2 4 5 3" xfId="28037"/>
    <cellStyle name="표준 6 2 2 4 5 3 2" xfId="28038"/>
    <cellStyle name="표준 6 2 2 4 5 4" xfId="28039"/>
    <cellStyle name="표준 6 2 2 4 5 5" xfId="28040"/>
    <cellStyle name="표준 6 2 2 4 6" xfId="28041"/>
    <cellStyle name="표준 6 2 2 4 6 2" xfId="28042"/>
    <cellStyle name="표준 6 2 2 4 6 2 2" xfId="28043"/>
    <cellStyle name="표준 6 2 2 4 6 2 2 2" xfId="28044"/>
    <cellStyle name="표준 6 2 2 4 6 2 3" xfId="28045"/>
    <cellStyle name="표준 6 2 2 4 6 2 4" xfId="28046"/>
    <cellStyle name="표준 6 2 2 4 6 3" xfId="28047"/>
    <cellStyle name="표준 6 2 2 4 6 3 2" xfId="28048"/>
    <cellStyle name="표준 6 2 2 4 6 4" xfId="28049"/>
    <cellStyle name="표준 6 2 2 4 6 5" xfId="28050"/>
    <cellStyle name="표준 6 2 2 4 7" xfId="28051"/>
    <cellStyle name="표준 6 2 2 4 7 2" xfId="28052"/>
    <cellStyle name="표준 6 2 2 4 7 2 2" xfId="28053"/>
    <cellStyle name="표준 6 2 2 4 7 3" xfId="28054"/>
    <cellStyle name="표준 6 2 2 4 7 4" xfId="28055"/>
    <cellStyle name="표준 6 2 2 4 8" xfId="28056"/>
    <cellStyle name="표준 6 2 2 4 8 2" xfId="28057"/>
    <cellStyle name="표준 6 2 2 4 9" xfId="28058"/>
    <cellStyle name="표준 6 2 2 5" xfId="28059"/>
    <cellStyle name="표준 6 2 2 5 2" xfId="28060"/>
    <cellStyle name="표준 6 2 2 5 2 2" xfId="28061"/>
    <cellStyle name="표준 6 2 2 5 2 2 2" xfId="28062"/>
    <cellStyle name="표준 6 2 2 5 2 2 2 2" xfId="28063"/>
    <cellStyle name="표준 6 2 2 5 2 2 3" xfId="28064"/>
    <cellStyle name="표준 6 2 2 5 2 2 4" xfId="28065"/>
    <cellStyle name="표준 6 2 2 5 2 3" xfId="28066"/>
    <cellStyle name="표준 6 2 2 5 2 3 2" xfId="28067"/>
    <cellStyle name="표준 6 2 2 5 2 4" xfId="28068"/>
    <cellStyle name="표준 6 2 2 5 2 5" xfId="28069"/>
    <cellStyle name="표준 6 2 2 5 3" xfId="28070"/>
    <cellStyle name="표준 6 2 2 5 3 2" xfId="28071"/>
    <cellStyle name="표준 6 2 2 5 3 2 2" xfId="28072"/>
    <cellStyle name="표준 6 2 2 5 3 2 2 2" xfId="28073"/>
    <cellStyle name="표준 6 2 2 5 3 2 3" xfId="28074"/>
    <cellStyle name="표준 6 2 2 5 3 2 4" xfId="28075"/>
    <cellStyle name="표준 6 2 2 5 3 3" xfId="28076"/>
    <cellStyle name="표준 6 2 2 5 3 3 2" xfId="28077"/>
    <cellStyle name="표준 6 2 2 5 3 4" xfId="28078"/>
    <cellStyle name="표준 6 2 2 5 3 5" xfId="28079"/>
    <cellStyle name="표준 6 2 2 5 4" xfId="28080"/>
    <cellStyle name="표준 6 2 2 5 4 2" xfId="28081"/>
    <cellStyle name="표준 6 2 2 5 4 2 2" xfId="28082"/>
    <cellStyle name="표준 6 2 2 5 4 2 2 2" xfId="28083"/>
    <cellStyle name="표준 6 2 2 5 4 2 3" xfId="28084"/>
    <cellStyle name="표준 6 2 2 5 4 2 4" xfId="28085"/>
    <cellStyle name="표준 6 2 2 5 4 3" xfId="28086"/>
    <cellStyle name="표준 6 2 2 5 4 3 2" xfId="28087"/>
    <cellStyle name="표준 6 2 2 5 4 4" xfId="28088"/>
    <cellStyle name="표준 6 2 2 5 4 5" xfId="28089"/>
    <cellStyle name="표준 6 2 2 5 5" xfId="28090"/>
    <cellStyle name="표준 6 2 2 5 5 2" xfId="28091"/>
    <cellStyle name="표준 6 2 2 5 5 2 2" xfId="28092"/>
    <cellStyle name="표준 6 2 2 5 5 2 2 2" xfId="28093"/>
    <cellStyle name="표준 6 2 2 5 5 2 3" xfId="28094"/>
    <cellStyle name="표준 6 2 2 5 5 2 4" xfId="28095"/>
    <cellStyle name="표준 6 2 2 5 5 3" xfId="28096"/>
    <cellStyle name="표준 6 2 2 5 5 3 2" xfId="28097"/>
    <cellStyle name="표준 6 2 2 5 5 4" xfId="28098"/>
    <cellStyle name="표준 6 2 2 5 5 5" xfId="28099"/>
    <cellStyle name="표준 6 2 2 5 6" xfId="28100"/>
    <cellStyle name="표준 6 2 2 5 6 2" xfId="28101"/>
    <cellStyle name="표준 6 2 2 5 6 2 2" xfId="28102"/>
    <cellStyle name="표준 6 2 2 5 6 3" xfId="28103"/>
    <cellStyle name="표준 6 2 2 5 6 4" xfId="28104"/>
    <cellStyle name="표준 6 2 2 5 7" xfId="28105"/>
    <cellStyle name="표준 6 2 2 5 7 2" xfId="28106"/>
    <cellStyle name="표준 6 2 2 5 8" xfId="28107"/>
    <cellStyle name="표준 6 2 2 5 9" xfId="28108"/>
    <cellStyle name="표준 6 2 2 6" xfId="28109"/>
    <cellStyle name="표준 6 2 2 6 2" xfId="28110"/>
    <cellStyle name="표준 6 2 2 6 2 2" xfId="28111"/>
    <cellStyle name="표준 6 2 2 6 2 2 2" xfId="28112"/>
    <cellStyle name="표준 6 2 2 6 2 3" xfId="28113"/>
    <cellStyle name="표준 6 2 2 6 2 4" xfId="28114"/>
    <cellStyle name="표준 6 2 2 6 3" xfId="28115"/>
    <cellStyle name="표준 6 2 2 6 3 2" xfId="28116"/>
    <cellStyle name="표준 6 2 2 6 4" xfId="28117"/>
    <cellStyle name="표준 6 2 2 6 5" xfId="28118"/>
    <cellStyle name="표준 6 2 2 7" xfId="28119"/>
    <cellStyle name="표준 6 2 2 7 2" xfId="28120"/>
    <cellStyle name="표준 6 2 2 7 2 2" xfId="28121"/>
    <cellStyle name="표준 6 2 2 7 2 2 2" xfId="28122"/>
    <cellStyle name="표준 6 2 2 7 2 3" xfId="28123"/>
    <cellStyle name="표준 6 2 2 7 2 4" xfId="28124"/>
    <cellStyle name="표준 6 2 2 7 3" xfId="28125"/>
    <cellStyle name="표준 6 2 2 7 3 2" xfId="28126"/>
    <cellStyle name="표준 6 2 2 7 4" xfId="28127"/>
    <cellStyle name="표준 6 2 2 7 5" xfId="28128"/>
    <cellStyle name="표준 6 2 2 8" xfId="28129"/>
    <cellStyle name="표준 6 2 2 8 2" xfId="28130"/>
    <cellStyle name="표준 6 2 2 8 2 2" xfId="28131"/>
    <cellStyle name="표준 6 2 2 8 2 2 2" xfId="28132"/>
    <cellStyle name="표준 6 2 2 8 2 3" xfId="28133"/>
    <cellStyle name="표준 6 2 2 8 2 4" xfId="28134"/>
    <cellStyle name="표준 6 2 2 8 3" xfId="28135"/>
    <cellStyle name="표준 6 2 2 8 3 2" xfId="28136"/>
    <cellStyle name="표준 6 2 2 8 4" xfId="28137"/>
    <cellStyle name="표준 6 2 2 8 5" xfId="28138"/>
    <cellStyle name="표준 6 2 2 9" xfId="28139"/>
    <cellStyle name="표준 6 2 2 9 2" xfId="28140"/>
    <cellStyle name="표준 6 2 2 9 2 2" xfId="28141"/>
    <cellStyle name="표준 6 2 2 9 2 2 2" xfId="28142"/>
    <cellStyle name="표준 6 2 2 9 2 3" xfId="28143"/>
    <cellStyle name="표준 6 2 2 9 2 4" xfId="28144"/>
    <cellStyle name="표준 6 2 2 9 3" xfId="28145"/>
    <cellStyle name="표준 6 2 2 9 3 2" xfId="28146"/>
    <cellStyle name="표준 6 2 2 9 4" xfId="28147"/>
    <cellStyle name="표준 6 2 2 9 5" xfId="28148"/>
    <cellStyle name="표준 6 2 3" xfId="28149"/>
    <cellStyle name="표준 6 2 3 10" xfId="28150"/>
    <cellStyle name="표준 6 2 3 10 2" xfId="28151"/>
    <cellStyle name="표준 6 2 3 11" xfId="28152"/>
    <cellStyle name="표준 6 2 3 12" xfId="28153"/>
    <cellStyle name="표준 6 2 3 12 2" xfId="28154"/>
    <cellStyle name="표준 6 2 3 2" xfId="28155"/>
    <cellStyle name="표준 6 2 3 2 10" xfId="28156"/>
    <cellStyle name="표준 6 2 3 2 11" xfId="28157"/>
    <cellStyle name="표준 6 2 3 2 2" xfId="28158"/>
    <cellStyle name="표준 6 2 3 2 2 10" xfId="28159"/>
    <cellStyle name="표준 6 2 3 2 2 2" xfId="28160"/>
    <cellStyle name="표준 6 2 3 2 2 2 2" xfId="28161"/>
    <cellStyle name="표준 6 2 3 2 2 2 2 2" xfId="28162"/>
    <cellStyle name="표준 6 2 3 2 2 2 2 2 2" xfId="28163"/>
    <cellStyle name="표준 6 2 3 2 2 2 2 2 2 2" xfId="28164"/>
    <cellStyle name="표준 6 2 3 2 2 2 2 2 3" xfId="28165"/>
    <cellStyle name="표준 6 2 3 2 2 2 2 2 4" xfId="28166"/>
    <cellStyle name="표준 6 2 3 2 2 2 2 3" xfId="28167"/>
    <cellStyle name="표준 6 2 3 2 2 2 2 3 2" xfId="28168"/>
    <cellStyle name="표준 6 2 3 2 2 2 2 4" xfId="28169"/>
    <cellStyle name="표준 6 2 3 2 2 2 2 5" xfId="28170"/>
    <cellStyle name="표준 6 2 3 2 2 2 3" xfId="28171"/>
    <cellStyle name="표준 6 2 3 2 2 2 3 2" xfId="28172"/>
    <cellStyle name="표준 6 2 3 2 2 2 3 2 2" xfId="28173"/>
    <cellStyle name="표준 6 2 3 2 2 2 3 2 2 2" xfId="28174"/>
    <cellStyle name="표준 6 2 3 2 2 2 3 2 3" xfId="28175"/>
    <cellStyle name="표준 6 2 3 2 2 2 3 2 4" xfId="28176"/>
    <cellStyle name="표준 6 2 3 2 2 2 3 3" xfId="28177"/>
    <cellStyle name="표준 6 2 3 2 2 2 3 3 2" xfId="28178"/>
    <cellStyle name="표준 6 2 3 2 2 2 3 4" xfId="28179"/>
    <cellStyle name="표준 6 2 3 2 2 2 3 5" xfId="28180"/>
    <cellStyle name="표준 6 2 3 2 2 2 4" xfId="28181"/>
    <cellStyle name="표준 6 2 3 2 2 2 4 2" xfId="28182"/>
    <cellStyle name="표준 6 2 3 2 2 2 4 2 2" xfId="28183"/>
    <cellStyle name="표준 6 2 3 2 2 2 4 2 2 2" xfId="28184"/>
    <cellStyle name="표준 6 2 3 2 2 2 4 2 3" xfId="28185"/>
    <cellStyle name="표준 6 2 3 2 2 2 4 2 4" xfId="28186"/>
    <cellStyle name="표준 6 2 3 2 2 2 4 3" xfId="28187"/>
    <cellStyle name="표준 6 2 3 2 2 2 4 3 2" xfId="28188"/>
    <cellStyle name="표준 6 2 3 2 2 2 4 4" xfId="28189"/>
    <cellStyle name="표준 6 2 3 2 2 2 4 5" xfId="28190"/>
    <cellStyle name="표준 6 2 3 2 2 2 5" xfId="28191"/>
    <cellStyle name="표준 6 2 3 2 2 2 5 2" xfId="28192"/>
    <cellStyle name="표준 6 2 3 2 2 2 5 2 2" xfId="28193"/>
    <cellStyle name="표준 6 2 3 2 2 2 5 2 2 2" xfId="28194"/>
    <cellStyle name="표준 6 2 3 2 2 2 5 2 3" xfId="28195"/>
    <cellStyle name="표준 6 2 3 2 2 2 5 2 4" xfId="28196"/>
    <cellStyle name="표준 6 2 3 2 2 2 5 3" xfId="28197"/>
    <cellStyle name="표준 6 2 3 2 2 2 5 3 2" xfId="28198"/>
    <cellStyle name="표준 6 2 3 2 2 2 5 4" xfId="28199"/>
    <cellStyle name="표준 6 2 3 2 2 2 5 5" xfId="28200"/>
    <cellStyle name="표준 6 2 3 2 2 2 6" xfId="28201"/>
    <cellStyle name="표준 6 2 3 2 2 2 6 2" xfId="28202"/>
    <cellStyle name="표준 6 2 3 2 2 2 6 2 2" xfId="28203"/>
    <cellStyle name="표준 6 2 3 2 2 2 6 3" xfId="28204"/>
    <cellStyle name="표준 6 2 3 2 2 2 6 4" xfId="28205"/>
    <cellStyle name="표준 6 2 3 2 2 2 7" xfId="28206"/>
    <cellStyle name="표준 6 2 3 2 2 2 7 2" xfId="28207"/>
    <cellStyle name="표준 6 2 3 2 2 2 8" xfId="28208"/>
    <cellStyle name="표준 6 2 3 2 2 2 9" xfId="28209"/>
    <cellStyle name="표준 6 2 3 2 2 3" xfId="28210"/>
    <cellStyle name="표준 6 2 3 2 2 3 2" xfId="28211"/>
    <cellStyle name="표준 6 2 3 2 2 3 2 2" xfId="28212"/>
    <cellStyle name="표준 6 2 3 2 2 3 2 2 2" xfId="28213"/>
    <cellStyle name="표준 6 2 3 2 2 3 2 3" xfId="28214"/>
    <cellStyle name="표준 6 2 3 2 2 3 2 4" xfId="28215"/>
    <cellStyle name="표준 6 2 3 2 2 3 3" xfId="28216"/>
    <cellStyle name="표준 6 2 3 2 2 3 3 2" xfId="28217"/>
    <cellStyle name="표준 6 2 3 2 2 3 4" xfId="28218"/>
    <cellStyle name="표준 6 2 3 2 2 3 5" xfId="28219"/>
    <cellStyle name="표준 6 2 3 2 2 4" xfId="28220"/>
    <cellStyle name="표준 6 2 3 2 2 4 2" xfId="28221"/>
    <cellStyle name="표준 6 2 3 2 2 4 2 2" xfId="28222"/>
    <cellStyle name="표준 6 2 3 2 2 4 2 2 2" xfId="28223"/>
    <cellStyle name="표준 6 2 3 2 2 4 2 3" xfId="28224"/>
    <cellStyle name="표준 6 2 3 2 2 4 2 4" xfId="28225"/>
    <cellStyle name="표준 6 2 3 2 2 4 3" xfId="28226"/>
    <cellStyle name="표준 6 2 3 2 2 4 3 2" xfId="28227"/>
    <cellStyle name="표준 6 2 3 2 2 4 4" xfId="28228"/>
    <cellStyle name="표준 6 2 3 2 2 4 5" xfId="28229"/>
    <cellStyle name="표준 6 2 3 2 2 5" xfId="28230"/>
    <cellStyle name="표준 6 2 3 2 2 5 2" xfId="28231"/>
    <cellStyle name="표준 6 2 3 2 2 5 2 2" xfId="28232"/>
    <cellStyle name="표준 6 2 3 2 2 5 2 2 2" xfId="28233"/>
    <cellStyle name="표준 6 2 3 2 2 5 2 3" xfId="28234"/>
    <cellStyle name="표준 6 2 3 2 2 5 2 4" xfId="28235"/>
    <cellStyle name="표준 6 2 3 2 2 5 3" xfId="28236"/>
    <cellStyle name="표준 6 2 3 2 2 5 3 2" xfId="28237"/>
    <cellStyle name="표준 6 2 3 2 2 5 4" xfId="28238"/>
    <cellStyle name="표준 6 2 3 2 2 5 5" xfId="28239"/>
    <cellStyle name="표준 6 2 3 2 2 6" xfId="28240"/>
    <cellStyle name="표준 6 2 3 2 2 6 2" xfId="28241"/>
    <cellStyle name="표준 6 2 3 2 2 6 2 2" xfId="28242"/>
    <cellStyle name="표준 6 2 3 2 2 6 2 2 2" xfId="28243"/>
    <cellStyle name="표준 6 2 3 2 2 6 2 3" xfId="28244"/>
    <cellStyle name="표준 6 2 3 2 2 6 2 4" xfId="28245"/>
    <cellStyle name="표준 6 2 3 2 2 6 3" xfId="28246"/>
    <cellStyle name="표준 6 2 3 2 2 6 3 2" xfId="28247"/>
    <cellStyle name="표준 6 2 3 2 2 6 4" xfId="28248"/>
    <cellStyle name="표준 6 2 3 2 2 6 5" xfId="28249"/>
    <cellStyle name="표준 6 2 3 2 2 7" xfId="28250"/>
    <cellStyle name="표준 6 2 3 2 2 7 2" xfId="28251"/>
    <cellStyle name="표준 6 2 3 2 2 7 2 2" xfId="28252"/>
    <cellStyle name="표준 6 2 3 2 2 7 3" xfId="28253"/>
    <cellStyle name="표준 6 2 3 2 2 7 4" xfId="28254"/>
    <cellStyle name="표준 6 2 3 2 2 8" xfId="28255"/>
    <cellStyle name="표준 6 2 3 2 2 8 2" xfId="28256"/>
    <cellStyle name="표준 6 2 3 2 2 9" xfId="28257"/>
    <cellStyle name="표준 6 2 3 2 3" xfId="28258"/>
    <cellStyle name="표준 6 2 3 2 3 2" xfId="28259"/>
    <cellStyle name="표준 6 2 3 2 3 2 2" xfId="28260"/>
    <cellStyle name="표준 6 2 3 2 3 2 2 2" xfId="28261"/>
    <cellStyle name="표준 6 2 3 2 3 2 2 2 2" xfId="28262"/>
    <cellStyle name="표준 6 2 3 2 3 2 2 3" xfId="28263"/>
    <cellStyle name="표준 6 2 3 2 3 2 2 4" xfId="28264"/>
    <cellStyle name="표준 6 2 3 2 3 2 3" xfId="28265"/>
    <cellStyle name="표준 6 2 3 2 3 2 3 2" xfId="28266"/>
    <cellStyle name="표준 6 2 3 2 3 2 4" xfId="28267"/>
    <cellStyle name="표준 6 2 3 2 3 2 5" xfId="28268"/>
    <cellStyle name="표준 6 2 3 2 3 3" xfId="28269"/>
    <cellStyle name="표준 6 2 3 2 3 3 2" xfId="28270"/>
    <cellStyle name="표준 6 2 3 2 3 3 2 2" xfId="28271"/>
    <cellStyle name="표준 6 2 3 2 3 3 2 2 2" xfId="28272"/>
    <cellStyle name="표준 6 2 3 2 3 3 2 3" xfId="28273"/>
    <cellStyle name="표준 6 2 3 2 3 3 2 4" xfId="28274"/>
    <cellStyle name="표준 6 2 3 2 3 3 3" xfId="28275"/>
    <cellStyle name="표준 6 2 3 2 3 3 3 2" xfId="28276"/>
    <cellStyle name="표준 6 2 3 2 3 3 4" xfId="28277"/>
    <cellStyle name="표준 6 2 3 2 3 3 5" xfId="28278"/>
    <cellStyle name="표준 6 2 3 2 3 4" xfId="28279"/>
    <cellStyle name="표준 6 2 3 2 3 4 2" xfId="28280"/>
    <cellStyle name="표준 6 2 3 2 3 4 2 2" xfId="28281"/>
    <cellStyle name="표준 6 2 3 2 3 4 2 2 2" xfId="28282"/>
    <cellStyle name="표준 6 2 3 2 3 4 2 3" xfId="28283"/>
    <cellStyle name="표준 6 2 3 2 3 4 2 4" xfId="28284"/>
    <cellStyle name="표준 6 2 3 2 3 4 3" xfId="28285"/>
    <cellStyle name="표준 6 2 3 2 3 4 3 2" xfId="28286"/>
    <cellStyle name="표준 6 2 3 2 3 4 4" xfId="28287"/>
    <cellStyle name="표준 6 2 3 2 3 4 5" xfId="28288"/>
    <cellStyle name="표준 6 2 3 2 3 5" xfId="28289"/>
    <cellStyle name="표준 6 2 3 2 3 5 2" xfId="28290"/>
    <cellStyle name="표준 6 2 3 2 3 5 2 2" xfId="28291"/>
    <cellStyle name="표준 6 2 3 2 3 5 2 2 2" xfId="28292"/>
    <cellStyle name="표준 6 2 3 2 3 5 2 3" xfId="28293"/>
    <cellStyle name="표준 6 2 3 2 3 5 2 4" xfId="28294"/>
    <cellStyle name="표준 6 2 3 2 3 5 3" xfId="28295"/>
    <cellStyle name="표준 6 2 3 2 3 5 3 2" xfId="28296"/>
    <cellStyle name="표준 6 2 3 2 3 5 4" xfId="28297"/>
    <cellStyle name="표준 6 2 3 2 3 5 5" xfId="28298"/>
    <cellStyle name="표준 6 2 3 2 3 6" xfId="28299"/>
    <cellStyle name="표준 6 2 3 2 3 6 2" xfId="28300"/>
    <cellStyle name="표준 6 2 3 2 3 6 2 2" xfId="28301"/>
    <cellStyle name="표준 6 2 3 2 3 6 3" xfId="28302"/>
    <cellStyle name="표준 6 2 3 2 3 6 4" xfId="28303"/>
    <cellStyle name="표준 6 2 3 2 3 7" xfId="28304"/>
    <cellStyle name="표준 6 2 3 2 3 7 2" xfId="28305"/>
    <cellStyle name="표준 6 2 3 2 3 8" xfId="28306"/>
    <cellStyle name="표준 6 2 3 2 3 9" xfId="28307"/>
    <cellStyle name="표준 6 2 3 2 4" xfId="28308"/>
    <cellStyle name="표준 6 2 3 2 4 2" xfId="28309"/>
    <cellStyle name="표준 6 2 3 2 4 2 2" xfId="28310"/>
    <cellStyle name="표준 6 2 3 2 4 2 2 2" xfId="28311"/>
    <cellStyle name="표준 6 2 3 2 4 2 3" xfId="28312"/>
    <cellStyle name="표준 6 2 3 2 4 2 4" xfId="28313"/>
    <cellStyle name="표준 6 2 3 2 4 3" xfId="28314"/>
    <cellStyle name="표준 6 2 3 2 4 3 2" xfId="28315"/>
    <cellStyle name="표준 6 2 3 2 4 4" xfId="28316"/>
    <cellStyle name="표준 6 2 3 2 4 5" xfId="28317"/>
    <cellStyle name="표준 6 2 3 2 5" xfId="28318"/>
    <cellStyle name="표준 6 2 3 2 5 2" xfId="28319"/>
    <cellStyle name="표준 6 2 3 2 5 2 2" xfId="28320"/>
    <cellStyle name="표준 6 2 3 2 5 2 2 2" xfId="28321"/>
    <cellStyle name="표준 6 2 3 2 5 2 3" xfId="28322"/>
    <cellStyle name="표준 6 2 3 2 5 2 4" xfId="28323"/>
    <cellStyle name="표준 6 2 3 2 5 3" xfId="28324"/>
    <cellStyle name="표준 6 2 3 2 5 3 2" xfId="28325"/>
    <cellStyle name="표준 6 2 3 2 5 4" xfId="28326"/>
    <cellStyle name="표준 6 2 3 2 5 5" xfId="28327"/>
    <cellStyle name="표준 6 2 3 2 6" xfId="28328"/>
    <cellStyle name="표준 6 2 3 2 6 2" xfId="28329"/>
    <cellStyle name="표준 6 2 3 2 6 2 2" xfId="28330"/>
    <cellStyle name="표준 6 2 3 2 6 2 2 2" xfId="28331"/>
    <cellStyle name="표준 6 2 3 2 6 2 3" xfId="28332"/>
    <cellStyle name="표준 6 2 3 2 6 2 4" xfId="28333"/>
    <cellStyle name="표준 6 2 3 2 6 3" xfId="28334"/>
    <cellStyle name="표준 6 2 3 2 6 3 2" xfId="28335"/>
    <cellStyle name="표준 6 2 3 2 6 4" xfId="28336"/>
    <cellStyle name="표준 6 2 3 2 6 5" xfId="28337"/>
    <cellStyle name="표준 6 2 3 2 7" xfId="28338"/>
    <cellStyle name="표준 6 2 3 2 7 2" xfId="28339"/>
    <cellStyle name="표준 6 2 3 2 7 2 2" xfId="28340"/>
    <cellStyle name="표준 6 2 3 2 7 2 2 2" xfId="28341"/>
    <cellStyle name="표준 6 2 3 2 7 2 3" xfId="28342"/>
    <cellStyle name="표준 6 2 3 2 7 2 4" xfId="28343"/>
    <cellStyle name="표준 6 2 3 2 7 3" xfId="28344"/>
    <cellStyle name="표준 6 2 3 2 7 3 2" xfId="28345"/>
    <cellStyle name="표준 6 2 3 2 7 4" xfId="28346"/>
    <cellStyle name="표준 6 2 3 2 7 5" xfId="28347"/>
    <cellStyle name="표준 6 2 3 2 8" xfId="28348"/>
    <cellStyle name="표준 6 2 3 2 8 2" xfId="28349"/>
    <cellStyle name="표준 6 2 3 2 8 2 2" xfId="28350"/>
    <cellStyle name="표준 6 2 3 2 8 3" xfId="28351"/>
    <cellStyle name="표준 6 2 3 2 8 4" xfId="28352"/>
    <cellStyle name="표준 6 2 3 2 9" xfId="28353"/>
    <cellStyle name="표준 6 2 3 2 9 2" xfId="28354"/>
    <cellStyle name="표준 6 2 3 3" xfId="28355"/>
    <cellStyle name="표준 6 2 3 3 10" xfId="28356"/>
    <cellStyle name="표준 6 2 3 3 2" xfId="28357"/>
    <cellStyle name="표준 6 2 3 3 2 2" xfId="28358"/>
    <cellStyle name="표준 6 2 3 3 2 2 2" xfId="28359"/>
    <cellStyle name="표준 6 2 3 3 2 2 2 2" xfId="28360"/>
    <cellStyle name="표준 6 2 3 3 2 2 2 2 2" xfId="28361"/>
    <cellStyle name="표준 6 2 3 3 2 2 2 3" xfId="28362"/>
    <cellStyle name="표준 6 2 3 3 2 2 2 4" xfId="28363"/>
    <cellStyle name="표준 6 2 3 3 2 2 3" xfId="28364"/>
    <cellStyle name="표준 6 2 3 3 2 2 3 2" xfId="28365"/>
    <cellStyle name="표준 6 2 3 3 2 2 4" xfId="28366"/>
    <cellStyle name="표준 6 2 3 3 2 2 5" xfId="28367"/>
    <cellStyle name="표준 6 2 3 3 2 3" xfId="28368"/>
    <cellStyle name="표준 6 2 3 3 2 3 2" xfId="28369"/>
    <cellStyle name="표준 6 2 3 3 2 3 2 2" xfId="28370"/>
    <cellStyle name="표준 6 2 3 3 2 3 2 2 2" xfId="28371"/>
    <cellStyle name="표준 6 2 3 3 2 3 2 3" xfId="28372"/>
    <cellStyle name="표준 6 2 3 3 2 3 2 4" xfId="28373"/>
    <cellStyle name="표준 6 2 3 3 2 3 3" xfId="28374"/>
    <cellStyle name="표준 6 2 3 3 2 3 3 2" xfId="28375"/>
    <cellStyle name="표준 6 2 3 3 2 3 4" xfId="28376"/>
    <cellStyle name="표준 6 2 3 3 2 3 5" xfId="28377"/>
    <cellStyle name="표준 6 2 3 3 2 4" xfId="28378"/>
    <cellStyle name="표준 6 2 3 3 2 4 2" xfId="28379"/>
    <cellStyle name="표준 6 2 3 3 2 4 2 2" xfId="28380"/>
    <cellStyle name="표준 6 2 3 3 2 4 2 2 2" xfId="28381"/>
    <cellStyle name="표준 6 2 3 3 2 4 2 3" xfId="28382"/>
    <cellStyle name="표준 6 2 3 3 2 4 2 4" xfId="28383"/>
    <cellStyle name="표준 6 2 3 3 2 4 3" xfId="28384"/>
    <cellStyle name="표준 6 2 3 3 2 4 3 2" xfId="28385"/>
    <cellStyle name="표준 6 2 3 3 2 4 4" xfId="28386"/>
    <cellStyle name="표준 6 2 3 3 2 4 5" xfId="28387"/>
    <cellStyle name="표준 6 2 3 3 2 5" xfId="28388"/>
    <cellStyle name="표준 6 2 3 3 2 5 2" xfId="28389"/>
    <cellStyle name="표준 6 2 3 3 2 5 2 2" xfId="28390"/>
    <cellStyle name="표준 6 2 3 3 2 5 2 2 2" xfId="28391"/>
    <cellStyle name="표준 6 2 3 3 2 5 2 3" xfId="28392"/>
    <cellStyle name="표준 6 2 3 3 2 5 2 4" xfId="28393"/>
    <cellStyle name="표준 6 2 3 3 2 5 3" xfId="28394"/>
    <cellStyle name="표준 6 2 3 3 2 5 3 2" xfId="28395"/>
    <cellStyle name="표준 6 2 3 3 2 5 4" xfId="28396"/>
    <cellStyle name="표준 6 2 3 3 2 5 5" xfId="28397"/>
    <cellStyle name="표준 6 2 3 3 2 6" xfId="28398"/>
    <cellStyle name="표준 6 2 3 3 2 6 2" xfId="28399"/>
    <cellStyle name="표준 6 2 3 3 2 6 2 2" xfId="28400"/>
    <cellStyle name="표준 6 2 3 3 2 6 3" xfId="28401"/>
    <cellStyle name="표준 6 2 3 3 2 6 4" xfId="28402"/>
    <cellStyle name="표준 6 2 3 3 2 7" xfId="28403"/>
    <cellStyle name="표준 6 2 3 3 2 7 2" xfId="28404"/>
    <cellStyle name="표준 6 2 3 3 2 8" xfId="28405"/>
    <cellStyle name="표준 6 2 3 3 2 9" xfId="28406"/>
    <cellStyle name="표준 6 2 3 3 3" xfId="28407"/>
    <cellStyle name="표준 6 2 3 3 3 2" xfId="28408"/>
    <cellStyle name="표준 6 2 3 3 3 2 2" xfId="28409"/>
    <cellStyle name="표준 6 2 3 3 3 2 2 2" xfId="28410"/>
    <cellStyle name="표준 6 2 3 3 3 2 3" xfId="28411"/>
    <cellStyle name="표준 6 2 3 3 3 2 4" xfId="28412"/>
    <cellStyle name="표준 6 2 3 3 3 3" xfId="28413"/>
    <cellStyle name="표준 6 2 3 3 3 3 2" xfId="28414"/>
    <cellStyle name="표준 6 2 3 3 3 4" xfId="28415"/>
    <cellStyle name="표준 6 2 3 3 3 5" xfId="28416"/>
    <cellStyle name="표준 6 2 3 3 4" xfId="28417"/>
    <cellStyle name="표준 6 2 3 3 4 2" xfId="28418"/>
    <cellStyle name="표준 6 2 3 3 4 2 2" xfId="28419"/>
    <cellStyle name="표준 6 2 3 3 4 2 2 2" xfId="28420"/>
    <cellStyle name="표준 6 2 3 3 4 2 3" xfId="28421"/>
    <cellStyle name="표준 6 2 3 3 4 2 4" xfId="28422"/>
    <cellStyle name="표준 6 2 3 3 4 3" xfId="28423"/>
    <cellStyle name="표준 6 2 3 3 4 3 2" xfId="28424"/>
    <cellStyle name="표준 6 2 3 3 4 4" xfId="28425"/>
    <cellStyle name="표준 6 2 3 3 4 5" xfId="28426"/>
    <cellStyle name="표준 6 2 3 3 5" xfId="28427"/>
    <cellStyle name="표준 6 2 3 3 5 2" xfId="28428"/>
    <cellStyle name="표준 6 2 3 3 5 2 2" xfId="28429"/>
    <cellStyle name="표준 6 2 3 3 5 2 2 2" xfId="28430"/>
    <cellStyle name="표준 6 2 3 3 5 2 3" xfId="28431"/>
    <cellStyle name="표준 6 2 3 3 5 2 4" xfId="28432"/>
    <cellStyle name="표준 6 2 3 3 5 3" xfId="28433"/>
    <cellStyle name="표준 6 2 3 3 5 3 2" xfId="28434"/>
    <cellStyle name="표준 6 2 3 3 5 4" xfId="28435"/>
    <cellStyle name="표준 6 2 3 3 5 5" xfId="28436"/>
    <cellStyle name="표준 6 2 3 3 6" xfId="28437"/>
    <cellStyle name="표준 6 2 3 3 6 2" xfId="28438"/>
    <cellStyle name="표준 6 2 3 3 6 2 2" xfId="28439"/>
    <cellStyle name="표준 6 2 3 3 6 2 2 2" xfId="28440"/>
    <cellStyle name="표준 6 2 3 3 6 2 3" xfId="28441"/>
    <cellStyle name="표준 6 2 3 3 6 2 4" xfId="28442"/>
    <cellStyle name="표준 6 2 3 3 6 3" xfId="28443"/>
    <cellStyle name="표준 6 2 3 3 6 3 2" xfId="28444"/>
    <cellStyle name="표준 6 2 3 3 6 4" xfId="28445"/>
    <cellStyle name="표준 6 2 3 3 6 5" xfId="28446"/>
    <cellStyle name="표준 6 2 3 3 7" xfId="28447"/>
    <cellStyle name="표준 6 2 3 3 7 2" xfId="28448"/>
    <cellStyle name="표준 6 2 3 3 7 2 2" xfId="28449"/>
    <cellStyle name="표준 6 2 3 3 7 3" xfId="28450"/>
    <cellStyle name="표준 6 2 3 3 7 4" xfId="28451"/>
    <cellStyle name="표준 6 2 3 3 8" xfId="28452"/>
    <cellStyle name="표준 6 2 3 3 8 2" xfId="28453"/>
    <cellStyle name="표준 6 2 3 3 9" xfId="28454"/>
    <cellStyle name="표준 6 2 3 4" xfId="28455"/>
    <cellStyle name="표준 6 2 3 4 2" xfId="28456"/>
    <cellStyle name="표준 6 2 3 4 2 2" xfId="28457"/>
    <cellStyle name="표준 6 2 3 4 2 2 2" xfId="28458"/>
    <cellStyle name="표준 6 2 3 4 2 2 2 2" xfId="28459"/>
    <cellStyle name="표준 6 2 3 4 2 2 3" xfId="28460"/>
    <cellStyle name="표준 6 2 3 4 2 2 4" xfId="28461"/>
    <cellStyle name="표준 6 2 3 4 2 3" xfId="28462"/>
    <cellStyle name="표준 6 2 3 4 2 3 2" xfId="28463"/>
    <cellStyle name="표준 6 2 3 4 2 4" xfId="28464"/>
    <cellStyle name="표준 6 2 3 4 2 5" xfId="28465"/>
    <cellStyle name="표준 6 2 3 4 3" xfId="28466"/>
    <cellStyle name="표준 6 2 3 4 3 2" xfId="28467"/>
    <cellStyle name="표준 6 2 3 4 3 2 2" xfId="28468"/>
    <cellStyle name="표준 6 2 3 4 3 2 2 2" xfId="28469"/>
    <cellStyle name="표준 6 2 3 4 3 2 3" xfId="28470"/>
    <cellStyle name="표준 6 2 3 4 3 2 4" xfId="28471"/>
    <cellStyle name="표준 6 2 3 4 3 3" xfId="28472"/>
    <cellStyle name="표준 6 2 3 4 3 3 2" xfId="28473"/>
    <cellStyle name="표준 6 2 3 4 3 4" xfId="28474"/>
    <cellStyle name="표준 6 2 3 4 3 5" xfId="28475"/>
    <cellStyle name="표준 6 2 3 4 4" xfId="28476"/>
    <cellStyle name="표준 6 2 3 4 4 2" xfId="28477"/>
    <cellStyle name="표준 6 2 3 4 4 2 2" xfId="28478"/>
    <cellStyle name="표준 6 2 3 4 4 2 2 2" xfId="28479"/>
    <cellStyle name="표준 6 2 3 4 4 2 3" xfId="28480"/>
    <cellStyle name="표준 6 2 3 4 4 2 4" xfId="28481"/>
    <cellStyle name="표준 6 2 3 4 4 3" xfId="28482"/>
    <cellStyle name="표준 6 2 3 4 4 3 2" xfId="28483"/>
    <cellStyle name="표준 6 2 3 4 4 4" xfId="28484"/>
    <cellStyle name="표준 6 2 3 4 4 5" xfId="28485"/>
    <cellStyle name="표준 6 2 3 4 5" xfId="28486"/>
    <cellStyle name="표준 6 2 3 4 5 2" xfId="28487"/>
    <cellStyle name="표준 6 2 3 4 5 2 2" xfId="28488"/>
    <cellStyle name="표준 6 2 3 4 5 2 2 2" xfId="28489"/>
    <cellStyle name="표준 6 2 3 4 5 2 3" xfId="28490"/>
    <cellStyle name="표준 6 2 3 4 5 2 4" xfId="28491"/>
    <cellStyle name="표준 6 2 3 4 5 3" xfId="28492"/>
    <cellStyle name="표준 6 2 3 4 5 3 2" xfId="28493"/>
    <cellStyle name="표준 6 2 3 4 5 4" xfId="28494"/>
    <cellStyle name="표준 6 2 3 4 5 5" xfId="28495"/>
    <cellStyle name="표준 6 2 3 4 6" xfId="28496"/>
    <cellStyle name="표준 6 2 3 4 6 2" xfId="28497"/>
    <cellStyle name="표준 6 2 3 4 6 2 2" xfId="28498"/>
    <cellStyle name="표준 6 2 3 4 6 3" xfId="28499"/>
    <cellStyle name="표준 6 2 3 4 6 4" xfId="28500"/>
    <cellStyle name="표준 6 2 3 4 7" xfId="28501"/>
    <cellStyle name="표준 6 2 3 4 7 2" xfId="28502"/>
    <cellStyle name="표준 6 2 3 4 8" xfId="28503"/>
    <cellStyle name="표준 6 2 3 4 9" xfId="28504"/>
    <cellStyle name="표준 6 2 3 5" xfId="28505"/>
    <cellStyle name="표준 6 2 3 5 2" xfId="28506"/>
    <cellStyle name="표준 6 2 3 5 2 2" xfId="28507"/>
    <cellStyle name="표준 6 2 3 5 2 2 2" xfId="28508"/>
    <cellStyle name="표준 6 2 3 5 2 3" xfId="28509"/>
    <cellStyle name="표준 6 2 3 5 2 4" xfId="28510"/>
    <cellStyle name="표준 6 2 3 5 3" xfId="28511"/>
    <cellStyle name="표준 6 2 3 5 3 2" xfId="28512"/>
    <cellStyle name="표준 6 2 3 5 4" xfId="28513"/>
    <cellStyle name="표준 6 2 3 5 5" xfId="28514"/>
    <cellStyle name="표준 6 2 3 6" xfId="28515"/>
    <cellStyle name="표준 6 2 3 6 2" xfId="28516"/>
    <cellStyle name="표준 6 2 3 6 2 2" xfId="28517"/>
    <cellStyle name="표준 6 2 3 6 2 2 2" xfId="28518"/>
    <cellStyle name="표준 6 2 3 6 2 3" xfId="28519"/>
    <cellStyle name="표준 6 2 3 6 2 4" xfId="28520"/>
    <cellStyle name="표준 6 2 3 6 3" xfId="28521"/>
    <cellStyle name="표준 6 2 3 6 3 2" xfId="28522"/>
    <cellStyle name="표준 6 2 3 6 4" xfId="28523"/>
    <cellStyle name="표준 6 2 3 6 5" xfId="28524"/>
    <cellStyle name="표준 6 2 3 7" xfId="28525"/>
    <cellStyle name="표준 6 2 3 7 2" xfId="28526"/>
    <cellStyle name="표준 6 2 3 7 2 2" xfId="28527"/>
    <cellStyle name="표준 6 2 3 7 2 2 2" xfId="28528"/>
    <cellStyle name="표준 6 2 3 7 2 3" xfId="28529"/>
    <cellStyle name="표준 6 2 3 7 2 4" xfId="28530"/>
    <cellStyle name="표준 6 2 3 7 3" xfId="28531"/>
    <cellStyle name="표준 6 2 3 7 3 2" xfId="28532"/>
    <cellStyle name="표준 6 2 3 7 4" xfId="28533"/>
    <cellStyle name="표준 6 2 3 7 5" xfId="28534"/>
    <cellStyle name="표준 6 2 3 8" xfId="28535"/>
    <cellStyle name="표준 6 2 3 8 2" xfId="28536"/>
    <cellStyle name="표준 6 2 3 8 2 2" xfId="28537"/>
    <cellStyle name="표준 6 2 3 8 2 2 2" xfId="28538"/>
    <cellStyle name="표준 6 2 3 8 2 3" xfId="28539"/>
    <cellStyle name="표준 6 2 3 8 2 4" xfId="28540"/>
    <cellStyle name="표준 6 2 3 8 3" xfId="28541"/>
    <cellStyle name="표준 6 2 3 8 3 2" xfId="28542"/>
    <cellStyle name="표준 6 2 3 8 4" xfId="28543"/>
    <cellStyle name="표준 6 2 3 8 5" xfId="28544"/>
    <cellStyle name="표준 6 2 3 9" xfId="28545"/>
    <cellStyle name="표준 6 2 3 9 2" xfId="28546"/>
    <cellStyle name="표준 6 2 3 9 2 2" xfId="28547"/>
    <cellStyle name="표준 6 2 3 9 3" xfId="28548"/>
    <cellStyle name="표준 6 2 3 9 4" xfId="28549"/>
    <cellStyle name="표준 6 2 4" xfId="28550"/>
    <cellStyle name="표준 6 2 4 10" xfId="28551"/>
    <cellStyle name="표준 6 2 4 11" xfId="28552"/>
    <cellStyle name="표준 6 2 4 2" xfId="28553"/>
    <cellStyle name="표준 6 2 4 2 10" xfId="28554"/>
    <cellStyle name="표준 6 2 4 2 2" xfId="28555"/>
    <cellStyle name="표준 6 2 4 2 2 2" xfId="28556"/>
    <cellStyle name="표준 6 2 4 2 2 2 2" xfId="28557"/>
    <cellStyle name="표준 6 2 4 2 2 2 2 2" xfId="28558"/>
    <cellStyle name="표준 6 2 4 2 2 2 2 2 2" xfId="28559"/>
    <cellStyle name="표준 6 2 4 2 2 2 2 3" xfId="28560"/>
    <cellStyle name="표준 6 2 4 2 2 2 2 4" xfId="28561"/>
    <cellStyle name="표준 6 2 4 2 2 2 3" xfId="28562"/>
    <cellStyle name="표준 6 2 4 2 2 2 3 2" xfId="28563"/>
    <cellStyle name="표준 6 2 4 2 2 2 4" xfId="28564"/>
    <cellStyle name="표준 6 2 4 2 2 2 5" xfId="28565"/>
    <cellStyle name="표준 6 2 4 2 2 3" xfId="28566"/>
    <cellStyle name="표준 6 2 4 2 2 3 2" xfId="28567"/>
    <cellStyle name="표준 6 2 4 2 2 3 2 2" xfId="28568"/>
    <cellStyle name="표준 6 2 4 2 2 3 2 2 2" xfId="28569"/>
    <cellStyle name="표준 6 2 4 2 2 3 2 3" xfId="28570"/>
    <cellStyle name="표준 6 2 4 2 2 3 2 4" xfId="28571"/>
    <cellStyle name="표준 6 2 4 2 2 3 3" xfId="28572"/>
    <cellStyle name="표준 6 2 4 2 2 3 3 2" xfId="28573"/>
    <cellStyle name="표준 6 2 4 2 2 3 4" xfId="28574"/>
    <cellStyle name="표준 6 2 4 2 2 3 5" xfId="28575"/>
    <cellStyle name="표준 6 2 4 2 2 4" xfId="28576"/>
    <cellStyle name="표준 6 2 4 2 2 4 2" xfId="28577"/>
    <cellStyle name="표준 6 2 4 2 2 4 2 2" xfId="28578"/>
    <cellStyle name="표준 6 2 4 2 2 4 2 2 2" xfId="28579"/>
    <cellStyle name="표준 6 2 4 2 2 4 2 3" xfId="28580"/>
    <cellStyle name="표준 6 2 4 2 2 4 2 4" xfId="28581"/>
    <cellStyle name="표준 6 2 4 2 2 4 3" xfId="28582"/>
    <cellStyle name="표준 6 2 4 2 2 4 3 2" xfId="28583"/>
    <cellStyle name="표준 6 2 4 2 2 4 4" xfId="28584"/>
    <cellStyle name="표준 6 2 4 2 2 4 5" xfId="28585"/>
    <cellStyle name="표준 6 2 4 2 2 5" xfId="28586"/>
    <cellStyle name="표준 6 2 4 2 2 5 2" xfId="28587"/>
    <cellStyle name="표준 6 2 4 2 2 5 2 2" xfId="28588"/>
    <cellStyle name="표준 6 2 4 2 2 5 2 2 2" xfId="28589"/>
    <cellStyle name="표준 6 2 4 2 2 5 2 3" xfId="28590"/>
    <cellStyle name="표준 6 2 4 2 2 5 2 4" xfId="28591"/>
    <cellStyle name="표준 6 2 4 2 2 5 3" xfId="28592"/>
    <cellStyle name="표준 6 2 4 2 2 5 3 2" xfId="28593"/>
    <cellStyle name="표준 6 2 4 2 2 5 4" xfId="28594"/>
    <cellStyle name="표준 6 2 4 2 2 5 5" xfId="28595"/>
    <cellStyle name="표준 6 2 4 2 2 6" xfId="28596"/>
    <cellStyle name="표준 6 2 4 2 2 6 2" xfId="28597"/>
    <cellStyle name="표준 6 2 4 2 2 6 2 2" xfId="28598"/>
    <cellStyle name="표준 6 2 4 2 2 6 3" xfId="28599"/>
    <cellStyle name="표준 6 2 4 2 2 6 4" xfId="28600"/>
    <cellStyle name="표준 6 2 4 2 2 7" xfId="28601"/>
    <cellStyle name="표준 6 2 4 2 2 7 2" xfId="28602"/>
    <cellStyle name="표준 6 2 4 2 2 8" xfId="28603"/>
    <cellStyle name="표준 6 2 4 2 2 9" xfId="28604"/>
    <cellStyle name="표준 6 2 4 2 3" xfId="28605"/>
    <cellStyle name="표준 6 2 4 2 3 2" xfId="28606"/>
    <cellStyle name="표준 6 2 4 2 3 2 2" xfId="28607"/>
    <cellStyle name="표준 6 2 4 2 3 2 2 2" xfId="28608"/>
    <cellStyle name="표준 6 2 4 2 3 2 3" xfId="28609"/>
    <cellStyle name="표준 6 2 4 2 3 2 4" xfId="28610"/>
    <cellStyle name="표준 6 2 4 2 3 3" xfId="28611"/>
    <cellStyle name="표준 6 2 4 2 3 3 2" xfId="28612"/>
    <cellStyle name="표준 6 2 4 2 3 4" xfId="28613"/>
    <cellStyle name="표준 6 2 4 2 3 5" xfId="28614"/>
    <cellStyle name="표준 6 2 4 2 4" xfId="28615"/>
    <cellStyle name="표준 6 2 4 2 4 2" xfId="28616"/>
    <cellStyle name="표준 6 2 4 2 4 2 2" xfId="28617"/>
    <cellStyle name="표준 6 2 4 2 4 2 2 2" xfId="28618"/>
    <cellStyle name="표준 6 2 4 2 4 2 3" xfId="28619"/>
    <cellStyle name="표준 6 2 4 2 4 2 4" xfId="28620"/>
    <cellStyle name="표준 6 2 4 2 4 3" xfId="28621"/>
    <cellStyle name="표준 6 2 4 2 4 3 2" xfId="28622"/>
    <cellStyle name="표준 6 2 4 2 4 4" xfId="28623"/>
    <cellStyle name="표준 6 2 4 2 4 5" xfId="28624"/>
    <cellStyle name="표준 6 2 4 2 5" xfId="28625"/>
    <cellStyle name="표준 6 2 4 2 5 2" xfId="28626"/>
    <cellStyle name="표준 6 2 4 2 5 2 2" xfId="28627"/>
    <cellStyle name="표준 6 2 4 2 5 2 2 2" xfId="28628"/>
    <cellStyle name="표준 6 2 4 2 5 2 3" xfId="28629"/>
    <cellStyle name="표준 6 2 4 2 5 2 4" xfId="28630"/>
    <cellStyle name="표준 6 2 4 2 5 3" xfId="28631"/>
    <cellStyle name="표준 6 2 4 2 5 3 2" xfId="28632"/>
    <cellStyle name="표준 6 2 4 2 5 4" xfId="28633"/>
    <cellStyle name="표준 6 2 4 2 5 5" xfId="28634"/>
    <cellStyle name="표준 6 2 4 2 6" xfId="28635"/>
    <cellStyle name="표준 6 2 4 2 6 2" xfId="28636"/>
    <cellStyle name="표준 6 2 4 2 6 2 2" xfId="28637"/>
    <cellStyle name="표준 6 2 4 2 6 2 2 2" xfId="28638"/>
    <cellStyle name="표준 6 2 4 2 6 2 3" xfId="28639"/>
    <cellStyle name="표준 6 2 4 2 6 2 4" xfId="28640"/>
    <cellStyle name="표준 6 2 4 2 6 3" xfId="28641"/>
    <cellStyle name="표준 6 2 4 2 6 3 2" xfId="28642"/>
    <cellStyle name="표준 6 2 4 2 6 4" xfId="28643"/>
    <cellStyle name="표준 6 2 4 2 6 5" xfId="28644"/>
    <cellStyle name="표준 6 2 4 2 7" xfId="28645"/>
    <cellStyle name="표준 6 2 4 2 7 2" xfId="28646"/>
    <cellStyle name="표준 6 2 4 2 7 2 2" xfId="28647"/>
    <cellStyle name="표준 6 2 4 2 7 3" xfId="28648"/>
    <cellStyle name="표준 6 2 4 2 7 4" xfId="28649"/>
    <cellStyle name="표준 6 2 4 2 8" xfId="28650"/>
    <cellStyle name="표준 6 2 4 2 8 2" xfId="28651"/>
    <cellStyle name="표준 6 2 4 2 9" xfId="28652"/>
    <cellStyle name="표준 6 2 4 3" xfId="28653"/>
    <cellStyle name="표준 6 2 4 3 2" xfId="28654"/>
    <cellStyle name="표준 6 2 4 3 2 2" xfId="28655"/>
    <cellStyle name="표준 6 2 4 3 2 2 2" xfId="28656"/>
    <cellStyle name="표준 6 2 4 3 2 2 2 2" xfId="28657"/>
    <cellStyle name="표준 6 2 4 3 2 2 3" xfId="28658"/>
    <cellStyle name="표준 6 2 4 3 2 2 4" xfId="28659"/>
    <cellStyle name="표준 6 2 4 3 2 3" xfId="28660"/>
    <cellStyle name="표준 6 2 4 3 2 3 2" xfId="28661"/>
    <cellStyle name="표준 6 2 4 3 2 4" xfId="28662"/>
    <cellStyle name="표준 6 2 4 3 2 5" xfId="28663"/>
    <cellStyle name="표준 6 2 4 3 3" xfId="28664"/>
    <cellStyle name="표준 6 2 4 3 3 2" xfId="28665"/>
    <cellStyle name="표준 6 2 4 3 3 2 2" xfId="28666"/>
    <cellStyle name="표준 6 2 4 3 3 2 2 2" xfId="28667"/>
    <cellStyle name="표준 6 2 4 3 3 2 3" xfId="28668"/>
    <cellStyle name="표준 6 2 4 3 3 2 4" xfId="28669"/>
    <cellStyle name="표준 6 2 4 3 3 3" xfId="28670"/>
    <cellStyle name="표준 6 2 4 3 3 3 2" xfId="28671"/>
    <cellStyle name="표준 6 2 4 3 3 4" xfId="28672"/>
    <cellStyle name="표준 6 2 4 3 3 5" xfId="28673"/>
    <cellStyle name="표준 6 2 4 3 4" xfId="28674"/>
    <cellStyle name="표준 6 2 4 3 4 2" xfId="28675"/>
    <cellStyle name="표준 6 2 4 3 4 2 2" xfId="28676"/>
    <cellStyle name="표준 6 2 4 3 4 2 2 2" xfId="28677"/>
    <cellStyle name="표준 6 2 4 3 4 2 3" xfId="28678"/>
    <cellStyle name="표준 6 2 4 3 4 2 4" xfId="28679"/>
    <cellStyle name="표준 6 2 4 3 4 3" xfId="28680"/>
    <cellStyle name="표준 6 2 4 3 4 3 2" xfId="28681"/>
    <cellStyle name="표준 6 2 4 3 4 4" xfId="28682"/>
    <cellStyle name="표준 6 2 4 3 4 5" xfId="28683"/>
    <cellStyle name="표준 6 2 4 3 5" xfId="28684"/>
    <cellStyle name="표준 6 2 4 3 5 2" xfId="28685"/>
    <cellStyle name="표준 6 2 4 3 5 2 2" xfId="28686"/>
    <cellStyle name="표준 6 2 4 3 5 2 2 2" xfId="28687"/>
    <cellStyle name="표준 6 2 4 3 5 2 3" xfId="28688"/>
    <cellStyle name="표준 6 2 4 3 5 2 4" xfId="28689"/>
    <cellStyle name="표준 6 2 4 3 5 3" xfId="28690"/>
    <cellStyle name="표준 6 2 4 3 5 3 2" xfId="28691"/>
    <cellStyle name="표준 6 2 4 3 5 4" xfId="28692"/>
    <cellStyle name="표준 6 2 4 3 5 5" xfId="28693"/>
    <cellStyle name="표준 6 2 4 3 6" xfId="28694"/>
    <cellStyle name="표준 6 2 4 3 6 2" xfId="28695"/>
    <cellStyle name="표준 6 2 4 3 6 2 2" xfId="28696"/>
    <cellStyle name="표준 6 2 4 3 6 3" xfId="28697"/>
    <cellStyle name="표준 6 2 4 3 6 4" xfId="28698"/>
    <cellStyle name="표준 6 2 4 3 7" xfId="28699"/>
    <cellStyle name="표준 6 2 4 3 7 2" xfId="28700"/>
    <cellStyle name="표준 6 2 4 3 8" xfId="28701"/>
    <cellStyle name="표준 6 2 4 3 9" xfId="28702"/>
    <cellStyle name="표준 6 2 4 4" xfId="28703"/>
    <cellStyle name="표준 6 2 4 4 2" xfId="28704"/>
    <cellStyle name="표준 6 2 4 4 2 2" xfId="28705"/>
    <cellStyle name="표준 6 2 4 4 2 2 2" xfId="28706"/>
    <cellStyle name="표준 6 2 4 4 2 3" xfId="28707"/>
    <cellStyle name="표준 6 2 4 4 2 4" xfId="28708"/>
    <cellStyle name="표준 6 2 4 4 3" xfId="28709"/>
    <cellStyle name="표준 6 2 4 4 3 2" xfId="28710"/>
    <cellStyle name="표준 6 2 4 4 4" xfId="28711"/>
    <cellStyle name="표준 6 2 4 4 5" xfId="28712"/>
    <cellStyle name="표준 6 2 4 5" xfId="28713"/>
    <cellStyle name="표준 6 2 4 5 2" xfId="28714"/>
    <cellStyle name="표준 6 2 4 5 2 2" xfId="28715"/>
    <cellStyle name="표준 6 2 4 5 2 2 2" xfId="28716"/>
    <cellStyle name="표준 6 2 4 5 2 3" xfId="28717"/>
    <cellStyle name="표준 6 2 4 5 2 4" xfId="28718"/>
    <cellStyle name="표준 6 2 4 5 3" xfId="28719"/>
    <cellStyle name="표준 6 2 4 5 3 2" xfId="28720"/>
    <cellStyle name="표준 6 2 4 5 4" xfId="28721"/>
    <cellStyle name="표준 6 2 4 5 5" xfId="28722"/>
    <cellStyle name="표준 6 2 4 6" xfId="28723"/>
    <cellStyle name="표준 6 2 4 6 2" xfId="28724"/>
    <cellStyle name="표준 6 2 4 6 2 2" xfId="28725"/>
    <cellStyle name="표준 6 2 4 6 2 2 2" xfId="28726"/>
    <cellStyle name="표준 6 2 4 6 2 3" xfId="28727"/>
    <cellStyle name="표준 6 2 4 6 2 4" xfId="28728"/>
    <cellStyle name="표준 6 2 4 6 3" xfId="28729"/>
    <cellStyle name="표준 6 2 4 6 3 2" xfId="28730"/>
    <cellStyle name="표준 6 2 4 6 4" xfId="28731"/>
    <cellStyle name="표준 6 2 4 6 5" xfId="28732"/>
    <cellStyle name="표준 6 2 4 7" xfId="28733"/>
    <cellStyle name="표준 6 2 4 7 2" xfId="28734"/>
    <cellStyle name="표준 6 2 4 7 2 2" xfId="28735"/>
    <cellStyle name="표준 6 2 4 7 2 2 2" xfId="28736"/>
    <cellStyle name="표준 6 2 4 7 2 3" xfId="28737"/>
    <cellStyle name="표준 6 2 4 7 2 4" xfId="28738"/>
    <cellStyle name="표준 6 2 4 7 3" xfId="28739"/>
    <cellStyle name="표준 6 2 4 7 3 2" xfId="28740"/>
    <cellStyle name="표준 6 2 4 7 4" xfId="28741"/>
    <cellStyle name="표준 6 2 4 7 5" xfId="28742"/>
    <cellStyle name="표준 6 2 4 8" xfId="28743"/>
    <cellStyle name="표준 6 2 4 8 2" xfId="28744"/>
    <cellStyle name="표준 6 2 4 8 2 2" xfId="28745"/>
    <cellStyle name="표준 6 2 4 8 3" xfId="28746"/>
    <cellStyle name="표준 6 2 4 8 4" xfId="28747"/>
    <cellStyle name="표준 6 2 4 9" xfId="28748"/>
    <cellStyle name="표준 6 2 4 9 2" xfId="28749"/>
    <cellStyle name="표준 6 2 5" xfId="28750"/>
    <cellStyle name="표준 6 2 5 10" xfId="28751"/>
    <cellStyle name="표준 6 2 5 2" xfId="28752"/>
    <cellStyle name="표준 6 2 5 2 2" xfId="28753"/>
    <cellStyle name="표준 6 2 5 2 2 2" xfId="28754"/>
    <cellStyle name="표준 6 2 5 2 2 2 2" xfId="28755"/>
    <cellStyle name="표준 6 2 5 2 2 2 2 2" xfId="28756"/>
    <cellStyle name="표준 6 2 5 2 2 2 3" xfId="28757"/>
    <cellStyle name="표준 6 2 5 2 2 2 4" xfId="28758"/>
    <cellStyle name="표준 6 2 5 2 2 3" xfId="28759"/>
    <cellStyle name="표준 6 2 5 2 2 3 2" xfId="28760"/>
    <cellStyle name="표준 6 2 5 2 2 4" xfId="28761"/>
    <cellStyle name="표준 6 2 5 2 2 5" xfId="28762"/>
    <cellStyle name="표준 6 2 5 2 3" xfId="28763"/>
    <cellStyle name="표준 6 2 5 2 3 2" xfId="28764"/>
    <cellStyle name="표준 6 2 5 2 3 2 2" xfId="28765"/>
    <cellStyle name="표준 6 2 5 2 3 2 2 2" xfId="28766"/>
    <cellStyle name="표준 6 2 5 2 3 2 3" xfId="28767"/>
    <cellStyle name="표준 6 2 5 2 3 2 4" xfId="28768"/>
    <cellStyle name="표준 6 2 5 2 3 3" xfId="28769"/>
    <cellStyle name="표준 6 2 5 2 3 3 2" xfId="28770"/>
    <cellStyle name="표준 6 2 5 2 3 4" xfId="28771"/>
    <cellStyle name="표준 6 2 5 2 3 5" xfId="28772"/>
    <cellStyle name="표준 6 2 5 2 4" xfId="28773"/>
    <cellStyle name="표준 6 2 5 2 4 2" xfId="28774"/>
    <cellStyle name="표준 6 2 5 2 4 2 2" xfId="28775"/>
    <cellStyle name="표준 6 2 5 2 4 2 2 2" xfId="28776"/>
    <cellStyle name="표준 6 2 5 2 4 2 3" xfId="28777"/>
    <cellStyle name="표준 6 2 5 2 4 2 4" xfId="28778"/>
    <cellStyle name="표준 6 2 5 2 4 3" xfId="28779"/>
    <cellStyle name="표준 6 2 5 2 4 3 2" xfId="28780"/>
    <cellStyle name="표준 6 2 5 2 4 4" xfId="28781"/>
    <cellStyle name="표준 6 2 5 2 4 5" xfId="28782"/>
    <cellStyle name="표준 6 2 5 2 5" xfId="28783"/>
    <cellStyle name="표준 6 2 5 2 5 2" xfId="28784"/>
    <cellStyle name="표준 6 2 5 2 5 2 2" xfId="28785"/>
    <cellStyle name="표준 6 2 5 2 5 2 2 2" xfId="28786"/>
    <cellStyle name="표준 6 2 5 2 5 2 3" xfId="28787"/>
    <cellStyle name="표준 6 2 5 2 5 2 4" xfId="28788"/>
    <cellStyle name="표준 6 2 5 2 5 3" xfId="28789"/>
    <cellStyle name="표준 6 2 5 2 5 3 2" xfId="28790"/>
    <cellStyle name="표준 6 2 5 2 5 4" xfId="28791"/>
    <cellStyle name="표준 6 2 5 2 5 5" xfId="28792"/>
    <cellStyle name="표준 6 2 5 2 6" xfId="28793"/>
    <cellStyle name="표준 6 2 5 2 6 2" xfId="28794"/>
    <cellStyle name="표준 6 2 5 2 6 2 2" xfId="28795"/>
    <cellStyle name="표준 6 2 5 2 6 3" xfId="28796"/>
    <cellStyle name="표준 6 2 5 2 6 4" xfId="28797"/>
    <cellStyle name="표준 6 2 5 2 7" xfId="28798"/>
    <cellStyle name="표준 6 2 5 2 7 2" xfId="28799"/>
    <cellStyle name="표준 6 2 5 2 8" xfId="28800"/>
    <cellStyle name="표준 6 2 5 2 9" xfId="28801"/>
    <cellStyle name="표준 6 2 5 3" xfId="28802"/>
    <cellStyle name="표준 6 2 5 3 2" xfId="28803"/>
    <cellStyle name="표준 6 2 5 3 2 2" xfId="28804"/>
    <cellStyle name="표준 6 2 5 3 2 2 2" xfId="28805"/>
    <cellStyle name="표준 6 2 5 3 2 3" xfId="28806"/>
    <cellStyle name="표준 6 2 5 3 2 4" xfId="28807"/>
    <cellStyle name="표준 6 2 5 3 3" xfId="28808"/>
    <cellStyle name="표준 6 2 5 3 3 2" xfId="28809"/>
    <cellStyle name="표준 6 2 5 3 4" xfId="28810"/>
    <cellStyle name="표준 6 2 5 3 5" xfId="28811"/>
    <cellStyle name="표준 6 2 5 4" xfId="28812"/>
    <cellStyle name="표준 6 2 5 4 2" xfId="28813"/>
    <cellStyle name="표준 6 2 5 4 2 2" xfId="28814"/>
    <cellStyle name="표준 6 2 5 4 2 2 2" xfId="28815"/>
    <cellStyle name="표준 6 2 5 4 2 3" xfId="28816"/>
    <cellStyle name="표준 6 2 5 4 2 4" xfId="28817"/>
    <cellStyle name="표준 6 2 5 4 3" xfId="28818"/>
    <cellStyle name="표준 6 2 5 4 3 2" xfId="28819"/>
    <cellStyle name="표준 6 2 5 4 4" xfId="28820"/>
    <cellStyle name="표준 6 2 5 4 5" xfId="28821"/>
    <cellStyle name="표준 6 2 5 5" xfId="28822"/>
    <cellStyle name="표준 6 2 5 5 2" xfId="28823"/>
    <cellStyle name="표준 6 2 5 5 2 2" xfId="28824"/>
    <cellStyle name="표준 6 2 5 5 2 2 2" xfId="28825"/>
    <cellStyle name="표준 6 2 5 5 2 3" xfId="28826"/>
    <cellStyle name="표준 6 2 5 5 2 4" xfId="28827"/>
    <cellStyle name="표준 6 2 5 5 3" xfId="28828"/>
    <cellStyle name="표준 6 2 5 5 3 2" xfId="28829"/>
    <cellStyle name="표준 6 2 5 5 4" xfId="28830"/>
    <cellStyle name="표준 6 2 5 5 5" xfId="28831"/>
    <cellStyle name="표준 6 2 5 6" xfId="28832"/>
    <cellStyle name="표준 6 2 5 6 2" xfId="28833"/>
    <cellStyle name="표준 6 2 5 6 2 2" xfId="28834"/>
    <cellStyle name="표준 6 2 5 6 2 2 2" xfId="28835"/>
    <cellStyle name="표준 6 2 5 6 2 3" xfId="28836"/>
    <cellStyle name="표준 6 2 5 6 2 4" xfId="28837"/>
    <cellStyle name="표준 6 2 5 6 3" xfId="28838"/>
    <cellStyle name="표준 6 2 5 6 3 2" xfId="28839"/>
    <cellStyle name="표준 6 2 5 6 4" xfId="28840"/>
    <cellStyle name="표준 6 2 5 6 5" xfId="28841"/>
    <cellStyle name="표준 6 2 5 7" xfId="28842"/>
    <cellStyle name="표준 6 2 5 7 2" xfId="28843"/>
    <cellStyle name="표준 6 2 5 7 2 2" xfId="28844"/>
    <cellStyle name="표준 6 2 5 7 3" xfId="28845"/>
    <cellStyle name="표준 6 2 5 7 4" xfId="28846"/>
    <cellStyle name="표준 6 2 5 8" xfId="28847"/>
    <cellStyle name="표준 6 2 5 8 2" xfId="28848"/>
    <cellStyle name="표준 6 2 5 9" xfId="28849"/>
    <cellStyle name="표준 6 2 6" xfId="28850"/>
    <cellStyle name="표준 6 2 6 2" xfId="28851"/>
    <cellStyle name="표준 6 2 6 2 2" xfId="28852"/>
    <cellStyle name="표준 6 2 6 2 2 2" xfId="28853"/>
    <cellStyle name="표준 6 2 6 2 2 2 2" xfId="28854"/>
    <cellStyle name="표준 6 2 6 2 2 3" xfId="28855"/>
    <cellStyle name="표준 6 2 6 2 2 4" xfId="28856"/>
    <cellStyle name="표준 6 2 6 2 3" xfId="28857"/>
    <cellStyle name="표준 6 2 6 2 3 2" xfId="28858"/>
    <cellStyle name="표준 6 2 6 2 4" xfId="28859"/>
    <cellStyle name="표준 6 2 6 2 5" xfId="28860"/>
    <cellStyle name="표준 6 2 6 3" xfId="28861"/>
    <cellStyle name="표준 6 2 6 3 2" xfId="28862"/>
    <cellStyle name="표준 6 2 6 3 2 2" xfId="28863"/>
    <cellStyle name="표준 6 2 6 3 2 2 2" xfId="28864"/>
    <cellStyle name="표준 6 2 6 3 2 3" xfId="28865"/>
    <cellStyle name="표준 6 2 6 3 2 4" xfId="28866"/>
    <cellStyle name="표준 6 2 6 3 3" xfId="28867"/>
    <cellStyle name="표준 6 2 6 3 3 2" xfId="28868"/>
    <cellStyle name="표준 6 2 6 3 4" xfId="28869"/>
    <cellStyle name="표준 6 2 6 3 5" xfId="28870"/>
    <cellStyle name="표준 6 2 6 4" xfId="28871"/>
    <cellStyle name="표준 6 2 6 4 2" xfId="28872"/>
    <cellStyle name="표준 6 2 6 4 2 2" xfId="28873"/>
    <cellStyle name="표준 6 2 6 4 2 2 2" xfId="28874"/>
    <cellStyle name="표준 6 2 6 4 2 3" xfId="28875"/>
    <cellStyle name="표준 6 2 6 4 2 4" xfId="28876"/>
    <cellStyle name="표준 6 2 6 4 3" xfId="28877"/>
    <cellStyle name="표준 6 2 6 4 3 2" xfId="28878"/>
    <cellStyle name="표준 6 2 6 4 4" xfId="28879"/>
    <cellStyle name="표준 6 2 6 4 5" xfId="28880"/>
    <cellStyle name="표준 6 2 6 5" xfId="28881"/>
    <cellStyle name="표준 6 2 6 5 2" xfId="28882"/>
    <cellStyle name="표준 6 2 6 5 2 2" xfId="28883"/>
    <cellStyle name="표준 6 2 6 5 2 2 2" xfId="28884"/>
    <cellStyle name="표준 6 2 6 5 2 3" xfId="28885"/>
    <cellStyle name="표준 6 2 6 5 2 4" xfId="28886"/>
    <cellStyle name="표준 6 2 6 5 3" xfId="28887"/>
    <cellStyle name="표준 6 2 6 5 3 2" xfId="28888"/>
    <cellStyle name="표준 6 2 6 5 4" xfId="28889"/>
    <cellStyle name="표준 6 2 6 5 5" xfId="28890"/>
    <cellStyle name="표준 6 2 6 6" xfId="28891"/>
    <cellStyle name="표준 6 2 6 6 2" xfId="28892"/>
    <cellStyle name="표준 6 2 6 6 2 2" xfId="28893"/>
    <cellStyle name="표준 6 2 6 6 3" xfId="28894"/>
    <cellStyle name="표준 6 2 6 6 4" xfId="28895"/>
    <cellStyle name="표준 6 2 6 7" xfId="28896"/>
    <cellStyle name="표준 6 2 6 7 2" xfId="28897"/>
    <cellStyle name="표준 6 2 6 8" xfId="28898"/>
    <cellStyle name="표준 6 2 6 9" xfId="28899"/>
    <cellStyle name="표준 6 2 7" xfId="28900"/>
    <cellStyle name="표준 6 2 7 2" xfId="28901"/>
    <cellStyle name="표준 6 2 7 2 2" xfId="28902"/>
    <cellStyle name="표준 6 2 7 2 2 2" xfId="28903"/>
    <cellStyle name="표준 6 2 7 2 3" xfId="28904"/>
    <cellStyle name="표준 6 2 7 2 4" xfId="28905"/>
    <cellStyle name="표준 6 2 7 3" xfId="28906"/>
    <cellStyle name="표준 6 2 7 3 2" xfId="28907"/>
    <cellStyle name="표준 6 2 7 4" xfId="28908"/>
    <cellStyle name="표준 6 2 7 5" xfId="28909"/>
    <cellStyle name="표준 6 2 8" xfId="28910"/>
    <cellStyle name="표준 6 2 8 2" xfId="28911"/>
    <cellStyle name="표준 6 2 8 2 2" xfId="28912"/>
    <cellStyle name="표준 6 2 8 2 2 2" xfId="28913"/>
    <cellStyle name="표준 6 2 8 2 3" xfId="28914"/>
    <cellStyle name="표준 6 2 8 2 4" xfId="28915"/>
    <cellStyle name="표준 6 2 8 3" xfId="28916"/>
    <cellStyle name="표준 6 2 8 3 2" xfId="28917"/>
    <cellStyle name="표준 6 2 8 4" xfId="28918"/>
    <cellStyle name="표준 6 2 8 5" xfId="28919"/>
    <cellStyle name="표준 6 2 9" xfId="28920"/>
    <cellStyle name="표준 6 2 9 2" xfId="28921"/>
    <cellStyle name="표준 6 2 9 2 2" xfId="28922"/>
    <cellStyle name="표준 6 2 9 2 2 2" xfId="28923"/>
    <cellStyle name="표준 6 2 9 2 3" xfId="28924"/>
    <cellStyle name="표준 6 2 9 2 4" xfId="28925"/>
    <cellStyle name="표준 6 2 9 3" xfId="28926"/>
    <cellStyle name="표준 6 2 9 3 2" xfId="28927"/>
    <cellStyle name="표준 6 2 9 4" xfId="28928"/>
    <cellStyle name="표준 6 2 9 5" xfId="28929"/>
    <cellStyle name="표준 6 3" xfId="28930"/>
    <cellStyle name="표준 6 3 10" xfId="28931"/>
    <cellStyle name="표준 6 3 10 2" xfId="28932"/>
    <cellStyle name="표준 6 3 10 2 2" xfId="28933"/>
    <cellStyle name="표준 6 3 10 3" xfId="28934"/>
    <cellStyle name="표준 6 3 10 4" xfId="28935"/>
    <cellStyle name="표준 6 3 11" xfId="28936"/>
    <cellStyle name="표준 6 3 11 2" xfId="28937"/>
    <cellStyle name="표준 6 3 12" xfId="28938"/>
    <cellStyle name="표준 6 3 13" xfId="28939"/>
    <cellStyle name="표준 6 3 14" xfId="28940"/>
    <cellStyle name="표준 6 3 2" xfId="28941"/>
    <cellStyle name="표준 6 3 2 10" xfId="28942"/>
    <cellStyle name="표준 6 3 2 10 2" xfId="28943"/>
    <cellStyle name="표준 6 3 2 11" xfId="28944"/>
    <cellStyle name="표준 6 3 2 12" xfId="28945"/>
    <cellStyle name="표준 6 3 2 12 2" xfId="28946"/>
    <cellStyle name="표준 6 3 2 2" xfId="28947"/>
    <cellStyle name="표준 6 3 2 2 10" xfId="28948"/>
    <cellStyle name="표준 6 3 2 2 11" xfId="28949"/>
    <cellStyle name="표준 6 3 2 2 2" xfId="28950"/>
    <cellStyle name="표준 6 3 2 2 2 10" xfId="28951"/>
    <cellStyle name="표준 6 3 2 2 2 2" xfId="28952"/>
    <cellStyle name="표준 6 3 2 2 2 2 2" xfId="28953"/>
    <cellStyle name="표준 6 3 2 2 2 2 2 2" xfId="28954"/>
    <cellStyle name="표준 6 3 2 2 2 2 2 2 2" xfId="28955"/>
    <cellStyle name="표준 6 3 2 2 2 2 2 2 2 2" xfId="28956"/>
    <cellStyle name="표준 6 3 2 2 2 2 2 2 3" xfId="28957"/>
    <cellStyle name="표준 6 3 2 2 2 2 2 2 4" xfId="28958"/>
    <cellStyle name="표준 6 3 2 2 2 2 2 3" xfId="28959"/>
    <cellStyle name="표준 6 3 2 2 2 2 2 3 2" xfId="28960"/>
    <cellStyle name="표준 6 3 2 2 2 2 2 4" xfId="28961"/>
    <cellStyle name="표준 6 3 2 2 2 2 2 5" xfId="28962"/>
    <cellStyle name="표준 6 3 2 2 2 2 3" xfId="28963"/>
    <cellStyle name="표준 6 3 2 2 2 2 3 2" xfId="28964"/>
    <cellStyle name="표준 6 3 2 2 2 2 3 2 2" xfId="28965"/>
    <cellStyle name="표준 6 3 2 2 2 2 3 2 2 2" xfId="28966"/>
    <cellStyle name="표준 6 3 2 2 2 2 3 2 3" xfId="28967"/>
    <cellStyle name="표준 6 3 2 2 2 2 3 2 4" xfId="28968"/>
    <cellStyle name="표준 6 3 2 2 2 2 3 3" xfId="28969"/>
    <cellStyle name="표준 6 3 2 2 2 2 3 3 2" xfId="28970"/>
    <cellStyle name="표준 6 3 2 2 2 2 3 4" xfId="28971"/>
    <cellStyle name="표준 6 3 2 2 2 2 3 5" xfId="28972"/>
    <cellStyle name="표준 6 3 2 2 2 2 4" xfId="28973"/>
    <cellStyle name="표준 6 3 2 2 2 2 4 2" xfId="28974"/>
    <cellStyle name="표준 6 3 2 2 2 2 4 2 2" xfId="28975"/>
    <cellStyle name="표준 6 3 2 2 2 2 4 2 2 2" xfId="28976"/>
    <cellStyle name="표준 6 3 2 2 2 2 4 2 3" xfId="28977"/>
    <cellStyle name="표준 6 3 2 2 2 2 4 2 4" xfId="28978"/>
    <cellStyle name="표준 6 3 2 2 2 2 4 3" xfId="28979"/>
    <cellStyle name="표준 6 3 2 2 2 2 4 3 2" xfId="28980"/>
    <cellStyle name="표준 6 3 2 2 2 2 4 4" xfId="28981"/>
    <cellStyle name="표준 6 3 2 2 2 2 4 5" xfId="28982"/>
    <cellStyle name="표준 6 3 2 2 2 2 5" xfId="28983"/>
    <cellStyle name="표준 6 3 2 2 2 2 5 2" xfId="28984"/>
    <cellStyle name="표준 6 3 2 2 2 2 5 2 2" xfId="28985"/>
    <cellStyle name="표준 6 3 2 2 2 2 5 2 2 2" xfId="28986"/>
    <cellStyle name="표준 6 3 2 2 2 2 5 2 3" xfId="28987"/>
    <cellStyle name="표준 6 3 2 2 2 2 5 2 4" xfId="28988"/>
    <cellStyle name="표준 6 3 2 2 2 2 5 3" xfId="28989"/>
    <cellStyle name="표준 6 3 2 2 2 2 5 3 2" xfId="28990"/>
    <cellStyle name="표준 6 3 2 2 2 2 5 4" xfId="28991"/>
    <cellStyle name="표준 6 3 2 2 2 2 5 5" xfId="28992"/>
    <cellStyle name="표준 6 3 2 2 2 2 6" xfId="28993"/>
    <cellStyle name="표준 6 3 2 2 2 2 6 2" xfId="28994"/>
    <cellStyle name="표준 6 3 2 2 2 2 6 2 2" xfId="28995"/>
    <cellStyle name="표준 6 3 2 2 2 2 6 3" xfId="28996"/>
    <cellStyle name="표준 6 3 2 2 2 2 6 4" xfId="28997"/>
    <cellStyle name="표준 6 3 2 2 2 2 7" xfId="28998"/>
    <cellStyle name="표준 6 3 2 2 2 2 7 2" xfId="28999"/>
    <cellStyle name="표준 6 3 2 2 2 2 8" xfId="29000"/>
    <cellStyle name="표준 6 3 2 2 2 2 9" xfId="29001"/>
    <cellStyle name="표준 6 3 2 2 2 3" xfId="29002"/>
    <cellStyle name="표준 6 3 2 2 2 3 2" xfId="29003"/>
    <cellStyle name="표준 6 3 2 2 2 3 2 2" xfId="29004"/>
    <cellStyle name="표준 6 3 2 2 2 3 2 2 2" xfId="29005"/>
    <cellStyle name="표준 6 3 2 2 2 3 2 3" xfId="29006"/>
    <cellStyle name="표준 6 3 2 2 2 3 2 4" xfId="29007"/>
    <cellStyle name="표준 6 3 2 2 2 3 3" xfId="29008"/>
    <cellStyle name="표준 6 3 2 2 2 3 3 2" xfId="29009"/>
    <cellStyle name="표준 6 3 2 2 2 3 4" xfId="29010"/>
    <cellStyle name="표준 6 3 2 2 2 3 5" xfId="29011"/>
    <cellStyle name="표준 6 3 2 2 2 4" xfId="29012"/>
    <cellStyle name="표준 6 3 2 2 2 4 2" xfId="29013"/>
    <cellStyle name="표준 6 3 2 2 2 4 2 2" xfId="29014"/>
    <cellStyle name="표준 6 3 2 2 2 4 2 2 2" xfId="29015"/>
    <cellStyle name="표준 6 3 2 2 2 4 2 3" xfId="29016"/>
    <cellStyle name="표준 6 3 2 2 2 4 2 4" xfId="29017"/>
    <cellStyle name="표준 6 3 2 2 2 4 3" xfId="29018"/>
    <cellStyle name="표준 6 3 2 2 2 4 3 2" xfId="29019"/>
    <cellStyle name="표준 6 3 2 2 2 4 4" xfId="29020"/>
    <cellStyle name="표준 6 3 2 2 2 4 5" xfId="29021"/>
    <cellStyle name="표준 6 3 2 2 2 5" xfId="29022"/>
    <cellStyle name="표준 6 3 2 2 2 5 2" xfId="29023"/>
    <cellStyle name="표준 6 3 2 2 2 5 2 2" xfId="29024"/>
    <cellStyle name="표준 6 3 2 2 2 5 2 2 2" xfId="29025"/>
    <cellStyle name="표준 6 3 2 2 2 5 2 3" xfId="29026"/>
    <cellStyle name="표준 6 3 2 2 2 5 2 4" xfId="29027"/>
    <cellStyle name="표준 6 3 2 2 2 5 3" xfId="29028"/>
    <cellStyle name="표준 6 3 2 2 2 5 3 2" xfId="29029"/>
    <cellStyle name="표준 6 3 2 2 2 5 4" xfId="29030"/>
    <cellStyle name="표준 6 3 2 2 2 5 5" xfId="29031"/>
    <cellStyle name="표준 6 3 2 2 2 6" xfId="29032"/>
    <cellStyle name="표준 6 3 2 2 2 6 2" xfId="29033"/>
    <cellStyle name="표준 6 3 2 2 2 6 2 2" xfId="29034"/>
    <cellStyle name="표준 6 3 2 2 2 6 2 2 2" xfId="29035"/>
    <cellStyle name="표준 6 3 2 2 2 6 2 3" xfId="29036"/>
    <cellStyle name="표준 6 3 2 2 2 6 2 4" xfId="29037"/>
    <cellStyle name="표준 6 3 2 2 2 6 3" xfId="29038"/>
    <cellStyle name="표준 6 3 2 2 2 6 3 2" xfId="29039"/>
    <cellStyle name="표준 6 3 2 2 2 6 4" xfId="29040"/>
    <cellStyle name="표준 6 3 2 2 2 6 5" xfId="29041"/>
    <cellStyle name="표준 6 3 2 2 2 7" xfId="29042"/>
    <cellStyle name="표준 6 3 2 2 2 7 2" xfId="29043"/>
    <cellStyle name="표준 6 3 2 2 2 7 2 2" xfId="29044"/>
    <cellStyle name="표준 6 3 2 2 2 7 3" xfId="29045"/>
    <cellStyle name="표준 6 3 2 2 2 7 4" xfId="29046"/>
    <cellStyle name="표준 6 3 2 2 2 8" xfId="29047"/>
    <cellStyle name="표준 6 3 2 2 2 8 2" xfId="29048"/>
    <cellStyle name="표준 6 3 2 2 2 9" xfId="29049"/>
    <cellStyle name="표준 6 3 2 2 3" xfId="29050"/>
    <cellStyle name="표준 6 3 2 2 3 2" xfId="29051"/>
    <cellStyle name="표준 6 3 2 2 3 2 2" xfId="29052"/>
    <cellStyle name="표준 6 3 2 2 3 2 2 2" xfId="29053"/>
    <cellStyle name="표준 6 3 2 2 3 2 2 2 2" xfId="29054"/>
    <cellStyle name="표준 6 3 2 2 3 2 2 3" xfId="29055"/>
    <cellStyle name="표준 6 3 2 2 3 2 2 4" xfId="29056"/>
    <cellStyle name="표준 6 3 2 2 3 2 3" xfId="29057"/>
    <cellStyle name="표준 6 3 2 2 3 2 3 2" xfId="29058"/>
    <cellStyle name="표준 6 3 2 2 3 2 4" xfId="29059"/>
    <cellStyle name="표준 6 3 2 2 3 2 5" xfId="29060"/>
    <cellStyle name="표준 6 3 2 2 3 3" xfId="29061"/>
    <cellStyle name="표준 6 3 2 2 3 3 2" xfId="29062"/>
    <cellStyle name="표준 6 3 2 2 3 3 2 2" xfId="29063"/>
    <cellStyle name="표준 6 3 2 2 3 3 2 2 2" xfId="29064"/>
    <cellStyle name="표준 6 3 2 2 3 3 2 3" xfId="29065"/>
    <cellStyle name="표준 6 3 2 2 3 3 2 4" xfId="29066"/>
    <cellStyle name="표준 6 3 2 2 3 3 3" xfId="29067"/>
    <cellStyle name="표준 6 3 2 2 3 3 3 2" xfId="29068"/>
    <cellStyle name="표준 6 3 2 2 3 3 4" xfId="29069"/>
    <cellStyle name="표준 6 3 2 2 3 3 5" xfId="29070"/>
    <cellStyle name="표준 6 3 2 2 3 4" xfId="29071"/>
    <cellStyle name="표준 6 3 2 2 3 4 2" xfId="29072"/>
    <cellStyle name="표준 6 3 2 2 3 4 2 2" xfId="29073"/>
    <cellStyle name="표준 6 3 2 2 3 4 2 2 2" xfId="29074"/>
    <cellStyle name="표준 6 3 2 2 3 4 2 3" xfId="29075"/>
    <cellStyle name="표준 6 3 2 2 3 4 2 4" xfId="29076"/>
    <cellStyle name="표준 6 3 2 2 3 4 3" xfId="29077"/>
    <cellStyle name="표준 6 3 2 2 3 4 3 2" xfId="29078"/>
    <cellStyle name="표준 6 3 2 2 3 4 4" xfId="29079"/>
    <cellStyle name="표준 6 3 2 2 3 4 5" xfId="29080"/>
    <cellStyle name="표준 6 3 2 2 3 5" xfId="29081"/>
    <cellStyle name="표준 6 3 2 2 3 5 2" xfId="29082"/>
    <cellStyle name="표준 6 3 2 2 3 5 2 2" xfId="29083"/>
    <cellStyle name="표준 6 3 2 2 3 5 2 2 2" xfId="29084"/>
    <cellStyle name="표준 6 3 2 2 3 5 2 3" xfId="29085"/>
    <cellStyle name="표준 6 3 2 2 3 5 2 4" xfId="29086"/>
    <cellStyle name="표준 6 3 2 2 3 5 3" xfId="29087"/>
    <cellStyle name="표준 6 3 2 2 3 5 3 2" xfId="29088"/>
    <cellStyle name="표준 6 3 2 2 3 5 4" xfId="29089"/>
    <cellStyle name="표준 6 3 2 2 3 5 5" xfId="29090"/>
    <cellStyle name="표준 6 3 2 2 3 6" xfId="29091"/>
    <cellStyle name="표준 6 3 2 2 3 6 2" xfId="29092"/>
    <cellStyle name="표준 6 3 2 2 3 6 2 2" xfId="29093"/>
    <cellStyle name="표준 6 3 2 2 3 6 3" xfId="29094"/>
    <cellStyle name="표준 6 3 2 2 3 6 4" xfId="29095"/>
    <cellStyle name="표준 6 3 2 2 3 7" xfId="29096"/>
    <cellStyle name="표준 6 3 2 2 3 7 2" xfId="29097"/>
    <cellStyle name="표준 6 3 2 2 3 8" xfId="29098"/>
    <cellStyle name="표준 6 3 2 2 3 9" xfId="29099"/>
    <cellStyle name="표준 6 3 2 2 4" xfId="29100"/>
    <cellStyle name="표준 6 3 2 2 4 2" xfId="29101"/>
    <cellStyle name="표준 6 3 2 2 4 2 2" xfId="29102"/>
    <cellStyle name="표준 6 3 2 2 4 2 2 2" xfId="29103"/>
    <cellStyle name="표준 6 3 2 2 4 2 3" xfId="29104"/>
    <cellStyle name="표준 6 3 2 2 4 2 4" xfId="29105"/>
    <cellStyle name="표준 6 3 2 2 4 3" xfId="29106"/>
    <cellStyle name="표준 6 3 2 2 4 3 2" xfId="29107"/>
    <cellStyle name="표준 6 3 2 2 4 4" xfId="29108"/>
    <cellStyle name="표준 6 3 2 2 4 5" xfId="29109"/>
    <cellStyle name="표준 6 3 2 2 5" xfId="29110"/>
    <cellStyle name="표준 6 3 2 2 5 2" xfId="29111"/>
    <cellStyle name="표준 6 3 2 2 5 2 2" xfId="29112"/>
    <cellStyle name="표준 6 3 2 2 5 2 2 2" xfId="29113"/>
    <cellStyle name="표준 6 3 2 2 5 2 3" xfId="29114"/>
    <cellStyle name="표준 6 3 2 2 5 2 4" xfId="29115"/>
    <cellStyle name="표준 6 3 2 2 5 3" xfId="29116"/>
    <cellStyle name="표준 6 3 2 2 5 3 2" xfId="29117"/>
    <cellStyle name="표준 6 3 2 2 5 4" xfId="29118"/>
    <cellStyle name="표준 6 3 2 2 5 5" xfId="29119"/>
    <cellStyle name="표준 6 3 2 2 6" xfId="29120"/>
    <cellStyle name="표준 6 3 2 2 6 2" xfId="29121"/>
    <cellStyle name="표준 6 3 2 2 6 2 2" xfId="29122"/>
    <cellStyle name="표준 6 3 2 2 6 2 2 2" xfId="29123"/>
    <cellStyle name="표준 6 3 2 2 6 2 3" xfId="29124"/>
    <cellStyle name="표준 6 3 2 2 6 2 4" xfId="29125"/>
    <cellStyle name="표준 6 3 2 2 6 3" xfId="29126"/>
    <cellStyle name="표준 6 3 2 2 6 3 2" xfId="29127"/>
    <cellStyle name="표준 6 3 2 2 6 4" xfId="29128"/>
    <cellStyle name="표준 6 3 2 2 6 5" xfId="29129"/>
    <cellStyle name="표준 6 3 2 2 7" xfId="29130"/>
    <cellStyle name="표준 6 3 2 2 7 2" xfId="29131"/>
    <cellStyle name="표준 6 3 2 2 7 2 2" xfId="29132"/>
    <cellStyle name="표준 6 3 2 2 7 2 2 2" xfId="29133"/>
    <cellStyle name="표준 6 3 2 2 7 2 3" xfId="29134"/>
    <cellStyle name="표준 6 3 2 2 7 2 4" xfId="29135"/>
    <cellStyle name="표준 6 3 2 2 7 3" xfId="29136"/>
    <cellStyle name="표준 6 3 2 2 7 3 2" xfId="29137"/>
    <cellStyle name="표준 6 3 2 2 7 4" xfId="29138"/>
    <cellStyle name="표준 6 3 2 2 7 5" xfId="29139"/>
    <cellStyle name="표준 6 3 2 2 8" xfId="29140"/>
    <cellStyle name="표준 6 3 2 2 8 2" xfId="29141"/>
    <cellStyle name="표준 6 3 2 2 8 2 2" xfId="29142"/>
    <cellStyle name="표준 6 3 2 2 8 3" xfId="29143"/>
    <cellStyle name="표준 6 3 2 2 8 4" xfId="29144"/>
    <cellStyle name="표준 6 3 2 2 9" xfId="29145"/>
    <cellStyle name="표준 6 3 2 2 9 2" xfId="29146"/>
    <cellStyle name="표준 6 3 2 3" xfId="29147"/>
    <cellStyle name="표준 6 3 2 3 10" xfId="29148"/>
    <cellStyle name="표준 6 3 2 3 2" xfId="29149"/>
    <cellStyle name="표준 6 3 2 3 2 2" xfId="29150"/>
    <cellStyle name="표준 6 3 2 3 2 2 2" xfId="29151"/>
    <cellStyle name="표준 6 3 2 3 2 2 2 2" xfId="29152"/>
    <cellStyle name="표준 6 3 2 3 2 2 2 2 2" xfId="29153"/>
    <cellStyle name="표준 6 3 2 3 2 2 2 3" xfId="29154"/>
    <cellStyle name="표준 6 3 2 3 2 2 2 4" xfId="29155"/>
    <cellStyle name="표준 6 3 2 3 2 2 3" xfId="29156"/>
    <cellStyle name="표준 6 3 2 3 2 2 3 2" xfId="29157"/>
    <cellStyle name="표준 6 3 2 3 2 2 4" xfId="29158"/>
    <cellStyle name="표준 6 3 2 3 2 2 5" xfId="29159"/>
    <cellStyle name="표준 6 3 2 3 2 3" xfId="29160"/>
    <cellStyle name="표준 6 3 2 3 2 3 2" xfId="29161"/>
    <cellStyle name="표준 6 3 2 3 2 3 2 2" xfId="29162"/>
    <cellStyle name="표준 6 3 2 3 2 3 2 2 2" xfId="29163"/>
    <cellStyle name="표준 6 3 2 3 2 3 2 3" xfId="29164"/>
    <cellStyle name="표준 6 3 2 3 2 3 2 4" xfId="29165"/>
    <cellStyle name="표준 6 3 2 3 2 3 3" xfId="29166"/>
    <cellStyle name="표준 6 3 2 3 2 3 3 2" xfId="29167"/>
    <cellStyle name="표준 6 3 2 3 2 3 4" xfId="29168"/>
    <cellStyle name="표준 6 3 2 3 2 3 5" xfId="29169"/>
    <cellStyle name="표준 6 3 2 3 2 4" xfId="29170"/>
    <cellStyle name="표준 6 3 2 3 2 4 2" xfId="29171"/>
    <cellStyle name="표준 6 3 2 3 2 4 2 2" xfId="29172"/>
    <cellStyle name="표준 6 3 2 3 2 4 2 2 2" xfId="29173"/>
    <cellStyle name="표준 6 3 2 3 2 4 2 3" xfId="29174"/>
    <cellStyle name="표준 6 3 2 3 2 4 2 4" xfId="29175"/>
    <cellStyle name="표준 6 3 2 3 2 4 3" xfId="29176"/>
    <cellStyle name="표준 6 3 2 3 2 4 3 2" xfId="29177"/>
    <cellStyle name="표준 6 3 2 3 2 4 4" xfId="29178"/>
    <cellStyle name="표준 6 3 2 3 2 4 5" xfId="29179"/>
    <cellStyle name="표준 6 3 2 3 2 5" xfId="29180"/>
    <cellStyle name="표준 6 3 2 3 2 5 2" xfId="29181"/>
    <cellStyle name="표준 6 3 2 3 2 5 2 2" xfId="29182"/>
    <cellStyle name="표준 6 3 2 3 2 5 2 2 2" xfId="29183"/>
    <cellStyle name="표준 6 3 2 3 2 5 2 3" xfId="29184"/>
    <cellStyle name="표준 6 3 2 3 2 5 2 4" xfId="29185"/>
    <cellStyle name="표준 6 3 2 3 2 5 3" xfId="29186"/>
    <cellStyle name="표준 6 3 2 3 2 5 3 2" xfId="29187"/>
    <cellStyle name="표준 6 3 2 3 2 5 4" xfId="29188"/>
    <cellStyle name="표준 6 3 2 3 2 5 5" xfId="29189"/>
    <cellStyle name="표준 6 3 2 3 2 6" xfId="29190"/>
    <cellStyle name="표준 6 3 2 3 2 6 2" xfId="29191"/>
    <cellStyle name="표준 6 3 2 3 2 6 2 2" xfId="29192"/>
    <cellStyle name="표준 6 3 2 3 2 6 3" xfId="29193"/>
    <cellStyle name="표준 6 3 2 3 2 6 4" xfId="29194"/>
    <cellStyle name="표준 6 3 2 3 2 7" xfId="29195"/>
    <cellStyle name="표준 6 3 2 3 2 7 2" xfId="29196"/>
    <cellStyle name="표준 6 3 2 3 2 8" xfId="29197"/>
    <cellStyle name="표준 6 3 2 3 2 9" xfId="29198"/>
    <cellStyle name="표준 6 3 2 3 3" xfId="29199"/>
    <cellStyle name="표준 6 3 2 3 3 2" xfId="29200"/>
    <cellStyle name="표준 6 3 2 3 3 2 2" xfId="29201"/>
    <cellStyle name="표준 6 3 2 3 3 2 2 2" xfId="29202"/>
    <cellStyle name="표준 6 3 2 3 3 2 3" xfId="29203"/>
    <cellStyle name="표준 6 3 2 3 3 2 4" xfId="29204"/>
    <cellStyle name="표준 6 3 2 3 3 3" xfId="29205"/>
    <cellStyle name="표준 6 3 2 3 3 3 2" xfId="29206"/>
    <cellStyle name="표준 6 3 2 3 3 4" xfId="29207"/>
    <cellStyle name="표준 6 3 2 3 3 5" xfId="29208"/>
    <cellStyle name="표준 6 3 2 3 4" xfId="29209"/>
    <cellStyle name="표준 6 3 2 3 4 2" xfId="29210"/>
    <cellStyle name="표준 6 3 2 3 4 2 2" xfId="29211"/>
    <cellStyle name="표준 6 3 2 3 4 2 2 2" xfId="29212"/>
    <cellStyle name="표준 6 3 2 3 4 2 3" xfId="29213"/>
    <cellStyle name="표준 6 3 2 3 4 2 4" xfId="29214"/>
    <cellStyle name="표준 6 3 2 3 4 3" xfId="29215"/>
    <cellStyle name="표준 6 3 2 3 4 3 2" xfId="29216"/>
    <cellStyle name="표준 6 3 2 3 4 4" xfId="29217"/>
    <cellStyle name="표준 6 3 2 3 4 5" xfId="29218"/>
    <cellStyle name="표준 6 3 2 3 5" xfId="29219"/>
    <cellStyle name="표준 6 3 2 3 5 2" xfId="29220"/>
    <cellStyle name="표준 6 3 2 3 5 2 2" xfId="29221"/>
    <cellStyle name="표준 6 3 2 3 5 2 2 2" xfId="29222"/>
    <cellStyle name="표준 6 3 2 3 5 2 3" xfId="29223"/>
    <cellStyle name="표준 6 3 2 3 5 2 4" xfId="29224"/>
    <cellStyle name="표준 6 3 2 3 5 3" xfId="29225"/>
    <cellStyle name="표준 6 3 2 3 5 3 2" xfId="29226"/>
    <cellStyle name="표준 6 3 2 3 5 4" xfId="29227"/>
    <cellStyle name="표준 6 3 2 3 5 5" xfId="29228"/>
    <cellStyle name="표준 6 3 2 3 6" xfId="29229"/>
    <cellStyle name="표준 6 3 2 3 6 2" xfId="29230"/>
    <cellStyle name="표준 6 3 2 3 6 2 2" xfId="29231"/>
    <cellStyle name="표준 6 3 2 3 6 2 2 2" xfId="29232"/>
    <cellStyle name="표준 6 3 2 3 6 2 3" xfId="29233"/>
    <cellStyle name="표준 6 3 2 3 6 2 4" xfId="29234"/>
    <cellStyle name="표준 6 3 2 3 6 3" xfId="29235"/>
    <cellStyle name="표준 6 3 2 3 6 3 2" xfId="29236"/>
    <cellStyle name="표준 6 3 2 3 6 4" xfId="29237"/>
    <cellStyle name="표준 6 3 2 3 6 5" xfId="29238"/>
    <cellStyle name="표준 6 3 2 3 7" xfId="29239"/>
    <cellStyle name="표준 6 3 2 3 7 2" xfId="29240"/>
    <cellStyle name="표준 6 3 2 3 7 2 2" xfId="29241"/>
    <cellStyle name="표준 6 3 2 3 7 3" xfId="29242"/>
    <cellStyle name="표준 6 3 2 3 7 4" xfId="29243"/>
    <cellStyle name="표준 6 3 2 3 8" xfId="29244"/>
    <cellStyle name="표준 6 3 2 3 8 2" xfId="29245"/>
    <cellStyle name="표준 6 3 2 3 9" xfId="29246"/>
    <cellStyle name="표준 6 3 2 4" xfId="29247"/>
    <cellStyle name="표준 6 3 2 4 2" xfId="29248"/>
    <cellStyle name="표준 6 3 2 4 2 2" xfId="29249"/>
    <cellStyle name="표준 6 3 2 4 2 2 2" xfId="29250"/>
    <cellStyle name="표준 6 3 2 4 2 2 2 2" xfId="29251"/>
    <cellStyle name="표준 6 3 2 4 2 2 3" xfId="29252"/>
    <cellStyle name="표준 6 3 2 4 2 2 4" xfId="29253"/>
    <cellStyle name="표준 6 3 2 4 2 3" xfId="29254"/>
    <cellStyle name="표준 6 3 2 4 2 3 2" xfId="29255"/>
    <cellStyle name="표준 6 3 2 4 2 4" xfId="29256"/>
    <cellStyle name="표준 6 3 2 4 2 5" xfId="29257"/>
    <cellStyle name="표준 6 3 2 4 3" xfId="29258"/>
    <cellStyle name="표준 6 3 2 4 3 2" xfId="29259"/>
    <cellStyle name="표준 6 3 2 4 3 2 2" xfId="29260"/>
    <cellStyle name="표준 6 3 2 4 3 2 2 2" xfId="29261"/>
    <cellStyle name="표준 6 3 2 4 3 2 3" xfId="29262"/>
    <cellStyle name="표준 6 3 2 4 3 2 4" xfId="29263"/>
    <cellStyle name="표준 6 3 2 4 3 3" xfId="29264"/>
    <cellStyle name="표준 6 3 2 4 3 3 2" xfId="29265"/>
    <cellStyle name="표준 6 3 2 4 3 4" xfId="29266"/>
    <cellStyle name="표준 6 3 2 4 3 5" xfId="29267"/>
    <cellStyle name="표준 6 3 2 4 4" xfId="29268"/>
    <cellStyle name="표준 6 3 2 4 4 2" xfId="29269"/>
    <cellStyle name="표준 6 3 2 4 4 2 2" xfId="29270"/>
    <cellStyle name="표준 6 3 2 4 4 2 2 2" xfId="29271"/>
    <cellStyle name="표준 6 3 2 4 4 2 3" xfId="29272"/>
    <cellStyle name="표준 6 3 2 4 4 2 4" xfId="29273"/>
    <cellStyle name="표준 6 3 2 4 4 3" xfId="29274"/>
    <cellStyle name="표준 6 3 2 4 4 3 2" xfId="29275"/>
    <cellStyle name="표준 6 3 2 4 4 4" xfId="29276"/>
    <cellStyle name="표준 6 3 2 4 4 5" xfId="29277"/>
    <cellStyle name="표준 6 3 2 4 5" xfId="29278"/>
    <cellStyle name="표준 6 3 2 4 5 2" xfId="29279"/>
    <cellStyle name="표준 6 3 2 4 5 2 2" xfId="29280"/>
    <cellStyle name="표준 6 3 2 4 5 2 2 2" xfId="29281"/>
    <cellStyle name="표준 6 3 2 4 5 2 3" xfId="29282"/>
    <cellStyle name="표준 6 3 2 4 5 2 4" xfId="29283"/>
    <cellStyle name="표준 6 3 2 4 5 3" xfId="29284"/>
    <cellStyle name="표준 6 3 2 4 5 3 2" xfId="29285"/>
    <cellStyle name="표준 6 3 2 4 5 4" xfId="29286"/>
    <cellStyle name="표준 6 3 2 4 5 5" xfId="29287"/>
    <cellStyle name="표준 6 3 2 4 6" xfId="29288"/>
    <cellStyle name="표준 6 3 2 4 6 2" xfId="29289"/>
    <cellStyle name="표준 6 3 2 4 6 2 2" xfId="29290"/>
    <cellStyle name="표준 6 3 2 4 6 3" xfId="29291"/>
    <cellStyle name="표준 6 3 2 4 6 4" xfId="29292"/>
    <cellStyle name="표준 6 3 2 4 7" xfId="29293"/>
    <cellStyle name="표준 6 3 2 4 7 2" xfId="29294"/>
    <cellStyle name="표준 6 3 2 4 8" xfId="29295"/>
    <cellStyle name="표준 6 3 2 4 9" xfId="29296"/>
    <cellStyle name="표준 6 3 2 5" xfId="29297"/>
    <cellStyle name="표준 6 3 2 5 2" xfId="29298"/>
    <cellStyle name="표준 6 3 2 5 2 2" xfId="29299"/>
    <cellStyle name="표준 6 3 2 5 2 2 2" xfId="29300"/>
    <cellStyle name="표준 6 3 2 5 2 3" xfId="29301"/>
    <cellStyle name="표준 6 3 2 5 2 4" xfId="29302"/>
    <cellStyle name="표준 6 3 2 5 3" xfId="29303"/>
    <cellStyle name="표준 6 3 2 5 3 2" xfId="29304"/>
    <cellStyle name="표준 6 3 2 5 4" xfId="29305"/>
    <cellStyle name="표준 6 3 2 5 5" xfId="29306"/>
    <cellStyle name="표준 6 3 2 6" xfId="29307"/>
    <cellStyle name="표준 6 3 2 6 2" xfId="29308"/>
    <cellStyle name="표준 6 3 2 6 2 2" xfId="29309"/>
    <cellStyle name="표준 6 3 2 6 2 2 2" xfId="29310"/>
    <cellStyle name="표준 6 3 2 6 2 3" xfId="29311"/>
    <cellStyle name="표준 6 3 2 6 2 4" xfId="29312"/>
    <cellStyle name="표준 6 3 2 6 3" xfId="29313"/>
    <cellStyle name="표준 6 3 2 6 3 2" xfId="29314"/>
    <cellStyle name="표준 6 3 2 6 4" xfId="29315"/>
    <cellStyle name="표준 6 3 2 6 5" xfId="29316"/>
    <cellStyle name="표준 6 3 2 7" xfId="29317"/>
    <cellStyle name="표준 6 3 2 7 2" xfId="29318"/>
    <cellStyle name="표준 6 3 2 7 2 2" xfId="29319"/>
    <cellStyle name="표준 6 3 2 7 2 2 2" xfId="29320"/>
    <cellStyle name="표준 6 3 2 7 2 3" xfId="29321"/>
    <cellStyle name="표준 6 3 2 7 2 4" xfId="29322"/>
    <cellStyle name="표준 6 3 2 7 3" xfId="29323"/>
    <cellStyle name="표준 6 3 2 7 3 2" xfId="29324"/>
    <cellStyle name="표준 6 3 2 7 4" xfId="29325"/>
    <cellStyle name="표준 6 3 2 7 5" xfId="29326"/>
    <cellStyle name="표준 6 3 2 8" xfId="29327"/>
    <cellStyle name="표준 6 3 2 8 2" xfId="29328"/>
    <cellStyle name="표준 6 3 2 8 2 2" xfId="29329"/>
    <cellStyle name="표준 6 3 2 8 2 2 2" xfId="29330"/>
    <cellStyle name="표준 6 3 2 8 2 3" xfId="29331"/>
    <cellStyle name="표준 6 3 2 8 2 4" xfId="29332"/>
    <cellStyle name="표준 6 3 2 8 3" xfId="29333"/>
    <cellStyle name="표준 6 3 2 8 3 2" xfId="29334"/>
    <cellStyle name="표준 6 3 2 8 4" xfId="29335"/>
    <cellStyle name="표준 6 3 2 8 5" xfId="29336"/>
    <cellStyle name="표준 6 3 2 9" xfId="29337"/>
    <cellStyle name="표준 6 3 2 9 2" xfId="29338"/>
    <cellStyle name="표준 6 3 2 9 2 2" xfId="29339"/>
    <cellStyle name="표준 6 3 2 9 3" xfId="29340"/>
    <cellStyle name="표준 6 3 2 9 4" xfId="29341"/>
    <cellStyle name="표준 6 3 3" xfId="29342"/>
    <cellStyle name="표준 6 3 3 10" xfId="29343"/>
    <cellStyle name="표준 6 3 3 11" xfId="29344"/>
    <cellStyle name="표준 6 3 3 2" xfId="29345"/>
    <cellStyle name="표준 6 3 3 2 10" xfId="29346"/>
    <cellStyle name="표준 6 3 3 2 2" xfId="29347"/>
    <cellStyle name="표준 6 3 3 2 2 2" xfId="29348"/>
    <cellStyle name="표준 6 3 3 2 2 2 2" xfId="29349"/>
    <cellStyle name="표준 6 3 3 2 2 2 2 2" xfId="29350"/>
    <cellStyle name="표준 6 3 3 2 2 2 2 2 2" xfId="29351"/>
    <cellStyle name="표준 6 3 3 2 2 2 2 3" xfId="29352"/>
    <cellStyle name="표준 6 3 3 2 2 2 2 4" xfId="29353"/>
    <cellStyle name="표준 6 3 3 2 2 2 3" xfId="29354"/>
    <cellStyle name="표준 6 3 3 2 2 2 3 2" xfId="29355"/>
    <cellStyle name="표준 6 3 3 2 2 2 4" xfId="29356"/>
    <cellStyle name="표준 6 3 3 2 2 2 5" xfId="29357"/>
    <cellStyle name="표준 6 3 3 2 2 3" xfId="29358"/>
    <cellStyle name="표준 6 3 3 2 2 3 2" xfId="29359"/>
    <cellStyle name="표준 6 3 3 2 2 3 2 2" xfId="29360"/>
    <cellStyle name="표준 6 3 3 2 2 3 2 2 2" xfId="29361"/>
    <cellStyle name="표준 6 3 3 2 2 3 2 3" xfId="29362"/>
    <cellStyle name="표준 6 3 3 2 2 3 2 4" xfId="29363"/>
    <cellStyle name="표준 6 3 3 2 2 3 3" xfId="29364"/>
    <cellStyle name="표준 6 3 3 2 2 3 3 2" xfId="29365"/>
    <cellStyle name="표준 6 3 3 2 2 3 4" xfId="29366"/>
    <cellStyle name="표준 6 3 3 2 2 3 5" xfId="29367"/>
    <cellStyle name="표준 6 3 3 2 2 4" xfId="29368"/>
    <cellStyle name="표준 6 3 3 2 2 4 2" xfId="29369"/>
    <cellStyle name="표준 6 3 3 2 2 4 2 2" xfId="29370"/>
    <cellStyle name="표준 6 3 3 2 2 4 2 2 2" xfId="29371"/>
    <cellStyle name="표준 6 3 3 2 2 4 2 3" xfId="29372"/>
    <cellStyle name="표준 6 3 3 2 2 4 2 4" xfId="29373"/>
    <cellStyle name="표준 6 3 3 2 2 4 3" xfId="29374"/>
    <cellStyle name="표준 6 3 3 2 2 4 3 2" xfId="29375"/>
    <cellStyle name="표준 6 3 3 2 2 4 4" xfId="29376"/>
    <cellStyle name="표준 6 3 3 2 2 4 5" xfId="29377"/>
    <cellStyle name="표준 6 3 3 2 2 5" xfId="29378"/>
    <cellStyle name="표준 6 3 3 2 2 5 2" xfId="29379"/>
    <cellStyle name="표준 6 3 3 2 2 5 2 2" xfId="29380"/>
    <cellStyle name="표준 6 3 3 2 2 5 2 2 2" xfId="29381"/>
    <cellStyle name="표준 6 3 3 2 2 5 2 3" xfId="29382"/>
    <cellStyle name="표준 6 3 3 2 2 5 2 4" xfId="29383"/>
    <cellStyle name="표준 6 3 3 2 2 5 3" xfId="29384"/>
    <cellStyle name="표준 6 3 3 2 2 5 3 2" xfId="29385"/>
    <cellStyle name="표준 6 3 3 2 2 5 4" xfId="29386"/>
    <cellStyle name="표준 6 3 3 2 2 5 5" xfId="29387"/>
    <cellStyle name="표준 6 3 3 2 2 6" xfId="29388"/>
    <cellStyle name="표준 6 3 3 2 2 6 2" xfId="29389"/>
    <cellStyle name="표준 6 3 3 2 2 6 2 2" xfId="29390"/>
    <cellStyle name="표준 6 3 3 2 2 6 3" xfId="29391"/>
    <cellStyle name="표준 6 3 3 2 2 6 4" xfId="29392"/>
    <cellStyle name="표준 6 3 3 2 2 7" xfId="29393"/>
    <cellStyle name="표준 6 3 3 2 2 7 2" xfId="29394"/>
    <cellStyle name="표준 6 3 3 2 2 8" xfId="29395"/>
    <cellStyle name="표준 6 3 3 2 2 9" xfId="29396"/>
    <cellStyle name="표준 6 3 3 2 3" xfId="29397"/>
    <cellStyle name="표준 6 3 3 2 3 2" xfId="29398"/>
    <cellStyle name="표준 6 3 3 2 3 2 2" xfId="29399"/>
    <cellStyle name="표준 6 3 3 2 3 2 2 2" xfId="29400"/>
    <cellStyle name="표준 6 3 3 2 3 2 3" xfId="29401"/>
    <cellStyle name="표준 6 3 3 2 3 2 4" xfId="29402"/>
    <cellStyle name="표준 6 3 3 2 3 3" xfId="29403"/>
    <cellStyle name="표준 6 3 3 2 3 3 2" xfId="29404"/>
    <cellStyle name="표준 6 3 3 2 3 4" xfId="29405"/>
    <cellStyle name="표준 6 3 3 2 3 5" xfId="29406"/>
    <cellStyle name="표준 6 3 3 2 4" xfId="29407"/>
    <cellStyle name="표준 6 3 3 2 4 2" xfId="29408"/>
    <cellStyle name="표준 6 3 3 2 4 2 2" xfId="29409"/>
    <cellStyle name="표준 6 3 3 2 4 2 2 2" xfId="29410"/>
    <cellStyle name="표준 6 3 3 2 4 2 3" xfId="29411"/>
    <cellStyle name="표준 6 3 3 2 4 2 4" xfId="29412"/>
    <cellStyle name="표준 6 3 3 2 4 3" xfId="29413"/>
    <cellStyle name="표준 6 3 3 2 4 3 2" xfId="29414"/>
    <cellStyle name="표준 6 3 3 2 4 4" xfId="29415"/>
    <cellStyle name="표준 6 3 3 2 4 5" xfId="29416"/>
    <cellStyle name="표준 6 3 3 2 5" xfId="29417"/>
    <cellStyle name="표준 6 3 3 2 5 2" xfId="29418"/>
    <cellStyle name="표준 6 3 3 2 5 2 2" xfId="29419"/>
    <cellStyle name="표준 6 3 3 2 5 2 2 2" xfId="29420"/>
    <cellStyle name="표준 6 3 3 2 5 2 3" xfId="29421"/>
    <cellStyle name="표준 6 3 3 2 5 2 4" xfId="29422"/>
    <cellStyle name="표준 6 3 3 2 5 3" xfId="29423"/>
    <cellStyle name="표준 6 3 3 2 5 3 2" xfId="29424"/>
    <cellStyle name="표준 6 3 3 2 5 4" xfId="29425"/>
    <cellStyle name="표준 6 3 3 2 5 5" xfId="29426"/>
    <cellStyle name="표준 6 3 3 2 6" xfId="29427"/>
    <cellStyle name="표준 6 3 3 2 6 2" xfId="29428"/>
    <cellStyle name="표준 6 3 3 2 6 2 2" xfId="29429"/>
    <cellStyle name="표준 6 3 3 2 6 2 2 2" xfId="29430"/>
    <cellStyle name="표준 6 3 3 2 6 2 3" xfId="29431"/>
    <cellStyle name="표준 6 3 3 2 6 2 4" xfId="29432"/>
    <cellStyle name="표준 6 3 3 2 6 3" xfId="29433"/>
    <cellStyle name="표준 6 3 3 2 6 3 2" xfId="29434"/>
    <cellStyle name="표준 6 3 3 2 6 4" xfId="29435"/>
    <cellStyle name="표준 6 3 3 2 6 5" xfId="29436"/>
    <cellStyle name="표준 6 3 3 2 7" xfId="29437"/>
    <cellStyle name="표준 6 3 3 2 7 2" xfId="29438"/>
    <cellStyle name="표준 6 3 3 2 7 2 2" xfId="29439"/>
    <cellStyle name="표준 6 3 3 2 7 3" xfId="29440"/>
    <cellStyle name="표준 6 3 3 2 7 4" xfId="29441"/>
    <cellStyle name="표준 6 3 3 2 8" xfId="29442"/>
    <cellStyle name="표준 6 3 3 2 8 2" xfId="29443"/>
    <cellStyle name="표준 6 3 3 2 9" xfId="29444"/>
    <cellStyle name="표준 6 3 3 3" xfId="29445"/>
    <cellStyle name="표준 6 3 3 3 2" xfId="29446"/>
    <cellStyle name="표준 6 3 3 3 2 2" xfId="29447"/>
    <cellStyle name="표준 6 3 3 3 2 2 2" xfId="29448"/>
    <cellStyle name="표준 6 3 3 3 2 2 2 2" xfId="29449"/>
    <cellStyle name="표준 6 3 3 3 2 2 3" xfId="29450"/>
    <cellStyle name="표준 6 3 3 3 2 2 4" xfId="29451"/>
    <cellStyle name="표준 6 3 3 3 2 3" xfId="29452"/>
    <cellStyle name="표준 6 3 3 3 2 3 2" xfId="29453"/>
    <cellStyle name="표준 6 3 3 3 2 4" xfId="29454"/>
    <cellStyle name="표준 6 3 3 3 2 5" xfId="29455"/>
    <cellStyle name="표준 6 3 3 3 3" xfId="29456"/>
    <cellStyle name="표준 6 3 3 3 3 2" xfId="29457"/>
    <cellStyle name="표준 6 3 3 3 3 2 2" xfId="29458"/>
    <cellStyle name="표준 6 3 3 3 3 2 2 2" xfId="29459"/>
    <cellStyle name="표준 6 3 3 3 3 2 3" xfId="29460"/>
    <cellStyle name="표준 6 3 3 3 3 2 4" xfId="29461"/>
    <cellStyle name="표준 6 3 3 3 3 3" xfId="29462"/>
    <cellStyle name="표준 6 3 3 3 3 3 2" xfId="29463"/>
    <cellStyle name="표준 6 3 3 3 3 4" xfId="29464"/>
    <cellStyle name="표준 6 3 3 3 3 5" xfId="29465"/>
    <cellStyle name="표준 6 3 3 3 4" xfId="29466"/>
    <cellStyle name="표준 6 3 3 3 4 2" xfId="29467"/>
    <cellStyle name="표준 6 3 3 3 4 2 2" xfId="29468"/>
    <cellStyle name="표준 6 3 3 3 4 2 2 2" xfId="29469"/>
    <cellStyle name="표준 6 3 3 3 4 2 3" xfId="29470"/>
    <cellStyle name="표준 6 3 3 3 4 2 4" xfId="29471"/>
    <cellStyle name="표준 6 3 3 3 4 3" xfId="29472"/>
    <cellStyle name="표준 6 3 3 3 4 3 2" xfId="29473"/>
    <cellStyle name="표준 6 3 3 3 4 4" xfId="29474"/>
    <cellStyle name="표준 6 3 3 3 4 5" xfId="29475"/>
    <cellStyle name="표준 6 3 3 3 5" xfId="29476"/>
    <cellStyle name="표준 6 3 3 3 5 2" xfId="29477"/>
    <cellStyle name="표준 6 3 3 3 5 2 2" xfId="29478"/>
    <cellStyle name="표준 6 3 3 3 5 2 2 2" xfId="29479"/>
    <cellStyle name="표준 6 3 3 3 5 2 3" xfId="29480"/>
    <cellStyle name="표준 6 3 3 3 5 2 4" xfId="29481"/>
    <cellStyle name="표준 6 3 3 3 5 3" xfId="29482"/>
    <cellStyle name="표준 6 3 3 3 5 3 2" xfId="29483"/>
    <cellStyle name="표준 6 3 3 3 5 4" xfId="29484"/>
    <cellStyle name="표준 6 3 3 3 5 5" xfId="29485"/>
    <cellStyle name="표준 6 3 3 3 6" xfId="29486"/>
    <cellStyle name="표준 6 3 3 3 6 2" xfId="29487"/>
    <cellStyle name="표준 6 3 3 3 6 2 2" xfId="29488"/>
    <cellStyle name="표준 6 3 3 3 6 3" xfId="29489"/>
    <cellStyle name="표준 6 3 3 3 6 4" xfId="29490"/>
    <cellStyle name="표준 6 3 3 3 7" xfId="29491"/>
    <cellStyle name="표준 6 3 3 3 7 2" xfId="29492"/>
    <cellStyle name="표준 6 3 3 3 8" xfId="29493"/>
    <cellStyle name="표준 6 3 3 3 9" xfId="29494"/>
    <cellStyle name="표준 6 3 3 4" xfId="29495"/>
    <cellStyle name="표준 6 3 3 4 2" xfId="29496"/>
    <cellStyle name="표준 6 3 3 4 2 2" xfId="29497"/>
    <cellStyle name="표준 6 3 3 4 2 2 2" xfId="29498"/>
    <cellStyle name="표준 6 3 3 4 2 3" xfId="29499"/>
    <cellStyle name="표준 6 3 3 4 2 4" xfId="29500"/>
    <cellStyle name="표준 6 3 3 4 3" xfId="29501"/>
    <cellStyle name="표준 6 3 3 4 3 2" xfId="29502"/>
    <cellStyle name="표준 6 3 3 4 4" xfId="29503"/>
    <cellStyle name="표준 6 3 3 4 5" xfId="29504"/>
    <cellStyle name="표준 6 3 3 5" xfId="29505"/>
    <cellStyle name="표준 6 3 3 5 2" xfId="29506"/>
    <cellStyle name="표준 6 3 3 5 2 2" xfId="29507"/>
    <cellStyle name="표준 6 3 3 5 2 2 2" xfId="29508"/>
    <cellStyle name="표준 6 3 3 5 2 3" xfId="29509"/>
    <cellStyle name="표준 6 3 3 5 2 4" xfId="29510"/>
    <cellStyle name="표준 6 3 3 5 3" xfId="29511"/>
    <cellStyle name="표준 6 3 3 5 3 2" xfId="29512"/>
    <cellStyle name="표준 6 3 3 5 4" xfId="29513"/>
    <cellStyle name="표준 6 3 3 5 5" xfId="29514"/>
    <cellStyle name="표준 6 3 3 6" xfId="29515"/>
    <cellStyle name="표준 6 3 3 6 2" xfId="29516"/>
    <cellStyle name="표준 6 3 3 6 2 2" xfId="29517"/>
    <cellStyle name="표준 6 3 3 6 2 2 2" xfId="29518"/>
    <cellStyle name="표준 6 3 3 6 2 3" xfId="29519"/>
    <cellStyle name="표준 6 3 3 6 2 4" xfId="29520"/>
    <cellStyle name="표준 6 3 3 6 3" xfId="29521"/>
    <cellStyle name="표준 6 3 3 6 3 2" xfId="29522"/>
    <cellStyle name="표준 6 3 3 6 4" xfId="29523"/>
    <cellStyle name="표준 6 3 3 6 5" xfId="29524"/>
    <cellStyle name="표준 6 3 3 7" xfId="29525"/>
    <cellStyle name="표준 6 3 3 7 2" xfId="29526"/>
    <cellStyle name="표준 6 3 3 7 2 2" xfId="29527"/>
    <cellStyle name="표준 6 3 3 7 2 2 2" xfId="29528"/>
    <cellStyle name="표준 6 3 3 7 2 3" xfId="29529"/>
    <cellStyle name="표준 6 3 3 7 2 4" xfId="29530"/>
    <cellStyle name="표준 6 3 3 7 3" xfId="29531"/>
    <cellStyle name="표준 6 3 3 7 3 2" xfId="29532"/>
    <cellStyle name="표준 6 3 3 7 4" xfId="29533"/>
    <cellStyle name="표준 6 3 3 7 5" xfId="29534"/>
    <cellStyle name="표준 6 3 3 8" xfId="29535"/>
    <cellStyle name="표준 6 3 3 8 2" xfId="29536"/>
    <cellStyle name="표준 6 3 3 8 2 2" xfId="29537"/>
    <cellStyle name="표준 6 3 3 8 3" xfId="29538"/>
    <cellStyle name="표준 6 3 3 8 4" xfId="29539"/>
    <cellStyle name="표준 6 3 3 9" xfId="29540"/>
    <cellStyle name="표준 6 3 3 9 2" xfId="29541"/>
    <cellStyle name="표준 6 3 4" xfId="29542"/>
    <cellStyle name="표준 6 3 4 10" xfId="29543"/>
    <cellStyle name="표준 6 3 4 2" xfId="29544"/>
    <cellStyle name="표준 6 3 4 2 2" xfId="29545"/>
    <cellStyle name="표준 6 3 4 2 2 2" xfId="29546"/>
    <cellStyle name="표준 6 3 4 2 2 2 2" xfId="29547"/>
    <cellStyle name="표준 6 3 4 2 2 2 2 2" xfId="29548"/>
    <cellStyle name="표준 6 3 4 2 2 2 3" xfId="29549"/>
    <cellStyle name="표준 6 3 4 2 2 2 4" xfId="29550"/>
    <cellStyle name="표준 6 3 4 2 2 3" xfId="29551"/>
    <cellStyle name="표준 6 3 4 2 2 3 2" xfId="29552"/>
    <cellStyle name="표준 6 3 4 2 2 4" xfId="29553"/>
    <cellStyle name="표준 6 3 4 2 2 5" xfId="29554"/>
    <cellStyle name="표준 6 3 4 2 3" xfId="29555"/>
    <cellStyle name="표준 6 3 4 2 3 2" xfId="29556"/>
    <cellStyle name="표준 6 3 4 2 3 2 2" xfId="29557"/>
    <cellStyle name="표준 6 3 4 2 3 2 2 2" xfId="29558"/>
    <cellStyle name="표준 6 3 4 2 3 2 3" xfId="29559"/>
    <cellStyle name="표준 6 3 4 2 3 2 4" xfId="29560"/>
    <cellStyle name="표준 6 3 4 2 3 3" xfId="29561"/>
    <cellStyle name="표준 6 3 4 2 3 3 2" xfId="29562"/>
    <cellStyle name="표준 6 3 4 2 3 4" xfId="29563"/>
    <cellStyle name="표준 6 3 4 2 3 5" xfId="29564"/>
    <cellStyle name="표준 6 3 4 2 4" xfId="29565"/>
    <cellStyle name="표준 6 3 4 2 4 2" xfId="29566"/>
    <cellStyle name="표준 6 3 4 2 4 2 2" xfId="29567"/>
    <cellStyle name="표준 6 3 4 2 4 2 2 2" xfId="29568"/>
    <cellStyle name="표준 6 3 4 2 4 2 3" xfId="29569"/>
    <cellStyle name="표준 6 3 4 2 4 2 4" xfId="29570"/>
    <cellStyle name="표준 6 3 4 2 4 3" xfId="29571"/>
    <cellStyle name="표준 6 3 4 2 4 3 2" xfId="29572"/>
    <cellStyle name="표준 6 3 4 2 4 4" xfId="29573"/>
    <cellStyle name="표준 6 3 4 2 4 5" xfId="29574"/>
    <cellStyle name="표준 6 3 4 2 5" xfId="29575"/>
    <cellStyle name="표준 6 3 4 2 5 2" xfId="29576"/>
    <cellStyle name="표준 6 3 4 2 5 2 2" xfId="29577"/>
    <cellStyle name="표준 6 3 4 2 5 2 2 2" xfId="29578"/>
    <cellStyle name="표준 6 3 4 2 5 2 3" xfId="29579"/>
    <cellStyle name="표준 6 3 4 2 5 2 4" xfId="29580"/>
    <cellStyle name="표준 6 3 4 2 5 3" xfId="29581"/>
    <cellStyle name="표준 6 3 4 2 5 3 2" xfId="29582"/>
    <cellStyle name="표준 6 3 4 2 5 4" xfId="29583"/>
    <cellStyle name="표준 6 3 4 2 5 5" xfId="29584"/>
    <cellStyle name="표준 6 3 4 2 6" xfId="29585"/>
    <cellStyle name="표준 6 3 4 2 6 2" xfId="29586"/>
    <cellStyle name="표준 6 3 4 2 6 2 2" xfId="29587"/>
    <cellStyle name="표준 6 3 4 2 6 3" xfId="29588"/>
    <cellStyle name="표준 6 3 4 2 6 4" xfId="29589"/>
    <cellStyle name="표준 6 3 4 2 7" xfId="29590"/>
    <cellStyle name="표준 6 3 4 2 7 2" xfId="29591"/>
    <cellStyle name="표준 6 3 4 2 8" xfId="29592"/>
    <cellStyle name="표준 6 3 4 2 9" xfId="29593"/>
    <cellStyle name="표준 6 3 4 3" xfId="29594"/>
    <cellStyle name="표준 6 3 4 3 2" xfId="29595"/>
    <cellStyle name="표준 6 3 4 3 2 2" xfId="29596"/>
    <cellStyle name="표준 6 3 4 3 2 2 2" xfId="29597"/>
    <cellStyle name="표준 6 3 4 3 2 3" xfId="29598"/>
    <cellStyle name="표준 6 3 4 3 2 4" xfId="29599"/>
    <cellStyle name="표준 6 3 4 3 3" xfId="29600"/>
    <cellStyle name="표준 6 3 4 3 3 2" xfId="29601"/>
    <cellStyle name="표준 6 3 4 3 4" xfId="29602"/>
    <cellStyle name="표준 6 3 4 3 5" xfId="29603"/>
    <cellStyle name="표준 6 3 4 4" xfId="29604"/>
    <cellStyle name="표준 6 3 4 4 2" xfId="29605"/>
    <cellStyle name="표준 6 3 4 4 2 2" xfId="29606"/>
    <cellStyle name="표준 6 3 4 4 2 2 2" xfId="29607"/>
    <cellStyle name="표준 6 3 4 4 2 3" xfId="29608"/>
    <cellStyle name="표준 6 3 4 4 2 4" xfId="29609"/>
    <cellStyle name="표준 6 3 4 4 3" xfId="29610"/>
    <cellStyle name="표준 6 3 4 4 3 2" xfId="29611"/>
    <cellStyle name="표준 6 3 4 4 4" xfId="29612"/>
    <cellStyle name="표준 6 3 4 4 5" xfId="29613"/>
    <cellStyle name="표준 6 3 4 5" xfId="29614"/>
    <cellStyle name="표준 6 3 4 5 2" xfId="29615"/>
    <cellStyle name="표준 6 3 4 5 2 2" xfId="29616"/>
    <cellStyle name="표준 6 3 4 5 2 2 2" xfId="29617"/>
    <cellStyle name="표준 6 3 4 5 2 3" xfId="29618"/>
    <cellStyle name="표준 6 3 4 5 2 4" xfId="29619"/>
    <cellStyle name="표준 6 3 4 5 3" xfId="29620"/>
    <cellStyle name="표준 6 3 4 5 3 2" xfId="29621"/>
    <cellStyle name="표준 6 3 4 5 4" xfId="29622"/>
    <cellStyle name="표준 6 3 4 5 5" xfId="29623"/>
    <cellStyle name="표준 6 3 4 6" xfId="29624"/>
    <cellStyle name="표준 6 3 4 6 2" xfId="29625"/>
    <cellStyle name="표준 6 3 4 6 2 2" xfId="29626"/>
    <cellStyle name="표준 6 3 4 6 2 2 2" xfId="29627"/>
    <cellStyle name="표준 6 3 4 6 2 3" xfId="29628"/>
    <cellStyle name="표준 6 3 4 6 2 4" xfId="29629"/>
    <cellStyle name="표준 6 3 4 6 3" xfId="29630"/>
    <cellStyle name="표준 6 3 4 6 3 2" xfId="29631"/>
    <cellStyle name="표준 6 3 4 6 4" xfId="29632"/>
    <cellStyle name="표준 6 3 4 6 5" xfId="29633"/>
    <cellStyle name="표준 6 3 4 7" xfId="29634"/>
    <cellStyle name="표준 6 3 4 7 2" xfId="29635"/>
    <cellStyle name="표준 6 3 4 7 2 2" xfId="29636"/>
    <cellStyle name="표준 6 3 4 7 3" xfId="29637"/>
    <cellStyle name="표준 6 3 4 7 4" xfId="29638"/>
    <cellStyle name="표준 6 3 4 8" xfId="29639"/>
    <cellStyle name="표준 6 3 4 8 2" xfId="29640"/>
    <cellStyle name="표준 6 3 4 9" xfId="29641"/>
    <cellStyle name="표준 6 3 5" xfId="29642"/>
    <cellStyle name="표준 6 3 5 2" xfId="29643"/>
    <cellStyle name="표준 6 3 5 2 2" xfId="29644"/>
    <cellStyle name="표준 6 3 5 2 2 2" xfId="29645"/>
    <cellStyle name="표준 6 3 5 2 2 2 2" xfId="29646"/>
    <cellStyle name="표준 6 3 5 2 2 3" xfId="29647"/>
    <cellStyle name="표준 6 3 5 2 2 4" xfId="29648"/>
    <cellStyle name="표준 6 3 5 2 3" xfId="29649"/>
    <cellStyle name="표준 6 3 5 2 3 2" xfId="29650"/>
    <cellStyle name="표준 6 3 5 2 4" xfId="29651"/>
    <cellStyle name="표준 6 3 5 2 5" xfId="29652"/>
    <cellStyle name="표준 6 3 5 3" xfId="29653"/>
    <cellStyle name="표준 6 3 5 3 2" xfId="29654"/>
    <cellStyle name="표준 6 3 5 3 2 2" xfId="29655"/>
    <cellStyle name="표준 6 3 5 3 2 2 2" xfId="29656"/>
    <cellStyle name="표준 6 3 5 3 2 3" xfId="29657"/>
    <cellStyle name="표준 6 3 5 3 2 4" xfId="29658"/>
    <cellStyle name="표준 6 3 5 3 3" xfId="29659"/>
    <cellStyle name="표준 6 3 5 3 3 2" xfId="29660"/>
    <cellStyle name="표준 6 3 5 3 4" xfId="29661"/>
    <cellStyle name="표준 6 3 5 3 5" xfId="29662"/>
    <cellStyle name="표준 6 3 5 4" xfId="29663"/>
    <cellStyle name="표준 6 3 5 4 2" xfId="29664"/>
    <cellStyle name="표준 6 3 5 4 2 2" xfId="29665"/>
    <cellStyle name="표준 6 3 5 4 2 2 2" xfId="29666"/>
    <cellStyle name="표준 6 3 5 4 2 3" xfId="29667"/>
    <cellStyle name="표준 6 3 5 4 2 4" xfId="29668"/>
    <cellStyle name="표준 6 3 5 4 3" xfId="29669"/>
    <cellStyle name="표준 6 3 5 4 3 2" xfId="29670"/>
    <cellStyle name="표준 6 3 5 4 4" xfId="29671"/>
    <cellStyle name="표준 6 3 5 4 5" xfId="29672"/>
    <cellStyle name="표준 6 3 5 5" xfId="29673"/>
    <cellStyle name="표준 6 3 5 5 2" xfId="29674"/>
    <cellStyle name="표준 6 3 5 5 2 2" xfId="29675"/>
    <cellStyle name="표준 6 3 5 5 2 2 2" xfId="29676"/>
    <cellStyle name="표준 6 3 5 5 2 3" xfId="29677"/>
    <cellStyle name="표준 6 3 5 5 2 4" xfId="29678"/>
    <cellStyle name="표준 6 3 5 5 3" xfId="29679"/>
    <cellStyle name="표준 6 3 5 5 3 2" xfId="29680"/>
    <cellStyle name="표준 6 3 5 5 4" xfId="29681"/>
    <cellStyle name="표준 6 3 5 5 5" xfId="29682"/>
    <cellStyle name="표준 6 3 5 6" xfId="29683"/>
    <cellStyle name="표준 6 3 5 6 2" xfId="29684"/>
    <cellStyle name="표준 6 3 5 6 2 2" xfId="29685"/>
    <cellStyle name="표준 6 3 5 6 3" xfId="29686"/>
    <cellStyle name="표준 6 3 5 6 4" xfId="29687"/>
    <cellStyle name="표준 6 3 5 7" xfId="29688"/>
    <cellStyle name="표준 6 3 5 7 2" xfId="29689"/>
    <cellStyle name="표준 6 3 5 8" xfId="29690"/>
    <cellStyle name="표준 6 3 5 9" xfId="29691"/>
    <cellStyle name="표준 6 3 6" xfId="29692"/>
    <cellStyle name="표준 6 3 6 2" xfId="29693"/>
    <cellStyle name="표준 6 3 6 2 2" xfId="29694"/>
    <cellStyle name="표준 6 3 6 2 2 2" xfId="29695"/>
    <cellStyle name="표준 6 3 6 2 3" xfId="29696"/>
    <cellStyle name="표준 6 3 6 2 4" xfId="29697"/>
    <cellStyle name="표준 6 3 6 3" xfId="29698"/>
    <cellStyle name="표준 6 3 6 3 2" xfId="29699"/>
    <cellStyle name="표준 6 3 6 4" xfId="29700"/>
    <cellStyle name="표준 6 3 6 5" xfId="29701"/>
    <cellStyle name="표준 6 3 7" xfId="29702"/>
    <cellStyle name="표준 6 3 7 2" xfId="29703"/>
    <cellStyle name="표준 6 3 7 2 2" xfId="29704"/>
    <cellStyle name="표준 6 3 7 2 2 2" xfId="29705"/>
    <cellStyle name="표준 6 3 7 2 3" xfId="29706"/>
    <cellStyle name="표준 6 3 7 2 4" xfId="29707"/>
    <cellStyle name="표준 6 3 7 3" xfId="29708"/>
    <cellStyle name="표준 6 3 7 3 2" xfId="29709"/>
    <cellStyle name="표준 6 3 7 4" xfId="29710"/>
    <cellStyle name="표준 6 3 7 5" xfId="29711"/>
    <cellStyle name="표준 6 3 8" xfId="29712"/>
    <cellStyle name="표준 6 3 8 2" xfId="29713"/>
    <cellStyle name="표준 6 3 8 2 2" xfId="29714"/>
    <cellStyle name="표준 6 3 8 2 2 2" xfId="29715"/>
    <cellStyle name="표준 6 3 8 2 3" xfId="29716"/>
    <cellStyle name="표준 6 3 8 2 4" xfId="29717"/>
    <cellStyle name="표준 6 3 8 3" xfId="29718"/>
    <cellStyle name="표준 6 3 8 3 2" xfId="29719"/>
    <cellStyle name="표준 6 3 8 4" xfId="29720"/>
    <cellStyle name="표준 6 3 8 5" xfId="29721"/>
    <cellStyle name="표준 6 3 9" xfId="29722"/>
    <cellStyle name="표준 6 3 9 2" xfId="29723"/>
    <cellStyle name="표준 6 3 9 2 2" xfId="29724"/>
    <cellStyle name="표준 6 3 9 2 2 2" xfId="29725"/>
    <cellStyle name="표준 6 3 9 2 3" xfId="29726"/>
    <cellStyle name="표준 6 3 9 2 4" xfId="29727"/>
    <cellStyle name="표준 6 3 9 3" xfId="29728"/>
    <cellStyle name="표준 6 3 9 3 2" xfId="29729"/>
    <cellStyle name="표준 6 3 9 4" xfId="29730"/>
    <cellStyle name="표준 6 3 9 5" xfId="29731"/>
    <cellStyle name="표준 6 4" xfId="29732"/>
    <cellStyle name="표준 6 4 2" xfId="29733"/>
    <cellStyle name="표준 6 5" xfId="29734"/>
    <cellStyle name="표준 6 5 10" xfId="29735"/>
    <cellStyle name="표준 6 5 10 2" xfId="29736"/>
    <cellStyle name="표준 6 5 11" xfId="29737"/>
    <cellStyle name="표준 6 5 12" xfId="29738"/>
    <cellStyle name="표준 6 5 12 2" xfId="29739"/>
    <cellStyle name="표준 6 5 2" xfId="29740"/>
    <cellStyle name="표준 6 5 2 10" xfId="29741"/>
    <cellStyle name="표준 6 5 2 11" xfId="29742"/>
    <cellStyle name="표준 6 5 2 2" xfId="29743"/>
    <cellStyle name="표준 6 5 2 2 10" xfId="29744"/>
    <cellStyle name="표준 6 5 2 2 2" xfId="29745"/>
    <cellStyle name="표준 6 5 2 2 2 2" xfId="29746"/>
    <cellStyle name="표준 6 5 2 2 2 2 2" xfId="29747"/>
    <cellStyle name="표준 6 5 2 2 2 2 2 2" xfId="29748"/>
    <cellStyle name="표준 6 5 2 2 2 2 2 2 2" xfId="29749"/>
    <cellStyle name="표준 6 5 2 2 2 2 2 3" xfId="29750"/>
    <cellStyle name="표준 6 5 2 2 2 2 2 4" xfId="29751"/>
    <cellStyle name="표준 6 5 2 2 2 2 3" xfId="29752"/>
    <cellStyle name="표준 6 5 2 2 2 2 3 2" xfId="29753"/>
    <cellStyle name="표준 6 5 2 2 2 2 4" xfId="29754"/>
    <cellStyle name="표준 6 5 2 2 2 2 5" xfId="29755"/>
    <cellStyle name="표준 6 5 2 2 2 3" xfId="29756"/>
    <cellStyle name="표준 6 5 2 2 2 3 2" xfId="29757"/>
    <cellStyle name="표준 6 5 2 2 2 3 2 2" xfId="29758"/>
    <cellStyle name="표준 6 5 2 2 2 3 2 2 2" xfId="29759"/>
    <cellStyle name="표준 6 5 2 2 2 3 2 3" xfId="29760"/>
    <cellStyle name="표준 6 5 2 2 2 3 2 4" xfId="29761"/>
    <cellStyle name="표준 6 5 2 2 2 3 3" xfId="29762"/>
    <cellStyle name="표준 6 5 2 2 2 3 3 2" xfId="29763"/>
    <cellStyle name="표준 6 5 2 2 2 3 4" xfId="29764"/>
    <cellStyle name="표준 6 5 2 2 2 3 5" xfId="29765"/>
    <cellStyle name="표준 6 5 2 2 2 4" xfId="29766"/>
    <cellStyle name="표준 6 5 2 2 2 4 2" xfId="29767"/>
    <cellStyle name="표준 6 5 2 2 2 4 2 2" xfId="29768"/>
    <cellStyle name="표준 6 5 2 2 2 4 2 2 2" xfId="29769"/>
    <cellStyle name="표준 6 5 2 2 2 4 2 3" xfId="29770"/>
    <cellStyle name="표준 6 5 2 2 2 4 2 4" xfId="29771"/>
    <cellStyle name="표준 6 5 2 2 2 4 3" xfId="29772"/>
    <cellStyle name="표준 6 5 2 2 2 4 3 2" xfId="29773"/>
    <cellStyle name="표준 6 5 2 2 2 4 4" xfId="29774"/>
    <cellStyle name="표준 6 5 2 2 2 4 5" xfId="29775"/>
    <cellStyle name="표준 6 5 2 2 2 5" xfId="29776"/>
    <cellStyle name="표준 6 5 2 2 2 5 2" xfId="29777"/>
    <cellStyle name="표준 6 5 2 2 2 5 2 2" xfId="29778"/>
    <cellStyle name="표준 6 5 2 2 2 5 2 2 2" xfId="29779"/>
    <cellStyle name="표준 6 5 2 2 2 5 2 3" xfId="29780"/>
    <cellStyle name="표준 6 5 2 2 2 5 2 4" xfId="29781"/>
    <cellStyle name="표준 6 5 2 2 2 5 3" xfId="29782"/>
    <cellStyle name="표준 6 5 2 2 2 5 3 2" xfId="29783"/>
    <cellStyle name="표준 6 5 2 2 2 5 4" xfId="29784"/>
    <cellStyle name="표준 6 5 2 2 2 5 5" xfId="29785"/>
    <cellStyle name="표준 6 5 2 2 2 6" xfId="29786"/>
    <cellStyle name="표준 6 5 2 2 2 6 2" xfId="29787"/>
    <cellStyle name="표준 6 5 2 2 2 6 2 2" xfId="29788"/>
    <cellStyle name="표준 6 5 2 2 2 6 3" xfId="29789"/>
    <cellStyle name="표준 6 5 2 2 2 6 4" xfId="29790"/>
    <cellStyle name="표준 6 5 2 2 2 7" xfId="29791"/>
    <cellStyle name="표준 6 5 2 2 2 7 2" xfId="29792"/>
    <cellStyle name="표준 6 5 2 2 2 8" xfId="29793"/>
    <cellStyle name="표준 6 5 2 2 2 9" xfId="29794"/>
    <cellStyle name="표준 6 5 2 2 3" xfId="29795"/>
    <cellStyle name="표준 6 5 2 2 3 2" xfId="29796"/>
    <cellStyle name="표준 6 5 2 2 3 2 2" xfId="29797"/>
    <cellStyle name="표준 6 5 2 2 3 2 2 2" xfId="29798"/>
    <cellStyle name="표준 6 5 2 2 3 2 3" xfId="29799"/>
    <cellStyle name="표준 6 5 2 2 3 2 4" xfId="29800"/>
    <cellStyle name="표준 6 5 2 2 3 3" xfId="29801"/>
    <cellStyle name="표준 6 5 2 2 3 3 2" xfId="29802"/>
    <cellStyle name="표준 6 5 2 2 3 4" xfId="29803"/>
    <cellStyle name="표준 6 5 2 2 3 5" xfId="29804"/>
    <cellStyle name="표준 6 5 2 2 4" xfId="29805"/>
    <cellStyle name="표준 6 5 2 2 4 2" xfId="29806"/>
    <cellStyle name="표준 6 5 2 2 4 2 2" xfId="29807"/>
    <cellStyle name="표준 6 5 2 2 4 2 2 2" xfId="29808"/>
    <cellStyle name="표준 6 5 2 2 4 2 3" xfId="29809"/>
    <cellStyle name="표준 6 5 2 2 4 2 4" xfId="29810"/>
    <cellStyle name="표준 6 5 2 2 4 3" xfId="29811"/>
    <cellStyle name="표준 6 5 2 2 4 3 2" xfId="29812"/>
    <cellStyle name="표준 6 5 2 2 4 4" xfId="29813"/>
    <cellStyle name="표준 6 5 2 2 4 5" xfId="29814"/>
    <cellStyle name="표준 6 5 2 2 5" xfId="29815"/>
    <cellStyle name="표준 6 5 2 2 5 2" xfId="29816"/>
    <cellStyle name="표준 6 5 2 2 5 2 2" xfId="29817"/>
    <cellStyle name="표준 6 5 2 2 5 2 2 2" xfId="29818"/>
    <cellStyle name="표준 6 5 2 2 5 2 3" xfId="29819"/>
    <cellStyle name="표준 6 5 2 2 5 2 4" xfId="29820"/>
    <cellStyle name="표준 6 5 2 2 5 3" xfId="29821"/>
    <cellStyle name="표준 6 5 2 2 5 3 2" xfId="29822"/>
    <cellStyle name="표준 6 5 2 2 5 4" xfId="29823"/>
    <cellStyle name="표준 6 5 2 2 5 5" xfId="29824"/>
    <cellStyle name="표준 6 5 2 2 6" xfId="29825"/>
    <cellStyle name="표준 6 5 2 2 6 2" xfId="29826"/>
    <cellStyle name="표준 6 5 2 2 6 2 2" xfId="29827"/>
    <cellStyle name="표준 6 5 2 2 6 2 2 2" xfId="29828"/>
    <cellStyle name="표준 6 5 2 2 6 2 3" xfId="29829"/>
    <cellStyle name="표준 6 5 2 2 6 2 4" xfId="29830"/>
    <cellStyle name="표준 6 5 2 2 6 3" xfId="29831"/>
    <cellStyle name="표준 6 5 2 2 6 3 2" xfId="29832"/>
    <cellStyle name="표준 6 5 2 2 6 4" xfId="29833"/>
    <cellStyle name="표준 6 5 2 2 6 5" xfId="29834"/>
    <cellStyle name="표준 6 5 2 2 7" xfId="29835"/>
    <cellStyle name="표준 6 5 2 2 7 2" xfId="29836"/>
    <cellStyle name="표준 6 5 2 2 7 2 2" xfId="29837"/>
    <cellStyle name="표준 6 5 2 2 7 3" xfId="29838"/>
    <cellStyle name="표준 6 5 2 2 7 4" xfId="29839"/>
    <cellStyle name="표준 6 5 2 2 8" xfId="29840"/>
    <cellStyle name="표준 6 5 2 2 8 2" xfId="29841"/>
    <cellStyle name="표준 6 5 2 2 9" xfId="29842"/>
    <cellStyle name="표준 6 5 2 3" xfId="29843"/>
    <cellStyle name="표준 6 5 2 3 2" xfId="29844"/>
    <cellStyle name="표준 6 5 2 3 2 2" xfId="29845"/>
    <cellStyle name="표준 6 5 2 3 2 2 2" xfId="29846"/>
    <cellStyle name="표준 6 5 2 3 2 2 2 2" xfId="29847"/>
    <cellStyle name="표준 6 5 2 3 2 2 3" xfId="29848"/>
    <cellStyle name="표준 6 5 2 3 2 2 4" xfId="29849"/>
    <cellStyle name="표준 6 5 2 3 2 3" xfId="29850"/>
    <cellStyle name="표준 6 5 2 3 2 3 2" xfId="29851"/>
    <cellStyle name="표준 6 5 2 3 2 4" xfId="29852"/>
    <cellStyle name="표준 6 5 2 3 2 5" xfId="29853"/>
    <cellStyle name="표준 6 5 2 3 3" xfId="29854"/>
    <cellStyle name="표준 6 5 2 3 3 2" xfId="29855"/>
    <cellStyle name="표준 6 5 2 3 3 2 2" xfId="29856"/>
    <cellStyle name="표준 6 5 2 3 3 2 2 2" xfId="29857"/>
    <cellStyle name="표준 6 5 2 3 3 2 3" xfId="29858"/>
    <cellStyle name="표준 6 5 2 3 3 2 4" xfId="29859"/>
    <cellStyle name="표준 6 5 2 3 3 3" xfId="29860"/>
    <cellStyle name="표준 6 5 2 3 3 3 2" xfId="29861"/>
    <cellStyle name="표준 6 5 2 3 3 4" xfId="29862"/>
    <cellStyle name="표준 6 5 2 3 3 5" xfId="29863"/>
    <cellStyle name="표준 6 5 2 3 4" xfId="29864"/>
    <cellStyle name="표준 6 5 2 3 4 2" xfId="29865"/>
    <cellStyle name="표준 6 5 2 3 4 2 2" xfId="29866"/>
    <cellStyle name="표준 6 5 2 3 4 2 2 2" xfId="29867"/>
    <cellStyle name="표준 6 5 2 3 4 2 3" xfId="29868"/>
    <cellStyle name="표준 6 5 2 3 4 2 4" xfId="29869"/>
    <cellStyle name="표준 6 5 2 3 4 3" xfId="29870"/>
    <cellStyle name="표준 6 5 2 3 4 3 2" xfId="29871"/>
    <cellStyle name="표준 6 5 2 3 4 4" xfId="29872"/>
    <cellStyle name="표준 6 5 2 3 4 5" xfId="29873"/>
    <cellStyle name="표준 6 5 2 3 5" xfId="29874"/>
    <cellStyle name="표준 6 5 2 3 5 2" xfId="29875"/>
    <cellStyle name="표준 6 5 2 3 5 2 2" xfId="29876"/>
    <cellStyle name="표준 6 5 2 3 5 2 2 2" xfId="29877"/>
    <cellStyle name="표준 6 5 2 3 5 2 3" xfId="29878"/>
    <cellStyle name="표준 6 5 2 3 5 2 4" xfId="29879"/>
    <cellStyle name="표준 6 5 2 3 5 3" xfId="29880"/>
    <cellStyle name="표준 6 5 2 3 5 3 2" xfId="29881"/>
    <cellStyle name="표준 6 5 2 3 5 4" xfId="29882"/>
    <cellStyle name="표준 6 5 2 3 5 5" xfId="29883"/>
    <cellStyle name="표준 6 5 2 3 6" xfId="29884"/>
    <cellStyle name="표준 6 5 2 3 6 2" xfId="29885"/>
    <cellStyle name="표준 6 5 2 3 6 2 2" xfId="29886"/>
    <cellStyle name="표준 6 5 2 3 6 3" xfId="29887"/>
    <cellStyle name="표준 6 5 2 3 6 4" xfId="29888"/>
    <cellStyle name="표준 6 5 2 3 7" xfId="29889"/>
    <cellStyle name="표준 6 5 2 3 7 2" xfId="29890"/>
    <cellStyle name="표준 6 5 2 3 8" xfId="29891"/>
    <cellStyle name="표준 6 5 2 3 9" xfId="29892"/>
    <cellStyle name="표준 6 5 2 4" xfId="29893"/>
    <cellStyle name="표준 6 5 2 4 2" xfId="29894"/>
    <cellStyle name="표준 6 5 2 4 2 2" xfId="29895"/>
    <cellStyle name="표준 6 5 2 4 2 2 2" xfId="29896"/>
    <cellStyle name="표준 6 5 2 4 2 3" xfId="29897"/>
    <cellStyle name="표준 6 5 2 4 2 4" xfId="29898"/>
    <cellStyle name="표준 6 5 2 4 3" xfId="29899"/>
    <cellStyle name="표준 6 5 2 4 3 2" xfId="29900"/>
    <cellStyle name="표준 6 5 2 4 4" xfId="29901"/>
    <cellStyle name="표준 6 5 2 4 5" xfId="29902"/>
    <cellStyle name="표준 6 5 2 5" xfId="29903"/>
    <cellStyle name="표준 6 5 2 5 2" xfId="29904"/>
    <cellStyle name="표준 6 5 2 5 2 2" xfId="29905"/>
    <cellStyle name="표준 6 5 2 5 2 2 2" xfId="29906"/>
    <cellStyle name="표준 6 5 2 5 2 3" xfId="29907"/>
    <cellStyle name="표준 6 5 2 5 2 4" xfId="29908"/>
    <cellStyle name="표준 6 5 2 5 3" xfId="29909"/>
    <cellStyle name="표준 6 5 2 5 3 2" xfId="29910"/>
    <cellStyle name="표준 6 5 2 5 4" xfId="29911"/>
    <cellStyle name="표준 6 5 2 5 5" xfId="29912"/>
    <cellStyle name="표준 6 5 2 6" xfId="29913"/>
    <cellStyle name="표준 6 5 2 6 2" xfId="29914"/>
    <cellStyle name="표준 6 5 2 6 2 2" xfId="29915"/>
    <cellStyle name="표준 6 5 2 6 2 2 2" xfId="29916"/>
    <cellStyle name="표준 6 5 2 6 2 3" xfId="29917"/>
    <cellStyle name="표준 6 5 2 6 2 4" xfId="29918"/>
    <cellStyle name="표준 6 5 2 6 3" xfId="29919"/>
    <cellStyle name="표준 6 5 2 6 3 2" xfId="29920"/>
    <cellStyle name="표준 6 5 2 6 4" xfId="29921"/>
    <cellStyle name="표준 6 5 2 6 5" xfId="29922"/>
    <cellStyle name="표준 6 5 2 7" xfId="29923"/>
    <cellStyle name="표준 6 5 2 7 2" xfId="29924"/>
    <cellStyle name="표준 6 5 2 7 2 2" xfId="29925"/>
    <cellStyle name="표준 6 5 2 7 2 2 2" xfId="29926"/>
    <cellStyle name="표준 6 5 2 7 2 3" xfId="29927"/>
    <cellStyle name="표준 6 5 2 7 2 4" xfId="29928"/>
    <cellStyle name="표준 6 5 2 7 3" xfId="29929"/>
    <cellStyle name="표준 6 5 2 7 3 2" xfId="29930"/>
    <cellStyle name="표준 6 5 2 7 4" xfId="29931"/>
    <cellStyle name="표준 6 5 2 7 5" xfId="29932"/>
    <cellStyle name="표준 6 5 2 8" xfId="29933"/>
    <cellStyle name="표준 6 5 2 8 2" xfId="29934"/>
    <cellStyle name="표준 6 5 2 8 2 2" xfId="29935"/>
    <cellStyle name="표준 6 5 2 8 3" xfId="29936"/>
    <cellStyle name="표준 6 5 2 8 4" xfId="29937"/>
    <cellStyle name="표준 6 5 2 9" xfId="29938"/>
    <cellStyle name="표준 6 5 2 9 2" xfId="29939"/>
    <cellStyle name="표준 6 5 3" xfId="29940"/>
    <cellStyle name="표준 6 5 3 10" xfId="29941"/>
    <cellStyle name="표준 6 5 3 2" xfId="29942"/>
    <cellStyle name="표준 6 5 3 2 2" xfId="29943"/>
    <cellStyle name="표준 6 5 3 2 2 2" xfId="29944"/>
    <cellStyle name="표준 6 5 3 2 2 2 2" xfId="29945"/>
    <cellStyle name="표준 6 5 3 2 2 2 2 2" xfId="29946"/>
    <cellStyle name="표준 6 5 3 2 2 2 3" xfId="29947"/>
    <cellStyle name="표준 6 5 3 2 2 2 4" xfId="29948"/>
    <cellStyle name="표준 6 5 3 2 2 3" xfId="29949"/>
    <cellStyle name="표준 6 5 3 2 2 3 2" xfId="29950"/>
    <cellStyle name="표준 6 5 3 2 2 4" xfId="29951"/>
    <cellStyle name="표준 6 5 3 2 2 5" xfId="29952"/>
    <cellStyle name="표준 6 5 3 2 3" xfId="29953"/>
    <cellStyle name="표준 6 5 3 2 3 2" xfId="29954"/>
    <cellStyle name="표준 6 5 3 2 3 2 2" xfId="29955"/>
    <cellStyle name="표준 6 5 3 2 3 2 2 2" xfId="29956"/>
    <cellStyle name="표준 6 5 3 2 3 2 3" xfId="29957"/>
    <cellStyle name="표준 6 5 3 2 3 2 4" xfId="29958"/>
    <cellStyle name="표준 6 5 3 2 3 3" xfId="29959"/>
    <cellStyle name="표준 6 5 3 2 3 3 2" xfId="29960"/>
    <cellStyle name="표준 6 5 3 2 3 4" xfId="29961"/>
    <cellStyle name="표준 6 5 3 2 3 5" xfId="29962"/>
    <cellStyle name="표준 6 5 3 2 4" xfId="29963"/>
    <cellStyle name="표준 6 5 3 2 4 2" xfId="29964"/>
    <cellStyle name="표준 6 5 3 2 4 2 2" xfId="29965"/>
    <cellStyle name="표준 6 5 3 2 4 2 2 2" xfId="29966"/>
    <cellStyle name="표준 6 5 3 2 4 2 3" xfId="29967"/>
    <cellStyle name="표준 6 5 3 2 4 2 4" xfId="29968"/>
    <cellStyle name="표준 6 5 3 2 4 3" xfId="29969"/>
    <cellStyle name="표준 6 5 3 2 4 3 2" xfId="29970"/>
    <cellStyle name="표준 6 5 3 2 4 4" xfId="29971"/>
    <cellStyle name="표준 6 5 3 2 4 5" xfId="29972"/>
    <cellStyle name="표준 6 5 3 2 5" xfId="29973"/>
    <cellStyle name="표준 6 5 3 2 5 2" xfId="29974"/>
    <cellStyle name="표준 6 5 3 2 5 2 2" xfId="29975"/>
    <cellStyle name="표준 6 5 3 2 5 2 2 2" xfId="29976"/>
    <cellStyle name="표준 6 5 3 2 5 2 3" xfId="29977"/>
    <cellStyle name="표준 6 5 3 2 5 2 4" xfId="29978"/>
    <cellStyle name="표준 6 5 3 2 5 3" xfId="29979"/>
    <cellStyle name="표준 6 5 3 2 5 3 2" xfId="29980"/>
    <cellStyle name="표준 6 5 3 2 5 4" xfId="29981"/>
    <cellStyle name="표준 6 5 3 2 5 5" xfId="29982"/>
    <cellStyle name="표준 6 5 3 2 6" xfId="29983"/>
    <cellStyle name="표준 6 5 3 2 6 2" xfId="29984"/>
    <cellStyle name="표준 6 5 3 2 6 2 2" xfId="29985"/>
    <cellStyle name="표준 6 5 3 2 6 3" xfId="29986"/>
    <cellStyle name="표준 6 5 3 2 6 4" xfId="29987"/>
    <cellStyle name="표준 6 5 3 2 7" xfId="29988"/>
    <cellStyle name="표준 6 5 3 2 7 2" xfId="29989"/>
    <cellStyle name="표준 6 5 3 2 8" xfId="29990"/>
    <cellStyle name="표준 6 5 3 2 9" xfId="29991"/>
    <cellStyle name="표준 6 5 3 3" xfId="29992"/>
    <cellStyle name="표준 6 5 3 3 2" xfId="29993"/>
    <cellStyle name="표준 6 5 3 3 2 2" xfId="29994"/>
    <cellStyle name="표준 6 5 3 3 2 2 2" xfId="29995"/>
    <cellStyle name="표준 6 5 3 3 2 3" xfId="29996"/>
    <cellStyle name="표준 6 5 3 3 2 4" xfId="29997"/>
    <cellStyle name="표준 6 5 3 3 3" xfId="29998"/>
    <cellStyle name="표준 6 5 3 3 3 2" xfId="29999"/>
    <cellStyle name="표준 6 5 3 3 4" xfId="30000"/>
    <cellStyle name="표준 6 5 3 3 5" xfId="30001"/>
    <cellStyle name="표준 6 5 3 4" xfId="30002"/>
    <cellStyle name="표준 6 5 3 4 2" xfId="30003"/>
    <cellStyle name="표준 6 5 3 4 2 2" xfId="30004"/>
    <cellStyle name="표준 6 5 3 4 2 2 2" xfId="30005"/>
    <cellStyle name="표준 6 5 3 4 2 3" xfId="30006"/>
    <cellStyle name="표준 6 5 3 4 2 4" xfId="30007"/>
    <cellStyle name="표준 6 5 3 4 3" xfId="30008"/>
    <cellStyle name="표준 6 5 3 4 3 2" xfId="30009"/>
    <cellStyle name="표준 6 5 3 4 4" xfId="30010"/>
    <cellStyle name="표준 6 5 3 4 5" xfId="30011"/>
    <cellStyle name="표준 6 5 3 5" xfId="30012"/>
    <cellStyle name="표준 6 5 3 5 2" xfId="30013"/>
    <cellStyle name="표준 6 5 3 5 2 2" xfId="30014"/>
    <cellStyle name="표준 6 5 3 5 2 2 2" xfId="30015"/>
    <cellStyle name="표준 6 5 3 5 2 3" xfId="30016"/>
    <cellStyle name="표준 6 5 3 5 2 4" xfId="30017"/>
    <cellStyle name="표준 6 5 3 5 3" xfId="30018"/>
    <cellStyle name="표준 6 5 3 5 3 2" xfId="30019"/>
    <cellStyle name="표준 6 5 3 5 4" xfId="30020"/>
    <cellStyle name="표준 6 5 3 5 5" xfId="30021"/>
    <cellStyle name="표준 6 5 3 6" xfId="30022"/>
    <cellStyle name="표준 6 5 3 6 2" xfId="30023"/>
    <cellStyle name="표준 6 5 3 6 2 2" xfId="30024"/>
    <cellStyle name="표준 6 5 3 6 2 2 2" xfId="30025"/>
    <cellStyle name="표준 6 5 3 6 2 3" xfId="30026"/>
    <cellStyle name="표준 6 5 3 6 2 4" xfId="30027"/>
    <cellStyle name="표준 6 5 3 6 3" xfId="30028"/>
    <cellStyle name="표준 6 5 3 6 3 2" xfId="30029"/>
    <cellStyle name="표준 6 5 3 6 4" xfId="30030"/>
    <cellStyle name="표준 6 5 3 6 5" xfId="30031"/>
    <cellStyle name="표준 6 5 3 7" xfId="30032"/>
    <cellStyle name="표준 6 5 3 7 2" xfId="30033"/>
    <cellStyle name="표준 6 5 3 7 2 2" xfId="30034"/>
    <cellStyle name="표준 6 5 3 7 3" xfId="30035"/>
    <cellStyle name="표준 6 5 3 7 4" xfId="30036"/>
    <cellStyle name="표준 6 5 3 8" xfId="30037"/>
    <cellStyle name="표준 6 5 3 8 2" xfId="30038"/>
    <cellStyle name="표준 6 5 3 9" xfId="30039"/>
    <cellStyle name="표준 6 5 4" xfId="30040"/>
    <cellStyle name="표준 6 5 4 2" xfId="30041"/>
    <cellStyle name="표준 6 5 4 2 2" xfId="30042"/>
    <cellStyle name="표준 6 5 4 2 2 2" xfId="30043"/>
    <cellStyle name="표준 6 5 4 2 2 2 2" xfId="30044"/>
    <cellStyle name="표준 6 5 4 2 2 3" xfId="30045"/>
    <cellStyle name="표준 6 5 4 2 2 4" xfId="30046"/>
    <cellStyle name="표준 6 5 4 2 3" xfId="30047"/>
    <cellStyle name="표준 6 5 4 2 3 2" xfId="30048"/>
    <cellStyle name="표준 6 5 4 2 4" xfId="30049"/>
    <cellStyle name="표준 6 5 4 2 5" xfId="30050"/>
    <cellStyle name="표준 6 5 4 3" xfId="30051"/>
    <cellStyle name="표준 6 5 4 3 2" xfId="30052"/>
    <cellStyle name="표준 6 5 4 3 2 2" xfId="30053"/>
    <cellStyle name="표준 6 5 4 3 2 2 2" xfId="30054"/>
    <cellStyle name="표준 6 5 4 3 2 3" xfId="30055"/>
    <cellStyle name="표준 6 5 4 3 2 4" xfId="30056"/>
    <cellStyle name="표준 6 5 4 3 3" xfId="30057"/>
    <cellStyle name="표준 6 5 4 3 3 2" xfId="30058"/>
    <cellStyle name="표준 6 5 4 3 4" xfId="30059"/>
    <cellStyle name="표준 6 5 4 3 5" xfId="30060"/>
    <cellStyle name="표준 6 5 4 4" xfId="30061"/>
    <cellStyle name="표준 6 5 4 4 2" xfId="30062"/>
    <cellStyle name="표준 6 5 4 4 2 2" xfId="30063"/>
    <cellStyle name="표준 6 5 4 4 2 2 2" xfId="30064"/>
    <cellStyle name="표준 6 5 4 4 2 3" xfId="30065"/>
    <cellStyle name="표준 6 5 4 4 2 4" xfId="30066"/>
    <cellStyle name="표준 6 5 4 4 3" xfId="30067"/>
    <cellStyle name="표준 6 5 4 4 3 2" xfId="30068"/>
    <cellStyle name="표준 6 5 4 4 4" xfId="30069"/>
    <cellStyle name="표준 6 5 4 4 5" xfId="30070"/>
    <cellStyle name="표준 6 5 4 5" xfId="30071"/>
    <cellStyle name="표준 6 5 4 5 2" xfId="30072"/>
    <cellStyle name="표준 6 5 4 5 2 2" xfId="30073"/>
    <cellStyle name="표준 6 5 4 5 2 2 2" xfId="30074"/>
    <cellStyle name="표준 6 5 4 5 2 3" xfId="30075"/>
    <cellStyle name="표준 6 5 4 5 2 4" xfId="30076"/>
    <cellStyle name="표준 6 5 4 5 3" xfId="30077"/>
    <cellStyle name="표준 6 5 4 5 3 2" xfId="30078"/>
    <cellStyle name="표준 6 5 4 5 4" xfId="30079"/>
    <cellStyle name="표준 6 5 4 5 5" xfId="30080"/>
    <cellStyle name="표준 6 5 4 6" xfId="30081"/>
    <cellStyle name="표준 6 5 4 6 2" xfId="30082"/>
    <cellStyle name="표준 6 5 4 6 2 2" xfId="30083"/>
    <cellStyle name="표준 6 5 4 6 3" xfId="30084"/>
    <cellStyle name="표준 6 5 4 6 4" xfId="30085"/>
    <cellStyle name="표준 6 5 4 7" xfId="30086"/>
    <cellStyle name="표준 6 5 4 7 2" xfId="30087"/>
    <cellStyle name="표준 6 5 4 8" xfId="30088"/>
    <cellStyle name="표준 6 5 4 9" xfId="30089"/>
    <cellStyle name="표준 6 5 5" xfId="30090"/>
    <cellStyle name="표준 6 5 5 2" xfId="30091"/>
    <cellStyle name="표준 6 5 5 2 2" xfId="30092"/>
    <cellStyle name="표준 6 5 5 2 2 2" xfId="30093"/>
    <cellStyle name="표준 6 5 5 2 3" xfId="30094"/>
    <cellStyle name="표준 6 5 5 2 4" xfId="30095"/>
    <cellStyle name="표준 6 5 5 3" xfId="30096"/>
    <cellStyle name="표준 6 5 5 3 2" xfId="30097"/>
    <cellStyle name="표준 6 5 5 4" xfId="30098"/>
    <cellStyle name="표준 6 5 5 5" xfId="30099"/>
    <cellStyle name="표준 6 5 6" xfId="30100"/>
    <cellStyle name="표준 6 5 6 2" xfId="30101"/>
    <cellStyle name="표준 6 5 6 2 2" xfId="30102"/>
    <cellStyle name="표준 6 5 6 2 2 2" xfId="30103"/>
    <cellStyle name="표준 6 5 6 2 3" xfId="30104"/>
    <cellStyle name="표준 6 5 6 2 4" xfId="30105"/>
    <cellStyle name="표준 6 5 6 3" xfId="30106"/>
    <cellStyle name="표준 6 5 6 3 2" xfId="30107"/>
    <cellStyle name="표준 6 5 6 4" xfId="30108"/>
    <cellStyle name="표준 6 5 6 5" xfId="30109"/>
    <cellStyle name="표준 6 5 7" xfId="30110"/>
    <cellStyle name="표준 6 5 7 2" xfId="30111"/>
    <cellStyle name="표준 6 5 7 2 2" xfId="30112"/>
    <cellStyle name="표준 6 5 7 2 2 2" xfId="30113"/>
    <cellStyle name="표준 6 5 7 2 3" xfId="30114"/>
    <cellStyle name="표준 6 5 7 2 4" xfId="30115"/>
    <cellStyle name="표준 6 5 7 3" xfId="30116"/>
    <cellStyle name="표준 6 5 7 3 2" xfId="30117"/>
    <cellStyle name="표준 6 5 7 4" xfId="30118"/>
    <cellStyle name="표준 6 5 7 5" xfId="30119"/>
    <cellStyle name="표준 6 5 8" xfId="30120"/>
    <cellStyle name="표준 6 5 8 2" xfId="30121"/>
    <cellStyle name="표준 6 5 8 2 2" xfId="30122"/>
    <cellStyle name="표준 6 5 8 2 2 2" xfId="30123"/>
    <cellStyle name="표준 6 5 8 2 3" xfId="30124"/>
    <cellStyle name="표준 6 5 8 2 4" xfId="30125"/>
    <cellStyle name="표준 6 5 8 3" xfId="30126"/>
    <cellStyle name="표준 6 5 8 3 2" xfId="30127"/>
    <cellStyle name="표준 6 5 8 4" xfId="30128"/>
    <cellStyle name="표준 6 5 8 5" xfId="30129"/>
    <cellStyle name="표준 6 5 9" xfId="30130"/>
    <cellStyle name="표준 6 5 9 2" xfId="30131"/>
    <cellStyle name="표준 6 5 9 2 2" xfId="30132"/>
    <cellStyle name="표준 6 5 9 3" xfId="30133"/>
    <cellStyle name="표준 6 5 9 4" xfId="30134"/>
    <cellStyle name="표준 6 6" xfId="30135"/>
    <cellStyle name="표준 6 6 10" xfId="30136"/>
    <cellStyle name="표준 6 6 11" xfId="30137"/>
    <cellStyle name="표준 6 6 2" xfId="30138"/>
    <cellStyle name="표준 6 6 2 10" xfId="30139"/>
    <cellStyle name="표준 6 6 2 2" xfId="30140"/>
    <cellStyle name="표준 6 6 2 2 2" xfId="30141"/>
    <cellStyle name="표준 6 6 2 2 2 2" xfId="30142"/>
    <cellStyle name="표준 6 6 2 2 2 2 2" xfId="30143"/>
    <cellStyle name="표준 6 6 2 2 2 2 2 2" xfId="30144"/>
    <cellStyle name="표준 6 6 2 2 2 2 3" xfId="30145"/>
    <cellStyle name="표준 6 6 2 2 2 2 4" xfId="30146"/>
    <cellStyle name="표준 6 6 2 2 2 3" xfId="30147"/>
    <cellStyle name="표준 6 6 2 2 2 3 2" xfId="30148"/>
    <cellStyle name="표준 6 6 2 2 2 4" xfId="30149"/>
    <cellStyle name="표준 6 6 2 2 2 5" xfId="30150"/>
    <cellStyle name="표준 6 6 2 2 3" xfId="30151"/>
    <cellStyle name="표준 6 6 2 2 3 2" xfId="30152"/>
    <cellStyle name="표준 6 6 2 2 3 2 2" xfId="30153"/>
    <cellStyle name="표준 6 6 2 2 3 2 2 2" xfId="30154"/>
    <cellStyle name="표준 6 6 2 2 3 2 3" xfId="30155"/>
    <cellStyle name="표준 6 6 2 2 3 2 4" xfId="30156"/>
    <cellStyle name="표준 6 6 2 2 3 3" xfId="30157"/>
    <cellStyle name="표준 6 6 2 2 3 3 2" xfId="30158"/>
    <cellStyle name="표준 6 6 2 2 3 4" xfId="30159"/>
    <cellStyle name="표준 6 6 2 2 3 5" xfId="30160"/>
    <cellStyle name="표준 6 6 2 2 4" xfId="30161"/>
    <cellStyle name="표준 6 6 2 2 4 2" xfId="30162"/>
    <cellStyle name="표준 6 6 2 2 4 2 2" xfId="30163"/>
    <cellStyle name="표준 6 6 2 2 4 2 2 2" xfId="30164"/>
    <cellStyle name="표준 6 6 2 2 4 2 3" xfId="30165"/>
    <cellStyle name="표준 6 6 2 2 4 2 4" xfId="30166"/>
    <cellStyle name="표준 6 6 2 2 4 3" xfId="30167"/>
    <cellStyle name="표준 6 6 2 2 4 3 2" xfId="30168"/>
    <cellStyle name="표준 6 6 2 2 4 4" xfId="30169"/>
    <cellStyle name="표준 6 6 2 2 4 5" xfId="30170"/>
    <cellStyle name="표준 6 6 2 2 5" xfId="30171"/>
    <cellStyle name="표준 6 6 2 2 5 2" xfId="30172"/>
    <cellStyle name="표준 6 6 2 2 5 2 2" xfId="30173"/>
    <cellStyle name="표준 6 6 2 2 5 2 2 2" xfId="30174"/>
    <cellStyle name="표준 6 6 2 2 5 2 3" xfId="30175"/>
    <cellStyle name="표준 6 6 2 2 5 2 4" xfId="30176"/>
    <cellStyle name="표준 6 6 2 2 5 3" xfId="30177"/>
    <cellStyle name="표준 6 6 2 2 5 3 2" xfId="30178"/>
    <cellStyle name="표준 6 6 2 2 5 4" xfId="30179"/>
    <cellStyle name="표준 6 6 2 2 5 5" xfId="30180"/>
    <cellStyle name="표준 6 6 2 2 6" xfId="30181"/>
    <cellStyle name="표준 6 6 2 2 6 2" xfId="30182"/>
    <cellStyle name="표준 6 6 2 2 6 2 2" xfId="30183"/>
    <cellStyle name="표준 6 6 2 2 6 3" xfId="30184"/>
    <cellStyle name="표준 6 6 2 2 6 4" xfId="30185"/>
    <cellStyle name="표준 6 6 2 2 7" xfId="30186"/>
    <cellStyle name="표준 6 6 2 2 7 2" xfId="30187"/>
    <cellStyle name="표준 6 6 2 2 8" xfId="30188"/>
    <cellStyle name="표준 6 6 2 2 9" xfId="30189"/>
    <cellStyle name="표준 6 6 2 3" xfId="30190"/>
    <cellStyle name="표준 6 6 2 3 2" xfId="30191"/>
    <cellStyle name="표준 6 6 2 3 2 2" xfId="30192"/>
    <cellStyle name="표준 6 6 2 3 2 2 2" xfId="30193"/>
    <cellStyle name="표준 6 6 2 3 2 3" xfId="30194"/>
    <cellStyle name="표준 6 6 2 3 2 4" xfId="30195"/>
    <cellStyle name="표준 6 6 2 3 3" xfId="30196"/>
    <cellStyle name="표준 6 6 2 3 3 2" xfId="30197"/>
    <cellStyle name="표준 6 6 2 3 4" xfId="30198"/>
    <cellStyle name="표준 6 6 2 3 5" xfId="30199"/>
    <cellStyle name="표준 6 6 2 4" xfId="30200"/>
    <cellStyle name="표준 6 6 2 4 2" xfId="30201"/>
    <cellStyle name="표준 6 6 2 4 2 2" xfId="30202"/>
    <cellStyle name="표준 6 6 2 4 2 2 2" xfId="30203"/>
    <cellStyle name="표준 6 6 2 4 2 3" xfId="30204"/>
    <cellStyle name="표준 6 6 2 4 2 4" xfId="30205"/>
    <cellStyle name="표준 6 6 2 4 3" xfId="30206"/>
    <cellStyle name="표준 6 6 2 4 3 2" xfId="30207"/>
    <cellStyle name="표준 6 6 2 4 4" xfId="30208"/>
    <cellStyle name="표준 6 6 2 4 5" xfId="30209"/>
    <cellStyle name="표준 6 6 2 5" xfId="30210"/>
    <cellStyle name="표준 6 6 2 5 2" xfId="30211"/>
    <cellStyle name="표준 6 6 2 5 2 2" xfId="30212"/>
    <cellStyle name="표준 6 6 2 5 2 2 2" xfId="30213"/>
    <cellStyle name="표준 6 6 2 5 2 3" xfId="30214"/>
    <cellStyle name="표준 6 6 2 5 2 4" xfId="30215"/>
    <cellStyle name="표준 6 6 2 5 3" xfId="30216"/>
    <cellStyle name="표준 6 6 2 5 3 2" xfId="30217"/>
    <cellStyle name="표준 6 6 2 5 4" xfId="30218"/>
    <cellStyle name="표준 6 6 2 5 5" xfId="30219"/>
    <cellStyle name="표준 6 6 2 6" xfId="30220"/>
    <cellStyle name="표준 6 6 2 6 2" xfId="30221"/>
    <cellStyle name="표준 6 6 2 6 2 2" xfId="30222"/>
    <cellStyle name="표준 6 6 2 6 2 2 2" xfId="30223"/>
    <cellStyle name="표준 6 6 2 6 2 3" xfId="30224"/>
    <cellStyle name="표준 6 6 2 6 2 4" xfId="30225"/>
    <cellStyle name="표준 6 6 2 6 3" xfId="30226"/>
    <cellStyle name="표준 6 6 2 6 3 2" xfId="30227"/>
    <cellStyle name="표준 6 6 2 6 4" xfId="30228"/>
    <cellStyle name="표준 6 6 2 6 5" xfId="30229"/>
    <cellStyle name="표준 6 6 2 7" xfId="30230"/>
    <cellStyle name="표준 6 6 2 7 2" xfId="30231"/>
    <cellStyle name="표준 6 6 2 7 2 2" xfId="30232"/>
    <cellStyle name="표준 6 6 2 7 3" xfId="30233"/>
    <cellStyle name="표준 6 6 2 7 4" xfId="30234"/>
    <cellStyle name="표준 6 6 2 8" xfId="30235"/>
    <cellStyle name="표준 6 6 2 8 2" xfId="30236"/>
    <cellStyle name="표준 6 6 2 9" xfId="30237"/>
    <cellStyle name="표준 6 6 3" xfId="30238"/>
    <cellStyle name="표준 6 6 3 2" xfId="30239"/>
    <cellStyle name="표준 6 6 3 2 2" xfId="30240"/>
    <cellStyle name="표준 6 6 3 2 2 2" xfId="30241"/>
    <cellStyle name="표준 6 6 3 2 2 2 2" xfId="30242"/>
    <cellStyle name="표준 6 6 3 2 2 3" xfId="30243"/>
    <cellStyle name="표준 6 6 3 2 2 4" xfId="30244"/>
    <cellStyle name="표준 6 6 3 2 3" xfId="30245"/>
    <cellStyle name="표준 6 6 3 2 3 2" xfId="30246"/>
    <cellStyle name="표준 6 6 3 2 4" xfId="30247"/>
    <cellStyle name="표준 6 6 3 2 5" xfId="30248"/>
    <cellStyle name="표준 6 6 3 3" xfId="30249"/>
    <cellStyle name="표준 6 6 3 3 2" xfId="30250"/>
    <cellStyle name="표준 6 6 3 3 2 2" xfId="30251"/>
    <cellStyle name="표준 6 6 3 3 2 2 2" xfId="30252"/>
    <cellStyle name="표준 6 6 3 3 2 3" xfId="30253"/>
    <cellStyle name="표준 6 6 3 3 2 4" xfId="30254"/>
    <cellStyle name="표준 6 6 3 3 3" xfId="30255"/>
    <cellStyle name="표준 6 6 3 3 3 2" xfId="30256"/>
    <cellStyle name="표준 6 6 3 3 4" xfId="30257"/>
    <cellStyle name="표준 6 6 3 3 5" xfId="30258"/>
    <cellStyle name="표준 6 6 3 4" xfId="30259"/>
    <cellStyle name="표준 6 6 3 4 2" xfId="30260"/>
    <cellStyle name="표준 6 6 3 4 2 2" xfId="30261"/>
    <cellStyle name="표준 6 6 3 4 2 2 2" xfId="30262"/>
    <cellStyle name="표준 6 6 3 4 2 3" xfId="30263"/>
    <cellStyle name="표준 6 6 3 4 2 4" xfId="30264"/>
    <cellStyle name="표준 6 6 3 4 3" xfId="30265"/>
    <cellStyle name="표준 6 6 3 4 3 2" xfId="30266"/>
    <cellStyle name="표준 6 6 3 4 4" xfId="30267"/>
    <cellStyle name="표준 6 6 3 4 5" xfId="30268"/>
    <cellStyle name="표준 6 6 3 5" xfId="30269"/>
    <cellStyle name="표준 6 6 3 5 2" xfId="30270"/>
    <cellStyle name="표준 6 6 3 5 2 2" xfId="30271"/>
    <cellStyle name="표준 6 6 3 5 2 2 2" xfId="30272"/>
    <cellStyle name="표준 6 6 3 5 2 3" xfId="30273"/>
    <cellStyle name="표준 6 6 3 5 2 4" xfId="30274"/>
    <cellStyle name="표준 6 6 3 5 3" xfId="30275"/>
    <cellStyle name="표준 6 6 3 5 3 2" xfId="30276"/>
    <cellStyle name="표준 6 6 3 5 4" xfId="30277"/>
    <cellStyle name="표준 6 6 3 5 5" xfId="30278"/>
    <cellStyle name="표준 6 6 3 6" xfId="30279"/>
    <cellStyle name="표준 6 6 3 6 2" xfId="30280"/>
    <cellStyle name="표준 6 6 3 6 2 2" xfId="30281"/>
    <cellStyle name="표준 6 6 3 6 3" xfId="30282"/>
    <cellStyle name="표준 6 6 3 6 4" xfId="30283"/>
    <cellStyle name="표준 6 6 3 7" xfId="30284"/>
    <cellStyle name="표준 6 6 3 7 2" xfId="30285"/>
    <cellStyle name="표준 6 6 3 8" xfId="30286"/>
    <cellStyle name="표준 6 6 3 9" xfId="30287"/>
    <cellStyle name="표준 6 6 4" xfId="30288"/>
    <cellStyle name="표준 6 6 4 2" xfId="30289"/>
    <cellStyle name="표준 6 6 4 2 2" xfId="30290"/>
    <cellStyle name="표준 6 6 4 2 2 2" xfId="30291"/>
    <cellStyle name="표준 6 6 4 2 3" xfId="30292"/>
    <cellStyle name="표준 6 6 4 2 4" xfId="30293"/>
    <cellStyle name="표준 6 6 4 3" xfId="30294"/>
    <cellStyle name="표준 6 6 4 3 2" xfId="30295"/>
    <cellStyle name="표준 6 6 4 4" xfId="30296"/>
    <cellStyle name="표준 6 6 4 5" xfId="30297"/>
    <cellStyle name="표준 6 6 5" xfId="30298"/>
    <cellStyle name="표준 6 6 5 2" xfId="30299"/>
    <cellStyle name="표준 6 6 5 2 2" xfId="30300"/>
    <cellStyle name="표준 6 6 5 2 2 2" xfId="30301"/>
    <cellStyle name="표준 6 6 5 2 3" xfId="30302"/>
    <cellStyle name="표준 6 6 5 2 4" xfId="30303"/>
    <cellStyle name="표준 6 6 5 3" xfId="30304"/>
    <cellStyle name="표준 6 6 5 3 2" xfId="30305"/>
    <cellStyle name="표준 6 6 5 4" xfId="30306"/>
    <cellStyle name="표준 6 6 5 5" xfId="30307"/>
    <cellStyle name="표준 6 6 6" xfId="30308"/>
    <cellStyle name="표준 6 6 6 2" xfId="30309"/>
    <cellStyle name="표준 6 6 6 2 2" xfId="30310"/>
    <cellStyle name="표준 6 6 6 2 2 2" xfId="30311"/>
    <cellStyle name="표준 6 6 6 2 3" xfId="30312"/>
    <cellStyle name="표준 6 6 6 2 4" xfId="30313"/>
    <cellStyle name="표준 6 6 6 3" xfId="30314"/>
    <cellStyle name="표준 6 6 6 3 2" xfId="30315"/>
    <cellStyle name="표준 6 6 6 4" xfId="30316"/>
    <cellStyle name="표준 6 6 6 5" xfId="30317"/>
    <cellStyle name="표준 6 6 7" xfId="30318"/>
    <cellStyle name="표준 6 6 7 2" xfId="30319"/>
    <cellStyle name="표준 6 6 7 2 2" xfId="30320"/>
    <cellStyle name="표준 6 6 7 2 2 2" xfId="30321"/>
    <cellStyle name="표준 6 6 7 2 3" xfId="30322"/>
    <cellStyle name="표준 6 6 7 2 4" xfId="30323"/>
    <cellStyle name="표준 6 6 7 3" xfId="30324"/>
    <cellStyle name="표준 6 6 7 3 2" xfId="30325"/>
    <cellStyle name="표준 6 6 7 4" xfId="30326"/>
    <cellStyle name="표준 6 6 7 5" xfId="30327"/>
    <cellStyle name="표준 6 6 8" xfId="30328"/>
    <cellStyle name="표준 6 6 8 2" xfId="30329"/>
    <cellStyle name="표준 6 6 8 2 2" xfId="30330"/>
    <cellStyle name="표준 6 6 8 3" xfId="30331"/>
    <cellStyle name="표준 6 6 8 4" xfId="30332"/>
    <cellStyle name="표준 6 6 9" xfId="30333"/>
    <cellStyle name="표준 6 6 9 2" xfId="30334"/>
    <cellStyle name="표준 6 7" xfId="30335"/>
    <cellStyle name="표준 6 7 10" xfId="30336"/>
    <cellStyle name="표준 6 7 2" xfId="30337"/>
    <cellStyle name="표준 6 7 2 2" xfId="30338"/>
    <cellStyle name="표준 6 7 2 2 2" xfId="30339"/>
    <cellStyle name="표준 6 7 2 2 2 2" xfId="30340"/>
    <cellStyle name="표준 6 7 2 2 2 2 2" xfId="30341"/>
    <cellStyle name="표준 6 7 2 2 2 3" xfId="30342"/>
    <cellStyle name="표준 6 7 2 2 2 4" xfId="30343"/>
    <cellStyle name="표준 6 7 2 2 3" xfId="30344"/>
    <cellStyle name="표준 6 7 2 2 3 2" xfId="30345"/>
    <cellStyle name="표준 6 7 2 2 4" xfId="30346"/>
    <cellStyle name="표준 6 7 2 2 5" xfId="30347"/>
    <cellStyle name="표준 6 7 2 3" xfId="30348"/>
    <cellStyle name="표준 6 7 2 3 2" xfId="30349"/>
    <cellStyle name="표준 6 7 2 3 2 2" xfId="30350"/>
    <cellStyle name="표준 6 7 2 3 2 2 2" xfId="30351"/>
    <cellStyle name="표준 6 7 2 3 2 3" xfId="30352"/>
    <cellStyle name="표준 6 7 2 3 2 4" xfId="30353"/>
    <cellStyle name="표준 6 7 2 3 3" xfId="30354"/>
    <cellStyle name="표준 6 7 2 3 3 2" xfId="30355"/>
    <cellStyle name="표준 6 7 2 3 4" xfId="30356"/>
    <cellStyle name="표준 6 7 2 3 5" xfId="30357"/>
    <cellStyle name="표준 6 7 2 4" xfId="30358"/>
    <cellStyle name="표준 6 7 2 4 2" xfId="30359"/>
    <cellStyle name="표준 6 7 2 4 2 2" xfId="30360"/>
    <cellStyle name="표준 6 7 2 4 2 2 2" xfId="30361"/>
    <cellStyle name="표준 6 7 2 4 2 3" xfId="30362"/>
    <cellStyle name="표준 6 7 2 4 2 4" xfId="30363"/>
    <cellStyle name="표준 6 7 2 4 3" xfId="30364"/>
    <cellStyle name="표준 6 7 2 4 3 2" xfId="30365"/>
    <cellStyle name="표준 6 7 2 4 4" xfId="30366"/>
    <cellStyle name="표준 6 7 2 4 5" xfId="30367"/>
    <cellStyle name="표준 6 7 2 5" xfId="30368"/>
    <cellStyle name="표준 6 7 2 5 2" xfId="30369"/>
    <cellStyle name="표준 6 7 2 5 2 2" xfId="30370"/>
    <cellStyle name="표준 6 7 2 5 2 2 2" xfId="30371"/>
    <cellStyle name="표준 6 7 2 5 2 3" xfId="30372"/>
    <cellStyle name="표준 6 7 2 5 2 4" xfId="30373"/>
    <cellStyle name="표준 6 7 2 5 3" xfId="30374"/>
    <cellStyle name="표준 6 7 2 5 3 2" xfId="30375"/>
    <cellStyle name="표준 6 7 2 5 4" xfId="30376"/>
    <cellStyle name="표준 6 7 2 5 5" xfId="30377"/>
    <cellStyle name="표준 6 7 2 6" xfId="30378"/>
    <cellStyle name="표준 6 7 2 6 2" xfId="30379"/>
    <cellStyle name="표준 6 7 2 6 2 2" xfId="30380"/>
    <cellStyle name="표준 6 7 2 6 3" xfId="30381"/>
    <cellStyle name="표준 6 7 2 6 4" xfId="30382"/>
    <cellStyle name="표준 6 7 2 7" xfId="30383"/>
    <cellStyle name="표준 6 7 2 7 2" xfId="30384"/>
    <cellStyle name="표준 6 7 2 8" xfId="30385"/>
    <cellStyle name="표준 6 7 2 9" xfId="30386"/>
    <cellStyle name="표준 6 7 3" xfId="30387"/>
    <cellStyle name="표준 6 7 3 2" xfId="30388"/>
    <cellStyle name="표준 6 7 3 2 2" xfId="30389"/>
    <cellStyle name="표준 6 7 3 2 2 2" xfId="30390"/>
    <cellStyle name="표준 6 7 3 2 3" xfId="30391"/>
    <cellStyle name="표준 6 7 3 2 4" xfId="30392"/>
    <cellStyle name="표준 6 7 3 3" xfId="30393"/>
    <cellStyle name="표준 6 7 3 3 2" xfId="30394"/>
    <cellStyle name="표준 6 7 3 4" xfId="30395"/>
    <cellStyle name="표준 6 7 3 5" xfId="30396"/>
    <cellStyle name="표준 6 7 4" xfId="30397"/>
    <cellStyle name="표준 6 7 4 2" xfId="30398"/>
    <cellStyle name="표준 6 7 4 2 2" xfId="30399"/>
    <cellStyle name="표준 6 7 4 2 2 2" xfId="30400"/>
    <cellStyle name="표준 6 7 4 2 3" xfId="30401"/>
    <cellStyle name="표준 6 7 4 2 4" xfId="30402"/>
    <cellStyle name="표준 6 7 4 3" xfId="30403"/>
    <cellStyle name="표준 6 7 4 3 2" xfId="30404"/>
    <cellStyle name="표준 6 7 4 4" xfId="30405"/>
    <cellStyle name="표준 6 7 4 5" xfId="30406"/>
    <cellStyle name="표준 6 7 5" xfId="30407"/>
    <cellStyle name="표준 6 7 5 2" xfId="30408"/>
    <cellStyle name="표준 6 7 5 2 2" xfId="30409"/>
    <cellStyle name="표준 6 7 5 2 2 2" xfId="30410"/>
    <cellStyle name="표준 6 7 5 2 3" xfId="30411"/>
    <cellStyle name="표준 6 7 5 2 4" xfId="30412"/>
    <cellStyle name="표준 6 7 5 3" xfId="30413"/>
    <cellStyle name="표준 6 7 5 3 2" xfId="30414"/>
    <cellStyle name="표준 6 7 5 4" xfId="30415"/>
    <cellStyle name="표준 6 7 5 5" xfId="30416"/>
    <cellStyle name="표준 6 7 6" xfId="30417"/>
    <cellStyle name="표준 6 7 6 2" xfId="30418"/>
    <cellStyle name="표준 6 7 6 2 2" xfId="30419"/>
    <cellStyle name="표준 6 7 6 2 2 2" xfId="30420"/>
    <cellStyle name="표준 6 7 6 2 3" xfId="30421"/>
    <cellStyle name="표준 6 7 6 2 4" xfId="30422"/>
    <cellStyle name="표준 6 7 6 3" xfId="30423"/>
    <cellStyle name="표준 6 7 6 3 2" xfId="30424"/>
    <cellStyle name="표준 6 7 6 4" xfId="30425"/>
    <cellStyle name="표준 6 7 6 5" xfId="30426"/>
    <cellStyle name="표준 6 7 7" xfId="30427"/>
    <cellStyle name="표준 6 7 7 2" xfId="30428"/>
    <cellStyle name="표준 6 7 7 2 2" xfId="30429"/>
    <cellStyle name="표준 6 7 7 3" xfId="30430"/>
    <cellStyle name="표준 6 7 7 4" xfId="30431"/>
    <cellStyle name="표준 6 7 8" xfId="30432"/>
    <cellStyle name="표준 6 7 8 2" xfId="30433"/>
    <cellStyle name="표준 6 7 9" xfId="30434"/>
    <cellStyle name="표준 6 8" xfId="30435"/>
    <cellStyle name="표준 6 8 2" xfId="30436"/>
    <cellStyle name="표준 6 8 2 2" xfId="30437"/>
    <cellStyle name="표준 6 8 2 2 2" xfId="30438"/>
    <cellStyle name="표준 6 8 2 2 2 2" xfId="30439"/>
    <cellStyle name="표준 6 8 2 2 3" xfId="30440"/>
    <cellStyle name="표준 6 8 2 2 4" xfId="30441"/>
    <cellStyle name="표준 6 8 2 3" xfId="30442"/>
    <cellStyle name="표준 6 8 2 3 2" xfId="30443"/>
    <cellStyle name="표준 6 8 2 4" xfId="30444"/>
    <cellStyle name="표준 6 8 2 5" xfId="30445"/>
    <cellStyle name="표준 6 8 3" xfId="30446"/>
    <cellStyle name="표준 6 8 3 2" xfId="30447"/>
    <cellStyle name="표준 6 8 3 2 2" xfId="30448"/>
    <cellStyle name="표준 6 8 3 2 2 2" xfId="30449"/>
    <cellStyle name="표준 6 8 3 2 3" xfId="30450"/>
    <cellStyle name="표준 6 8 3 2 4" xfId="30451"/>
    <cellStyle name="표준 6 8 3 3" xfId="30452"/>
    <cellStyle name="표준 6 8 3 3 2" xfId="30453"/>
    <cellStyle name="표준 6 8 3 4" xfId="30454"/>
    <cellStyle name="표준 6 8 3 5" xfId="30455"/>
    <cellStyle name="표준 6 8 4" xfId="30456"/>
    <cellStyle name="표준 6 8 4 2" xfId="30457"/>
    <cellStyle name="표준 6 8 4 2 2" xfId="30458"/>
    <cellStyle name="표준 6 8 4 2 2 2" xfId="30459"/>
    <cellStyle name="표준 6 8 4 2 3" xfId="30460"/>
    <cellStyle name="표준 6 8 4 2 4" xfId="30461"/>
    <cellStyle name="표준 6 8 4 3" xfId="30462"/>
    <cellStyle name="표준 6 8 4 3 2" xfId="30463"/>
    <cellStyle name="표준 6 8 4 4" xfId="30464"/>
    <cellStyle name="표준 6 8 4 5" xfId="30465"/>
    <cellStyle name="표준 6 8 5" xfId="30466"/>
    <cellStyle name="표준 6 8 5 2" xfId="30467"/>
    <cellStyle name="표준 6 8 5 2 2" xfId="30468"/>
    <cellStyle name="표준 6 8 5 2 2 2" xfId="30469"/>
    <cellStyle name="표준 6 8 5 2 3" xfId="30470"/>
    <cellStyle name="표준 6 8 5 2 4" xfId="30471"/>
    <cellStyle name="표준 6 8 5 3" xfId="30472"/>
    <cellStyle name="표준 6 8 5 3 2" xfId="30473"/>
    <cellStyle name="표준 6 8 5 4" xfId="30474"/>
    <cellStyle name="표준 6 8 5 5" xfId="30475"/>
    <cellStyle name="표준 6 8 6" xfId="30476"/>
    <cellStyle name="표준 6 8 6 2" xfId="30477"/>
    <cellStyle name="표준 6 8 6 2 2" xfId="30478"/>
    <cellStyle name="표준 6 8 6 3" xfId="30479"/>
    <cellStyle name="표준 6 8 6 4" xfId="30480"/>
    <cellStyle name="표준 6 8 7" xfId="30481"/>
    <cellStyle name="표준 6 8 7 2" xfId="30482"/>
    <cellStyle name="표준 6 8 8" xfId="30483"/>
    <cellStyle name="표준 6 8 9" xfId="30484"/>
    <cellStyle name="표준 6 9" xfId="30485"/>
    <cellStyle name="표준 6 9 2" xfId="30486"/>
    <cellStyle name="표준 6 9 2 2" xfId="30487"/>
    <cellStyle name="표준 6 9 2 2 2" xfId="30488"/>
    <cellStyle name="표준 6 9 2 3" xfId="30489"/>
    <cellStyle name="표준 6 9 2 4" xfId="30490"/>
    <cellStyle name="표준 6 9 3" xfId="30491"/>
    <cellStyle name="표준 6 9 3 2" xfId="30492"/>
    <cellStyle name="표준 6 9 4" xfId="30493"/>
    <cellStyle name="표준 6 9 5" xfId="30494"/>
    <cellStyle name="표준 60" xfId="30495"/>
    <cellStyle name="표준 60 2" xfId="30496"/>
    <cellStyle name="표준 61" xfId="30497"/>
    <cellStyle name="표준 61 2" xfId="30498"/>
    <cellStyle name="표준 62" xfId="30499"/>
    <cellStyle name="표준 62 2" xfId="30500"/>
    <cellStyle name="표준 63" xfId="30501"/>
    <cellStyle name="표준 63 2" xfId="30502"/>
    <cellStyle name="표준 64" xfId="30503"/>
    <cellStyle name="표준 64 2" xfId="30504"/>
    <cellStyle name="표준 65" xfId="30505"/>
    <cellStyle name="표준 65 2" xfId="30506"/>
    <cellStyle name="표준 66" xfId="30507"/>
    <cellStyle name="표준 66 2" xfId="30508"/>
    <cellStyle name="표준 67" xfId="30509"/>
    <cellStyle name="표준 67 2" xfId="30510"/>
    <cellStyle name="표준 68" xfId="30511"/>
    <cellStyle name="표준 69" xfId="30512"/>
    <cellStyle name="표준 69 2" xfId="30513"/>
    <cellStyle name="표준 7" xfId="30514"/>
    <cellStyle name="표준 7 10" xfId="30515"/>
    <cellStyle name="표준 7 10 2" xfId="30516"/>
    <cellStyle name="표준 7 10 2 2" xfId="30517"/>
    <cellStyle name="표준 7 10 2 2 2" xfId="30518"/>
    <cellStyle name="표준 7 10 2 3" xfId="30519"/>
    <cellStyle name="표준 7 10 2 4" xfId="30520"/>
    <cellStyle name="표준 7 10 3" xfId="30521"/>
    <cellStyle name="표준 7 10 3 2" xfId="30522"/>
    <cellStyle name="표준 7 10 4" xfId="30523"/>
    <cellStyle name="표준 7 10 5" xfId="30524"/>
    <cellStyle name="표준 7 11" xfId="30525"/>
    <cellStyle name="표준 7 11 2" xfId="30526"/>
    <cellStyle name="표준 7 11 2 2" xfId="30527"/>
    <cellStyle name="표준 7 11 2 2 2" xfId="30528"/>
    <cellStyle name="표준 7 11 2 3" xfId="30529"/>
    <cellStyle name="표준 7 11 2 4" xfId="30530"/>
    <cellStyle name="표준 7 11 3" xfId="30531"/>
    <cellStyle name="표준 7 11 3 2" xfId="30532"/>
    <cellStyle name="표준 7 11 4" xfId="30533"/>
    <cellStyle name="표준 7 11 5" xfId="30534"/>
    <cellStyle name="표준 7 12" xfId="30535"/>
    <cellStyle name="표준 7 12 2" xfId="30536"/>
    <cellStyle name="표준 7 12 2 2" xfId="30537"/>
    <cellStyle name="표준 7 12 3" xfId="30538"/>
    <cellStyle name="표준 7 12 4" xfId="30539"/>
    <cellStyle name="표준 7 12 5" xfId="30540"/>
    <cellStyle name="표준 7 13" xfId="30541"/>
    <cellStyle name="표준 7 13 2" xfId="30542"/>
    <cellStyle name="표준 7 14" xfId="30543"/>
    <cellStyle name="표준 7 15" xfId="30544"/>
    <cellStyle name="표준 7 16" xfId="30545"/>
    <cellStyle name="표준 7 17" xfId="30546"/>
    <cellStyle name="표준 7 2" xfId="30547"/>
    <cellStyle name="표준 7 2 10" xfId="30548"/>
    <cellStyle name="표준 7 2 10 2" xfId="30549"/>
    <cellStyle name="표준 7 2 10 2 2" xfId="30550"/>
    <cellStyle name="표준 7 2 10 3" xfId="30551"/>
    <cellStyle name="표준 7 2 10 4" xfId="30552"/>
    <cellStyle name="표준 7 2 11" xfId="30553"/>
    <cellStyle name="표준 7 2 11 2" xfId="30554"/>
    <cellStyle name="표준 7 2 12" xfId="30555"/>
    <cellStyle name="표준 7 2 13" xfId="30556"/>
    <cellStyle name="표준 7 2 14" xfId="30557"/>
    <cellStyle name="표준 7 2 2" xfId="30558"/>
    <cellStyle name="표준 7 2 2 10" xfId="30559"/>
    <cellStyle name="표준 7 2 2 10 2" xfId="30560"/>
    <cellStyle name="표준 7 2 2 11" xfId="30561"/>
    <cellStyle name="표준 7 2 2 12" xfId="30562"/>
    <cellStyle name="표준 7 2 2 12 2" xfId="30563"/>
    <cellStyle name="표준 7 2 2 2" xfId="30564"/>
    <cellStyle name="표준 7 2 2 2 10" xfId="30565"/>
    <cellStyle name="표준 7 2 2 2 11" xfId="30566"/>
    <cellStyle name="표준 7 2 2 2 2" xfId="30567"/>
    <cellStyle name="표준 7 2 2 2 2 10" xfId="30568"/>
    <cellStyle name="표준 7 2 2 2 2 2" xfId="30569"/>
    <cellStyle name="표준 7 2 2 2 2 2 2" xfId="30570"/>
    <cellStyle name="표준 7 2 2 2 2 2 2 2" xfId="30571"/>
    <cellStyle name="표준 7 2 2 2 2 2 2 2 2" xfId="30572"/>
    <cellStyle name="표준 7 2 2 2 2 2 2 2 2 2" xfId="30573"/>
    <cellStyle name="표준 7 2 2 2 2 2 2 2 3" xfId="30574"/>
    <cellStyle name="표준 7 2 2 2 2 2 2 2 4" xfId="30575"/>
    <cellStyle name="표준 7 2 2 2 2 2 2 3" xfId="30576"/>
    <cellStyle name="표준 7 2 2 2 2 2 2 3 2" xfId="30577"/>
    <cellStyle name="표준 7 2 2 2 2 2 2 4" xfId="30578"/>
    <cellStyle name="표준 7 2 2 2 2 2 2 5" xfId="30579"/>
    <cellStyle name="표준 7 2 2 2 2 2 3" xfId="30580"/>
    <cellStyle name="표준 7 2 2 2 2 2 3 2" xfId="30581"/>
    <cellStyle name="표준 7 2 2 2 2 2 3 2 2" xfId="30582"/>
    <cellStyle name="표준 7 2 2 2 2 2 3 2 2 2" xfId="30583"/>
    <cellStyle name="표준 7 2 2 2 2 2 3 2 3" xfId="30584"/>
    <cellStyle name="표준 7 2 2 2 2 2 3 2 4" xfId="30585"/>
    <cellStyle name="표준 7 2 2 2 2 2 3 3" xfId="30586"/>
    <cellStyle name="표준 7 2 2 2 2 2 3 3 2" xfId="30587"/>
    <cellStyle name="표준 7 2 2 2 2 2 3 4" xfId="30588"/>
    <cellStyle name="표준 7 2 2 2 2 2 3 5" xfId="30589"/>
    <cellStyle name="표준 7 2 2 2 2 2 4" xfId="30590"/>
    <cellStyle name="표준 7 2 2 2 2 2 4 2" xfId="30591"/>
    <cellStyle name="표준 7 2 2 2 2 2 4 2 2" xfId="30592"/>
    <cellStyle name="표준 7 2 2 2 2 2 4 2 2 2" xfId="30593"/>
    <cellStyle name="표준 7 2 2 2 2 2 4 2 3" xfId="30594"/>
    <cellStyle name="표준 7 2 2 2 2 2 4 2 4" xfId="30595"/>
    <cellStyle name="표준 7 2 2 2 2 2 4 3" xfId="30596"/>
    <cellStyle name="표준 7 2 2 2 2 2 4 3 2" xfId="30597"/>
    <cellStyle name="표준 7 2 2 2 2 2 4 4" xfId="30598"/>
    <cellStyle name="표준 7 2 2 2 2 2 4 5" xfId="30599"/>
    <cellStyle name="표준 7 2 2 2 2 2 5" xfId="30600"/>
    <cellStyle name="표준 7 2 2 2 2 2 5 2" xfId="30601"/>
    <cellStyle name="표준 7 2 2 2 2 2 5 2 2" xfId="30602"/>
    <cellStyle name="표준 7 2 2 2 2 2 5 2 2 2" xfId="30603"/>
    <cellStyle name="표준 7 2 2 2 2 2 5 2 3" xfId="30604"/>
    <cellStyle name="표준 7 2 2 2 2 2 5 2 4" xfId="30605"/>
    <cellStyle name="표준 7 2 2 2 2 2 5 3" xfId="30606"/>
    <cellStyle name="표준 7 2 2 2 2 2 5 3 2" xfId="30607"/>
    <cellStyle name="표준 7 2 2 2 2 2 5 4" xfId="30608"/>
    <cellStyle name="표준 7 2 2 2 2 2 5 5" xfId="30609"/>
    <cellStyle name="표준 7 2 2 2 2 2 6" xfId="30610"/>
    <cellStyle name="표준 7 2 2 2 2 2 6 2" xfId="30611"/>
    <cellStyle name="표준 7 2 2 2 2 2 6 2 2" xfId="30612"/>
    <cellStyle name="표준 7 2 2 2 2 2 6 3" xfId="30613"/>
    <cellStyle name="표준 7 2 2 2 2 2 6 4" xfId="30614"/>
    <cellStyle name="표준 7 2 2 2 2 2 7" xfId="30615"/>
    <cellStyle name="표준 7 2 2 2 2 2 7 2" xfId="30616"/>
    <cellStyle name="표준 7 2 2 2 2 2 8" xfId="30617"/>
    <cellStyle name="표준 7 2 2 2 2 2 9" xfId="30618"/>
    <cellStyle name="표준 7 2 2 2 2 3" xfId="30619"/>
    <cellStyle name="표준 7 2 2 2 2 3 2" xfId="30620"/>
    <cellStyle name="표준 7 2 2 2 2 3 2 2" xfId="30621"/>
    <cellStyle name="표준 7 2 2 2 2 3 2 2 2" xfId="30622"/>
    <cellStyle name="표준 7 2 2 2 2 3 2 3" xfId="30623"/>
    <cellStyle name="표준 7 2 2 2 2 3 2 4" xfId="30624"/>
    <cellStyle name="표준 7 2 2 2 2 3 3" xfId="30625"/>
    <cellStyle name="표준 7 2 2 2 2 3 3 2" xfId="30626"/>
    <cellStyle name="표준 7 2 2 2 2 3 4" xfId="30627"/>
    <cellStyle name="표준 7 2 2 2 2 3 5" xfId="30628"/>
    <cellStyle name="표준 7 2 2 2 2 4" xfId="30629"/>
    <cellStyle name="표준 7 2 2 2 2 4 2" xfId="30630"/>
    <cellStyle name="표준 7 2 2 2 2 4 2 2" xfId="30631"/>
    <cellStyle name="표준 7 2 2 2 2 4 2 2 2" xfId="30632"/>
    <cellStyle name="표준 7 2 2 2 2 4 2 3" xfId="30633"/>
    <cellStyle name="표준 7 2 2 2 2 4 2 4" xfId="30634"/>
    <cellStyle name="표준 7 2 2 2 2 4 3" xfId="30635"/>
    <cellStyle name="표준 7 2 2 2 2 4 3 2" xfId="30636"/>
    <cellStyle name="표준 7 2 2 2 2 4 4" xfId="30637"/>
    <cellStyle name="표준 7 2 2 2 2 4 5" xfId="30638"/>
    <cellStyle name="표준 7 2 2 2 2 5" xfId="30639"/>
    <cellStyle name="표준 7 2 2 2 2 5 2" xfId="30640"/>
    <cellStyle name="표준 7 2 2 2 2 5 2 2" xfId="30641"/>
    <cellStyle name="표준 7 2 2 2 2 5 2 2 2" xfId="30642"/>
    <cellStyle name="표준 7 2 2 2 2 5 2 3" xfId="30643"/>
    <cellStyle name="표준 7 2 2 2 2 5 2 4" xfId="30644"/>
    <cellStyle name="표준 7 2 2 2 2 5 3" xfId="30645"/>
    <cellStyle name="표준 7 2 2 2 2 5 3 2" xfId="30646"/>
    <cellStyle name="표준 7 2 2 2 2 5 4" xfId="30647"/>
    <cellStyle name="표준 7 2 2 2 2 5 5" xfId="30648"/>
    <cellStyle name="표준 7 2 2 2 2 6" xfId="30649"/>
    <cellStyle name="표준 7 2 2 2 2 6 2" xfId="30650"/>
    <cellStyle name="표준 7 2 2 2 2 6 2 2" xfId="30651"/>
    <cellStyle name="표준 7 2 2 2 2 6 2 2 2" xfId="30652"/>
    <cellStyle name="표준 7 2 2 2 2 6 2 3" xfId="30653"/>
    <cellStyle name="표준 7 2 2 2 2 6 2 4" xfId="30654"/>
    <cellStyle name="표준 7 2 2 2 2 6 3" xfId="30655"/>
    <cellStyle name="표준 7 2 2 2 2 6 3 2" xfId="30656"/>
    <cellStyle name="표준 7 2 2 2 2 6 4" xfId="30657"/>
    <cellStyle name="표준 7 2 2 2 2 6 5" xfId="30658"/>
    <cellStyle name="표준 7 2 2 2 2 7" xfId="30659"/>
    <cellStyle name="표준 7 2 2 2 2 7 2" xfId="30660"/>
    <cellStyle name="표준 7 2 2 2 2 7 2 2" xfId="30661"/>
    <cellStyle name="표준 7 2 2 2 2 7 3" xfId="30662"/>
    <cellStyle name="표준 7 2 2 2 2 7 4" xfId="30663"/>
    <cellStyle name="표준 7 2 2 2 2 8" xfId="30664"/>
    <cellStyle name="표준 7 2 2 2 2 8 2" xfId="30665"/>
    <cellStyle name="표준 7 2 2 2 2 9" xfId="30666"/>
    <cellStyle name="표준 7 2 2 2 3" xfId="30667"/>
    <cellStyle name="표준 7 2 2 2 3 2" xfId="30668"/>
    <cellStyle name="표준 7 2 2 2 3 2 2" xfId="30669"/>
    <cellStyle name="표준 7 2 2 2 3 2 2 2" xfId="30670"/>
    <cellStyle name="표준 7 2 2 2 3 2 2 2 2" xfId="30671"/>
    <cellStyle name="표준 7 2 2 2 3 2 2 3" xfId="30672"/>
    <cellStyle name="표준 7 2 2 2 3 2 2 4" xfId="30673"/>
    <cellStyle name="표준 7 2 2 2 3 2 3" xfId="30674"/>
    <cellStyle name="표준 7 2 2 2 3 2 3 2" xfId="30675"/>
    <cellStyle name="표준 7 2 2 2 3 2 4" xfId="30676"/>
    <cellStyle name="표준 7 2 2 2 3 2 5" xfId="30677"/>
    <cellStyle name="표준 7 2 2 2 3 3" xfId="30678"/>
    <cellStyle name="표준 7 2 2 2 3 3 2" xfId="30679"/>
    <cellStyle name="표준 7 2 2 2 3 3 2 2" xfId="30680"/>
    <cellStyle name="표준 7 2 2 2 3 3 2 2 2" xfId="30681"/>
    <cellStyle name="표준 7 2 2 2 3 3 2 3" xfId="30682"/>
    <cellStyle name="표준 7 2 2 2 3 3 2 4" xfId="30683"/>
    <cellStyle name="표준 7 2 2 2 3 3 3" xfId="30684"/>
    <cellStyle name="표준 7 2 2 2 3 3 3 2" xfId="30685"/>
    <cellStyle name="표준 7 2 2 2 3 3 4" xfId="30686"/>
    <cellStyle name="표준 7 2 2 2 3 3 5" xfId="30687"/>
    <cellStyle name="표준 7 2 2 2 3 4" xfId="30688"/>
    <cellStyle name="표준 7 2 2 2 3 4 2" xfId="30689"/>
    <cellStyle name="표준 7 2 2 2 3 4 2 2" xfId="30690"/>
    <cellStyle name="표준 7 2 2 2 3 4 2 2 2" xfId="30691"/>
    <cellStyle name="표준 7 2 2 2 3 4 2 3" xfId="30692"/>
    <cellStyle name="표준 7 2 2 2 3 4 2 4" xfId="30693"/>
    <cellStyle name="표준 7 2 2 2 3 4 3" xfId="30694"/>
    <cellStyle name="표준 7 2 2 2 3 4 3 2" xfId="30695"/>
    <cellStyle name="표준 7 2 2 2 3 4 4" xfId="30696"/>
    <cellStyle name="표준 7 2 2 2 3 4 5" xfId="30697"/>
    <cellStyle name="표준 7 2 2 2 3 5" xfId="30698"/>
    <cellStyle name="표준 7 2 2 2 3 5 2" xfId="30699"/>
    <cellStyle name="표준 7 2 2 2 3 5 2 2" xfId="30700"/>
    <cellStyle name="표준 7 2 2 2 3 5 2 2 2" xfId="30701"/>
    <cellStyle name="표준 7 2 2 2 3 5 2 3" xfId="30702"/>
    <cellStyle name="표준 7 2 2 2 3 5 2 4" xfId="30703"/>
    <cellStyle name="표준 7 2 2 2 3 5 3" xfId="30704"/>
    <cellStyle name="표준 7 2 2 2 3 5 3 2" xfId="30705"/>
    <cellStyle name="표준 7 2 2 2 3 5 4" xfId="30706"/>
    <cellStyle name="표준 7 2 2 2 3 5 5" xfId="30707"/>
    <cellStyle name="표준 7 2 2 2 3 6" xfId="30708"/>
    <cellStyle name="표준 7 2 2 2 3 6 2" xfId="30709"/>
    <cellStyle name="표준 7 2 2 2 3 6 2 2" xfId="30710"/>
    <cellStyle name="표준 7 2 2 2 3 6 3" xfId="30711"/>
    <cellStyle name="표준 7 2 2 2 3 6 4" xfId="30712"/>
    <cellStyle name="표준 7 2 2 2 3 7" xfId="30713"/>
    <cellStyle name="표준 7 2 2 2 3 7 2" xfId="30714"/>
    <cellStyle name="표준 7 2 2 2 3 8" xfId="30715"/>
    <cellStyle name="표준 7 2 2 2 3 9" xfId="30716"/>
    <cellStyle name="표준 7 2 2 2 4" xfId="30717"/>
    <cellStyle name="표준 7 2 2 2 4 2" xfId="30718"/>
    <cellStyle name="표준 7 2 2 2 4 2 2" xfId="30719"/>
    <cellStyle name="표준 7 2 2 2 4 2 2 2" xfId="30720"/>
    <cellStyle name="표준 7 2 2 2 4 2 3" xfId="30721"/>
    <cellStyle name="표준 7 2 2 2 4 2 4" xfId="30722"/>
    <cellStyle name="표준 7 2 2 2 4 3" xfId="30723"/>
    <cellStyle name="표준 7 2 2 2 4 3 2" xfId="30724"/>
    <cellStyle name="표준 7 2 2 2 4 4" xfId="30725"/>
    <cellStyle name="표준 7 2 2 2 4 5" xfId="30726"/>
    <cellStyle name="표준 7 2 2 2 5" xfId="30727"/>
    <cellStyle name="표준 7 2 2 2 5 2" xfId="30728"/>
    <cellStyle name="표준 7 2 2 2 5 2 2" xfId="30729"/>
    <cellStyle name="표준 7 2 2 2 5 2 2 2" xfId="30730"/>
    <cellStyle name="표준 7 2 2 2 5 2 3" xfId="30731"/>
    <cellStyle name="표준 7 2 2 2 5 2 4" xfId="30732"/>
    <cellStyle name="표준 7 2 2 2 5 3" xfId="30733"/>
    <cellStyle name="표준 7 2 2 2 5 3 2" xfId="30734"/>
    <cellStyle name="표준 7 2 2 2 5 4" xfId="30735"/>
    <cellStyle name="표준 7 2 2 2 5 5" xfId="30736"/>
    <cellStyle name="표준 7 2 2 2 6" xfId="30737"/>
    <cellStyle name="표준 7 2 2 2 6 2" xfId="30738"/>
    <cellStyle name="표준 7 2 2 2 6 2 2" xfId="30739"/>
    <cellStyle name="표준 7 2 2 2 6 2 2 2" xfId="30740"/>
    <cellStyle name="표준 7 2 2 2 6 2 3" xfId="30741"/>
    <cellStyle name="표준 7 2 2 2 6 2 4" xfId="30742"/>
    <cellStyle name="표준 7 2 2 2 6 3" xfId="30743"/>
    <cellStyle name="표준 7 2 2 2 6 3 2" xfId="30744"/>
    <cellStyle name="표준 7 2 2 2 6 4" xfId="30745"/>
    <cellStyle name="표준 7 2 2 2 6 5" xfId="30746"/>
    <cellStyle name="표준 7 2 2 2 7" xfId="30747"/>
    <cellStyle name="표준 7 2 2 2 7 2" xfId="30748"/>
    <cellStyle name="표준 7 2 2 2 7 2 2" xfId="30749"/>
    <cellStyle name="표준 7 2 2 2 7 2 2 2" xfId="30750"/>
    <cellStyle name="표준 7 2 2 2 7 2 3" xfId="30751"/>
    <cellStyle name="표준 7 2 2 2 7 2 4" xfId="30752"/>
    <cellStyle name="표준 7 2 2 2 7 3" xfId="30753"/>
    <cellStyle name="표준 7 2 2 2 7 3 2" xfId="30754"/>
    <cellStyle name="표준 7 2 2 2 7 4" xfId="30755"/>
    <cellStyle name="표준 7 2 2 2 7 5" xfId="30756"/>
    <cellStyle name="표준 7 2 2 2 8" xfId="30757"/>
    <cellStyle name="표준 7 2 2 2 8 2" xfId="30758"/>
    <cellStyle name="표준 7 2 2 2 8 2 2" xfId="30759"/>
    <cellStyle name="표준 7 2 2 2 8 3" xfId="30760"/>
    <cellStyle name="표준 7 2 2 2 8 4" xfId="30761"/>
    <cellStyle name="표준 7 2 2 2 9" xfId="30762"/>
    <cellStyle name="표준 7 2 2 2 9 2" xfId="30763"/>
    <cellStyle name="표준 7 2 2 3" xfId="30764"/>
    <cellStyle name="표준 7 2 2 3 10" xfId="30765"/>
    <cellStyle name="표준 7 2 2 3 2" xfId="30766"/>
    <cellStyle name="표준 7 2 2 3 2 2" xfId="30767"/>
    <cellStyle name="표준 7 2 2 3 2 2 2" xfId="30768"/>
    <cellStyle name="표준 7 2 2 3 2 2 2 2" xfId="30769"/>
    <cellStyle name="표준 7 2 2 3 2 2 2 2 2" xfId="30770"/>
    <cellStyle name="표준 7 2 2 3 2 2 2 3" xfId="30771"/>
    <cellStyle name="표준 7 2 2 3 2 2 2 4" xfId="30772"/>
    <cellStyle name="표준 7 2 2 3 2 2 3" xfId="30773"/>
    <cellStyle name="표준 7 2 2 3 2 2 3 2" xfId="30774"/>
    <cellStyle name="표준 7 2 2 3 2 2 4" xfId="30775"/>
    <cellStyle name="표준 7 2 2 3 2 2 5" xfId="30776"/>
    <cellStyle name="표준 7 2 2 3 2 3" xfId="30777"/>
    <cellStyle name="표준 7 2 2 3 2 3 2" xfId="30778"/>
    <cellStyle name="표준 7 2 2 3 2 3 2 2" xfId="30779"/>
    <cellStyle name="표준 7 2 2 3 2 3 2 2 2" xfId="30780"/>
    <cellStyle name="표준 7 2 2 3 2 3 2 3" xfId="30781"/>
    <cellStyle name="표준 7 2 2 3 2 3 2 4" xfId="30782"/>
    <cellStyle name="표준 7 2 2 3 2 3 3" xfId="30783"/>
    <cellStyle name="표준 7 2 2 3 2 3 3 2" xfId="30784"/>
    <cellStyle name="표준 7 2 2 3 2 3 4" xfId="30785"/>
    <cellStyle name="표준 7 2 2 3 2 3 5" xfId="30786"/>
    <cellStyle name="표준 7 2 2 3 2 4" xfId="30787"/>
    <cellStyle name="표준 7 2 2 3 2 4 2" xfId="30788"/>
    <cellStyle name="표준 7 2 2 3 2 4 2 2" xfId="30789"/>
    <cellStyle name="표준 7 2 2 3 2 4 2 2 2" xfId="30790"/>
    <cellStyle name="표준 7 2 2 3 2 4 2 3" xfId="30791"/>
    <cellStyle name="표준 7 2 2 3 2 4 2 4" xfId="30792"/>
    <cellStyle name="표준 7 2 2 3 2 4 3" xfId="30793"/>
    <cellStyle name="표준 7 2 2 3 2 4 3 2" xfId="30794"/>
    <cellStyle name="표준 7 2 2 3 2 4 4" xfId="30795"/>
    <cellStyle name="표준 7 2 2 3 2 4 5" xfId="30796"/>
    <cellStyle name="표준 7 2 2 3 2 5" xfId="30797"/>
    <cellStyle name="표준 7 2 2 3 2 5 2" xfId="30798"/>
    <cellStyle name="표준 7 2 2 3 2 5 2 2" xfId="30799"/>
    <cellStyle name="표준 7 2 2 3 2 5 2 2 2" xfId="30800"/>
    <cellStyle name="표준 7 2 2 3 2 5 2 3" xfId="30801"/>
    <cellStyle name="표준 7 2 2 3 2 5 2 4" xfId="30802"/>
    <cellStyle name="표준 7 2 2 3 2 5 3" xfId="30803"/>
    <cellStyle name="표준 7 2 2 3 2 5 3 2" xfId="30804"/>
    <cellStyle name="표준 7 2 2 3 2 5 4" xfId="30805"/>
    <cellStyle name="표준 7 2 2 3 2 5 5" xfId="30806"/>
    <cellStyle name="표준 7 2 2 3 2 6" xfId="30807"/>
    <cellStyle name="표준 7 2 2 3 2 6 2" xfId="30808"/>
    <cellStyle name="표준 7 2 2 3 2 6 2 2" xfId="30809"/>
    <cellStyle name="표준 7 2 2 3 2 6 3" xfId="30810"/>
    <cellStyle name="표준 7 2 2 3 2 6 4" xfId="30811"/>
    <cellStyle name="표준 7 2 2 3 2 7" xfId="30812"/>
    <cellStyle name="표준 7 2 2 3 2 7 2" xfId="30813"/>
    <cellStyle name="표준 7 2 2 3 2 8" xfId="30814"/>
    <cellStyle name="표준 7 2 2 3 2 9" xfId="30815"/>
    <cellStyle name="표준 7 2 2 3 3" xfId="30816"/>
    <cellStyle name="표준 7 2 2 3 3 2" xfId="30817"/>
    <cellStyle name="표준 7 2 2 3 3 2 2" xfId="30818"/>
    <cellStyle name="표준 7 2 2 3 3 2 2 2" xfId="30819"/>
    <cellStyle name="표준 7 2 2 3 3 2 3" xfId="30820"/>
    <cellStyle name="표준 7 2 2 3 3 2 4" xfId="30821"/>
    <cellStyle name="표준 7 2 2 3 3 3" xfId="30822"/>
    <cellStyle name="표준 7 2 2 3 3 3 2" xfId="30823"/>
    <cellStyle name="표준 7 2 2 3 3 4" xfId="30824"/>
    <cellStyle name="표준 7 2 2 3 3 5" xfId="30825"/>
    <cellStyle name="표준 7 2 2 3 4" xfId="30826"/>
    <cellStyle name="표준 7 2 2 3 4 2" xfId="30827"/>
    <cellStyle name="표준 7 2 2 3 4 2 2" xfId="30828"/>
    <cellStyle name="표준 7 2 2 3 4 2 2 2" xfId="30829"/>
    <cellStyle name="표준 7 2 2 3 4 2 3" xfId="30830"/>
    <cellStyle name="표준 7 2 2 3 4 2 4" xfId="30831"/>
    <cellStyle name="표준 7 2 2 3 4 3" xfId="30832"/>
    <cellStyle name="표준 7 2 2 3 4 3 2" xfId="30833"/>
    <cellStyle name="표준 7 2 2 3 4 4" xfId="30834"/>
    <cellStyle name="표준 7 2 2 3 4 5" xfId="30835"/>
    <cellStyle name="표준 7 2 2 3 5" xfId="30836"/>
    <cellStyle name="표준 7 2 2 3 5 2" xfId="30837"/>
    <cellStyle name="표준 7 2 2 3 5 2 2" xfId="30838"/>
    <cellStyle name="표준 7 2 2 3 5 2 2 2" xfId="30839"/>
    <cellStyle name="표준 7 2 2 3 5 2 3" xfId="30840"/>
    <cellStyle name="표준 7 2 2 3 5 2 4" xfId="30841"/>
    <cellStyle name="표준 7 2 2 3 5 3" xfId="30842"/>
    <cellStyle name="표준 7 2 2 3 5 3 2" xfId="30843"/>
    <cellStyle name="표준 7 2 2 3 5 4" xfId="30844"/>
    <cellStyle name="표준 7 2 2 3 5 5" xfId="30845"/>
    <cellStyle name="표준 7 2 2 3 6" xfId="30846"/>
    <cellStyle name="표준 7 2 2 3 6 2" xfId="30847"/>
    <cellStyle name="표준 7 2 2 3 6 2 2" xfId="30848"/>
    <cellStyle name="표준 7 2 2 3 6 2 2 2" xfId="30849"/>
    <cellStyle name="표준 7 2 2 3 6 2 3" xfId="30850"/>
    <cellStyle name="표준 7 2 2 3 6 2 4" xfId="30851"/>
    <cellStyle name="표준 7 2 2 3 6 3" xfId="30852"/>
    <cellStyle name="표준 7 2 2 3 6 3 2" xfId="30853"/>
    <cellStyle name="표준 7 2 2 3 6 4" xfId="30854"/>
    <cellStyle name="표준 7 2 2 3 6 5" xfId="30855"/>
    <cellStyle name="표준 7 2 2 3 7" xfId="30856"/>
    <cellStyle name="표준 7 2 2 3 7 2" xfId="30857"/>
    <cellStyle name="표준 7 2 2 3 7 2 2" xfId="30858"/>
    <cellStyle name="표준 7 2 2 3 7 3" xfId="30859"/>
    <cellStyle name="표준 7 2 2 3 7 4" xfId="30860"/>
    <cellStyle name="표준 7 2 2 3 8" xfId="30861"/>
    <cellStyle name="표준 7 2 2 3 8 2" xfId="30862"/>
    <cellStyle name="표준 7 2 2 3 9" xfId="30863"/>
    <cellStyle name="표준 7 2 2 4" xfId="30864"/>
    <cellStyle name="표준 7 2 2 4 2" xfId="30865"/>
    <cellStyle name="표준 7 2 2 4 2 2" xfId="30866"/>
    <cellStyle name="표준 7 2 2 4 2 2 2" xfId="30867"/>
    <cellStyle name="표준 7 2 2 4 2 2 2 2" xfId="30868"/>
    <cellStyle name="표준 7 2 2 4 2 2 3" xfId="30869"/>
    <cellStyle name="표준 7 2 2 4 2 2 4" xfId="30870"/>
    <cellStyle name="표준 7 2 2 4 2 3" xfId="30871"/>
    <cellStyle name="표준 7 2 2 4 2 3 2" xfId="30872"/>
    <cellStyle name="표준 7 2 2 4 2 4" xfId="30873"/>
    <cellStyle name="표준 7 2 2 4 2 5" xfId="30874"/>
    <cellStyle name="표준 7 2 2 4 3" xfId="30875"/>
    <cellStyle name="표준 7 2 2 4 3 2" xfId="30876"/>
    <cellStyle name="표준 7 2 2 4 3 2 2" xfId="30877"/>
    <cellStyle name="표준 7 2 2 4 3 2 2 2" xfId="30878"/>
    <cellStyle name="표준 7 2 2 4 3 2 3" xfId="30879"/>
    <cellStyle name="표준 7 2 2 4 3 2 4" xfId="30880"/>
    <cellStyle name="표준 7 2 2 4 3 3" xfId="30881"/>
    <cellStyle name="표준 7 2 2 4 3 3 2" xfId="30882"/>
    <cellStyle name="표준 7 2 2 4 3 4" xfId="30883"/>
    <cellStyle name="표준 7 2 2 4 3 5" xfId="30884"/>
    <cellStyle name="표준 7 2 2 4 4" xfId="30885"/>
    <cellStyle name="표준 7 2 2 4 4 2" xfId="30886"/>
    <cellStyle name="표준 7 2 2 4 4 2 2" xfId="30887"/>
    <cellStyle name="표준 7 2 2 4 4 2 2 2" xfId="30888"/>
    <cellStyle name="표준 7 2 2 4 4 2 3" xfId="30889"/>
    <cellStyle name="표준 7 2 2 4 4 2 4" xfId="30890"/>
    <cellStyle name="표준 7 2 2 4 4 3" xfId="30891"/>
    <cellStyle name="표준 7 2 2 4 4 3 2" xfId="30892"/>
    <cellStyle name="표준 7 2 2 4 4 4" xfId="30893"/>
    <cellStyle name="표준 7 2 2 4 4 5" xfId="30894"/>
    <cellStyle name="표준 7 2 2 4 5" xfId="30895"/>
    <cellStyle name="표준 7 2 2 4 5 2" xfId="30896"/>
    <cellStyle name="표준 7 2 2 4 5 2 2" xfId="30897"/>
    <cellStyle name="표준 7 2 2 4 5 2 2 2" xfId="30898"/>
    <cellStyle name="표준 7 2 2 4 5 2 3" xfId="30899"/>
    <cellStyle name="표준 7 2 2 4 5 2 4" xfId="30900"/>
    <cellStyle name="표준 7 2 2 4 5 3" xfId="30901"/>
    <cellStyle name="표준 7 2 2 4 5 3 2" xfId="30902"/>
    <cellStyle name="표준 7 2 2 4 5 4" xfId="30903"/>
    <cellStyle name="표준 7 2 2 4 5 5" xfId="30904"/>
    <cellStyle name="표준 7 2 2 4 6" xfId="30905"/>
    <cellStyle name="표준 7 2 2 4 6 2" xfId="30906"/>
    <cellStyle name="표준 7 2 2 4 6 2 2" xfId="30907"/>
    <cellStyle name="표준 7 2 2 4 6 3" xfId="30908"/>
    <cellStyle name="표준 7 2 2 4 6 4" xfId="30909"/>
    <cellStyle name="표준 7 2 2 4 7" xfId="30910"/>
    <cellStyle name="표준 7 2 2 4 7 2" xfId="30911"/>
    <cellStyle name="표준 7 2 2 4 8" xfId="30912"/>
    <cellStyle name="표준 7 2 2 4 9" xfId="30913"/>
    <cellStyle name="표준 7 2 2 5" xfId="30914"/>
    <cellStyle name="표준 7 2 2 5 2" xfId="30915"/>
    <cellStyle name="표준 7 2 2 5 2 2" xfId="30916"/>
    <cellStyle name="표준 7 2 2 5 2 2 2" xfId="30917"/>
    <cellStyle name="표준 7 2 2 5 2 3" xfId="30918"/>
    <cellStyle name="표준 7 2 2 5 2 4" xfId="30919"/>
    <cellStyle name="표준 7 2 2 5 3" xfId="30920"/>
    <cellStyle name="표준 7 2 2 5 3 2" xfId="30921"/>
    <cellStyle name="표준 7 2 2 5 4" xfId="30922"/>
    <cellStyle name="표준 7 2 2 5 5" xfId="30923"/>
    <cellStyle name="표준 7 2 2 6" xfId="30924"/>
    <cellStyle name="표준 7 2 2 6 2" xfId="30925"/>
    <cellStyle name="표준 7 2 2 6 2 2" xfId="30926"/>
    <cellStyle name="표준 7 2 2 6 2 2 2" xfId="30927"/>
    <cellStyle name="표준 7 2 2 6 2 3" xfId="30928"/>
    <cellStyle name="표준 7 2 2 6 2 4" xfId="30929"/>
    <cellStyle name="표준 7 2 2 6 3" xfId="30930"/>
    <cellStyle name="표준 7 2 2 6 3 2" xfId="30931"/>
    <cellStyle name="표준 7 2 2 6 4" xfId="30932"/>
    <cellStyle name="표준 7 2 2 6 5" xfId="30933"/>
    <cellStyle name="표준 7 2 2 7" xfId="30934"/>
    <cellStyle name="표준 7 2 2 7 2" xfId="30935"/>
    <cellStyle name="표준 7 2 2 7 2 2" xfId="30936"/>
    <cellStyle name="표준 7 2 2 7 2 2 2" xfId="30937"/>
    <cellStyle name="표준 7 2 2 7 2 3" xfId="30938"/>
    <cellStyle name="표준 7 2 2 7 2 4" xfId="30939"/>
    <cellStyle name="표준 7 2 2 7 3" xfId="30940"/>
    <cellStyle name="표준 7 2 2 7 3 2" xfId="30941"/>
    <cellStyle name="표준 7 2 2 7 4" xfId="30942"/>
    <cellStyle name="표준 7 2 2 7 5" xfId="30943"/>
    <cellStyle name="표준 7 2 2 8" xfId="30944"/>
    <cellStyle name="표준 7 2 2 8 2" xfId="30945"/>
    <cellStyle name="표준 7 2 2 8 2 2" xfId="30946"/>
    <cellStyle name="표준 7 2 2 8 2 2 2" xfId="30947"/>
    <cellStyle name="표준 7 2 2 8 2 3" xfId="30948"/>
    <cellStyle name="표준 7 2 2 8 2 4" xfId="30949"/>
    <cellStyle name="표준 7 2 2 8 3" xfId="30950"/>
    <cellStyle name="표준 7 2 2 8 3 2" xfId="30951"/>
    <cellStyle name="표준 7 2 2 8 4" xfId="30952"/>
    <cellStyle name="표준 7 2 2 8 5" xfId="30953"/>
    <cellStyle name="표준 7 2 2 9" xfId="30954"/>
    <cellStyle name="표준 7 2 2 9 2" xfId="30955"/>
    <cellStyle name="표준 7 2 2 9 2 2" xfId="30956"/>
    <cellStyle name="표준 7 2 2 9 3" xfId="30957"/>
    <cellStyle name="표준 7 2 2 9 4" xfId="30958"/>
    <cellStyle name="표준 7 2 3" xfId="30959"/>
    <cellStyle name="표준 7 2 3 10" xfId="30960"/>
    <cellStyle name="표준 7 2 3 11" xfId="30961"/>
    <cellStyle name="표준 7 2 3 2" xfId="30962"/>
    <cellStyle name="표준 7 2 3 2 10" xfId="30963"/>
    <cellStyle name="표준 7 2 3 2 2" xfId="30964"/>
    <cellStyle name="표준 7 2 3 2 2 2" xfId="30965"/>
    <cellStyle name="표준 7 2 3 2 2 2 2" xfId="30966"/>
    <cellStyle name="표준 7 2 3 2 2 2 2 2" xfId="30967"/>
    <cellStyle name="표준 7 2 3 2 2 2 2 2 2" xfId="30968"/>
    <cellStyle name="표준 7 2 3 2 2 2 2 3" xfId="30969"/>
    <cellStyle name="표준 7 2 3 2 2 2 2 4" xfId="30970"/>
    <cellStyle name="표준 7 2 3 2 2 2 3" xfId="30971"/>
    <cellStyle name="표준 7 2 3 2 2 2 3 2" xfId="30972"/>
    <cellStyle name="표준 7 2 3 2 2 2 4" xfId="30973"/>
    <cellStyle name="표준 7 2 3 2 2 2 5" xfId="30974"/>
    <cellStyle name="표준 7 2 3 2 2 3" xfId="30975"/>
    <cellStyle name="표준 7 2 3 2 2 3 2" xfId="30976"/>
    <cellStyle name="표준 7 2 3 2 2 3 2 2" xfId="30977"/>
    <cellStyle name="표준 7 2 3 2 2 3 2 2 2" xfId="30978"/>
    <cellStyle name="표준 7 2 3 2 2 3 2 3" xfId="30979"/>
    <cellStyle name="표준 7 2 3 2 2 3 2 4" xfId="30980"/>
    <cellStyle name="표준 7 2 3 2 2 3 3" xfId="30981"/>
    <cellStyle name="표준 7 2 3 2 2 3 3 2" xfId="30982"/>
    <cellStyle name="표준 7 2 3 2 2 3 4" xfId="30983"/>
    <cellStyle name="표준 7 2 3 2 2 3 5" xfId="30984"/>
    <cellStyle name="표준 7 2 3 2 2 4" xfId="30985"/>
    <cellStyle name="표준 7 2 3 2 2 4 2" xfId="30986"/>
    <cellStyle name="표준 7 2 3 2 2 4 2 2" xfId="30987"/>
    <cellStyle name="표준 7 2 3 2 2 4 2 2 2" xfId="30988"/>
    <cellStyle name="표준 7 2 3 2 2 4 2 3" xfId="30989"/>
    <cellStyle name="표준 7 2 3 2 2 4 2 4" xfId="30990"/>
    <cellStyle name="표준 7 2 3 2 2 4 3" xfId="30991"/>
    <cellStyle name="표준 7 2 3 2 2 4 3 2" xfId="30992"/>
    <cellStyle name="표준 7 2 3 2 2 4 4" xfId="30993"/>
    <cellStyle name="표준 7 2 3 2 2 4 5" xfId="30994"/>
    <cellStyle name="표준 7 2 3 2 2 5" xfId="30995"/>
    <cellStyle name="표준 7 2 3 2 2 5 2" xfId="30996"/>
    <cellStyle name="표준 7 2 3 2 2 5 2 2" xfId="30997"/>
    <cellStyle name="표준 7 2 3 2 2 5 2 2 2" xfId="30998"/>
    <cellStyle name="표준 7 2 3 2 2 5 2 3" xfId="30999"/>
    <cellStyle name="표준 7 2 3 2 2 5 2 4" xfId="31000"/>
    <cellStyle name="표준 7 2 3 2 2 5 3" xfId="31001"/>
    <cellStyle name="표준 7 2 3 2 2 5 3 2" xfId="31002"/>
    <cellStyle name="표준 7 2 3 2 2 5 4" xfId="31003"/>
    <cellStyle name="표준 7 2 3 2 2 5 5" xfId="31004"/>
    <cellStyle name="표준 7 2 3 2 2 6" xfId="31005"/>
    <cellStyle name="표준 7 2 3 2 2 6 2" xfId="31006"/>
    <cellStyle name="표준 7 2 3 2 2 6 2 2" xfId="31007"/>
    <cellStyle name="표준 7 2 3 2 2 6 3" xfId="31008"/>
    <cellStyle name="표준 7 2 3 2 2 6 4" xfId="31009"/>
    <cellStyle name="표준 7 2 3 2 2 7" xfId="31010"/>
    <cellStyle name="표준 7 2 3 2 2 7 2" xfId="31011"/>
    <cellStyle name="표준 7 2 3 2 2 8" xfId="31012"/>
    <cellStyle name="표준 7 2 3 2 2 9" xfId="31013"/>
    <cellStyle name="표준 7 2 3 2 3" xfId="31014"/>
    <cellStyle name="표준 7 2 3 2 3 2" xfId="31015"/>
    <cellStyle name="표준 7 2 3 2 3 2 2" xfId="31016"/>
    <cellStyle name="표준 7 2 3 2 3 2 2 2" xfId="31017"/>
    <cellStyle name="표준 7 2 3 2 3 2 3" xfId="31018"/>
    <cellStyle name="표준 7 2 3 2 3 2 4" xfId="31019"/>
    <cellStyle name="표준 7 2 3 2 3 3" xfId="31020"/>
    <cellStyle name="표준 7 2 3 2 3 3 2" xfId="31021"/>
    <cellStyle name="표준 7 2 3 2 3 4" xfId="31022"/>
    <cellStyle name="표준 7 2 3 2 3 5" xfId="31023"/>
    <cellStyle name="표준 7 2 3 2 4" xfId="31024"/>
    <cellStyle name="표준 7 2 3 2 4 2" xfId="31025"/>
    <cellStyle name="표준 7 2 3 2 4 2 2" xfId="31026"/>
    <cellStyle name="표준 7 2 3 2 4 2 2 2" xfId="31027"/>
    <cellStyle name="표준 7 2 3 2 4 2 3" xfId="31028"/>
    <cellStyle name="표준 7 2 3 2 4 2 4" xfId="31029"/>
    <cellStyle name="표준 7 2 3 2 4 3" xfId="31030"/>
    <cellStyle name="표준 7 2 3 2 4 3 2" xfId="31031"/>
    <cellStyle name="표준 7 2 3 2 4 4" xfId="31032"/>
    <cellStyle name="표준 7 2 3 2 4 5" xfId="31033"/>
    <cellStyle name="표준 7 2 3 2 5" xfId="31034"/>
    <cellStyle name="표준 7 2 3 2 5 2" xfId="31035"/>
    <cellStyle name="표준 7 2 3 2 5 2 2" xfId="31036"/>
    <cellStyle name="표준 7 2 3 2 5 2 2 2" xfId="31037"/>
    <cellStyle name="표준 7 2 3 2 5 2 3" xfId="31038"/>
    <cellStyle name="표준 7 2 3 2 5 2 4" xfId="31039"/>
    <cellStyle name="표준 7 2 3 2 5 3" xfId="31040"/>
    <cellStyle name="표준 7 2 3 2 5 3 2" xfId="31041"/>
    <cellStyle name="표준 7 2 3 2 5 4" xfId="31042"/>
    <cellStyle name="표준 7 2 3 2 5 5" xfId="31043"/>
    <cellStyle name="표준 7 2 3 2 6" xfId="31044"/>
    <cellStyle name="표준 7 2 3 2 6 2" xfId="31045"/>
    <cellStyle name="표준 7 2 3 2 6 2 2" xfId="31046"/>
    <cellStyle name="표준 7 2 3 2 6 2 2 2" xfId="31047"/>
    <cellStyle name="표준 7 2 3 2 6 2 3" xfId="31048"/>
    <cellStyle name="표준 7 2 3 2 6 2 4" xfId="31049"/>
    <cellStyle name="표준 7 2 3 2 6 3" xfId="31050"/>
    <cellStyle name="표준 7 2 3 2 6 3 2" xfId="31051"/>
    <cellStyle name="표준 7 2 3 2 6 4" xfId="31052"/>
    <cellStyle name="표준 7 2 3 2 6 5" xfId="31053"/>
    <cellStyle name="표준 7 2 3 2 7" xfId="31054"/>
    <cellStyle name="표준 7 2 3 2 7 2" xfId="31055"/>
    <cellStyle name="표준 7 2 3 2 7 2 2" xfId="31056"/>
    <cellStyle name="표준 7 2 3 2 7 3" xfId="31057"/>
    <cellStyle name="표준 7 2 3 2 7 4" xfId="31058"/>
    <cellStyle name="표준 7 2 3 2 8" xfId="31059"/>
    <cellStyle name="표준 7 2 3 2 8 2" xfId="31060"/>
    <cellStyle name="표준 7 2 3 2 9" xfId="31061"/>
    <cellStyle name="표준 7 2 3 3" xfId="31062"/>
    <cellStyle name="표준 7 2 3 3 2" xfId="31063"/>
    <cellStyle name="표준 7 2 3 3 2 2" xfId="31064"/>
    <cellStyle name="표준 7 2 3 3 2 2 2" xfId="31065"/>
    <cellStyle name="표준 7 2 3 3 2 2 2 2" xfId="31066"/>
    <cellStyle name="표준 7 2 3 3 2 2 3" xfId="31067"/>
    <cellStyle name="표준 7 2 3 3 2 2 4" xfId="31068"/>
    <cellStyle name="표준 7 2 3 3 2 3" xfId="31069"/>
    <cellStyle name="표준 7 2 3 3 2 3 2" xfId="31070"/>
    <cellStyle name="표준 7 2 3 3 2 4" xfId="31071"/>
    <cellStyle name="표준 7 2 3 3 2 5" xfId="31072"/>
    <cellStyle name="표준 7 2 3 3 3" xfId="31073"/>
    <cellStyle name="표준 7 2 3 3 3 2" xfId="31074"/>
    <cellStyle name="표준 7 2 3 3 3 2 2" xfId="31075"/>
    <cellStyle name="표준 7 2 3 3 3 2 2 2" xfId="31076"/>
    <cellStyle name="표준 7 2 3 3 3 2 3" xfId="31077"/>
    <cellStyle name="표준 7 2 3 3 3 2 4" xfId="31078"/>
    <cellStyle name="표준 7 2 3 3 3 3" xfId="31079"/>
    <cellStyle name="표준 7 2 3 3 3 3 2" xfId="31080"/>
    <cellStyle name="표준 7 2 3 3 3 4" xfId="31081"/>
    <cellStyle name="표준 7 2 3 3 3 5" xfId="31082"/>
    <cellStyle name="표준 7 2 3 3 4" xfId="31083"/>
    <cellStyle name="표준 7 2 3 3 4 2" xfId="31084"/>
    <cellStyle name="표준 7 2 3 3 4 2 2" xfId="31085"/>
    <cellStyle name="표준 7 2 3 3 4 2 2 2" xfId="31086"/>
    <cellStyle name="표준 7 2 3 3 4 2 3" xfId="31087"/>
    <cellStyle name="표준 7 2 3 3 4 2 4" xfId="31088"/>
    <cellStyle name="표준 7 2 3 3 4 3" xfId="31089"/>
    <cellStyle name="표준 7 2 3 3 4 3 2" xfId="31090"/>
    <cellStyle name="표준 7 2 3 3 4 4" xfId="31091"/>
    <cellStyle name="표준 7 2 3 3 4 5" xfId="31092"/>
    <cellStyle name="표준 7 2 3 3 5" xfId="31093"/>
    <cellStyle name="표준 7 2 3 3 5 2" xfId="31094"/>
    <cellStyle name="표준 7 2 3 3 5 2 2" xfId="31095"/>
    <cellStyle name="표준 7 2 3 3 5 2 2 2" xfId="31096"/>
    <cellStyle name="표준 7 2 3 3 5 2 3" xfId="31097"/>
    <cellStyle name="표준 7 2 3 3 5 2 4" xfId="31098"/>
    <cellStyle name="표준 7 2 3 3 5 3" xfId="31099"/>
    <cellStyle name="표준 7 2 3 3 5 3 2" xfId="31100"/>
    <cellStyle name="표준 7 2 3 3 5 4" xfId="31101"/>
    <cellStyle name="표준 7 2 3 3 5 5" xfId="31102"/>
    <cellStyle name="표준 7 2 3 3 6" xfId="31103"/>
    <cellStyle name="표준 7 2 3 3 6 2" xfId="31104"/>
    <cellStyle name="표준 7 2 3 3 6 2 2" xfId="31105"/>
    <cellStyle name="표준 7 2 3 3 6 3" xfId="31106"/>
    <cellStyle name="표준 7 2 3 3 6 4" xfId="31107"/>
    <cellStyle name="표준 7 2 3 3 7" xfId="31108"/>
    <cellStyle name="표준 7 2 3 3 7 2" xfId="31109"/>
    <cellStyle name="표준 7 2 3 3 8" xfId="31110"/>
    <cellStyle name="표준 7 2 3 3 9" xfId="31111"/>
    <cellStyle name="표준 7 2 3 4" xfId="31112"/>
    <cellStyle name="표준 7 2 3 4 2" xfId="31113"/>
    <cellStyle name="표준 7 2 3 4 2 2" xfId="31114"/>
    <cellStyle name="표준 7 2 3 4 2 2 2" xfId="31115"/>
    <cellStyle name="표준 7 2 3 4 2 3" xfId="31116"/>
    <cellStyle name="표준 7 2 3 4 2 4" xfId="31117"/>
    <cellStyle name="표준 7 2 3 4 3" xfId="31118"/>
    <cellStyle name="표준 7 2 3 4 3 2" xfId="31119"/>
    <cellStyle name="표준 7 2 3 4 4" xfId="31120"/>
    <cellStyle name="표준 7 2 3 4 5" xfId="31121"/>
    <cellStyle name="표준 7 2 3 5" xfId="31122"/>
    <cellStyle name="표준 7 2 3 5 2" xfId="31123"/>
    <cellStyle name="표준 7 2 3 5 2 2" xfId="31124"/>
    <cellStyle name="표준 7 2 3 5 2 2 2" xfId="31125"/>
    <cellStyle name="표준 7 2 3 5 2 3" xfId="31126"/>
    <cellStyle name="표준 7 2 3 5 2 4" xfId="31127"/>
    <cellStyle name="표준 7 2 3 5 3" xfId="31128"/>
    <cellStyle name="표준 7 2 3 5 3 2" xfId="31129"/>
    <cellStyle name="표준 7 2 3 5 4" xfId="31130"/>
    <cellStyle name="표준 7 2 3 5 5" xfId="31131"/>
    <cellStyle name="표준 7 2 3 6" xfId="31132"/>
    <cellStyle name="표준 7 2 3 6 2" xfId="31133"/>
    <cellStyle name="표준 7 2 3 6 2 2" xfId="31134"/>
    <cellStyle name="표준 7 2 3 6 2 2 2" xfId="31135"/>
    <cellStyle name="표준 7 2 3 6 2 3" xfId="31136"/>
    <cellStyle name="표준 7 2 3 6 2 4" xfId="31137"/>
    <cellStyle name="표준 7 2 3 6 3" xfId="31138"/>
    <cellStyle name="표준 7 2 3 6 3 2" xfId="31139"/>
    <cellStyle name="표준 7 2 3 6 4" xfId="31140"/>
    <cellStyle name="표준 7 2 3 6 5" xfId="31141"/>
    <cellStyle name="표준 7 2 3 7" xfId="31142"/>
    <cellStyle name="표준 7 2 3 7 2" xfId="31143"/>
    <cellStyle name="표준 7 2 3 7 2 2" xfId="31144"/>
    <cellStyle name="표준 7 2 3 7 2 2 2" xfId="31145"/>
    <cellStyle name="표준 7 2 3 7 2 3" xfId="31146"/>
    <cellStyle name="표준 7 2 3 7 2 4" xfId="31147"/>
    <cellStyle name="표준 7 2 3 7 3" xfId="31148"/>
    <cellStyle name="표준 7 2 3 7 3 2" xfId="31149"/>
    <cellStyle name="표준 7 2 3 7 4" xfId="31150"/>
    <cellStyle name="표준 7 2 3 7 5" xfId="31151"/>
    <cellStyle name="표준 7 2 3 8" xfId="31152"/>
    <cellStyle name="표준 7 2 3 8 2" xfId="31153"/>
    <cellStyle name="표준 7 2 3 8 2 2" xfId="31154"/>
    <cellStyle name="표준 7 2 3 8 3" xfId="31155"/>
    <cellStyle name="표준 7 2 3 8 4" xfId="31156"/>
    <cellStyle name="표준 7 2 3 9" xfId="31157"/>
    <cellStyle name="표준 7 2 3 9 2" xfId="31158"/>
    <cellStyle name="표준 7 2 4" xfId="31159"/>
    <cellStyle name="표준 7 2 4 10" xfId="31160"/>
    <cellStyle name="표준 7 2 4 2" xfId="31161"/>
    <cellStyle name="표준 7 2 4 2 2" xfId="31162"/>
    <cellStyle name="표준 7 2 4 2 2 2" xfId="31163"/>
    <cellStyle name="표준 7 2 4 2 2 2 2" xfId="31164"/>
    <cellStyle name="표준 7 2 4 2 2 2 2 2" xfId="31165"/>
    <cellStyle name="표준 7 2 4 2 2 2 3" xfId="31166"/>
    <cellStyle name="표준 7 2 4 2 2 2 4" xfId="31167"/>
    <cellStyle name="표준 7 2 4 2 2 3" xfId="31168"/>
    <cellStyle name="표준 7 2 4 2 2 3 2" xfId="31169"/>
    <cellStyle name="표준 7 2 4 2 2 4" xfId="31170"/>
    <cellStyle name="표준 7 2 4 2 2 5" xfId="31171"/>
    <cellStyle name="표준 7 2 4 2 3" xfId="31172"/>
    <cellStyle name="표준 7 2 4 2 3 2" xfId="31173"/>
    <cellStyle name="표준 7 2 4 2 3 2 2" xfId="31174"/>
    <cellStyle name="표준 7 2 4 2 3 2 2 2" xfId="31175"/>
    <cellStyle name="표준 7 2 4 2 3 2 3" xfId="31176"/>
    <cellStyle name="표준 7 2 4 2 3 2 4" xfId="31177"/>
    <cellStyle name="표준 7 2 4 2 3 3" xfId="31178"/>
    <cellStyle name="표준 7 2 4 2 3 3 2" xfId="31179"/>
    <cellStyle name="표준 7 2 4 2 3 4" xfId="31180"/>
    <cellStyle name="표준 7 2 4 2 3 5" xfId="31181"/>
    <cellStyle name="표준 7 2 4 2 4" xfId="31182"/>
    <cellStyle name="표준 7 2 4 2 4 2" xfId="31183"/>
    <cellStyle name="표준 7 2 4 2 4 2 2" xfId="31184"/>
    <cellStyle name="표준 7 2 4 2 4 2 2 2" xfId="31185"/>
    <cellStyle name="표준 7 2 4 2 4 2 3" xfId="31186"/>
    <cellStyle name="표준 7 2 4 2 4 2 4" xfId="31187"/>
    <cellStyle name="표준 7 2 4 2 4 3" xfId="31188"/>
    <cellStyle name="표준 7 2 4 2 4 3 2" xfId="31189"/>
    <cellStyle name="표준 7 2 4 2 4 4" xfId="31190"/>
    <cellStyle name="표준 7 2 4 2 4 5" xfId="31191"/>
    <cellStyle name="표준 7 2 4 2 5" xfId="31192"/>
    <cellStyle name="표준 7 2 4 2 5 2" xfId="31193"/>
    <cellStyle name="표준 7 2 4 2 5 2 2" xfId="31194"/>
    <cellStyle name="표준 7 2 4 2 5 2 2 2" xfId="31195"/>
    <cellStyle name="표준 7 2 4 2 5 2 3" xfId="31196"/>
    <cellStyle name="표준 7 2 4 2 5 2 4" xfId="31197"/>
    <cellStyle name="표준 7 2 4 2 5 3" xfId="31198"/>
    <cellStyle name="표준 7 2 4 2 5 3 2" xfId="31199"/>
    <cellStyle name="표준 7 2 4 2 5 4" xfId="31200"/>
    <cellStyle name="표준 7 2 4 2 5 5" xfId="31201"/>
    <cellStyle name="표준 7 2 4 2 6" xfId="31202"/>
    <cellStyle name="표준 7 2 4 2 6 2" xfId="31203"/>
    <cellStyle name="표준 7 2 4 2 6 2 2" xfId="31204"/>
    <cellStyle name="표준 7 2 4 2 6 3" xfId="31205"/>
    <cellStyle name="표준 7 2 4 2 6 4" xfId="31206"/>
    <cellStyle name="표준 7 2 4 2 7" xfId="31207"/>
    <cellStyle name="표준 7 2 4 2 7 2" xfId="31208"/>
    <cellStyle name="표준 7 2 4 2 8" xfId="31209"/>
    <cellStyle name="표준 7 2 4 2 9" xfId="31210"/>
    <cellStyle name="표준 7 2 4 3" xfId="31211"/>
    <cellStyle name="표준 7 2 4 3 2" xfId="31212"/>
    <cellStyle name="표준 7 2 4 3 2 2" xfId="31213"/>
    <cellStyle name="표준 7 2 4 3 2 2 2" xfId="31214"/>
    <cellStyle name="표준 7 2 4 3 2 3" xfId="31215"/>
    <cellStyle name="표준 7 2 4 3 2 4" xfId="31216"/>
    <cellStyle name="표준 7 2 4 3 3" xfId="31217"/>
    <cellStyle name="표준 7 2 4 3 3 2" xfId="31218"/>
    <cellStyle name="표준 7 2 4 3 4" xfId="31219"/>
    <cellStyle name="표준 7 2 4 3 5" xfId="31220"/>
    <cellStyle name="표준 7 2 4 4" xfId="31221"/>
    <cellStyle name="표준 7 2 4 4 2" xfId="31222"/>
    <cellStyle name="표준 7 2 4 4 2 2" xfId="31223"/>
    <cellStyle name="표준 7 2 4 4 2 2 2" xfId="31224"/>
    <cellStyle name="표준 7 2 4 4 2 3" xfId="31225"/>
    <cellStyle name="표준 7 2 4 4 2 4" xfId="31226"/>
    <cellStyle name="표준 7 2 4 4 3" xfId="31227"/>
    <cellStyle name="표준 7 2 4 4 3 2" xfId="31228"/>
    <cellStyle name="표준 7 2 4 4 4" xfId="31229"/>
    <cellStyle name="표준 7 2 4 4 5" xfId="31230"/>
    <cellStyle name="표준 7 2 4 5" xfId="31231"/>
    <cellStyle name="표준 7 2 4 5 2" xfId="31232"/>
    <cellStyle name="표준 7 2 4 5 2 2" xfId="31233"/>
    <cellStyle name="표준 7 2 4 5 2 2 2" xfId="31234"/>
    <cellStyle name="표준 7 2 4 5 2 3" xfId="31235"/>
    <cellStyle name="표준 7 2 4 5 2 4" xfId="31236"/>
    <cellStyle name="표준 7 2 4 5 3" xfId="31237"/>
    <cellStyle name="표준 7 2 4 5 3 2" xfId="31238"/>
    <cellStyle name="표준 7 2 4 5 4" xfId="31239"/>
    <cellStyle name="표준 7 2 4 5 5" xfId="31240"/>
    <cellStyle name="표준 7 2 4 6" xfId="31241"/>
    <cellStyle name="표준 7 2 4 6 2" xfId="31242"/>
    <cellStyle name="표준 7 2 4 6 2 2" xfId="31243"/>
    <cellStyle name="표준 7 2 4 6 2 2 2" xfId="31244"/>
    <cellStyle name="표준 7 2 4 6 2 3" xfId="31245"/>
    <cellStyle name="표준 7 2 4 6 2 4" xfId="31246"/>
    <cellStyle name="표준 7 2 4 6 3" xfId="31247"/>
    <cellStyle name="표준 7 2 4 6 3 2" xfId="31248"/>
    <cellStyle name="표준 7 2 4 6 4" xfId="31249"/>
    <cellStyle name="표준 7 2 4 6 5" xfId="31250"/>
    <cellStyle name="표준 7 2 4 7" xfId="31251"/>
    <cellStyle name="표준 7 2 4 7 2" xfId="31252"/>
    <cellStyle name="표준 7 2 4 7 2 2" xfId="31253"/>
    <cellStyle name="표준 7 2 4 7 3" xfId="31254"/>
    <cellStyle name="표준 7 2 4 7 4" xfId="31255"/>
    <cellStyle name="표준 7 2 4 8" xfId="31256"/>
    <cellStyle name="표준 7 2 4 8 2" xfId="31257"/>
    <cellStyle name="표준 7 2 4 9" xfId="31258"/>
    <cellStyle name="표준 7 2 5" xfId="31259"/>
    <cellStyle name="표준 7 2 5 2" xfId="31260"/>
    <cellStyle name="표준 7 2 5 2 2" xfId="31261"/>
    <cellStyle name="표준 7 2 5 2 2 2" xfId="31262"/>
    <cellStyle name="표준 7 2 5 2 2 2 2" xfId="31263"/>
    <cellStyle name="표준 7 2 5 2 2 3" xfId="31264"/>
    <cellStyle name="표준 7 2 5 2 2 4" xfId="31265"/>
    <cellStyle name="표준 7 2 5 2 3" xfId="31266"/>
    <cellStyle name="표준 7 2 5 2 3 2" xfId="31267"/>
    <cellStyle name="표준 7 2 5 2 4" xfId="31268"/>
    <cellStyle name="표준 7 2 5 2 5" xfId="31269"/>
    <cellStyle name="표준 7 2 5 3" xfId="31270"/>
    <cellStyle name="표준 7 2 5 3 2" xfId="31271"/>
    <cellStyle name="표준 7 2 5 3 2 2" xfId="31272"/>
    <cellStyle name="표준 7 2 5 3 2 2 2" xfId="31273"/>
    <cellStyle name="표준 7 2 5 3 2 3" xfId="31274"/>
    <cellStyle name="표준 7 2 5 3 2 4" xfId="31275"/>
    <cellStyle name="표준 7 2 5 3 3" xfId="31276"/>
    <cellStyle name="표준 7 2 5 3 3 2" xfId="31277"/>
    <cellStyle name="표준 7 2 5 3 4" xfId="31278"/>
    <cellStyle name="표준 7 2 5 3 5" xfId="31279"/>
    <cellStyle name="표준 7 2 5 4" xfId="31280"/>
    <cellStyle name="표준 7 2 5 4 2" xfId="31281"/>
    <cellStyle name="표준 7 2 5 4 2 2" xfId="31282"/>
    <cellStyle name="표준 7 2 5 4 2 2 2" xfId="31283"/>
    <cellStyle name="표준 7 2 5 4 2 3" xfId="31284"/>
    <cellStyle name="표준 7 2 5 4 2 4" xfId="31285"/>
    <cellStyle name="표준 7 2 5 4 3" xfId="31286"/>
    <cellStyle name="표준 7 2 5 4 3 2" xfId="31287"/>
    <cellStyle name="표준 7 2 5 4 4" xfId="31288"/>
    <cellStyle name="표준 7 2 5 4 5" xfId="31289"/>
    <cellStyle name="표준 7 2 5 5" xfId="31290"/>
    <cellStyle name="표준 7 2 5 5 2" xfId="31291"/>
    <cellStyle name="표준 7 2 5 5 2 2" xfId="31292"/>
    <cellStyle name="표준 7 2 5 5 2 2 2" xfId="31293"/>
    <cellStyle name="표준 7 2 5 5 2 3" xfId="31294"/>
    <cellStyle name="표준 7 2 5 5 2 4" xfId="31295"/>
    <cellStyle name="표준 7 2 5 5 3" xfId="31296"/>
    <cellStyle name="표준 7 2 5 5 3 2" xfId="31297"/>
    <cellStyle name="표준 7 2 5 5 4" xfId="31298"/>
    <cellStyle name="표준 7 2 5 5 5" xfId="31299"/>
    <cellStyle name="표준 7 2 5 6" xfId="31300"/>
    <cellStyle name="표준 7 2 5 6 2" xfId="31301"/>
    <cellStyle name="표준 7 2 5 6 2 2" xfId="31302"/>
    <cellStyle name="표준 7 2 5 6 3" xfId="31303"/>
    <cellStyle name="표준 7 2 5 6 4" xfId="31304"/>
    <cellStyle name="표준 7 2 5 7" xfId="31305"/>
    <cellStyle name="표준 7 2 5 7 2" xfId="31306"/>
    <cellStyle name="표준 7 2 5 8" xfId="31307"/>
    <cellStyle name="표준 7 2 5 9" xfId="31308"/>
    <cellStyle name="표준 7 2 6" xfId="31309"/>
    <cellStyle name="표준 7 2 6 2" xfId="31310"/>
    <cellStyle name="표준 7 2 6 2 2" xfId="31311"/>
    <cellStyle name="표준 7 2 6 2 2 2" xfId="31312"/>
    <cellStyle name="표준 7 2 6 2 3" xfId="31313"/>
    <cellStyle name="표준 7 2 6 2 4" xfId="31314"/>
    <cellStyle name="표준 7 2 6 3" xfId="31315"/>
    <cellStyle name="표준 7 2 6 3 2" xfId="31316"/>
    <cellStyle name="표준 7 2 6 4" xfId="31317"/>
    <cellStyle name="표준 7 2 6 5" xfId="31318"/>
    <cellStyle name="표준 7 2 7" xfId="31319"/>
    <cellStyle name="표준 7 2 7 2" xfId="31320"/>
    <cellStyle name="표준 7 2 7 2 2" xfId="31321"/>
    <cellStyle name="표준 7 2 7 2 2 2" xfId="31322"/>
    <cellStyle name="표준 7 2 7 2 3" xfId="31323"/>
    <cellStyle name="표준 7 2 7 2 4" xfId="31324"/>
    <cellStyle name="표준 7 2 7 3" xfId="31325"/>
    <cellStyle name="표준 7 2 7 3 2" xfId="31326"/>
    <cellStyle name="표준 7 2 7 4" xfId="31327"/>
    <cellStyle name="표준 7 2 7 5" xfId="31328"/>
    <cellStyle name="표준 7 2 8" xfId="31329"/>
    <cellStyle name="표준 7 2 8 2" xfId="31330"/>
    <cellStyle name="표준 7 2 8 2 2" xfId="31331"/>
    <cellStyle name="표준 7 2 8 2 2 2" xfId="31332"/>
    <cellStyle name="표준 7 2 8 2 3" xfId="31333"/>
    <cellStyle name="표준 7 2 8 2 4" xfId="31334"/>
    <cellStyle name="표준 7 2 8 3" xfId="31335"/>
    <cellStyle name="표준 7 2 8 3 2" xfId="31336"/>
    <cellStyle name="표준 7 2 8 4" xfId="31337"/>
    <cellStyle name="표준 7 2 8 5" xfId="31338"/>
    <cellStyle name="표준 7 2 9" xfId="31339"/>
    <cellStyle name="표준 7 2 9 2" xfId="31340"/>
    <cellStyle name="표준 7 2 9 2 2" xfId="31341"/>
    <cellStyle name="표준 7 2 9 2 2 2" xfId="31342"/>
    <cellStyle name="표준 7 2 9 2 3" xfId="31343"/>
    <cellStyle name="표준 7 2 9 2 4" xfId="31344"/>
    <cellStyle name="표준 7 2 9 3" xfId="31345"/>
    <cellStyle name="표준 7 2 9 3 2" xfId="31346"/>
    <cellStyle name="표준 7 2 9 4" xfId="31347"/>
    <cellStyle name="표준 7 2 9 5" xfId="31348"/>
    <cellStyle name="표준 7 3" xfId="31349"/>
    <cellStyle name="표준 7 3 10" xfId="31350"/>
    <cellStyle name="표준 7 3 10 2" xfId="31351"/>
    <cellStyle name="표준 7 3 10 2 2" xfId="31352"/>
    <cellStyle name="표준 7 3 10 3" xfId="31353"/>
    <cellStyle name="표준 7 3 10 4" xfId="31354"/>
    <cellStyle name="표준 7 3 11" xfId="31355"/>
    <cellStyle name="표준 7 3 11 2" xfId="31356"/>
    <cellStyle name="표준 7 3 12" xfId="31357"/>
    <cellStyle name="표준 7 3 13" xfId="31358"/>
    <cellStyle name="표준 7 3 13 2" xfId="31359"/>
    <cellStyle name="표준 7 3 2" xfId="31360"/>
    <cellStyle name="표준 7 3 2 10" xfId="31361"/>
    <cellStyle name="표준 7 3 2 10 2" xfId="31362"/>
    <cellStyle name="표준 7 3 2 11" xfId="31363"/>
    <cellStyle name="표준 7 3 2 12" xfId="31364"/>
    <cellStyle name="표준 7 3 2 2" xfId="31365"/>
    <cellStyle name="표준 7 3 2 2 10" xfId="31366"/>
    <cellStyle name="표준 7 3 2 2 11" xfId="31367"/>
    <cellStyle name="표준 7 3 2 2 2" xfId="31368"/>
    <cellStyle name="표준 7 3 2 2 2 10" xfId="31369"/>
    <cellStyle name="표준 7 3 2 2 2 2" xfId="31370"/>
    <cellStyle name="표준 7 3 2 2 2 2 2" xfId="31371"/>
    <cellStyle name="표준 7 3 2 2 2 2 2 2" xfId="31372"/>
    <cellStyle name="표준 7 3 2 2 2 2 2 2 2" xfId="31373"/>
    <cellStyle name="표준 7 3 2 2 2 2 2 2 2 2" xfId="31374"/>
    <cellStyle name="표준 7 3 2 2 2 2 2 2 3" xfId="31375"/>
    <cellStyle name="표준 7 3 2 2 2 2 2 2 4" xfId="31376"/>
    <cellStyle name="표준 7 3 2 2 2 2 2 3" xfId="31377"/>
    <cellStyle name="표준 7 3 2 2 2 2 2 3 2" xfId="31378"/>
    <cellStyle name="표준 7 3 2 2 2 2 2 4" xfId="31379"/>
    <cellStyle name="표준 7 3 2 2 2 2 2 5" xfId="31380"/>
    <cellStyle name="표준 7 3 2 2 2 2 3" xfId="31381"/>
    <cellStyle name="표준 7 3 2 2 2 2 3 2" xfId="31382"/>
    <cellStyle name="표준 7 3 2 2 2 2 3 2 2" xfId="31383"/>
    <cellStyle name="표준 7 3 2 2 2 2 3 2 2 2" xfId="31384"/>
    <cellStyle name="표준 7 3 2 2 2 2 3 2 3" xfId="31385"/>
    <cellStyle name="표준 7 3 2 2 2 2 3 2 4" xfId="31386"/>
    <cellStyle name="표준 7 3 2 2 2 2 3 3" xfId="31387"/>
    <cellStyle name="표준 7 3 2 2 2 2 3 3 2" xfId="31388"/>
    <cellStyle name="표준 7 3 2 2 2 2 3 4" xfId="31389"/>
    <cellStyle name="표준 7 3 2 2 2 2 3 5" xfId="31390"/>
    <cellStyle name="표준 7 3 2 2 2 2 4" xfId="31391"/>
    <cellStyle name="표준 7 3 2 2 2 2 4 2" xfId="31392"/>
    <cellStyle name="표준 7 3 2 2 2 2 4 2 2" xfId="31393"/>
    <cellStyle name="표준 7 3 2 2 2 2 4 2 2 2" xfId="31394"/>
    <cellStyle name="표준 7 3 2 2 2 2 4 2 3" xfId="31395"/>
    <cellStyle name="표준 7 3 2 2 2 2 4 2 4" xfId="31396"/>
    <cellStyle name="표준 7 3 2 2 2 2 4 3" xfId="31397"/>
    <cellStyle name="표준 7 3 2 2 2 2 4 3 2" xfId="31398"/>
    <cellStyle name="표준 7 3 2 2 2 2 4 4" xfId="31399"/>
    <cellStyle name="표준 7 3 2 2 2 2 4 5" xfId="31400"/>
    <cellStyle name="표준 7 3 2 2 2 2 5" xfId="31401"/>
    <cellStyle name="표준 7 3 2 2 2 2 5 2" xfId="31402"/>
    <cellStyle name="표준 7 3 2 2 2 2 5 2 2" xfId="31403"/>
    <cellStyle name="표준 7 3 2 2 2 2 5 2 2 2" xfId="31404"/>
    <cellStyle name="표준 7 3 2 2 2 2 5 2 3" xfId="31405"/>
    <cellStyle name="표준 7 3 2 2 2 2 5 2 4" xfId="31406"/>
    <cellStyle name="표준 7 3 2 2 2 2 5 3" xfId="31407"/>
    <cellStyle name="표준 7 3 2 2 2 2 5 3 2" xfId="31408"/>
    <cellStyle name="표준 7 3 2 2 2 2 5 4" xfId="31409"/>
    <cellStyle name="표준 7 3 2 2 2 2 5 5" xfId="31410"/>
    <cellStyle name="표준 7 3 2 2 2 2 6" xfId="31411"/>
    <cellStyle name="표준 7 3 2 2 2 2 6 2" xfId="31412"/>
    <cellStyle name="표준 7 3 2 2 2 2 6 2 2" xfId="31413"/>
    <cellStyle name="표준 7 3 2 2 2 2 6 3" xfId="31414"/>
    <cellStyle name="표준 7 3 2 2 2 2 6 4" xfId="31415"/>
    <cellStyle name="표준 7 3 2 2 2 2 7" xfId="31416"/>
    <cellStyle name="표준 7 3 2 2 2 2 7 2" xfId="31417"/>
    <cellStyle name="표준 7 3 2 2 2 2 8" xfId="31418"/>
    <cellStyle name="표준 7 3 2 2 2 2 9" xfId="31419"/>
    <cellStyle name="표준 7 3 2 2 2 3" xfId="31420"/>
    <cellStyle name="표준 7 3 2 2 2 3 2" xfId="31421"/>
    <cellStyle name="표준 7 3 2 2 2 3 2 2" xfId="31422"/>
    <cellStyle name="표준 7 3 2 2 2 3 2 2 2" xfId="31423"/>
    <cellStyle name="표준 7 3 2 2 2 3 2 3" xfId="31424"/>
    <cellStyle name="표준 7 3 2 2 2 3 2 4" xfId="31425"/>
    <cellStyle name="표준 7 3 2 2 2 3 3" xfId="31426"/>
    <cellStyle name="표준 7 3 2 2 2 3 3 2" xfId="31427"/>
    <cellStyle name="표준 7 3 2 2 2 3 4" xfId="31428"/>
    <cellStyle name="표준 7 3 2 2 2 3 5" xfId="31429"/>
    <cellStyle name="표준 7 3 2 2 2 4" xfId="31430"/>
    <cellStyle name="표준 7 3 2 2 2 4 2" xfId="31431"/>
    <cellStyle name="표준 7 3 2 2 2 4 2 2" xfId="31432"/>
    <cellStyle name="표준 7 3 2 2 2 4 2 2 2" xfId="31433"/>
    <cellStyle name="표준 7 3 2 2 2 4 2 3" xfId="31434"/>
    <cellStyle name="표준 7 3 2 2 2 4 2 4" xfId="31435"/>
    <cellStyle name="표준 7 3 2 2 2 4 3" xfId="31436"/>
    <cellStyle name="표준 7 3 2 2 2 4 3 2" xfId="31437"/>
    <cellStyle name="표준 7 3 2 2 2 4 4" xfId="31438"/>
    <cellStyle name="표준 7 3 2 2 2 4 5" xfId="31439"/>
    <cellStyle name="표준 7 3 2 2 2 5" xfId="31440"/>
    <cellStyle name="표준 7 3 2 2 2 5 2" xfId="31441"/>
    <cellStyle name="표준 7 3 2 2 2 5 2 2" xfId="31442"/>
    <cellStyle name="표준 7 3 2 2 2 5 2 2 2" xfId="31443"/>
    <cellStyle name="표준 7 3 2 2 2 5 2 3" xfId="31444"/>
    <cellStyle name="표준 7 3 2 2 2 5 2 4" xfId="31445"/>
    <cellStyle name="표준 7 3 2 2 2 5 3" xfId="31446"/>
    <cellStyle name="표준 7 3 2 2 2 5 3 2" xfId="31447"/>
    <cellStyle name="표준 7 3 2 2 2 5 4" xfId="31448"/>
    <cellStyle name="표준 7 3 2 2 2 5 5" xfId="31449"/>
    <cellStyle name="표준 7 3 2 2 2 6" xfId="31450"/>
    <cellStyle name="표준 7 3 2 2 2 6 2" xfId="31451"/>
    <cellStyle name="표준 7 3 2 2 2 6 2 2" xfId="31452"/>
    <cellStyle name="표준 7 3 2 2 2 6 2 2 2" xfId="31453"/>
    <cellStyle name="표준 7 3 2 2 2 6 2 3" xfId="31454"/>
    <cellStyle name="표준 7 3 2 2 2 6 2 4" xfId="31455"/>
    <cellStyle name="표준 7 3 2 2 2 6 3" xfId="31456"/>
    <cellStyle name="표준 7 3 2 2 2 6 3 2" xfId="31457"/>
    <cellStyle name="표준 7 3 2 2 2 6 4" xfId="31458"/>
    <cellStyle name="표준 7 3 2 2 2 6 5" xfId="31459"/>
    <cellStyle name="표준 7 3 2 2 2 7" xfId="31460"/>
    <cellStyle name="표준 7 3 2 2 2 7 2" xfId="31461"/>
    <cellStyle name="표준 7 3 2 2 2 7 2 2" xfId="31462"/>
    <cellStyle name="표준 7 3 2 2 2 7 3" xfId="31463"/>
    <cellStyle name="표준 7 3 2 2 2 7 4" xfId="31464"/>
    <cellStyle name="표준 7 3 2 2 2 8" xfId="31465"/>
    <cellStyle name="표준 7 3 2 2 2 8 2" xfId="31466"/>
    <cellStyle name="표준 7 3 2 2 2 9" xfId="31467"/>
    <cellStyle name="표준 7 3 2 2 3" xfId="31468"/>
    <cellStyle name="표준 7 3 2 2 3 2" xfId="31469"/>
    <cellStyle name="표준 7 3 2 2 3 2 2" xfId="31470"/>
    <cellStyle name="표준 7 3 2 2 3 2 2 2" xfId="31471"/>
    <cellStyle name="표준 7 3 2 2 3 2 2 2 2" xfId="31472"/>
    <cellStyle name="표준 7 3 2 2 3 2 2 3" xfId="31473"/>
    <cellStyle name="표준 7 3 2 2 3 2 2 4" xfId="31474"/>
    <cellStyle name="표준 7 3 2 2 3 2 3" xfId="31475"/>
    <cellStyle name="표준 7 3 2 2 3 2 3 2" xfId="31476"/>
    <cellStyle name="표준 7 3 2 2 3 2 4" xfId="31477"/>
    <cellStyle name="표준 7 3 2 2 3 2 5" xfId="31478"/>
    <cellStyle name="표준 7 3 2 2 3 3" xfId="31479"/>
    <cellStyle name="표준 7 3 2 2 3 3 2" xfId="31480"/>
    <cellStyle name="표준 7 3 2 2 3 3 2 2" xfId="31481"/>
    <cellStyle name="표준 7 3 2 2 3 3 2 2 2" xfId="31482"/>
    <cellStyle name="표준 7 3 2 2 3 3 2 3" xfId="31483"/>
    <cellStyle name="표준 7 3 2 2 3 3 2 4" xfId="31484"/>
    <cellStyle name="표준 7 3 2 2 3 3 3" xfId="31485"/>
    <cellStyle name="표준 7 3 2 2 3 3 3 2" xfId="31486"/>
    <cellStyle name="표준 7 3 2 2 3 3 4" xfId="31487"/>
    <cellStyle name="표준 7 3 2 2 3 3 5" xfId="31488"/>
    <cellStyle name="표준 7 3 2 2 3 4" xfId="31489"/>
    <cellStyle name="표준 7 3 2 2 3 4 2" xfId="31490"/>
    <cellStyle name="표준 7 3 2 2 3 4 2 2" xfId="31491"/>
    <cellStyle name="표준 7 3 2 2 3 4 2 2 2" xfId="31492"/>
    <cellStyle name="표준 7 3 2 2 3 4 2 3" xfId="31493"/>
    <cellStyle name="표준 7 3 2 2 3 4 2 4" xfId="31494"/>
    <cellStyle name="표준 7 3 2 2 3 4 3" xfId="31495"/>
    <cellStyle name="표준 7 3 2 2 3 4 3 2" xfId="31496"/>
    <cellStyle name="표준 7 3 2 2 3 4 4" xfId="31497"/>
    <cellStyle name="표준 7 3 2 2 3 4 5" xfId="31498"/>
    <cellStyle name="표준 7 3 2 2 3 5" xfId="31499"/>
    <cellStyle name="표준 7 3 2 2 3 5 2" xfId="31500"/>
    <cellStyle name="표준 7 3 2 2 3 5 2 2" xfId="31501"/>
    <cellStyle name="표준 7 3 2 2 3 5 2 2 2" xfId="31502"/>
    <cellStyle name="표준 7 3 2 2 3 5 2 3" xfId="31503"/>
    <cellStyle name="표준 7 3 2 2 3 5 2 4" xfId="31504"/>
    <cellStyle name="표준 7 3 2 2 3 5 3" xfId="31505"/>
    <cellStyle name="표준 7 3 2 2 3 5 3 2" xfId="31506"/>
    <cellStyle name="표준 7 3 2 2 3 5 4" xfId="31507"/>
    <cellStyle name="표준 7 3 2 2 3 5 5" xfId="31508"/>
    <cellStyle name="표준 7 3 2 2 3 6" xfId="31509"/>
    <cellStyle name="표준 7 3 2 2 3 6 2" xfId="31510"/>
    <cellStyle name="표준 7 3 2 2 3 6 2 2" xfId="31511"/>
    <cellStyle name="표준 7 3 2 2 3 6 3" xfId="31512"/>
    <cellStyle name="표준 7 3 2 2 3 6 4" xfId="31513"/>
    <cellStyle name="표준 7 3 2 2 3 7" xfId="31514"/>
    <cellStyle name="표준 7 3 2 2 3 7 2" xfId="31515"/>
    <cellStyle name="표준 7 3 2 2 3 8" xfId="31516"/>
    <cellStyle name="표준 7 3 2 2 3 9" xfId="31517"/>
    <cellStyle name="표준 7 3 2 2 4" xfId="31518"/>
    <cellStyle name="표준 7 3 2 2 4 2" xfId="31519"/>
    <cellStyle name="표준 7 3 2 2 4 2 2" xfId="31520"/>
    <cellStyle name="표준 7 3 2 2 4 2 2 2" xfId="31521"/>
    <cellStyle name="표준 7 3 2 2 4 2 3" xfId="31522"/>
    <cellStyle name="표준 7 3 2 2 4 2 4" xfId="31523"/>
    <cellStyle name="표준 7 3 2 2 4 3" xfId="31524"/>
    <cellStyle name="표준 7 3 2 2 4 3 2" xfId="31525"/>
    <cellStyle name="표준 7 3 2 2 4 4" xfId="31526"/>
    <cellStyle name="표준 7 3 2 2 4 5" xfId="31527"/>
    <cellStyle name="표준 7 3 2 2 5" xfId="31528"/>
    <cellStyle name="표준 7 3 2 2 5 2" xfId="31529"/>
    <cellStyle name="표준 7 3 2 2 5 2 2" xfId="31530"/>
    <cellStyle name="표준 7 3 2 2 5 2 2 2" xfId="31531"/>
    <cellStyle name="표준 7 3 2 2 5 2 3" xfId="31532"/>
    <cellStyle name="표준 7 3 2 2 5 2 4" xfId="31533"/>
    <cellStyle name="표준 7 3 2 2 5 3" xfId="31534"/>
    <cellStyle name="표준 7 3 2 2 5 3 2" xfId="31535"/>
    <cellStyle name="표준 7 3 2 2 5 4" xfId="31536"/>
    <cellStyle name="표준 7 3 2 2 5 5" xfId="31537"/>
    <cellStyle name="표준 7 3 2 2 6" xfId="31538"/>
    <cellStyle name="표준 7 3 2 2 6 2" xfId="31539"/>
    <cellStyle name="표준 7 3 2 2 6 2 2" xfId="31540"/>
    <cellStyle name="표준 7 3 2 2 6 2 2 2" xfId="31541"/>
    <cellStyle name="표준 7 3 2 2 6 2 3" xfId="31542"/>
    <cellStyle name="표준 7 3 2 2 6 2 4" xfId="31543"/>
    <cellStyle name="표준 7 3 2 2 6 3" xfId="31544"/>
    <cellStyle name="표준 7 3 2 2 6 3 2" xfId="31545"/>
    <cellStyle name="표준 7 3 2 2 6 4" xfId="31546"/>
    <cellStyle name="표준 7 3 2 2 6 5" xfId="31547"/>
    <cellStyle name="표준 7 3 2 2 7" xfId="31548"/>
    <cellStyle name="표준 7 3 2 2 7 2" xfId="31549"/>
    <cellStyle name="표준 7 3 2 2 7 2 2" xfId="31550"/>
    <cellStyle name="표준 7 3 2 2 7 2 2 2" xfId="31551"/>
    <cellStyle name="표준 7 3 2 2 7 2 3" xfId="31552"/>
    <cellStyle name="표준 7 3 2 2 7 2 4" xfId="31553"/>
    <cellStyle name="표준 7 3 2 2 7 3" xfId="31554"/>
    <cellStyle name="표준 7 3 2 2 7 3 2" xfId="31555"/>
    <cellStyle name="표준 7 3 2 2 7 4" xfId="31556"/>
    <cellStyle name="표준 7 3 2 2 7 5" xfId="31557"/>
    <cellStyle name="표준 7 3 2 2 8" xfId="31558"/>
    <cellStyle name="표준 7 3 2 2 8 2" xfId="31559"/>
    <cellStyle name="표준 7 3 2 2 8 2 2" xfId="31560"/>
    <cellStyle name="표준 7 3 2 2 8 3" xfId="31561"/>
    <cellStyle name="표준 7 3 2 2 8 4" xfId="31562"/>
    <cellStyle name="표준 7 3 2 2 9" xfId="31563"/>
    <cellStyle name="표준 7 3 2 2 9 2" xfId="31564"/>
    <cellStyle name="표준 7 3 2 3" xfId="31565"/>
    <cellStyle name="표준 7 3 2 3 10" xfId="31566"/>
    <cellStyle name="표준 7 3 2 3 2" xfId="31567"/>
    <cellStyle name="표준 7 3 2 3 2 2" xfId="31568"/>
    <cellStyle name="표준 7 3 2 3 2 2 2" xfId="31569"/>
    <cellStyle name="표준 7 3 2 3 2 2 2 2" xfId="31570"/>
    <cellStyle name="표준 7 3 2 3 2 2 2 2 2" xfId="31571"/>
    <cellStyle name="표준 7 3 2 3 2 2 2 3" xfId="31572"/>
    <cellStyle name="표준 7 3 2 3 2 2 2 4" xfId="31573"/>
    <cellStyle name="표준 7 3 2 3 2 2 3" xfId="31574"/>
    <cellStyle name="표준 7 3 2 3 2 2 3 2" xfId="31575"/>
    <cellStyle name="표준 7 3 2 3 2 2 4" xfId="31576"/>
    <cellStyle name="표준 7 3 2 3 2 2 5" xfId="31577"/>
    <cellStyle name="표준 7 3 2 3 2 3" xfId="31578"/>
    <cellStyle name="표준 7 3 2 3 2 3 2" xfId="31579"/>
    <cellStyle name="표준 7 3 2 3 2 3 2 2" xfId="31580"/>
    <cellStyle name="표준 7 3 2 3 2 3 2 2 2" xfId="31581"/>
    <cellStyle name="표준 7 3 2 3 2 3 2 3" xfId="31582"/>
    <cellStyle name="표준 7 3 2 3 2 3 2 4" xfId="31583"/>
    <cellStyle name="표준 7 3 2 3 2 3 3" xfId="31584"/>
    <cellStyle name="표준 7 3 2 3 2 3 3 2" xfId="31585"/>
    <cellStyle name="표준 7 3 2 3 2 3 4" xfId="31586"/>
    <cellStyle name="표준 7 3 2 3 2 3 5" xfId="31587"/>
    <cellStyle name="표준 7 3 2 3 2 4" xfId="31588"/>
    <cellStyle name="표준 7 3 2 3 2 4 2" xfId="31589"/>
    <cellStyle name="표준 7 3 2 3 2 4 2 2" xfId="31590"/>
    <cellStyle name="표준 7 3 2 3 2 4 2 2 2" xfId="31591"/>
    <cellStyle name="표준 7 3 2 3 2 4 2 3" xfId="31592"/>
    <cellStyle name="표준 7 3 2 3 2 4 2 4" xfId="31593"/>
    <cellStyle name="표준 7 3 2 3 2 4 3" xfId="31594"/>
    <cellStyle name="표준 7 3 2 3 2 4 3 2" xfId="31595"/>
    <cellStyle name="표준 7 3 2 3 2 4 4" xfId="31596"/>
    <cellStyle name="표준 7 3 2 3 2 4 5" xfId="31597"/>
    <cellStyle name="표준 7 3 2 3 2 5" xfId="31598"/>
    <cellStyle name="표준 7 3 2 3 2 5 2" xfId="31599"/>
    <cellStyle name="표준 7 3 2 3 2 5 2 2" xfId="31600"/>
    <cellStyle name="표준 7 3 2 3 2 5 2 2 2" xfId="31601"/>
    <cellStyle name="표준 7 3 2 3 2 5 2 3" xfId="31602"/>
    <cellStyle name="표준 7 3 2 3 2 5 2 4" xfId="31603"/>
    <cellStyle name="표준 7 3 2 3 2 5 3" xfId="31604"/>
    <cellStyle name="표준 7 3 2 3 2 5 3 2" xfId="31605"/>
    <cellStyle name="표준 7 3 2 3 2 5 4" xfId="31606"/>
    <cellStyle name="표준 7 3 2 3 2 5 5" xfId="31607"/>
    <cellStyle name="표준 7 3 2 3 2 6" xfId="31608"/>
    <cellStyle name="표준 7 3 2 3 2 6 2" xfId="31609"/>
    <cellStyle name="표준 7 3 2 3 2 6 2 2" xfId="31610"/>
    <cellStyle name="표준 7 3 2 3 2 6 3" xfId="31611"/>
    <cellStyle name="표준 7 3 2 3 2 6 4" xfId="31612"/>
    <cellStyle name="표준 7 3 2 3 2 7" xfId="31613"/>
    <cellStyle name="표준 7 3 2 3 2 7 2" xfId="31614"/>
    <cellStyle name="표준 7 3 2 3 2 8" xfId="31615"/>
    <cellStyle name="표준 7 3 2 3 2 9" xfId="31616"/>
    <cellStyle name="표준 7 3 2 3 3" xfId="31617"/>
    <cellStyle name="표준 7 3 2 3 3 2" xfId="31618"/>
    <cellStyle name="표준 7 3 2 3 3 2 2" xfId="31619"/>
    <cellStyle name="표준 7 3 2 3 3 2 2 2" xfId="31620"/>
    <cellStyle name="표준 7 3 2 3 3 2 3" xfId="31621"/>
    <cellStyle name="표준 7 3 2 3 3 2 4" xfId="31622"/>
    <cellStyle name="표준 7 3 2 3 3 3" xfId="31623"/>
    <cellStyle name="표준 7 3 2 3 3 3 2" xfId="31624"/>
    <cellStyle name="표준 7 3 2 3 3 4" xfId="31625"/>
    <cellStyle name="표준 7 3 2 3 3 5" xfId="31626"/>
    <cellStyle name="표준 7 3 2 3 4" xfId="31627"/>
    <cellStyle name="표준 7 3 2 3 4 2" xfId="31628"/>
    <cellStyle name="표준 7 3 2 3 4 2 2" xfId="31629"/>
    <cellStyle name="표준 7 3 2 3 4 2 2 2" xfId="31630"/>
    <cellStyle name="표준 7 3 2 3 4 2 3" xfId="31631"/>
    <cellStyle name="표준 7 3 2 3 4 2 4" xfId="31632"/>
    <cellStyle name="표준 7 3 2 3 4 3" xfId="31633"/>
    <cellStyle name="표준 7 3 2 3 4 3 2" xfId="31634"/>
    <cellStyle name="표준 7 3 2 3 4 4" xfId="31635"/>
    <cellStyle name="표준 7 3 2 3 4 5" xfId="31636"/>
    <cellStyle name="표준 7 3 2 3 5" xfId="31637"/>
    <cellStyle name="표준 7 3 2 3 5 2" xfId="31638"/>
    <cellStyle name="표준 7 3 2 3 5 2 2" xfId="31639"/>
    <cellStyle name="표준 7 3 2 3 5 2 2 2" xfId="31640"/>
    <cellStyle name="표준 7 3 2 3 5 2 3" xfId="31641"/>
    <cellStyle name="표준 7 3 2 3 5 2 4" xfId="31642"/>
    <cellStyle name="표준 7 3 2 3 5 3" xfId="31643"/>
    <cellStyle name="표준 7 3 2 3 5 3 2" xfId="31644"/>
    <cellStyle name="표준 7 3 2 3 5 4" xfId="31645"/>
    <cellStyle name="표준 7 3 2 3 5 5" xfId="31646"/>
    <cellStyle name="표준 7 3 2 3 6" xfId="31647"/>
    <cellStyle name="표준 7 3 2 3 6 2" xfId="31648"/>
    <cellStyle name="표준 7 3 2 3 6 2 2" xfId="31649"/>
    <cellStyle name="표준 7 3 2 3 6 2 2 2" xfId="31650"/>
    <cellStyle name="표준 7 3 2 3 6 2 3" xfId="31651"/>
    <cellStyle name="표준 7 3 2 3 6 2 4" xfId="31652"/>
    <cellStyle name="표준 7 3 2 3 6 3" xfId="31653"/>
    <cellStyle name="표준 7 3 2 3 6 3 2" xfId="31654"/>
    <cellStyle name="표준 7 3 2 3 6 4" xfId="31655"/>
    <cellStyle name="표준 7 3 2 3 6 5" xfId="31656"/>
    <cellStyle name="표준 7 3 2 3 7" xfId="31657"/>
    <cellStyle name="표준 7 3 2 3 7 2" xfId="31658"/>
    <cellStyle name="표준 7 3 2 3 7 2 2" xfId="31659"/>
    <cellStyle name="표준 7 3 2 3 7 3" xfId="31660"/>
    <cellStyle name="표준 7 3 2 3 7 4" xfId="31661"/>
    <cellStyle name="표준 7 3 2 3 8" xfId="31662"/>
    <cellStyle name="표준 7 3 2 3 8 2" xfId="31663"/>
    <cellStyle name="표준 7 3 2 3 9" xfId="31664"/>
    <cellStyle name="표준 7 3 2 4" xfId="31665"/>
    <cellStyle name="표준 7 3 2 4 2" xfId="31666"/>
    <cellStyle name="표준 7 3 2 4 2 2" xfId="31667"/>
    <cellStyle name="표준 7 3 2 4 2 2 2" xfId="31668"/>
    <cellStyle name="표준 7 3 2 4 2 2 2 2" xfId="31669"/>
    <cellStyle name="표준 7 3 2 4 2 2 3" xfId="31670"/>
    <cellStyle name="표준 7 3 2 4 2 2 4" xfId="31671"/>
    <cellStyle name="표준 7 3 2 4 2 3" xfId="31672"/>
    <cellStyle name="표준 7 3 2 4 2 3 2" xfId="31673"/>
    <cellStyle name="표준 7 3 2 4 2 4" xfId="31674"/>
    <cellStyle name="표준 7 3 2 4 2 5" xfId="31675"/>
    <cellStyle name="표준 7 3 2 4 3" xfId="31676"/>
    <cellStyle name="표준 7 3 2 4 3 2" xfId="31677"/>
    <cellStyle name="표준 7 3 2 4 3 2 2" xfId="31678"/>
    <cellStyle name="표준 7 3 2 4 3 2 2 2" xfId="31679"/>
    <cellStyle name="표준 7 3 2 4 3 2 3" xfId="31680"/>
    <cellStyle name="표준 7 3 2 4 3 2 4" xfId="31681"/>
    <cellStyle name="표준 7 3 2 4 3 3" xfId="31682"/>
    <cellStyle name="표준 7 3 2 4 3 3 2" xfId="31683"/>
    <cellStyle name="표준 7 3 2 4 3 4" xfId="31684"/>
    <cellStyle name="표준 7 3 2 4 3 5" xfId="31685"/>
    <cellStyle name="표준 7 3 2 4 4" xfId="31686"/>
    <cellStyle name="표준 7 3 2 4 4 2" xfId="31687"/>
    <cellStyle name="표준 7 3 2 4 4 2 2" xfId="31688"/>
    <cellStyle name="표준 7 3 2 4 4 2 2 2" xfId="31689"/>
    <cellStyle name="표준 7 3 2 4 4 2 3" xfId="31690"/>
    <cellStyle name="표준 7 3 2 4 4 2 4" xfId="31691"/>
    <cellStyle name="표준 7 3 2 4 4 3" xfId="31692"/>
    <cellStyle name="표준 7 3 2 4 4 3 2" xfId="31693"/>
    <cellStyle name="표준 7 3 2 4 4 4" xfId="31694"/>
    <cellStyle name="표준 7 3 2 4 4 5" xfId="31695"/>
    <cellStyle name="표준 7 3 2 4 5" xfId="31696"/>
    <cellStyle name="표준 7 3 2 4 5 2" xfId="31697"/>
    <cellStyle name="표준 7 3 2 4 5 2 2" xfId="31698"/>
    <cellStyle name="표준 7 3 2 4 5 2 2 2" xfId="31699"/>
    <cellStyle name="표준 7 3 2 4 5 2 3" xfId="31700"/>
    <cellStyle name="표준 7 3 2 4 5 2 4" xfId="31701"/>
    <cellStyle name="표준 7 3 2 4 5 3" xfId="31702"/>
    <cellStyle name="표준 7 3 2 4 5 3 2" xfId="31703"/>
    <cellStyle name="표준 7 3 2 4 5 4" xfId="31704"/>
    <cellStyle name="표준 7 3 2 4 5 5" xfId="31705"/>
    <cellStyle name="표준 7 3 2 4 6" xfId="31706"/>
    <cellStyle name="표준 7 3 2 4 6 2" xfId="31707"/>
    <cellStyle name="표준 7 3 2 4 6 2 2" xfId="31708"/>
    <cellStyle name="표준 7 3 2 4 6 3" xfId="31709"/>
    <cellStyle name="표준 7 3 2 4 6 4" xfId="31710"/>
    <cellStyle name="표준 7 3 2 4 7" xfId="31711"/>
    <cellStyle name="표준 7 3 2 4 7 2" xfId="31712"/>
    <cellStyle name="표준 7 3 2 4 8" xfId="31713"/>
    <cellStyle name="표준 7 3 2 4 9" xfId="31714"/>
    <cellStyle name="표준 7 3 2 5" xfId="31715"/>
    <cellStyle name="표준 7 3 2 5 2" xfId="31716"/>
    <cellStyle name="표준 7 3 2 5 2 2" xfId="31717"/>
    <cellStyle name="표준 7 3 2 5 2 2 2" xfId="31718"/>
    <cellStyle name="표준 7 3 2 5 2 3" xfId="31719"/>
    <cellStyle name="표준 7 3 2 5 2 4" xfId="31720"/>
    <cellStyle name="표준 7 3 2 5 3" xfId="31721"/>
    <cellStyle name="표준 7 3 2 5 3 2" xfId="31722"/>
    <cellStyle name="표준 7 3 2 5 4" xfId="31723"/>
    <cellStyle name="표준 7 3 2 5 5" xfId="31724"/>
    <cellStyle name="표준 7 3 2 6" xfId="31725"/>
    <cellStyle name="표준 7 3 2 6 2" xfId="31726"/>
    <cellStyle name="표준 7 3 2 6 2 2" xfId="31727"/>
    <cellStyle name="표준 7 3 2 6 2 2 2" xfId="31728"/>
    <cellStyle name="표준 7 3 2 6 2 3" xfId="31729"/>
    <cellStyle name="표준 7 3 2 6 2 4" xfId="31730"/>
    <cellStyle name="표준 7 3 2 6 3" xfId="31731"/>
    <cellStyle name="표준 7 3 2 6 3 2" xfId="31732"/>
    <cellStyle name="표준 7 3 2 6 4" xfId="31733"/>
    <cellStyle name="표준 7 3 2 6 5" xfId="31734"/>
    <cellStyle name="표준 7 3 2 7" xfId="31735"/>
    <cellStyle name="표준 7 3 2 7 2" xfId="31736"/>
    <cellStyle name="표준 7 3 2 7 2 2" xfId="31737"/>
    <cellStyle name="표준 7 3 2 7 2 2 2" xfId="31738"/>
    <cellStyle name="표준 7 3 2 7 2 3" xfId="31739"/>
    <cellStyle name="표준 7 3 2 7 2 4" xfId="31740"/>
    <cellStyle name="표준 7 3 2 7 3" xfId="31741"/>
    <cellStyle name="표준 7 3 2 7 3 2" xfId="31742"/>
    <cellStyle name="표준 7 3 2 7 4" xfId="31743"/>
    <cellStyle name="표준 7 3 2 7 5" xfId="31744"/>
    <cellStyle name="표준 7 3 2 8" xfId="31745"/>
    <cellStyle name="표준 7 3 2 8 2" xfId="31746"/>
    <cellStyle name="표준 7 3 2 8 2 2" xfId="31747"/>
    <cellStyle name="표준 7 3 2 8 2 2 2" xfId="31748"/>
    <cellStyle name="표준 7 3 2 8 2 3" xfId="31749"/>
    <cellStyle name="표준 7 3 2 8 2 4" xfId="31750"/>
    <cellStyle name="표준 7 3 2 8 3" xfId="31751"/>
    <cellStyle name="표준 7 3 2 8 3 2" xfId="31752"/>
    <cellStyle name="표준 7 3 2 8 4" xfId="31753"/>
    <cellStyle name="표준 7 3 2 8 5" xfId="31754"/>
    <cellStyle name="표준 7 3 2 9" xfId="31755"/>
    <cellStyle name="표준 7 3 2 9 2" xfId="31756"/>
    <cellStyle name="표준 7 3 2 9 2 2" xfId="31757"/>
    <cellStyle name="표준 7 3 2 9 3" xfId="31758"/>
    <cellStyle name="표준 7 3 2 9 4" xfId="31759"/>
    <cellStyle name="표준 7 3 3" xfId="31760"/>
    <cellStyle name="표준 7 3 3 10" xfId="31761"/>
    <cellStyle name="표준 7 3 3 11" xfId="31762"/>
    <cellStyle name="표준 7 3 3 2" xfId="31763"/>
    <cellStyle name="표준 7 3 3 2 10" xfId="31764"/>
    <cellStyle name="표준 7 3 3 2 2" xfId="31765"/>
    <cellStyle name="표준 7 3 3 2 2 2" xfId="31766"/>
    <cellStyle name="표준 7 3 3 2 2 2 2" xfId="31767"/>
    <cellStyle name="표준 7 3 3 2 2 2 2 2" xfId="31768"/>
    <cellStyle name="표준 7 3 3 2 2 2 2 2 2" xfId="31769"/>
    <cellStyle name="표준 7 3 3 2 2 2 2 3" xfId="31770"/>
    <cellStyle name="표준 7 3 3 2 2 2 2 4" xfId="31771"/>
    <cellStyle name="표준 7 3 3 2 2 2 3" xfId="31772"/>
    <cellStyle name="표준 7 3 3 2 2 2 3 2" xfId="31773"/>
    <cellStyle name="표준 7 3 3 2 2 2 4" xfId="31774"/>
    <cellStyle name="표준 7 3 3 2 2 2 5" xfId="31775"/>
    <cellStyle name="표준 7 3 3 2 2 3" xfId="31776"/>
    <cellStyle name="표준 7 3 3 2 2 3 2" xfId="31777"/>
    <cellStyle name="표준 7 3 3 2 2 3 2 2" xfId="31778"/>
    <cellStyle name="표준 7 3 3 2 2 3 2 2 2" xfId="31779"/>
    <cellStyle name="표준 7 3 3 2 2 3 2 3" xfId="31780"/>
    <cellStyle name="표준 7 3 3 2 2 3 2 4" xfId="31781"/>
    <cellStyle name="표준 7 3 3 2 2 3 3" xfId="31782"/>
    <cellStyle name="표준 7 3 3 2 2 3 3 2" xfId="31783"/>
    <cellStyle name="표준 7 3 3 2 2 3 4" xfId="31784"/>
    <cellStyle name="표준 7 3 3 2 2 3 5" xfId="31785"/>
    <cellStyle name="표준 7 3 3 2 2 4" xfId="31786"/>
    <cellStyle name="표준 7 3 3 2 2 4 2" xfId="31787"/>
    <cellStyle name="표준 7 3 3 2 2 4 2 2" xfId="31788"/>
    <cellStyle name="표준 7 3 3 2 2 4 2 2 2" xfId="31789"/>
    <cellStyle name="표준 7 3 3 2 2 4 2 3" xfId="31790"/>
    <cellStyle name="표준 7 3 3 2 2 4 2 4" xfId="31791"/>
    <cellStyle name="표준 7 3 3 2 2 4 3" xfId="31792"/>
    <cellStyle name="표준 7 3 3 2 2 4 3 2" xfId="31793"/>
    <cellStyle name="표준 7 3 3 2 2 4 4" xfId="31794"/>
    <cellStyle name="표준 7 3 3 2 2 4 5" xfId="31795"/>
    <cellStyle name="표준 7 3 3 2 2 5" xfId="31796"/>
    <cellStyle name="표준 7 3 3 2 2 5 2" xfId="31797"/>
    <cellStyle name="표준 7 3 3 2 2 5 2 2" xfId="31798"/>
    <cellStyle name="표준 7 3 3 2 2 5 2 2 2" xfId="31799"/>
    <cellStyle name="표준 7 3 3 2 2 5 2 3" xfId="31800"/>
    <cellStyle name="표준 7 3 3 2 2 5 2 4" xfId="31801"/>
    <cellStyle name="표준 7 3 3 2 2 5 3" xfId="31802"/>
    <cellStyle name="표준 7 3 3 2 2 5 3 2" xfId="31803"/>
    <cellStyle name="표준 7 3 3 2 2 5 4" xfId="31804"/>
    <cellStyle name="표준 7 3 3 2 2 5 5" xfId="31805"/>
    <cellStyle name="표준 7 3 3 2 2 6" xfId="31806"/>
    <cellStyle name="표준 7 3 3 2 2 6 2" xfId="31807"/>
    <cellStyle name="표준 7 3 3 2 2 6 2 2" xfId="31808"/>
    <cellStyle name="표준 7 3 3 2 2 6 3" xfId="31809"/>
    <cellStyle name="표준 7 3 3 2 2 6 4" xfId="31810"/>
    <cellStyle name="표준 7 3 3 2 2 7" xfId="31811"/>
    <cellStyle name="표준 7 3 3 2 2 7 2" xfId="31812"/>
    <cellStyle name="표준 7 3 3 2 2 8" xfId="31813"/>
    <cellStyle name="표준 7 3 3 2 2 9" xfId="31814"/>
    <cellStyle name="표준 7 3 3 2 3" xfId="31815"/>
    <cellStyle name="표준 7 3 3 2 3 2" xfId="31816"/>
    <cellStyle name="표준 7 3 3 2 3 2 2" xfId="31817"/>
    <cellStyle name="표준 7 3 3 2 3 2 2 2" xfId="31818"/>
    <cellStyle name="표준 7 3 3 2 3 2 3" xfId="31819"/>
    <cellStyle name="표준 7 3 3 2 3 2 4" xfId="31820"/>
    <cellStyle name="표준 7 3 3 2 3 3" xfId="31821"/>
    <cellStyle name="표준 7 3 3 2 3 3 2" xfId="31822"/>
    <cellStyle name="표준 7 3 3 2 3 4" xfId="31823"/>
    <cellStyle name="표준 7 3 3 2 3 5" xfId="31824"/>
    <cellStyle name="표준 7 3 3 2 4" xfId="31825"/>
    <cellStyle name="표준 7 3 3 2 4 2" xfId="31826"/>
    <cellStyle name="표준 7 3 3 2 4 2 2" xfId="31827"/>
    <cellStyle name="표준 7 3 3 2 4 2 2 2" xfId="31828"/>
    <cellStyle name="표준 7 3 3 2 4 2 3" xfId="31829"/>
    <cellStyle name="표준 7 3 3 2 4 2 4" xfId="31830"/>
    <cellStyle name="표준 7 3 3 2 4 3" xfId="31831"/>
    <cellStyle name="표준 7 3 3 2 4 3 2" xfId="31832"/>
    <cellStyle name="표준 7 3 3 2 4 4" xfId="31833"/>
    <cellStyle name="표준 7 3 3 2 4 5" xfId="31834"/>
    <cellStyle name="표준 7 3 3 2 5" xfId="31835"/>
    <cellStyle name="표준 7 3 3 2 5 2" xfId="31836"/>
    <cellStyle name="표준 7 3 3 2 5 2 2" xfId="31837"/>
    <cellStyle name="표준 7 3 3 2 5 2 2 2" xfId="31838"/>
    <cellStyle name="표준 7 3 3 2 5 2 3" xfId="31839"/>
    <cellStyle name="표준 7 3 3 2 5 2 4" xfId="31840"/>
    <cellStyle name="표준 7 3 3 2 5 3" xfId="31841"/>
    <cellStyle name="표준 7 3 3 2 5 3 2" xfId="31842"/>
    <cellStyle name="표준 7 3 3 2 5 4" xfId="31843"/>
    <cellStyle name="표준 7 3 3 2 5 5" xfId="31844"/>
    <cellStyle name="표준 7 3 3 2 6" xfId="31845"/>
    <cellStyle name="표준 7 3 3 2 6 2" xfId="31846"/>
    <cellStyle name="표준 7 3 3 2 6 2 2" xfId="31847"/>
    <cellStyle name="표준 7 3 3 2 6 2 2 2" xfId="31848"/>
    <cellStyle name="표준 7 3 3 2 6 2 3" xfId="31849"/>
    <cellStyle name="표준 7 3 3 2 6 2 4" xfId="31850"/>
    <cellStyle name="표준 7 3 3 2 6 3" xfId="31851"/>
    <cellStyle name="표준 7 3 3 2 6 3 2" xfId="31852"/>
    <cellStyle name="표준 7 3 3 2 6 4" xfId="31853"/>
    <cellStyle name="표준 7 3 3 2 6 5" xfId="31854"/>
    <cellStyle name="표준 7 3 3 2 7" xfId="31855"/>
    <cellStyle name="표준 7 3 3 2 7 2" xfId="31856"/>
    <cellStyle name="표준 7 3 3 2 7 2 2" xfId="31857"/>
    <cellStyle name="표준 7 3 3 2 7 3" xfId="31858"/>
    <cellStyle name="표준 7 3 3 2 7 4" xfId="31859"/>
    <cellStyle name="표준 7 3 3 2 8" xfId="31860"/>
    <cellStyle name="표준 7 3 3 2 8 2" xfId="31861"/>
    <cellStyle name="표준 7 3 3 2 9" xfId="31862"/>
    <cellStyle name="표준 7 3 3 3" xfId="31863"/>
    <cellStyle name="표준 7 3 3 3 2" xfId="31864"/>
    <cellStyle name="표준 7 3 3 3 2 2" xfId="31865"/>
    <cellStyle name="표준 7 3 3 3 2 2 2" xfId="31866"/>
    <cellStyle name="표준 7 3 3 3 2 2 2 2" xfId="31867"/>
    <cellStyle name="표준 7 3 3 3 2 2 3" xfId="31868"/>
    <cellStyle name="표준 7 3 3 3 2 2 4" xfId="31869"/>
    <cellStyle name="표준 7 3 3 3 2 3" xfId="31870"/>
    <cellStyle name="표준 7 3 3 3 2 3 2" xfId="31871"/>
    <cellStyle name="표준 7 3 3 3 2 4" xfId="31872"/>
    <cellStyle name="표준 7 3 3 3 2 5" xfId="31873"/>
    <cellStyle name="표준 7 3 3 3 3" xfId="31874"/>
    <cellStyle name="표준 7 3 3 3 3 2" xfId="31875"/>
    <cellStyle name="표준 7 3 3 3 3 2 2" xfId="31876"/>
    <cellStyle name="표준 7 3 3 3 3 2 2 2" xfId="31877"/>
    <cellStyle name="표준 7 3 3 3 3 2 3" xfId="31878"/>
    <cellStyle name="표준 7 3 3 3 3 2 4" xfId="31879"/>
    <cellStyle name="표준 7 3 3 3 3 3" xfId="31880"/>
    <cellStyle name="표준 7 3 3 3 3 3 2" xfId="31881"/>
    <cellStyle name="표준 7 3 3 3 3 4" xfId="31882"/>
    <cellStyle name="표준 7 3 3 3 3 5" xfId="31883"/>
    <cellStyle name="표준 7 3 3 3 4" xfId="31884"/>
    <cellStyle name="표준 7 3 3 3 4 2" xfId="31885"/>
    <cellStyle name="표준 7 3 3 3 4 2 2" xfId="31886"/>
    <cellStyle name="표준 7 3 3 3 4 2 2 2" xfId="31887"/>
    <cellStyle name="표준 7 3 3 3 4 2 3" xfId="31888"/>
    <cellStyle name="표준 7 3 3 3 4 2 4" xfId="31889"/>
    <cellStyle name="표준 7 3 3 3 4 3" xfId="31890"/>
    <cellStyle name="표준 7 3 3 3 4 3 2" xfId="31891"/>
    <cellStyle name="표준 7 3 3 3 4 4" xfId="31892"/>
    <cellStyle name="표준 7 3 3 3 4 5" xfId="31893"/>
    <cellStyle name="표준 7 3 3 3 5" xfId="31894"/>
    <cellStyle name="표준 7 3 3 3 5 2" xfId="31895"/>
    <cellStyle name="표준 7 3 3 3 5 2 2" xfId="31896"/>
    <cellStyle name="표준 7 3 3 3 5 2 2 2" xfId="31897"/>
    <cellStyle name="표준 7 3 3 3 5 2 3" xfId="31898"/>
    <cellStyle name="표준 7 3 3 3 5 2 4" xfId="31899"/>
    <cellStyle name="표준 7 3 3 3 5 3" xfId="31900"/>
    <cellStyle name="표준 7 3 3 3 5 3 2" xfId="31901"/>
    <cellStyle name="표준 7 3 3 3 5 4" xfId="31902"/>
    <cellStyle name="표준 7 3 3 3 5 5" xfId="31903"/>
    <cellStyle name="표준 7 3 3 3 6" xfId="31904"/>
    <cellStyle name="표준 7 3 3 3 6 2" xfId="31905"/>
    <cellStyle name="표준 7 3 3 3 6 2 2" xfId="31906"/>
    <cellStyle name="표준 7 3 3 3 6 3" xfId="31907"/>
    <cellStyle name="표준 7 3 3 3 6 4" xfId="31908"/>
    <cellStyle name="표준 7 3 3 3 7" xfId="31909"/>
    <cellStyle name="표준 7 3 3 3 7 2" xfId="31910"/>
    <cellStyle name="표준 7 3 3 3 8" xfId="31911"/>
    <cellStyle name="표준 7 3 3 3 9" xfId="31912"/>
    <cellStyle name="표준 7 3 3 4" xfId="31913"/>
    <cellStyle name="표준 7 3 3 4 2" xfId="31914"/>
    <cellStyle name="표준 7 3 3 4 2 2" xfId="31915"/>
    <cellStyle name="표준 7 3 3 4 2 2 2" xfId="31916"/>
    <cellStyle name="표준 7 3 3 4 2 3" xfId="31917"/>
    <cellStyle name="표준 7 3 3 4 2 4" xfId="31918"/>
    <cellStyle name="표준 7 3 3 4 3" xfId="31919"/>
    <cellStyle name="표준 7 3 3 4 3 2" xfId="31920"/>
    <cellStyle name="표준 7 3 3 4 4" xfId="31921"/>
    <cellStyle name="표준 7 3 3 4 5" xfId="31922"/>
    <cellStyle name="표준 7 3 3 5" xfId="31923"/>
    <cellStyle name="표준 7 3 3 5 2" xfId="31924"/>
    <cellStyle name="표준 7 3 3 5 2 2" xfId="31925"/>
    <cellStyle name="표준 7 3 3 5 2 2 2" xfId="31926"/>
    <cellStyle name="표준 7 3 3 5 2 3" xfId="31927"/>
    <cellStyle name="표준 7 3 3 5 2 4" xfId="31928"/>
    <cellStyle name="표준 7 3 3 5 3" xfId="31929"/>
    <cellStyle name="표준 7 3 3 5 3 2" xfId="31930"/>
    <cellStyle name="표준 7 3 3 5 4" xfId="31931"/>
    <cellStyle name="표준 7 3 3 5 5" xfId="31932"/>
    <cellStyle name="표준 7 3 3 6" xfId="31933"/>
    <cellStyle name="표준 7 3 3 6 2" xfId="31934"/>
    <cellStyle name="표준 7 3 3 6 2 2" xfId="31935"/>
    <cellStyle name="표준 7 3 3 6 2 2 2" xfId="31936"/>
    <cellStyle name="표준 7 3 3 6 2 3" xfId="31937"/>
    <cellStyle name="표준 7 3 3 6 2 4" xfId="31938"/>
    <cellStyle name="표준 7 3 3 6 3" xfId="31939"/>
    <cellStyle name="표준 7 3 3 6 3 2" xfId="31940"/>
    <cellStyle name="표준 7 3 3 6 4" xfId="31941"/>
    <cellStyle name="표준 7 3 3 6 5" xfId="31942"/>
    <cellStyle name="표준 7 3 3 7" xfId="31943"/>
    <cellStyle name="표준 7 3 3 7 2" xfId="31944"/>
    <cellStyle name="표준 7 3 3 7 2 2" xfId="31945"/>
    <cellStyle name="표준 7 3 3 7 2 2 2" xfId="31946"/>
    <cellStyle name="표준 7 3 3 7 2 3" xfId="31947"/>
    <cellStyle name="표준 7 3 3 7 2 4" xfId="31948"/>
    <cellStyle name="표준 7 3 3 7 3" xfId="31949"/>
    <cellStyle name="표준 7 3 3 7 3 2" xfId="31950"/>
    <cellStyle name="표준 7 3 3 7 4" xfId="31951"/>
    <cellStyle name="표준 7 3 3 7 5" xfId="31952"/>
    <cellStyle name="표준 7 3 3 8" xfId="31953"/>
    <cellStyle name="표준 7 3 3 8 2" xfId="31954"/>
    <cellStyle name="표준 7 3 3 8 2 2" xfId="31955"/>
    <cellStyle name="표준 7 3 3 8 3" xfId="31956"/>
    <cellStyle name="표준 7 3 3 8 4" xfId="31957"/>
    <cellStyle name="표준 7 3 3 9" xfId="31958"/>
    <cellStyle name="표준 7 3 3 9 2" xfId="31959"/>
    <cellStyle name="표준 7 3 4" xfId="31960"/>
    <cellStyle name="표준 7 3 4 10" xfId="31961"/>
    <cellStyle name="표준 7 3 4 2" xfId="31962"/>
    <cellStyle name="표준 7 3 4 2 2" xfId="31963"/>
    <cellStyle name="표준 7 3 4 2 2 2" xfId="31964"/>
    <cellStyle name="표준 7 3 4 2 2 2 2" xfId="31965"/>
    <cellStyle name="표준 7 3 4 2 2 2 2 2" xfId="31966"/>
    <cellStyle name="표준 7 3 4 2 2 2 3" xfId="31967"/>
    <cellStyle name="표준 7 3 4 2 2 2 4" xfId="31968"/>
    <cellStyle name="표준 7 3 4 2 2 3" xfId="31969"/>
    <cellStyle name="표준 7 3 4 2 2 3 2" xfId="31970"/>
    <cellStyle name="표준 7 3 4 2 2 4" xfId="31971"/>
    <cellStyle name="표준 7 3 4 2 2 5" xfId="31972"/>
    <cellStyle name="표준 7 3 4 2 3" xfId="31973"/>
    <cellStyle name="표준 7 3 4 2 3 2" xfId="31974"/>
    <cellStyle name="표준 7 3 4 2 3 2 2" xfId="31975"/>
    <cellStyle name="표준 7 3 4 2 3 2 2 2" xfId="31976"/>
    <cellStyle name="표준 7 3 4 2 3 2 3" xfId="31977"/>
    <cellStyle name="표준 7 3 4 2 3 2 4" xfId="31978"/>
    <cellStyle name="표준 7 3 4 2 3 3" xfId="31979"/>
    <cellStyle name="표준 7 3 4 2 3 3 2" xfId="31980"/>
    <cellStyle name="표준 7 3 4 2 3 4" xfId="31981"/>
    <cellStyle name="표준 7 3 4 2 3 5" xfId="31982"/>
    <cellStyle name="표준 7 3 4 2 4" xfId="31983"/>
    <cellStyle name="표준 7 3 4 2 4 2" xfId="31984"/>
    <cellStyle name="표준 7 3 4 2 4 2 2" xfId="31985"/>
    <cellStyle name="표준 7 3 4 2 4 2 2 2" xfId="31986"/>
    <cellStyle name="표준 7 3 4 2 4 2 3" xfId="31987"/>
    <cellStyle name="표준 7 3 4 2 4 2 4" xfId="31988"/>
    <cellStyle name="표준 7 3 4 2 4 3" xfId="31989"/>
    <cellStyle name="표준 7 3 4 2 4 3 2" xfId="31990"/>
    <cellStyle name="표준 7 3 4 2 4 4" xfId="31991"/>
    <cellStyle name="표준 7 3 4 2 4 5" xfId="31992"/>
    <cellStyle name="표준 7 3 4 2 5" xfId="31993"/>
    <cellStyle name="표준 7 3 4 2 5 2" xfId="31994"/>
    <cellStyle name="표준 7 3 4 2 5 2 2" xfId="31995"/>
    <cellStyle name="표준 7 3 4 2 5 2 2 2" xfId="31996"/>
    <cellStyle name="표준 7 3 4 2 5 2 3" xfId="31997"/>
    <cellStyle name="표준 7 3 4 2 5 2 4" xfId="31998"/>
    <cellStyle name="표준 7 3 4 2 5 3" xfId="31999"/>
    <cellStyle name="표준 7 3 4 2 5 3 2" xfId="32000"/>
    <cellStyle name="표준 7 3 4 2 5 4" xfId="32001"/>
    <cellStyle name="표준 7 3 4 2 5 5" xfId="32002"/>
    <cellStyle name="표준 7 3 4 2 6" xfId="32003"/>
    <cellStyle name="표준 7 3 4 2 6 2" xfId="32004"/>
    <cellStyle name="표준 7 3 4 2 6 2 2" xfId="32005"/>
    <cellStyle name="표준 7 3 4 2 6 3" xfId="32006"/>
    <cellStyle name="표준 7 3 4 2 6 4" xfId="32007"/>
    <cellStyle name="표준 7 3 4 2 7" xfId="32008"/>
    <cellStyle name="표준 7 3 4 2 7 2" xfId="32009"/>
    <cellStyle name="표준 7 3 4 2 8" xfId="32010"/>
    <cellStyle name="표준 7 3 4 2 9" xfId="32011"/>
    <cellStyle name="표준 7 3 4 3" xfId="32012"/>
    <cellStyle name="표준 7 3 4 3 2" xfId="32013"/>
    <cellStyle name="표준 7 3 4 3 2 2" xfId="32014"/>
    <cellStyle name="표준 7 3 4 3 2 2 2" xfId="32015"/>
    <cellStyle name="표준 7 3 4 3 2 3" xfId="32016"/>
    <cellStyle name="표준 7 3 4 3 2 4" xfId="32017"/>
    <cellStyle name="표준 7 3 4 3 3" xfId="32018"/>
    <cellStyle name="표준 7 3 4 3 3 2" xfId="32019"/>
    <cellStyle name="표준 7 3 4 3 4" xfId="32020"/>
    <cellStyle name="표준 7 3 4 3 5" xfId="32021"/>
    <cellStyle name="표준 7 3 4 4" xfId="32022"/>
    <cellStyle name="표준 7 3 4 4 2" xfId="32023"/>
    <cellStyle name="표준 7 3 4 4 2 2" xfId="32024"/>
    <cellStyle name="표준 7 3 4 4 2 2 2" xfId="32025"/>
    <cellStyle name="표준 7 3 4 4 2 3" xfId="32026"/>
    <cellStyle name="표준 7 3 4 4 2 4" xfId="32027"/>
    <cellStyle name="표준 7 3 4 4 3" xfId="32028"/>
    <cellStyle name="표준 7 3 4 4 3 2" xfId="32029"/>
    <cellStyle name="표준 7 3 4 4 4" xfId="32030"/>
    <cellStyle name="표준 7 3 4 4 5" xfId="32031"/>
    <cellStyle name="표준 7 3 4 5" xfId="32032"/>
    <cellStyle name="표준 7 3 4 5 2" xfId="32033"/>
    <cellStyle name="표준 7 3 4 5 2 2" xfId="32034"/>
    <cellStyle name="표준 7 3 4 5 2 2 2" xfId="32035"/>
    <cellStyle name="표준 7 3 4 5 2 3" xfId="32036"/>
    <cellStyle name="표준 7 3 4 5 2 4" xfId="32037"/>
    <cellStyle name="표준 7 3 4 5 3" xfId="32038"/>
    <cellStyle name="표준 7 3 4 5 3 2" xfId="32039"/>
    <cellStyle name="표준 7 3 4 5 4" xfId="32040"/>
    <cellStyle name="표준 7 3 4 5 5" xfId="32041"/>
    <cellStyle name="표준 7 3 4 6" xfId="32042"/>
    <cellStyle name="표준 7 3 4 6 2" xfId="32043"/>
    <cellStyle name="표준 7 3 4 6 2 2" xfId="32044"/>
    <cellStyle name="표준 7 3 4 6 2 2 2" xfId="32045"/>
    <cellStyle name="표준 7 3 4 6 2 3" xfId="32046"/>
    <cellStyle name="표준 7 3 4 6 2 4" xfId="32047"/>
    <cellStyle name="표준 7 3 4 6 3" xfId="32048"/>
    <cellStyle name="표준 7 3 4 6 3 2" xfId="32049"/>
    <cellStyle name="표준 7 3 4 6 4" xfId="32050"/>
    <cellStyle name="표준 7 3 4 6 5" xfId="32051"/>
    <cellStyle name="표준 7 3 4 7" xfId="32052"/>
    <cellStyle name="표준 7 3 4 7 2" xfId="32053"/>
    <cellStyle name="표준 7 3 4 7 2 2" xfId="32054"/>
    <cellStyle name="표준 7 3 4 7 3" xfId="32055"/>
    <cellStyle name="표준 7 3 4 7 4" xfId="32056"/>
    <cellStyle name="표준 7 3 4 8" xfId="32057"/>
    <cellStyle name="표준 7 3 4 8 2" xfId="32058"/>
    <cellStyle name="표준 7 3 4 9" xfId="32059"/>
    <cellStyle name="표준 7 3 5" xfId="32060"/>
    <cellStyle name="표준 7 3 5 2" xfId="32061"/>
    <cellStyle name="표준 7 3 5 2 2" xfId="32062"/>
    <cellStyle name="표준 7 3 5 2 2 2" xfId="32063"/>
    <cellStyle name="표준 7 3 5 2 2 2 2" xfId="32064"/>
    <cellStyle name="표준 7 3 5 2 2 3" xfId="32065"/>
    <cellStyle name="표준 7 3 5 2 2 4" xfId="32066"/>
    <cellStyle name="표준 7 3 5 2 3" xfId="32067"/>
    <cellStyle name="표준 7 3 5 2 3 2" xfId="32068"/>
    <cellStyle name="표준 7 3 5 2 4" xfId="32069"/>
    <cellStyle name="표준 7 3 5 2 5" xfId="32070"/>
    <cellStyle name="표준 7 3 5 3" xfId="32071"/>
    <cellStyle name="표준 7 3 5 3 2" xfId="32072"/>
    <cellStyle name="표준 7 3 5 3 2 2" xfId="32073"/>
    <cellStyle name="표준 7 3 5 3 2 2 2" xfId="32074"/>
    <cellStyle name="표준 7 3 5 3 2 3" xfId="32075"/>
    <cellStyle name="표준 7 3 5 3 2 4" xfId="32076"/>
    <cellStyle name="표준 7 3 5 3 3" xfId="32077"/>
    <cellStyle name="표준 7 3 5 3 3 2" xfId="32078"/>
    <cellStyle name="표준 7 3 5 3 4" xfId="32079"/>
    <cellStyle name="표준 7 3 5 3 5" xfId="32080"/>
    <cellStyle name="표준 7 3 5 4" xfId="32081"/>
    <cellStyle name="표준 7 3 5 4 2" xfId="32082"/>
    <cellStyle name="표준 7 3 5 4 2 2" xfId="32083"/>
    <cellStyle name="표준 7 3 5 4 2 2 2" xfId="32084"/>
    <cellStyle name="표준 7 3 5 4 2 3" xfId="32085"/>
    <cellStyle name="표준 7 3 5 4 2 4" xfId="32086"/>
    <cellStyle name="표준 7 3 5 4 3" xfId="32087"/>
    <cellStyle name="표준 7 3 5 4 3 2" xfId="32088"/>
    <cellStyle name="표준 7 3 5 4 4" xfId="32089"/>
    <cellStyle name="표준 7 3 5 4 5" xfId="32090"/>
    <cellStyle name="표준 7 3 5 5" xfId="32091"/>
    <cellStyle name="표준 7 3 5 5 2" xfId="32092"/>
    <cellStyle name="표준 7 3 5 5 2 2" xfId="32093"/>
    <cellStyle name="표준 7 3 5 5 2 2 2" xfId="32094"/>
    <cellStyle name="표준 7 3 5 5 2 3" xfId="32095"/>
    <cellStyle name="표준 7 3 5 5 2 4" xfId="32096"/>
    <cellStyle name="표준 7 3 5 5 3" xfId="32097"/>
    <cellStyle name="표준 7 3 5 5 3 2" xfId="32098"/>
    <cellStyle name="표준 7 3 5 5 4" xfId="32099"/>
    <cellStyle name="표준 7 3 5 5 5" xfId="32100"/>
    <cellStyle name="표준 7 3 5 6" xfId="32101"/>
    <cellStyle name="표준 7 3 5 6 2" xfId="32102"/>
    <cellStyle name="표준 7 3 5 6 2 2" xfId="32103"/>
    <cellStyle name="표준 7 3 5 6 3" xfId="32104"/>
    <cellStyle name="표준 7 3 5 6 4" xfId="32105"/>
    <cellStyle name="표준 7 3 5 7" xfId="32106"/>
    <cellStyle name="표준 7 3 5 7 2" xfId="32107"/>
    <cellStyle name="표준 7 3 5 8" xfId="32108"/>
    <cellStyle name="표준 7 3 5 9" xfId="32109"/>
    <cellStyle name="표준 7 3 6" xfId="32110"/>
    <cellStyle name="표준 7 3 6 2" xfId="32111"/>
    <cellStyle name="표준 7 3 6 2 2" xfId="32112"/>
    <cellStyle name="표준 7 3 6 2 2 2" xfId="32113"/>
    <cellStyle name="표준 7 3 6 2 3" xfId="32114"/>
    <cellStyle name="표준 7 3 6 2 4" xfId="32115"/>
    <cellStyle name="표준 7 3 6 3" xfId="32116"/>
    <cellStyle name="표준 7 3 6 3 2" xfId="32117"/>
    <cellStyle name="표준 7 3 6 4" xfId="32118"/>
    <cellStyle name="표준 7 3 6 5" xfId="32119"/>
    <cellStyle name="표준 7 3 7" xfId="32120"/>
    <cellStyle name="표준 7 3 7 2" xfId="32121"/>
    <cellStyle name="표준 7 3 7 2 2" xfId="32122"/>
    <cellStyle name="표준 7 3 7 2 2 2" xfId="32123"/>
    <cellStyle name="표준 7 3 7 2 3" xfId="32124"/>
    <cellStyle name="표준 7 3 7 2 4" xfId="32125"/>
    <cellStyle name="표준 7 3 7 3" xfId="32126"/>
    <cellStyle name="표준 7 3 7 3 2" xfId="32127"/>
    <cellStyle name="표준 7 3 7 4" xfId="32128"/>
    <cellStyle name="표준 7 3 7 5" xfId="32129"/>
    <cellStyle name="표준 7 3 8" xfId="32130"/>
    <cellStyle name="표준 7 3 8 2" xfId="32131"/>
    <cellStyle name="표준 7 3 8 2 2" xfId="32132"/>
    <cellStyle name="표준 7 3 8 2 2 2" xfId="32133"/>
    <cellStyle name="표준 7 3 8 2 3" xfId="32134"/>
    <cellStyle name="표준 7 3 8 2 4" xfId="32135"/>
    <cellStyle name="표준 7 3 8 3" xfId="32136"/>
    <cellStyle name="표준 7 3 8 3 2" xfId="32137"/>
    <cellStyle name="표준 7 3 8 4" xfId="32138"/>
    <cellStyle name="표준 7 3 8 5" xfId="32139"/>
    <cellStyle name="표준 7 3 9" xfId="32140"/>
    <cellStyle name="표준 7 3 9 2" xfId="32141"/>
    <cellStyle name="표준 7 3 9 2 2" xfId="32142"/>
    <cellStyle name="표준 7 3 9 2 2 2" xfId="32143"/>
    <cellStyle name="표준 7 3 9 2 3" xfId="32144"/>
    <cellStyle name="표준 7 3 9 2 4" xfId="32145"/>
    <cellStyle name="표준 7 3 9 3" xfId="32146"/>
    <cellStyle name="표준 7 3 9 3 2" xfId="32147"/>
    <cellStyle name="표준 7 3 9 4" xfId="32148"/>
    <cellStyle name="표준 7 3 9 5" xfId="32149"/>
    <cellStyle name="표준 7 4" xfId="32150"/>
    <cellStyle name="표준 7 4 10" xfId="32151"/>
    <cellStyle name="표준 7 4 10 2" xfId="32152"/>
    <cellStyle name="표준 7 4 11" xfId="32153"/>
    <cellStyle name="표준 7 4 12" xfId="32154"/>
    <cellStyle name="표준 7 4 13" xfId="32155"/>
    <cellStyle name="표준 7 4 2" xfId="32156"/>
    <cellStyle name="표준 7 4 2 10" xfId="32157"/>
    <cellStyle name="표준 7 4 2 11" xfId="32158"/>
    <cellStyle name="표준 7 4 2 2" xfId="32159"/>
    <cellStyle name="표준 7 4 2 2 10" xfId="32160"/>
    <cellStyle name="표준 7 4 2 2 2" xfId="32161"/>
    <cellStyle name="표준 7 4 2 2 2 2" xfId="32162"/>
    <cellStyle name="표준 7 4 2 2 2 2 2" xfId="32163"/>
    <cellStyle name="표준 7 4 2 2 2 2 2 2" xfId="32164"/>
    <cellStyle name="표준 7 4 2 2 2 2 2 2 2" xfId="32165"/>
    <cellStyle name="표준 7 4 2 2 2 2 2 3" xfId="32166"/>
    <cellStyle name="표준 7 4 2 2 2 2 2 4" xfId="32167"/>
    <cellStyle name="표준 7 4 2 2 2 2 3" xfId="32168"/>
    <cellStyle name="표준 7 4 2 2 2 2 3 2" xfId="32169"/>
    <cellStyle name="표준 7 4 2 2 2 2 4" xfId="32170"/>
    <cellStyle name="표준 7 4 2 2 2 2 5" xfId="32171"/>
    <cellStyle name="표준 7 4 2 2 2 3" xfId="32172"/>
    <cellStyle name="표준 7 4 2 2 2 3 2" xfId="32173"/>
    <cellStyle name="표준 7 4 2 2 2 3 2 2" xfId="32174"/>
    <cellStyle name="표준 7 4 2 2 2 3 2 2 2" xfId="32175"/>
    <cellStyle name="표준 7 4 2 2 2 3 2 3" xfId="32176"/>
    <cellStyle name="표준 7 4 2 2 2 3 2 4" xfId="32177"/>
    <cellStyle name="표준 7 4 2 2 2 3 3" xfId="32178"/>
    <cellStyle name="표준 7 4 2 2 2 3 3 2" xfId="32179"/>
    <cellStyle name="표준 7 4 2 2 2 3 4" xfId="32180"/>
    <cellStyle name="표준 7 4 2 2 2 3 5" xfId="32181"/>
    <cellStyle name="표준 7 4 2 2 2 4" xfId="32182"/>
    <cellStyle name="표준 7 4 2 2 2 4 2" xfId="32183"/>
    <cellStyle name="표준 7 4 2 2 2 4 2 2" xfId="32184"/>
    <cellStyle name="표준 7 4 2 2 2 4 2 2 2" xfId="32185"/>
    <cellStyle name="표준 7 4 2 2 2 4 2 3" xfId="32186"/>
    <cellStyle name="표준 7 4 2 2 2 4 2 4" xfId="32187"/>
    <cellStyle name="표준 7 4 2 2 2 4 3" xfId="32188"/>
    <cellStyle name="표준 7 4 2 2 2 4 3 2" xfId="32189"/>
    <cellStyle name="표준 7 4 2 2 2 4 4" xfId="32190"/>
    <cellStyle name="표준 7 4 2 2 2 4 5" xfId="32191"/>
    <cellStyle name="표준 7 4 2 2 2 5" xfId="32192"/>
    <cellStyle name="표준 7 4 2 2 2 5 2" xfId="32193"/>
    <cellStyle name="표준 7 4 2 2 2 5 2 2" xfId="32194"/>
    <cellStyle name="표준 7 4 2 2 2 5 2 2 2" xfId="32195"/>
    <cellStyle name="표준 7 4 2 2 2 5 2 3" xfId="32196"/>
    <cellStyle name="표준 7 4 2 2 2 5 2 4" xfId="32197"/>
    <cellStyle name="표준 7 4 2 2 2 5 3" xfId="32198"/>
    <cellStyle name="표준 7 4 2 2 2 5 3 2" xfId="32199"/>
    <cellStyle name="표준 7 4 2 2 2 5 4" xfId="32200"/>
    <cellStyle name="표준 7 4 2 2 2 5 5" xfId="32201"/>
    <cellStyle name="표준 7 4 2 2 2 6" xfId="32202"/>
    <cellStyle name="표준 7 4 2 2 2 6 2" xfId="32203"/>
    <cellStyle name="표준 7 4 2 2 2 6 2 2" xfId="32204"/>
    <cellStyle name="표준 7 4 2 2 2 6 3" xfId="32205"/>
    <cellStyle name="표준 7 4 2 2 2 6 4" xfId="32206"/>
    <cellStyle name="표준 7 4 2 2 2 7" xfId="32207"/>
    <cellStyle name="표준 7 4 2 2 2 7 2" xfId="32208"/>
    <cellStyle name="표준 7 4 2 2 2 8" xfId="32209"/>
    <cellStyle name="표준 7 4 2 2 2 9" xfId="32210"/>
    <cellStyle name="표준 7 4 2 2 3" xfId="32211"/>
    <cellStyle name="표준 7 4 2 2 3 2" xfId="32212"/>
    <cellStyle name="표준 7 4 2 2 3 2 2" xfId="32213"/>
    <cellStyle name="표준 7 4 2 2 3 2 2 2" xfId="32214"/>
    <cellStyle name="표준 7 4 2 2 3 2 3" xfId="32215"/>
    <cellStyle name="표준 7 4 2 2 3 2 4" xfId="32216"/>
    <cellStyle name="표준 7 4 2 2 3 3" xfId="32217"/>
    <cellStyle name="표준 7 4 2 2 3 3 2" xfId="32218"/>
    <cellStyle name="표준 7 4 2 2 3 4" xfId="32219"/>
    <cellStyle name="표준 7 4 2 2 3 5" xfId="32220"/>
    <cellStyle name="표준 7 4 2 2 4" xfId="32221"/>
    <cellStyle name="표준 7 4 2 2 4 2" xfId="32222"/>
    <cellStyle name="표준 7 4 2 2 4 2 2" xfId="32223"/>
    <cellStyle name="표준 7 4 2 2 4 2 2 2" xfId="32224"/>
    <cellStyle name="표준 7 4 2 2 4 2 3" xfId="32225"/>
    <cellStyle name="표준 7 4 2 2 4 2 4" xfId="32226"/>
    <cellStyle name="표준 7 4 2 2 4 3" xfId="32227"/>
    <cellStyle name="표준 7 4 2 2 4 3 2" xfId="32228"/>
    <cellStyle name="표준 7 4 2 2 4 4" xfId="32229"/>
    <cellStyle name="표준 7 4 2 2 4 5" xfId="32230"/>
    <cellStyle name="표준 7 4 2 2 5" xfId="32231"/>
    <cellStyle name="표준 7 4 2 2 5 2" xfId="32232"/>
    <cellStyle name="표준 7 4 2 2 5 2 2" xfId="32233"/>
    <cellStyle name="표준 7 4 2 2 5 2 2 2" xfId="32234"/>
    <cellStyle name="표준 7 4 2 2 5 2 3" xfId="32235"/>
    <cellStyle name="표준 7 4 2 2 5 2 4" xfId="32236"/>
    <cellStyle name="표준 7 4 2 2 5 3" xfId="32237"/>
    <cellStyle name="표준 7 4 2 2 5 3 2" xfId="32238"/>
    <cellStyle name="표준 7 4 2 2 5 4" xfId="32239"/>
    <cellStyle name="표준 7 4 2 2 5 5" xfId="32240"/>
    <cellStyle name="표준 7 4 2 2 6" xfId="32241"/>
    <cellStyle name="표준 7 4 2 2 6 2" xfId="32242"/>
    <cellStyle name="표준 7 4 2 2 6 2 2" xfId="32243"/>
    <cellStyle name="표준 7 4 2 2 6 2 2 2" xfId="32244"/>
    <cellStyle name="표준 7 4 2 2 6 2 3" xfId="32245"/>
    <cellStyle name="표준 7 4 2 2 6 2 4" xfId="32246"/>
    <cellStyle name="표준 7 4 2 2 6 3" xfId="32247"/>
    <cellStyle name="표준 7 4 2 2 6 3 2" xfId="32248"/>
    <cellStyle name="표준 7 4 2 2 6 4" xfId="32249"/>
    <cellStyle name="표준 7 4 2 2 6 5" xfId="32250"/>
    <cellStyle name="표준 7 4 2 2 7" xfId="32251"/>
    <cellStyle name="표준 7 4 2 2 7 2" xfId="32252"/>
    <cellStyle name="표준 7 4 2 2 7 2 2" xfId="32253"/>
    <cellStyle name="표준 7 4 2 2 7 3" xfId="32254"/>
    <cellStyle name="표준 7 4 2 2 7 4" xfId="32255"/>
    <cellStyle name="표준 7 4 2 2 8" xfId="32256"/>
    <cellStyle name="표준 7 4 2 2 8 2" xfId="32257"/>
    <cellStyle name="표준 7 4 2 2 9" xfId="32258"/>
    <cellStyle name="표준 7 4 2 3" xfId="32259"/>
    <cellStyle name="표준 7 4 2 3 2" xfId="32260"/>
    <cellStyle name="표준 7 4 2 3 2 2" xfId="32261"/>
    <cellStyle name="표준 7 4 2 3 2 2 2" xfId="32262"/>
    <cellStyle name="표준 7 4 2 3 2 2 2 2" xfId="32263"/>
    <cellStyle name="표준 7 4 2 3 2 2 3" xfId="32264"/>
    <cellStyle name="표준 7 4 2 3 2 2 4" xfId="32265"/>
    <cellStyle name="표준 7 4 2 3 2 3" xfId="32266"/>
    <cellStyle name="표준 7 4 2 3 2 3 2" xfId="32267"/>
    <cellStyle name="표준 7 4 2 3 2 4" xfId="32268"/>
    <cellStyle name="표준 7 4 2 3 2 5" xfId="32269"/>
    <cellStyle name="표준 7 4 2 3 3" xfId="32270"/>
    <cellStyle name="표준 7 4 2 3 3 2" xfId="32271"/>
    <cellStyle name="표준 7 4 2 3 3 2 2" xfId="32272"/>
    <cellStyle name="표준 7 4 2 3 3 2 2 2" xfId="32273"/>
    <cellStyle name="표준 7 4 2 3 3 2 3" xfId="32274"/>
    <cellStyle name="표준 7 4 2 3 3 2 4" xfId="32275"/>
    <cellStyle name="표준 7 4 2 3 3 3" xfId="32276"/>
    <cellStyle name="표준 7 4 2 3 3 3 2" xfId="32277"/>
    <cellStyle name="표준 7 4 2 3 3 4" xfId="32278"/>
    <cellStyle name="표준 7 4 2 3 3 5" xfId="32279"/>
    <cellStyle name="표준 7 4 2 3 4" xfId="32280"/>
    <cellStyle name="표준 7 4 2 3 4 2" xfId="32281"/>
    <cellStyle name="표준 7 4 2 3 4 2 2" xfId="32282"/>
    <cellStyle name="표준 7 4 2 3 4 2 2 2" xfId="32283"/>
    <cellStyle name="표준 7 4 2 3 4 2 3" xfId="32284"/>
    <cellStyle name="표준 7 4 2 3 4 2 4" xfId="32285"/>
    <cellStyle name="표준 7 4 2 3 4 3" xfId="32286"/>
    <cellStyle name="표준 7 4 2 3 4 3 2" xfId="32287"/>
    <cellStyle name="표준 7 4 2 3 4 4" xfId="32288"/>
    <cellStyle name="표준 7 4 2 3 4 5" xfId="32289"/>
    <cellStyle name="표준 7 4 2 3 5" xfId="32290"/>
    <cellStyle name="표준 7 4 2 3 5 2" xfId="32291"/>
    <cellStyle name="표준 7 4 2 3 5 2 2" xfId="32292"/>
    <cellStyle name="표준 7 4 2 3 5 2 2 2" xfId="32293"/>
    <cellStyle name="표준 7 4 2 3 5 2 3" xfId="32294"/>
    <cellStyle name="표준 7 4 2 3 5 2 4" xfId="32295"/>
    <cellStyle name="표준 7 4 2 3 5 3" xfId="32296"/>
    <cellStyle name="표준 7 4 2 3 5 3 2" xfId="32297"/>
    <cellStyle name="표준 7 4 2 3 5 4" xfId="32298"/>
    <cellStyle name="표준 7 4 2 3 5 5" xfId="32299"/>
    <cellStyle name="표준 7 4 2 3 6" xfId="32300"/>
    <cellStyle name="표준 7 4 2 3 6 2" xfId="32301"/>
    <cellStyle name="표준 7 4 2 3 6 2 2" xfId="32302"/>
    <cellStyle name="표준 7 4 2 3 6 3" xfId="32303"/>
    <cellStyle name="표준 7 4 2 3 6 4" xfId="32304"/>
    <cellStyle name="표준 7 4 2 3 7" xfId="32305"/>
    <cellStyle name="표준 7 4 2 3 7 2" xfId="32306"/>
    <cellStyle name="표준 7 4 2 3 8" xfId="32307"/>
    <cellStyle name="표준 7 4 2 3 9" xfId="32308"/>
    <cellStyle name="표준 7 4 2 4" xfId="32309"/>
    <cellStyle name="표준 7 4 2 4 2" xfId="32310"/>
    <cellStyle name="표준 7 4 2 4 2 2" xfId="32311"/>
    <cellStyle name="표준 7 4 2 4 2 2 2" xfId="32312"/>
    <cellStyle name="표준 7 4 2 4 2 3" xfId="32313"/>
    <cellStyle name="표준 7 4 2 4 2 4" xfId="32314"/>
    <cellStyle name="표준 7 4 2 4 3" xfId="32315"/>
    <cellStyle name="표준 7 4 2 4 3 2" xfId="32316"/>
    <cellStyle name="표준 7 4 2 4 4" xfId="32317"/>
    <cellStyle name="표준 7 4 2 4 5" xfId="32318"/>
    <cellStyle name="표준 7 4 2 5" xfId="32319"/>
    <cellStyle name="표준 7 4 2 5 2" xfId="32320"/>
    <cellStyle name="표준 7 4 2 5 2 2" xfId="32321"/>
    <cellStyle name="표준 7 4 2 5 2 2 2" xfId="32322"/>
    <cellStyle name="표준 7 4 2 5 2 3" xfId="32323"/>
    <cellStyle name="표준 7 4 2 5 2 4" xfId="32324"/>
    <cellStyle name="표준 7 4 2 5 3" xfId="32325"/>
    <cellStyle name="표준 7 4 2 5 3 2" xfId="32326"/>
    <cellStyle name="표준 7 4 2 5 4" xfId="32327"/>
    <cellStyle name="표준 7 4 2 5 5" xfId="32328"/>
    <cellStyle name="표준 7 4 2 6" xfId="32329"/>
    <cellStyle name="표준 7 4 2 6 2" xfId="32330"/>
    <cellStyle name="표준 7 4 2 6 2 2" xfId="32331"/>
    <cellStyle name="표준 7 4 2 6 2 2 2" xfId="32332"/>
    <cellStyle name="표준 7 4 2 6 2 3" xfId="32333"/>
    <cellStyle name="표준 7 4 2 6 2 4" xfId="32334"/>
    <cellStyle name="표준 7 4 2 6 3" xfId="32335"/>
    <cellStyle name="표준 7 4 2 6 3 2" xfId="32336"/>
    <cellStyle name="표준 7 4 2 6 4" xfId="32337"/>
    <cellStyle name="표준 7 4 2 6 5" xfId="32338"/>
    <cellStyle name="표준 7 4 2 7" xfId="32339"/>
    <cellStyle name="표준 7 4 2 7 2" xfId="32340"/>
    <cellStyle name="표준 7 4 2 7 2 2" xfId="32341"/>
    <cellStyle name="표준 7 4 2 7 2 2 2" xfId="32342"/>
    <cellStyle name="표준 7 4 2 7 2 3" xfId="32343"/>
    <cellStyle name="표준 7 4 2 7 2 4" xfId="32344"/>
    <cellStyle name="표준 7 4 2 7 3" xfId="32345"/>
    <cellStyle name="표준 7 4 2 7 3 2" xfId="32346"/>
    <cellStyle name="표준 7 4 2 7 4" xfId="32347"/>
    <cellStyle name="표준 7 4 2 7 5" xfId="32348"/>
    <cellStyle name="표준 7 4 2 8" xfId="32349"/>
    <cellStyle name="표준 7 4 2 8 2" xfId="32350"/>
    <cellStyle name="표준 7 4 2 8 2 2" xfId="32351"/>
    <cellStyle name="표준 7 4 2 8 3" xfId="32352"/>
    <cellStyle name="표준 7 4 2 8 4" xfId="32353"/>
    <cellStyle name="표준 7 4 2 9" xfId="32354"/>
    <cellStyle name="표준 7 4 2 9 2" xfId="32355"/>
    <cellStyle name="표준 7 4 3" xfId="32356"/>
    <cellStyle name="표준 7 4 3 10" xfId="32357"/>
    <cellStyle name="표준 7 4 3 2" xfId="32358"/>
    <cellStyle name="표준 7 4 3 2 2" xfId="32359"/>
    <cellStyle name="표준 7 4 3 2 2 2" xfId="32360"/>
    <cellStyle name="표준 7 4 3 2 2 2 2" xfId="32361"/>
    <cellStyle name="표준 7 4 3 2 2 2 2 2" xfId="32362"/>
    <cellStyle name="표준 7 4 3 2 2 2 3" xfId="32363"/>
    <cellStyle name="표준 7 4 3 2 2 2 4" xfId="32364"/>
    <cellStyle name="표준 7 4 3 2 2 3" xfId="32365"/>
    <cellStyle name="표준 7 4 3 2 2 3 2" xfId="32366"/>
    <cellStyle name="표준 7 4 3 2 2 4" xfId="32367"/>
    <cellStyle name="표준 7 4 3 2 2 5" xfId="32368"/>
    <cellStyle name="표준 7 4 3 2 3" xfId="32369"/>
    <cellStyle name="표준 7 4 3 2 3 2" xfId="32370"/>
    <cellStyle name="표준 7 4 3 2 3 2 2" xfId="32371"/>
    <cellStyle name="표준 7 4 3 2 3 2 2 2" xfId="32372"/>
    <cellStyle name="표준 7 4 3 2 3 2 3" xfId="32373"/>
    <cellStyle name="표준 7 4 3 2 3 2 4" xfId="32374"/>
    <cellStyle name="표준 7 4 3 2 3 3" xfId="32375"/>
    <cellStyle name="표준 7 4 3 2 3 3 2" xfId="32376"/>
    <cellStyle name="표준 7 4 3 2 3 4" xfId="32377"/>
    <cellStyle name="표준 7 4 3 2 3 5" xfId="32378"/>
    <cellStyle name="표준 7 4 3 2 4" xfId="32379"/>
    <cellStyle name="표준 7 4 3 2 4 2" xfId="32380"/>
    <cellStyle name="표준 7 4 3 2 4 2 2" xfId="32381"/>
    <cellStyle name="표준 7 4 3 2 4 2 2 2" xfId="32382"/>
    <cellStyle name="표준 7 4 3 2 4 2 3" xfId="32383"/>
    <cellStyle name="표준 7 4 3 2 4 2 4" xfId="32384"/>
    <cellStyle name="표준 7 4 3 2 4 3" xfId="32385"/>
    <cellStyle name="표준 7 4 3 2 4 3 2" xfId="32386"/>
    <cellStyle name="표준 7 4 3 2 4 4" xfId="32387"/>
    <cellStyle name="표준 7 4 3 2 4 5" xfId="32388"/>
    <cellStyle name="표준 7 4 3 2 5" xfId="32389"/>
    <cellStyle name="표준 7 4 3 2 5 2" xfId="32390"/>
    <cellStyle name="표준 7 4 3 2 5 2 2" xfId="32391"/>
    <cellStyle name="표준 7 4 3 2 5 2 2 2" xfId="32392"/>
    <cellStyle name="표준 7 4 3 2 5 2 3" xfId="32393"/>
    <cellStyle name="표준 7 4 3 2 5 2 4" xfId="32394"/>
    <cellStyle name="표준 7 4 3 2 5 3" xfId="32395"/>
    <cellStyle name="표준 7 4 3 2 5 3 2" xfId="32396"/>
    <cellStyle name="표준 7 4 3 2 5 4" xfId="32397"/>
    <cellStyle name="표준 7 4 3 2 5 5" xfId="32398"/>
    <cellStyle name="표준 7 4 3 2 6" xfId="32399"/>
    <cellStyle name="표준 7 4 3 2 6 2" xfId="32400"/>
    <cellStyle name="표준 7 4 3 2 6 2 2" xfId="32401"/>
    <cellStyle name="표준 7 4 3 2 6 3" xfId="32402"/>
    <cellStyle name="표준 7 4 3 2 6 4" xfId="32403"/>
    <cellStyle name="표준 7 4 3 2 7" xfId="32404"/>
    <cellStyle name="표준 7 4 3 2 7 2" xfId="32405"/>
    <cellStyle name="표준 7 4 3 2 8" xfId="32406"/>
    <cellStyle name="표준 7 4 3 2 9" xfId="32407"/>
    <cellStyle name="표준 7 4 3 3" xfId="32408"/>
    <cellStyle name="표준 7 4 3 3 2" xfId="32409"/>
    <cellStyle name="표준 7 4 3 3 2 2" xfId="32410"/>
    <cellStyle name="표준 7 4 3 3 2 2 2" xfId="32411"/>
    <cellStyle name="표준 7 4 3 3 2 3" xfId="32412"/>
    <cellStyle name="표준 7 4 3 3 2 4" xfId="32413"/>
    <cellStyle name="표준 7 4 3 3 3" xfId="32414"/>
    <cellStyle name="표준 7 4 3 3 3 2" xfId="32415"/>
    <cellStyle name="표준 7 4 3 3 4" xfId="32416"/>
    <cellStyle name="표준 7 4 3 3 5" xfId="32417"/>
    <cellStyle name="표준 7 4 3 4" xfId="32418"/>
    <cellStyle name="표준 7 4 3 4 2" xfId="32419"/>
    <cellStyle name="표준 7 4 3 4 2 2" xfId="32420"/>
    <cellStyle name="표준 7 4 3 4 2 2 2" xfId="32421"/>
    <cellStyle name="표준 7 4 3 4 2 3" xfId="32422"/>
    <cellStyle name="표준 7 4 3 4 2 4" xfId="32423"/>
    <cellStyle name="표준 7 4 3 4 3" xfId="32424"/>
    <cellStyle name="표준 7 4 3 4 3 2" xfId="32425"/>
    <cellStyle name="표준 7 4 3 4 4" xfId="32426"/>
    <cellStyle name="표준 7 4 3 4 5" xfId="32427"/>
    <cellStyle name="표준 7 4 3 5" xfId="32428"/>
    <cellStyle name="표준 7 4 3 5 2" xfId="32429"/>
    <cellStyle name="표준 7 4 3 5 2 2" xfId="32430"/>
    <cellStyle name="표준 7 4 3 5 2 2 2" xfId="32431"/>
    <cellStyle name="표준 7 4 3 5 2 3" xfId="32432"/>
    <cellStyle name="표준 7 4 3 5 2 4" xfId="32433"/>
    <cellStyle name="표준 7 4 3 5 3" xfId="32434"/>
    <cellStyle name="표준 7 4 3 5 3 2" xfId="32435"/>
    <cellStyle name="표준 7 4 3 5 4" xfId="32436"/>
    <cellStyle name="표준 7 4 3 5 5" xfId="32437"/>
    <cellStyle name="표준 7 4 3 6" xfId="32438"/>
    <cellStyle name="표준 7 4 3 6 2" xfId="32439"/>
    <cellStyle name="표준 7 4 3 6 2 2" xfId="32440"/>
    <cellStyle name="표준 7 4 3 6 2 2 2" xfId="32441"/>
    <cellStyle name="표준 7 4 3 6 2 3" xfId="32442"/>
    <cellStyle name="표준 7 4 3 6 2 4" xfId="32443"/>
    <cellStyle name="표준 7 4 3 6 3" xfId="32444"/>
    <cellStyle name="표준 7 4 3 6 3 2" xfId="32445"/>
    <cellStyle name="표준 7 4 3 6 4" xfId="32446"/>
    <cellStyle name="표준 7 4 3 6 5" xfId="32447"/>
    <cellStyle name="표준 7 4 3 7" xfId="32448"/>
    <cellStyle name="표준 7 4 3 7 2" xfId="32449"/>
    <cellStyle name="표준 7 4 3 7 2 2" xfId="32450"/>
    <cellStyle name="표준 7 4 3 7 3" xfId="32451"/>
    <cellStyle name="표준 7 4 3 7 4" xfId="32452"/>
    <cellStyle name="표준 7 4 3 8" xfId="32453"/>
    <cellStyle name="표준 7 4 3 8 2" xfId="32454"/>
    <cellStyle name="표준 7 4 3 9" xfId="32455"/>
    <cellStyle name="표준 7 4 4" xfId="32456"/>
    <cellStyle name="표준 7 4 4 2" xfId="32457"/>
    <cellStyle name="표준 7 4 4 2 2" xfId="32458"/>
    <cellStyle name="표준 7 4 4 2 2 2" xfId="32459"/>
    <cellStyle name="표준 7 4 4 2 2 2 2" xfId="32460"/>
    <cellStyle name="표준 7 4 4 2 2 3" xfId="32461"/>
    <cellStyle name="표준 7 4 4 2 2 4" xfId="32462"/>
    <cellStyle name="표준 7 4 4 2 3" xfId="32463"/>
    <cellStyle name="표준 7 4 4 2 3 2" xfId="32464"/>
    <cellStyle name="표준 7 4 4 2 4" xfId="32465"/>
    <cellStyle name="표준 7 4 4 2 5" xfId="32466"/>
    <cellStyle name="표준 7 4 4 3" xfId="32467"/>
    <cellStyle name="표준 7 4 4 3 2" xfId="32468"/>
    <cellStyle name="표준 7 4 4 3 2 2" xfId="32469"/>
    <cellStyle name="표준 7 4 4 3 2 2 2" xfId="32470"/>
    <cellStyle name="표준 7 4 4 3 2 3" xfId="32471"/>
    <cellStyle name="표준 7 4 4 3 2 4" xfId="32472"/>
    <cellStyle name="표준 7 4 4 3 3" xfId="32473"/>
    <cellStyle name="표준 7 4 4 3 3 2" xfId="32474"/>
    <cellStyle name="표준 7 4 4 3 4" xfId="32475"/>
    <cellStyle name="표준 7 4 4 3 5" xfId="32476"/>
    <cellStyle name="표준 7 4 4 4" xfId="32477"/>
    <cellStyle name="표준 7 4 4 4 2" xfId="32478"/>
    <cellStyle name="표준 7 4 4 4 2 2" xfId="32479"/>
    <cellStyle name="표준 7 4 4 4 2 2 2" xfId="32480"/>
    <cellStyle name="표준 7 4 4 4 2 3" xfId="32481"/>
    <cellStyle name="표준 7 4 4 4 2 4" xfId="32482"/>
    <cellStyle name="표준 7 4 4 4 3" xfId="32483"/>
    <cellStyle name="표준 7 4 4 4 3 2" xfId="32484"/>
    <cellStyle name="표준 7 4 4 4 4" xfId="32485"/>
    <cellStyle name="표준 7 4 4 4 5" xfId="32486"/>
    <cellStyle name="표준 7 4 4 5" xfId="32487"/>
    <cellStyle name="표준 7 4 4 5 2" xfId="32488"/>
    <cellStyle name="표준 7 4 4 5 2 2" xfId="32489"/>
    <cellStyle name="표준 7 4 4 5 2 2 2" xfId="32490"/>
    <cellStyle name="표준 7 4 4 5 2 3" xfId="32491"/>
    <cellStyle name="표준 7 4 4 5 2 4" xfId="32492"/>
    <cellStyle name="표준 7 4 4 5 3" xfId="32493"/>
    <cellStyle name="표준 7 4 4 5 3 2" xfId="32494"/>
    <cellStyle name="표준 7 4 4 5 4" xfId="32495"/>
    <cellStyle name="표준 7 4 4 5 5" xfId="32496"/>
    <cellStyle name="표준 7 4 4 6" xfId="32497"/>
    <cellStyle name="표준 7 4 4 6 2" xfId="32498"/>
    <cellStyle name="표준 7 4 4 6 2 2" xfId="32499"/>
    <cellStyle name="표준 7 4 4 6 3" xfId="32500"/>
    <cellStyle name="표준 7 4 4 6 4" xfId="32501"/>
    <cellStyle name="표준 7 4 4 7" xfId="32502"/>
    <cellStyle name="표준 7 4 4 7 2" xfId="32503"/>
    <cellStyle name="표준 7 4 4 8" xfId="32504"/>
    <cellStyle name="표준 7 4 4 9" xfId="32505"/>
    <cellStyle name="표준 7 4 5" xfId="32506"/>
    <cellStyle name="표준 7 4 5 2" xfId="32507"/>
    <cellStyle name="표준 7 4 5 2 2" xfId="32508"/>
    <cellStyle name="표준 7 4 5 2 2 2" xfId="32509"/>
    <cellStyle name="표준 7 4 5 2 3" xfId="32510"/>
    <cellStyle name="표준 7 4 5 2 4" xfId="32511"/>
    <cellStyle name="표준 7 4 5 3" xfId="32512"/>
    <cellStyle name="표준 7 4 5 3 2" xfId="32513"/>
    <cellStyle name="표준 7 4 5 4" xfId="32514"/>
    <cellStyle name="표준 7 4 5 5" xfId="32515"/>
    <cellStyle name="표준 7 4 6" xfId="32516"/>
    <cellStyle name="표준 7 4 6 2" xfId="32517"/>
    <cellStyle name="표준 7 4 6 2 2" xfId="32518"/>
    <cellStyle name="표준 7 4 6 2 2 2" xfId="32519"/>
    <cellStyle name="표준 7 4 6 2 3" xfId="32520"/>
    <cellStyle name="표준 7 4 6 2 4" xfId="32521"/>
    <cellStyle name="표준 7 4 6 3" xfId="32522"/>
    <cellStyle name="표준 7 4 6 3 2" xfId="32523"/>
    <cellStyle name="표준 7 4 6 4" xfId="32524"/>
    <cellStyle name="표준 7 4 6 5" xfId="32525"/>
    <cellStyle name="표준 7 4 7" xfId="32526"/>
    <cellStyle name="표준 7 4 7 2" xfId="32527"/>
    <cellStyle name="표준 7 4 7 2 2" xfId="32528"/>
    <cellStyle name="표준 7 4 7 2 2 2" xfId="32529"/>
    <cellStyle name="표준 7 4 7 2 3" xfId="32530"/>
    <cellStyle name="표준 7 4 7 2 4" xfId="32531"/>
    <cellStyle name="표준 7 4 7 3" xfId="32532"/>
    <cellStyle name="표준 7 4 7 3 2" xfId="32533"/>
    <cellStyle name="표준 7 4 7 4" xfId="32534"/>
    <cellStyle name="표준 7 4 7 5" xfId="32535"/>
    <cellStyle name="표준 7 4 8" xfId="32536"/>
    <cellStyle name="표준 7 4 8 2" xfId="32537"/>
    <cellStyle name="표준 7 4 8 2 2" xfId="32538"/>
    <cellStyle name="표준 7 4 8 2 2 2" xfId="32539"/>
    <cellStyle name="표준 7 4 8 2 3" xfId="32540"/>
    <cellStyle name="표준 7 4 8 2 4" xfId="32541"/>
    <cellStyle name="표준 7 4 8 3" xfId="32542"/>
    <cellStyle name="표준 7 4 8 3 2" xfId="32543"/>
    <cellStyle name="표준 7 4 8 4" xfId="32544"/>
    <cellStyle name="표준 7 4 8 5" xfId="32545"/>
    <cellStyle name="표준 7 4 9" xfId="32546"/>
    <cellStyle name="표준 7 4 9 2" xfId="32547"/>
    <cellStyle name="표준 7 4 9 2 2" xfId="32548"/>
    <cellStyle name="표준 7 4 9 3" xfId="32549"/>
    <cellStyle name="표준 7 4 9 4" xfId="32550"/>
    <cellStyle name="표준 7 5" xfId="32551"/>
    <cellStyle name="표준 7 5 10" xfId="32552"/>
    <cellStyle name="표준 7 5 11" xfId="32553"/>
    <cellStyle name="표준 7 5 2" xfId="32554"/>
    <cellStyle name="표준 7 5 2 10" xfId="32555"/>
    <cellStyle name="표준 7 5 2 2" xfId="32556"/>
    <cellStyle name="표준 7 5 2 2 2" xfId="32557"/>
    <cellStyle name="표준 7 5 2 2 2 2" xfId="32558"/>
    <cellStyle name="표준 7 5 2 2 2 2 2" xfId="32559"/>
    <cellStyle name="표준 7 5 2 2 2 2 2 2" xfId="32560"/>
    <cellStyle name="표준 7 5 2 2 2 2 3" xfId="32561"/>
    <cellStyle name="표준 7 5 2 2 2 2 4" xfId="32562"/>
    <cellStyle name="표준 7 5 2 2 2 3" xfId="32563"/>
    <cellStyle name="표준 7 5 2 2 2 3 2" xfId="32564"/>
    <cellStyle name="표준 7 5 2 2 2 4" xfId="32565"/>
    <cellStyle name="표준 7 5 2 2 2 5" xfId="32566"/>
    <cellStyle name="표준 7 5 2 2 3" xfId="32567"/>
    <cellStyle name="표준 7 5 2 2 3 2" xfId="32568"/>
    <cellStyle name="표준 7 5 2 2 3 2 2" xfId="32569"/>
    <cellStyle name="표준 7 5 2 2 3 2 2 2" xfId="32570"/>
    <cellStyle name="표준 7 5 2 2 3 2 3" xfId="32571"/>
    <cellStyle name="표준 7 5 2 2 3 2 4" xfId="32572"/>
    <cellStyle name="표준 7 5 2 2 3 3" xfId="32573"/>
    <cellStyle name="표준 7 5 2 2 3 3 2" xfId="32574"/>
    <cellStyle name="표준 7 5 2 2 3 4" xfId="32575"/>
    <cellStyle name="표준 7 5 2 2 3 5" xfId="32576"/>
    <cellStyle name="표준 7 5 2 2 4" xfId="32577"/>
    <cellStyle name="표준 7 5 2 2 4 2" xfId="32578"/>
    <cellStyle name="표준 7 5 2 2 4 2 2" xfId="32579"/>
    <cellStyle name="표준 7 5 2 2 4 2 2 2" xfId="32580"/>
    <cellStyle name="표준 7 5 2 2 4 2 3" xfId="32581"/>
    <cellStyle name="표준 7 5 2 2 4 2 4" xfId="32582"/>
    <cellStyle name="표준 7 5 2 2 4 3" xfId="32583"/>
    <cellStyle name="표준 7 5 2 2 4 3 2" xfId="32584"/>
    <cellStyle name="표준 7 5 2 2 4 4" xfId="32585"/>
    <cellStyle name="표준 7 5 2 2 4 5" xfId="32586"/>
    <cellStyle name="표준 7 5 2 2 5" xfId="32587"/>
    <cellStyle name="표준 7 5 2 2 5 2" xfId="32588"/>
    <cellStyle name="표준 7 5 2 2 5 2 2" xfId="32589"/>
    <cellStyle name="표준 7 5 2 2 5 2 2 2" xfId="32590"/>
    <cellStyle name="표준 7 5 2 2 5 2 3" xfId="32591"/>
    <cellStyle name="표준 7 5 2 2 5 2 4" xfId="32592"/>
    <cellStyle name="표준 7 5 2 2 5 3" xfId="32593"/>
    <cellStyle name="표준 7 5 2 2 5 3 2" xfId="32594"/>
    <cellStyle name="표준 7 5 2 2 5 4" xfId="32595"/>
    <cellStyle name="표준 7 5 2 2 5 5" xfId="32596"/>
    <cellStyle name="표준 7 5 2 2 6" xfId="32597"/>
    <cellStyle name="표준 7 5 2 2 6 2" xfId="32598"/>
    <cellStyle name="표준 7 5 2 2 6 2 2" xfId="32599"/>
    <cellStyle name="표준 7 5 2 2 6 3" xfId="32600"/>
    <cellStyle name="표준 7 5 2 2 6 4" xfId="32601"/>
    <cellStyle name="표준 7 5 2 2 7" xfId="32602"/>
    <cellStyle name="표준 7 5 2 2 7 2" xfId="32603"/>
    <cellStyle name="표준 7 5 2 2 8" xfId="32604"/>
    <cellStyle name="표준 7 5 2 2 9" xfId="32605"/>
    <cellStyle name="표준 7 5 2 3" xfId="32606"/>
    <cellStyle name="표준 7 5 2 3 2" xfId="32607"/>
    <cellStyle name="표준 7 5 2 3 2 2" xfId="32608"/>
    <cellStyle name="표준 7 5 2 3 2 2 2" xfId="32609"/>
    <cellStyle name="표준 7 5 2 3 2 3" xfId="32610"/>
    <cellStyle name="표준 7 5 2 3 2 4" xfId="32611"/>
    <cellStyle name="표준 7 5 2 3 3" xfId="32612"/>
    <cellStyle name="표준 7 5 2 3 3 2" xfId="32613"/>
    <cellStyle name="표준 7 5 2 3 4" xfId="32614"/>
    <cellStyle name="표준 7 5 2 3 5" xfId="32615"/>
    <cellStyle name="표준 7 5 2 4" xfId="32616"/>
    <cellStyle name="표준 7 5 2 4 2" xfId="32617"/>
    <cellStyle name="표준 7 5 2 4 2 2" xfId="32618"/>
    <cellStyle name="표준 7 5 2 4 2 2 2" xfId="32619"/>
    <cellStyle name="표준 7 5 2 4 2 3" xfId="32620"/>
    <cellStyle name="표준 7 5 2 4 2 4" xfId="32621"/>
    <cellStyle name="표준 7 5 2 4 3" xfId="32622"/>
    <cellStyle name="표준 7 5 2 4 3 2" xfId="32623"/>
    <cellStyle name="표준 7 5 2 4 4" xfId="32624"/>
    <cellStyle name="표준 7 5 2 4 5" xfId="32625"/>
    <cellStyle name="표준 7 5 2 5" xfId="32626"/>
    <cellStyle name="표준 7 5 2 5 2" xfId="32627"/>
    <cellStyle name="표준 7 5 2 5 2 2" xfId="32628"/>
    <cellStyle name="표준 7 5 2 5 2 2 2" xfId="32629"/>
    <cellStyle name="표준 7 5 2 5 2 3" xfId="32630"/>
    <cellStyle name="표준 7 5 2 5 2 4" xfId="32631"/>
    <cellStyle name="표준 7 5 2 5 3" xfId="32632"/>
    <cellStyle name="표준 7 5 2 5 3 2" xfId="32633"/>
    <cellStyle name="표준 7 5 2 5 4" xfId="32634"/>
    <cellStyle name="표준 7 5 2 5 5" xfId="32635"/>
    <cellStyle name="표준 7 5 2 6" xfId="32636"/>
    <cellStyle name="표준 7 5 2 6 2" xfId="32637"/>
    <cellStyle name="표준 7 5 2 6 2 2" xfId="32638"/>
    <cellStyle name="표준 7 5 2 6 2 2 2" xfId="32639"/>
    <cellStyle name="표준 7 5 2 6 2 3" xfId="32640"/>
    <cellStyle name="표준 7 5 2 6 2 4" xfId="32641"/>
    <cellStyle name="표준 7 5 2 6 3" xfId="32642"/>
    <cellStyle name="표준 7 5 2 6 3 2" xfId="32643"/>
    <cellStyle name="표준 7 5 2 6 4" xfId="32644"/>
    <cellStyle name="표준 7 5 2 6 5" xfId="32645"/>
    <cellStyle name="표준 7 5 2 7" xfId="32646"/>
    <cellStyle name="표준 7 5 2 7 2" xfId="32647"/>
    <cellStyle name="표준 7 5 2 7 2 2" xfId="32648"/>
    <cellStyle name="표준 7 5 2 7 3" xfId="32649"/>
    <cellStyle name="표준 7 5 2 7 4" xfId="32650"/>
    <cellStyle name="표준 7 5 2 8" xfId="32651"/>
    <cellStyle name="표준 7 5 2 8 2" xfId="32652"/>
    <cellStyle name="표준 7 5 2 9" xfId="32653"/>
    <cellStyle name="표준 7 5 3" xfId="32654"/>
    <cellStyle name="표준 7 5 3 2" xfId="32655"/>
    <cellStyle name="표준 7 5 3 2 2" xfId="32656"/>
    <cellStyle name="표준 7 5 3 2 2 2" xfId="32657"/>
    <cellStyle name="표준 7 5 3 2 2 2 2" xfId="32658"/>
    <cellStyle name="표준 7 5 3 2 2 3" xfId="32659"/>
    <cellStyle name="표준 7 5 3 2 2 4" xfId="32660"/>
    <cellStyle name="표준 7 5 3 2 3" xfId="32661"/>
    <cellStyle name="표준 7 5 3 2 3 2" xfId="32662"/>
    <cellStyle name="표준 7 5 3 2 4" xfId="32663"/>
    <cellStyle name="표준 7 5 3 2 5" xfId="32664"/>
    <cellStyle name="표준 7 5 3 3" xfId="32665"/>
    <cellStyle name="표준 7 5 3 3 2" xfId="32666"/>
    <cellStyle name="표준 7 5 3 3 2 2" xfId="32667"/>
    <cellStyle name="표준 7 5 3 3 2 2 2" xfId="32668"/>
    <cellStyle name="표준 7 5 3 3 2 3" xfId="32669"/>
    <cellStyle name="표준 7 5 3 3 2 4" xfId="32670"/>
    <cellStyle name="표준 7 5 3 3 3" xfId="32671"/>
    <cellStyle name="표준 7 5 3 3 3 2" xfId="32672"/>
    <cellStyle name="표준 7 5 3 3 4" xfId="32673"/>
    <cellStyle name="표준 7 5 3 3 5" xfId="32674"/>
    <cellStyle name="표준 7 5 3 4" xfId="32675"/>
    <cellStyle name="표준 7 5 3 4 2" xfId="32676"/>
    <cellStyle name="표준 7 5 3 4 2 2" xfId="32677"/>
    <cellStyle name="표준 7 5 3 4 2 2 2" xfId="32678"/>
    <cellStyle name="표준 7 5 3 4 2 3" xfId="32679"/>
    <cellStyle name="표준 7 5 3 4 2 4" xfId="32680"/>
    <cellStyle name="표준 7 5 3 4 3" xfId="32681"/>
    <cellStyle name="표준 7 5 3 4 3 2" xfId="32682"/>
    <cellStyle name="표준 7 5 3 4 4" xfId="32683"/>
    <cellStyle name="표준 7 5 3 4 5" xfId="32684"/>
    <cellStyle name="표준 7 5 3 5" xfId="32685"/>
    <cellStyle name="표준 7 5 3 5 2" xfId="32686"/>
    <cellStyle name="표준 7 5 3 5 2 2" xfId="32687"/>
    <cellStyle name="표준 7 5 3 5 2 2 2" xfId="32688"/>
    <cellStyle name="표준 7 5 3 5 2 3" xfId="32689"/>
    <cellStyle name="표준 7 5 3 5 2 4" xfId="32690"/>
    <cellStyle name="표준 7 5 3 5 3" xfId="32691"/>
    <cellStyle name="표준 7 5 3 5 3 2" xfId="32692"/>
    <cellStyle name="표준 7 5 3 5 4" xfId="32693"/>
    <cellStyle name="표준 7 5 3 5 5" xfId="32694"/>
    <cellStyle name="표준 7 5 3 6" xfId="32695"/>
    <cellStyle name="표준 7 5 3 6 2" xfId="32696"/>
    <cellStyle name="표준 7 5 3 6 2 2" xfId="32697"/>
    <cellStyle name="표준 7 5 3 6 3" xfId="32698"/>
    <cellStyle name="표준 7 5 3 6 4" xfId="32699"/>
    <cellStyle name="표준 7 5 3 7" xfId="32700"/>
    <cellStyle name="표준 7 5 3 7 2" xfId="32701"/>
    <cellStyle name="표준 7 5 3 8" xfId="32702"/>
    <cellStyle name="표준 7 5 3 9" xfId="32703"/>
    <cellStyle name="표준 7 5 4" xfId="32704"/>
    <cellStyle name="표준 7 5 4 2" xfId="32705"/>
    <cellStyle name="표준 7 5 4 2 2" xfId="32706"/>
    <cellStyle name="표준 7 5 4 2 2 2" xfId="32707"/>
    <cellStyle name="표준 7 5 4 2 3" xfId="32708"/>
    <cellStyle name="표준 7 5 4 2 4" xfId="32709"/>
    <cellStyle name="표준 7 5 4 3" xfId="32710"/>
    <cellStyle name="표준 7 5 4 3 2" xfId="32711"/>
    <cellStyle name="표준 7 5 4 4" xfId="32712"/>
    <cellStyle name="표준 7 5 4 5" xfId="32713"/>
    <cellStyle name="표준 7 5 5" xfId="32714"/>
    <cellStyle name="표준 7 5 5 2" xfId="32715"/>
    <cellStyle name="표준 7 5 5 2 2" xfId="32716"/>
    <cellStyle name="표준 7 5 5 2 2 2" xfId="32717"/>
    <cellStyle name="표준 7 5 5 2 3" xfId="32718"/>
    <cellStyle name="표준 7 5 5 2 4" xfId="32719"/>
    <cellStyle name="표준 7 5 5 3" xfId="32720"/>
    <cellStyle name="표준 7 5 5 3 2" xfId="32721"/>
    <cellStyle name="표준 7 5 5 4" xfId="32722"/>
    <cellStyle name="표준 7 5 5 5" xfId="32723"/>
    <cellStyle name="표준 7 5 6" xfId="32724"/>
    <cellStyle name="표준 7 5 6 2" xfId="32725"/>
    <cellStyle name="표준 7 5 6 2 2" xfId="32726"/>
    <cellStyle name="표준 7 5 6 2 2 2" xfId="32727"/>
    <cellStyle name="표준 7 5 6 2 3" xfId="32728"/>
    <cellStyle name="표준 7 5 6 2 4" xfId="32729"/>
    <cellStyle name="표준 7 5 6 3" xfId="32730"/>
    <cellStyle name="표준 7 5 6 3 2" xfId="32731"/>
    <cellStyle name="표준 7 5 6 4" xfId="32732"/>
    <cellStyle name="표준 7 5 6 5" xfId="32733"/>
    <cellStyle name="표준 7 5 7" xfId="32734"/>
    <cellStyle name="표준 7 5 7 2" xfId="32735"/>
    <cellStyle name="표준 7 5 7 2 2" xfId="32736"/>
    <cellStyle name="표준 7 5 7 2 2 2" xfId="32737"/>
    <cellStyle name="표준 7 5 7 2 3" xfId="32738"/>
    <cellStyle name="표준 7 5 7 2 4" xfId="32739"/>
    <cellStyle name="표준 7 5 7 3" xfId="32740"/>
    <cellStyle name="표준 7 5 7 3 2" xfId="32741"/>
    <cellStyle name="표준 7 5 7 4" xfId="32742"/>
    <cellStyle name="표준 7 5 7 5" xfId="32743"/>
    <cellStyle name="표준 7 5 8" xfId="32744"/>
    <cellStyle name="표준 7 5 8 2" xfId="32745"/>
    <cellStyle name="표준 7 5 8 2 2" xfId="32746"/>
    <cellStyle name="표준 7 5 8 3" xfId="32747"/>
    <cellStyle name="표준 7 5 8 4" xfId="32748"/>
    <cellStyle name="표준 7 5 9" xfId="32749"/>
    <cellStyle name="표준 7 5 9 2" xfId="32750"/>
    <cellStyle name="표준 7 6" xfId="32751"/>
    <cellStyle name="표준 7 6 10" xfId="32752"/>
    <cellStyle name="표준 7 6 2" xfId="32753"/>
    <cellStyle name="표준 7 6 2 2" xfId="32754"/>
    <cellStyle name="표준 7 6 2 2 2" xfId="32755"/>
    <cellStyle name="표준 7 6 2 2 2 2" xfId="32756"/>
    <cellStyle name="표준 7 6 2 2 2 2 2" xfId="32757"/>
    <cellStyle name="표준 7 6 2 2 2 3" xfId="32758"/>
    <cellStyle name="표준 7 6 2 2 2 4" xfId="32759"/>
    <cellStyle name="표준 7 6 2 2 3" xfId="32760"/>
    <cellStyle name="표준 7 6 2 2 3 2" xfId="32761"/>
    <cellStyle name="표준 7 6 2 2 4" xfId="32762"/>
    <cellStyle name="표준 7 6 2 2 5" xfId="32763"/>
    <cellStyle name="표준 7 6 2 3" xfId="32764"/>
    <cellStyle name="표준 7 6 2 3 2" xfId="32765"/>
    <cellStyle name="표준 7 6 2 3 2 2" xfId="32766"/>
    <cellStyle name="표준 7 6 2 3 2 2 2" xfId="32767"/>
    <cellStyle name="표준 7 6 2 3 2 3" xfId="32768"/>
    <cellStyle name="표준 7 6 2 3 2 4" xfId="32769"/>
    <cellStyle name="표준 7 6 2 3 3" xfId="32770"/>
    <cellStyle name="표준 7 6 2 3 3 2" xfId="32771"/>
    <cellStyle name="표준 7 6 2 3 4" xfId="32772"/>
    <cellStyle name="표준 7 6 2 3 5" xfId="32773"/>
    <cellStyle name="표준 7 6 2 4" xfId="32774"/>
    <cellStyle name="표준 7 6 2 4 2" xfId="32775"/>
    <cellStyle name="표준 7 6 2 4 2 2" xfId="32776"/>
    <cellStyle name="표준 7 6 2 4 2 2 2" xfId="32777"/>
    <cellStyle name="표준 7 6 2 4 2 3" xfId="32778"/>
    <cellStyle name="표준 7 6 2 4 2 4" xfId="32779"/>
    <cellStyle name="표준 7 6 2 4 3" xfId="32780"/>
    <cellStyle name="표준 7 6 2 4 3 2" xfId="32781"/>
    <cellStyle name="표준 7 6 2 4 4" xfId="32782"/>
    <cellStyle name="표준 7 6 2 4 5" xfId="32783"/>
    <cellStyle name="표준 7 6 2 5" xfId="32784"/>
    <cellStyle name="표준 7 6 2 5 2" xfId="32785"/>
    <cellStyle name="표준 7 6 2 5 2 2" xfId="32786"/>
    <cellStyle name="표준 7 6 2 5 2 2 2" xfId="32787"/>
    <cellStyle name="표준 7 6 2 5 2 3" xfId="32788"/>
    <cellStyle name="표준 7 6 2 5 2 4" xfId="32789"/>
    <cellStyle name="표준 7 6 2 5 3" xfId="32790"/>
    <cellStyle name="표준 7 6 2 5 3 2" xfId="32791"/>
    <cellStyle name="표준 7 6 2 5 4" xfId="32792"/>
    <cellStyle name="표준 7 6 2 5 5" xfId="32793"/>
    <cellStyle name="표준 7 6 2 6" xfId="32794"/>
    <cellStyle name="표준 7 6 2 6 2" xfId="32795"/>
    <cellStyle name="표준 7 6 2 6 2 2" xfId="32796"/>
    <cellStyle name="표준 7 6 2 6 3" xfId="32797"/>
    <cellStyle name="표준 7 6 2 6 4" xfId="32798"/>
    <cellStyle name="표준 7 6 2 7" xfId="32799"/>
    <cellStyle name="표준 7 6 2 7 2" xfId="32800"/>
    <cellStyle name="표준 7 6 2 8" xfId="32801"/>
    <cellStyle name="표준 7 6 2 9" xfId="32802"/>
    <cellStyle name="표준 7 6 3" xfId="32803"/>
    <cellStyle name="표준 7 6 3 2" xfId="32804"/>
    <cellStyle name="표준 7 6 3 2 2" xfId="32805"/>
    <cellStyle name="표준 7 6 3 2 2 2" xfId="32806"/>
    <cellStyle name="표준 7 6 3 2 3" xfId="32807"/>
    <cellStyle name="표준 7 6 3 2 4" xfId="32808"/>
    <cellStyle name="표준 7 6 3 3" xfId="32809"/>
    <cellStyle name="표준 7 6 3 3 2" xfId="32810"/>
    <cellStyle name="표준 7 6 3 4" xfId="32811"/>
    <cellStyle name="표준 7 6 3 5" xfId="32812"/>
    <cellStyle name="표준 7 6 4" xfId="32813"/>
    <cellStyle name="표준 7 6 4 2" xfId="32814"/>
    <cellStyle name="표준 7 6 4 2 2" xfId="32815"/>
    <cellStyle name="표준 7 6 4 2 2 2" xfId="32816"/>
    <cellStyle name="표준 7 6 4 2 3" xfId="32817"/>
    <cellStyle name="표준 7 6 4 2 4" xfId="32818"/>
    <cellStyle name="표준 7 6 4 3" xfId="32819"/>
    <cellStyle name="표준 7 6 4 3 2" xfId="32820"/>
    <cellStyle name="표준 7 6 4 4" xfId="32821"/>
    <cellStyle name="표준 7 6 4 5" xfId="32822"/>
    <cellStyle name="표준 7 6 5" xfId="32823"/>
    <cellStyle name="표준 7 6 5 2" xfId="32824"/>
    <cellStyle name="표준 7 6 5 2 2" xfId="32825"/>
    <cellStyle name="표준 7 6 5 2 2 2" xfId="32826"/>
    <cellStyle name="표준 7 6 5 2 3" xfId="32827"/>
    <cellStyle name="표준 7 6 5 2 4" xfId="32828"/>
    <cellStyle name="표준 7 6 5 3" xfId="32829"/>
    <cellStyle name="표준 7 6 5 3 2" xfId="32830"/>
    <cellStyle name="표준 7 6 5 4" xfId="32831"/>
    <cellStyle name="표준 7 6 5 5" xfId="32832"/>
    <cellStyle name="표준 7 6 6" xfId="32833"/>
    <cellStyle name="표준 7 6 6 2" xfId="32834"/>
    <cellStyle name="표준 7 6 6 2 2" xfId="32835"/>
    <cellStyle name="표준 7 6 6 2 2 2" xfId="32836"/>
    <cellStyle name="표준 7 6 6 2 3" xfId="32837"/>
    <cellStyle name="표준 7 6 6 2 4" xfId="32838"/>
    <cellStyle name="표준 7 6 6 3" xfId="32839"/>
    <cellStyle name="표준 7 6 6 3 2" xfId="32840"/>
    <cellStyle name="표준 7 6 6 4" xfId="32841"/>
    <cellStyle name="표준 7 6 6 5" xfId="32842"/>
    <cellStyle name="표준 7 6 7" xfId="32843"/>
    <cellStyle name="표준 7 6 7 2" xfId="32844"/>
    <cellStyle name="표준 7 6 7 2 2" xfId="32845"/>
    <cellStyle name="표준 7 6 7 3" xfId="32846"/>
    <cellStyle name="표준 7 6 7 4" xfId="32847"/>
    <cellStyle name="표준 7 6 8" xfId="32848"/>
    <cellStyle name="표준 7 6 8 2" xfId="32849"/>
    <cellStyle name="표준 7 6 9" xfId="32850"/>
    <cellStyle name="표준 7 7" xfId="32851"/>
    <cellStyle name="표준 7 7 2" xfId="32852"/>
    <cellStyle name="표준 7 7 2 2" xfId="32853"/>
    <cellStyle name="표준 7 7 2 2 2" xfId="32854"/>
    <cellStyle name="표준 7 7 2 2 2 2" xfId="32855"/>
    <cellStyle name="표준 7 7 2 2 3" xfId="32856"/>
    <cellStyle name="표준 7 7 2 2 4" xfId="32857"/>
    <cellStyle name="표준 7 7 2 3" xfId="32858"/>
    <cellStyle name="표준 7 7 2 3 2" xfId="32859"/>
    <cellStyle name="표준 7 7 2 4" xfId="32860"/>
    <cellStyle name="표준 7 7 2 5" xfId="32861"/>
    <cellStyle name="표준 7 7 3" xfId="32862"/>
    <cellStyle name="표준 7 7 3 2" xfId="32863"/>
    <cellStyle name="표준 7 7 3 2 2" xfId="32864"/>
    <cellStyle name="표준 7 7 3 2 2 2" xfId="32865"/>
    <cellStyle name="표준 7 7 3 2 3" xfId="32866"/>
    <cellStyle name="표준 7 7 3 2 4" xfId="32867"/>
    <cellStyle name="표준 7 7 3 3" xfId="32868"/>
    <cellStyle name="표준 7 7 3 3 2" xfId="32869"/>
    <cellStyle name="표준 7 7 3 4" xfId="32870"/>
    <cellStyle name="표준 7 7 3 5" xfId="32871"/>
    <cellStyle name="표준 7 7 4" xfId="32872"/>
    <cellStyle name="표준 7 7 4 2" xfId="32873"/>
    <cellStyle name="표준 7 7 4 2 2" xfId="32874"/>
    <cellStyle name="표준 7 7 4 2 2 2" xfId="32875"/>
    <cellStyle name="표준 7 7 4 2 3" xfId="32876"/>
    <cellStyle name="표준 7 7 4 2 4" xfId="32877"/>
    <cellStyle name="표준 7 7 4 3" xfId="32878"/>
    <cellStyle name="표준 7 7 4 3 2" xfId="32879"/>
    <cellStyle name="표준 7 7 4 4" xfId="32880"/>
    <cellStyle name="표준 7 7 4 5" xfId="32881"/>
    <cellStyle name="표준 7 7 5" xfId="32882"/>
    <cellStyle name="표준 7 7 5 2" xfId="32883"/>
    <cellStyle name="표준 7 7 5 2 2" xfId="32884"/>
    <cellStyle name="표준 7 7 5 2 2 2" xfId="32885"/>
    <cellStyle name="표준 7 7 5 2 3" xfId="32886"/>
    <cellStyle name="표준 7 7 5 2 4" xfId="32887"/>
    <cellStyle name="표준 7 7 5 3" xfId="32888"/>
    <cellStyle name="표준 7 7 5 3 2" xfId="32889"/>
    <cellStyle name="표준 7 7 5 4" xfId="32890"/>
    <cellStyle name="표준 7 7 5 5" xfId="32891"/>
    <cellStyle name="표준 7 7 6" xfId="32892"/>
    <cellStyle name="표준 7 7 6 2" xfId="32893"/>
    <cellStyle name="표준 7 7 6 2 2" xfId="32894"/>
    <cellStyle name="표준 7 7 6 3" xfId="32895"/>
    <cellStyle name="표준 7 7 6 4" xfId="32896"/>
    <cellStyle name="표준 7 7 7" xfId="32897"/>
    <cellStyle name="표준 7 7 7 2" xfId="32898"/>
    <cellStyle name="표준 7 7 8" xfId="32899"/>
    <cellStyle name="표준 7 7 9" xfId="32900"/>
    <cellStyle name="표준 7 8" xfId="32901"/>
    <cellStyle name="표준 7 8 2" xfId="32902"/>
    <cellStyle name="표준 7 8 2 2" xfId="32903"/>
    <cellStyle name="표준 7 8 2 2 2" xfId="32904"/>
    <cellStyle name="표준 7 8 2 3" xfId="32905"/>
    <cellStyle name="표준 7 8 2 4" xfId="32906"/>
    <cellStyle name="표준 7 8 3" xfId="32907"/>
    <cellStyle name="표준 7 8 3 2" xfId="32908"/>
    <cellStyle name="표준 7 8 4" xfId="32909"/>
    <cellStyle name="표준 7 8 5" xfId="32910"/>
    <cellStyle name="표준 7 9" xfId="32911"/>
    <cellStyle name="표준 7 9 2" xfId="32912"/>
    <cellStyle name="표준 7 9 2 2" xfId="32913"/>
    <cellStyle name="표준 7 9 2 2 2" xfId="32914"/>
    <cellStyle name="표준 7 9 2 3" xfId="32915"/>
    <cellStyle name="표준 7 9 2 4" xfId="32916"/>
    <cellStyle name="표준 7 9 3" xfId="32917"/>
    <cellStyle name="표준 7 9 3 2" xfId="32918"/>
    <cellStyle name="표준 7 9 4" xfId="32919"/>
    <cellStyle name="표준 7 9 5" xfId="32920"/>
    <cellStyle name="표준 70" xfId="32921"/>
    <cellStyle name="표준 70 2" xfId="32922"/>
    <cellStyle name="표준 71" xfId="32923"/>
    <cellStyle name="표준 71 2" xfId="32924"/>
    <cellStyle name="표준 72" xfId="32925"/>
    <cellStyle name="표준 72 2" xfId="32926"/>
    <cellStyle name="표준 73" xfId="32927"/>
    <cellStyle name="표준 73 2" xfId="32928"/>
    <cellStyle name="표준 74" xfId="32929"/>
    <cellStyle name="표준 74 2" xfId="32930"/>
    <cellStyle name="표준 75" xfId="32931"/>
    <cellStyle name="표준 75 2" xfId="32932"/>
    <cellStyle name="표준 76" xfId="32933"/>
    <cellStyle name="표준 76 2" xfId="32934"/>
    <cellStyle name="표준 77" xfId="32935"/>
    <cellStyle name="표준 77 2" xfId="32936"/>
    <cellStyle name="표준 78" xfId="32937"/>
    <cellStyle name="표준 78 2" xfId="32938"/>
    <cellStyle name="표준 79" xfId="32939"/>
    <cellStyle name="표준 79 2" xfId="32940"/>
    <cellStyle name="표준 8" xfId="32941"/>
    <cellStyle name="표준 8 2" xfId="32942"/>
    <cellStyle name="표준 8 2 2" xfId="32943"/>
    <cellStyle name="표준 8 3" xfId="32944"/>
    <cellStyle name="표준 80" xfId="32945"/>
    <cellStyle name="표준 80 2" xfId="32946"/>
    <cellStyle name="표준 81" xfId="32947"/>
    <cellStyle name="표준 81 2" xfId="32948"/>
    <cellStyle name="표준 82" xfId="32949"/>
    <cellStyle name="표준 82 2" xfId="32950"/>
    <cellStyle name="표준 83" xfId="32951"/>
    <cellStyle name="표준 83 2" xfId="32952"/>
    <cellStyle name="표준 84" xfId="32953"/>
    <cellStyle name="표준 84 2" xfId="32954"/>
    <cellStyle name="표준 85" xfId="32955"/>
    <cellStyle name="표준 85 2" xfId="32956"/>
    <cellStyle name="표준 86" xfId="32957"/>
    <cellStyle name="표준 86 2" xfId="32958"/>
    <cellStyle name="표준 87" xfId="32959"/>
    <cellStyle name="표준 87 2" xfId="32960"/>
    <cellStyle name="표준 88" xfId="32961"/>
    <cellStyle name="표준 88 2" xfId="32962"/>
    <cellStyle name="표준 89" xfId="32963"/>
    <cellStyle name="표준 89 2" xfId="32964"/>
    <cellStyle name="표준 9" xfId="32965"/>
    <cellStyle name="표준 9 10" xfId="32966"/>
    <cellStyle name="표준 9 10 2" xfId="32967"/>
    <cellStyle name="표준 9 10 2 2" xfId="32968"/>
    <cellStyle name="표준 9 10 2 2 2" xfId="32969"/>
    <cellStyle name="표준 9 10 2 3" xfId="32970"/>
    <cellStyle name="표준 9 10 2 4" xfId="32971"/>
    <cellStyle name="표준 9 10 3" xfId="32972"/>
    <cellStyle name="표준 9 10 3 2" xfId="32973"/>
    <cellStyle name="표준 9 10 4" xfId="32974"/>
    <cellStyle name="표준 9 10 5" xfId="32975"/>
    <cellStyle name="표준 9 11" xfId="32976"/>
    <cellStyle name="표준 9 11 2" xfId="32977"/>
    <cellStyle name="표준 9 11 2 2" xfId="32978"/>
    <cellStyle name="표준 9 11 3" xfId="32979"/>
    <cellStyle name="표준 9 11 4" xfId="32980"/>
    <cellStyle name="표준 9 12" xfId="32981"/>
    <cellStyle name="표준 9 12 2" xfId="32982"/>
    <cellStyle name="표준 9 13" xfId="32983"/>
    <cellStyle name="표준 9 14" xfId="32984"/>
    <cellStyle name="표준 9 15" xfId="32985"/>
    <cellStyle name="표준 9 2" xfId="32986"/>
    <cellStyle name="표준 9 2 10" xfId="32987"/>
    <cellStyle name="표준 9 2 10 2" xfId="32988"/>
    <cellStyle name="표준 9 2 10 2 2" xfId="32989"/>
    <cellStyle name="표준 9 2 10 3" xfId="32990"/>
    <cellStyle name="표준 9 2 10 4" xfId="32991"/>
    <cellStyle name="표준 9 2 11" xfId="32992"/>
    <cellStyle name="표준 9 2 11 2" xfId="32993"/>
    <cellStyle name="표준 9 2 12" xfId="32994"/>
    <cellStyle name="표준 9 2 13" xfId="32995"/>
    <cellStyle name="표준 9 2 14" xfId="32996"/>
    <cellStyle name="표준 9 2 2" xfId="32997"/>
    <cellStyle name="표준 9 2 2 10" xfId="32998"/>
    <cellStyle name="표준 9 2 2 10 2" xfId="32999"/>
    <cellStyle name="표준 9 2 2 11" xfId="33000"/>
    <cellStyle name="표준 9 2 2 12" xfId="33001"/>
    <cellStyle name="표준 9 2 2 12 2" xfId="33002"/>
    <cellStyle name="표준 9 2 2 2" xfId="33003"/>
    <cellStyle name="표준 9 2 2 2 10" xfId="33004"/>
    <cellStyle name="표준 9 2 2 2 11" xfId="33005"/>
    <cellStyle name="표준 9 2 2 2 2" xfId="33006"/>
    <cellStyle name="표준 9 2 2 2 2 10" xfId="33007"/>
    <cellStyle name="표준 9 2 2 2 2 2" xfId="33008"/>
    <cellStyle name="표준 9 2 2 2 2 2 2" xfId="33009"/>
    <cellStyle name="표준 9 2 2 2 2 2 2 2" xfId="33010"/>
    <cellStyle name="표준 9 2 2 2 2 2 2 2 2" xfId="33011"/>
    <cellStyle name="표준 9 2 2 2 2 2 2 2 2 2" xfId="33012"/>
    <cellStyle name="표준 9 2 2 2 2 2 2 2 3" xfId="33013"/>
    <cellStyle name="표준 9 2 2 2 2 2 2 2 4" xfId="33014"/>
    <cellStyle name="표준 9 2 2 2 2 2 2 3" xfId="33015"/>
    <cellStyle name="표준 9 2 2 2 2 2 2 3 2" xfId="33016"/>
    <cellStyle name="표준 9 2 2 2 2 2 2 4" xfId="33017"/>
    <cellStyle name="표준 9 2 2 2 2 2 2 5" xfId="33018"/>
    <cellStyle name="표준 9 2 2 2 2 2 3" xfId="33019"/>
    <cellStyle name="표준 9 2 2 2 2 2 3 2" xfId="33020"/>
    <cellStyle name="표준 9 2 2 2 2 2 3 2 2" xfId="33021"/>
    <cellStyle name="표준 9 2 2 2 2 2 3 2 2 2" xfId="33022"/>
    <cellStyle name="표준 9 2 2 2 2 2 3 2 3" xfId="33023"/>
    <cellStyle name="표준 9 2 2 2 2 2 3 2 4" xfId="33024"/>
    <cellStyle name="표준 9 2 2 2 2 2 3 3" xfId="33025"/>
    <cellStyle name="표준 9 2 2 2 2 2 3 3 2" xfId="33026"/>
    <cellStyle name="표준 9 2 2 2 2 2 3 4" xfId="33027"/>
    <cellStyle name="표준 9 2 2 2 2 2 3 5" xfId="33028"/>
    <cellStyle name="표준 9 2 2 2 2 2 4" xfId="33029"/>
    <cellStyle name="표준 9 2 2 2 2 2 4 2" xfId="33030"/>
    <cellStyle name="표준 9 2 2 2 2 2 4 2 2" xfId="33031"/>
    <cellStyle name="표준 9 2 2 2 2 2 4 2 2 2" xfId="33032"/>
    <cellStyle name="표준 9 2 2 2 2 2 4 2 3" xfId="33033"/>
    <cellStyle name="표준 9 2 2 2 2 2 4 2 4" xfId="33034"/>
    <cellStyle name="표준 9 2 2 2 2 2 4 3" xfId="33035"/>
    <cellStyle name="표준 9 2 2 2 2 2 4 3 2" xfId="33036"/>
    <cellStyle name="표준 9 2 2 2 2 2 4 4" xfId="33037"/>
    <cellStyle name="표준 9 2 2 2 2 2 4 5" xfId="33038"/>
    <cellStyle name="표준 9 2 2 2 2 2 5" xfId="33039"/>
    <cellStyle name="표준 9 2 2 2 2 2 5 2" xfId="33040"/>
    <cellStyle name="표준 9 2 2 2 2 2 5 2 2" xfId="33041"/>
    <cellStyle name="표준 9 2 2 2 2 2 5 2 2 2" xfId="33042"/>
    <cellStyle name="표준 9 2 2 2 2 2 5 2 3" xfId="33043"/>
    <cellStyle name="표준 9 2 2 2 2 2 5 2 4" xfId="33044"/>
    <cellStyle name="표준 9 2 2 2 2 2 5 3" xfId="33045"/>
    <cellStyle name="표준 9 2 2 2 2 2 5 3 2" xfId="33046"/>
    <cellStyle name="표준 9 2 2 2 2 2 5 4" xfId="33047"/>
    <cellStyle name="표준 9 2 2 2 2 2 5 5" xfId="33048"/>
    <cellStyle name="표준 9 2 2 2 2 2 6" xfId="33049"/>
    <cellStyle name="표준 9 2 2 2 2 2 6 2" xfId="33050"/>
    <cellStyle name="표준 9 2 2 2 2 2 6 2 2" xfId="33051"/>
    <cellStyle name="표준 9 2 2 2 2 2 6 3" xfId="33052"/>
    <cellStyle name="표준 9 2 2 2 2 2 6 4" xfId="33053"/>
    <cellStyle name="표준 9 2 2 2 2 2 7" xfId="33054"/>
    <cellStyle name="표준 9 2 2 2 2 2 7 2" xfId="33055"/>
    <cellStyle name="표준 9 2 2 2 2 2 8" xfId="33056"/>
    <cellStyle name="표준 9 2 2 2 2 2 9" xfId="33057"/>
    <cellStyle name="표준 9 2 2 2 2 3" xfId="33058"/>
    <cellStyle name="표준 9 2 2 2 2 3 2" xfId="33059"/>
    <cellStyle name="표준 9 2 2 2 2 3 2 2" xfId="33060"/>
    <cellStyle name="표준 9 2 2 2 2 3 2 2 2" xfId="33061"/>
    <cellStyle name="표준 9 2 2 2 2 3 2 3" xfId="33062"/>
    <cellStyle name="표준 9 2 2 2 2 3 2 4" xfId="33063"/>
    <cellStyle name="표준 9 2 2 2 2 3 3" xfId="33064"/>
    <cellStyle name="표준 9 2 2 2 2 3 3 2" xfId="33065"/>
    <cellStyle name="표준 9 2 2 2 2 3 4" xfId="33066"/>
    <cellStyle name="표준 9 2 2 2 2 3 5" xfId="33067"/>
    <cellStyle name="표준 9 2 2 2 2 4" xfId="33068"/>
    <cellStyle name="표준 9 2 2 2 2 4 2" xfId="33069"/>
    <cellStyle name="표준 9 2 2 2 2 4 2 2" xfId="33070"/>
    <cellStyle name="표준 9 2 2 2 2 4 2 2 2" xfId="33071"/>
    <cellStyle name="표준 9 2 2 2 2 4 2 3" xfId="33072"/>
    <cellStyle name="표준 9 2 2 2 2 4 2 4" xfId="33073"/>
    <cellStyle name="표준 9 2 2 2 2 4 3" xfId="33074"/>
    <cellStyle name="표준 9 2 2 2 2 4 3 2" xfId="33075"/>
    <cellStyle name="표준 9 2 2 2 2 4 4" xfId="33076"/>
    <cellStyle name="표준 9 2 2 2 2 4 5" xfId="33077"/>
    <cellStyle name="표준 9 2 2 2 2 5" xfId="33078"/>
    <cellStyle name="표준 9 2 2 2 2 5 2" xfId="33079"/>
    <cellStyle name="표준 9 2 2 2 2 5 2 2" xfId="33080"/>
    <cellStyle name="표준 9 2 2 2 2 5 2 2 2" xfId="33081"/>
    <cellStyle name="표준 9 2 2 2 2 5 2 3" xfId="33082"/>
    <cellStyle name="표준 9 2 2 2 2 5 2 4" xfId="33083"/>
    <cellStyle name="표준 9 2 2 2 2 5 3" xfId="33084"/>
    <cellStyle name="표준 9 2 2 2 2 5 3 2" xfId="33085"/>
    <cellStyle name="표준 9 2 2 2 2 5 4" xfId="33086"/>
    <cellStyle name="표준 9 2 2 2 2 5 5" xfId="33087"/>
    <cellStyle name="표준 9 2 2 2 2 6" xfId="33088"/>
    <cellStyle name="표준 9 2 2 2 2 6 2" xfId="33089"/>
    <cellStyle name="표준 9 2 2 2 2 6 2 2" xfId="33090"/>
    <cellStyle name="표준 9 2 2 2 2 6 2 2 2" xfId="33091"/>
    <cellStyle name="표준 9 2 2 2 2 6 2 3" xfId="33092"/>
    <cellStyle name="표준 9 2 2 2 2 6 2 4" xfId="33093"/>
    <cellStyle name="표준 9 2 2 2 2 6 3" xfId="33094"/>
    <cellStyle name="표준 9 2 2 2 2 6 3 2" xfId="33095"/>
    <cellStyle name="표준 9 2 2 2 2 6 4" xfId="33096"/>
    <cellStyle name="표준 9 2 2 2 2 6 5" xfId="33097"/>
    <cellStyle name="표준 9 2 2 2 2 7" xfId="33098"/>
    <cellStyle name="표준 9 2 2 2 2 7 2" xfId="33099"/>
    <cellStyle name="표준 9 2 2 2 2 7 2 2" xfId="33100"/>
    <cellStyle name="표준 9 2 2 2 2 7 3" xfId="33101"/>
    <cellStyle name="표준 9 2 2 2 2 7 4" xfId="33102"/>
    <cellStyle name="표준 9 2 2 2 2 8" xfId="33103"/>
    <cellStyle name="표준 9 2 2 2 2 8 2" xfId="33104"/>
    <cellStyle name="표준 9 2 2 2 2 9" xfId="33105"/>
    <cellStyle name="표준 9 2 2 2 3" xfId="33106"/>
    <cellStyle name="표준 9 2 2 2 3 2" xfId="33107"/>
    <cellStyle name="표준 9 2 2 2 3 2 2" xfId="33108"/>
    <cellStyle name="표준 9 2 2 2 3 2 2 2" xfId="33109"/>
    <cellStyle name="표준 9 2 2 2 3 2 2 2 2" xfId="33110"/>
    <cellStyle name="표준 9 2 2 2 3 2 2 3" xfId="33111"/>
    <cellStyle name="표준 9 2 2 2 3 2 2 4" xfId="33112"/>
    <cellStyle name="표준 9 2 2 2 3 2 3" xfId="33113"/>
    <cellStyle name="표준 9 2 2 2 3 2 3 2" xfId="33114"/>
    <cellStyle name="표준 9 2 2 2 3 2 4" xfId="33115"/>
    <cellStyle name="표준 9 2 2 2 3 2 5" xfId="33116"/>
    <cellStyle name="표준 9 2 2 2 3 3" xfId="33117"/>
    <cellStyle name="표준 9 2 2 2 3 3 2" xfId="33118"/>
    <cellStyle name="표준 9 2 2 2 3 3 2 2" xfId="33119"/>
    <cellStyle name="표준 9 2 2 2 3 3 2 2 2" xfId="33120"/>
    <cellStyle name="표준 9 2 2 2 3 3 2 3" xfId="33121"/>
    <cellStyle name="표준 9 2 2 2 3 3 2 4" xfId="33122"/>
    <cellStyle name="표준 9 2 2 2 3 3 3" xfId="33123"/>
    <cellStyle name="표준 9 2 2 2 3 3 3 2" xfId="33124"/>
    <cellStyle name="표준 9 2 2 2 3 3 4" xfId="33125"/>
    <cellStyle name="표준 9 2 2 2 3 3 5" xfId="33126"/>
    <cellStyle name="표준 9 2 2 2 3 4" xfId="33127"/>
    <cellStyle name="표준 9 2 2 2 3 4 2" xfId="33128"/>
    <cellStyle name="표준 9 2 2 2 3 4 2 2" xfId="33129"/>
    <cellStyle name="표준 9 2 2 2 3 4 2 2 2" xfId="33130"/>
    <cellStyle name="표준 9 2 2 2 3 4 2 3" xfId="33131"/>
    <cellStyle name="표준 9 2 2 2 3 4 2 4" xfId="33132"/>
    <cellStyle name="표준 9 2 2 2 3 4 3" xfId="33133"/>
    <cellStyle name="표준 9 2 2 2 3 4 3 2" xfId="33134"/>
    <cellStyle name="표준 9 2 2 2 3 4 4" xfId="33135"/>
    <cellStyle name="표준 9 2 2 2 3 4 5" xfId="33136"/>
    <cellStyle name="표준 9 2 2 2 3 5" xfId="33137"/>
    <cellStyle name="표준 9 2 2 2 3 5 2" xfId="33138"/>
    <cellStyle name="표준 9 2 2 2 3 5 2 2" xfId="33139"/>
    <cellStyle name="표준 9 2 2 2 3 5 2 2 2" xfId="33140"/>
    <cellStyle name="표준 9 2 2 2 3 5 2 3" xfId="33141"/>
    <cellStyle name="표준 9 2 2 2 3 5 2 4" xfId="33142"/>
    <cellStyle name="표준 9 2 2 2 3 5 3" xfId="33143"/>
    <cellStyle name="표준 9 2 2 2 3 5 3 2" xfId="33144"/>
    <cellStyle name="표준 9 2 2 2 3 5 4" xfId="33145"/>
    <cellStyle name="표준 9 2 2 2 3 5 5" xfId="33146"/>
    <cellStyle name="표준 9 2 2 2 3 6" xfId="33147"/>
    <cellStyle name="표준 9 2 2 2 3 6 2" xfId="33148"/>
    <cellStyle name="표준 9 2 2 2 3 6 2 2" xfId="33149"/>
    <cellStyle name="표준 9 2 2 2 3 6 3" xfId="33150"/>
    <cellStyle name="표준 9 2 2 2 3 6 4" xfId="33151"/>
    <cellStyle name="표준 9 2 2 2 3 7" xfId="33152"/>
    <cellStyle name="표준 9 2 2 2 3 7 2" xfId="33153"/>
    <cellStyle name="표준 9 2 2 2 3 8" xfId="33154"/>
    <cellStyle name="표준 9 2 2 2 3 9" xfId="33155"/>
    <cellStyle name="표준 9 2 2 2 4" xfId="33156"/>
    <cellStyle name="표준 9 2 2 2 4 2" xfId="33157"/>
    <cellStyle name="표준 9 2 2 2 4 2 2" xfId="33158"/>
    <cellStyle name="표준 9 2 2 2 4 2 2 2" xfId="33159"/>
    <cellStyle name="표준 9 2 2 2 4 2 3" xfId="33160"/>
    <cellStyle name="표준 9 2 2 2 4 2 4" xfId="33161"/>
    <cellStyle name="표준 9 2 2 2 4 3" xfId="33162"/>
    <cellStyle name="표준 9 2 2 2 4 3 2" xfId="33163"/>
    <cellStyle name="표준 9 2 2 2 4 4" xfId="33164"/>
    <cellStyle name="표준 9 2 2 2 4 5" xfId="33165"/>
    <cellStyle name="표준 9 2 2 2 5" xfId="33166"/>
    <cellStyle name="표준 9 2 2 2 5 2" xfId="33167"/>
    <cellStyle name="표준 9 2 2 2 5 2 2" xfId="33168"/>
    <cellStyle name="표준 9 2 2 2 5 2 2 2" xfId="33169"/>
    <cellStyle name="표준 9 2 2 2 5 2 3" xfId="33170"/>
    <cellStyle name="표준 9 2 2 2 5 2 4" xfId="33171"/>
    <cellStyle name="표준 9 2 2 2 5 3" xfId="33172"/>
    <cellStyle name="표준 9 2 2 2 5 3 2" xfId="33173"/>
    <cellStyle name="표준 9 2 2 2 5 4" xfId="33174"/>
    <cellStyle name="표준 9 2 2 2 5 5" xfId="33175"/>
    <cellStyle name="표준 9 2 2 2 6" xfId="33176"/>
    <cellStyle name="표준 9 2 2 2 6 2" xfId="33177"/>
    <cellStyle name="표준 9 2 2 2 6 2 2" xfId="33178"/>
    <cellStyle name="표준 9 2 2 2 6 2 2 2" xfId="33179"/>
    <cellStyle name="표준 9 2 2 2 6 2 3" xfId="33180"/>
    <cellStyle name="표준 9 2 2 2 6 2 4" xfId="33181"/>
    <cellStyle name="표준 9 2 2 2 6 3" xfId="33182"/>
    <cellStyle name="표준 9 2 2 2 6 3 2" xfId="33183"/>
    <cellStyle name="표준 9 2 2 2 6 4" xfId="33184"/>
    <cellStyle name="표준 9 2 2 2 6 5" xfId="33185"/>
    <cellStyle name="표준 9 2 2 2 7" xfId="33186"/>
    <cellStyle name="표준 9 2 2 2 7 2" xfId="33187"/>
    <cellStyle name="표준 9 2 2 2 7 2 2" xfId="33188"/>
    <cellStyle name="표준 9 2 2 2 7 2 2 2" xfId="33189"/>
    <cellStyle name="표준 9 2 2 2 7 2 3" xfId="33190"/>
    <cellStyle name="표준 9 2 2 2 7 2 4" xfId="33191"/>
    <cellStyle name="표준 9 2 2 2 7 3" xfId="33192"/>
    <cellStyle name="표준 9 2 2 2 7 3 2" xfId="33193"/>
    <cellStyle name="표준 9 2 2 2 7 4" xfId="33194"/>
    <cellStyle name="표준 9 2 2 2 7 5" xfId="33195"/>
    <cellStyle name="표준 9 2 2 2 8" xfId="33196"/>
    <cellStyle name="표준 9 2 2 2 8 2" xfId="33197"/>
    <cellStyle name="표준 9 2 2 2 8 2 2" xfId="33198"/>
    <cellStyle name="표준 9 2 2 2 8 3" xfId="33199"/>
    <cellStyle name="표준 9 2 2 2 8 4" xfId="33200"/>
    <cellStyle name="표준 9 2 2 2 9" xfId="33201"/>
    <cellStyle name="표준 9 2 2 2 9 2" xfId="33202"/>
    <cellStyle name="표준 9 2 2 3" xfId="33203"/>
    <cellStyle name="표준 9 2 2 3 10" xfId="33204"/>
    <cellStyle name="표준 9 2 2 3 2" xfId="33205"/>
    <cellStyle name="표준 9 2 2 3 2 2" xfId="33206"/>
    <cellStyle name="표준 9 2 2 3 2 2 2" xfId="33207"/>
    <cellStyle name="표준 9 2 2 3 2 2 2 2" xfId="33208"/>
    <cellStyle name="표준 9 2 2 3 2 2 2 2 2" xfId="33209"/>
    <cellStyle name="표준 9 2 2 3 2 2 2 3" xfId="33210"/>
    <cellStyle name="표준 9 2 2 3 2 2 2 4" xfId="33211"/>
    <cellStyle name="표준 9 2 2 3 2 2 3" xfId="33212"/>
    <cellStyle name="표준 9 2 2 3 2 2 3 2" xfId="33213"/>
    <cellStyle name="표준 9 2 2 3 2 2 4" xfId="33214"/>
    <cellStyle name="표준 9 2 2 3 2 2 5" xfId="33215"/>
    <cellStyle name="표준 9 2 2 3 2 3" xfId="33216"/>
    <cellStyle name="표준 9 2 2 3 2 3 2" xfId="33217"/>
    <cellStyle name="표준 9 2 2 3 2 3 2 2" xfId="33218"/>
    <cellStyle name="표준 9 2 2 3 2 3 2 2 2" xfId="33219"/>
    <cellStyle name="표준 9 2 2 3 2 3 2 3" xfId="33220"/>
    <cellStyle name="표준 9 2 2 3 2 3 2 4" xfId="33221"/>
    <cellStyle name="표준 9 2 2 3 2 3 3" xfId="33222"/>
    <cellStyle name="표준 9 2 2 3 2 3 3 2" xfId="33223"/>
    <cellStyle name="표준 9 2 2 3 2 3 4" xfId="33224"/>
    <cellStyle name="표준 9 2 2 3 2 3 5" xfId="33225"/>
    <cellStyle name="표준 9 2 2 3 2 4" xfId="33226"/>
    <cellStyle name="표준 9 2 2 3 2 4 2" xfId="33227"/>
    <cellStyle name="표준 9 2 2 3 2 4 2 2" xfId="33228"/>
    <cellStyle name="표준 9 2 2 3 2 4 2 2 2" xfId="33229"/>
    <cellStyle name="표준 9 2 2 3 2 4 2 3" xfId="33230"/>
    <cellStyle name="표준 9 2 2 3 2 4 2 4" xfId="33231"/>
    <cellStyle name="표준 9 2 2 3 2 4 3" xfId="33232"/>
    <cellStyle name="표준 9 2 2 3 2 4 3 2" xfId="33233"/>
    <cellStyle name="표준 9 2 2 3 2 4 4" xfId="33234"/>
    <cellStyle name="표준 9 2 2 3 2 4 5" xfId="33235"/>
    <cellStyle name="표준 9 2 2 3 2 5" xfId="33236"/>
    <cellStyle name="표준 9 2 2 3 2 5 2" xfId="33237"/>
    <cellStyle name="표준 9 2 2 3 2 5 2 2" xfId="33238"/>
    <cellStyle name="표준 9 2 2 3 2 5 2 2 2" xfId="33239"/>
    <cellStyle name="표준 9 2 2 3 2 5 2 3" xfId="33240"/>
    <cellStyle name="표준 9 2 2 3 2 5 2 4" xfId="33241"/>
    <cellStyle name="표준 9 2 2 3 2 5 3" xfId="33242"/>
    <cellStyle name="표준 9 2 2 3 2 5 3 2" xfId="33243"/>
    <cellStyle name="표준 9 2 2 3 2 5 4" xfId="33244"/>
    <cellStyle name="표준 9 2 2 3 2 5 5" xfId="33245"/>
    <cellStyle name="표준 9 2 2 3 2 6" xfId="33246"/>
    <cellStyle name="표준 9 2 2 3 2 6 2" xfId="33247"/>
    <cellStyle name="표준 9 2 2 3 2 6 2 2" xfId="33248"/>
    <cellStyle name="표준 9 2 2 3 2 6 3" xfId="33249"/>
    <cellStyle name="표준 9 2 2 3 2 6 4" xfId="33250"/>
    <cellStyle name="표준 9 2 2 3 2 7" xfId="33251"/>
    <cellStyle name="표준 9 2 2 3 2 7 2" xfId="33252"/>
    <cellStyle name="표준 9 2 2 3 2 8" xfId="33253"/>
    <cellStyle name="표준 9 2 2 3 2 9" xfId="33254"/>
    <cellStyle name="표준 9 2 2 3 3" xfId="33255"/>
    <cellStyle name="표준 9 2 2 3 3 2" xfId="33256"/>
    <cellStyle name="표준 9 2 2 3 3 2 2" xfId="33257"/>
    <cellStyle name="표준 9 2 2 3 3 2 2 2" xfId="33258"/>
    <cellStyle name="표준 9 2 2 3 3 2 3" xfId="33259"/>
    <cellStyle name="표준 9 2 2 3 3 2 4" xfId="33260"/>
    <cellStyle name="표준 9 2 2 3 3 3" xfId="33261"/>
    <cellStyle name="표준 9 2 2 3 3 3 2" xfId="33262"/>
    <cellStyle name="표준 9 2 2 3 3 4" xfId="33263"/>
    <cellStyle name="표준 9 2 2 3 3 5" xfId="33264"/>
    <cellStyle name="표준 9 2 2 3 4" xfId="33265"/>
    <cellStyle name="표준 9 2 2 3 4 2" xfId="33266"/>
    <cellStyle name="표준 9 2 2 3 4 2 2" xfId="33267"/>
    <cellStyle name="표준 9 2 2 3 4 2 2 2" xfId="33268"/>
    <cellStyle name="표준 9 2 2 3 4 2 3" xfId="33269"/>
    <cellStyle name="표준 9 2 2 3 4 2 4" xfId="33270"/>
    <cellStyle name="표준 9 2 2 3 4 3" xfId="33271"/>
    <cellStyle name="표준 9 2 2 3 4 3 2" xfId="33272"/>
    <cellStyle name="표준 9 2 2 3 4 4" xfId="33273"/>
    <cellStyle name="표준 9 2 2 3 4 5" xfId="33274"/>
    <cellStyle name="표준 9 2 2 3 5" xfId="33275"/>
    <cellStyle name="표준 9 2 2 3 5 2" xfId="33276"/>
    <cellStyle name="표준 9 2 2 3 5 2 2" xfId="33277"/>
    <cellStyle name="표준 9 2 2 3 5 2 2 2" xfId="33278"/>
    <cellStyle name="표준 9 2 2 3 5 2 3" xfId="33279"/>
    <cellStyle name="표준 9 2 2 3 5 2 4" xfId="33280"/>
    <cellStyle name="표준 9 2 2 3 5 3" xfId="33281"/>
    <cellStyle name="표준 9 2 2 3 5 3 2" xfId="33282"/>
    <cellStyle name="표준 9 2 2 3 5 4" xfId="33283"/>
    <cellStyle name="표준 9 2 2 3 5 5" xfId="33284"/>
    <cellStyle name="표준 9 2 2 3 6" xfId="33285"/>
    <cellStyle name="표준 9 2 2 3 6 2" xfId="33286"/>
    <cellStyle name="표준 9 2 2 3 6 2 2" xfId="33287"/>
    <cellStyle name="표준 9 2 2 3 6 2 2 2" xfId="33288"/>
    <cellStyle name="표준 9 2 2 3 6 2 3" xfId="33289"/>
    <cellStyle name="표준 9 2 2 3 6 2 4" xfId="33290"/>
    <cellStyle name="표준 9 2 2 3 6 3" xfId="33291"/>
    <cellStyle name="표준 9 2 2 3 6 3 2" xfId="33292"/>
    <cellStyle name="표준 9 2 2 3 6 4" xfId="33293"/>
    <cellStyle name="표준 9 2 2 3 6 5" xfId="33294"/>
    <cellStyle name="표준 9 2 2 3 7" xfId="33295"/>
    <cellStyle name="표준 9 2 2 3 7 2" xfId="33296"/>
    <cellStyle name="표준 9 2 2 3 7 2 2" xfId="33297"/>
    <cellStyle name="표준 9 2 2 3 7 3" xfId="33298"/>
    <cellStyle name="표준 9 2 2 3 7 4" xfId="33299"/>
    <cellStyle name="표준 9 2 2 3 8" xfId="33300"/>
    <cellStyle name="표준 9 2 2 3 8 2" xfId="33301"/>
    <cellStyle name="표준 9 2 2 3 9" xfId="33302"/>
    <cellStyle name="표준 9 2 2 4" xfId="33303"/>
    <cellStyle name="표준 9 2 2 4 2" xfId="33304"/>
    <cellStyle name="표준 9 2 2 4 2 2" xfId="33305"/>
    <cellStyle name="표준 9 2 2 4 2 2 2" xfId="33306"/>
    <cellStyle name="표준 9 2 2 4 2 2 2 2" xfId="33307"/>
    <cellStyle name="표준 9 2 2 4 2 2 3" xfId="33308"/>
    <cellStyle name="표준 9 2 2 4 2 2 4" xfId="33309"/>
    <cellStyle name="표준 9 2 2 4 2 3" xfId="33310"/>
    <cellStyle name="표준 9 2 2 4 2 3 2" xfId="33311"/>
    <cellStyle name="표준 9 2 2 4 2 4" xfId="33312"/>
    <cellStyle name="표준 9 2 2 4 2 5" xfId="33313"/>
    <cellStyle name="표준 9 2 2 4 3" xfId="33314"/>
    <cellStyle name="표준 9 2 2 4 3 2" xfId="33315"/>
    <cellStyle name="표준 9 2 2 4 3 2 2" xfId="33316"/>
    <cellStyle name="표준 9 2 2 4 3 2 2 2" xfId="33317"/>
    <cellStyle name="표준 9 2 2 4 3 2 3" xfId="33318"/>
    <cellStyle name="표준 9 2 2 4 3 2 4" xfId="33319"/>
    <cellStyle name="표준 9 2 2 4 3 3" xfId="33320"/>
    <cellStyle name="표준 9 2 2 4 3 3 2" xfId="33321"/>
    <cellStyle name="표준 9 2 2 4 3 4" xfId="33322"/>
    <cellStyle name="표준 9 2 2 4 3 5" xfId="33323"/>
    <cellStyle name="표준 9 2 2 4 4" xfId="33324"/>
    <cellStyle name="표준 9 2 2 4 4 2" xfId="33325"/>
    <cellStyle name="표준 9 2 2 4 4 2 2" xfId="33326"/>
    <cellStyle name="표준 9 2 2 4 4 2 2 2" xfId="33327"/>
    <cellStyle name="표준 9 2 2 4 4 2 3" xfId="33328"/>
    <cellStyle name="표준 9 2 2 4 4 2 4" xfId="33329"/>
    <cellStyle name="표준 9 2 2 4 4 3" xfId="33330"/>
    <cellStyle name="표준 9 2 2 4 4 3 2" xfId="33331"/>
    <cellStyle name="표준 9 2 2 4 4 4" xfId="33332"/>
    <cellStyle name="표준 9 2 2 4 4 5" xfId="33333"/>
    <cellStyle name="표준 9 2 2 4 5" xfId="33334"/>
    <cellStyle name="표준 9 2 2 4 5 2" xfId="33335"/>
    <cellStyle name="표준 9 2 2 4 5 2 2" xfId="33336"/>
    <cellStyle name="표준 9 2 2 4 5 2 2 2" xfId="33337"/>
    <cellStyle name="표준 9 2 2 4 5 2 3" xfId="33338"/>
    <cellStyle name="표준 9 2 2 4 5 2 4" xfId="33339"/>
    <cellStyle name="표준 9 2 2 4 5 3" xfId="33340"/>
    <cellStyle name="표준 9 2 2 4 5 3 2" xfId="33341"/>
    <cellStyle name="표준 9 2 2 4 5 4" xfId="33342"/>
    <cellStyle name="표준 9 2 2 4 5 5" xfId="33343"/>
    <cellStyle name="표준 9 2 2 4 6" xfId="33344"/>
    <cellStyle name="표준 9 2 2 4 6 2" xfId="33345"/>
    <cellStyle name="표준 9 2 2 4 6 2 2" xfId="33346"/>
    <cellStyle name="표준 9 2 2 4 6 3" xfId="33347"/>
    <cellStyle name="표준 9 2 2 4 6 4" xfId="33348"/>
    <cellStyle name="표준 9 2 2 4 7" xfId="33349"/>
    <cellStyle name="표준 9 2 2 4 7 2" xfId="33350"/>
    <cellStyle name="표준 9 2 2 4 8" xfId="33351"/>
    <cellStyle name="표준 9 2 2 4 9" xfId="33352"/>
    <cellStyle name="표준 9 2 2 5" xfId="33353"/>
    <cellStyle name="표준 9 2 2 5 2" xfId="33354"/>
    <cellStyle name="표준 9 2 2 5 2 2" xfId="33355"/>
    <cellStyle name="표준 9 2 2 5 2 2 2" xfId="33356"/>
    <cellStyle name="표준 9 2 2 5 2 3" xfId="33357"/>
    <cellStyle name="표준 9 2 2 5 2 4" xfId="33358"/>
    <cellStyle name="표준 9 2 2 5 3" xfId="33359"/>
    <cellStyle name="표준 9 2 2 5 3 2" xfId="33360"/>
    <cellStyle name="표준 9 2 2 5 4" xfId="33361"/>
    <cellStyle name="표준 9 2 2 5 5" xfId="33362"/>
    <cellStyle name="표준 9 2 2 6" xfId="33363"/>
    <cellStyle name="표준 9 2 2 6 2" xfId="33364"/>
    <cellStyle name="표준 9 2 2 6 2 2" xfId="33365"/>
    <cellStyle name="표준 9 2 2 6 2 2 2" xfId="33366"/>
    <cellStyle name="표준 9 2 2 6 2 3" xfId="33367"/>
    <cellStyle name="표준 9 2 2 6 2 4" xfId="33368"/>
    <cellStyle name="표준 9 2 2 6 3" xfId="33369"/>
    <cellStyle name="표준 9 2 2 6 3 2" xfId="33370"/>
    <cellStyle name="표준 9 2 2 6 4" xfId="33371"/>
    <cellStyle name="표준 9 2 2 6 5" xfId="33372"/>
    <cellStyle name="표준 9 2 2 7" xfId="33373"/>
    <cellStyle name="표준 9 2 2 7 2" xfId="33374"/>
    <cellStyle name="표준 9 2 2 7 2 2" xfId="33375"/>
    <cellStyle name="표준 9 2 2 7 2 2 2" xfId="33376"/>
    <cellStyle name="표준 9 2 2 7 2 3" xfId="33377"/>
    <cellStyle name="표준 9 2 2 7 2 4" xfId="33378"/>
    <cellStyle name="표준 9 2 2 7 3" xfId="33379"/>
    <cellStyle name="표준 9 2 2 7 3 2" xfId="33380"/>
    <cellStyle name="표준 9 2 2 7 4" xfId="33381"/>
    <cellStyle name="표준 9 2 2 7 5" xfId="33382"/>
    <cellStyle name="표준 9 2 2 8" xfId="33383"/>
    <cellStyle name="표준 9 2 2 8 2" xfId="33384"/>
    <cellStyle name="표준 9 2 2 8 2 2" xfId="33385"/>
    <cellStyle name="표준 9 2 2 8 2 2 2" xfId="33386"/>
    <cellStyle name="표준 9 2 2 8 2 3" xfId="33387"/>
    <cellStyle name="표준 9 2 2 8 2 4" xfId="33388"/>
    <cellStyle name="표준 9 2 2 8 3" xfId="33389"/>
    <cellStyle name="표준 9 2 2 8 3 2" xfId="33390"/>
    <cellStyle name="표준 9 2 2 8 4" xfId="33391"/>
    <cellStyle name="표준 9 2 2 8 5" xfId="33392"/>
    <cellStyle name="표준 9 2 2 9" xfId="33393"/>
    <cellStyle name="표준 9 2 2 9 2" xfId="33394"/>
    <cellStyle name="표준 9 2 2 9 2 2" xfId="33395"/>
    <cellStyle name="표준 9 2 2 9 3" xfId="33396"/>
    <cellStyle name="표준 9 2 2 9 4" xfId="33397"/>
    <cellStyle name="표준 9 2 3" xfId="33398"/>
    <cellStyle name="표준 9 2 3 10" xfId="33399"/>
    <cellStyle name="표준 9 2 3 11" xfId="33400"/>
    <cellStyle name="표준 9 2 3 2" xfId="33401"/>
    <cellStyle name="표준 9 2 3 2 10" xfId="33402"/>
    <cellStyle name="표준 9 2 3 2 2" xfId="33403"/>
    <cellStyle name="표준 9 2 3 2 2 2" xfId="33404"/>
    <cellStyle name="표준 9 2 3 2 2 2 2" xfId="33405"/>
    <cellStyle name="표준 9 2 3 2 2 2 2 2" xfId="33406"/>
    <cellStyle name="표준 9 2 3 2 2 2 2 2 2" xfId="33407"/>
    <cellStyle name="표준 9 2 3 2 2 2 2 3" xfId="33408"/>
    <cellStyle name="표준 9 2 3 2 2 2 2 4" xfId="33409"/>
    <cellStyle name="표준 9 2 3 2 2 2 3" xfId="33410"/>
    <cellStyle name="표준 9 2 3 2 2 2 3 2" xfId="33411"/>
    <cellStyle name="표준 9 2 3 2 2 2 4" xfId="33412"/>
    <cellStyle name="표준 9 2 3 2 2 2 5" xfId="33413"/>
    <cellStyle name="표준 9 2 3 2 2 3" xfId="33414"/>
    <cellStyle name="표준 9 2 3 2 2 3 2" xfId="33415"/>
    <cellStyle name="표준 9 2 3 2 2 3 2 2" xfId="33416"/>
    <cellStyle name="표준 9 2 3 2 2 3 2 2 2" xfId="33417"/>
    <cellStyle name="표준 9 2 3 2 2 3 2 3" xfId="33418"/>
    <cellStyle name="표준 9 2 3 2 2 3 2 4" xfId="33419"/>
    <cellStyle name="표준 9 2 3 2 2 3 3" xfId="33420"/>
    <cellStyle name="표준 9 2 3 2 2 3 3 2" xfId="33421"/>
    <cellStyle name="표준 9 2 3 2 2 3 4" xfId="33422"/>
    <cellStyle name="표준 9 2 3 2 2 3 5" xfId="33423"/>
    <cellStyle name="표준 9 2 3 2 2 4" xfId="33424"/>
    <cellStyle name="표준 9 2 3 2 2 4 2" xfId="33425"/>
    <cellStyle name="표준 9 2 3 2 2 4 2 2" xfId="33426"/>
    <cellStyle name="표준 9 2 3 2 2 4 2 2 2" xfId="33427"/>
    <cellStyle name="표준 9 2 3 2 2 4 2 3" xfId="33428"/>
    <cellStyle name="표준 9 2 3 2 2 4 2 4" xfId="33429"/>
    <cellStyle name="표준 9 2 3 2 2 4 3" xfId="33430"/>
    <cellStyle name="표준 9 2 3 2 2 4 3 2" xfId="33431"/>
    <cellStyle name="표준 9 2 3 2 2 4 4" xfId="33432"/>
    <cellStyle name="표준 9 2 3 2 2 4 5" xfId="33433"/>
    <cellStyle name="표준 9 2 3 2 2 5" xfId="33434"/>
    <cellStyle name="표준 9 2 3 2 2 5 2" xfId="33435"/>
    <cellStyle name="표준 9 2 3 2 2 5 2 2" xfId="33436"/>
    <cellStyle name="표준 9 2 3 2 2 5 2 2 2" xfId="33437"/>
    <cellStyle name="표준 9 2 3 2 2 5 2 3" xfId="33438"/>
    <cellStyle name="표준 9 2 3 2 2 5 2 4" xfId="33439"/>
    <cellStyle name="표준 9 2 3 2 2 5 3" xfId="33440"/>
    <cellStyle name="표준 9 2 3 2 2 5 3 2" xfId="33441"/>
    <cellStyle name="표준 9 2 3 2 2 5 4" xfId="33442"/>
    <cellStyle name="표준 9 2 3 2 2 5 5" xfId="33443"/>
    <cellStyle name="표준 9 2 3 2 2 6" xfId="33444"/>
    <cellStyle name="표준 9 2 3 2 2 6 2" xfId="33445"/>
    <cellStyle name="표준 9 2 3 2 2 6 2 2" xfId="33446"/>
    <cellStyle name="표준 9 2 3 2 2 6 3" xfId="33447"/>
    <cellStyle name="표준 9 2 3 2 2 6 4" xfId="33448"/>
    <cellStyle name="표준 9 2 3 2 2 7" xfId="33449"/>
    <cellStyle name="표준 9 2 3 2 2 7 2" xfId="33450"/>
    <cellStyle name="표준 9 2 3 2 2 8" xfId="33451"/>
    <cellStyle name="표준 9 2 3 2 2 9" xfId="33452"/>
    <cellStyle name="표준 9 2 3 2 3" xfId="33453"/>
    <cellStyle name="표준 9 2 3 2 3 2" xfId="33454"/>
    <cellStyle name="표준 9 2 3 2 3 2 2" xfId="33455"/>
    <cellStyle name="표준 9 2 3 2 3 2 2 2" xfId="33456"/>
    <cellStyle name="표준 9 2 3 2 3 2 3" xfId="33457"/>
    <cellStyle name="표준 9 2 3 2 3 2 4" xfId="33458"/>
    <cellStyle name="표준 9 2 3 2 3 3" xfId="33459"/>
    <cellStyle name="표준 9 2 3 2 3 3 2" xfId="33460"/>
    <cellStyle name="표준 9 2 3 2 3 4" xfId="33461"/>
    <cellStyle name="표준 9 2 3 2 3 5" xfId="33462"/>
    <cellStyle name="표준 9 2 3 2 4" xfId="33463"/>
    <cellStyle name="표준 9 2 3 2 4 2" xfId="33464"/>
    <cellStyle name="표준 9 2 3 2 4 2 2" xfId="33465"/>
    <cellStyle name="표준 9 2 3 2 4 2 2 2" xfId="33466"/>
    <cellStyle name="표준 9 2 3 2 4 2 3" xfId="33467"/>
    <cellStyle name="표준 9 2 3 2 4 2 4" xfId="33468"/>
    <cellStyle name="표준 9 2 3 2 4 3" xfId="33469"/>
    <cellStyle name="표준 9 2 3 2 4 3 2" xfId="33470"/>
    <cellStyle name="표준 9 2 3 2 4 4" xfId="33471"/>
    <cellStyle name="표준 9 2 3 2 4 5" xfId="33472"/>
    <cellStyle name="표준 9 2 3 2 5" xfId="33473"/>
    <cellStyle name="표준 9 2 3 2 5 2" xfId="33474"/>
    <cellStyle name="표준 9 2 3 2 5 2 2" xfId="33475"/>
    <cellStyle name="표준 9 2 3 2 5 2 2 2" xfId="33476"/>
    <cellStyle name="표준 9 2 3 2 5 2 3" xfId="33477"/>
    <cellStyle name="표준 9 2 3 2 5 2 4" xfId="33478"/>
    <cellStyle name="표준 9 2 3 2 5 3" xfId="33479"/>
    <cellStyle name="표준 9 2 3 2 5 3 2" xfId="33480"/>
    <cellStyle name="표준 9 2 3 2 5 4" xfId="33481"/>
    <cellStyle name="표준 9 2 3 2 5 5" xfId="33482"/>
    <cellStyle name="표준 9 2 3 2 6" xfId="33483"/>
    <cellStyle name="표준 9 2 3 2 6 2" xfId="33484"/>
    <cellStyle name="표준 9 2 3 2 6 2 2" xfId="33485"/>
    <cellStyle name="표준 9 2 3 2 6 2 2 2" xfId="33486"/>
    <cellStyle name="표준 9 2 3 2 6 2 3" xfId="33487"/>
    <cellStyle name="표준 9 2 3 2 6 2 4" xfId="33488"/>
    <cellStyle name="표준 9 2 3 2 6 3" xfId="33489"/>
    <cellStyle name="표준 9 2 3 2 6 3 2" xfId="33490"/>
    <cellStyle name="표준 9 2 3 2 6 4" xfId="33491"/>
    <cellStyle name="표준 9 2 3 2 6 5" xfId="33492"/>
    <cellStyle name="표준 9 2 3 2 7" xfId="33493"/>
    <cellStyle name="표준 9 2 3 2 7 2" xfId="33494"/>
    <cellStyle name="표준 9 2 3 2 7 2 2" xfId="33495"/>
    <cellStyle name="표준 9 2 3 2 7 3" xfId="33496"/>
    <cellStyle name="표준 9 2 3 2 7 4" xfId="33497"/>
    <cellStyle name="표준 9 2 3 2 8" xfId="33498"/>
    <cellStyle name="표준 9 2 3 2 8 2" xfId="33499"/>
    <cellStyle name="표준 9 2 3 2 9" xfId="33500"/>
    <cellStyle name="표준 9 2 3 3" xfId="33501"/>
    <cellStyle name="표준 9 2 3 3 2" xfId="33502"/>
    <cellStyle name="표준 9 2 3 3 2 2" xfId="33503"/>
    <cellStyle name="표준 9 2 3 3 2 2 2" xfId="33504"/>
    <cellStyle name="표준 9 2 3 3 2 2 2 2" xfId="33505"/>
    <cellStyle name="표준 9 2 3 3 2 2 3" xfId="33506"/>
    <cellStyle name="표준 9 2 3 3 2 2 4" xfId="33507"/>
    <cellStyle name="표준 9 2 3 3 2 3" xfId="33508"/>
    <cellStyle name="표준 9 2 3 3 2 3 2" xfId="33509"/>
    <cellStyle name="표준 9 2 3 3 2 4" xfId="33510"/>
    <cellStyle name="표준 9 2 3 3 2 5" xfId="33511"/>
    <cellStyle name="표준 9 2 3 3 3" xfId="33512"/>
    <cellStyle name="표준 9 2 3 3 3 2" xfId="33513"/>
    <cellStyle name="표준 9 2 3 3 3 2 2" xfId="33514"/>
    <cellStyle name="표준 9 2 3 3 3 2 2 2" xfId="33515"/>
    <cellStyle name="표준 9 2 3 3 3 2 3" xfId="33516"/>
    <cellStyle name="표준 9 2 3 3 3 2 4" xfId="33517"/>
    <cellStyle name="표준 9 2 3 3 3 3" xfId="33518"/>
    <cellStyle name="표준 9 2 3 3 3 3 2" xfId="33519"/>
    <cellStyle name="표준 9 2 3 3 3 4" xfId="33520"/>
    <cellStyle name="표준 9 2 3 3 3 5" xfId="33521"/>
    <cellStyle name="표준 9 2 3 3 4" xfId="33522"/>
    <cellStyle name="표준 9 2 3 3 4 2" xfId="33523"/>
    <cellStyle name="표준 9 2 3 3 4 2 2" xfId="33524"/>
    <cellStyle name="표준 9 2 3 3 4 2 2 2" xfId="33525"/>
    <cellStyle name="표준 9 2 3 3 4 2 3" xfId="33526"/>
    <cellStyle name="표준 9 2 3 3 4 2 4" xfId="33527"/>
    <cellStyle name="표준 9 2 3 3 4 3" xfId="33528"/>
    <cellStyle name="표준 9 2 3 3 4 3 2" xfId="33529"/>
    <cellStyle name="표준 9 2 3 3 4 4" xfId="33530"/>
    <cellStyle name="표준 9 2 3 3 4 5" xfId="33531"/>
    <cellStyle name="표준 9 2 3 3 5" xfId="33532"/>
    <cellStyle name="표준 9 2 3 3 5 2" xfId="33533"/>
    <cellStyle name="표준 9 2 3 3 5 2 2" xfId="33534"/>
    <cellStyle name="표준 9 2 3 3 5 2 2 2" xfId="33535"/>
    <cellStyle name="표준 9 2 3 3 5 2 3" xfId="33536"/>
    <cellStyle name="표준 9 2 3 3 5 2 4" xfId="33537"/>
    <cellStyle name="표준 9 2 3 3 5 3" xfId="33538"/>
    <cellStyle name="표준 9 2 3 3 5 3 2" xfId="33539"/>
    <cellStyle name="표준 9 2 3 3 5 4" xfId="33540"/>
    <cellStyle name="표준 9 2 3 3 5 5" xfId="33541"/>
    <cellStyle name="표준 9 2 3 3 6" xfId="33542"/>
    <cellStyle name="표준 9 2 3 3 6 2" xfId="33543"/>
    <cellStyle name="표준 9 2 3 3 6 2 2" xfId="33544"/>
    <cellStyle name="표준 9 2 3 3 6 3" xfId="33545"/>
    <cellStyle name="표준 9 2 3 3 6 4" xfId="33546"/>
    <cellStyle name="표준 9 2 3 3 7" xfId="33547"/>
    <cellStyle name="표준 9 2 3 3 7 2" xfId="33548"/>
    <cellStyle name="표준 9 2 3 3 8" xfId="33549"/>
    <cellStyle name="표준 9 2 3 3 9" xfId="33550"/>
    <cellStyle name="표준 9 2 3 4" xfId="33551"/>
    <cellStyle name="표준 9 2 3 4 2" xfId="33552"/>
    <cellStyle name="표준 9 2 3 4 2 2" xfId="33553"/>
    <cellStyle name="표준 9 2 3 4 2 2 2" xfId="33554"/>
    <cellStyle name="표준 9 2 3 4 2 3" xfId="33555"/>
    <cellStyle name="표준 9 2 3 4 2 4" xfId="33556"/>
    <cellStyle name="표준 9 2 3 4 3" xfId="33557"/>
    <cellStyle name="표준 9 2 3 4 3 2" xfId="33558"/>
    <cellStyle name="표준 9 2 3 4 4" xfId="33559"/>
    <cellStyle name="표준 9 2 3 4 5" xfId="33560"/>
    <cellStyle name="표준 9 2 3 5" xfId="33561"/>
    <cellStyle name="표준 9 2 3 5 2" xfId="33562"/>
    <cellStyle name="표준 9 2 3 5 2 2" xfId="33563"/>
    <cellStyle name="표준 9 2 3 5 2 2 2" xfId="33564"/>
    <cellStyle name="표준 9 2 3 5 2 3" xfId="33565"/>
    <cellStyle name="표준 9 2 3 5 2 4" xfId="33566"/>
    <cellStyle name="표준 9 2 3 5 3" xfId="33567"/>
    <cellStyle name="표준 9 2 3 5 3 2" xfId="33568"/>
    <cellStyle name="표준 9 2 3 5 4" xfId="33569"/>
    <cellStyle name="표준 9 2 3 5 5" xfId="33570"/>
    <cellStyle name="표준 9 2 3 6" xfId="33571"/>
    <cellStyle name="표준 9 2 3 6 2" xfId="33572"/>
    <cellStyle name="표준 9 2 3 6 2 2" xfId="33573"/>
    <cellStyle name="표준 9 2 3 6 2 2 2" xfId="33574"/>
    <cellStyle name="표준 9 2 3 6 2 3" xfId="33575"/>
    <cellStyle name="표준 9 2 3 6 2 4" xfId="33576"/>
    <cellStyle name="표준 9 2 3 6 3" xfId="33577"/>
    <cellStyle name="표준 9 2 3 6 3 2" xfId="33578"/>
    <cellStyle name="표준 9 2 3 6 4" xfId="33579"/>
    <cellStyle name="표준 9 2 3 6 5" xfId="33580"/>
    <cellStyle name="표준 9 2 3 7" xfId="33581"/>
    <cellStyle name="표준 9 2 3 7 2" xfId="33582"/>
    <cellStyle name="표준 9 2 3 7 2 2" xfId="33583"/>
    <cellStyle name="표준 9 2 3 7 2 2 2" xfId="33584"/>
    <cellStyle name="표준 9 2 3 7 2 3" xfId="33585"/>
    <cellStyle name="표준 9 2 3 7 2 4" xfId="33586"/>
    <cellStyle name="표준 9 2 3 7 3" xfId="33587"/>
    <cellStyle name="표준 9 2 3 7 3 2" xfId="33588"/>
    <cellStyle name="표준 9 2 3 7 4" xfId="33589"/>
    <cellStyle name="표준 9 2 3 7 5" xfId="33590"/>
    <cellStyle name="표준 9 2 3 8" xfId="33591"/>
    <cellStyle name="표준 9 2 3 8 2" xfId="33592"/>
    <cellStyle name="표준 9 2 3 8 2 2" xfId="33593"/>
    <cellStyle name="표준 9 2 3 8 3" xfId="33594"/>
    <cellStyle name="표준 9 2 3 8 4" xfId="33595"/>
    <cellStyle name="표준 9 2 3 9" xfId="33596"/>
    <cellStyle name="표준 9 2 3 9 2" xfId="33597"/>
    <cellStyle name="표준 9 2 4" xfId="33598"/>
    <cellStyle name="표준 9 2 4 10" xfId="33599"/>
    <cellStyle name="표준 9 2 4 2" xfId="33600"/>
    <cellStyle name="표준 9 2 4 2 2" xfId="33601"/>
    <cellStyle name="표준 9 2 4 2 2 2" xfId="33602"/>
    <cellStyle name="표준 9 2 4 2 2 2 2" xfId="33603"/>
    <cellStyle name="표준 9 2 4 2 2 2 2 2" xfId="33604"/>
    <cellStyle name="표준 9 2 4 2 2 2 3" xfId="33605"/>
    <cellStyle name="표준 9 2 4 2 2 2 4" xfId="33606"/>
    <cellStyle name="표준 9 2 4 2 2 3" xfId="33607"/>
    <cellStyle name="표준 9 2 4 2 2 3 2" xfId="33608"/>
    <cellStyle name="표준 9 2 4 2 2 4" xfId="33609"/>
    <cellStyle name="표준 9 2 4 2 2 5" xfId="33610"/>
    <cellStyle name="표준 9 2 4 2 3" xfId="33611"/>
    <cellStyle name="표준 9 2 4 2 3 2" xfId="33612"/>
    <cellStyle name="표준 9 2 4 2 3 2 2" xfId="33613"/>
    <cellStyle name="표준 9 2 4 2 3 2 2 2" xfId="33614"/>
    <cellStyle name="표준 9 2 4 2 3 2 3" xfId="33615"/>
    <cellStyle name="표준 9 2 4 2 3 2 4" xfId="33616"/>
    <cellStyle name="표준 9 2 4 2 3 3" xfId="33617"/>
    <cellStyle name="표준 9 2 4 2 3 3 2" xfId="33618"/>
    <cellStyle name="표준 9 2 4 2 3 4" xfId="33619"/>
    <cellStyle name="표준 9 2 4 2 3 5" xfId="33620"/>
    <cellStyle name="표준 9 2 4 2 4" xfId="33621"/>
    <cellStyle name="표준 9 2 4 2 4 2" xfId="33622"/>
    <cellStyle name="표준 9 2 4 2 4 2 2" xfId="33623"/>
    <cellStyle name="표준 9 2 4 2 4 2 2 2" xfId="33624"/>
    <cellStyle name="표준 9 2 4 2 4 2 3" xfId="33625"/>
    <cellStyle name="표준 9 2 4 2 4 2 4" xfId="33626"/>
    <cellStyle name="표준 9 2 4 2 4 3" xfId="33627"/>
    <cellStyle name="표준 9 2 4 2 4 3 2" xfId="33628"/>
    <cellStyle name="표준 9 2 4 2 4 4" xfId="33629"/>
    <cellStyle name="표준 9 2 4 2 4 5" xfId="33630"/>
    <cellStyle name="표준 9 2 4 2 5" xfId="33631"/>
    <cellStyle name="표준 9 2 4 2 5 2" xfId="33632"/>
    <cellStyle name="표준 9 2 4 2 5 2 2" xfId="33633"/>
    <cellStyle name="표준 9 2 4 2 5 2 2 2" xfId="33634"/>
    <cellStyle name="표준 9 2 4 2 5 2 3" xfId="33635"/>
    <cellStyle name="표준 9 2 4 2 5 2 4" xfId="33636"/>
    <cellStyle name="표준 9 2 4 2 5 3" xfId="33637"/>
    <cellStyle name="표준 9 2 4 2 5 3 2" xfId="33638"/>
    <cellStyle name="표준 9 2 4 2 5 4" xfId="33639"/>
    <cellStyle name="표준 9 2 4 2 5 5" xfId="33640"/>
    <cellStyle name="표준 9 2 4 2 6" xfId="33641"/>
    <cellStyle name="표준 9 2 4 2 6 2" xfId="33642"/>
    <cellStyle name="표준 9 2 4 2 6 2 2" xfId="33643"/>
    <cellStyle name="표준 9 2 4 2 6 3" xfId="33644"/>
    <cellStyle name="표준 9 2 4 2 6 4" xfId="33645"/>
    <cellStyle name="표준 9 2 4 2 7" xfId="33646"/>
    <cellStyle name="표준 9 2 4 2 7 2" xfId="33647"/>
    <cellStyle name="표준 9 2 4 2 8" xfId="33648"/>
    <cellStyle name="표준 9 2 4 2 9" xfId="33649"/>
    <cellStyle name="표준 9 2 4 3" xfId="33650"/>
    <cellStyle name="표준 9 2 4 3 2" xfId="33651"/>
    <cellStyle name="표준 9 2 4 3 2 2" xfId="33652"/>
    <cellStyle name="표준 9 2 4 3 2 2 2" xfId="33653"/>
    <cellStyle name="표준 9 2 4 3 2 3" xfId="33654"/>
    <cellStyle name="표준 9 2 4 3 2 4" xfId="33655"/>
    <cellStyle name="표준 9 2 4 3 3" xfId="33656"/>
    <cellStyle name="표준 9 2 4 3 3 2" xfId="33657"/>
    <cellStyle name="표준 9 2 4 3 4" xfId="33658"/>
    <cellStyle name="표준 9 2 4 3 5" xfId="33659"/>
    <cellStyle name="표준 9 2 4 4" xfId="33660"/>
    <cellStyle name="표준 9 2 4 4 2" xfId="33661"/>
    <cellStyle name="표준 9 2 4 4 2 2" xfId="33662"/>
    <cellStyle name="표준 9 2 4 4 2 2 2" xfId="33663"/>
    <cellStyle name="표준 9 2 4 4 2 3" xfId="33664"/>
    <cellStyle name="표준 9 2 4 4 2 4" xfId="33665"/>
    <cellStyle name="표준 9 2 4 4 3" xfId="33666"/>
    <cellStyle name="표준 9 2 4 4 3 2" xfId="33667"/>
    <cellStyle name="표준 9 2 4 4 4" xfId="33668"/>
    <cellStyle name="표준 9 2 4 4 5" xfId="33669"/>
    <cellStyle name="표준 9 2 4 5" xfId="33670"/>
    <cellStyle name="표준 9 2 4 5 2" xfId="33671"/>
    <cellStyle name="표준 9 2 4 5 2 2" xfId="33672"/>
    <cellStyle name="표준 9 2 4 5 2 2 2" xfId="33673"/>
    <cellStyle name="표준 9 2 4 5 2 3" xfId="33674"/>
    <cellStyle name="표준 9 2 4 5 2 4" xfId="33675"/>
    <cellStyle name="표준 9 2 4 5 3" xfId="33676"/>
    <cellStyle name="표준 9 2 4 5 3 2" xfId="33677"/>
    <cellStyle name="표준 9 2 4 5 4" xfId="33678"/>
    <cellStyle name="표준 9 2 4 5 5" xfId="33679"/>
    <cellStyle name="표준 9 2 4 6" xfId="33680"/>
    <cellStyle name="표준 9 2 4 6 2" xfId="33681"/>
    <cellStyle name="표준 9 2 4 6 2 2" xfId="33682"/>
    <cellStyle name="표준 9 2 4 6 2 2 2" xfId="33683"/>
    <cellStyle name="표준 9 2 4 6 2 3" xfId="33684"/>
    <cellStyle name="표준 9 2 4 6 2 4" xfId="33685"/>
    <cellStyle name="표준 9 2 4 6 3" xfId="33686"/>
    <cellStyle name="표준 9 2 4 6 3 2" xfId="33687"/>
    <cellStyle name="표준 9 2 4 6 4" xfId="33688"/>
    <cellStyle name="표준 9 2 4 6 5" xfId="33689"/>
    <cellStyle name="표준 9 2 4 7" xfId="33690"/>
    <cellStyle name="표준 9 2 4 7 2" xfId="33691"/>
    <cellStyle name="표준 9 2 4 7 2 2" xfId="33692"/>
    <cellStyle name="표준 9 2 4 7 3" xfId="33693"/>
    <cellStyle name="표준 9 2 4 7 4" xfId="33694"/>
    <cellStyle name="표준 9 2 4 8" xfId="33695"/>
    <cellStyle name="표준 9 2 4 8 2" xfId="33696"/>
    <cellStyle name="표준 9 2 4 9" xfId="33697"/>
    <cellStyle name="표준 9 2 5" xfId="33698"/>
    <cellStyle name="표준 9 2 5 2" xfId="33699"/>
    <cellStyle name="표준 9 2 5 2 2" xfId="33700"/>
    <cellStyle name="표준 9 2 5 2 2 2" xfId="33701"/>
    <cellStyle name="표준 9 2 5 2 2 2 2" xfId="33702"/>
    <cellStyle name="표준 9 2 5 2 2 3" xfId="33703"/>
    <cellStyle name="표준 9 2 5 2 2 4" xfId="33704"/>
    <cellStyle name="표준 9 2 5 2 3" xfId="33705"/>
    <cellStyle name="표준 9 2 5 2 3 2" xfId="33706"/>
    <cellStyle name="표준 9 2 5 2 4" xfId="33707"/>
    <cellStyle name="표준 9 2 5 2 5" xfId="33708"/>
    <cellStyle name="표준 9 2 5 3" xfId="33709"/>
    <cellStyle name="표준 9 2 5 3 2" xfId="33710"/>
    <cellStyle name="표준 9 2 5 3 2 2" xfId="33711"/>
    <cellStyle name="표준 9 2 5 3 2 2 2" xfId="33712"/>
    <cellStyle name="표준 9 2 5 3 2 3" xfId="33713"/>
    <cellStyle name="표준 9 2 5 3 2 4" xfId="33714"/>
    <cellStyle name="표준 9 2 5 3 3" xfId="33715"/>
    <cellStyle name="표준 9 2 5 3 3 2" xfId="33716"/>
    <cellStyle name="표준 9 2 5 3 4" xfId="33717"/>
    <cellStyle name="표준 9 2 5 3 5" xfId="33718"/>
    <cellStyle name="표준 9 2 5 4" xfId="33719"/>
    <cellStyle name="표준 9 2 5 4 2" xfId="33720"/>
    <cellStyle name="표준 9 2 5 4 2 2" xfId="33721"/>
    <cellStyle name="표준 9 2 5 4 2 2 2" xfId="33722"/>
    <cellStyle name="표준 9 2 5 4 2 3" xfId="33723"/>
    <cellStyle name="표준 9 2 5 4 2 4" xfId="33724"/>
    <cellStyle name="표준 9 2 5 4 3" xfId="33725"/>
    <cellStyle name="표준 9 2 5 4 3 2" xfId="33726"/>
    <cellStyle name="표준 9 2 5 4 4" xfId="33727"/>
    <cellStyle name="표준 9 2 5 4 5" xfId="33728"/>
    <cellStyle name="표준 9 2 5 5" xfId="33729"/>
    <cellStyle name="표준 9 2 5 5 2" xfId="33730"/>
    <cellStyle name="표준 9 2 5 5 2 2" xfId="33731"/>
    <cellStyle name="표준 9 2 5 5 2 2 2" xfId="33732"/>
    <cellStyle name="표준 9 2 5 5 2 3" xfId="33733"/>
    <cellStyle name="표준 9 2 5 5 2 4" xfId="33734"/>
    <cellStyle name="표준 9 2 5 5 3" xfId="33735"/>
    <cellStyle name="표준 9 2 5 5 3 2" xfId="33736"/>
    <cellStyle name="표준 9 2 5 5 4" xfId="33737"/>
    <cellStyle name="표준 9 2 5 5 5" xfId="33738"/>
    <cellStyle name="표준 9 2 5 6" xfId="33739"/>
    <cellStyle name="표준 9 2 5 6 2" xfId="33740"/>
    <cellStyle name="표준 9 2 5 6 2 2" xfId="33741"/>
    <cellStyle name="표준 9 2 5 6 3" xfId="33742"/>
    <cellStyle name="표준 9 2 5 6 4" xfId="33743"/>
    <cellStyle name="표준 9 2 5 7" xfId="33744"/>
    <cellStyle name="표준 9 2 5 7 2" xfId="33745"/>
    <cellStyle name="표준 9 2 5 8" xfId="33746"/>
    <cellStyle name="표준 9 2 5 9" xfId="33747"/>
    <cellStyle name="표준 9 2 6" xfId="33748"/>
    <cellStyle name="표준 9 2 6 2" xfId="33749"/>
    <cellStyle name="표준 9 2 6 2 2" xfId="33750"/>
    <cellStyle name="표준 9 2 6 2 2 2" xfId="33751"/>
    <cellStyle name="표준 9 2 6 2 3" xfId="33752"/>
    <cellStyle name="표준 9 2 6 2 4" xfId="33753"/>
    <cellStyle name="표준 9 2 6 3" xfId="33754"/>
    <cellStyle name="표준 9 2 6 3 2" xfId="33755"/>
    <cellStyle name="표준 9 2 6 4" xfId="33756"/>
    <cellStyle name="표준 9 2 6 5" xfId="33757"/>
    <cellStyle name="표준 9 2 7" xfId="33758"/>
    <cellStyle name="표준 9 2 7 2" xfId="33759"/>
    <cellStyle name="표준 9 2 7 2 2" xfId="33760"/>
    <cellStyle name="표준 9 2 7 2 2 2" xfId="33761"/>
    <cellStyle name="표준 9 2 7 2 3" xfId="33762"/>
    <cellStyle name="표준 9 2 7 2 4" xfId="33763"/>
    <cellStyle name="표준 9 2 7 3" xfId="33764"/>
    <cellStyle name="표준 9 2 7 3 2" xfId="33765"/>
    <cellStyle name="표준 9 2 7 4" xfId="33766"/>
    <cellStyle name="표준 9 2 7 5" xfId="33767"/>
    <cellStyle name="표준 9 2 8" xfId="33768"/>
    <cellStyle name="표준 9 2 8 2" xfId="33769"/>
    <cellStyle name="표준 9 2 8 2 2" xfId="33770"/>
    <cellStyle name="표준 9 2 8 2 2 2" xfId="33771"/>
    <cellStyle name="표준 9 2 8 2 3" xfId="33772"/>
    <cellStyle name="표준 9 2 8 2 4" xfId="33773"/>
    <cellStyle name="표준 9 2 8 3" xfId="33774"/>
    <cellStyle name="표준 9 2 8 3 2" xfId="33775"/>
    <cellStyle name="표준 9 2 8 4" xfId="33776"/>
    <cellStyle name="표준 9 2 8 5" xfId="33777"/>
    <cellStyle name="표준 9 2 9" xfId="33778"/>
    <cellStyle name="표준 9 2 9 2" xfId="33779"/>
    <cellStyle name="표준 9 2 9 2 2" xfId="33780"/>
    <cellStyle name="표준 9 2 9 2 2 2" xfId="33781"/>
    <cellStyle name="표준 9 2 9 2 3" xfId="33782"/>
    <cellStyle name="표준 9 2 9 2 4" xfId="33783"/>
    <cellStyle name="표준 9 2 9 3" xfId="33784"/>
    <cellStyle name="표준 9 2 9 3 2" xfId="33785"/>
    <cellStyle name="표준 9 2 9 4" xfId="33786"/>
    <cellStyle name="표준 9 2 9 5" xfId="33787"/>
    <cellStyle name="표준 9 3" xfId="33788"/>
    <cellStyle name="표준 9 3 10" xfId="33789"/>
    <cellStyle name="표준 9 3 10 2" xfId="33790"/>
    <cellStyle name="표준 9 3 11" xfId="33791"/>
    <cellStyle name="표준 9 3 12" xfId="33792"/>
    <cellStyle name="표준 9 3 12 2" xfId="33793"/>
    <cellStyle name="표준 9 3 2" xfId="33794"/>
    <cellStyle name="표준 9 3 2 10" xfId="33795"/>
    <cellStyle name="표준 9 3 2 11" xfId="33796"/>
    <cellStyle name="표준 9 3 2 2" xfId="33797"/>
    <cellStyle name="표준 9 3 2 2 10" xfId="33798"/>
    <cellStyle name="표준 9 3 2 2 2" xfId="33799"/>
    <cellStyle name="표준 9 3 2 2 2 2" xfId="33800"/>
    <cellStyle name="표준 9 3 2 2 2 2 2" xfId="33801"/>
    <cellStyle name="표준 9 3 2 2 2 2 2 2" xfId="33802"/>
    <cellStyle name="표준 9 3 2 2 2 2 2 2 2" xfId="33803"/>
    <cellStyle name="표준 9 3 2 2 2 2 2 3" xfId="33804"/>
    <cellStyle name="표준 9 3 2 2 2 2 2 4" xfId="33805"/>
    <cellStyle name="표준 9 3 2 2 2 2 3" xfId="33806"/>
    <cellStyle name="표준 9 3 2 2 2 2 3 2" xfId="33807"/>
    <cellStyle name="표준 9 3 2 2 2 2 4" xfId="33808"/>
    <cellStyle name="표준 9 3 2 2 2 2 5" xfId="33809"/>
    <cellStyle name="표준 9 3 2 2 2 3" xfId="33810"/>
    <cellStyle name="표준 9 3 2 2 2 3 2" xfId="33811"/>
    <cellStyle name="표준 9 3 2 2 2 3 2 2" xfId="33812"/>
    <cellStyle name="표준 9 3 2 2 2 3 2 2 2" xfId="33813"/>
    <cellStyle name="표준 9 3 2 2 2 3 2 3" xfId="33814"/>
    <cellStyle name="표준 9 3 2 2 2 3 2 4" xfId="33815"/>
    <cellStyle name="표준 9 3 2 2 2 3 3" xfId="33816"/>
    <cellStyle name="표준 9 3 2 2 2 3 3 2" xfId="33817"/>
    <cellStyle name="표준 9 3 2 2 2 3 4" xfId="33818"/>
    <cellStyle name="표준 9 3 2 2 2 3 5" xfId="33819"/>
    <cellStyle name="표준 9 3 2 2 2 4" xfId="33820"/>
    <cellStyle name="표준 9 3 2 2 2 4 2" xfId="33821"/>
    <cellStyle name="표준 9 3 2 2 2 4 2 2" xfId="33822"/>
    <cellStyle name="표준 9 3 2 2 2 4 2 2 2" xfId="33823"/>
    <cellStyle name="표준 9 3 2 2 2 4 2 3" xfId="33824"/>
    <cellStyle name="표준 9 3 2 2 2 4 2 4" xfId="33825"/>
    <cellStyle name="표준 9 3 2 2 2 4 3" xfId="33826"/>
    <cellStyle name="표준 9 3 2 2 2 4 3 2" xfId="33827"/>
    <cellStyle name="표준 9 3 2 2 2 4 4" xfId="33828"/>
    <cellStyle name="표준 9 3 2 2 2 4 5" xfId="33829"/>
    <cellStyle name="표준 9 3 2 2 2 5" xfId="33830"/>
    <cellStyle name="표준 9 3 2 2 2 5 2" xfId="33831"/>
    <cellStyle name="표준 9 3 2 2 2 5 2 2" xfId="33832"/>
    <cellStyle name="표준 9 3 2 2 2 5 2 2 2" xfId="33833"/>
    <cellStyle name="표준 9 3 2 2 2 5 2 3" xfId="33834"/>
    <cellStyle name="표준 9 3 2 2 2 5 2 4" xfId="33835"/>
    <cellStyle name="표준 9 3 2 2 2 5 3" xfId="33836"/>
    <cellStyle name="표준 9 3 2 2 2 5 3 2" xfId="33837"/>
    <cellStyle name="표준 9 3 2 2 2 5 4" xfId="33838"/>
    <cellStyle name="표준 9 3 2 2 2 5 5" xfId="33839"/>
    <cellStyle name="표준 9 3 2 2 2 6" xfId="33840"/>
    <cellStyle name="표준 9 3 2 2 2 6 2" xfId="33841"/>
    <cellStyle name="표준 9 3 2 2 2 6 2 2" xfId="33842"/>
    <cellStyle name="표준 9 3 2 2 2 6 3" xfId="33843"/>
    <cellStyle name="표준 9 3 2 2 2 6 4" xfId="33844"/>
    <cellStyle name="표준 9 3 2 2 2 7" xfId="33845"/>
    <cellStyle name="표준 9 3 2 2 2 7 2" xfId="33846"/>
    <cellStyle name="표준 9 3 2 2 2 8" xfId="33847"/>
    <cellStyle name="표준 9 3 2 2 2 9" xfId="33848"/>
    <cellStyle name="표준 9 3 2 2 3" xfId="33849"/>
    <cellStyle name="표준 9 3 2 2 3 2" xfId="33850"/>
    <cellStyle name="표준 9 3 2 2 3 2 2" xfId="33851"/>
    <cellStyle name="표준 9 3 2 2 3 2 2 2" xfId="33852"/>
    <cellStyle name="표준 9 3 2 2 3 2 3" xfId="33853"/>
    <cellStyle name="표준 9 3 2 2 3 2 4" xfId="33854"/>
    <cellStyle name="표준 9 3 2 2 3 3" xfId="33855"/>
    <cellStyle name="표준 9 3 2 2 3 3 2" xfId="33856"/>
    <cellStyle name="표준 9 3 2 2 3 4" xfId="33857"/>
    <cellStyle name="표준 9 3 2 2 3 5" xfId="33858"/>
    <cellStyle name="표준 9 3 2 2 4" xfId="33859"/>
    <cellStyle name="표준 9 3 2 2 4 2" xfId="33860"/>
    <cellStyle name="표준 9 3 2 2 4 2 2" xfId="33861"/>
    <cellStyle name="표준 9 3 2 2 4 2 2 2" xfId="33862"/>
    <cellStyle name="표준 9 3 2 2 4 2 3" xfId="33863"/>
    <cellStyle name="표준 9 3 2 2 4 2 4" xfId="33864"/>
    <cellStyle name="표준 9 3 2 2 4 3" xfId="33865"/>
    <cellStyle name="표준 9 3 2 2 4 3 2" xfId="33866"/>
    <cellStyle name="표준 9 3 2 2 4 4" xfId="33867"/>
    <cellStyle name="표준 9 3 2 2 4 5" xfId="33868"/>
    <cellStyle name="표준 9 3 2 2 5" xfId="33869"/>
    <cellStyle name="표준 9 3 2 2 5 2" xfId="33870"/>
    <cellStyle name="표준 9 3 2 2 5 2 2" xfId="33871"/>
    <cellStyle name="표준 9 3 2 2 5 2 2 2" xfId="33872"/>
    <cellStyle name="표준 9 3 2 2 5 2 3" xfId="33873"/>
    <cellStyle name="표준 9 3 2 2 5 2 4" xfId="33874"/>
    <cellStyle name="표준 9 3 2 2 5 3" xfId="33875"/>
    <cellStyle name="표준 9 3 2 2 5 3 2" xfId="33876"/>
    <cellStyle name="표준 9 3 2 2 5 4" xfId="33877"/>
    <cellStyle name="표준 9 3 2 2 5 5" xfId="33878"/>
    <cellStyle name="표준 9 3 2 2 6" xfId="33879"/>
    <cellStyle name="표준 9 3 2 2 6 2" xfId="33880"/>
    <cellStyle name="표준 9 3 2 2 6 2 2" xfId="33881"/>
    <cellStyle name="표준 9 3 2 2 6 2 2 2" xfId="33882"/>
    <cellStyle name="표준 9 3 2 2 6 2 3" xfId="33883"/>
    <cellStyle name="표준 9 3 2 2 6 2 4" xfId="33884"/>
    <cellStyle name="표준 9 3 2 2 6 3" xfId="33885"/>
    <cellStyle name="표준 9 3 2 2 6 3 2" xfId="33886"/>
    <cellStyle name="표준 9 3 2 2 6 4" xfId="33887"/>
    <cellStyle name="표준 9 3 2 2 6 5" xfId="33888"/>
    <cellStyle name="표준 9 3 2 2 7" xfId="33889"/>
    <cellStyle name="표준 9 3 2 2 7 2" xfId="33890"/>
    <cellStyle name="표준 9 3 2 2 7 2 2" xfId="33891"/>
    <cellStyle name="표준 9 3 2 2 7 3" xfId="33892"/>
    <cellStyle name="표준 9 3 2 2 7 4" xfId="33893"/>
    <cellStyle name="표준 9 3 2 2 8" xfId="33894"/>
    <cellStyle name="표준 9 3 2 2 8 2" xfId="33895"/>
    <cellStyle name="표준 9 3 2 2 9" xfId="33896"/>
    <cellStyle name="표준 9 3 2 3" xfId="33897"/>
    <cellStyle name="표준 9 3 2 3 2" xfId="33898"/>
    <cellStyle name="표준 9 3 2 3 2 2" xfId="33899"/>
    <cellStyle name="표준 9 3 2 3 2 2 2" xfId="33900"/>
    <cellStyle name="표준 9 3 2 3 2 2 2 2" xfId="33901"/>
    <cellStyle name="표준 9 3 2 3 2 2 3" xfId="33902"/>
    <cellStyle name="표준 9 3 2 3 2 2 4" xfId="33903"/>
    <cellStyle name="표준 9 3 2 3 2 3" xfId="33904"/>
    <cellStyle name="표준 9 3 2 3 2 3 2" xfId="33905"/>
    <cellStyle name="표준 9 3 2 3 2 4" xfId="33906"/>
    <cellStyle name="표준 9 3 2 3 2 5" xfId="33907"/>
    <cellStyle name="표준 9 3 2 3 3" xfId="33908"/>
    <cellStyle name="표준 9 3 2 3 3 2" xfId="33909"/>
    <cellStyle name="표준 9 3 2 3 3 2 2" xfId="33910"/>
    <cellStyle name="표준 9 3 2 3 3 2 2 2" xfId="33911"/>
    <cellStyle name="표준 9 3 2 3 3 2 3" xfId="33912"/>
    <cellStyle name="표준 9 3 2 3 3 2 4" xfId="33913"/>
    <cellStyle name="표준 9 3 2 3 3 3" xfId="33914"/>
    <cellStyle name="표준 9 3 2 3 3 3 2" xfId="33915"/>
    <cellStyle name="표준 9 3 2 3 3 4" xfId="33916"/>
    <cellStyle name="표준 9 3 2 3 3 5" xfId="33917"/>
    <cellStyle name="표준 9 3 2 3 4" xfId="33918"/>
    <cellStyle name="표준 9 3 2 3 4 2" xfId="33919"/>
    <cellStyle name="표준 9 3 2 3 4 2 2" xfId="33920"/>
    <cellStyle name="표준 9 3 2 3 4 2 2 2" xfId="33921"/>
    <cellStyle name="표준 9 3 2 3 4 2 3" xfId="33922"/>
    <cellStyle name="표준 9 3 2 3 4 2 4" xfId="33923"/>
    <cellStyle name="표준 9 3 2 3 4 3" xfId="33924"/>
    <cellStyle name="표준 9 3 2 3 4 3 2" xfId="33925"/>
    <cellStyle name="표준 9 3 2 3 4 4" xfId="33926"/>
    <cellStyle name="표준 9 3 2 3 4 5" xfId="33927"/>
    <cellStyle name="표준 9 3 2 3 5" xfId="33928"/>
    <cellStyle name="표준 9 3 2 3 5 2" xfId="33929"/>
    <cellStyle name="표준 9 3 2 3 5 2 2" xfId="33930"/>
    <cellStyle name="표준 9 3 2 3 5 2 2 2" xfId="33931"/>
    <cellStyle name="표준 9 3 2 3 5 2 3" xfId="33932"/>
    <cellStyle name="표준 9 3 2 3 5 2 4" xfId="33933"/>
    <cellStyle name="표준 9 3 2 3 5 3" xfId="33934"/>
    <cellStyle name="표준 9 3 2 3 5 3 2" xfId="33935"/>
    <cellStyle name="표준 9 3 2 3 5 4" xfId="33936"/>
    <cellStyle name="표준 9 3 2 3 5 5" xfId="33937"/>
    <cellStyle name="표준 9 3 2 3 6" xfId="33938"/>
    <cellStyle name="표준 9 3 2 3 6 2" xfId="33939"/>
    <cellStyle name="표준 9 3 2 3 6 2 2" xfId="33940"/>
    <cellStyle name="표준 9 3 2 3 6 3" xfId="33941"/>
    <cellStyle name="표준 9 3 2 3 6 4" xfId="33942"/>
    <cellStyle name="표준 9 3 2 3 7" xfId="33943"/>
    <cellStyle name="표준 9 3 2 3 7 2" xfId="33944"/>
    <cellStyle name="표준 9 3 2 3 8" xfId="33945"/>
    <cellStyle name="표준 9 3 2 3 9" xfId="33946"/>
    <cellStyle name="표준 9 3 2 4" xfId="33947"/>
    <cellStyle name="표준 9 3 2 4 2" xfId="33948"/>
    <cellStyle name="표준 9 3 2 4 2 2" xfId="33949"/>
    <cellStyle name="표준 9 3 2 4 2 2 2" xfId="33950"/>
    <cellStyle name="표준 9 3 2 4 2 3" xfId="33951"/>
    <cellStyle name="표준 9 3 2 4 2 4" xfId="33952"/>
    <cellStyle name="표준 9 3 2 4 3" xfId="33953"/>
    <cellStyle name="표준 9 3 2 4 3 2" xfId="33954"/>
    <cellStyle name="표준 9 3 2 4 4" xfId="33955"/>
    <cellStyle name="표준 9 3 2 4 5" xfId="33956"/>
    <cellStyle name="표준 9 3 2 5" xfId="33957"/>
    <cellStyle name="표준 9 3 2 5 2" xfId="33958"/>
    <cellStyle name="표준 9 3 2 5 2 2" xfId="33959"/>
    <cellStyle name="표준 9 3 2 5 2 2 2" xfId="33960"/>
    <cellStyle name="표준 9 3 2 5 2 3" xfId="33961"/>
    <cellStyle name="표준 9 3 2 5 2 4" xfId="33962"/>
    <cellStyle name="표준 9 3 2 5 3" xfId="33963"/>
    <cellStyle name="표준 9 3 2 5 3 2" xfId="33964"/>
    <cellStyle name="표준 9 3 2 5 4" xfId="33965"/>
    <cellStyle name="표준 9 3 2 5 5" xfId="33966"/>
    <cellStyle name="표준 9 3 2 6" xfId="33967"/>
    <cellStyle name="표준 9 3 2 6 2" xfId="33968"/>
    <cellStyle name="표준 9 3 2 6 2 2" xfId="33969"/>
    <cellStyle name="표준 9 3 2 6 2 2 2" xfId="33970"/>
    <cellStyle name="표준 9 3 2 6 2 3" xfId="33971"/>
    <cellStyle name="표준 9 3 2 6 2 4" xfId="33972"/>
    <cellStyle name="표준 9 3 2 6 3" xfId="33973"/>
    <cellStyle name="표준 9 3 2 6 3 2" xfId="33974"/>
    <cellStyle name="표준 9 3 2 6 4" xfId="33975"/>
    <cellStyle name="표준 9 3 2 6 5" xfId="33976"/>
    <cellStyle name="표준 9 3 2 7" xfId="33977"/>
    <cellStyle name="표준 9 3 2 7 2" xfId="33978"/>
    <cellStyle name="표준 9 3 2 7 2 2" xfId="33979"/>
    <cellStyle name="표준 9 3 2 7 2 2 2" xfId="33980"/>
    <cellStyle name="표준 9 3 2 7 2 3" xfId="33981"/>
    <cellStyle name="표준 9 3 2 7 2 4" xfId="33982"/>
    <cellStyle name="표준 9 3 2 7 3" xfId="33983"/>
    <cellStyle name="표준 9 3 2 7 3 2" xfId="33984"/>
    <cellStyle name="표준 9 3 2 7 4" xfId="33985"/>
    <cellStyle name="표준 9 3 2 7 5" xfId="33986"/>
    <cellStyle name="표준 9 3 2 8" xfId="33987"/>
    <cellStyle name="표준 9 3 2 8 2" xfId="33988"/>
    <cellStyle name="표준 9 3 2 8 2 2" xfId="33989"/>
    <cellStyle name="표준 9 3 2 8 3" xfId="33990"/>
    <cellStyle name="표준 9 3 2 8 4" xfId="33991"/>
    <cellStyle name="표준 9 3 2 9" xfId="33992"/>
    <cellStyle name="표준 9 3 2 9 2" xfId="33993"/>
    <cellStyle name="표준 9 3 3" xfId="33994"/>
    <cellStyle name="표준 9 3 3 10" xfId="33995"/>
    <cellStyle name="표준 9 3 3 2" xfId="33996"/>
    <cellStyle name="표준 9 3 3 2 2" xfId="33997"/>
    <cellStyle name="표준 9 3 3 2 2 2" xfId="33998"/>
    <cellStyle name="표준 9 3 3 2 2 2 2" xfId="33999"/>
    <cellStyle name="표준 9 3 3 2 2 2 2 2" xfId="34000"/>
    <cellStyle name="표준 9 3 3 2 2 2 3" xfId="34001"/>
    <cellStyle name="표준 9 3 3 2 2 2 4" xfId="34002"/>
    <cellStyle name="표준 9 3 3 2 2 3" xfId="34003"/>
    <cellStyle name="표준 9 3 3 2 2 3 2" xfId="34004"/>
    <cellStyle name="표준 9 3 3 2 2 4" xfId="34005"/>
    <cellStyle name="표준 9 3 3 2 2 5" xfId="34006"/>
    <cellStyle name="표준 9 3 3 2 3" xfId="34007"/>
    <cellStyle name="표준 9 3 3 2 3 2" xfId="34008"/>
    <cellStyle name="표준 9 3 3 2 3 2 2" xfId="34009"/>
    <cellStyle name="표준 9 3 3 2 3 2 2 2" xfId="34010"/>
    <cellStyle name="표준 9 3 3 2 3 2 3" xfId="34011"/>
    <cellStyle name="표준 9 3 3 2 3 2 4" xfId="34012"/>
    <cellStyle name="표준 9 3 3 2 3 3" xfId="34013"/>
    <cellStyle name="표준 9 3 3 2 3 3 2" xfId="34014"/>
    <cellStyle name="표준 9 3 3 2 3 4" xfId="34015"/>
    <cellStyle name="표준 9 3 3 2 3 5" xfId="34016"/>
    <cellStyle name="표준 9 3 3 2 4" xfId="34017"/>
    <cellStyle name="표준 9 3 3 2 4 2" xfId="34018"/>
    <cellStyle name="표준 9 3 3 2 4 2 2" xfId="34019"/>
    <cellStyle name="표준 9 3 3 2 4 2 2 2" xfId="34020"/>
    <cellStyle name="표준 9 3 3 2 4 2 3" xfId="34021"/>
    <cellStyle name="표준 9 3 3 2 4 2 4" xfId="34022"/>
    <cellStyle name="표준 9 3 3 2 4 3" xfId="34023"/>
    <cellStyle name="표준 9 3 3 2 4 3 2" xfId="34024"/>
    <cellStyle name="표준 9 3 3 2 4 4" xfId="34025"/>
    <cellStyle name="표준 9 3 3 2 4 5" xfId="34026"/>
    <cellStyle name="표준 9 3 3 2 5" xfId="34027"/>
    <cellStyle name="표준 9 3 3 2 5 2" xfId="34028"/>
    <cellStyle name="표준 9 3 3 2 5 2 2" xfId="34029"/>
    <cellStyle name="표준 9 3 3 2 5 2 2 2" xfId="34030"/>
    <cellStyle name="표준 9 3 3 2 5 2 3" xfId="34031"/>
    <cellStyle name="표준 9 3 3 2 5 2 4" xfId="34032"/>
    <cellStyle name="표준 9 3 3 2 5 3" xfId="34033"/>
    <cellStyle name="표준 9 3 3 2 5 3 2" xfId="34034"/>
    <cellStyle name="표준 9 3 3 2 5 4" xfId="34035"/>
    <cellStyle name="표준 9 3 3 2 5 5" xfId="34036"/>
    <cellStyle name="표준 9 3 3 2 6" xfId="34037"/>
    <cellStyle name="표준 9 3 3 2 6 2" xfId="34038"/>
    <cellStyle name="표준 9 3 3 2 6 2 2" xfId="34039"/>
    <cellStyle name="표준 9 3 3 2 6 3" xfId="34040"/>
    <cellStyle name="표준 9 3 3 2 6 4" xfId="34041"/>
    <cellStyle name="표준 9 3 3 2 7" xfId="34042"/>
    <cellStyle name="표준 9 3 3 2 7 2" xfId="34043"/>
    <cellStyle name="표준 9 3 3 2 8" xfId="34044"/>
    <cellStyle name="표준 9 3 3 2 9" xfId="34045"/>
    <cellStyle name="표준 9 3 3 3" xfId="34046"/>
    <cellStyle name="표준 9 3 3 3 2" xfId="34047"/>
    <cellStyle name="표준 9 3 3 3 2 2" xfId="34048"/>
    <cellStyle name="표준 9 3 3 3 2 2 2" xfId="34049"/>
    <cellStyle name="표준 9 3 3 3 2 3" xfId="34050"/>
    <cellStyle name="표준 9 3 3 3 2 4" xfId="34051"/>
    <cellStyle name="표준 9 3 3 3 3" xfId="34052"/>
    <cellStyle name="표준 9 3 3 3 3 2" xfId="34053"/>
    <cellStyle name="표준 9 3 3 3 4" xfId="34054"/>
    <cellStyle name="표준 9 3 3 3 5" xfId="34055"/>
    <cellStyle name="표준 9 3 3 4" xfId="34056"/>
    <cellStyle name="표준 9 3 3 4 2" xfId="34057"/>
    <cellStyle name="표준 9 3 3 4 2 2" xfId="34058"/>
    <cellStyle name="표준 9 3 3 4 2 2 2" xfId="34059"/>
    <cellStyle name="표준 9 3 3 4 2 3" xfId="34060"/>
    <cellStyle name="표준 9 3 3 4 2 4" xfId="34061"/>
    <cellStyle name="표준 9 3 3 4 3" xfId="34062"/>
    <cellStyle name="표준 9 3 3 4 3 2" xfId="34063"/>
    <cellStyle name="표준 9 3 3 4 4" xfId="34064"/>
    <cellStyle name="표준 9 3 3 4 5" xfId="34065"/>
    <cellStyle name="표준 9 3 3 5" xfId="34066"/>
    <cellStyle name="표준 9 3 3 5 2" xfId="34067"/>
    <cellStyle name="표준 9 3 3 5 2 2" xfId="34068"/>
    <cellStyle name="표준 9 3 3 5 2 2 2" xfId="34069"/>
    <cellStyle name="표준 9 3 3 5 2 3" xfId="34070"/>
    <cellStyle name="표준 9 3 3 5 2 4" xfId="34071"/>
    <cellStyle name="표준 9 3 3 5 3" xfId="34072"/>
    <cellStyle name="표준 9 3 3 5 3 2" xfId="34073"/>
    <cellStyle name="표준 9 3 3 5 4" xfId="34074"/>
    <cellStyle name="표준 9 3 3 5 5" xfId="34075"/>
    <cellStyle name="표준 9 3 3 6" xfId="34076"/>
    <cellStyle name="표준 9 3 3 6 2" xfId="34077"/>
    <cellStyle name="표준 9 3 3 6 2 2" xfId="34078"/>
    <cellStyle name="표준 9 3 3 6 2 2 2" xfId="34079"/>
    <cellStyle name="표준 9 3 3 6 2 3" xfId="34080"/>
    <cellStyle name="표준 9 3 3 6 2 4" xfId="34081"/>
    <cellStyle name="표준 9 3 3 6 3" xfId="34082"/>
    <cellStyle name="표준 9 3 3 6 3 2" xfId="34083"/>
    <cellStyle name="표준 9 3 3 6 4" xfId="34084"/>
    <cellStyle name="표준 9 3 3 6 5" xfId="34085"/>
    <cellStyle name="표준 9 3 3 7" xfId="34086"/>
    <cellStyle name="표준 9 3 3 7 2" xfId="34087"/>
    <cellStyle name="표준 9 3 3 7 2 2" xfId="34088"/>
    <cellStyle name="표준 9 3 3 7 3" xfId="34089"/>
    <cellStyle name="표준 9 3 3 7 4" xfId="34090"/>
    <cellStyle name="표준 9 3 3 8" xfId="34091"/>
    <cellStyle name="표준 9 3 3 8 2" xfId="34092"/>
    <cellStyle name="표준 9 3 3 9" xfId="34093"/>
    <cellStyle name="표준 9 3 4" xfId="34094"/>
    <cellStyle name="표준 9 3 4 2" xfId="34095"/>
    <cellStyle name="표준 9 3 4 2 2" xfId="34096"/>
    <cellStyle name="표준 9 3 4 2 2 2" xfId="34097"/>
    <cellStyle name="표준 9 3 4 2 2 2 2" xfId="34098"/>
    <cellStyle name="표준 9 3 4 2 2 3" xfId="34099"/>
    <cellStyle name="표준 9 3 4 2 2 4" xfId="34100"/>
    <cellStyle name="표준 9 3 4 2 3" xfId="34101"/>
    <cellStyle name="표준 9 3 4 2 3 2" xfId="34102"/>
    <cellStyle name="표준 9 3 4 2 4" xfId="34103"/>
    <cellStyle name="표준 9 3 4 2 5" xfId="34104"/>
    <cellStyle name="표준 9 3 4 3" xfId="34105"/>
    <cellStyle name="표준 9 3 4 3 2" xfId="34106"/>
    <cellStyle name="표준 9 3 4 3 2 2" xfId="34107"/>
    <cellStyle name="표준 9 3 4 3 2 2 2" xfId="34108"/>
    <cellStyle name="표준 9 3 4 3 2 3" xfId="34109"/>
    <cellStyle name="표준 9 3 4 3 2 4" xfId="34110"/>
    <cellStyle name="표준 9 3 4 3 3" xfId="34111"/>
    <cellStyle name="표준 9 3 4 3 3 2" xfId="34112"/>
    <cellStyle name="표준 9 3 4 3 4" xfId="34113"/>
    <cellStyle name="표준 9 3 4 3 5" xfId="34114"/>
    <cellStyle name="표준 9 3 4 4" xfId="34115"/>
    <cellStyle name="표준 9 3 4 4 2" xfId="34116"/>
    <cellStyle name="표준 9 3 4 4 2 2" xfId="34117"/>
    <cellStyle name="표준 9 3 4 4 2 2 2" xfId="34118"/>
    <cellStyle name="표준 9 3 4 4 2 3" xfId="34119"/>
    <cellStyle name="표준 9 3 4 4 2 4" xfId="34120"/>
    <cellStyle name="표준 9 3 4 4 3" xfId="34121"/>
    <cellStyle name="표준 9 3 4 4 3 2" xfId="34122"/>
    <cellStyle name="표준 9 3 4 4 4" xfId="34123"/>
    <cellStyle name="표준 9 3 4 4 5" xfId="34124"/>
    <cellStyle name="표준 9 3 4 5" xfId="34125"/>
    <cellStyle name="표준 9 3 4 5 2" xfId="34126"/>
    <cellStyle name="표준 9 3 4 5 2 2" xfId="34127"/>
    <cellStyle name="표준 9 3 4 5 2 2 2" xfId="34128"/>
    <cellStyle name="표준 9 3 4 5 2 3" xfId="34129"/>
    <cellStyle name="표준 9 3 4 5 2 4" xfId="34130"/>
    <cellStyle name="표준 9 3 4 5 3" xfId="34131"/>
    <cellStyle name="표준 9 3 4 5 3 2" xfId="34132"/>
    <cellStyle name="표준 9 3 4 5 4" xfId="34133"/>
    <cellStyle name="표준 9 3 4 5 5" xfId="34134"/>
    <cellStyle name="표준 9 3 4 6" xfId="34135"/>
    <cellStyle name="표준 9 3 4 6 2" xfId="34136"/>
    <cellStyle name="표준 9 3 4 6 2 2" xfId="34137"/>
    <cellStyle name="표준 9 3 4 6 3" xfId="34138"/>
    <cellStyle name="표준 9 3 4 6 4" xfId="34139"/>
    <cellStyle name="표준 9 3 4 7" xfId="34140"/>
    <cellStyle name="표준 9 3 4 7 2" xfId="34141"/>
    <cellStyle name="표준 9 3 4 8" xfId="34142"/>
    <cellStyle name="표준 9 3 4 9" xfId="34143"/>
    <cellStyle name="표준 9 3 5" xfId="34144"/>
    <cellStyle name="표준 9 3 5 2" xfId="34145"/>
    <cellStyle name="표준 9 3 5 2 2" xfId="34146"/>
    <cellStyle name="표준 9 3 5 2 2 2" xfId="34147"/>
    <cellStyle name="표준 9 3 5 2 3" xfId="34148"/>
    <cellStyle name="표준 9 3 5 2 4" xfId="34149"/>
    <cellStyle name="표준 9 3 5 3" xfId="34150"/>
    <cellStyle name="표준 9 3 5 3 2" xfId="34151"/>
    <cellStyle name="표준 9 3 5 4" xfId="34152"/>
    <cellStyle name="표준 9 3 5 5" xfId="34153"/>
    <cellStyle name="표준 9 3 6" xfId="34154"/>
    <cellStyle name="표준 9 3 6 2" xfId="34155"/>
    <cellStyle name="표준 9 3 6 2 2" xfId="34156"/>
    <cellStyle name="표준 9 3 6 2 2 2" xfId="34157"/>
    <cellStyle name="표준 9 3 6 2 3" xfId="34158"/>
    <cellStyle name="표준 9 3 6 2 4" xfId="34159"/>
    <cellStyle name="표준 9 3 6 3" xfId="34160"/>
    <cellStyle name="표준 9 3 6 3 2" xfId="34161"/>
    <cellStyle name="표준 9 3 6 4" xfId="34162"/>
    <cellStyle name="표준 9 3 6 5" xfId="34163"/>
    <cellStyle name="표준 9 3 7" xfId="34164"/>
    <cellStyle name="표준 9 3 7 2" xfId="34165"/>
    <cellStyle name="표준 9 3 7 2 2" xfId="34166"/>
    <cellStyle name="표준 9 3 7 2 2 2" xfId="34167"/>
    <cellStyle name="표준 9 3 7 2 3" xfId="34168"/>
    <cellStyle name="표준 9 3 7 2 4" xfId="34169"/>
    <cellStyle name="표준 9 3 7 3" xfId="34170"/>
    <cellStyle name="표준 9 3 7 3 2" xfId="34171"/>
    <cellStyle name="표준 9 3 7 4" xfId="34172"/>
    <cellStyle name="표준 9 3 7 5" xfId="34173"/>
    <cellStyle name="표준 9 3 8" xfId="34174"/>
    <cellStyle name="표준 9 3 8 2" xfId="34175"/>
    <cellStyle name="표준 9 3 8 2 2" xfId="34176"/>
    <cellStyle name="표준 9 3 8 2 2 2" xfId="34177"/>
    <cellStyle name="표준 9 3 8 2 3" xfId="34178"/>
    <cellStyle name="표준 9 3 8 2 4" xfId="34179"/>
    <cellStyle name="표준 9 3 8 3" xfId="34180"/>
    <cellStyle name="표준 9 3 8 3 2" xfId="34181"/>
    <cellStyle name="표준 9 3 8 4" xfId="34182"/>
    <cellStyle name="표준 9 3 8 5" xfId="34183"/>
    <cellStyle name="표준 9 3 9" xfId="34184"/>
    <cellStyle name="표준 9 3 9 2" xfId="34185"/>
    <cellStyle name="표준 9 3 9 2 2" xfId="34186"/>
    <cellStyle name="표준 9 3 9 3" xfId="34187"/>
    <cellStyle name="표준 9 3 9 4" xfId="34188"/>
    <cellStyle name="표준 9 4" xfId="34189"/>
    <cellStyle name="표준 9 4 10" xfId="34190"/>
    <cellStyle name="표준 9 4 11" xfId="34191"/>
    <cellStyle name="표준 9 4 2" xfId="34192"/>
    <cellStyle name="표준 9 4 2 10" xfId="34193"/>
    <cellStyle name="표준 9 4 2 2" xfId="34194"/>
    <cellStyle name="표준 9 4 2 2 2" xfId="34195"/>
    <cellStyle name="표준 9 4 2 2 2 2" xfId="34196"/>
    <cellStyle name="표준 9 4 2 2 2 2 2" xfId="34197"/>
    <cellStyle name="표준 9 4 2 2 2 2 2 2" xfId="34198"/>
    <cellStyle name="표준 9 4 2 2 2 2 3" xfId="34199"/>
    <cellStyle name="표준 9 4 2 2 2 2 4" xfId="34200"/>
    <cellStyle name="표준 9 4 2 2 2 3" xfId="34201"/>
    <cellStyle name="표준 9 4 2 2 2 3 2" xfId="34202"/>
    <cellStyle name="표준 9 4 2 2 2 4" xfId="34203"/>
    <cellStyle name="표준 9 4 2 2 2 5" xfId="34204"/>
    <cellStyle name="표준 9 4 2 2 3" xfId="34205"/>
    <cellStyle name="표준 9 4 2 2 3 2" xfId="34206"/>
    <cellStyle name="표준 9 4 2 2 3 2 2" xfId="34207"/>
    <cellStyle name="표준 9 4 2 2 3 2 2 2" xfId="34208"/>
    <cellStyle name="표준 9 4 2 2 3 2 3" xfId="34209"/>
    <cellStyle name="표준 9 4 2 2 3 2 4" xfId="34210"/>
    <cellStyle name="표준 9 4 2 2 3 3" xfId="34211"/>
    <cellStyle name="표준 9 4 2 2 3 3 2" xfId="34212"/>
    <cellStyle name="표준 9 4 2 2 3 4" xfId="34213"/>
    <cellStyle name="표준 9 4 2 2 3 5" xfId="34214"/>
    <cellStyle name="표준 9 4 2 2 4" xfId="34215"/>
    <cellStyle name="표준 9 4 2 2 4 2" xfId="34216"/>
    <cellStyle name="표준 9 4 2 2 4 2 2" xfId="34217"/>
    <cellStyle name="표준 9 4 2 2 4 2 2 2" xfId="34218"/>
    <cellStyle name="표준 9 4 2 2 4 2 3" xfId="34219"/>
    <cellStyle name="표준 9 4 2 2 4 2 4" xfId="34220"/>
    <cellStyle name="표준 9 4 2 2 4 3" xfId="34221"/>
    <cellStyle name="표준 9 4 2 2 4 3 2" xfId="34222"/>
    <cellStyle name="표준 9 4 2 2 4 4" xfId="34223"/>
    <cellStyle name="표준 9 4 2 2 4 5" xfId="34224"/>
    <cellStyle name="표준 9 4 2 2 5" xfId="34225"/>
    <cellStyle name="표준 9 4 2 2 5 2" xfId="34226"/>
    <cellStyle name="표준 9 4 2 2 5 2 2" xfId="34227"/>
    <cellStyle name="표준 9 4 2 2 5 2 2 2" xfId="34228"/>
    <cellStyle name="표준 9 4 2 2 5 2 3" xfId="34229"/>
    <cellStyle name="표준 9 4 2 2 5 2 4" xfId="34230"/>
    <cellStyle name="표준 9 4 2 2 5 3" xfId="34231"/>
    <cellStyle name="표준 9 4 2 2 5 3 2" xfId="34232"/>
    <cellStyle name="표준 9 4 2 2 5 4" xfId="34233"/>
    <cellStyle name="표준 9 4 2 2 5 5" xfId="34234"/>
    <cellStyle name="표준 9 4 2 2 6" xfId="34235"/>
    <cellStyle name="표준 9 4 2 2 6 2" xfId="34236"/>
    <cellStyle name="표준 9 4 2 2 6 2 2" xfId="34237"/>
    <cellStyle name="표준 9 4 2 2 6 3" xfId="34238"/>
    <cellStyle name="표준 9 4 2 2 6 4" xfId="34239"/>
    <cellStyle name="표준 9 4 2 2 7" xfId="34240"/>
    <cellStyle name="표준 9 4 2 2 7 2" xfId="34241"/>
    <cellStyle name="표준 9 4 2 2 8" xfId="34242"/>
    <cellStyle name="표준 9 4 2 2 9" xfId="34243"/>
    <cellStyle name="표준 9 4 2 3" xfId="34244"/>
    <cellStyle name="표준 9 4 2 3 2" xfId="34245"/>
    <cellStyle name="표준 9 4 2 3 2 2" xfId="34246"/>
    <cellStyle name="표준 9 4 2 3 2 2 2" xfId="34247"/>
    <cellStyle name="표준 9 4 2 3 2 3" xfId="34248"/>
    <cellStyle name="표준 9 4 2 3 2 4" xfId="34249"/>
    <cellStyle name="표준 9 4 2 3 3" xfId="34250"/>
    <cellStyle name="표준 9 4 2 3 3 2" xfId="34251"/>
    <cellStyle name="표준 9 4 2 3 4" xfId="34252"/>
    <cellStyle name="표준 9 4 2 3 5" xfId="34253"/>
    <cellStyle name="표준 9 4 2 4" xfId="34254"/>
    <cellStyle name="표준 9 4 2 4 2" xfId="34255"/>
    <cellStyle name="표준 9 4 2 4 2 2" xfId="34256"/>
    <cellStyle name="표준 9 4 2 4 2 2 2" xfId="34257"/>
    <cellStyle name="표준 9 4 2 4 2 3" xfId="34258"/>
    <cellStyle name="표준 9 4 2 4 2 4" xfId="34259"/>
    <cellStyle name="표준 9 4 2 4 3" xfId="34260"/>
    <cellStyle name="표준 9 4 2 4 3 2" xfId="34261"/>
    <cellStyle name="표준 9 4 2 4 4" xfId="34262"/>
    <cellStyle name="표준 9 4 2 4 5" xfId="34263"/>
    <cellStyle name="표준 9 4 2 5" xfId="34264"/>
    <cellStyle name="표준 9 4 2 5 2" xfId="34265"/>
    <cellStyle name="표준 9 4 2 5 2 2" xfId="34266"/>
    <cellStyle name="표준 9 4 2 5 2 2 2" xfId="34267"/>
    <cellStyle name="표준 9 4 2 5 2 3" xfId="34268"/>
    <cellStyle name="표준 9 4 2 5 2 4" xfId="34269"/>
    <cellStyle name="표준 9 4 2 5 3" xfId="34270"/>
    <cellStyle name="표준 9 4 2 5 3 2" xfId="34271"/>
    <cellStyle name="표준 9 4 2 5 4" xfId="34272"/>
    <cellStyle name="표준 9 4 2 5 5" xfId="34273"/>
    <cellStyle name="표준 9 4 2 6" xfId="34274"/>
    <cellStyle name="표준 9 4 2 6 2" xfId="34275"/>
    <cellStyle name="표준 9 4 2 6 2 2" xfId="34276"/>
    <cellStyle name="표준 9 4 2 6 2 2 2" xfId="34277"/>
    <cellStyle name="표준 9 4 2 6 2 3" xfId="34278"/>
    <cellStyle name="표준 9 4 2 6 2 4" xfId="34279"/>
    <cellStyle name="표준 9 4 2 6 3" xfId="34280"/>
    <cellStyle name="표준 9 4 2 6 3 2" xfId="34281"/>
    <cellStyle name="표준 9 4 2 6 4" xfId="34282"/>
    <cellStyle name="표준 9 4 2 6 5" xfId="34283"/>
    <cellStyle name="표준 9 4 2 7" xfId="34284"/>
    <cellStyle name="표준 9 4 2 7 2" xfId="34285"/>
    <cellStyle name="표준 9 4 2 7 2 2" xfId="34286"/>
    <cellStyle name="표준 9 4 2 7 3" xfId="34287"/>
    <cellStyle name="표준 9 4 2 7 4" xfId="34288"/>
    <cellStyle name="표준 9 4 2 8" xfId="34289"/>
    <cellStyle name="표준 9 4 2 8 2" xfId="34290"/>
    <cellStyle name="표준 9 4 2 9" xfId="34291"/>
    <cellStyle name="표준 9 4 3" xfId="34292"/>
    <cellStyle name="표준 9 4 3 2" xfId="34293"/>
    <cellStyle name="표준 9 4 3 2 2" xfId="34294"/>
    <cellStyle name="표준 9 4 3 2 2 2" xfId="34295"/>
    <cellStyle name="표준 9 4 3 2 2 2 2" xfId="34296"/>
    <cellStyle name="표준 9 4 3 2 2 3" xfId="34297"/>
    <cellStyle name="표준 9 4 3 2 2 4" xfId="34298"/>
    <cellStyle name="표준 9 4 3 2 3" xfId="34299"/>
    <cellStyle name="표준 9 4 3 2 3 2" xfId="34300"/>
    <cellStyle name="표준 9 4 3 2 4" xfId="34301"/>
    <cellStyle name="표준 9 4 3 2 5" xfId="34302"/>
    <cellStyle name="표준 9 4 3 3" xfId="34303"/>
    <cellStyle name="표준 9 4 3 3 2" xfId="34304"/>
    <cellStyle name="표준 9 4 3 3 2 2" xfId="34305"/>
    <cellStyle name="표준 9 4 3 3 2 2 2" xfId="34306"/>
    <cellStyle name="표준 9 4 3 3 2 3" xfId="34307"/>
    <cellStyle name="표준 9 4 3 3 2 4" xfId="34308"/>
    <cellStyle name="표준 9 4 3 3 3" xfId="34309"/>
    <cellStyle name="표준 9 4 3 3 3 2" xfId="34310"/>
    <cellStyle name="표준 9 4 3 3 4" xfId="34311"/>
    <cellStyle name="표준 9 4 3 3 5" xfId="34312"/>
    <cellStyle name="표준 9 4 3 4" xfId="34313"/>
    <cellStyle name="표준 9 4 3 4 2" xfId="34314"/>
    <cellStyle name="표준 9 4 3 4 2 2" xfId="34315"/>
    <cellStyle name="표준 9 4 3 4 2 2 2" xfId="34316"/>
    <cellStyle name="표준 9 4 3 4 2 3" xfId="34317"/>
    <cellStyle name="표준 9 4 3 4 2 4" xfId="34318"/>
    <cellStyle name="표준 9 4 3 4 3" xfId="34319"/>
    <cellStyle name="표준 9 4 3 4 3 2" xfId="34320"/>
    <cellStyle name="표준 9 4 3 4 4" xfId="34321"/>
    <cellStyle name="표준 9 4 3 4 5" xfId="34322"/>
    <cellStyle name="표준 9 4 3 5" xfId="34323"/>
    <cellStyle name="표준 9 4 3 5 2" xfId="34324"/>
    <cellStyle name="표준 9 4 3 5 2 2" xfId="34325"/>
    <cellStyle name="표준 9 4 3 5 2 2 2" xfId="34326"/>
    <cellStyle name="표준 9 4 3 5 2 3" xfId="34327"/>
    <cellStyle name="표준 9 4 3 5 2 4" xfId="34328"/>
    <cellStyle name="표준 9 4 3 5 3" xfId="34329"/>
    <cellStyle name="표준 9 4 3 5 3 2" xfId="34330"/>
    <cellStyle name="표준 9 4 3 5 4" xfId="34331"/>
    <cellStyle name="표준 9 4 3 5 5" xfId="34332"/>
    <cellStyle name="표준 9 4 3 6" xfId="34333"/>
    <cellStyle name="표준 9 4 3 6 2" xfId="34334"/>
    <cellStyle name="표준 9 4 3 6 2 2" xfId="34335"/>
    <cellStyle name="표준 9 4 3 6 3" xfId="34336"/>
    <cellStyle name="표준 9 4 3 6 4" xfId="34337"/>
    <cellStyle name="표준 9 4 3 7" xfId="34338"/>
    <cellStyle name="표준 9 4 3 7 2" xfId="34339"/>
    <cellStyle name="표준 9 4 3 8" xfId="34340"/>
    <cellStyle name="표준 9 4 3 9" xfId="34341"/>
    <cellStyle name="표준 9 4 4" xfId="34342"/>
    <cellStyle name="표준 9 4 4 2" xfId="34343"/>
    <cellStyle name="표준 9 4 4 2 2" xfId="34344"/>
    <cellStyle name="표준 9 4 4 2 2 2" xfId="34345"/>
    <cellStyle name="표준 9 4 4 2 3" xfId="34346"/>
    <cellStyle name="표준 9 4 4 2 4" xfId="34347"/>
    <cellStyle name="표준 9 4 4 3" xfId="34348"/>
    <cellStyle name="표준 9 4 4 3 2" xfId="34349"/>
    <cellStyle name="표준 9 4 4 4" xfId="34350"/>
    <cellStyle name="표준 9 4 4 5" xfId="34351"/>
    <cellStyle name="표준 9 4 5" xfId="34352"/>
    <cellStyle name="표준 9 4 5 2" xfId="34353"/>
    <cellStyle name="표준 9 4 5 2 2" xfId="34354"/>
    <cellStyle name="표준 9 4 5 2 2 2" xfId="34355"/>
    <cellStyle name="표준 9 4 5 2 3" xfId="34356"/>
    <cellStyle name="표준 9 4 5 2 4" xfId="34357"/>
    <cellStyle name="표준 9 4 5 3" xfId="34358"/>
    <cellStyle name="표준 9 4 5 3 2" xfId="34359"/>
    <cellStyle name="표준 9 4 5 4" xfId="34360"/>
    <cellStyle name="표준 9 4 5 5" xfId="34361"/>
    <cellStyle name="표준 9 4 6" xfId="34362"/>
    <cellStyle name="표준 9 4 6 2" xfId="34363"/>
    <cellStyle name="표준 9 4 6 2 2" xfId="34364"/>
    <cellStyle name="표준 9 4 6 2 2 2" xfId="34365"/>
    <cellStyle name="표준 9 4 6 2 3" xfId="34366"/>
    <cellStyle name="표준 9 4 6 2 4" xfId="34367"/>
    <cellStyle name="표준 9 4 6 3" xfId="34368"/>
    <cellStyle name="표준 9 4 6 3 2" xfId="34369"/>
    <cellStyle name="표준 9 4 6 4" xfId="34370"/>
    <cellStyle name="표준 9 4 6 5" xfId="34371"/>
    <cellStyle name="표준 9 4 7" xfId="34372"/>
    <cellStyle name="표준 9 4 7 2" xfId="34373"/>
    <cellStyle name="표준 9 4 7 2 2" xfId="34374"/>
    <cellStyle name="표준 9 4 7 2 2 2" xfId="34375"/>
    <cellStyle name="표준 9 4 7 2 3" xfId="34376"/>
    <cellStyle name="표준 9 4 7 2 4" xfId="34377"/>
    <cellStyle name="표준 9 4 7 3" xfId="34378"/>
    <cellStyle name="표준 9 4 7 3 2" xfId="34379"/>
    <cellStyle name="표준 9 4 7 4" xfId="34380"/>
    <cellStyle name="표준 9 4 7 5" xfId="34381"/>
    <cellStyle name="표준 9 4 8" xfId="34382"/>
    <cellStyle name="표준 9 4 8 2" xfId="34383"/>
    <cellStyle name="표준 9 4 8 2 2" xfId="34384"/>
    <cellStyle name="표준 9 4 8 3" xfId="34385"/>
    <cellStyle name="표준 9 4 8 4" xfId="34386"/>
    <cellStyle name="표준 9 4 9" xfId="34387"/>
    <cellStyle name="표준 9 4 9 2" xfId="34388"/>
    <cellStyle name="표준 9 5" xfId="34389"/>
    <cellStyle name="표준 9 5 10" xfId="34390"/>
    <cellStyle name="표준 9 5 2" xfId="34391"/>
    <cellStyle name="표준 9 5 2 2" xfId="34392"/>
    <cellStyle name="표준 9 5 2 2 2" xfId="34393"/>
    <cellStyle name="표준 9 5 2 2 2 2" xfId="34394"/>
    <cellStyle name="표준 9 5 2 2 2 2 2" xfId="34395"/>
    <cellStyle name="표준 9 5 2 2 2 3" xfId="34396"/>
    <cellStyle name="표준 9 5 2 2 2 4" xfId="34397"/>
    <cellStyle name="표준 9 5 2 2 3" xfId="34398"/>
    <cellStyle name="표준 9 5 2 2 3 2" xfId="34399"/>
    <cellStyle name="표준 9 5 2 2 4" xfId="34400"/>
    <cellStyle name="표준 9 5 2 2 5" xfId="34401"/>
    <cellStyle name="표준 9 5 2 3" xfId="34402"/>
    <cellStyle name="표준 9 5 2 3 2" xfId="34403"/>
    <cellStyle name="표준 9 5 2 3 2 2" xfId="34404"/>
    <cellStyle name="표준 9 5 2 3 2 2 2" xfId="34405"/>
    <cellStyle name="표준 9 5 2 3 2 3" xfId="34406"/>
    <cellStyle name="표준 9 5 2 3 2 4" xfId="34407"/>
    <cellStyle name="표준 9 5 2 3 3" xfId="34408"/>
    <cellStyle name="표준 9 5 2 3 3 2" xfId="34409"/>
    <cellStyle name="표준 9 5 2 3 4" xfId="34410"/>
    <cellStyle name="표준 9 5 2 3 5" xfId="34411"/>
    <cellStyle name="표준 9 5 2 4" xfId="34412"/>
    <cellStyle name="표준 9 5 2 4 2" xfId="34413"/>
    <cellStyle name="표준 9 5 2 4 2 2" xfId="34414"/>
    <cellStyle name="표준 9 5 2 4 2 2 2" xfId="34415"/>
    <cellStyle name="표준 9 5 2 4 2 3" xfId="34416"/>
    <cellStyle name="표준 9 5 2 4 2 4" xfId="34417"/>
    <cellStyle name="표준 9 5 2 4 3" xfId="34418"/>
    <cellStyle name="표준 9 5 2 4 3 2" xfId="34419"/>
    <cellStyle name="표준 9 5 2 4 4" xfId="34420"/>
    <cellStyle name="표준 9 5 2 4 5" xfId="34421"/>
    <cellStyle name="표준 9 5 2 5" xfId="34422"/>
    <cellStyle name="표준 9 5 2 5 2" xfId="34423"/>
    <cellStyle name="표준 9 5 2 5 2 2" xfId="34424"/>
    <cellStyle name="표준 9 5 2 5 2 2 2" xfId="34425"/>
    <cellStyle name="표준 9 5 2 5 2 3" xfId="34426"/>
    <cellStyle name="표준 9 5 2 5 2 4" xfId="34427"/>
    <cellStyle name="표준 9 5 2 5 3" xfId="34428"/>
    <cellStyle name="표준 9 5 2 5 3 2" xfId="34429"/>
    <cellStyle name="표준 9 5 2 5 4" xfId="34430"/>
    <cellStyle name="표준 9 5 2 5 5" xfId="34431"/>
    <cellStyle name="표준 9 5 2 6" xfId="34432"/>
    <cellStyle name="표준 9 5 2 6 2" xfId="34433"/>
    <cellStyle name="표준 9 5 2 6 2 2" xfId="34434"/>
    <cellStyle name="표준 9 5 2 6 3" xfId="34435"/>
    <cellStyle name="표준 9 5 2 6 4" xfId="34436"/>
    <cellStyle name="표준 9 5 2 7" xfId="34437"/>
    <cellStyle name="표준 9 5 2 7 2" xfId="34438"/>
    <cellStyle name="표준 9 5 2 8" xfId="34439"/>
    <cellStyle name="표준 9 5 2 9" xfId="34440"/>
    <cellStyle name="표준 9 5 3" xfId="34441"/>
    <cellStyle name="표준 9 5 3 2" xfId="34442"/>
    <cellStyle name="표준 9 5 3 2 2" xfId="34443"/>
    <cellStyle name="표준 9 5 3 2 2 2" xfId="34444"/>
    <cellStyle name="표준 9 5 3 2 3" xfId="34445"/>
    <cellStyle name="표준 9 5 3 2 4" xfId="34446"/>
    <cellStyle name="표준 9 5 3 3" xfId="34447"/>
    <cellStyle name="표준 9 5 3 3 2" xfId="34448"/>
    <cellStyle name="표준 9 5 3 4" xfId="34449"/>
    <cellStyle name="표준 9 5 3 5" xfId="34450"/>
    <cellStyle name="표준 9 5 4" xfId="34451"/>
    <cellStyle name="표준 9 5 4 2" xfId="34452"/>
    <cellStyle name="표준 9 5 4 2 2" xfId="34453"/>
    <cellStyle name="표준 9 5 4 2 2 2" xfId="34454"/>
    <cellStyle name="표준 9 5 4 2 3" xfId="34455"/>
    <cellStyle name="표준 9 5 4 2 4" xfId="34456"/>
    <cellStyle name="표준 9 5 4 3" xfId="34457"/>
    <cellStyle name="표준 9 5 4 3 2" xfId="34458"/>
    <cellStyle name="표준 9 5 4 4" xfId="34459"/>
    <cellStyle name="표준 9 5 4 5" xfId="34460"/>
    <cellStyle name="표준 9 5 5" xfId="34461"/>
    <cellStyle name="표준 9 5 5 2" xfId="34462"/>
    <cellStyle name="표준 9 5 5 2 2" xfId="34463"/>
    <cellStyle name="표준 9 5 5 2 2 2" xfId="34464"/>
    <cellStyle name="표준 9 5 5 2 3" xfId="34465"/>
    <cellStyle name="표준 9 5 5 2 4" xfId="34466"/>
    <cellStyle name="표준 9 5 5 3" xfId="34467"/>
    <cellStyle name="표준 9 5 5 3 2" xfId="34468"/>
    <cellStyle name="표준 9 5 5 4" xfId="34469"/>
    <cellStyle name="표준 9 5 5 5" xfId="34470"/>
    <cellStyle name="표준 9 5 6" xfId="34471"/>
    <cellStyle name="표준 9 5 6 2" xfId="34472"/>
    <cellStyle name="표준 9 5 6 2 2" xfId="34473"/>
    <cellStyle name="표준 9 5 6 2 2 2" xfId="34474"/>
    <cellStyle name="표준 9 5 6 2 3" xfId="34475"/>
    <cellStyle name="표준 9 5 6 2 4" xfId="34476"/>
    <cellStyle name="표준 9 5 6 3" xfId="34477"/>
    <cellStyle name="표준 9 5 6 3 2" xfId="34478"/>
    <cellStyle name="표준 9 5 6 4" xfId="34479"/>
    <cellStyle name="표준 9 5 6 5" xfId="34480"/>
    <cellStyle name="표준 9 5 7" xfId="34481"/>
    <cellStyle name="표준 9 5 7 2" xfId="34482"/>
    <cellStyle name="표준 9 5 7 2 2" xfId="34483"/>
    <cellStyle name="표준 9 5 7 3" xfId="34484"/>
    <cellStyle name="표준 9 5 7 4" xfId="34485"/>
    <cellStyle name="표준 9 5 8" xfId="34486"/>
    <cellStyle name="표준 9 5 8 2" xfId="34487"/>
    <cellStyle name="표준 9 5 9" xfId="34488"/>
    <cellStyle name="표준 9 6" xfId="34489"/>
    <cellStyle name="표준 9 6 2" xfId="34490"/>
    <cellStyle name="표준 9 6 2 2" xfId="34491"/>
    <cellStyle name="표준 9 6 2 2 2" xfId="34492"/>
    <cellStyle name="표준 9 6 2 2 2 2" xfId="34493"/>
    <cellStyle name="표준 9 6 2 2 3" xfId="34494"/>
    <cellStyle name="표준 9 6 2 2 4" xfId="34495"/>
    <cellStyle name="표준 9 6 2 3" xfId="34496"/>
    <cellStyle name="표준 9 6 2 3 2" xfId="34497"/>
    <cellStyle name="표준 9 6 2 4" xfId="34498"/>
    <cellStyle name="표준 9 6 2 5" xfId="34499"/>
    <cellStyle name="표준 9 6 3" xfId="34500"/>
    <cellStyle name="표준 9 6 3 2" xfId="34501"/>
    <cellStyle name="표준 9 6 3 2 2" xfId="34502"/>
    <cellStyle name="표준 9 6 3 2 2 2" xfId="34503"/>
    <cellStyle name="표준 9 6 3 2 3" xfId="34504"/>
    <cellStyle name="표준 9 6 3 2 4" xfId="34505"/>
    <cellStyle name="표준 9 6 3 3" xfId="34506"/>
    <cellStyle name="표준 9 6 3 3 2" xfId="34507"/>
    <cellStyle name="표준 9 6 3 4" xfId="34508"/>
    <cellStyle name="표준 9 6 3 5" xfId="34509"/>
    <cellStyle name="표준 9 6 4" xfId="34510"/>
    <cellStyle name="표준 9 6 4 2" xfId="34511"/>
    <cellStyle name="표준 9 6 4 2 2" xfId="34512"/>
    <cellStyle name="표준 9 6 4 2 2 2" xfId="34513"/>
    <cellStyle name="표준 9 6 4 2 3" xfId="34514"/>
    <cellStyle name="표준 9 6 4 2 4" xfId="34515"/>
    <cellStyle name="표준 9 6 4 3" xfId="34516"/>
    <cellStyle name="표준 9 6 4 3 2" xfId="34517"/>
    <cellStyle name="표준 9 6 4 4" xfId="34518"/>
    <cellStyle name="표준 9 6 4 5" xfId="34519"/>
    <cellStyle name="표준 9 6 5" xfId="34520"/>
    <cellStyle name="표준 9 6 5 2" xfId="34521"/>
    <cellStyle name="표준 9 6 5 2 2" xfId="34522"/>
    <cellStyle name="표준 9 6 5 2 2 2" xfId="34523"/>
    <cellStyle name="표준 9 6 5 2 3" xfId="34524"/>
    <cellStyle name="표준 9 6 5 2 4" xfId="34525"/>
    <cellStyle name="표준 9 6 5 3" xfId="34526"/>
    <cellStyle name="표준 9 6 5 3 2" xfId="34527"/>
    <cellStyle name="표준 9 6 5 4" xfId="34528"/>
    <cellStyle name="표준 9 6 5 5" xfId="34529"/>
    <cellStyle name="표준 9 6 6" xfId="34530"/>
    <cellStyle name="표준 9 6 6 2" xfId="34531"/>
    <cellStyle name="표준 9 6 6 2 2" xfId="34532"/>
    <cellStyle name="표준 9 6 6 3" xfId="34533"/>
    <cellStyle name="표준 9 6 6 4" xfId="34534"/>
    <cellStyle name="표준 9 6 7" xfId="34535"/>
    <cellStyle name="표준 9 6 7 2" xfId="34536"/>
    <cellStyle name="표준 9 6 8" xfId="34537"/>
    <cellStyle name="표준 9 6 9" xfId="34538"/>
    <cellStyle name="표준 9 7" xfId="34539"/>
    <cellStyle name="표준 9 7 2" xfId="34540"/>
    <cellStyle name="표준 9 7 2 2" xfId="34541"/>
    <cellStyle name="표준 9 7 2 2 2" xfId="34542"/>
    <cellStyle name="표준 9 7 2 3" xfId="34543"/>
    <cellStyle name="표준 9 7 2 4" xfId="34544"/>
    <cellStyle name="표준 9 7 3" xfId="34545"/>
    <cellStyle name="표준 9 7 3 2" xfId="34546"/>
    <cellStyle name="표준 9 7 4" xfId="34547"/>
    <cellStyle name="표준 9 7 5" xfId="34548"/>
    <cellStyle name="표준 9 8" xfId="34549"/>
    <cellStyle name="표준 9 8 2" xfId="34550"/>
    <cellStyle name="표준 9 8 2 2" xfId="34551"/>
    <cellStyle name="표준 9 8 2 2 2" xfId="34552"/>
    <cellStyle name="표준 9 8 2 3" xfId="34553"/>
    <cellStyle name="표준 9 8 2 4" xfId="34554"/>
    <cellStyle name="표준 9 8 3" xfId="34555"/>
    <cellStyle name="표준 9 8 3 2" xfId="34556"/>
    <cellStyle name="표준 9 8 4" xfId="34557"/>
    <cellStyle name="표준 9 8 5" xfId="34558"/>
    <cellStyle name="표준 9 9" xfId="34559"/>
    <cellStyle name="표준 9 9 2" xfId="34560"/>
    <cellStyle name="표준 9 9 2 2" xfId="34561"/>
    <cellStyle name="표준 9 9 2 2 2" xfId="34562"/>
    <cellStyle name="표준 9 9 2 3" xfId="34563"/>
    <cellStyle name="표준 9 9 2 4" xfId="34564"/>
    <cellStyle name="표준 9 9 3" xfId="34565"/>
    <cellStyle name="표준 9 9 3 2" xfId="34566"/>
    <cellStyle name="표준 9 9 4" xfId="34567"/>
    <cellStyle name="표준 9 9 5" xfId="34568"/>
    <cellStyle name="표준 90" xfId="34569"/>
    <cellStyle name="표준 90 2" xfId="34570"/>
    <cellStyle name="표준 91" xfId="34571"/>
    <cellStyle name="표준 91 2" xfId="34572"/>
    <cellStyle name="표준 92" xfId="34573"/>
    <cellStyle name="표준 92 2" xfId="34574"/>
    <cellStyle name="표준 93" xfId="34575"/>
    <cellStyle name="표준 93 2" xfId="34576"/>
    <cellStyle name="표준 94" xfId="34577"/>
    <cellStyle name="표준 94 2" xfId="34578"/>
    <cellStyle name="표준 95" xfId="34579"/>
    <cellStyle name="표준 95 2" xfId="34580"/>
    <cellStyle name="표준 96" xfId="34581"/>
    <cellStyle name="표준 96 2" xfId="34582"/>
    <cellStyle name="표준 97" xfId="34583"/>
    <cellStyle name="표준 97 2" xfId="34584"/>
    <cellStyle name="표준 98" xfId="34585"/>
    <cellStyle name="표준 98 2" xfId="34586"/>
    <cellStyle name="표준 99" xfId="34587"/>
    <cellStyle name="표준 99 2" xfId="34588"/>
    <cellStyle name="標準_CDO_RefEntity" xfId="34589"/>
    <cellStyle name="표준_Sheet2" xfId="20"/>
    <cellStyle name="표준_What's new" xfId="21"/>
    <cellStyle name="하이퍼링크 2" xfId="34590"/>
    <cellStyle name="桁?切り_CDO_RefEntity" xfId="34591"/>
    <cellStyle name="桁区切り_CDO_RefEntity" xfId="34600"/>
  </cellStyles>
  <dxfs count="4"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C$1" fmlaRange="$Y$1:$Y$4" noThreeD="1" sel="4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0</xdr:col>
          <xdr:colOff>1143000</xdr:colOff>
          <xdr:row>1</xdr:row>
          <xdr:rowOff>190500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Execute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19050</xdr:rowOff>
        </xdr:from>
        <xdr:to>
          <xdr:col>0</xdr:col>
          <xdr:colOff>1143000</xdr:colOff>
          <xdr:row>3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28575</xdr:rowOff>
        </xdr:from>
        <xdr:to>
          <xdr:col>8</xdr:col>
          <xdr:colOff>590550</xdr:colOff>
          <xdr:row>1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123825</xdr:rowOff>
        </xdr:from>
        <xdr:to>
          <xdr:col>6</xdr:col>
          <xdr:colOff>295275</xdr:colOff>
          <xdr:row>7</xdr:row>
          <xdr:rowOff>114300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5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104775</xdr:rowOff>
        </xdr:from>
        <xdr:to>
          <xdr:col>5</xdr:col>
          <xdr:colOff>400050</xdr:colOff>
          <xdr:row>9</xdr:row>
          <xdr:rowOff>28575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18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171450</xdr:rowOff>
        </xdr:from>
        <xdr:to>
          <xdr:col>6</xdr:col>
          <xdr:colOff>257175</xdr:colOff>
          <xdr:row>5</xdr:row>
          <xdr:rowOff>38100</xdr:rowOff>
        </xdr:to>
        <xdr:sp macro="" textlink="">
          <xdr:nvSpPr>
            <xdr:cNvPr id="31762" name="Button 18" hidden="1">
              <a:extLst>
                <a:ext uri="{63B3BB69-23CF-44E3-9099-C40C66FF867C}">
                  <a14:compatExt spid="_x0000_s3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28575</xdr:rowOff>
        </xdr:from>
        <xdr:to>
          <xdr:col>3</xdr:col>
          <xdr:colOff>1133475</xdr:colOff>
          <xdr:row>4</xdr:row>
          <xdr:rowOff>95250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AsianOption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171450</xdr:rowOff>
        </xdr:from>
        <xdr:to>
          <xdr:col>4</xdr:col>
          <xdr:colOff>657225</xdr:colOff>
          <xdr:row>6</xdr:row>
          <xdr:rowOff>19050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4</xdr:row>
          <xdr:rowOff>133350</xdr:rowOff>
        </xdr:from>
        <xdr:to>
          <xdr:col>6</xdr:col>
          <xdr:colOff>495300</xdr:colOff>
          <xdr:row>7</xdr:row>
          <xdr:rowOff>190500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Consolas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3</xdr:row>
          <xdr:rowOff>38100</xdr:rowOff>
        </xdr:from>
        <xdr:to>
          <xdr:col>5</xdr:col>
          <xdr:colOff>733425</xdr:colOff>
          <xdr:row>6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9</xdr:row>
          <xdr:rowOff>142875</xdr:rowOff>
        </xdr:from>
        <xdr:to>
          <xdr:col>9</xdr:col>
          <xdr:colOff>438150</xdr:colOff>
          <xdr:row>14</xdr:row>
          <xdr:rowOff>9525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%25%20delta/BOOK_190527newnew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업글"/>
      <sheetName val="nicevol_listed"/>
      <sheetName val="nicevolraw"/>
      <sheetName val="Imvol_kospi"/>
      <sheetName val="Lvol_kospi"/>
      <sheetName val="Imvol_hscei"/>
      <sheetName val="Lvol_hscei"/>
      <sheetName val="Imvol_se"/>
      <sheetName val="rate"/>
      <sheetName val="corr"/>
      <sheetName val="div"/>
      <sheetName val="BDiv"/>
      <sheetName val="FTP"/>
      <sheetName val="Sophis"/>
      <sheetName val="Summary"/>
      <sheetName val="TodayDeal"/>
      <sheetName val="Sheet1"/>
      <sheetName val="Sheet2"/>
      <sheetName val="Sheet4"/>
      <sheetName val="PastDeal"/>
      <sheetName val="설정"/>
      <sheetName val="운용"/>
      <sheetName val="Matrix"/>
      <sheetName val="BARquote"/>
      <sheetName val="OTCquote"/>
      <sheetName val="cscreen"/>
      <sheetName val="ORG"/>
      <sheetName val="GreeksORG"/>
      <sheetName val="ORGMatrix"/>
      <sheetName val="OTC"/>
      <sheetName val="GreeksOTC"/>
      <sheetName val="OTCMatrix"/>
      <sheetName val="BAR"/>
      <sheetName val="GreeksBAR"/>
      <sheetName val="BARMatrix"/>
      <sheetName val="BAR_S"/>
      <sheetName val="GreeksBAR_S"/>
      <sheetName val="BIN"/>
      <sheetName val="GreeksBIN"/>
      <sheetName val="ORG_HS"/>
      <sheetName val="GreeksORG_HS"/>
      <sheetName val="BINMatrix"/>
      <sheetName val="AUT"/>
      <sheetName val="GreeksAUT"/>
      <sheetName val="KO_HS"/>
      <sheetName val="GreeksKO_HS"/>
      <sheetName val="상품SPEC"/>
      <sheetName val="소피스"/>
      <sheetName val="환매내역"/>
      <sheetName val="일별청산내역(HKEx)"/>
      <sheetName val="당일청산내역"/>
      <sheetName val="KO_HS_Matrix"/>
      <sheetName val="ORGMatrix_HS"/>
      <sheetName val="AUTMatrix"/>
      <sheetName val="Sheet3"/>
    </sheetNames>
    <sheetDataSet>
      <sheetData sheetId="0" refreshError="1"/>
      <sheetData sheetId="1" refreshError="1"/>
      <sheetData sheetId="2">
        <row r="30">
          <cell r="C30">
            <v>264.42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>
            <v>43612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2">
          <cell r="B2">
            <v>43609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M30"/>
  <sheetViews>
    <sheetView zoomScale="85" zoomScaleNormal="85" workbookViewId="0">
      <selection activeCell="C31" sqref="C31"/>
    </sheetView>
  </sheetViews>
  <sheetFormatPr defaultRowHeight="13.5"/>
  <cols>
    <col min="2" max="2" width="11.44140625" bestFit="1" customWidth="1"/>
  </cols>
  <sheetData>
    <row r="3" spans="2:39">
      <c r="B3" s="190">
        <v>43340</v>
      </c>
    </row>
    <row r="4" spans="2:39">
      <c r="B4" t="s">
        <v>2413</v>
      </c>
      <c r="C4" t="s">
        <v>2414</v>
      </c>
      <c r="D4" s="166">
        <v>43650</v>
      </c>
      <c r="E4" s="166">
        <v>43681</v>
      </c>
      <c r="F4" s="166">
        <v>43712</v>
      </c>
      <c r="G4" s="166">
        <v>43742</v>
      </c>
      <c r="H4" s="166">
        <v>43773</v>
      </c>
      <c r="I4" s="166">
        <v>43803</v>
      </c>
      <c r="J4" s="166">
        <v>43834</v>
      </c>
      <c r="K4" s="166">
        <v>43865</v>
      </c>
      <c r="L4" s="166">
        <v>43894</v>
      </c>
      <c r="M4" s="166">
        <v>43925</v>
      </c>
      <c r="N4" s="166">
        <v>43955</v>
      </c>
      <c r="O4" s="166">
        <v>43986</v>
      </c>
      <c r="P4" s="166">
        <v>44016</v>
      </c>
      <c r="Q4" s="166">
        <v>44047</v>
      </c>
      <c r="R4" s="166">
        <v>44078</v>
      </c>
      <c r="S4" s="166">
        <v>44108</v>
      </c>
      <c r="T4" s="166">
        <v>44139</v>
      </c>
      <c r="U4" s="166">
        <v>44169</v>
      </c>
      <c r="V4" s="166">
        <v>44200</v>
      </c>
      <c r="W4" s="166">
        <v>44231</v>
      </c>
      <c r="X4" s="166">
        <v>44259</v>
      </c>
      <c r="Y4" s="166">
        <v>44290</v>
      </c>
      <c r="Z4" s="166">
        <v>44320</v>
      </c>
      <c r="AA4" s="166">
        <v>44351</v>
      </c>
      <c r="AB4" s="166">
        <v>44381</v>
      </c>
      <c r="AC4" s="166">
        <v>44412</v>
      </c>
      <c r="AD4" s="166">
        <v>44443</v>
      </c>
      <c r="AE4" s="166">
        <v>44473</v>
      </c>
      <c r="AF4" s="166">
        <v>44504</v>
      </c>
      <c r="AG4" s="166">
        <v>44534</v>
      </c>
      <c r="AH4" s="166">
        <v>44565</v>
      </c>
      <c r="AI4" s="166">
        <v>44596</v>
      </c>
      <c r="AJ4" s="166">
        <v>44624</v>
      </c>
      <c r="AK4" s="166">
        <v>44655</v>
      </c>
      <c r="AL4" s="166">
        <v>44685</v>
      </c>
      <c r="AM4" s="166">
        <v>44716</v>
      </c>
    </row>
    <row r="5" spans="2:39">
      <c r="B5">
        <v>133.83000000000001</v>
      </c>
      <c r="C5">
        <v>0.5</v>
      </c>
      <c r="D5">
        <v>0.3826</v>
      </c>
      <c r="E5">
        <v>0.35460000000000003</v>
      </c>
      <c r="F5">
        <v>0.34510000000000002</v>
      </c>
      <c r="G5">
        <v>0.33279999999999998</v>
      </c>
      <c r="H5">
        <v>0.31850000000000001</v>
      </c>
      <c r="I5">
        <v>0.30530000000000002</v>
      </c>
      <c r="J5">
        <v>0.29370000000000002</v>
      </c>
      <c r="K5">
        <v>0.28499999999999998</v>
      </c>
      <c r="L5">
        <v>0.27589999999999998</v>
      </c>
      <c r="M5">
        <v>0.2666</v>
      </c>
      <c r="N5">
        <v>0.25969999999999999</v>
      </c>
      <c r="O5">
        <v>0.2535</v>
      </c>
      <c r="P5">
        <v>0.24829999999999999</v>
      </c>
      <c r="Q5">
        <v>0.24360000000000001</v>
      </c>
      <c r="R5">
        <v>0.2389</v>
      </c>
      <c r="S5">
        <v>0.23480000000000001</v>
      </c>
      <c r="T5">
        <v>0.2311</v>
      </c>
      <c r="U5">
        <v>0.22739999999999999</v>
      </c>
      <c r="V5">
        <v>0.223</v>
      </c>
      <c r="W5">
        <v>0.21929999999999999</v>
      </c>
      <c r="X5">
        <v>0.217</v>
      </c>
      <c r="Y5">
        <v>0.2147</v>
      </c>
      <c r="Z5">
        <v>0.2127</v>
      </c>
      <c r="AA5">
        <v>0.2107</v>
      </c>
      <c r="AB5">
        <v>0.2089</v>
      </c>
      <c r="AC5">
        <v>0.2072</v>
      </c>
      <c r="AD5">
        <v>0.2056</v>
      </c>
      <c r="AE5">
        <v>0.2041</v>
      </c>
      <c r="AF5">
        <v>0.20269999999999999</v>
      </c>
      <c r="AG5">
        <v>0.20119999999999999</v>
      </c>
      <c r="AH5">
        <v>0.1993</v>
      </c>
      <c r="AI5">
        <v>0.19769999999999999</v>
      </c>
      <c r="AJ5">
        <v>0.19670000000000001</v>
      </c>
      <c r="AK5">
        <v>0.1956</v>
      </c>
      <c r="AL5">
        <v>0.19470000000000001</v>
      </c>
      <c r="AM5">
        <v>0.19370000000000001</v>
      </c>
    </row>
    <row r="6" spans="2:39">
      <c r="B6">
        <v>147.21299999999999</v>
      </c>
      <c r="C6">
        <v>0.55000000000000004</v>
      </c>
      <c r="D6">
        <v>0.36549999999999999</v>
      </c>
      <c r="E6">
        <v>0.33629999999999999</v>
      </c>
      <c r="F6">
        <v>0.32579999999999998</v>
      </c>
      <c r="G6">
        <v>0.31359999999999999</v>
      </c>
      <c r="H6">
        <v>0.30020000000000002</v>
      </c>
      <c r="I6">
        <v>0.28789999999999999</v>
      </c>
      <c r="J6">
        <v>0.27600000000000002</v>
      </c>
      <c r="K6">
        <v>0.26650000000000001</v>
      </c>
      <c r="L6">
        <v>0.25890000000000002</v>
      </c>
      <c r="M6">
        <v>0.25190000000000001</v>
      </c>
      <c r="N6">
        <v>0.24590000000000001</v>
      </c>
      <c r="O6">
        <v>0.24030000000000001</v>
      </c>
      <c r="P6">
        <v>0.23549999999999999</v>
      </c>
      <c r="Q6">
        <v>0.2311</v>
      </c>
      <c r="R6">
        <v>0.2271</v>
      </c>
      <c r="S6">
        <v>0.22359999999999999</v>
      </c>
      <c r="T6">
        <v>0.22040000000000001</v>
      </c>
      <c r="U6">
        <v>0.217</v>
      </c>
      <c r="V6">
        <v>0.21299999999999999</v>
      </c>
      <c r="W6">
        <v>0.2097</v>
      </c>
      <c r="X6">
        <v>0.20760000000000001</v>
      </c>
      <c r="Y6">
        <v>0.20569999999999999</v>
      </c>
      <c r="Z6">
        <v>0.2039</v>
      </c>
      <c r="AA6">
        <v>0.20219999999999999</v>
      </c>
      <c r="AB6">
        <v>0.20069999999999999</v>
      </c>
      <c r="AC6">
        <v>0.19919999999999999</v>
      </c>
      <c r="AD6">
        <v>0.19789999999999999</v>
      </c>
      <c r="AE6">
        <v>0.1966</v>
      </c>
      <c r="AF6">
        <v>0.19539999999999999</v>
      </c>
      <c r="AG6">
        <v>0.19409999999999999</v>
      </c>
      <c r="AH6">
        <v>0.19239999999999999</v>
      </c>
      <c r="AI6">
        <v>0.191</v>
      </c>
      <c r="AJ6">
        <v>0.19009999999999999</v>
      </c>
      <c r="AK6">
        <v>0.1893</v>
      </c>
      <c r="AL6">
        <v>0.1885</v>
      </c>
      <c r="AM6">
        <v>0.18770000000000001</v>
      </c>
    </row>
    <row r="7" spans="2:39">
      <c r="B7">
        <v>160.596</v>
      </c>
      <c r="C7">
        <v>0.6</v>
      </c>
      <c r="D7">
        <v>0.34839999999999999</v>
      </c>
      <c r="E7">
        <v>0.31819999999999998</v>
      </c>
      <c r="F7">
        <v>0.30690000000000001</v>
      </c>
      <c r="G7">
        <v>0.29499999999999998</v>
      </c>
      <c r="H7">
        <v>0.28239999999999998</v>
      </c>
      <c r="I7">
        <v>0.27089999999999997</v>
      </c>
      <c r="J7">
        <v>0.25969999999999999</v>
      </c>
      <c r="K7">
        <v>0.25080000000000002</v>
      </c>
      <c r="L7">
        <v>0.24410000000000001</v>
      </c>
      <c r="M7">
        <v>0.2379</v>
      </c>
      <c r="N7">
        <v>0.2326</v>
      </c>
      <c r="O7">
        <v>0.22770000000000001</v>
      </c>
      <c r="P7">
        <v>0.22339999999999999</v>
      </c>
      <c r="Q7">
        <v>0.2195</v>
      </c>
      <c r="R7">
        <v>0.21609999999999999</v>
      </c>
      <c r="S7">
        <v>0.21310000000000001</v>
      </c>
      <c r="T7">
        <v>0.21029999999999999</v>
      </c>
      <c r="U7">
        <v>0.20730000000000001</v>
      </c>
      <c r="V7">
        <v>0.2036</v>
      </c>
      <c r="W7">
        <v>0.2006</v>
      </c>
      <c r="X7">
        <v>0.19889999999999999</v>
      </c>
      <c r="Y7">
        <v>0.19719999999999999</v>
      </c>
      <c r="Z7">
        <v>0.1958</v>
      </c>
      <c r="AA7">
        <v>0.19439999999999999</v>
      </c>
      <c r="AB7">
        <v>0.19309999999999999</v>
      </c>
      <c r="AC7">
        <v>0.19189999999999999</v>
      </c>
      <c r="AD7">
        <v>0.19070000000000001</v>
      </c>
      <c r="AE7">
        <v>0.18970000000000001</v>
      </c>
      <c r="AF7">
        <v>0.18870000000000001</v>
      </c>
      <c r="AG7">
        <v>0.18759999999999999</v>
      </c>
      <c r="AH7">
        <v>0.18609999999999999</v>
      </c>
      <c r="AI7">
        <v>0.18479999999999999</v>
      </c>
      <c r="AJ7">
        <v>0.18410000000000001</v>
      </c>
      <c r="AK7">
        <v>0.18340000000000001</v>
      </c>
      <c r="AL7">
        <v>0.18279999999999999</v>
      </c>
      <c r="AM7">
        <v>0.18210000000000001</v>
      </c>
    </row>
    <row r="8" spans="2:39">
      <c r="B8">
        <v>173.97900000000001</v>
      </c>
      <c r="C8">
        <v>0.65</v>
      </c>
      <c r="D8">
        <v>0.33100000000000002</v>
      </c>
      <c r="E8">
        <v>0.30020000000000002</v>
      </c>
      <c r="F8">
        <v>0.2883</v>
      </c>
      <c r="G8">
        <v>0.2767</v>
      </c>
      <c r="H8">
        <v>0.26500000000000001</v>
      </c>
      <c r="I8">
        <v>0.25430000000000003</v>
      </c>
      <c r="J8">
        <v>0.24399999999999999</v>
      </c>
      <c r="K8">
        <v>0.23599999999999999</v>
      </c>
      <c r="L8">
        <v>0.23</v>
      </c>
      <c r="M8">
        <v>0.22450000000000001</v>
      </c>
      <c r="N8">
        <v>0.21990000000000001</v>
      </c>
      <c r="O8">
        <v>0.21560000000000001</v>
      </c>
      <c r="P8">
        <v>0.21199999999999999</v>
      </c>
      <c r="Q8">
        <v>0.20860000000000001</v>
      </c>
      <c r="R8">
        <v>0.2056</v>
      </c>
      <c r="S8">
        <v>0.2031</v>
      </c>
      <c r="T8">
        <v>0.20069999999999999</v>
      </c>
      <c r="U8">
        <v>0.1981</v>
      </c>
      <c r="V8">
        <v>0.1948</v>
      </c>
      <c r="W8">
        <v>0.19209999999999999</v>
      </c>
      <c r="X8">
        <v>0.19070000000000001</v>
      </c>
      <c r="Y8">
        <v>0.18940000000000001</v>
      </c>
      <c r="Z8">
        <v>0.18820000000000001</v>
      </c>
      <c r="AA8">
        <v>0.18709999999999999</v>
      </c>
      <c r="AB8">
        <v>0.186</v>
      </c>
      <c r="AC8">
        <v>0.185</v>
      </c>
      <c r="AD8">
        <v>0.18410000000000001</v>
      </c>
      <c r="AE8">
        <v>0.18329999999999999</v>
      </c>
      <c r="AF8">
        <v>0.1825</v>
      </c>
      <c r="AG8">
        <v>0.18149999999999999</v>
      </c>
      <c r="AH8">
        <v>0.1802</v>
      </c>
      <c r="AI8">
        <v>0.1792</v>
      </c>
      <c r="AJ8">
        <v>0.17860000000000001</v>
      </c>
      <c r="AK8">
        <v>0.17799999999999999</v>
      </c>
      <c r="AL8">
        <v>0.17749999999999999</v>
      </c>
      <c r="AM8">
        <v>0.17699999999999999</v>
      </c>
    </row>
    <row r="9" spans="2:39">
      <c r="B9">
        <v>187.36199999999999</v>
      </c>
      <c r="C9">
        <v>0.7</v>
      </c>
      <c r="D9">
        <v>0.3135</v>
      </c>
      <c r="E9">
        <v>0.28220000000000001</v>
      </c>
      <c r="F9">
        <v>0.2697</v>
      </c>
      <c r="G9">
        <v>0.25840000000000002</v>
      </c>
      <c r="H9">
        <v>0.2477</v>
      </c>
      <c r="I9">
        <v>0.23799999999999999</v>
      </c>
      <c r="J9">
        <v>0.22850000000000001</v>
      </c>
      <c r="K9">
        <v>0.22140000000000001</v>
      </c>
      <c r="L9">
        <v>0.21629999999999999</v>
      </c>
      <c r="M9">
        <v>0.21160000000000001</v>
      </c>
      <c r="N9">
        <v>0.2077</v>
      </c>
      <c r="O9">
        <v>0.2041</v>
      </c>
      <c r="P9">
        <v>0.20100000000000001</v>
      </c>
      <c r="Q9">
        <v>0.19819999999999999</v>
      </c>
      <c r="R9">
        <v>0.1958</v>
      </c>
      <c r="S9">
        <v>0.19370000000000001</v>
      </c>
      <c r="T9">
        <v>0.19170000000000001</v>
      </c>
      <c r="U9">
        <v>0.1895</v>
      </c>
      <c r="V9">
        <v>0.1865</v>
      </c>
      <c r="W9">
        <v>0.1842</v>
      </c>
      <c r="X9">
        <v>0.183</v>
      </c>
      <c r="Y9">
        <v>0.182</v>
      </c>
      <c r="Z9">
        <v>0.18110000000000001</v>
      </c>
      <c r="AA9">
        <v>0.1802</v>
      </c>
      <c r="AB9">
        <v>0.1794</v>
      </c>
      <c r="AC9">
        <v>0.1787</v>
      </c>
      <c r="AD9">
        <v>0.17799999999999999</v>
      </c>
      <c r="AE9">
        <v>0.1774</v>
      </c>
      <c r="AF9">
        <v>0.17680000000000001</v>
      </c>
      <c r="AG9">
        <v>0.17599999999999999</v>
      </c>
      <c r="AH9">
        <v>0.17480000000000001</v>
      </c>
      <c r="AI9">
        <v>0.1739</v>
      </c>
      <c r="AJ9">
        <v>0.17349999999999999</v>
      </c>
      <c r="AK9">
        <v>0.1731</v>
      </c>
      <c r="AL9">
        <v>0.17269999999999999</v>
      </c>
      <c r="AM9">
        <v>0.17230000000000001</v>
      </c>
    </row>
    <row r="10" spans="2:39">
      <c r="B10">
        <v>200.745</v>
      </c>
      <c r="C10">
        <v>0.75</v>
      </c>
      <c r="D10">
        <v>0.29599999999999999</v>
      </c>
      <c r="E10">
        <v>0.26400000000000001</v>
      </c>
      <c r="F10">
        <v>0.25090000000000001</v>
      </c>
      <c r="G10">
        <v>0.24010000000000001</v>
      </c>
      <c r="H10">
        <v>0.23039999999999999</v>
      </c>
      <c r="I10">
        <v>0.2218</v>
      </c>
      <c r="J10">
        <v>0.21340000000000001</v>
      </c>
      <c r="K10">
        <v>0.20730000000000001</v>
      </c>
      <c r="L10">
        <v>0.2029</v>
      </c>
      <c r="M10">
        <v>0.19919999999999999</v>
      </c>
      <c r="N10">
        <v>0.19600000000000001</v>
      </c>
      <c r="O10">
        <v>0.193</v>
      </c>
      <c r="P10">
        <v>0.19059999999999999</v>
      </c>
      <c r="Q10">
        <v>0.18840000000000001</v>
      </c>
      <c r="R10">
        <v>0.18640000000000001</v>
      </c>
      <c r="S10">
        <v>0.18479999999999999</v>
      </c>
      <c r="T10">
        <v>0.18329999999999999</v>
      </c>
      <c r="U10">
        <v>0.18140000000000001</v>
      </c>
      <c r="V10">
        <v>0.17879999999999999</v>
      </c>
      <c r="W10">
        <v>0.17680000000000001</v>
      </c>
      <c r="X10">
        <v>0.1759</v>
      </c>
      <c r="Y10">
        <v>0.17519999999999999</v>
      </c>
      <c r="Z10">
        <v>0.17460000000000001</v>
      </c>
      <c r="AA10">
        <v>0.1739</v>
      </c>
      <c r="AB10">
        <v>0.1734</v>
      </c>
      <c r="AC10">
        <v>0.17280000000000001</v>
      </c>
      <c r="AD10">
        <v>0.17230000000000001</v>
      </c>
      <c r="AE10">
        <v>0.1719</v>
      </c>
      <c r="AF10">
        <v>0.17150000000000001</v>
      </c>
      <c r="AG10">
        <v>0.1709</v>
      </c>
      <c r="AH10">
        <v>0.1699</v>
      </c>
      <c r="AI10">
        <v>0.1691</v>
      </c>
      <c r="AJ10">
        <v>0.16880000000000001</v>
      </c>
      <c r="AK10">
        <v>0.16850000000000001</v>
      </c>
      <c r="AL10">
        <v>0.16830000000000001</v>
      </c>
      <c r="AM10">
        <v>0.16800000000000001</v>
      </c>
    </row>
    <row r="11" spans="2:39">
      <c r="B11">
        <v>214.12799999999999</v>
      </c>
      <c r="C11">
        <v>0.8</v>
      </c>
      <c r="D11">
        <v>0.27779999999999999</v>
      </c>
      <c r="E11">
        <v>0.24540000000000001</v>
      </c>
      <c r="F11">
        <v>0.23180000000000001</v>
      </c>
      <c r="G11">
        <v>0.22159999999999999</v>
      </c>
      <c r="H11">
        <v>0.2132</v>
      </c>
      <c r="I11">
        <v>0.20580000000000001</v>
      </c>
      <c r="J11">
        <v>0.19850000000000001</v>
      </c>
      <c r="K11">
        <v>0.19350000000000001</v>
      </c>
      <c r="L11">
        <v>0.19009999999999999</v>
      </c>
      <c r="M11">
        <v>0.18720000000000001</v>
      </c>
      <c r="N11">
        <v>0.18479999999999999</v>
      </c>
      <c r="O11">
        <v>0.18260000000000001</v>
      </c>
      <c r="P11">
        <v>0.1807</v>
      </c>
      <c r="Q11">
        <v>0.17910000000000001</v>
      </c>
      <c r="R11">
        <v>0.17760000000000001</v>
      </c>
      <c r="S11">
        <v>0.17649999999999999</v>
      </c>
      <c r="T11">
        <v>0.17530000000000001</v>
      </c>
      <c r="U11">
        <v>0.1739</v>
      </c>
      <c r="V11">
        <v>0.1716</v>
      </c>
      <c r="W11">
        <v>0.17</v>
      </c>
      <c r="X11">
        <v>0.1694</v>
      </c>
      <c r="Y11">
        <v>0.16889999999999999</v>
      </c>
      <c r="Z11">
        <v>0.16850000000000001</v>
      </c>
      <c r="AA11">
        <v>0.1681</v>
      </c>
      <c r="AB11">
        <v>0.1678</v>
      </c>
      <c r="AC11">
        <v>0.16739999999999999</v>
      </c>
      <c r="AD11">
        <v>0.1671</v>
      </c>
      <c r="AE11">
        <v>0.16689999999999999</v>
      </c>
      <c r="AF11">
        <v>0.1666</v>
      </c>
      <c r="AG11">
        <v>0.16619999999999999</v>
      </c>
      <c r="AH11">
        <v>0.1653</v>
      </c>
      <c r="AI11">
        <v>0.1648</v>
      </c>
      <c r="AJ11">
        <v>0.16450000000000001</v>
      </c>
      <c r="AK11">
        <v>0.16439999999999999</v>
      </c>
      <c r="AL11">
        <v>0.1643</v>
      </c>
      <c r="AM11">
        <v>0.1641</v>
      </c>
    </row>
    <row r="12" spans="2:39">
      <c r="B12">
        <v>227.511</v>
      </c>
      <c r="C12">
        <v>0.85</v>
      </c>
      <c r="D12">
        <v>0.25769999999999998</v>
      </c>
      <c r="E12">
        <v>0.22520000000000001</v>
      </c>
      <c r="F12">
        <v>0.21179999999999999</v>
      </c>
      <c r="G12">
        <v>0.20280000000000001</v>
      </c>
      <c r="H12">
        <v>0.19600000000000001</v>
      </c>
      <c r="I12">
        <v>0.19</v>
      </c>
      <c r="J12">
        <v>0.184</v>
      </c>
      <c r="K12">
        <v>0.1802</v>
      </c>
      <c r="L12">
        <v>0.17780000000000001</v>
      </c>
      <c r="M12">
        <v>0.1759</v>
      </c>
      <c r="N12">
        <v>0.17419999999999999</v>
      </c>
      <c r="O12">
        <v>0.17269999999999999</v>
      </c>
      <c r="P12">
        <v>0.17150000000000001</v>
      </c>
      <c r="Q12">
        <v>0.1704</v>
      </c>
      <c r="R12">
        <v>0.16950000000000001</v>
      </c>
      <c r="S12">
        <v>0.16869999999999999</v>
      </c>
      <c r="T12">
        <v>0.16800000000000001</v>
      </c>
      <c r="U12">
        <v>0.16689999999999999</v>
      </c>
      <c r="V12">
        <v>0.16500000000000001</v>
      </c>
      <c r="W12">
        <v>0.16370000000000001</v>
      </c>
      <c r="X12">
        <v>0.16339999999999999</v>
      </c>
      <c r="Y12">
        <v>0.16320000000000001</v>
      </c>
      <c r="Z12">
        <v>0.16300000000000001</v>
      </c>
      <c r="AA12">
        <v>0.16289999999999999</v>
      </c>
      <c r="AB12">
        <v>0.16270000000000001</v>
      </c>
      <c r="AC12">
        <v>0.16250000000000001</v>
      </c>
      <c r="AD12">
        <v>0.16239999999999999</v>
      </c>
      <c r="AE12">
        <v>0.1623</v>
      </c>
      <c r="AF12">
        <v>0.16220000000000001</v>
      </c>
      <c r="AG12">
        <v>0.16189999999999999</v>
      </c>
      <c r="AH12">
        <v>0.16120000000000001</v>
      </c>
      <c r="AI12">
        <v>0.1608</v>
      </c>
      <c r="AJ12">
        <v>0.16070000000000001</v>
      </c>
      <c r="AK12">
        <v>0.16059999999999999</v>
      </c>
      <c r="AL12">
        <v>0.16059999999999999</v>
      </c>
      <c r="AM12">
        <v>0.16059999999999999</v>
      </c>
    </row>
    <row r="13" spans="2:39">
      <c r="B13">
        <v>240.89400000000001</v>
      </c>
      <c r="C13">
        <v>0.9</v>
      </c>
      <c r="D13">
        <v>0.22789999999999999</v>
      </c>
      <c r="E13">
        <v>0.20100000000000001</v>
      </c>
      <c r="F13">
        <v>0.19070000000000001</v>
      </c>
      <c r="G13">
        <v>0.18390000000000001</v>
      </c>
      <c r="H13">
        <v>0.17899999999999999</v>
      </c>
      <c r="I13">
        <v>0.17480000000000001</v>
      </c>
      <c r="J13">
        <v>0.17030000000000001</v>
      </c>
      <c r="K13">
        <v>0.16769999999999999</v>
      </c>
      <c r="L13">
        <v>0.16639999999999999</v>
      </c>
      <c r="M13">
        <v>0.1653</v>
      </c>
      <c r="N13">
        <v>0.16439999999999999</v>
      </c>
      <c r="O13">
        <v>0.1636</v>
      </c>
      <c r="P13">
        <v>0.16300000000000001</v>
      </c>
      <c r="Q13">
        <v>0.16250000000000001</v>
      </c>
      <c r="R13">
        <v>0.16200000000000001</v>
      </c>
      <c r="S13">
        <v>0.16170000000000001</v>
      </c>
      <c r="T13">
        <v>0.1613</v>
      </c>
      <c r="U13">
        <v>0.16059999999999999</v>
      </c>
      <c r="V13">
        <v>0.15909999999999999</v>
      </c>
      <c r="W13">
        <v>0.15820000000000001</v>
      </c>
      <c r="X13">
        <v>0.158</v>
      </c>
      <c r="Y13">
        <v>0.15809999999999999</v>
      </c>
      <c r="Z13">
        <v>0.15809999999999999</v>
      </c>
      <c r="AA13">
        <v>0.15809999999999999</v>
      </c>
      <c r="AB13">
        <v>0.15809999999999999</v>
      </c>
      <c r="AC13">
        <v>0.15809999999999999</v>
      </c>
      <c r="AD13">
        <v>0.15809999999999999</v>
      </c>
      <c r="AE13">
        <v>0.15820000000000001</v>
      </c>
      <c r="AF13">
        <v>0.15820000000000001</v>
      </c>
      <c r="AG13">
        <v>0.158</v>
      </c>
      <c r="AH13">
        <v>0.1575</v>
      </c>
      <c r="AI13">
        <v>0.15720000000000001</v>
      </c>
      <c r="AJ13">
        <v>0.15720000000000001</v>
      </c>
      <c r="AK13">
        <v>0.1573</v>
      </c>
      <c r="AL13">
        <v>0.1573</v>
      </c>
      <c r="AM13">
        <v>0.1573</v>
      </c>
    </row>
    <row r="14" spans="2:39">
      <c r="B14">
        <v>254.27699999999999</v>
      </c>
      <c r="C14">
        <v>0.95</v>
      </c>
      <c r="D14">
        <v>0.19239999999999999</v>
      </c>
      <c r="E14">
        <v>0.17699999999999999</v>
      </c>
      <c r="F14">
        <v>0.1699</v>
      </c>
      <c r="G14">
        <v>0.16569999999999999</v>
      </c>
      <c r="H14">
        <v>0.16300000000000001</v>
      </c>
      <c r="I14">
        <v>0.16070000000000001</v>
      </c>
      <c r="J14">
        <v>0.15790000000000001</v>
      </c>
      <c r="K14">
        <v>0.15659999999999999</v>
      </c>
      <c r="L14">
        <v>0.15620000000000001</v>
      </c>
      <c r="M14">
        <v>0.156</v>
      </c>
      <c r="N14">
        <v>0.15579999999999999</v>
      </c>
      <c r="O14">
        <v>0.15559999999999999</v>
      </c>
      <c r="P14">
        <v>0.1555</v>
      </c>
      <c r="Q14">
        <v>0.15540000000000001</v>
      </c>
      <c r="R14">
        <v>0.15540000000000001</v>
      </c>
      <c r="S14">
        <v>0.15540000000000001</v>
      </c>
      <c r="T14">
        <v>0.15540000000000001</v>
      </c>
      <c r="U14">
        <v>0.155</v>
      </c>
      <c r="V14">
        <v>0.15390000000000001</v>
      </c>
      <c r="W14">
        <v>0.15329999999999999</v>
      </c>
      <c r="X14">
        <v>0.15329999999999999</v>
      </c>
      <c r="Y14">
        <v>0.15359999999999999</v>
      </c>
      <c r="Z14">
        <v>0.15379999999999999</v>
      </c>
      <c r="AA14">
        <v>0.15390000000000001</v>
      </c>
      <c r="AB14">
        <v>0.15409999999999999</v>
      </c>
      <c r="AC14">
        <v>0.1542</v>
      </c>
      <c r="AD14">
        <v>0.15440000000000001</v>
      </c>
      <c r="AE14">
        <v>0.1545</v>
      </c>
      <c r="AF14">
        <v>0.1547</v>
      </c>
      <c r="AG14">
        <v>0.15459999999999999</v>
      </c>
      <c r="AH14">
        <v>0.1542</v>
      </c>
      <c r="AI14">
        <v>0.154</v>
      </c>
      <c r="AJ14">
        <v>0.15409999999999999</v>
      </c>
      <c r="AK14">
        <v>0.1542</v>
      </c>
      <c r="AL14">
        <v>0.15440000000000001</v>
      </c>
      <c r="AM14">
        <v>0.1545</v>
      </c>
    </row>
    <row r="15" spans="2:39">
      <c r="B15">
        <v>267.66000000000003</v>
      </c>
      <c r="C15">
        <v>1</v>
      </c>
      <c r="D15">
        <v>0.1641</v>
      </c>
      <c r="E15">
        <v>0.15679999999999999</v>
      </c>
      <c r="F15">
        <v>0.1527</v>
      </c>
      <c r="G15">
        <v>0.15060000000000001</v>
      </c>
      <c r="H15">
        <v>0.14990000000000001</v>
      </c>
      <c r="I15">
        <v>0.14910000000000001</v>
      </c>
      <c r="J15">
        <v>0.1479</v>
      </c>
      <c r="K15">
        <v>0.14760000000000001</v>
      </c>
      <c r="L15">
        <v>0.1479</v>
      </c>
      <c r="M15">
        <v>0.1484</v>
      </c>
      <c r="N15">
        <v>0.1487</v>
      </c>
      <c r="O15">
        <v>0.14899999999999999</v>
      </c>
      <c r="P15">
        <v>0.14929999999999999</v>
      </c>
      <c r="Q15">
        <v>0.14960000000000001</v>
      </c>
      <c r="R15">
        <v>0.14990000000000001</v>
      </c>
      <c r="S15">
        <v>0.1502</v>
      </c>
      <c r="T15">
        <v>0.15040000000000001</v>
      </c>
      <c r="U15">
        <v>0.15029999999999999</v>
      </c>
      <c r="V15">
        <v>0.14949999999999999</v>
      </c>
      <c r="W15">
        <v>0.1492</v>
      </c>
      <c r="X15">
        <v>0.14940000000000001</v>
      </c>
      <c r="Y15">
        <v>0.1497</v>
      </c>
      <c r="Z15">
        <v>0.15</v>
      </c>
      <c r="AA15">
        <v>0.15029999999999999</v>
      </c>
      <c r="AB15">
        <v>0.15060000000000001</v>
      </c>
      <c r="AC15">
        <v>0.15090000000000001</v>
      </c>
      <c r="AD15">
        <v>0.15110000000000001</v>
      </c>
      <c r="AE15">
        <v>0.15129999999999999</v>
      </c>
      <c r="AF15">
        <v>0.15160000000000001</v>
      </c>
      <c r="AG15">
        <v>0.15160000000000001</v>
      </c>
      <c r="AH15">
        <v>0.15129999999999999</v>
      </c>
      <c r="AI15">
        <v>0.15129999999999999</v>
      </c>
      <c r="AJ15">
        <v>0.15140000000000001</v>
      </c>
      <c r="AK15">
        <v>0.15160000000000001</v>
      </c>
      <c r="AL15">
        <v>0.15179999999999999</v>
      </c>
      <c r="AM15">
        <v>0.152</v>
      </c>
    </row>
    <row r="16" spans="2:39">
      <c r="B16">
        <v>281.04300000000001</v>
      </c>
      <c r="C16">
        <v>1.05</v>
      </c>
      <c r="D16">
        <v>0.1532</v>
      </c>
      <c r="E16">
        <v>0.1452</v>
      </c>
      <c r="F16">
        <v>0.14319999999999999</v>
      </c>
      <c r="G16">
        <v>0.14219999999999999</v>
      </c>
      <c r="H16">
        <v>0.1419</v>
      </c>
      <c r="I16">
        <v>0.14180000000000001</v>
      </c>
      <c r="J16">
        <v>0.14149999999999999</v>
      </c>
      <c r="K16">
        <v>0.14180000000000001</v>
      </c>
      <c r="L16">
        <v>0.14230000000000001</v>
      </c>
      <c r="M16">
        <v>0.1429</v>
      </c>
      <c r="N16">
        <v>0.14349999999999999</v>
      </c>
      <c r="O16">
        <v>0.14399999999999999</v>
      </c>
      <c r="P16">
        <v>0.14449999999999999</v>
      </c>
      <c r="Q16">
        <v>0.14499999999999999</v>
      </c>
      <c r="R16">
        <v>0.14549999999999999</v>
      </c>
      <c r="S16">
        <v>0.14599999999999999</v>
      </c>
      <c r="T16">
        <v>0.1464</v>
      </c>
      <c r="U16">
        <v>0.14649999999999999</v>
      </c>
      <c r="V16">
        <v>0.14599999999999999</v>
      </c>
      <c r="W16">
        <v>0.1459</v>
      </c>
      <c r="X16">
        <v>0.1462</v>
      </c>
      <c r="Y16">
        <v>0.14660000000000001</v>
      </c>
      <c r="Z16">
        <v>0.14699999999999999</v>
      </c>
      <c r="AA16">
        <v>0.14729999999999999</v>
      </c>
      <c r="AB16">
        <v>0.1477</v>
      </c>
      <c r="AC16">
        <v>0.14799999999999999</v>
      </c>
      <c r="AD16">
        <v>0.14829999999999999</v>
      </c>
      <c r="AE16">
        <v>0.14860000000000001</v>
      </c>
      <c r="AF16">
        <v>0.1489</v>
      </c>
      <c r="AG16">
        <v>0.14899999999999999</v>
      </c>
      <c r="AH16">
        <v>0.1489</v>
      </c>
      <c r="AI16">
        <v>0.1489</v>
      </c>
      <c r="AJ16">
        <v>0.14899999999999999</v>
      </c>
      <c r="AK16">
        <v>0.14929999999999999</v>
      </c>
      <c r="AL16">
        <v>0.14949999999999999</v>
      </c>
      <c r="AM16">
        <v>0.1497</v>
      </c>
    </row>
    <row r="17" spans="2:39">
      <c r="B17">
        <v>294.42599999999999</v>
      </c>
      <c r="C17">
        <v>1.1000000000000001</v>
      </c>
      <c r="D17">
        <v>0.1618</v>
      </c>
      <c r="E17">
        <v>0.1429</v>
      </c>
      <c r="F17">
        <v>0.14230000000000001</v>
      </c>
      <c r="G17">
        <v>0.14130000000000001</v>
      </c>
      <c r="H17">
        <v>0.1401</v>
      </c>
      <c r="I17">
        <v>0.13950000000000001</v>
      </c>
      <c r="J17">
        <v>0.13919999999999999</v>
      </c>
      <c r="K17">
        <v>0.13930000000000001</v>
      </c>
      <c r="L17">
        <v>0.1396</v>
      </c>
      <c r="M17">
        <v>0.14000000000000001</v>
      </c>
      <c r="N17">
        <v>0.1404</v>
      </c>
      <c r="O17">
        <v>0.1409</v>
      </c>
      <c r="P17">
        <v>0.1414</v>
      </c>
      <c r="Q17">
        <v>0.1419</v>
      </c>
      <c r="R17">
        <v>0.1424</v>
      </c>
      <c r="S17">
        <v>0.1429</v>
      </c>
      <c r="T17">
        <v>0.1434</v>
      </c>
      <c r="U17">
        <v>0.14360000000000001</v>
      </c>
      <c r="V17">
        <v>0.1434</v>
      </c>
      <c r="W17">
        <v>0.1434</v>
      </c>
      <c r="X17">
        <v>0.14369999999999999</v>
      </c>
      <c r="Y17">
        <v>0.14410000000000001</v>
      </c>
      <c r="Z17">
        <v>0.14460000000000001</v>
      </c>
      <c r="AA17">
        <v>0.1449</v>
      </c>
      <c r="AB17">
        <v>0.14530000000000001</v>
      </c>
      <c r="AC17">
        <v>0.1457</v>
      </c>
      <c r="AD17">
        <v>0.14599999999999999</v>
      </c>
      <c r="AE17">
        <v>0.1464</v>
      </c>
      <c r="AF17">
        <v>0.1467</v>
      </c>
      <c r="AG17">
        <v>0.14680000000000001</v>
      </c>
      <c r="AH17">
        <v>0.14680000000000001</v>
      </c>
      <c r="AI17">
        <v>0.14680000000000001</v>
      </c>
      <c r="AJ17">
        <v>0.14710000000000001</v>
      </c>
      <c r="AK17">
        <v>0.14729999999999999</v>
      </c>
      <c r="AL17">
        <v>0.14760000000000001</v>
      </c>
      <c r="AM17">
        <v>0.14779999999999999</v>
      </c>
    </row>
    <row r="18" spans="2:39">
      <c r="B18">
        <v>307.80900000000003</v>
      </c>
      <c r="C18">
        <v>1.1499999999999999</v>
      </c>
      <c r="D18">
        <v>0.1729</v>
      </c>
      <c r="E18">
        <v>0.1484</v>
      </c>
      <c r="F18">
        <v>0.14760000000000001</v>
      </c>
      <c r="G18">
        <v>0.14580000000000001</v>
      </c>
      <c r="H18">
        <v>0.14299999999999999</v>
      </c>
      <c r="I18">
        <v>0.1411</v>
      </c>
      <c r="J18">
        <v>0.14030000000000001</v>
      </c>
      <c r="K18">
        <v>0.13969999999999999</v>
      </c>
      <c r="L18">
        <v>0.1394</v>
      </c>
      <c r="M18">
        <v>0.13919999999999999</v>
      </c>
      <c r="N18">
        <v>0.13930000000000001</v>
      </c>
      <c r="O18">
        <v>0.13950000000000001</v>
      </c>
      <c r="P18">
        <v>0.13980000000000001</v>
      </c>
      <c r="Q18">
        <v>0.1401</v>
      </c>
      <c r="R18">
        <v>0.14050000000000001</v>
      </c>
      <c r="S18">
        <v>0.1409</v>
      </c>
      <c r="T18">
        <v>0.14130000000000001</v>
      </c>
      <c r="U18">
        <v>0.1416</v>
      </c>
      <c r="V18">
        <v>0.14149999999999999</v>
      </c>
      <c r="W18">
        <v>0.14169999999999999</v>
      </c>
      <c r="X18">
        <v>0.14199999999999999</v>
      </c>
      <c r="Y18">
        <v>0.1424</v>
      </c>
      <c r="Z18">
        <v>0.14269999999999999</v>
      </c>
      <c r="AA18">
        <v>0.1431</v>
      </c>
      <c r="AB18">
        <v>0.14349999999999999</v>
      </c>
      <c r="AC18">
        <v>0.14380000000000001</v>
      </c>
      <c r="AD18">
        <v>0.14419999999999999</v>
      </c>
      <c r="AE18">
        <v>0.14449999999999999</v>
      </c>
      <c r="AF18">
        <v>0.1449</v>
      </c>
      <c r="AG18">
        <v>0.14510000000000001</v>
      </c>
      <c r="AH18">
        <v>0.14510000000000001</v>
      </c>
      <c r="AI18">
        <v>0.1452</v>
      </c>
      <c r="AJ18">
        <v>0.1454</v>
      </c>
      <c r="AK18">
        <v>0.1457</v>
      </c>
      <c r="AL18">
        <v>0.1459</v>
      </c>
      <c r="AM18">
        <v>0.1462</v>
      </c>
    </row>
    <row r="19" spans="2:39">
      <c r="B19">
        <v>321.19200000000001</v>
      </c>
      <c r="C19">
        <v>1.2</v>
      </c>
      <c r="D19">
        <v>0.1807</v>
      </c>
      <c r="E19">
        <v>0.1565</v>
      </c>
      <c r="F19">
        <v>0.15540000000000001</v>
      </c>
      <c r="G19">
        <v>0.1525</v>
      </c>
      <c r="H19">
        <v>0.1482</v>
      </c>
      <c r="I19">
        <v>0.14510000000000001</v>
      </c>
      <c r="J19">
        <v>0.1434</v>
      </c>
      <c r="K19">
        <v>0.1421</v>
      </c>
      <c r="L19">
        <v>0.14099999999999999</v>
      </c>
      <c r="M19">
        <v>0.14019999999999999</v>
      </c>
      <c r="N19">
        <v>0.13980000000000001</v>
      </c>
      <c r="O19">
        <v>0.1396</v>
      </c>
      <c r="P19">
        <v>0.13950000000000001</v>
      </c>
      <c r="Q19">
        <v>0.1396</v>
      </c>
      <c r="R19">
        <v>0.13969999999999999</v>
      </c>
      <c r="S19">
        <v>0.14000000000000001</v>
      </c>
      <c r="T19">
        <v>0.14019999999999999</v>
      </c>
      <c r="U19">
        <v>0.1404</v>
      </c>
      <c r="V19">
        <v>0.14050000000000001</v>
      </c>
      <c r="W19">
        <v>0.1406</v>
      </c>
      <c r="X19">
        <v>0.1409</v>
      </c>
      <c r="Y19">
        <v>0.14119999999999999</v>
      </c>
      <c r="Z19">
        <v>0.14149999999999999</v>
      </c>
      <c r="AA19">
        <v>0.14180000000000001</v>
      </c>
      <c r="AB19">
        <v>0.1421</v>
      </c>
      <c r="AC19">
        <v>0.14249999999999999</v>
      </c>
      <c r="AD19">
        <v>0.14280000000000001</v>
      </c>
      <c r="AE19">
        <v>0.1431</v>
      </c>
      <c r="AF19">
        <v>0.1434</v>
      </c>
      <c r="AG19">
        <v>0.14360000000000001</v>
      </c>
      <c r="AH19">
        <v>0.14369999999999999</v>
      </c>
      <c r="AI19">
        <v>0.14380000000000001</v>
      </c>
      <c r="AJ19">
        <v>0.14399999999999999</v>
      </c>
      <c r="AK19">
        <v>0.14430000000000001</v>
      </c>
      <c r="AL19">
        <v>0.14460000000000001</v>
      </c>
      <c r="AM19">
        <v>0.1449</v>
      </c>
    </row>
    <row r="20" spans="2:39">
      <c r="B20">
        <v>334.57499999999999</v>
      </c>
      <c r="C20">
        <v>1.25</v>
      </c>
      <c r="D20">
        <v>0.1883</v>
      </c>
      <c r="E20">
        <v>0.16450000000000001</v>
      </c>
      <c r="F20">
        <v>0.16339999999999999</v>
      </c>
      <c r="G20">
        <v>0.15970000000000001</v>
      </c>
      <c r="H20">
        <v>0.15429999999999999</v>
      </c>
      <c r="I20">
        <v>0.1502</v>
      </c>
      <c r="J20">
        <v>0.14760000000000001</v>
      </c>
      <c r="K20">
        <v>0.14549999999999999</v>
      </c>
      <c r="L20">
        <v>0.14369999999999999</v>
      </c>
      <c r="M20">
        <v>0.14219999999999999</v>
      </c>
      <c r="N20">
        <v>0.14130000000000001</v>
      </c>
      <c r="O20">
        <v>0.1406</v>
      </c>
      <c r="P20">
        <v>0.14019999999999999</v>
      </c>
      <c r="Q20">
        <v>0.14000000000000001</v>
      </c>
      <c r="R20">
        <v>0.13980000000000001</v>
      </c>
      <c r="S20">
        <v>0.13980000000000001</v>
      </c>
      <c r="T20">
        <v>0.1399</v>
      </c>
      <c r="U20">
        <v>0.14000000000000001</v>
      </c>
      <c r="V20">
        <v>0.1401</v>
      </c>
      <c r="W20">
        <v>0.14019999999999999</v>
      </c>
      <c r="X20">
        <v>0.14030000000000001</v>
      </c>
      <c r="Y20">
        <v>0.14050000000000001</v>
      </c>
      <c r="Z20">
        <v>0.14080000000000001</v>
      </c>
      <c r="AA20">
        <v>0.14099999999999999</v>
      </c>
      <c r="AB20">
        <v>0.14119999999999999</v>
      </c>
      <c r="AC20">
        <v>0.14149999999999999</v>
      </c>
      <c r="AD20">
        <v>0.14180000000000001</v>
      </c>
      <c r="AE20">
        <v>0.1421</v>
      </c>
      <c r="AF20">
        <v>0.1424</v>
      </c>
      <c r="AG20">
        <v>0.1426</v>
      </c>
      <c r="AH20">
        <v>0.1426</v>
      </c>
      <c r="AI20">
        <v>0.14280000000000001</v>
      </c>
      <c r="AJ20">
        <v>0.14299999999999999</v>
      </c>
      <c r="AK20">
        <v>0.14330000000000001</v>
      </c>
      <c r="AL20">
        <v>0.14349999999999999</v>
      </c>
      <c r="AM20">
        <v>0.14380000000000001</v>
      </c>
    </row>
    <row r="21" spans="2:39">
      <c r="B21">
        <v>347.95800000000003</v>
      </c>
      <c r="C21">
        <v>1.3</v>
      </c>
      <c r="D21">
        <v>0.1968</v>
      </c>
      <c r="E21">
        <v>0.17219999999999999</v>
      </c>
      <c r="F21">
        <v>0.1711</v>
      </c>
      <c r="G21">
        <v>0.1668</v>
      </c>
      <c r="H21">
        <v>0.1605</v>
      </c>
      <c r="I21">
        <v>0.1555</v>
      </c>
      <c r="J21">
        <v>0.1522</v>
      </c>
      <c r="K21">
        <v>0.14940000000000001</v>
      </c>
      <c r="L21">
        <v>0.14699999999999999</v>
      </c>
      <c r="M21">
        <v>0.1449</v>
      </c>
      <c r="N21">
        <v>0.14349999999999999</v>
      </c>
      <c r="O21">
        <v>0.1424</v>
      </c>
      <c r="P21">
        <v>0.1416</v>
      </c>
      <c r="Q21">
        <v>0.14099999999999999</v>
      </c>
      <c r="R21">
        <v>0.1406</v>
      </c>
      <c r="S21">
        <v>0.14030000000000001</v>
      </c>
      <c r="T21">
        <v>0.14019999999999999</v>
      </c>
      <c r="U21">
        <v>0.1401</v>
      </c>
      <c r="V21">
        <v>0.14019999999999999</v>
      </c>
      <c r="W21">
        <v>0.14030000000000001</v>
      </c>
      <c r="X21">
        <v>0.14030000000000001</v>
      </c>
      <c r="Y21">
        <v>0.14030000000000001</v>
      </c>
      <c r="Z21">
        <v>0.1404</v>
      </c>
      <c r="AA21">
        <v>0.1406</v>
      </c>
      <c r="AB21">
        <v>0.14069999999999999</v>
      </c>
      <c r="AC21">
        <v>0.1409</v>
      </c>
      <c r="AD21">
        <v>0.1411</v>
      </c>
      <c r="AE21">
        <v>0.1414</v>
      </c>
      <c r="AF21">
        <v>0.1416</v>
      </c>
      <c r="AG21">
        <v>0.14180000000000001</v>
      </c>
      <c r="AH21">
        <v>0.1419</v>
      </c>
      <c r="AI21">
        <v>0.14199999999999999</v>
      </c>
      <c r="AJ21">
        <v>0.14219999999999999</v>
      </c>
      <c r="AK21">
        <v>0.1424</v>
      </c>
      <c r="AL21">
        <v>0.14269999999999999</v>
      </c>
      <c r="AM21">
        <v>0.1429</v>
      </c>
    </row>
    <row r="22" spans="2:39">
      <c r="B22">
        <v>361.34100000000001</v>
      </c>
      <c r="C22">
        <v>1.35</v>
      </c>
      <c r="D22">
        <v>0.2034</v>
      </c>
      <c r="E22">
        <v>0.1792</v>
      </c>
      <c r="F22">
        <v>0.1782</v>
      </c>
      <c r="G22">
        <v>0.1736</v>
      </c>
      <c r="H22">
        <v>0.1666</v>
      </c>
      <c r="I22">
        <v>0.16089999999999999</v>
      </c>
      <c r="J22">
        <v>0.157</v>
      </c>
      <c r="K22">
        <v>0.1535</v>
      </c>
      <c r="L22">
        <v>0.15060000000000001</v>
      </c>
      <c r="M22">
        <v>0.14799999999999999</v>
      </c>
      <c r="N22">
        <v>0.1462</v>
      </c>
      <c r="O22">
        <v>0.14460000000000001</v>
      </c>
      <c r="P22">
        <v>0.14349999999999999</v>
      </c>
      <c r="Q22">
        <v>0.1426</v>
      </c>
      <c r="R22">
        <v>0.14180000000000001</v>
      </c>
      <c r="S22">
        <v>0.14130000000000001</v>
      </c>
      <c r="T22">
        <v>0.1409</v>
      </c>
      <c r="U22">
        <v>0.14069999999999999</v>
      </c>
      <c r="V22">
        <v>0.14069999999999999</v>
      </c>
      <c r="W22">
        <v>0.14069999999999999</v>
      </c>
      <c r="X22">
        <v>0.1406</v>
      </c>
      <c r="Y22">
        <v>0.14050000000000001</v>
      </c>
      <c r="Z22">
        <v>0.14050000000000001</v>
      </c>
      <c r="AA22">
        <v>0.14050000000000001</v>
      </c>
      <c r="AB22">
        <v>0.1406</v>
      </c>
      <c r="AC22">
        <v>0.14069999999999999</v>
      </c>
      <c r="AD22">
        <v>0.14080000000000001</v>
      </c>
      <c r="AE22">
        <v>0.1409</v>
      </c>
      <c r="AF22">
        <v>0.1411</v>
      </c>
      <c r="AG22">
        <v>0.14130000000000001</v>
      </c>
      <c r="AH22">
        <v>0.14130000000000001</v>
      </c>
      <c r="AI22">
        <v>0.14149999999999999</v>
      </c>
      <c r="AJ22">
        <v>0.1416</v>
      </c>
      <c r="AK22">
        <v>0.14180000000000001</v>
      </c>
      <c r="AL22">
        <v>0.14199999999999999</v>
      </c>
      <c r="AM22">
        <v>0.14219999999999999</v>
      </c>
    </row>
    <row r="23" spans="2:39">
      <c r="B23">
        <v>374.72399999999999</v>
      </c>
      <c r="C23">
        <v>1.4</v>
      </c>
      <c r="D23">
        <v>0.20899999999999999</v>
      </c>
      <c r="E23">
        <v>0.1855</v>
      </c>
      <c r="F23">
        <v>0.18490000000000001</v>
      </c>
      <c r="G23">
        <v>0.18</v>
      </c>
      <c r="H23">
        <v>0.1724</v>
      </c>
      <c r="I23">
        <v>0.16619999999999999</v>
      </c>
      <c r="J23">
        <v>0.16170000000000001</v>
      </c>
      <c r="K23">
        <v>0.15770000000000001</v>
      </c>
      <c r="L23">
        <v>0.15429999999999999</v>
      </c>
      <c r="M23">
        <v>0.15129999999999999</v>
      </c>
      <c r="N23">
        <v>0.14899999999999999</v>
      </c>
      <c r="O23">
        <v>0.14710000000000001</v>
      </c>
      <c r="P23">
        <v>0.14560000000000001</v>
      </c>
      <c r="Q23">
        <v>0.1444</v>
      </c>
      <c r="R23">
        <v>0.1434</v>
      </c>
      <c r="S23">
        <v>0.1426</v>
      </c>
      <c r="T23">
        <v>0.14199999999999999</v>
      </c>
      <c r="U23">
        <v>0.14169999999999999</v>
      </c>
      <c r="V23">
        <v>0.1416</v>
      </c>
      <c r="W23">
        <v>0.1414</v>
      </c>
      <c r="X23">
        <v>0.14119999999999999</v>
      </c>
      <c r="Y23">
        <v>0.1409</v>
      </c>
      <c r="Z23">
        <v>0.14080000000000001</v>
      </c>
      <c r="AA23">
        <v>0.14069999999999999</v>
      </c>
      <c r="AB23">
        <v>0.14069999999999999</v>
      </c>
      <c r="AC23">
        <v>0.14069999999999999</v>
      </c>
      <c r="AD23">
        <v>0.14069999999999999</v>
      </c>
      <c r="AE23">
        <v>0.14080000000000001</v>
      </c>
      <c r="AF23">
        <v>0.1409</v>
      </c>
      <c r="AG23">
        <v>0.14099999999999999</v>
      </c>
      <c r="AH23">
        <v>0.1411</v>
      </c>
      <c r="AI23">
        <v>0.14119999999999999</v>
      </c>
      <c r="AJ23">
        <v>0.14130000000000001</v>
      </c>
      <c r="AK23">
        <v>0.1414</v>
      </c>
      <c r="AL23">
        <v>0.1416</v>
      </c>
      <c r="AM23">
        <v>0.14180000000000001</v>
      </c>
    </row>
    <row r="24" spans="2:39">
      <c r="B24">
        <v>388.10700000000003</v>
      </c>
      <c r="C24">
        <v>1.45</v>
      </c>
      <c r="D24">
        <v>0.21379999999999999</v>
      </c>
      <c r="E24">
        <v>0.1913</v>
      </c>
      <c r="F24">
        <v>0.19109999999999999</v>
      </c>
      <c r="G24">
        <v>0.186</v>
      </c>
      <c r="H24">
        <v>0.17799999999999999</v>
      </c>
      <c r="I24">
        <v>0.17130000000000001</v>
      </c>
      <c r="J24">
        <v>0.1663</v>
      </c>
      <c r="K24">
        <v>0.1618</v>
      </c>
      <c r="L24">
        <v>0.158</v>
      </c>
      <c r="M24">
        <v>0.15459999999999999</v>
      </c>
      <c r="N24">
        <v>0.152</v>
      </c>
      <c r="O24">
        <v>0.1497</v>
      </c>
      <c r="P24">
        <v>0.1479</v>
      </c>
      <c r="Q24">
        <v>0.1464</v>
      </c>
      <c r="R24">
        <v>0.1452</v>
      </c>
      <c r="S24">
        <v>0.14410000000000001</v>
      </c>
      <c r="T24">
        <v>0.14330000000000001</v>
      </c>
      <c r="U24">
        <v>0.14280000000000001</v>
      </c>
      <c r="V24">
        <v>0.1426</v>
      </c>
      <c r="W24">
        <v>0.1424</v>
      </c>
      <c r="X24">
        <v>0.14199999999999999</v>
      </c>
      <c r="Y24">
        <v>0.1416</v>
      </c>
      <c r="Z24">
        <v>0.14130000000000001</v>
      </c>
      <c r="AA24">
        <v>0.1411</v>
      </c>
      <c r="AB24">
        <v>0.14099999999999999</v>
      </c>
      <c r="AC24">
        <v>0.1409</v>
      </c>
      <c r="AD24">
        <v>0.14080000000000001</v>
      </c>
      <c r="AE24">
        <v>0.14080000000000001</v>
      </c>
      <c r="AF24">
        <v>0.14080000000000001</v>
      </c>
      <c r="AG24">
        <v>0.1409</v>
      </c>
      <c r="AH24">
        <v>0.1409</v>
      </c>
      <c r="AI24">
        <v>0.14099999999999999</v>
      </c>
      <c r="AJ24">
        <v>0.1411</v>
      </c>
      <c r="AK24">
        <v>0.14119999999999999</v>
      </c>
      <c r="AL24">
        <v>0.14130000000000001</v>
      </c>
      <c r="AM24">
        <v>0.1414</v>
      </c>
    </row>
    <row r="25" spans="2:39">
      <c r="B25">
        <v>401.49</v>
      </c>
      <c r="C25">
        <v>1.5</v>
      </c>
      <c r="D25">
        <v>0.21840000000000001</v>
      </c>
      <c r="E25">
        <v>0.1966</v>
      </c>
      <c r="F25">
        <v>0.19689999999999999</v>
      </c>
      <c r="G25">
        <v>0.19170000000000001</v>
      </c>
      <c r="H25">
        <v>0.18329999999999999</v>
      </c>
      <c r="I25">
        <v>0.17610000000000001</v>
      </c>
      <c r="J25">
        <v>0.17069999999999999</v>
      </c>
      <c r="K25">
        <v>0.1658</v>
      </c>
      <c r="L25">
        <v>0.16159999999999999</v>
      </c>
      <c r="M25">
        <v>0.15790000000000001</v>
      </c>
      <c r="N25">
        <v>0.15490000000000001</v>
      </c>
      <c r="O25">
        <v>0.15229999999999999</v>
      </c>
      <c r="P25">
        <v>0.15029999999999999</v>
      </c>
      <c r="Q25">
        <v>0.14849999999999999</v>
      </c>
      <c r="R25">
        <v>0.14699999999999999</v>
      </c>
      <c r="S25">
        <v>0.14580000000000001</v>
      </c>
      <c r="T25">
        <v>0.1447</v>
      </c>
      <c r="U25">
        <v>0.14410000000000001</v>
      </c>
      <c r="V25">
        <v>0.14380000000000001</v>
      </c>
      <c r="W25">
        <v>0.1434</v>
      </c>
      <c r="X25">
        <v>0.1429</v>
      </c>
      <c r="Y25">
        <v>0.1424</v>
      </c>
      <c r="Z25">
        <v>0.14199999999999999</v>
      </c>
      <c r="AA25">
        <v>0.1416</v>
      </c>
      <c r="AB25">
        <v>0.1414</v>
      </c>
      <c r="AC25">
        <v>0.14119999999999999</v>
      </c>
      <c r="AD25">
        <v>0.1411</v>
      </c>
      <c r="AE25">
        <v>0.14099999999999999</v>
      </c>
      <c r="AF25">
        <v>0.1409</v>
      </c>
      <c r="AG25">
        <v>0.1409</v>
      </c>
      <c r="AH25">
        <v>0.1409</v>
      </c>
      <c r="AI25">
        <v>0.14099999999999999</v>
      </c>
      <c r="AJ25">
        <v>0.14099999999999999</v>
      </c>
      <c r="AK25">
        <v>0.14099999999999999</v>
      </c>
      <c r="AL25">
        <v>0.1411</v>
      </c>
      <c r="AM25">
        <v>0.14119999999999999</v>
      </c>
    </row>
    <row r="26" spans="2:39">
      <c r="B26" t="s">
        <v>2415</v>
      </c>
      <c r="D26">
        <v>266.66000000000003</v>
      </c>
      <c r="E26">
        <v>266.83999999999997</v>
      </c>
      <c r="F26">
        <v>267.19</v>
      </c>
      <c r="G26">
        <v>267.32</v>
      </c>
      <c r="H26">
        <v>267.39</v>
      </c>
      <c r="I26">
        <v>267.47000000000003</v>
      </c>
      <c r="J26">
        <v>264.3</v>
      </c>
      <c r="K26">
        <v>263.91000000000003</v>
      </c>
      <c r="L26">
        <v>264.23</v>
      </c>
      <c r="M26">
        <v>264.33</v>
      </c>
      <c r="N26">
        <v>264.33</v>
      </c>
      <c r="O26">
        <v>264.33999999999997</v>
      </c>
      <c r="P26">
        <v>264.35000000000002</v>
      </c>
      <c r="Q26">
        <v>264.37</v>
      </c>
      <c r="R26">
        <v>264.39</v>
      </c>
      <c r="S26">
        <v>264.41000000000003</v>
      </c>
      <c r="T26">
        <v>264.43</v>
      </c>
      <c r="U26">
        <v>264.45</v>
      </c>
      <c r="V26">
        <v>259.75</v>
      </c>
      <c r="W26">
        <v>258.08</v>
      </c>
      <c r="X26">
        <v>258.36</v>
      </c>
      <c r="Y26">
        <v>258.68</v>
      </c>
      <c r="Z26">
        <v>258.97000000000003</v>
      </c>
      <c r="AA26">
        <v>259.27999999999997</v>
      </c>
      <c r="AB26">
        <v>259.58999999999997</v>
      </c>
      <c r="AC26">
        <v>259.91000000000003</v>
      </c>
      <c r="AD26">
        <v>260.23</v>
      </c>
      <c r="AE26">
        <v>260.52999999999997</v>
      </c>
      <c r="AF26">
        <v>260.85000000000002</v>
      </c>
      <c r="AG26">
        <v>261.14999999999998</v>
      </c>
      <c r="AH26">
        <v>258.19</v>
      </c>
      <c r="AI26">
        <v>257.37</v>
      </c>
      <c r="AJ26">
        <v>257.64</v>
      </c>
      <c r="AK26">
        <v>257.94</v>
      </c>
      <c r="AL26">
        <v>258.24</v>
      </c>
      <c r="AM26">
        <v>258.54000000000002</v>
      </c>
    </row>
    <row r="27" spans="2:39">
      <c r="B27" t="s">
        <v>2416</v>
      </c>
      <c r="D27" s="188">
        <v>1.7899999999999999E-2</v>
      </c>
      <c r="E27" s="188">
        <v>1.7999999999999999E-2</v>
      </c>
      <c r="F27" s="188">
        <v>1.8100000000000002E-2</v>
      </c>
      <c r="G27" s="188">
        <v>1.7899999999999999E-2</v>
      </c>
      <c r="H27" s="188">
        <v>1.7600000000000001E-2</v>
      </c>
      <c r="I27" s="188">
        <v>1.7399999999999999E-2</v>
      </c>
      <c r="J27" s="188">
        <v>1.72E-2</v>
      </c>
      <c r="K27" s="188">
        <v>1.7000000000000001E-2</v>
      </c>
      <c r="L27" s="188">
        <v>1.6899999999999998E-2</v>
      </c>
      <c r="M27" s="188">
        <v>1.67E-2</v>
      </c>
      <c r="N27" s="188">
        <v>1.66E-2</v>
      </c>
      <c r="O27" s="188">
        <v>1.6500000000000001E-2</v>
      </c>
      <c r="P27" s="188">
        <v>1.6400000000000001E-2</v>
      </c>
      <c r="Q27" s="188">
        <v>1.6299999999999999E-2</v>
      </c>
      <c r="R27" s="188">
        <v>1.6199999999999999E-2</v>
      </c>
      <c r="S27" s="188">
        <v>1.61E-2</v>
      </c>
      <c r="T27" s="188">
        <v>1.6E-2</v>
      </c>
      <c r="U27" s="188">
        <v>1.5900000000000001E-2</v>
      </c>
      <c r="V27" s="188">
        <v>1.5800000000000002E-2</v>
      </c>
      <c r="W27" s="188">
        <v>1.5699999999999999E-2</v>
      </c>
      <c r="X27" s="188">
        <v>1.5699999999999999E-2</v>
      </c>
      <c r="Y27" s="188">
        <v>1.5599999999999999E-2</v>
      </c>
      <c r="Z27" s="188">
        <v>1.55E-2</v>
      </c>
      <c r="AA27" s="188">
        <v>1.55E-2</v>
      </c>
      <c r="AB27" s="188">
        <v>1.54E-2</v>
      </c>
      <c r="AC27" s="188">
        <v>1.54E-2</v>
      </c>
      <c r="AD27" s="188">
        <v>1.5299999999999999E-2</v>
      </c>
      <c r="AE27" s="188">
        <v>1.5299999999999999E-2</v>
      </c>
      <c r="AF27" s="188">
        <v>1.5299999999999999E-2</v>
      </c>
      <c r="AG27" s="188">
        <v>1.52E-2</v>
      </c>
      <c r="AH27" s="188">
        <v>1.52E-2</v>
      </c>
      <c r="AI27" s="188">
        <v>1.52E-2</v>
      </c>
      <c r="AJ27" s="188">
        <v>1.5100000000000001E-2</v>
      </c>
      <c r="AK27" s="188">
        <v>1.5100000000000001E-2</v>
      </c>
      <c r="AL27" s="188">
        <v>1.4999999999999999E-2</v>
      </c>
      <c r="AM27" s="188">
        <v>1.4999999999999999E-2</v>
      </c>
    </row>
    <row r="28" spans="2:39">
      <c r="B28" t="s">
        <v>2417</v>
      </c>
      <c r="D28" s="188">
        <v>7.2400000000000006E-2</v>
      </c>
      <c r="E28" s="188">
        <v>3.78E-2</v>
      </c>
      <c r="F28" s="188">
        <v>2.5700000000000001E-2</v>
      </c>
      <c r="G28" s="188">
        <v>2.1700000000000001E-2</v>
      </c>
      <c r="H28" s="188">
        <v>2.01E-2</v>
      </c>
      <c r="I28" s="188">
        <v>1.8800000000000001E-2</v>
      </c>
      <c r="J28" s="188">
        <v>3.8300000000000001E-2</v>
      </c>
      <c r="K28" s="188">
        <v>3.8199999999999998E-2</v>
      </c>
      <c r="L28" s="188">
        <v>3.4099999999999998E-2</v>
      </c>
      <c r="M28" s="188">
        <v>3.1699999999999999E-2</v>
      </c>
      <c r="N28" s="188">
        <v>3.0300000000000001E-2</v>
      </c>
      <c r="O28" s="188">
        <v>2.8899999999999999E-2</v>
      </c>
      <c r="P28" s="188">
        <v>2.7799999999999998E-2</v>
      </c>
      <c r="Q28" s="188">
        <v>2.6800000000000001E-2</v>
      </c>
      <c r="R28" s="188">
        <v>2.5999999999999999E-2</v>
      </c>
      <c r="S28" s="188">
        <v>2.52E-2</v>
      </c>
      <c r="T28" s="188">
        <v>2.4500000000000001E-2</v>
      </c>
      <c r="U28" s="188">
        <v>2.3900000000000001E-2</v>
      </c>
      <c r="V28" s="188">
        <v>3.4500000000000003E-2</v>
      </c>
      <c r="W28" s="188">
        <v>3.7499999999999999E-2</v>
      </c>
      <c r="X28" s="188">
        <v>3.5900000000000001E-2</v>
      </c>
      <c r="Y28" s="188">
        <v>3.4200000000000001E-2</v>
      </c>
      <c r="Z28" s="188">
        <v>3.27E-2</v>
      </c>
      <c r="AA28" s="188">
        <v>3.1300000000000001E-2</v>
      </c>
      <c r="AB28" s="188">
        <v>3.0099999999999998E-2</v>
      </c>
      <c r="AC28" s="188">
        <v>2.8899999999999999E-2</v>
      </c>
      <c r="AD28" s="188">
        <v>2.7799999999999998E-2</v>
      </c>
      <c r="AE28" s="188">
        <v>2.69E-2</v>
      </c>
      <c r="AF28" s="188">
        <v>2.5899999999999999E-2</v>
      </c>
      <c r="AG28" s="188">
        <v>2.5100000000000001E-2</v>
      </c>
      <c r="AH28" s="188">
        <v>2.9100000000000001E-2</v>
      </c>
      <c r="AI28" s="188">
        <v>2.98E-2</v>
      </c>
      <c r="AJ28" s="188">
        <v>2.9000000000000001E-2</v>
      </c>
      <c r="AK28" s="188">
        <v>2.81E-2</v>
      </c>
      <c r="AL28" s="188">
        <v>2.7300000000000001E-2</v>
      </c>
      <c r="AM28" s="188">
        <v>2.6599999999999999E-2</v>
      </c>
    </row>
    <row r="30" spans="2:39">
      <c r="B30" t="s">
        <v>2418</v>
      </c>
      <c r="C30" s="189">
        <v>297.22000000000003</v>
      </c>
    </row>
  </sheetData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V106"/>
  <sheetViews>
    <sheetView zoomScale="70" zoomScaleNormal="70" workbookViewId="0">
      <pane xSplit="5" ySplit="4" topLeftCell="I5" activePane="bottomRight" state="frozen"/>
      <selection pane="topRight" activeCell="F1" sqref="F1"/>
      <selection pane="bottomLeft" activeCell="A5" sqref="A5"/>
      <selection pane="bottomRight" activeCell="A3" sqref="A3:V14"/>
    </sheetView>
  </sheetViews>
  <sheetFormatPr defaultRowHeight="13.5"/>
  <cols>
    <col min="1" max="1" width="13.88671875" style="25" customWidth="1"/>
    <col min="2" max="2" width="11.5546875" style="25" bestFit="1" customWidth="1"/>
    <col min="3" max="3" width="11.6640625" style="25" customWidth="1"/>
    <col min="4" max="4" width="3.77734375" style="25" customWidth="1"/>
    <col min="5" max="5" width="5" style="25" bestFit="1" customWidth="1"/>
    <col min="6" max="8" width="13.88671875" style="25" customWidth="1"/>
    <col min="9" max="9" width="11.109375" style="25" bestFit="1" customWidth="1"/>
    <col min="10" max="10" width="9" style="25" bestFit="1" customWidth="1"/>
    <col min="11" max="11" width="11.109375" style="25" bestFit="1" customWidth="1"/>
    <col min="12" max="12" width="10" style="25" bestFit="1" customWidth="1"/>
    <col min="13" max="13" width="11.109375" style="25" bestFit="1" customWidth="1"/>
    <col min="14" max="14" width="9" style="25" bestFit="1" customWidth="1"/>
    <col min="15" max="15" width="11.109375" style="25" bestFit="1" customWidth="1"/>
    <col min="16" max="16" width="10" style="25" bestFit="1" customWidth="1"/>
    <col min="17" max="17" width="11.109375" style="25" bestFit="1" customWidth="1"/>
    <col min="18" max="18" width="9" style="25" bestFit="1" customWidth="1"/>
    <col min="19" max="19" width="11.109375" style="25" bestFit="1" customWidth="1"/>
    <col min="20" max="20" width="10" style="25" bestFit="1" customWidth="1"/>
    <col min="21" max="21" width="11.109375" style="25" bestFit="1" customWidth="1"/>
    <col min="22" max="22" width="9" style="25" bestFit="1" customWidth="1"/>
    <col min="23" max="40" width="7.77734375" style="25" customWidth="1"/>
    <col min="41" max="16384" width="8.88671875" style="25"/>
  </cols>
  <sheetData>
    <row r="2" spans="1:48" ht="26.25">
      <c r="K2" s="26" t="str">
        <f>D5</f>
        <v>I</v>
      </c>
      <c r="AC2" s="25" t="s">
        <v>1150</v>
      </c>
    </row>
    <row r="3" spans="1:48" ht="15">
      <c r="F3" s="226">
        <f t="shared" ref="F3:V3" si="0">F4*spot</f>
        <v>178.33200000000002</v>
      </c>
      <c r="G3" s="226">
        <f t="shared" si="0"/>
        <v>193.19300000000001</v>
      </c>
      <c r="H3" s="226">
        <f t="shared" si="0"/>
        <v>208.054</v>
      </c>
      <c r="I3" s="226">
        <f t="shared" si="0"/>
        <v>222.91500000000002</v>
      </c>
      <c r="J3" s="226">
        <f t="shared" si="0"/>
        <v>237.77600000000004</v>
      </c>
      <c r="K3" s="226">
        <f t="shared" si="0"/>
        <v>252.63700000000003</v>
      </c>
      <c r="L3" s="226">
        <f t="shared" si="0"/>
        <v>267.49800000000005</v>
      </c>
      <c r="M3" s="226">
        <f t="shared" si="0"/>
        <v>282.35900000000004</v>
      </c>
      <c r="N3" s="227">
        <f>N4*spot</f>
        <v>297.22000000000003</v>
      </c>
      <c r="O3" s="226">
        <f t="shared" si="0"/>
        <v>312.08100000000002</v>
      </c>
      <c r="P3" s="226">
        <f t="shared" si="0"/>
        <v>326.94200000000006</v>
      </c>
      <c r="Q3" s="226">
        <f t="shared" si="0"/>
        <v>341.803</v>
      </c>
      <c r="R3" s="226">
        <f t="shared" si="0"/>
        <v>356.66400000000004</v>
      </c>
      <c r="S3" s="226">
        <f t="shared" si="0"/>
        <v>371.52500000000003</v>
      </c>
      <c r="T3" s="226">
        <f t="shared" si="0"/>
        <v>386.38600000000002</v>
      </c>
      <c r="U3" s="226">
        <f t="shared" si="0"/>
        <v>401.24700000000007</v>
      </c>
      <c r="V3" s="226">
        <f t="shared" si="0"/>
        <v>416.108</v>
      </c>
      <c r="W3" s="83"/>
      <c r="X3" s="83">
        <v>146.45400000000001</v>
      </c>
      <c r="Y3" s="83">
        <v>158.6585</v>
      </c>
      <c r="Z3" s="83">
        <v>170.863</v>
      </c>
      <c r="AA3" s="83">
        <v>183.0675</v>
      </c>
      <c r="AB3" s="83">
        <v>195.27200000000002</v>
      </c>
      <c r="AC3" s="83">
        <v>207.47649999999999</v>
      </c>
      <c r="AD3" s="83">
        <v>219.68100000000001</v>
      </c>
      <c r="AE3" s="83">
        <v>231.88549999999998</v>
      </c>
      <c r="AF3" s="83">
        <v>244.09</v>
      </c>
      <c r="AG3" s="83">
        <v>256.29450000000003</v>
      </c>
      <c r="AH3" s="83">
        <v>268.49900000000002</v>
      </c>
      <c r="AI3" s="83">
        <v>280.70349999999996</v>
      </c>
      <c r="AJ3" s="83">
        <v>292.90800000000002</v>
      </c>
      <c r="AK3" s="83">
        <v>305.11250000000001</v>
      </c>
      <c r="AL3" s="83">
        <v>317.31700000000001</v>
      </c>
      <c r="AM3" s="83">
        <v>329.5215</v>
      </c>
      <c r="AN3" s="83">
        <v>341.726</v>
      </c>
    </row>
    <row r="4" spans="1:48" ht="15.75" thickBot="1">
      <c r="A4" s="89" t="s">
        <v>564</v>
      </c>
      <c r="B4" s="89" t="s">
        <v>53</v>
      </c>
      <c r="C4" s="89" t="s">
        <v>1180</v>
      </c>
      <c r="D4" s="89"/>
      <c r="E4" s="101" t="s">
        <v>1181</v>
      </c>
      <c r="F4" s="84">
        <v>0.6</v>
      </c>
      <c r="G4" s="85">
        <v>0.65</v>
      </c>
      <c r="H4" s="85">
        <v>0.7</v>
      </c>
      <c r="I4" s="85">
        <v>0.75</v>
      </c>
      <c r="J4" s="85">
        <v>0.8</v>
      </c>
      <c r="K4" s="85">
        <v>0.85</v>
      </c>
      <c r="L4" s="85">
        <v>0.9</v>
      </c>
      <c r="M4" s="85">
        <v>0.95</v>
      </c>
      <c r="N4" s="85">
        <v>1</v>
      </c>
      <c r="O4" s="85">
        <v>1.05</v>
      </c>
      <c r="P4" s="85">
        <v>1.1000000000000001</v>
      </c>
      <c r="Q4" s="85">
        <v>1.1499999999999999</v>
      </c>
      <c r="R4" s="85">
        <v>1.2</v>
      </c>
      <c r="S4" s="85">
        <v>1.25</v>
      </c>
      <c r="T4" s="85">
        <v>1.3</v>
      </c>
      <c r="U4" s="85">
        <v>1.35</v>
      </c>
      <c r="V4" s="86">
        <v>1.4</v>
      </c>
      <c r="W4" s="83"/>
      <c r="X4" s="84">
        <v>0.6</v>
      </c>
      <c r="Y4" s="85">
        <v>0.65</v>
      </c>
      <c r="Z4" s="85">
        <v>0.7</v>
      </c>
      <c r="AA4" s="85">
        <v>0.75</v>
      </c>
      <c r="AB4" s="85">
        <v>0.8</v>
      </c>
      <c r="AC4" s="85">
        <v>0.85</v>
      </c>
      <c r="AD4" s="85">
        <v>0.9</v>
      </c>
      <c r="AE4" s="85">
        <v>0.95</v>
      </c>
      <c r="AF4" s="85">
        <v>1</v>
      </c>
      <c r="AG4" s="85">
        <v>1.05</v>
      </c>
      <c r="AH4" s="85">
        <v>1.1000000000000001</v>
      </c>
      <c r="AI4" s="85">
        <v>1.1499999999999999</v>
      </c>
      <c r="AJ4" s="85">
        <v>1.2</v>
      </c>
      <c r="AK4" s="85">
        <v>1.25</v>
      </c>
      <c r="AL4" s="85">
        <v>1.3</v>
      </c>
      <c r="AM4" s="85">
        <v>1.35</v>
      </c>
      <c r="AN4" s="86">
        <v>1.4</v>
      </c>
    </row>
    <row r="5" spans="1:48" ht="15.75">
      <c r="A5" s="223">
        <f>ROUND(1/12,5)</f>
        <v>8.3330000000000001E-2</v>
      </c>
      <c r="B5" s="91"/>
      <c r="C5" s="92" t="s">
        <v>2146</v>
      </c>
      <c r="D5" s="93" t="s">
        <v>2145</v>
      </c>
      <c r="E5" s="93" t="s">
        <v>1617</v>
      </c>
      <c r="F5" s="103">
        <v>34.840000000000003</v>
      </c>
      <c r="G5" s="103">
        <v>33.1</v>
      </c>
      <c r="H5" s="103">
        <v>31.35</v>
      </c>
      <c r="I5" s="103">
        <v>29.6</v>
      </c>
      <c r="J5" s="103">
        <v>27.78</v>
      </c>
      <c r="K5" s="103">
        <v>25.77</v>
      </c>
      <c r="L5" s="103">
        <v>22.79</v>
      </c>
      <c r="M5" s="103">
        <v>19.239999999999998</v>
      </c>
      <c r="N5" s="103">
        <v>16.41</v>
      </c>
      <c r="O5" s="103">
        <v>15.32</v>
      </c>
      <c r="P5" s="103">
        <v>16.18</v>
      </c>
      <c r="Q5" s="103">
        <v>17.29</v>
      </c>
      <c r="R5" s="103">
        <v>18.07</v>
      </c>
      <c r="S5" s="103">
        <v>18.829999999999998</v>
      </c>
      <c r="T5" s="103">
        <v>19.68</v>
      </c>
      <c r="U5" s="103">
        <v>20.34</v>
      </c>
      <c r="V5" s="103">
        <v>20.9</v>
      </c>
      <c r="W5" s="104"/>
      <c r="X5" s="105">
        <v>41.632100000000001</v>
      </c>
      <c r="Y5" s="105">
        <v>37.561599999999999</v>
      </c>
      <c r="Z5" s="105">
        <v>33.665399999999998</v>
      </c>
      <c r="AA5" s="105">
        <v>29.903500000000001</v>
      </c>
      <c r="AB5" s="105">
        <v>26.2395</v>
      </c>
      <c r="AC5" s="105">
        <v>22.6404</v>
      </c>
      <c r="AD5" s="105">
        <v>19.0808</v>
      </c>
      <c r="AE5" s="105">
        <v>15.575900000000001</v>
      </c>
      <c r="AF5" s="105">
        <v>12.384599999999999</v>
      </c>
      <c r="AG5" s="105">
        <v>10.810699999999999</v>
      </c>
      <c r="AH5" s="105">
        <v>11.638</v>
      </c>
      <c r="AI5" s="105">
        <v>13.299800000000001</v>
      </c>
      <c r="AJ5" s="105">
        <v>15.0814</v>
      </c>
      <c r="AK5" s="105">
        <v>16.825000000000003</v>
      </c>
      <c r="AL5" s="105">
        <v>18.495100000000001</v>
      </c>
      <c r="AM5" s="105">
        <v>20.086300000000001</v>
      </c>
      <c r="AN5" s="105">
        <v>21.601400000000002</v>
      </c>
      <c r="AO5" s="39"/>
      <c r="AP5" s="39"/>
      <c r="AQ5" s="39"/>
      <c r="AR5" s="39"/>
      <c r="AS5" s="39"/>
      <c r="AT5" s="39"/>
      <c r="AU5" s="39"/>
      <c r="AV5" s="39"/>
    </row>
    <row r="6" spans="1:48" ht="15.75">
      <c r="A6" s="224">
        <f>ROUND(2/12,5)</f>
        <v>0.16667000000000001</v>
      </c>
      <c r="B6" s="91"/>
      <c r="C6" s="95" t="s">
        <v>2146</v>
      </c>
      <c r="D6" s="96" t="s">
        <v>2145</v>
      </c>
      <c r="E6" s="96" t="s">
        <v>2135</v>
      </c>
      <c r="F6" s="103">
        <v>31.82</v>
      </c>
      <c r="G6" s="103">
        <v>30.02</v>
      </c>
      <c r="H6" s="103">
        <v>28.22</v>
      </c>
      <c r="I6" s="103">
        <v>26.4</v>
      </c>
      <c r="J6" s="103">
        <v>24.54</v>
      </c>
      <c r="K6" s="103">
        <v>22.52</v>
      </c>
      <c r="L6" s="103">
        <v>20.100000000000001</v>
      </c>
      <c r="M6" s="103">
        <v>17.7</v>
      </c>
      <c r="N6" s="103">
        <v>15.68</v>
      </c>
      <c r="O6" s="103">
        <v>14.52</v>
      </c>
      <c r="P6" s="103">
        <v>14.29</v>
      </c>
      <c r="Q6" s="103">
        <v>14.84</v>
      </c>
      <c r="R6" s="103">
        <v>15.65</v>
      </c>
      <c r="S6" s="103">
        <v>16.45</v>
      </c>
      <c r="T6" s="103">
        <v>17.22</v>
      </c>
      <c r="U6" s="103">
        <v>17.920000000000002</v>
      </c>
      <c r="V6" s="103">
        <v>18.55</v>
      </c>
      <c r="W6" s="104"/>
      <c r="X6" s="105">
        <v>37.9148</v>
      </c>
      <c r="Y6" s="105">
        <v>34.417500000000004</v>
      </c>
      <c r="Z6" s="105">
        <v>31.073499999999999</v>
      </c>
      <c r="AA6" s="105">
        <v>27.850599999999996</v>
      </c>
      <c r="AB6" s="105">
        <v>24.721299999999999</v>
      </c>
      <c r="AC6" s="105">
        <v>21.6633</v>
      </c>
      <c r="AD6" s="105">
        <v>18.6662</v>
      </c>
      <c r="AE6" s="105">
        <v>15.758600000000001</v>
      </c>
      <c r="AF6" s="105">
        <v>13.127600000000001</v>
      </c>
      <c r="AG6" s="105">
        <v>11.4681</v>
      </c>
      <c r="AH6" s="105">
        <v>11.505000000000001</v>
      </c>
      <c r="AI6" s="105">
        <v>12.5444</v>
      </c>
      <c r="AJ6" s="105">
        <v>13.875000000000002</v>
      </c>
      <c r="AK6" s="105">
        <v>15.254799999999999</v>
      </c>
      <c r="AL6" s="105">
        <v>16.610800000000001</v>
      </c>
      <c r="AM6" s="105">
        <v>17.920200000000001</v>
      </c>
      <c r="AN6" s="105">
        <v>19.177199999999999</v>
      </c>
      <c r="AO6" s="39"/>
      <c r="AP6" s="39"/>
      <c r="AQ6" s="39"/>
      <c r="AR6" s="39"/>
      <c r="AS6" s="39"/>
      <c r="AT6" s="39"/>
      <c r="AU6" s="39"/>
      <c r="AV6" s="39"/>
    </row>
    <row r="7" spans="1:48" ht="15.75">
      <c r="A7" s="224">
        <f>3/12</f>
        <v>0.25</v>
      </c>
      <c r="B7" s="91"/>
      <c r="C7" s="95" t="s">
        <v>2146</v>
      </c>
      <c r="D7" s="96" t="s">
        <v>2145</v>
      </c>
      <c r="E7" s="96" t="s">
        <v>2136</v>
      </c>
      <c r="F7" s="103">
        <v>30.69</v>
      </c>
      <c r="G7" s="103">
        <v>28.83</v>
      </c>
      <c r="H7" s="103">
        <v>26.97</v>
      </c>
      <c r="I7" s="103">
        <v>25.09</v>
      </c>
      <c r="J7" s="103">
        <v>23.18</v>
      </c>
      <c r="K7" s="103">
        <v>21.18</v>
      </c>
      <c r="L7" s="103">
        <v>19.07</v>
      </c>
      <c r="M7" s="103">
        <v>16.989999999999998</v>
      </c>
      <c r="N7" s="103">
        <v>15.27</v>
      </c>
      <c r="O7" s="103">
        <v>14.32</v>
      </c>
      <c r="P7" s="103">
        <v>14.23</v>
      </c>
      <c r="Q7" s="103">
        <v>14.76</v>
      </c>
      <c r="R7" s="103">
        <v>15.54</v>
      </c>
      <c r="S7" s="103">
        <v>16.34</v>
      </c>
      <c r="T7" s="103">
        <v>17.11</v>
      </c>
      <c r="U7" s="103">
        <v>17.82</v>
      </c>
      <c r="V7" s="103">
        <v>18.489999999999998</v>
      </c>
      <c r="W7" s="104"/>
      <c r="X7" s="105">
        <v>35.808700000000002</v>
      </c>
      <c r="Y7" s="105">
        <v>32.652999999999999</v>
      </c>
      <c r="Z7" s="105">
        <v>29.639100000000003</v>
      </c>
      <c r="AA7" s="105">
        <v>26.739400000000003</v>
      </c>
      <c r="AB7" s="105">
        <v>23.931799999999999</v>
      </c>
      <c r="AC7" s="105">
        <v>21.200199999999999</v>
      </c>
      <c r="AD7" s="105">
        <v>18.541899999999998</v>
      </c>
      <c r="AE7" s="105">
        <v>15.989600000000001</v>
      </c>
      <c r="AF7" s="105">
        <v>13.690799999999999</v>
      </c>
      <c r="AG7" s="105">
        <v>12.092000000000001</v>
      </c>
      <c r="AH7" s="105">
        <v>11.739700000000001</v>
      </c>
      <c r="AI7" s="105">
        <v>12.360300000000001</v>
      </c>
      <c r="AJ7" s="105">
        <v>13.3772</v>
      </c>
      <c r="AK7" s="105">
        <v>14.5122</v>
      </c>
      <c r="AL7" s="105">
        <v>15.663599999999999</v>
      </c>
      <c r="AM7" s="105">
        <v>16.794</v>
      </c>
      <c r="AN7" s="105">
        <v>17.889600000000002</v>
      </c>
      <c r="AO7" s="39"/>
      <c r="AP7" s="39"/>
      <c r="AQ7" s="39"/>
      <c r="AR7" s="39"/>
      <c r="AS7" s="39"/>
      <c r="AT7" s="39"/>
      <c r="AU7" s="39"/>
      <c r="AV7" s="39"/>
    </row>
    <row r="8" spans="1:48" ht="15.75">
      <c r="A8" s="224">
        <f>6/12</f>
        <v>0.5</v>
      </c>
      <c r="B8" s="91"/>
      <c r="C8" s="95" t="s">
        <v>2146</v>
      </c>
      <c r="D8" s="96" t="s">
        <v>2145</v>
      </c>
      <c r="E8" s="96" t="s">
        <v>2137</v>
      </c>
      <c r="F8" s="103">
        <v>27.09</v>
      </c>
      <c r="G8" s="103">
        <v>25.43</v>
      </c>
      <c r="H8" s="103">
        <v>23.8</v>
      </c>
      <c r="I8" s="103">
        <v>22.18</v>
      </c>
      <c r="J8" s="103">
        <v>20.58</v>
      </c>
      <c r="K8" s="103">
        <v>19</v>
      </c>
      <c r="L8" s="103">
        <v>17.48</v>
      </c>
      <c r="M8" s="103">
        <v>16.07</v>
      </c>
      <c r="N8" s="103">
        <v>14.91</v>
      </c>
      <c r="O8" s="103">
        <v>14.18</v>
      </c>
      <c r="P8" s="103">
        <v>13.95</v>
      </c>
      <c r="Q8" s="103">
        <v>14.11</v>
      </c>
      <c r="R8" s="103">
        <v>14.51</v>
      </c>
      <c r="S8" s="103">
        <v>15.02</v>
      </c>
      <c r="T8" s="103">
        <v>15.55</v>
      </c>
      <c r="U8" s="103">
        <v>16.09</v>
      </c>
      <c r="V8" s="103">
        <v>16.62</v>
      </c>
      <c r="W8" s="104"/>
      <c r="X8" s="105">
        <v>32.146700000000003</v>
      </c>
      <c r="Y8" s="105">
        <v>29.616500000000002</v>
      </c>
      <c r="Z8" s="105">
        <v>27.209100000000003</v>
      </c>
      <c r="AA8" s="105">
        <v>24.9054</v>
      </c>
      <c r="AB8" s="105">
        <v>22.6922</v>
      </c>
      <c r="AC8" s="105">
        <v>20.563300000000002</v>
      </c>
      <c r="AD8" s="105">
        <v>18.5246</v>
      </c>
      <c r="AE8" s="105">
        <v>16.606099999999998</v>
      </c>
      <c r="AF8" s="105">
        <v>14.8889</v>
      </c>
      <c r="AG8" s="105">
        <v>13.543699999999999</v>
      </c>
      <c r="AH8" s="105">
        <v>12.795599999999999</v>
      </c>
      <c r="AI8" s="105">
        <v>12.7028</v>
      </c>
      <c r="AJ8" s="105">
        <v>13.074299999999999</v>
      </c>
      <c r="AK8" s="105">
        <v>13.6904</v>
      </c>
      <c r="AL8" s="105">
        <v>14.416899999999998</v>
      </c>
      <c r="AM8" s="105">
        <v>15.186</v>
      </c>
      <c r="AN8" s="105">
        <v>15.964300000000001</v>
      </c>
      <c r="AO8" s="39"/>
      <c r="AP8" s="39"/>
      <c r="AQ8" s="39"/>
      <c r="AR8" s="39"/>
      <c r="AS8" s="39"/>
      <c r="AT8" s="39"/>
      <c r="AU8" s="39"/>
      <c r="AV8" s="39"/>
    </row>
    <row r="9" spans="1:48" ht="15.75">
      <c r="A9" s="224">
        <f>9/12</f>
        <v>0.75</v>
      </c>
      <c r="B9" s="91"/>
      <c r="C9" s="95" t="s">
        <v>2146</v>
      </c>
      <c r="D9" s="96" t="s">
        <v>2145</v>
      </c>
      <c r="E9" s="96" t="s">
        <v>2138</v>
      </c>
      <c r="F9" s="103">
        <v>24.41</v>
      </c>
      <c r="G9" s="103">
        <v>23</v>
      </c>
      <c r="H9" s="103">
        <v>21.63</v>
      </c>
      <c r="I9" s="103">
        <v>20.29</v>
      </c>
      <c r="J9" s="103">
        <v>19.010000000000002</v>
      </c>
      <c r="K9" s="103">
        <v>17.78</v>
      </c>
      <c r="L9" s="103">
        <v>16.64</v>
      </c>
      <c r="M9" s="103">
        <v>15.62</v>
      </c>
      <c r="N9" s="103">
        <v>14.79</v>
      </c>
      <c r="O9" s="103">
        <v>14.23</v>
      </c>
      <c r="P9" s="103">
        <v>13.96</v>
      </c>
      <c r="Q9" s="103">
        <v>13.94</v>
      </c>
      <c r="R9" s="103">
        <v>14.1</v>
      </c>
      <c r="S9" s="103">
        <v>14.37</v>
      </c>
      <c r="T9" s="103">
        <v>14.7</v>
      </c>
      <c r="U9" s="103">
        <v>15.06</v>
      </c>
      <c r="V9" s="103">
        <v>15.43</v>
      </c>
      <c r="W9" s="104"/>
      <c r="X9" s="105">
        <v>29.9541</v>
      </c>
      <c r="Y9" s="105">
        <v>27.813100000000002</v>
      </c>
      <c r="Z9" s="105">
        <v>25.783899999999999</v>
      </c>
      <c r="AA9" s="105">
        <v>23.8523</v>
      </c>
      <c r="AB9" s="105">
        <v>22.009399999999999</v>
      </c>
      <c r="AC9" s="105">
        <v>20.252800000000001</v>
      </c>
      <c r="AD9" s="105">
        <v>18.589400000000001</v>
      </c>
      <c r="AE9" s="105">
        <v>17.041799999999999</v>
      </c>
      <c r="AF9" s="105">
        <v>15.6579</v>
      </c>
      <c r="AG9" s="105">
        <v>14.520900000000001</v>
      </c>
      <c r="AH9" s="105">
        <v>13.7356</v>
      </c>
      <c r="AI9" s="105">
        <v>13.364100000000001</v>
      </c>
      <c r="AJ9" s="105">
        <v>13.3652</v>
      </c>
      <c r="AK9" s="105">
        <v>13.6297</v>
      </c>
      <c r="AL9" s="105">
        <v>14.053099999999999</v>
      </c>
      <c r="AM9" s="105">
        <v>14.563599999999999</v>
      </c>
      <c r="AN9" s="105">
        <v>15.118100000000002</v>
      </c>
      <c r="AO9" s="39"/>
      <c r="AP9" s="39"/>
      <c r="AQ9" s="39"/>
      <c r="AR9" s="39"/>
      <c r="AS9" s="39"/>
      <c r="AT9" s="39"/>
      <c r="AU9" s="39"/>
      <c r="AV9" s="39"/>
    </row>
    <row r="10" spans="1:48" ht="15.75">
      <c r="A10" s="224">
        <v>1</v>
      </c>
      <c r="B10" s="91"/>
      <c r="C10" s="95" t="s">
        <v>2146</v>
      </c>
      <c r="D10" s="96" t="s">
        <v>2145</v>
      </c>
      <c r="E10" s="96" t="s">
        <v>2139</v>
      </c>
      <c r="F10" s="103">
        <v>22.77</v>
      </c>
      <c r="G10" s="103">
        <v>21.56</v>
      </c>
      <c r="H10" s="103">
        <v>20.41</v>
      </c>
      <c r="I10" s="103">
        <v>19.3</v>
      </c>
      <c r="J10" s="103">
        <v>18.260000000000002</v>
      </c>
      <c r="K10" s="103">
        <v>17.27</v>
      </c>
      <c r="L10" s="103">
        <v>16.36</v>
      </c>
      <c r="M10" s="103">
        <v>15.56</v>
      </c>
      <c r="N10" s="193">
        <v>14.9</v>
      </c>
      <c r="O10" s="103">
        <v>14.4</v>
      </c>
      <c r="P10" s="103">
        <v>14.09</v>
      </c>
      <c r="Q10" s="103">
        <v>13.95</v>
      </c>
      <c r="R10" s="103">
        <v>13.96</v>
      </c>
      <c r="S10" s="103">
        <v>14.06</v>
      </c>
      <c r="T10" s="103">
        <v>14.24</v>
      </c>
      <c r="U10" s="103">
        <v>14.46</v>
      </c>
      <c r="V10" s="103">
        <v>14.71</v>
      </c>
      <c r="W10" s="104"/>
      <c r="X10" s="105">
        <v>28.460699999999999</v>
      </c>
      <c r="Y10" s="105">
        <v>26.593899999999998</v>
      </c>
      <c r="Z10" s="105">
        <v>24.831199999999999</v>
      </c>
      <c r="AA10" s="105">
        <v>23.161100000000001</v>
      </c>
      <c r="AB10" s="105">
        <v>21.576999999999998</v>
      </c>
      <c r="AC10" s="105">
        <v>20.0778</v>
      </c>
      <c r="AD10" s="105">
        <v>18.6691</v>
      </c>
      <c r="AE10" s="105">
        <v>17.367100000000001</v>
      </c>
      <c r="AF10" s="105">
        <v>16.2013</v>
      </c>
      <c r="AG10" s="105">
        <v>15.217500000000001</v>
      </c>
      <c r="AH10" s="105">
        <v>14.470700000000001</v>
      </c>
      <c r="AI10" s="105">
        <v>14.0015</v>
      </c>
      <c r="AJ10" s="105">
        <v>13.808400000000001</v>
      </c>
      <c r="AK10" s="105">
        <v>13.845499999999999</v>
      </c>
      <c r="AL10" s="105">
        <v>14.048999999999999</v>
      </c>
      <c r="AM10" s="105">
        <v>14.361499999999999</v>
      </c>
      <c r="AN10" s="105">
        <v>14.741399999999999</v>
      </c>
      <c r="AO10" s="39"/>
      <c r="AP10" s="39"/>
      <c r="AQ10" s="39"/>
      <c r="AR10" s="39"/>
      <c r="AS10" s="39"/>
      <c r="AT10" s="39"/>
      <c r="AU10" s="39"/>
      <c r="AV10" s="39"/>
    </row>
    <row r="11" spans="1:48" ht="15.75">
      <c r="A11" s="224">
        <f>18/12</f>
        <v>1.5</v>
      </c>
      <c r="B11" s="91"/>
      <c r="C11" s="95" t="s">
        <v>2146</v>
      </c>
      <c r="D11" s="96" t="s">
        <v>2145</v>
      </c>
      <c r="E11" s="96" t="s">
        <v>2140</v>
      </c>
      <c r="F11" s="103">
        <v>20.73</v>
      </c>
      <c r="G11" s="103">
        <v>19.809999999999999</v>
      </c>
      <c r="H11" s="103">
        <v>18.95</v>
      </c>
      <c r="I11" s="103">
        <v>18.14</v>
      </c>
      <c r="J11" s="103">
        <v>17.39</v>
      </c>
      <c r="K11" s="103">
        <v>16.690000000000001</v>
      </c>
      <c r="L11" s="103">
        <v>16.059999999999999</v>
      </c>
      <c r="M11" s="103">
        <v>15.5</v>
      </c>
      <c r="N11" s="103">
        <v>15.03</v>
      </c>
      <c r="O11" s="103">
        <v>14.65</v>
      </c>
      <c r="P11" s="103">
        <v>14.36</v>
      </c>
      <c r="Q11" s="103">
        <v>14.16</v>
      </c>
      <c r="R11" s="103">
        <v>14.04</v>
      </c>
      <c r="S11" s="103">
        <v>14</v>
      </c>
      <c r="T11" s="103">
        <v>14.01</v>
      </c>
      <c r="U11" s="103">
        <v>14.07</v>
      </c>
      <c r="V11" s="103">
        <v>14.17</v>
      </c>
      <c r="W11" s="104"/>
      <c r="X11" s="105">
        <v>26.677099999999999</v>
      </c>
      <c r="Y11" s="105">
        <v>25.163200000000003</v>
      </c>
      <c r="Z11" s="105">
        <v>23.742599999999999</v>
      </c>
      <c r="AA11" s="105">
        <v>22.406499999999998</v>
      </c>
      <c r="AB11" s="105">
        <v>21.15</v>
      </c>
      <c r="AC11" s="105">
        <v>19.971700000000002</v>
      </c>
      <c r="AD11" s="105">
        <v>18.874500000000001</v>
      </c>
      <c r="AE11" s="105">
        <v>17.8659</v>
      </c>
      <c r="AF11" s="105">
        <v>16.958500000000001</v>
      </c>
      <c r="AG11" s="105">
        <v>16.169700000000002</v>
      </c>
      <c r="AH11" s="105">
        <v>15.519</v>
      </c>
      <c r="AI11" s="105">
        <v>15.0229</v>
      </c>
      <c r="AJ11" s="105">
        <v>14.688000000000001</v>
      </c>
      <c r="AK11" s="105">
        <v>14.5068</v>
      </c>
      <c r="AL11" s="105">
        <v>14.4594</v>
      </c>
      <c r="AM11" s="105">
        <v>14.519499999999999</v>
      </c>
      <c r="AN11" s="105">
        <v>14.660799999999998</v>
      </c>
      <c r="AO11" s="39"/>
      <c r="AP11" s="39"/>
      <c r="AQ11" s="39"/>
      <c r="AR11" s="39"/>
      <c r="AS11" s="39"/>
      <c r="AT11" s="39"/>
      <c r="AU11" s="39"/>
      <c r="AV11" s="39"/>
    </row>
    <row r="12" spans="1:48" ht="15.75">
      <c r="A12" s="224">
        <v>2</v>
      </c>
      <c r="B12" s="91"/>
      <c r="C12" s="95" t="s">
        <v>2146</v>
      </c>
      <c r="D12" s="96" t="s">
        <v>2145</v>
      </c>
      <c r="E12" s="96" t="s">
        <v>2141</v>
      </c>
      <c r="F12" s="103">
        <v>19.440000000000001</v>
      </c>
      <c r="G12" s="103">
        <v>18.71</v>
      </c>
      <c r="H12" s="103">
        <v>18.02</v>
      </c>
      <c r="I12" s="103">
        <v>17.39</v>
      </c>
      <c r="J12" s="103">
        <v>16.809999999999999</v>
      </c>
      <c r="K12" s="103">
        <v>16.29</v>
      </c>
      <c r="L12" s="103">
        <v>15.81</v>
      </c>
      <c r="M12" s="103">
        <v>15.39</v>
      </c>
      <c r="N12" s="103">
        <v>15.03</v>
      </c>
      <c r="O12" s="103">
        <v>14.73</v>
      </c>
      <c r="P12" s="103">
        <v>14.49</v>
      </c>
      <c r="Q12" s="103">
        <v>14.31</v>
      </c>
      <c r="R12" s="103">
        <v>14.18</v>
      </c>
      <c r="S12" s="103">
        <v>14.1</v>
      </c>
      <c r="T12" s="103">
        <v>14.06</v>
      </c>
      <c r="U12" s="103">
        <v>14.05</v>
      </c>
      <c r="V12" s="103">
        <v>14.07</v>
      </c>
      <c r="W12" s="104"/>
      <c r="X12" s="105">
        <v>25.794499999999999</v>
      </c>
      <c r="Y12" s="105">
        <v>24.482799999999997</v>
      </c>
      <c r="Z12" s="105">
        <v>23.257300000000001</v>
      </c>
      <c r="AA12" s="105">
        <v>22.110399999999998</v>
      </c>
      <c r="AB12" s="105">
        <v>21.037199999999999</v>
      </c>
      <c r="AC12" s="105">
        <v>20.036000000000001</v>
      </c>
      <c r="AD12" s="105">
        <v>19.107599999999998</v>
      </c>
      <c r="AE12" s="105">
        <v>18.255299999999998</v>
      </c>
      <c r="AF12" s="105">
        <v>17.485199999999999</v>
      </c>
      <c r="AG12" s="105">
        <v>16.805500000000002</v>
      </c>
      <c r="AH12" s="105">
        <v>16.224900000000002</v>
      </c>
      <c r="AI12" s="105">
        <v>15.751100000000001</v>
      </c>
      <c r="AJ12" s="105">
        <v>15.388199999999999</v>
      </c>
      <c r="AK12" s="105">
        <v>15.1347</v>
      </c>
      <c r="AL12" s="105">
        <v>14.982899999999999</v>
      </c>
      <c r="AM12" s="105">
        <v>14.9206</v>
      </c>
      <c r="AN12" s="105">
        <v>14.933199999999999</v>
      </c>
      <c r="AO12" s="39"/>
      <c r="AP12" s="39"/>
      <c r="AQ12" s="39"/>
      <c r="AR12" s="39"/>
      <c r="AS12" s="39"/>
      <c r="AT12" s="39"/>
      <c r="AU12" s="39"/>
      <c r="AV12" s="39"/>
    </row>
    <row r="13" spans="1:48" ht="15.75">
      <c r="A13" s="224">
        <f>30/12</f>
        <v>2.5</v>
      </c>
      <c r="B13" s="91"/>
      <c r="C13" s="95" t="s">
        <v>77</v>
      </c>
      <c r="D13" s="96" t="s">
        <v>1150</v>
      </c>
      <c r="E13" s="96" t="s">
        <v>2142</v>
      </c>
      <c r="F13" s="103">
        <v>18.760000000000002</v>
      </c>
      <c r="G13" s="103">
        <v>18.149999999999999</v>
      </c>
      <c r="H13" s="103">
        <v>17.600000000000001</v>
      </c>
      <c r="I13" s="103">
        <v>17.09</v>
      </c>
      <c r="J13" s="103">
        <v>16.62</v>
      </c>
      <c r="K13" s="103">
        <v>16.190000000000001</v>
      </c>
      <c r="L13" s="103">
        <v>15.8</v>
      </c>
      <c r="M13" s="103">
        <v>15.46</v>
      </c>
      <c r="N13" s="103">
        <v>15.16</v>
      </c>
      <c r="O13" s="103">
        <v>14.9</v>
      </c>
      <c r="P13" s="103">
        <v>14.68</v>
      </c>
      <c r="Q13" s="103">
        <v>14.51</v>
      </c>
      <c r="R13" s="103">
        <v>14.36</v>
      </c>
      <c r="S13" s="103">
        <v>14.26</v>
      </c>
      <c r="T13" s="103">
        <v>14.18</v>
      </c>
      <c r="U13" s="103">
        <v>14.13</v>
      </c>
      <c r="V13" s="103">
        <v>14.1</v>
      </c>
      <c r="W13" s="104"/>
      <c r="X13" s="105">
        <v>25.498549999999998</v>
      </c>
      <c r="Y13" s="105">
        <v>24.282049999999998</v>
      </c>
      <c r="Z13" s="105">
        <v>23.147950000000002</v>
      </c>
      <c r="AA13" s="105">
        <v>22.088999999999999</v>
      </c>
      <c r="AB13" s="105">
        <v>21.100349999999999</v>
      </c>
      <c r="AC13" s="105">
        <v>20.1798</v>
      </c>
      <c r="AD13" s="105">
        <v>19.327300000000001</v>
      </c>
      <c r="AE13" s="105">
        <v>18.544699999999999</v>
      </c>
      <c r="AF13" s="105">
        <v>17.83595</v>
      </c>
      <c r="AG13" s="105">
        <v>17.206400000000002</v>
      </c>
      <c r="AH13" s="105">
        <v>16.661850000000001</v>
      </c>
      <c r="AI13" s="105">
        <v>16.2074</v>
      </c>
      <c r="AJ13" s="105">
        <v>15.845749999999999</v>
      </c>
      <c r="AK13" s="105">
        <v>15.575900000000001</v>
      </c>
      <c r="AL13" s="105">
        <v>15.39255</v>
      </c>
      <c r="AM13" s="105">
        <v>15.28715</v>
      </c>
      <c r="AN13" s="105">
        <v>15.2491</v>
      </c>
      <c r="AO13" s="39"/>
      <c r="AP13" s="39"/>
      <c r="AQ13" s="39"/>
      <c r="AR13" s="39"/>
      <c r="AS13" s="39"/>
      <c r="AT13" s="39"/>
      <c r="AU13" s="39"/>
      <c r="AV13" s="39"/>
    </row>
    <row r="14" spans="1:48" ht="16.5" thickBot="1">
      <c r="A14" s="225">
        <v>3</v>
      </c>
      <c r="B14" s="91"/>
      <c r="C14" s="98" t="s">
        <v>2146</v>
      </c>
      <c r="D14" s="99" t="s">
        <v>2145</v>
      </c>
      <c r="E14" s="99" t="s">
        <v>2143</v>
      </c>
      <c r="F14" s="103">
        <v>18.21</v>
      </c>
      <c r="G14" s="103">
        <v>17.7</v>
      </c>
      <c r="H14" s="103">
        <v>17.23</v>
      </c>
      <c r="I14" s="103">
        <v>16.8</v>
      </c>
      <c r="J14" s="103">
        <v>16.41</v>
      </c>
      <c r="K14" s="103">
        <v>16.059999999999999</v>
      </c>
      <c r="L14" s="103">
        <v>15.73</v>
      </c>
      <c r="M14" s="103">
        <v>15.45</v>
      </c>
      <c r="N14" s="103">
        <v>15.2</v>
      </c>
      <c r="O14" s="103">
        <v>14.97</v>
      </c>
      <c r="P14" s="103">
        <v>14.78</v>
      </c>
      <c r="Q14" s="103">
        <v>14.62</v>
      </c>
      <c r="R14" s="103">
        <v>14.49</v>
      </c>
      <c r="S14" s="103">
        <v>14.38</v>
      </c>
      <c r="T14" s="103">
        <v>14.29</v>
      </c>
      <c r="U14" s="103">
        <v>14.22</v>
      </c>
      <c r="V14" s="103">
        <v>14.18</v>
      </c>
      <c r="W14" s="104"/>
      <c r="X14" s="105">
        <v>25.202599999999997</v>
      </c>
      <c r="Y14" s="105">
        <v>24.081299999999999</v>
      </c>
      <c r="Z14" s="105">
        <v>23.038600000000002</v>
      </c>
      <c r="AA14" s="105">
        <v>22.067600000000002</v>
      </c>
      <c r="AB14" s="105">
        <v>21.163499999999999</v>
      </c>
      <c r="AC14" s="105">
        <v>20.323599999999999</v>
      </c>
      <c r="AD14" s="105">
        <v>19.547000000000001</v>
      </c>
      <c r="AE14" s="105">
        <v>18.834099999999999</v>
      </c>
      <c r="AF14" s="105">
        <v>18.186700000000002</v>
      </c>
      <c r="AG14" s="105">
        <v>17.607300000000002</v>
      </c>
      <c r="AH14" s="105">
        <v>17.098800000000001</v>
      </c>
      <c r="AI14" s="105">
        <v>16.663700000000002</v>
      </c>
      <c r="AJ14" s="105">
        <v>16.3033</v>
      </c>
      <c r="AK14" s="105">
        <v>16.017099999999999</v>
      </c>
      <c r="AL14" s="105">
        <v>15.802199999999999</v>
      </c>
      <c r="AM14" s="105">
        <v>15.653700000000001</v>
      </c>
      <c r="AN14" s="105">
        <v>15.565000000000001</v>
      </c>
      <c r="AO14" s="39"/>
      <c r="AP14" s="39"/>
      <c r="AQ14" s="39"/>
      <c r="AR14" s="39"/>
      <c r="AS14" s="39"/>
      <c r="AT14" s="39"/>
      <c r="AU14" s="39"/>
      <c r="AV14" s="39"/>
    </row>
    <row r="15" spans="1:48" ht="15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</row>
    <row r="16" spans="1:48" ht="15">
      <c r="A16" s="83"/>
      <c r="B16" s="83"/>
      <c r="C16" s="83"/>
      <c r="D16" s="83"/>
      <c r="E16" s="83"/>
      <c r="F16" s="82">
        <f>F17*div!$A$7</f>
        <v>0</v>
      </c>
      <c r="G16" s="82">
        <f>G17*div!$A$7</f>
        <v>0</v>
      </c>
      <c r="H16" s="82">
        <f>H17*div!$A$7</f>
        <v>0</v>
      </c>
      <c r="I16" s="82">
        <f>I17*div!$A$7</f>
        <v>0</v>
      </c>
      <c r="J16" s="82">
        <f>J17*div!$A$7</f>
        <v>0</v>
      </c>
      <c r="K16" s="82">
        <f>K17*div!$A$7</f>
        <v>0</v>
      </c>
      <c r="L16" s="82">
        <f>L17*div!$A$7</f>
        <v>0</v>
      </c>
      <c r="M16" s="82">
        <f>M17*div!$A$7</f>
        <v>0</v>
      </c>
      <c r="N16" s="82">
        <f>N17*div!$A$7</f>
        <v>0</v>
      </c>
      <c r="O16" s="82">
        <f>O17*div!$A$7</f>
        <v>0</v>
      </c>
      <c r="P16" s="82">
        <f>P17*div!$A$7</f>
        <v>0</v>
      </c>
      <c r="Q16" s="82">
        <f>Q17*div!$A$7</f>
        <v>0</v>
      </c>
      <c r="R16" s="82">
        <f>R17*div!$A$7</f>
        <v>0</v>
      </c>
      <c r="S16" s="82">
        <f>S17*div!$A$7</f>
        <v>0</v>
      </c>
      <c r="T16" s="82">
        <f>T17*div!$A$7</f>
        <v>0</v>
      </c>
      <c r="U16" s="82">
        <f>U17*div!$A$7</f>
        <v>0</v>
      </c>
      <c r="V16" s="82">
        <f>V17*div!$A$7</f>
        <v>0</v>
      </c>
      <c r="W16" s="83"/>
      <c r="X16" s="83">
        <v>5264.2979999999998</v>
      </c>
      <c r="Y16" s="83">
        <v>5702.9895000000006</v>
      </c>
      <c r="Z16" s="83">
        <v>6141.6809999999996</v>
      </c>
      <c r="AA16" s="83">
        <v>6580.3724999999995</v>
      </c>
      <c r="AB16" s="83">
        <v>7019.0640000000003</v>
      </c>
      <c r="AC16" s="83">
        <v>7457.7554999999993</v>
      </c>
      <c r="AD16" s="83">
        <v>7896.4470000000001</v>
      </c>
      <c r="AE16" s="83">
        <v>8335.1384999999991</v>
      </c>
      <c r="AF16" s="83">
        <v>8773.83</v>
      </c>
      <c r="AG16" s="83">
        <v>9212.5215000000007</v>
      </c>
      <c r="AH16" s="83">
        <v>9651.2130000000016</v>
      </c>
      <c r="AI16" s="83">
        <v>10089.904499999999</v>
      </c>
      <c r="AJ16" s="83">
        <v>10528.596</v>
      </c>
      <c r="AK16" s="83">
        <v>10967.2875</v>
      </c>
      <c r="AL16" s="83">
        <v>11405.979000000001</v>
      </c>
      <c r="AM16" s="83">
        <v>11844.6705</v>
      </c>
      <c r="AN16" s="83">
        <v>12283.361999999999</v>
      </c>
    </row>
    <row r="17" spans="1:40" s="27" customFormat="1" ht="15.75" thickBot="1">
      <c r="A17" s="89" t="s">
        <v>565</v>
      </c>
      <c r="B17" s="89" t="s">
        <v>53</v>
      </c>
      <c r="C17" s="89" t="s">
        <v>1180</v>
      </c>
      <c r="D17" s="89"/>
      <c r="E17" s="101" t="s">
        <v>1181</v>
      </c>
      <c r="F17" s="84">
        <v>0.6</v>
      </c>
      <c r="G17" s="85">
        <v>0.65</v>
      </c>
      <c r="H17" s="85">
        <v>0.7</v>
      </c>
      <c r="I17" s="85">
        <v>0.75</v>
      </c>
      <c r="J17" s="85">
        <v>0.8</v>
      </c>
      <c r="K17" s="85">
        <v>0.85</v>
      </c>
      <c r="L17" s="85">
        <v>0.9</v>
      </c>
      <c r="M17" s="85">
        <v>0.95</v>
      </c>
      <c r="N17" s="85">
        <v>1</v>
      </c>
      <c r="O17" s="85">
        <v>1.05</v>
      </c>
      <c r="P17" s="85">
        <v>1.1000000000000001</v>
      </c>
      <c r="Q17" s="85">
        <v>1.1499999999999999</v>
      </c>
      <c r="R17" s="85">
        <v>1.2</v>
      </c>
      <c r="S17" s="85">
        <v>1.25</v>
      </c>
      <c r="T17" s="85">
        <v>1.3</v>
      </c>
      <c r="U17" s="85">
        <v>1.35</v>
      </c>
      <c r="V17" s="86">
        <v>1.4</v>
      </c>
      <c r="W17" s="88"/>
      <c r="X17" s="84">
        <v>0.6</v>
      </c>
      <c r="Y17" s="85">
        <v>0.65</v>
      </c>
      <c r="Z17" s="85">
        <v>0.7</v>
      </c>
      <c r="AA17" s="85">
        <v>0.75</v>
      </c>
      <c r="AB17" s="85">
        <v>0.8</v>
      </c>
      <c r="AC17" s="85">
        <v>0.85</v>
      </c>
      <c r="AD17" s="85">
        <v>0.9</v>
      </c>
      <c r="AE17" s="85">
        <v>0.95</v>
      </c>
      <c r="AF17" s="85">
        <v>1</v>
      </c>
      <c r="AG17" s="85">
        <v>1.05</v>
      </c>
      <c r="AH17" s="85">
        <v>1.1000000000000001</v>
      </c>
      <c r="AI17" s="85">
        <v>1.1499999999999999</v>
      </c>
      <c r="AJ17" s="85">
        <v>1.2</v>
      </c>
      <c r="AK17" s="85">
        <v>1.25</v>
      </c>
      <c r="AL17" s="85">
        <v>1.3</v>
      </c>
      <c r="AM17" s="85">
        <v>1.35</v>
      </c>
      <c r="AN17" s="86">
        <v>1.4</v>
      </c>
    </row>
    <row r="18" spans="1:40" s="27" customFormat="1" ht="15.75">
      <c r="A18" s="90">
        <f>1/12</f>
        <v>8.3333333333333329E-2</v>
      </c>
      <c r="B18" s="91">
        <v>42572</v>
      </c>
      <c r="C18" s="92" t="s">
        <v>2147</v>
      </c>
      <c r="D18" s="93" t="s">
        <v>2145</v>
      </c>
      <c r="E18" s="93" t="s">
        <v>2144</v>
      </c>
      <c r="F18" s="228">
        <f t="shared" ref="F18:U18" si="1">F5/100</f>
        <v>0.34840000000000004</v>
      </c>
      <c r="G18" s="228">
        <f t="shared" si="1"/>
        <v>0.33100000000000002</v>
      </c>
      <c r="H18" s="228">
        <f t="shared" si="1"/>
        <v>0.3135</v>
      </c>
      <c r="I18" s="228">
        <f t="shared" si="1"/>
        <v>0.29600000000000004</v>
      </c>
      <c r="J18" s="228">
        <f t="shared" si="1"/>
        <v>0.27779999999999999</v>
      </c>
      <c r="K18" s="228">
        <f t="shared" si="1"/>
        <v>0.25769999999999998</v>
      </c>
      <c r="L18" s="228">
        <f t="shared" si="1"/>
        <v>0.22789999999999999</v>
      </c>
      <c r="M18" s="228">
        <f t="shared" si="1"/>
        <v>0.19239999999999999</v>
      </c>
      <c r="N18" s="228">
        <f t="shared" si="1"/>
        <v>0.1641</v>
      </c>
      <c r="O18" s="228">
        <f t="shared" si="1"/>
        <v>0.1532</v>
      </c>
      <c r="P18" s="228">
        <f t="shared" si="1"/>
        <v>0.1618</v>
      </c>
      <c r="Q18" s="228">
        <f t="shared" si="1"/>
        <v>0.1729</v>
      </c>
      <c r="R18" s="228">
        <f t="shared" si="1"/>
        <v>0.1807</v>
      </c>
      <c r="S18" s="228">
        <f t="shared" si="1"/>
        <v>0.1883</v>
      </c>
      <c r="T18" s="228">
        <f t="shared" si="1"/>
        <v>0.1968</v>
      </c>
      <c r="U18" s="228">
        <f t="shared" si="1"/>
        <v>0.2034</v>
      </c>
      <c r="V18" s="228">
        <f t="shared" ref="V18" si="2">V5/100</f>
        <v>0.20899999999999999</v>
      </c>
      <c r="W18" s="106"/>
      <c r="X18" s="105">
        <v>57.520200000000003</v>
      </c>
      <c r="Y18" s="105">
        <v>52.400199999999998</v>
      </c>
      <c r="Z18" s="105">
        <v>47.538799999999995</v>
      </c>
      <c r="AA18" s="105">
        <v>42.902799999999999</v>
      </c>
      <c r="AB18" s="105">
        <v>38.477600000000002</v>
      </c>
      <c r="AC18" s="105">
        <v>34.280200000000001</v>
      </c>
      <c r="AD18" s="105">
        <v>30.3962</v>
      </c>
      <c r="AE18" s="105">
        <v>27.073199999999996</v>
      </c>
      <c r="AF18" s="105">
        <v>24.870200000000001</v>
      </c>
      <c r="AG18" s="105">
        <v>24.436800000000002</v>
      </c>
      <c r="AH18" s="105">
        <v>25.6023</v>
      </c>
      <c r="AI18" s="105">
        <v>27.587499999999999</v>
      </c>
      <c r="AJ18" s="105">
        <v>29.862400000000001</v>
      </c>
      <c r="AK18" s="105">
        <v>32.195099999999996</v>
      </c>
      <c r="AL18" s="105">
        <v>34.493699999999997</v>
      </c>
      <c r="AM18" s="105">
        <v>36.722500000000004</v>
      </c>
      <c r="AN18" s="105">
        <v>38.869300000000003</v>
      </c>
    </row>
    <row r="19" spans="1:40" s="27" customFormat="1" ht="15.75">
      <c r="A19" s="94">
        <f>2/12</f>
        <v>0.16666666666666666</v>
      </c>
      <c r="B19" s="91">
        <v>42572</v>
      </c>
      <c r="C19" s="95" t="s">
        <v>2147</v>
      </c>
      <c r="D19" s="96" t="s">
        <v>2145</v>
      </c>
      <c r="E19" s="96" t="s">
        <v>2135</v>
      </c>
      <c r="F19" s="228">
        <f t="shared" ref="F19:U19" si="3">F6/100</f>
        <v>0.31819999999999998</v>
      </c>
      <c r="G19" s="228">
        <f t="shared" si="3"/>
        <v>0.30020000000000002</v>
      </c>
      <c r="H19" s="228">
        <f t="shared" si="3"/>
        <v>0.28220000000000001</v>
      </c>
      <c r="I19" s="228">
        <f t="shared" si="3"/>
        <v>0.26400000000000001</v>
      </c>
      <c r="J19" s="228">
        <f t="shared" si="3"/>
        <v>0.24539999999999998</v>
      </c>
      <c r="K19" s="228">
        <f t="shared" si="3"/>
        <v>0.22519999999999998</v>
      </c>
      <c r="L19" s="228">
        <f t="shared" si="3"/>
        <v>0.20100000000000001</v>
      </c>
      <c r="M19" s="228">
        <f t="shared" si="3"/>
        <v>0.17699999999999999</v>
      </c>
      <c r="N19" s="228">
        <f t="shared" si="3"/>
        <v>0.15679999999999999</v>
      </c>
      <c r="O19" s="228">
        <f t="shared" si="3"/>
        <v>0.1452</v>
      </c>
      <c r="P19" s="228">
        <f t="shared" si="3"/>
        <v>0.1429</v>
      </c>
      <c r="Q19" s="228">
        <f t="shared" si="3"/>
        <v>0.1484</v>
      </c>
      <c r="R19" s="228">
        <f t="shared" si="3"/>
        <v>0.1565</v>
      </c>
      <c r="S19" s="228">
        <f t="shared" si="3"/>
        <v>0.16449999999999998</v>
      </c>
      <c r="T19" s="228">
        <f t="shared" si="3"/>
        <v>0.17219999999999999</v>
      </c>
      <c r="U19" s="228">
        <f t="shared" si="3"/>
        <v>0.17920000000000003</v>
      </c>
      <c r="V19" s="228">
        <f t="shared" ref="V19" si="4">V6/100</f>
        <v>0.1855</v>
      </c>
      <c r="W19" s="106"/>
      <c r="X19" s="105">
        <v>50.887999999999998</v>
      </c>
      <c r="Y19" s="105">
        <v>46.8294</v>
      </c>
      <c r="Z19" s="105">
        <v>42.993099999999998</v>
      </c>
      <c r="AA19" s="105">
        <v>39.358199999999997</v>
      </c>
      <c r="AB19" s="105">
        <v>35.92</v>
      </c>
      <c r="AC19" s="105">
        <v>32.698599999999999</v>
      </c>
      <c r="AD19" s="105">
        <v>29.757200000000001</v>
      </c>
      <c r="AE19" s="105">
        <v>27.236000000000001</v>
      </c>
      <c r="AF19" s="105">
        <v>25.3828</v>
      </c>
      <c r="AG19" s="105">
        <v>24.4772</v>
      </c>
      <c r="AH19" s="105">
        <v>24.573900000000002</v>
      </c>
      <c r="AI19" s="105">
        <v>25.412700000000001</v>
      </c>
      <c r="AJ19" s="105">
        <v>26.667400000000001</v>
      </c>
      <c r="AK19" s="105">
        <v>28.116499999999998</v>
      </c>
      <c r="AL19" s="105">
        <v>29.639100000000003</v>
      </c>
      <c r="AM19" s="105">
        <v>31.173499999999997</v>
      </c>
      <c r="AN19" s="105">
        <v>32.688499999999998</v>
      </c>
    </row>
    <row r="20" spans="1:40" s="27" customFormat="1" ht="15.75">
      <c r="A20" s="94">
        <f>3/12</f>
        <v>0.25</v>
      </c>
      <c r="B20" s="91">
        <v>42572</v>
      </c>
      <c r="C20" s="95" t="s">
        <v>2147</v>
      </c>
      <c r="D20" s="96" t="s">
        <v>2145</v>
      </c>
      <c r="E20" s="96" t="s">
        <v>2136</v>
      </c>
      <c r="F20" s="228">
        <f t="shared" ref="F20:U20" si="5">F7/100</f>
        <v>0.30690000000000001</v>
      </c>
      <c r="G20" s="228">
        <f t="shared" si="5"/>
        <v>0.2883</v>
      </c>
      <c r="H20" s="228">
        <f t="shared" si="5"/>
        <v>0.2697</v>
      </c>
      <c r="I20" s="228">
        <f t="shared" si="5"/>
        <v>0.25090000000000001</v>
      </c>
      <c r="J20" s="228">
        <f t="shared" si="5"/>
        <v>0.23180000000000001</v>
      </c>
      <c r="K20" s="228">
        <f t="shared" si="5"/>
        <v>0.21179999999999999</v>
      </c>
      <c r="L20" s="228">
        <f t="shared" si="5"/>
        <v>0.19070000000000001</v>
      </c>
      <c r="M20" s="228">
        <f t="shared" si="5"/>
        <v>0.1699</v>
      </c>
      <c r="N20" s="228">
        <f t="shared" si="5"/>
        <v>0.1527</v>
      </c>
      <c r="O20" s="228">
        <f t="shared" si="5"/>
        <v>0.14319999999999999</v>
      </c>
      <c r="P20" s="228">
        <f t="shared" si="5"/>
        <v>0.14230000000000001</v>
      </c>
      <c r="Q20" s="228">
        <f t="shared" si="5"/>
        <v>0.14760000000000001</v>
      </c>
      <c r="R20" s="228">
        <f t="shared" si="5"/>
        <v>0.15539999999999998</v>
      </c>
      <c r="S20" s="228">
        <f t="shared" si="5"/>
        <v>0.16339999999999999</v>
      </c>
      <c r="T20" s="228">
        <f t="shared" si="5"/>
        <v>0.1711</v>
      </c>
      <c r="U20" s="228">
        <f t="shared" si="5"/>
        <v>0.1782</v>
      </c>
      <c r="V20" s="228">
        <f t="shared" ref="V20" si="6">V7/100</f>
        <v>0.18489999999999998</v>
      </c>
      <c r="W20" s="106"/>
      <c r="X20" s="105">
        <v>46.987699999999997</v>
      </c>
      <c r="Y20" s="105">
        <v>43.447899999999997</v>
      </c>
      <c r="Z20" s="105">
        <v>40.113599999999998</v>
      </c>
      <c r="AA20" s="105">
        <v>36.970799999999997</v>
      </c>
      <c r="AB20" s="105">
        <v>34.020899999999997</v>
      </c>
      <c r="AC20" s="105">
        <v>31.288100000000004</v>
      </c>
      <c r="AD20" s="105">
        <v>28.832000000000001</v>
      </c>
      <c r="AE20" s="105">
        <v>26.7652</v>
      </c>
      <c r="AF20" s="105">
        <v>25.253900000000002</v>
      </c>
      <c r="AG20" s="105">
        <v>24.453199999999999</v>
      </c>
      <c r="AH20" s="105">
        <v>24.378499999999999</v>
      </c>
      <c r="AI20" s="105">
        <v>24.874299999999998</v>
      </c>
      <c r="AJ20" s="105">
        <v>25.732600000000001</v>
      </c>
      <c r="AK20" s="105">
        <v>26.790599999999998</v>
      </c>
      <c r="AL20" s="105">
        <v>27.946400000000001</v>
      </c>
      <c r="AM20" s="105">
        <v>29.141099999999998</v>
      </c>
      <c r="AN20" s="105">
        <v>30.341600000000003</v>
      </c>
    </row>
    <row r="21" spans="1:40" s="27" customFormat="1" ht="15.75">
      <c r="A21" s="94">
        <f>6/12</f>
        <v>0.5</v>
      </c>
      <c r="B21" s="91">
        <v>42572</v>
      </c>
      <c r="C21" s="95" t="s">
        <v>2147</v>
      </c>
      <c r="D21" s="96" t="s">
        <v>2145</v>
      </c>
      <c r="E21" s="96" t="s">
        <v>2137</v>
      </c>
      <c r="F21" s="228">
        <f t="shared" ref="F21:U21" si="7">F8/100</f>
        <v>0.27089999999999997</v>
      </c>
      <c r="G21" s="228">
        <f t="shared" si="7"/>
        <v>0.25429999999999997</v>
      </c>
      <c r="H21" s="228">
        <f t="shared" si="7"/>
        <v>0.23800000000000002</v>
      </c>
      <c r="I21" s="228">
        <f t="shared" si="7"/>
        <v>0.2218</v>
      </c>
      <c r="J21" s="228">
        <f t="shared" si="7"/>
        <v>0.20579999999999998</v>
      </c>
      <c r="K21" s="228">
        <f t="shared" si="7"/>
        <v>0.19</v>
      </c>
      <c r="L21" s="228">
        <f t="shared" si="7"/>
        <v>0.17480000000000001</v>
      </c>
      <c r="M21" s="228">
        <f t="shared" si="7"/>
        <v>0.16070000000000001</v>
      </c>
      <c r="N21" s="228">
        <f t="shared" si="7"/>
        <v>0.14910000000000001</v>
      </c>
      <c r="O21" s="228">
        <f t="shared" si="7"/>
        <v>0.14180000000000001</v>
      </c>
      <c r="P21" s="228">
        <f t="shared" si="7"/>
        <v>0.13949999999999999</v>
      </c>
      <c r="Q21" s="228">
        <f t="shared" si="7"/>
        <v>0.1411</v>
      </c>
      <c r="R21" s="228">
        <f t="shared" si="7"/>
        <v>0.14510000000000001</v>
      </c>
      <c r="S21" s="228">
        <f t="shared" si="7"/>
        <v>0.1502</v>
      </c>
      <c r="T21" s="228">
        <f t="shared" si="7"/>
        <v>0.1555</v>
      </c>
      <c r="U21" s="228">
        <f t="shared" si="7"/>
        <v>0.16089999999999999</v>
      </c>
      <c r="V21" s="228">
        <f t="shared" ref="V21" si="8">V8/100</f>
        <v>0.16620000000000001</v>
      </c>
      <c r="W21" s="106"/>
      <c r="X21" s="105">
        <v>41.546399999999998</v>
      </c>
      <c r="Y21" s="105">
        <v>38.805599999999998</v>
      </c>
      <c r="Z21" s="105">
        <v>36.245600000000003</v>
      </c>
      <c r="AA21" s="105">
        <v>33.859400000000001</v>
      </c>
      <c r="AB21" s="105">
        <v>31.651600000000002</v>
      </c>
      <c r="AC21" s="105">
        <v>29.641400000000001</v>
      </c>
      <c r="AD21" s="105">
        <v>27.866200000000003</v>
      </c>
      <c r="AE21" s="105">
        <v>26.381599999999999</v>
      </c>
      <c r="AF21" s="105">
        <v>25.253700000000002</v>
      </c>
      <c r="AG21" s="105">
        <v>24.533200000000001</v>
      </c>
      <c r="AH21" s="105">
        <v>24.2242</v>
      </c>
      <c r="AI21" s="105">
        <v>24.2743</v>
      </c>
      <c r="AJ21" s="105">
        <v>24.5989</v>
      </c>
      <c r="AK21" s="105">
        <v>25.1128</v>
      </c>
      <c r="AL21" s="105">
        <v>25.748199999999997</v>
      </c>
      <c r="AM21" s="105">
        <v>26.456600000000002</v>
      </c>
      <c r="AN21" s="105">
        <v>27.205800000000004</v>
      </c>
    </row>
    <row r="22" spans="1:40" s="27" customFormat="1" ht="15.75">
      <c r="A22" s="94">
        <f>9/12</f>
        <v>0.75</v>
      </c>
      <c r="B22" s="91">
        <v>42572</v>
      </c>
      <c r="C22" s="95" t="s">
        <v>2147</v>
      </c>
      <c r="D22" s="96" t="s">
        <v>2145</v>
      </c>
      <c r="E22" s="96" t="s">
        <v>2138</v>
      </c>
      <c r="F22" s="228">
        <f t="shared" ref="F22:U22" si="9">F9/100</f>
        <v>0.24410000000000001</v>
      </c>
      <c r="G22" s="228">
        <f t="shared" si="9"/>
        <v>0.23</v>
      </c>
      <c r="H22" s="228">
        <f t="shared" si="9"/>
        <v>0.21629999999999999</v>
      </c>
      <c r="I22" s="228">
        <f t="shared" si="9"/>
        <v>0.2029</v>
      </c>
      <c r="J22" s="228">
        <f t="shared" si="9"/>
        <v>0.19010000000000002</v>
      </c>
      <c r="K22" s="228">
        <f t="shared" si="9"/>
        <v>0.17780000000000001</v>
      </c>
      <c r="L22" s="228">
        <f t="shared" si="9"/>
        <v>0.16639999999999999</v>
      </c>
      <c r="M22" s="228">
        <f t="shared" si="9"/>
        <v>0.15620000000000001</v>
      </c>
      <c r="N22" s="228">
        <f t="shared" si="9"/>
        <v>0.1479</v>
      </c>
      <c r="O22" s="228">
        <f t="shared" si="9"/>
        <v>0.14230000000000001</v>
      </c>
      <c r="P22" s="228">
        <f t="shared" si="9"/>
        <v>0.1396</v>
      </c>
      <c r="Q22" s="228">
        <f t="shared" si="9"/>
        <v>0.1394</v>
      </c>
      <c r="R22" s="228">
        <f t="shared" si="9"/>
        <v>0.14099999999999999</v>
      </c>
      <c r="S22" s="228">
        <f t="shared" si="9"/>
        <v>0.14369999999999999</v>
      </c>
      <c r="T22" s="228">
        <f t="shared" si="9"/>
        <v>0.14699999999999999</v>
      </c>
      <c r="U22" s="228">
        <f t="shared" si="9"/>
        <v>0.15060000000000001</v>
      </c>
      <c r="V22" s="228">
        <f t="shared" ref="V22" si="10">V9/100</f>
        <v>0.15429999999999999</v>
      </c>
      <c r="W22" s="106"/>
      <c r="X22" s="105">
        <v>39.179000000000002</v>
      </c>
      <c r="Y22" s="105">
        <v>36.860100000000003</v>
      </c>
      <c r="Z22" s="105">
        <v>34.706600000000002</v>
      </c>
      <c r="AA22" s="105">
        <v>32.7121</v>
      </c>
      <c r="AB22" s="105">
        <v>30.878699999999998</v>
      </c>
      <c r="AC22" s="105">
        <v>29.217900000000004</v>
      </c>
      <c r="AD22" s="105">
        <v>27.750700000000002</v>
      </c>
      <c r="AE22" s="105">
        <v>26.506699999999999</v>
      </c>
      <c r="AF22" s="105">
        <v>25.5183</v>
      </c>
      <c r="AG22" s="105">
        <v>24.8108</v>
      </c>
      <c r="AH22" s="105">
        <v>24.389600000000002</v>
      </c>
      <c r="AI22" s="105">
        <v>24.233899999999998</v>
      </c>
      <c r="AJ22" s="105">
        <v>24.302</v>
      </c>
      <c r="AK22" s="105">
        <v>24.543900000000001</v>
      </c>
      <c r="AL22" s="105">
        <v>24.912300000000002</v>
      </c>
      <c r="AM22" s="105">
        <v>25.368500000000001</v>
      </c>
      <c r="AN22" s="105">
        <v>25.882999999999999</v>
      </c>
    </row>
    <row r="23" spans="1:40" s="27" customFormat="1" ht="15.75">
      <c r="A23" s="94">
        <v>1</v>
      </c>
      <c r="B23" s="91">
        <v>42572</v>
      </c>
      <c r="C23" s="95" t="s">
        <v>2147</v>
      </c>
      <c r="D23" s="96" t="s">
        <v>2145</v>
      </c>
      <c r="E23" s="96" t="s">
        <v>2139</v>
      </c>
      <c r="F23" s="228">
        <f t="shared" ref="F23:U23" si="11">F10/100</f>
        <v>0.22769999999999999</v>
      </c>
      <c r="G23" s="228">
        <f t="shared" si="11"/>
        <v>0.21559999999999999</v>
      </c>
      <c r="H23" s="228">
        <f t="shared" si="11"/>
        <v>0.2041</v>
      </c>
      <c r="I23" s="228">
        <f t="shared" si="11"/>
        <v>0.193</v>
      </c>
      <c r="J23" s="228">
        <f t="shared" si="11"/>
        <v>0.18260000000000001</v>
      </c>
      <c r="K23" s="228">
        <f t="shared" si="11"/>
        <v>0.17269999999999999</v>
      </c>
      <c r="L23" s="228">
        <f t="shared" si="11"/>
        <v>0.1636</v>
      </c>
      <c r="M23" s="228">
        <f t="shared" si="11"/>
        <v>0.15560000000000002</v>
      </c>
      <c r="N23" s="228">
        <f t="shared" si="11"/>
        <v>0.14899999999999999</v>
      </c>
      <c r="O23" s="228">
        <f t="shared" si="11"/>
        <v>0.14400000000000002</v>
      </c>
      <c r="P23" s="228">
        <f t="shared" si="11"/>
        <v>0.1409</v>
      </c>
      <c r="Q23" s="228">
        <f t="shared" si="11"/>
        <v>0.13949999999999999</v>
      </c>
      <c r="R23" s="228">
        <f t="shared" si="11"/>
        <v>0.1396</v>
      </c>
      <c r="S23" s="228">
        <f t="shared" si="11"/>
        <v>0.1406</v>
      </c>
      <c r="T23" s="228">
        <f t="shared" si="11"/>
        <v>0.1424</v>
      </c>
      <c r="U23" s="228">
        <f t="shared" si="11"/>
        <v>0.14460000000000001</v>
      </c>
      <c r="V23" s="228">
        <f t="shared" ref="V23" si="12">V10/100</f>
        <v>0.14710000000000001</v>
      </c>
      <c r="W23" s="106"/>
      <c r="X23" s="105">
        <v>37.527200000000001</v>
      </c>
      <c r="Y23" s="105">
        <v>35.481999999999999</v>
      </c>
      <c r="Z23" s="105">
        <v>33.591900000000003</v>
      </c>
      <c r="AA23" s="105">
        <v>31.850899999999999</v>
      </c>
      <c r="AB23" s="105">
        <v>30.259599999999999</v>
      </c>
      <c r="AC23" s="105">
        <v>28.825499999999998</v>
      </c>
      <c r="AD23" s="105">
        <v>27.561999999999998</v>
      </c>
      <c r="AE23" s="105">
        <v>26.486599999999999</v>
      </c>
      <c r="AF23" s="105">
        <v>25.617800000000003</v>
      </c>
      <c r="AG23" s="105">
        <v>24.968599999999999</v>
      </c>
      <c r="AH23" s="105">
        <v>24.540500000000002</v>
      </c>
      <c r="AI23" s="105">
        <v>24.320599999999999</v>
      </c>
      <c r="AJ23" s="105">
        <v>24.282699999999998</v>
      </c>
      <c r="AK23" s="105">
        <v>24.394299999999998</v>
      </c>
      <c r="AL23" s="105">
        <v>24.6218</v>
      </c>
      <c r="AM23" s="105">
        <v>24.935700000000001</v>
      </c>
      <c r="AN23" s="105">
        <v>25.311499999999999</v>
      </c>
    </row>
    <row r="24" spans="1:40" s="27" customFormat="1" ht="15.75">
      <c r="A24" s="94">
        <f>18/12</f>
        <v>1.5</v>
      </c>
      <c r="B24" s="91">
        <v>42572</v>
      </c>
      <c r="C24" s="95" t="s">
        <v>2147</v>
      </c>
      <c r="D24" s="96" t="s">
        <v>2145</v>
      </c>
      <c r="E24" s="96" t="s">
        <v>2140</v>
      </c>
      <c r="F24" s="228">
        <f t="shared" ref="F24:U24" si="13">F11/100</f>
        <v>0.20730000000000001</v>
      </c>
      <c r="G24" s="228">
        <f t="shared" si="13"/>
        <v>0.1981</v>
      </c>
      <c r="H24" s="228">
        <f t="shared" si="13"/>
        <v>0.1895</v>
      </c>
      <c r="I24" s="228">
        <f t="shared" si="13"/>
        <v>0.18140000000000001</v>
      </c>
      <c r="J24" s="228">
        <f t="shared" si="13"/>
        <v>0.1739</v>
      </c>
      <c r="K24" s="228">
        <f t="shared" si="13"/>
        <v>0.16690000000000002</v>
      </c>
      <c r="L24" s="228">
        <f t="shared" si="13"/>
        <v>0.16059999999999999</v>
      </c>
      <c r="M24" s="228">
        <f t="shared" si="13"/>
        <v>0.155</v>
      </c>
      <c r="N24" s="228">
        <f t="shared" si="13"/>
        <v>0.15029999999999999</v>
      </c>
      <c r="O24" s="228">
        <f t="shared" si="13"/>
        <v>0.14649999999999999</v>
      </c>
      <c r="P24" s="228">
        <f t="shared" si="13"/>
        <v>0.14360000000000001</v>
      </c>
      <c r="Q24" s="228">
        <f t="shared" si="13"/>
        <v>0.1416</v>
      </c>
      <c r="R24" s="228">
        <f t="shared" si="13"/>
        <v>0.1404</v>
      </c>
      <c r="S24" s="228">
        <f t="shared" si="13"/>
        <v>0.14000000000000001</v>
      </c>
      <c r="T24" s="228">
        <f t="shared" si="13"/>
        <v>0.1401</v>
      </c>
      <c r="U24" s="228">
        <f t="shared" si="13"/>
        <v>0.14069999999999999</v>
      </c>
      <c r="V24" s="228">
        <f t="shared" ref="V24" si="14">V11/100</f>
        <v>0.14169999999999999</v>
      </c>
      <c r="W24" s="106"/>
      <c r="X24" s="105">
        <v>35.374499999999998</v>
      </c>
      <c r="Y24" s="105">
        <v>33.680799999999998</v>
      </c>
      <c r="Z24" s="105">
        <v>32.127299999999998</v>
      </c>
      <c r="AA24" s="105">
        <v>30.708000000000002</v>
      </c>
      <c r="AB24" s="105">
        <v>29.421599999999998</v>
      </c>
      <c r="AC24" s="105">
        <v>28.270400000000002</v>
      </c>
      <c r="AD24" s="105">
        <v>27.259800000000002</v>
      </c>
      <c r="AE24" s="105">
        <v>26.396599999999999</v>
      </c>
      <c r="AF24" s="105">
        <v>25.686900000000001</v>
      </c>
      <c r="AG24" s="105">
        <v>25.133499999999998</v>
      </c>
      <c r="AH24" s="105">
        <v>24.734200000000001</v>
      </c>
      <c r="AI24" s="105">
        <v>24.4803</v>
      </c>
      <c r="AJ24" s="105">
        <v>24.357300000000002</v>
      </c>
      <c r="AK24" s="105">
        <v>24.347300000000001</v>
      </c>
      <c r="AL24" s="105">
        <v>24.430900000000001</v>
      </c>
      <c r="AM24" s="105">
        <v>24.589500000000001</v>
      </c>
      <c r="AN24" s="105">
        <v>24.8066</v>
      </c>
    </row>
    <row r="25" spans="1:40" s="27" customFormat="1" ht="15.75">
      <c r="A25" s="94">
        <v>2</v>
      </c>
      <c r="B25" s="91">
        <v>42572</v>
      </c>
      <c r="C25" s="95" t="s">
        <v>2147</v>
      </c>
      <c r="D25" s="96" t="s">
        <v>2145</v>
      </c>
      <c r="E25" s="96" t="s">
        <v>2141</v>
      </c>
      <c r="F25" s="228">
        <f t="shared" ref="F25:U25" si="15">F12/100</f>
        <v>0.19440000000000002</v>
      </c>
      <c r="G25" s="228">
        <f t="shared" si="15"/>
        <v>0.18710000000000002</v>
      </c>
      <c r="H25" s="228">
        <f t="shared" si="15"/>
        <v>0.1802</v>
      </c>
      <c r="I25" s="228">
        <f t="shared" si="15"/>
        <v>0.1739</v>
      </c>
      <c r="J25" s="228">
        <f t="shared" si="15"/>
        <v>0.1681</v>
      </c>
      <c r="K25" s="228">
        <f t="shared" si="15"/>
        <v>0.16289999999999999</v>
      </c>
      <c r="L25" s="228">
        <f t="shared" si="15"/>
        <v>0.15810000000000002</v>
      </c>
      <c r="M25" s="228">
        <f t="shared" si="15"/>
        <v>0.15390000000000001</v>
      </c>
      <c r="N25" s="228">
        <f t="shared" si="15"/>
        <v>0.15029999999999999</v>
      </c>
      <c r="O25" s="228">
        <f t="shared" si="15"/>
        <v>0.14730000000000001</v>
      </c>
      <c r="P25" s="228">
        <f t="shared" si="15"/>
        <v>0.1449</v>
      </c>
      <c r="Q25" s="228">
        <f t="shared" si="15"/>
        <v>0.1431</v>
      </c>
      <c r="R25" s="228">
        <f t="shared" si="15"/>
        <v>0.14180000000000001</v>
      </c>
      <c r="S25" s="228">
        <f t="shared" si="15"/>
        <v>0.14099999999999999</v>
      </c>
      <c r="T25" s="228">
        <f t="shared" si="15"/>
        <v>0.1406</v>
      </c>
      <c r="U25" s="228">
        <f t="shared" si="15"/>
        <v>0.14050000000000001</v>
      </c>
      <c r="V25" s="228">
        <f t="shared" ref="V25" si="16">V12/100</f>
        <v>0.14069999999999999</v>
      </c>
      <c r="W25" s="106"/>
      <c r="X25" s="105">
        <v>34.002300000000005</v>
      </c>
      <c r="Y25" s="105">
        <v>32.534999999999997</v>
      </c>
      <c r="Z25" s="105">
        <v>31.1967</v>
      </c>
      <c r="AA25" s="105">
        <v>29.981000000000002</v>
      </c>
      <c r="AB25" s="105">
        <v>28.884999999999998</v>
      </c>
      <c r="AC25" s="105">
        <v>27.908200000000001</v>
      </c>
      <c r="AD25" s="105">
        <v>27.052100000000003</v>
      </c>
      <c r="AE25" s="105">
        <v>26.318300000000001</v>
      </c>
      <c r="AF25" s="105">
        <v>25.708100000000002</v>
      </c>
      <c r="AG25" s="105">
        <v>25.220599999999997</v>
      </c>
      <c r="AH25" s="105">
        <v>24.8521</v>
      </c>
      <c r="AI25" s="105">
        <v>24.595600000000001</v>
      </c>
      <c r="AJ25" s="105">
        <v>24.440999999999999</v>
      </c>
      <c r="AK25" s="105">
        <v>24.376200000000001</v>
      </c>
      <c r="AL25" s="105">
        <v>24.388399999999997</v>
      </c>
      <c r="AM25" s="105">
        <v>24.4648</v>
      </c>
      <c r="AN25" s="105">
        <v>24.593499999999999</v>
      </c>
    </row>
    <row r="26" spans="1:40" s="27" customFormat="1" ht="15.75">
      <c r="A26" s="94">
        <f>30/12</f>
        <v>2.5</v>
      </c>
      <c r="B26" s="91">
        <v>42139</v>
      </c>
      <c r="C26" s="95" t="s">
        <v>140</v>
      </c>
      <c r="D26" s="96" t="s">
        <v>1150</v>
      </c>
      <c r="E26" s="96" t="s">
        <v>2142</v>
      </c>
      <c r="F26" s="228">
        <f t="shared" ref="F26:U26" si="17">F13/100</f>
        <v>0.18760000000000002</v>
      </c>
      <c r="G26" s="228">
        <f t="shared" si="17"/>
        <v>0.18149999999999999</v>
      </c>
      <c r="H26" s="228">
        <f t="shared" si="17"/>
        <v>0.17600000000000002</v>
      </c>
      <c r="I26" s="228">
        <f t="shared" si="17"/>
        <v>0.1709</v>
      </c>
      <c r="J26" s="228">
        <f t="shared" si="17"/>
        <v>0.16620000000000001</v>
      </c>
      <c r="K26" s="228">
        <f t="shared" si="17"/>
        <v>0.16190000000000002</v>
      </c>
      <c r="L26" s="228">
        <f t="shared" si="17"/>
        <v>0.158</v>
      </c>
      <c r="M26" s="228">
        <f t="shared" si="17"/>
        <v>0.15460000000000002</v>
      </c>
      <c r="N26" s="228">
        <f t="shared" si="17"/>
        <v>0.15160000000000001</v>
      </c>
      <c r="O26" s="228">
        <f t="shared" si="17"/>
        <v>0.14899999999999999</v>
      </c>
      <c r="P26" s="228">
        <f t="shared" si="17"/>
        <v>0.14679999999999999</v>
      </c>
      <c r="Q26" s="228">
        <f t="shared" si="17"/>
        <v>0.14510000000000001</v>
      </c>
      <c r="R26" s="228">
        <f t="shared" si="17"/>
        <v>0.14360000000000001</v>
      </c>
      <c r="S26" s="228">
        <f t="shared" si="17"/>
        <v>0.1426</v>
      </c>
      <c r="T26" s="228">
        <f t="shared" si="17"/>
        <v>0.14180000000000001</v>
      </c>
      <c r="U26" s="228">
        <f t="shared" si="17"/>
        <v>0.14130000000000001</v>
      </c>
      <c r="V26" s="228">
        <f t="shared" ref="V26" si="18">V13/100</f>
        <v>0.14099999999999999</v>
      </c>
      <c r="W26" s="106"/>
      <c r="X26" s="105">
        <v>33.135450000000006</v>
      </c>
      <c r="Y26" s="105">
        <v>31.812799999999999</v>
      </c>
      <c r="Z26" s="105">
        <v>30.61065</v>
      </c>
      <c r="AA26" s="105">
        <v>29.522300000000001</v>
      </c>
      <c r="AB26" s="105">
        <v>28.543900000000001</v>
      </c>
      <c r="AC26" s="105">
        <v>27.6736</v>
      </c>
      <c r="AD26" s="105">
        <v>26.91095</v>
      </c>
      <c r="AE26" s="105">
        <v>26.255600000000001</v>
      </c>
      <c r="AF26" s="105">
        <v>25.707000000000001</v>
      </c>
      <c r="AG26" s="105">
        <v>25.26305</v>
      </c>
      <c r="AH26" s="105">
        <v>24.919650000000001</v>
      </c>
      <c r="AI26" s="105">
        <v>24.670650000000002</v>
      </c>
      <c r="AJ26" s="105">
        <v>24.5077</v>
      </c>
      <c r="AK26" s="105">
        <v>24.421250000000001</v>
      </c>
      <c r="AL26" s="105">
        <v>24.4011</v>
      </c>
      <c r="AM26" s="105">
        <v>24.437200000000001</v>
      </c>
      <c r="AN26" s="105">
        <v>24.520099999999999</v>
      </c>
    </row>
    <row r="27" spans="1:40" ht="16.5" thickBot="1">
      <c r="A27" s="97">
        <v>3</v>
      </c>
      <c r="B27" s="91">
        <v>42572</v>
      </c>
      <c r="C27" s="98" t="s">
        <v>2147</v>
      </c>
      <c r="D27" s="99" t="s">
        <v>2145</v>
      </c>
      <c r="E27" s="99" t="s">
        <v>2143</v>
      </c>
      <c r="F27" s="228">
        <f t="shared" ref="F27:U27" si="19">F14/100</f>
        <v>0.18210000000000001</v>
      </c>
      <c r="G27" s="228">
        <f t="shared" si="19"/>
        <v>0.17699999999999999</v>
      </c>
      <c r="H27" s="228">
        <f t="shared" si="19"/>
        <v>0.17230000000000001</v>
      </c>
      <c r="I27" s="228">
        <f t="shared" si="19"/>
        <v>0.16800000000000001</v>
      </c>
      <c r="J27" s="228">
        <f t="shared" si="19"/>
        <v>0.1641</v>
      </c>
      <c r="K27" s="228">
        <f t="shared" si="19"/>
        <v>0.16059999999999999</v>
      </c>
      <c r="L27" s="228">
        <f t="shared" si="19"/>
        <v>0.1573</v>
      </c>
      <c r="M27" s="228">
        <f t="shared" si="19"/>
        <v>0.1545</v>
      </c>
      <c r="N27" s="228">
        <f t="shared" si="19"/>
        <v>0.152</v>
      </c>
      <c r="O27" s="228">
        <f t="shared" si="19"/>
        <v>0.1497</v>
      </c>
      <c r="P27" s="228">
        <f t="shared" si="19"/>
        <v>0.14779999999999999</v>
      </c>
      <c r="Q27" s="228">
        <f t="shared" si="19"/>
        <v>0.1462</v>
      </c>
      <c r="R27" s="228">
        <f t="shared" si="19"/>
        <v>0.1449</v>
      </c>
      <c r="S27" s="228">
        <f t="shared" si="19"/>
        <v>0.14380000000000001</v>
      </c>
      <c r="T27" s="228">
        <f t="shared" si="19"/>
        <v>0.1429</v>
      </c>
      <c r="U27" s="228">
        <f t="shared" si="19"/>
        <v>0.14219999999999999</v>
      </c>
      <c r="V27" s="228">
        <f t="shared" ref="V27" si="20">V14/100</f>
        <v>0.14180000000000001</v>
      </c>
      <c r="W27" s="104"/>
      <c r="X27" s="105">
        <v>32.268599999999999</v>
      </c>
      <c r="Y27" s="105">
        <v>31.090600000000002</v>
      </c>
      <c r="Z27" s="105">
        <v>30.0246</v>
      </c>
      <c r="AA27" s="105">
        <v>29.063600000000001</v>
      </c>
      <c r="AB27" s="105">
        <v>28.2028</v>
      </c>
      <c r="AC27" s="105">
        <v>27.439000000000004</v>
      </c>
      <c r="AD27" s="105">
        <v>26.7698</v>
      </c>
      <c r="AE27" s="105">
        <v>26.192900000000002</v>
      </c>
      <c r="AF27" s="105">
        <v>25.7059</v>
      </c>
      <c r="AG27" s="105">
        <v>25.305499999999999</v>
      </c>
      <c r="AH27" s="105">
        <v>24.987200000000001</v>
      </c>
      <c r="AI27" s="105">
        <v>24.745699999999999</v>
      </c>
      <c r="AJ27" s="105">
        <v>24.574400000000001</v>
      </c>
      <c r="AK27" s="105">
        <v>24.4663</v>
      </c>
      <c r="AL27" s="105">
        <v>24.413799999999998</v>
      </c>
      <c r="AM27" s="105">
        <v>24.409600000000001</v>
      </c>
      <c r="AN27" s="105">
        <v>24.4467</v>
      </c>
    </row>
    <row r="28" spans="1:40" ht="15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</row>
    <row r="29" spans="1:40" ht="15">
      <c r="A29" s="83"/>
      <c r="B29" s="83"/>
      <c r="C29" s="83"/>
      <c r="D29" s="83"/>
      <c r="E29" s="83"/>
      <c r="F29" s="82">
        <f>F30*div!$A$12</f>
        <v>0</v>
      </c>
      <c r="G29" s="82">
        <f>G30*div!$A$12</f>
        <v>0</v>
      </c>
      <c r="H29" s="82">
        <f>H30*div!$A$12</f>
        <v>0</v>
      </c>
      <c r="I29" s="82">
        <f>I30*div!$A$12</f>
        <v>0</v>
      </c>
      <c r="J29" s="82">
        <f>J30*div!$A$12</f>
        <v>0</v>
      </c>
      <c r="K29" s="82">
        <f>K30*div!$A$12</f>
        <v>0</v>
      </c>
      <c r="L29" s="82">
        <f>L30*div!$A$12</f>
        <v>0</v>
      </c>
      <c r="M29" s="82">
        <f>M30*div!$A$12</f>
        <v>0</v>
      </c>
      <c r="N29" s="82">
        <f>N30*div!$A$12</f>
        <v>0</v>
      </c>
      <c r="O29" s="82">
        <f>O30*div!$A$12</f>
        <v>0</v>
      </c>
      <c r="P29" s="82">
        <f>P30*div!$A$12</f>
        <v>0</v>
      </c>
      <c r="Q29" s="82">
        <f>Q30*div!$A$12</f>
        <v>0</v>
      </c>
      <c r="R29" s="82">
        <f>R30*div!$A$12</f>
        <v>0</v>
      </c>
      <c r="S29" s="82">
        <f>S30*div!$A$12</f>
        <v>0</v>
      </c>
      <c r="T29" s="82">
        <f>T30*div!$A$12</f>
        <v>0</v>
      </c>
      <c r="U29" s="82">
        <f>U30*div!$A$12</f>
        <v>0</v>
      </c>
      <c r="V29" s="82">
        <f>V30*div!$A$12</f>
        <v>0</v>
      </c>
      <c r="W29" s="83"/>
      <c r="X29" s="83">
        <v>1757.4959999999999</v>
      </c>
      <c r="Y29" s="83">
        <v>1903.954</v>
      </c>
      <c r="Z29" s="83">
        <v>2050.4119999999998</v>
      </c>
      <c r="AA29" s="83">
        <v>2196.87</v>
      </c>
      <c r="AB29" s="83">
        <v>2343.328</v>
      </c>
      <c r="AC29" s="83">
        <v>2489.7859999999996</v>
      </c>
      <c r="AD29" s="83">
        <v>2636.2440000000001</v>
      </c>
      <c r="AE29" s="83">
        <v>2782.7019999999998</v>
      </c>
      <c r="AF29" s="83">
        <v>2929.16</v>
      </c>
      <c r="AG29" s="83">
        <v>3075.6179999999999</v>
      </c>
      <c r="AH29" s="83">
        <v>3222.076</v>
      </c>
      <c r="AI29" s="83">
        <v>3368.5339999999997</v>
      </c>
      <c r="AJ29" s="83">
        <v>3514.9919999999997</v>
      </c>
      <c r="AK29" s="83">
        <v>3661.45</v>
      </c>
      <c r="AL29" s="83">
        <v>3807.9079999999999</v>
      </c>
      <c r="AM29" s="83">
        <v>3954.366</v>
      </c>
      <c r="AN29" s="83">
        <v>4100.8239999999996</v>
      </c>
    </row>
    <row r="30" spans="1:40" s="27" customFormat="1" ht="15.75" thickBot="1">
      <c r="A30" s="89" t="s">
        <v>566</v>
      </c>
      <c r="B30" s="89" t="s">
        <v>53</v>
      </c>
      <c r="C30" s="89" t="s">
        <v>1180</v>
      </c>
      <c r="D30" s="89"/>
      <c r="E30" s="101" t="s">
        <v>1181</v>
      </c>
      <c r="F30" s="84">
        <v>0.6</v>
      </c>
      <c r="G30" s="85">
        <v>0.65</v>
      </c>
      <c r="H30" s="85">
        <v>0.7</v>
      </c>
      <c r="I30" s="85">
        <v>0.75</v>
      </c>
      <c r="J30" s="85">
        <v>0.8</v>
      </c>
      <c r="K30" s="85">
        <v>0.85</v>
      </c>
      <c r="L30" s="85">
        <v>0.9</v>
      </c>
      <c r="M30" s="85">
        <v>0.95</v>
      </c>
      <c r="N30" s="85">
        <v>1</v>
      </c>
      <c r="O30" s="85">
        <v>1.05</v>
      </c>
      <c r="P30" s="85">
        <v>1.1000000000000001</v>
      </c>
      <c r="Q30" s="85">
        <v>1.1499999999999999</v>
      </c>
      <c r="R30" s="85">
        <v>1.2</v>
      </c>
      <c r="S30" s="85">
        <v>1.25</v>
      </c>
      <c r="T30" s="85">
        <v>1.3</v>
      </c>
      <c r="U30" s="85">
        <v>1.35</v>
      </c>
      <c r="V30" s="86">
        <v>1.4</v>
      </c>
      <c r="W30" s="88"/>
      <c r="X30" s="84">
        <v>0.6</v>
      </c>
      <c r="Y30" s="85">
        <v>0.65</v>
      </c>
      <c r="Z30" s="85">
        <v>0.7</v>
      </c>
      <c r="AA30" s="85">
        <v>0.75</v>
      </c>
      <c r="AB30" s="85">
        <v>0.8</v>
      </c>
      <c r="AC30" s="85">
        <v>0.85</v>
      </c>
      <c r="AD30" s="85">
        <v>0.9</v>
      </c>
      <c r="AE30" s="85">
        <v>0.95</v>
      </c>
      <c r="AF30" s="85">
        <v>1</v>
      </c>
      <c r="AG30" s="85">
        <v>1.05</v>
      </c>
      <c r="AH30" s="85">
        <v>1.1000000000000001</v>
      </c>
      <c r="AI30" s="85">
        <v>1.1499999999999999</v>
      </c>
      <c r="AJ30" s="85">
        <v>1.2</v>
      </c>
      <c r="AK30" s="85">
        <v>1.25</v>
      </c>
      <c r="AL30" s="85">
        <v>1.3</v>
      </c>
      <c r="AM30" s="85">
        <v>1.35</v>
      </c>
      <c r="AN30" s="86">
        <v>1.4</v>
      </c>
    </row>
    <row r="31" spans="1:40" s="27" customFormat="1" ht="15.75">
      <c r="A31" s="90">
        <f>1/12</f>
        <v>8.3333333333333329E-2</v>
      </c>
      <c r="B31" s="91">
        <v>42572</v>
      </c>
      <c r="C31" s="92" t="s">
        <v>2148</v>
      </c>
      <c r="D31" s="93" t="s">
        <v>2145</v>
      </c>
      <c r="E31" s="93" t="s">
        <v>2144</v>
      </c>
      <c r="F31" s="102">
        <v>49.293199999999999</v>
      </c>
      <c r="G31" s="102">
        <v>45.101799999999997</v>
      </c>
      <c r="H31" s="102">
        <v>41.089599999999997</v>
      </c>
      <c r="I31" s="102">
        <v>37.217800000000004</v>
      </c>
      <c r="J31" s="102">
        <v>33.451999999999998</v>
      </c>
      <c r="K31" s="102">
        <v>29.761399999999998</v>
      </c>
      <c r="L31" s="102">
        <v>26.1204</v>
      </c>
      <c r="M31" s="102">
        <v>22.519100000000002</v>
      </c>
      <c r="N31" s="103">
        <v>19.008600000000001</v>
      </c>
      <c r="O31" s="102">
        <v>15.8888</v>
      </c>
      <c r="P31" s="102">
        <v>14.0474</v>
      </c>
      <c r="Q31" s="102">
        <v>13.952400000000001</v>
      </c>
      <c r="R31" s="102">
        <v>14.7849</v>
      </c>
      <c r="S31" s="102">
        <v>15.9305</v>
      </c>
      <c r="T31" s="102">
        <v>17.163900000000002</v>
      </c>
      <c r="U31" s="102">
        <v>18.404999999999998</v>
      </c>
      <c r="V31" s="102">
        <v>19.622899999999998</v>
      </c>
      <c r="W31" s="106"/>
      <c r="X31" s="105">
        <v>54.981100000000005</v>
      </c>
      <c r="Y31" s="105">
        <v>50.1479</v>
      </c>
      <c r="Z31" s="105">
        <v>45.526400000000002</v>
      </c>
      <c r="AA31" s="105">
        <v>41.073300000000003</v>
      </c>
      <c r="AB31" s="105">
        <v>36.752499999999998</v>
      </c>
      <c r="AC31" s="105">
        <v>32.535699999999999</v>
      </c>
      <c r="AD31" s="105">
        <v>28.410400000000003</v>
      </c>
      <c r="AE31" s="105">
        <v>24.410399999999999</v>
      </c>
      <c r="AF31" s="105">
        <v>20.727799999999998</v>
      </c>
      <c r="AG31" s="105">
        <v>18.019500000000001</v>
      </c>
      <c r="AH31" s="105">
        <v>17.226700000000001</v>
      </c>
      <c r="AI31" s="105">
        <v>18.006599999999999</v>
      </c>
      <c r="AJ31" s="105">
        <v>19.431799999999999</v>
      </c>
      <c r="AK31" s="105">
        <v>21.053100000000001</v>
      </c>
      <c r="AL31" s="105">
        <v>22.7087</v>
      </c>
      <c r="AM31" s="105">
        <v>24.339500000000001</v>
      </c>
      <c r="AN31" s="105">
        <v>25.923099999999998</v>
      </c>
    </row>
    <row r="32" spans="1:40" s="27" customFormat="1" ht="15.75">
      <c r="A32" s="94">
        <f>2/12</f>
        <v>0.16666666666666666</v>
      </c>
      <c r="B32" s="91">
        <v>42572</v>
      </c>
      <c r="C32" s="95" t="s">
        <v>2148</v>
      </c>
      <c r="D32" s="96" t="s">
        <v>2145</v>
      </c>
      <c r="E32" s="96" t="s">
        <v>2135</v>
      </c>
      <c r="F32" s="102">
        <v>45.166699999999999</v>
      </c>
      <c r="G32" s="102">
        <v>41.620899999999999</v>
      </c>
      <c r="H32" s="102">
        <v>38.233699999999999</v>
      </c>
      <c r="I32" s="102">
        <v>34.974299999999999</v>
      </c>
      <c r="J32" s="102">
        <v>31.817499999999999</v>
      </c>
      <c r="K32" s="102">
        <v>28.742600000000003</v>
      </c>
      <c r="L32" s="102">
        <v>25.736199999999997</v>
      </c>
      <c r="M32" s="102">
        <v>22.799500000000002</v>
      </c>
      <c r="N32" s="103">
        <v>19.973500000000001</v>
      </c>
      <c r="O32" s="102">
        <v>17.4087</v>
      </c>
      <c r="P32" s="102">
        <v>15.481900000000001</v>
      </c>
      <c r="Q32" s="102">
        <v>14.621899999999998</v>
      </c>
      <c r="R32" s="102">
        <v>14.7096</v>
      </c>
      <c r="S32" s="102">
        <v>15.305</v>
      </c>
      <c r="T32" s="102">
        <v>16.119700000000002</v>
      </c>
      <c r="U32" s="102">
        <v>17.020199999999999</v>
      </c>
      <c r="V32" s="102">
        <v>17.9467</v>
      </c>
      <c r="W32" s="106"/>
      <c r="X32" s="105">
        <v>47.817399999999999</v>
      </c>
      <c r="Y32" s="105">
        <v>43.997100000000003</v>
      </c>
      <c r="Z32" s="105">
        <v>40.351599999999998</v>
      </c>
      <c r="AA32" s="105">
        <v>36.850100000000005</v>
      </c>
      <c r="AB32" s="105">
        <v>33.469300000000004</v>
      </c>
      <c r="AC32" s="105">
        <v>30.194399999999998</v>
      </c>
      <c r="AD32" s="105">
        <v>27.026299999999999</v>
      </c>
      <c r="AE32" s="105">
        <v>23.999100000000002</v>
      </c>
      <c r="AF32" s="105">
        <v>21.226900000000001</v>
      </c>
      <c r="AG32" s="105">
        <v>18.988299999999999</v>
      </c>
      <c r="AH32" s="105">
        <v>17.697299999999998</v>
      </c>
      <c r="AI32" s="105">
        <v>17.470800000000001</v>
      </c>
      <c r="AJ32" s="105">
        <v>17.964600000000001</v>
      </c>
      <c r="AK32" s="105">
        <v>18.815299999999997</v>
      </c>
      <c r="AL32" s="105">
        <v>19.820499999999999</v>
      </c>
      <c r="AM32" s="105">
        <v>20.883199999999999</v>
      </c>
      <c r="AN32" s="105">
        <v>21.9575</v>
      </c>
    </row>
    <row r="33" spans="1:40" s="27" customFormat="1" ht="15.75">
      <c r="A33" s="94">
        <f>3/12</f>
        <v>0.25</v>
      </c>
      <c r="B33" s="91">
        <v>42572</v>
      </c>
      <c r="C33" s="95" t="s">
        <v>2148</v>
      </c>
      <c r="D33" s="96" t="s">
        <v>2145</v>
      </c>
      <c r="E33" s="96" t="s">
        <v>2136</v>
      </c>
      <c r="F33" s="102">
        <v>42.641800000000003</v>
      </c>
      <c r="G33" s="102">
        <v>39.488299999999995</v>
      </c>
      <c r="H33" s="102">
        <v>36.481099999999998</v>
      </c>
      <c r="I33" s="102">
        <v>33.594499999999996</v>
      </c>
      <c r="J33" s="102">
        <v>30.808000000000003</v>
      </c>
      <c r="K33" s="102">
        <v>28.106199999999998</v>
      </c>
      <c r="L33" s="102">
        <v>25.480999999999998</v>
      </c>
      <c r="M33" s="102">
        <v>22.937200000000001</v>
      </c>
      <c r="N33" s="103">
        <v>20.508199999999999</v>
      </c>
      <c r="O33" s="102">
        <v>18.290200000000002</v>
      </c>
      <c r="P33" s="102">
        <v>16.493500000000001</v>
      </c>
      <c r="Q33" s="102">
        <v>15.394500000000001</v>
      </c>
      <c r="R33" s="102">
        <v>15.061500000000001</v>
      </c>
      <c r="S33" s="102">
        <v>15.273999999999999</v>
      </c>
      <c r="T33" s="102">
        <v>15.784300000000002</v>
      </c>
      <c r="U33" s="102">
        <v>16.4404</v>
      </c>
      <c r="V33" s="102">
        <v>17.1629</v>
      </c>
      <c r="W33" s="106"/>
      <c r="X33" s="105">
        <v>44.320700000000002</v>
      </c>
      <c r="Y33" s="105">
        <v>41.007599999999996</v>
      </c>
      <c r="Z33" s="105">
        <v>37.8521</v>
      </c>
      <c r="AA33" s="105">
        <v>34.8294</v>
      </c>
      <c r="AB33" s="105">
        <v>31.921699999999998</v>
      </c>
      <c r="AC33" s="105">
        <v>29.119499999999999</v>
      </c>
      <c r="AD33" s="105">
        <v>26.426400000000001</v>
      </c>
      <c r="AE33" s="105">
        <v>23.870699999999999</v>
      </c>
      <c r="AF33" s="105">
        <v>21.529400000000003</v>
      </c>
      <c r="AG33" s="105">
        <v>19.563500000000001</v>
      </c>
      <c r="AH33" s="105">
        <v>18.208400000000001</v>
      </c>
      <c r="AI33" s="105">
        <v>17.604400000000002</v>
      </c>
      <c r="AJ33" s="105">
        <v>17.6371</v>
      </c>
      <c r="AK33" s="105">
        <v>18.070800000000002</v>
      </c>
      <c r="AL33" s="105">
        <v>18.720400000000001</v>
      </c>
      <c r="AM33" s="105">
        <v>19.4773</v>
      </c>
      <c r="AN33" s="105">
        <v>20.282700000000002</v>
      </c>
    </row>
    <row r="34" spans="1:40" s="27" customFormat="1" ht="15.75">
      <c r="A34" s="94">
        <f>6/12</f>
        <v>0.5</v>
      </c>
      <c r="B34" s="91">
        <v>42572</v>
      </c>
      <c r="C34" s="95" t="s">
        <v>2148</v>
      </c>
      <c r="D34" s="96" t="s">
        <v>2145</v>
      </c>
      <c r="E34" s="96" t="s">
        <v>2137</v>
      </c>
      <c r="F34" s="102">
        <v>37.881900000000002</v>
      </c>
      <c r="G34" s="102">
        <v>35.445700000000002</v>
      </c>
      <c r="H34" s="102">
        <v>33.133400000000002</v>
      </c>
      <c r="I34" s="102">
        <v>30.927100000000003</v>
      </c>
      <c r="J34" s="102">
        <v>28.813699999999997</v>
      </c>
      <c r="K34" s="102">
        <v>26.784500000000001</v>
      </c>
      <c r="L34" s="102">
        <v>24.836400000000001</v>
      </c>
      <c r="M34" s="102">
        <v>22.9741</v>
      </c>
      <c r="N34" s="103">
        <v>21.214400000000001</v>
      </c>
      <c r="O34" s="102">
        <v>19.5931</v>
      </c>
      <c r="P34" s="102">
        <v>18.172499999999999</v>
      </c>
      <c r="Q34" s="102">
        <v>17.0379</v>
      </c>
      <c r="R34" s="102">
        <v>16.264200000000002</v>
      </c>
      <c r="S34" s="102">
        <v>15.863900000000001</v>
      </c>
      <c r="T34" s="102">
        <v>15.7768</v>
      </c>
      <c r="U34" s="102">
        <v>15.913</v>
      </c>
      <c r="V34" s="102">
        <v>16.193899999999999</v>
      </c>
      <c r="W34" s="106"/>
      <c r="X34" s="105">
        <v>39.252400000000002</v>
      </c>
      <c r="Y34" s="105">
        <v>36.716900000000003</v>
      </c>
      <c r="Z34" s="105">
        <v>34.313900000000004</v>
      </c>
      <c r="AA34" s="105">
        <v>32.026199999999996</v>
      </c>
      <c r="AB34" s="105">
        <v>29.842299999999998</v>
      </c>
      <c r="AC34" s="105">
        <v>27.756399999999999</v>
      </c>
      <c r="AD34" s="105">
        <v>25.770500000000002</v>
      </c>
      <c r="AE34" s="105">
        <v>23.897299999999998</v>
      </c>
      <c r="AF34" s="105">
        <v>22.165499999999998</v>
      </c>
      <c r="AG34" s="105">
        <v>20.626200000000001</v>
      </c>
      <c r="AH34" s="105">
        <v>19.351900000000001</v>
      </c>
      <c r="AI34" s="105">
        <v>18.4177</v>
      </c>
      <c r="AJ34" s="105">
        <v>17.858499999999999</v>
      </c>
      <c r="AK34" s="105">
        <v>17.642199999999999</v>
      </c>
      <c r="AL34" s="105">
        <v>17.691299999999998</v>
      </c>
      <c r="AM34" s="105">
        <v>17.923300000000001</v>
      </c>
      <c r="AN34" s="105">
        <v>18.273199999999999</v>
      </c>
    </row>
    <row r="35" spans="1:40" s="27" customFormat="1" ht="15.75">
      <c r="A35" s="94">
        <f>9/12</f>
        <v>0.75</v>
      </c>
      <c r="B35" s="91">
        <v>42572</v>
      </c>
      <c r="C35" s="95" t="s">
        <v>2148</v>
      </c>
      <c r="D35" s="96" t="s">
        <v>2145</v>
      </c>
      <c r="E35" s="96" t="s">
        <v>2138</v>
      </c>
      <c r="F35" s="102">
        <v>34.650599999999997</v>
      </c>
      <c r="G35" s="102">
        <v>32.639299999999999</v>
      </c>
      <c r="H35" s="102">
        <v>30.737599999999997</v>
      </c>
      <c r="I35" s="102">
        <v>28.931699999999999</v>
      </c>
      <c r="J35" s="102">
        <v>27.211800000000004</v>
      </c>
      <c r="K35" s="102">
        <v>25.571700000000003</v>
      </c>
      <c r="L35" s="102">
        <v>24.009800000000002</v>
      </c>
      <c r="M35" s="102">
        <v>22.529199999999999</v>
      </c>
      <c r="N35" s="103">
        <v>21.14</v>
      </c>
      <c r="O35" s="102">
        <v>19.860800000000001</v>
      </c>
      <c r="P35" s="102">
        <v>18.719799999999999</v>
      </c>
      <c r="Q35" s="102">
        <v>17.753299999999999</v>
      </c>
      <c r="R35" s="102">
        <v>16.996099999999998</v>
      </c>
      <c r="S35" s="102">
        <v>16.467200000000002</v>
      </c>
      <c r="T35" s="102">
        <v>16.1585</v>
      </c>
      <c r="U35" s="102">
        <v>16.0383</v>
      </c>
      <c r="V35" s="102">
        <v>16.064600000000002</v>
      </c>
      <c r="W35" s="106"/>
      <c r="X35" s="105">
        <v>36.353000000000002</v>
      </c>
      <c r="Y35" s="105">
        <v>34.214700000000001</v>
      </c>
      <c r="Z35" s="105">
        <v>32.195</v>
      </c>
      <c r="AA35" s="105">
        <v>30.280200000000001</v>
      </c>
      <c r="AB35" s="105">
        <v>28.460800000000003</v>
      </c>
      <c r="AC35" s="105">
        <v>26.732299999999999</v>
      </c>
      <c r="AD35" s="105">
        <v>25.095200000000002</v>
      </c>
      <c r="AE35" s="105">
        <v>23.556899999999999</v>
      </c>
      <c r="AF35" s="105">
        <v>22.1327</v>
      </c>
      <c r="AG35" s="105">
        <v>20.848300000000002</v>
      </c>
      <c r="AH35" s="105">
        <v>19.738600000000002</v>
      </c>
      <c r="AI35" s="105">
        <v>18.841699999999999</v>
      </c>
      <c r="AJ35" s="105">
        <v>18.185200000000002</v>
      </c>
      <c r="AK35" s="105">
        <v>17.771899999999999</v>
      </c>
      <c r="AL35" s="105">
        <v>17.576700000000002</v>
      </c>
      <c r="AM35" s="105">
        <v>17.557700000000001</v>
      </c>
      <c r="AN35" s="105">
        <v>17.670200000000001</v>
      </c>
    </row>
    <row r="36" spans="1:40" s="27" customFormat="1" ht="15.75">
      <c r="A36" s="94">
        <v>1</v>
      </c>
      <c r="B36" s="91">
        <v>42572</v>
      </c>
      <c r="C36" s="95" t="s">
        <v>2148</v>
      </c>
      <c r="D36" s="96" t="s">
        <v>2145</v>
      </c>
      <c r="E36" s="96" t="s">
        <v>2139</v>
      </c>
      <c r="F36" s="102">
        <v>32.286500000000004</v>
      </c>
      <c r="G36" s="102">
        <v>30.559399999999997</v>
      </c>
      <c r="H36" s="102">
        <v>28.932000000000002</v>
      </c>
      <c r="I36" s="102">
        <v>27.392800000000001</v>
      </c>
      <c r="J36" s="102">
        <v>25.934000000000001</v>
      </c>
      <c r="K36" s="102">
        <v>24.550799999999999</v>
      </c>
      <c r="L36" s="102">
        <v>23.241800000000001</v>
      </c>
      <c r="M36" s="102">
        <v>22.0092</v>
      </c>
      <c r="N36" s="103">
        <v>20.8596</v>
      </c>
      <c r="O36" s="102">
        <v>19.803999999999998</v>
      </c>
      <c r="P36" s="102">
        <v>18.857900000000001</v>
      </c>
      <c r="Q36" s="102">
        <v>18.0397</v>
      </c>
      <c r="R36" s="102">
        <v>17.366899999999998</v>
      </c>
      <c r="S36" s="102">
        <v>16.850300000000001</v>
      </c>
      <c r="T36" s="102">
        <v>16.4892</v>
      </c>
      <c r="U36" s="102">
        <v>16.270899999999997</v>
      </c>
      <c r="V36" s="102">
        <v>16.174399999999999</v>
      </c>
      <c r="W36" s="106"/>
      <c r="X36" s="105">
        <v>34.187800000000003</v>
      </c>
      <c r="Y36" s="105">
        <v>32.301699999999997</v>
      </c>
      <c r="Z36" s="105">
        <v>30.525099999999998</v>
      </c>
      <c r="AA36" s="105">
        <v>28.846100000000003</v>
      </c>
      <c r="AB36" s="105">
        <v>27.256700000000002</v>
      </c>
      <c r="AC36" s="105">
        <v>25.753300000000003</v>
      </c>
      <c r="AD36" s="105">
        <v>24.335899999999999</v>
      </c>
      <c r="AE36" s="105">
        <v>23.009899999999998</v>
      </c>
      <c r="AF36" s="105">
        <v>21.785599999999999</v>
      </c>
      <c r="AG36" s="105">
        <v>20.679600000000001</v>
      </c>
      <c r="AH36" s="105">
        <v>19.713100000000001</v>
      </c>
      <c r="AI36" s="105">
        <v>18.9085</v>
      </c>
      <c r="AJ36" s="105">
        <v>18.282899999999998</v>
      </c>
      <c r="AK36" s="105">
        <v>17.840600000000002</v>
      </c>
      <c r="AL36" s="105">
        <v>17.5703</v>
      </c>
      <c r="AM36" s="105">
        <v>17.448499999999999</v>
      </c>
      <c r="AN36" s="105">
        <v>17.446300000000001</v>
      </c>
    </row>
    <row r="37" spans="1:40" s="27" customFormat="1" ht="15.75">
      <c r="A37" s="94">
        <f>18/12</f>
        <v>1.5</v>
      </c>
      <c r="B37" s="91">
        <v>42572</v>
      </c>
      <c r="C37" s="95" t="s">
        <v>2148</v>
      </c>
      <c r="D37" s="96" t="s">
        <v>2145</v>
      </c>
      <c r="E37" s="96" t="s">
        <v>2140</v>
      </c>
      <c r="F37" s="102">
        <v>29.735800000000001</v>
      </c>
      <c r="G37" s="102">
        <v>28.360099999999999</v>
      </c>
      <c r="H37" s="102">
        <v>27.070599999999999</v>
      </c>
      <c r="I37" s="102">
        <v>25.8583</v>
      </c>
      <c r="J37" s="102">
        <v>24.7165</v>
      </c>
      <c r="K37" s="102">
        <v>23.641000000000002</v>
      </c>
      <c r="L37" s="102">
        <v>22.6297</v>
      </c>
      <c r="M37" s="102">
        <v>21.682199999999998</v>
      </c>
      <c r="N37" s="103">
        <v>20.8003</v>
      </c>
      <c r="O37" s="102">
        <v>19.987199999999998</v>
      </c>
      <c r="P37" s="102">
        <v>19.247700000000002</v>
      </c>
      <c r="Q37" s="102">
        <v>18.587500000000002</v>
      </c>
      <c r="R37" s="102">
        <v>18.012</v>
      </c>
      <c r="S37" s="102">
        <v>17.525399999999998</v>
      </c>
      <c r="T37" s="102">
        <v>17.129000000000001</v>
      </c>
      <c r="U37" s="102">
        <v>16.821100000000001</v>
      </c>
      <c r="V37" s="102">
        <v>16.5961</v>
      </c>
      <c r="W37" s="106"/>
      <c r="X37" s="105">
        <v>31.547199999999997</v>
      </c>
      <c r="Y37" s="105">
        <v>29.984100000000002</v>
      </c>
      <c r="Z37" s="105">
        <v>28.517599999999998</v>
      </c>
      <c r="AA37" s="105">
        <v>27.138200000000001</v>
      </c>
      <c r="AB37" s="105">
        <v>25.839000000000002</v>
      </c>
      <c r="AC37" s="105">
        <v>24.616599999999998</v>
      </c>
      <c r="AD37" s="105">
        <v>23.469899999999999</v>
      </c>
      <c r="AE37" s="105">
        <v>22.4009</v>
      </c>
      <c r="AF37" s="105">
        <v>21.414300000000001</v>
      </c>
      <c r="AG37" s="105">
        <v>20.517399999999999</v>
      </c>
      <c r="AH37" s="105">
        <v>19.7194</v>
      </c>
      <c r="AI37" s="105">
        <v>19.029599999999999</v>
      </c>
      <c r="AJ37" s="105">
        <v>18.4559</v>
      </c>
      <c r="AK37" s="105">
        <v>18.0016</v>
      </c>
      <c r="AL37" s="105">
        <v>17.664099999999998</v>
      </c>
      <c r="AM37" s="105">
        <v>17.435100000000002</v>
      </c>
      <c r="AN37" s="105">
        <v>17.3017</v>
      </c>
    </row>
    <row r="38" spans="1:40" s="27" customFormat="1" ht="15.75">
      <c r="A38" s="94">
        <v>2</v>
      </c>
      <c r="B38" s="91">
        <v>42572</v>
      </c>
      <c r="C38" s="95" t="s">
        <v>2148</v>
      </c>
      <c r="D38" s="96" t="s">
        <v>2145</v>
      </c>
      <c r="E38" s="96" t="s">
        <v>2141</v>
      </c>
      <c r="F38" s="102">
        <v>28.163</v>
      </c>
      <c r="G38" s="102">
        <v>26.972300000000001</v>
      </c>
      <c r="H38" s="102">
        <v>25.860499999999998</v>
      </c>
      <c r="I38" s="102">
        <v>24.819600000000001</v>
      </c>
      <c r="J38" s="102">
        <v>23.843800000000002</v>
      </c>
      <c r="K38" s="102">
        <v>22.929199999999998</v>
      </c>
      <c r="L38" s="102">
        <v>22.073400000000003</v>
      </c>
      <c r="M38" s="102">
        <v>21.275300000000001</v>
      </c>
      <c r="N38" s="103">
        <v>20.535299999999999</v>
      </c>
      <c r="O38" s="102">
        <v>19.854399999999998</v>
      </c>
      <c r="P38" s="102">
        <v>19.2346</v>
      </c>
      <c r="Q38" s="102">
        <v>18.678000000000001</v>
      </c>
      <c r="R38" s="102">
        <v>18.186599999999999</v>
      </c>
      <c r="S38" s="102">
        <v>17.761700000000001</v>
      </c>
      <c r="T38" s="102">
        <v>17.403199999999998</v>
      </c>
      <c r="U38" s="102">
        <v>17.1096</v>
      </c>
      <c r="V38" s="102">
        <v>16.877600000000001</v>
      </c>
      <c r="W38" s="106"/>
      <c r="X38" s="105">
        <v>29.909700000000001</v>
      </c>
      <c r="Y38" s="105">
        <v>28.548299999999998</v>
      </c>
      <c r="Z38" s="105">
        <v>27.274999999999999</v>
      </c>
      <c r="AA38" s="105">
        <v>26.081199999999999</v>
      </c>
      <c r="AB38" s="105">
        <v>24.960599999999999</v>
      </c>
      <c r="AC38" s="105">
        <v>23.909700000000001</v>
      </c>
      <c r="AD38" s="105">
        <v>22.926600000000001</v>
      </c>
      <c r="AE38" s="105">
        <v>22.011700000000001</v>
      </c>
      <c r="AF38" s="105">
        <v>21.166999999999998</v>
      </c>
      <c r="AG38" s="105">
        <v>20.395700000000001</v>
      </c>
      <c r="AH38" s="105">
        <v>19.702200000000001</v>
      </c>
      <c r="AI38" s="105">
        <v>19.091100000000001</v>
      </c>
      <c r="AJ38" s="105">
        <v>18.566099999999999</v>
      </c>
      <c r="AK38" s="105">
        <v>18.128800000000002</v>
      </c>
      <c r="AL38" s="105">
        <v>17.778500000000001</v>
      </c>
      <c r="AM38" s="105">
        <v>17.510999999999999</v>
      </c>
      <c r="AN38" s="105">
        <v>17.319800000000001</v>
      </c>
    </row>
    <row r="39" spans="1:40" s="27" customFormat="1" ht="15.75">
      <c r="A39" s="94">
        <f>30/12</f>
        <v>2.5</v>
      </c>
      <c r="B39" s="91">
        <v>42139</v>
      </c>
      <c r="C39" s="95" t="s">
        <v>1151</v>
      </c>
      <c r="D39" s="96" t="s">
        <v>1150</v>
      </c>
      <c r="E39" s="96" t="s">
        <v>2142</v>
      </c>
      <c r="F39" s="102">
        <f t="shared" ref="F39:V39" si="21">F38/2+F40/2</f>
        <v>27.411749999999998</v>
      </c>
      <c r="G39" s="102">
        <f t="shared" si="21"/>
        <v>26.30265</v>
      </c>
      <c r="H39" s="102">
        <f t="shared" si="21"/>
        <v>25.269300000000001</v>
      </c>
      <c r="I39" s="102">
        <f t="shared" si="21"/>
        <v>24.30415</v>
      </c>
      <c r="J39" s="102">
        <f t="shared" si="21"/>
        <v>23.40165</v>
      </c>
      <c r="K39" s="102">
        <f t="shared" si="21"/>
        <v>22.5581</v>
      </c>
      <c r="L39" s="102">
        <f t="shared" si="21"/>
        <v>21.770949999999999</v>
      </c>
      <c r="M39" s="102">
        <f t="shared" si="21"/>
        <v>21.038899999999998</v>
      </c>
      <c r="N39" s="103">
        <f t="shared" si="21"/>
        <v>20.36185</v>
      </c>
      <c r="O39" s="102">
        <f t="shared" si="21"/>
        <v>19.740199999999998</v>
      </c>
      <c r="P39" s="102">
        <f t="shared" si="21"/>
        <v>19.174999999999997</v>
      </c>
      <c r="Q39" s="102">
        <f t="shared" si="21"/>
        <v>18.667450000000002</v>
      </c>
      <c r="R39" s="102">
        <f t="shared" si="21"/>
        <v>18.218449999999997</v>
      </c>
      <c r="S39" s="102">
        <f t="shared" si="21"/>
        <v>17.828499999999998</v>
      </c>
      <c r="T39" s="102">
        <f t="shared" si="21"/>
        <v>17.497</v>
      </c>
      <c r="U39" s="102">
        <f t="shared" si="21"/>
        <v>17.222250000000003</v>
      </c>
      <c r="V39" s="102">
        <f t="shared" si="21"/>
        <v>17.001249999999999</v>
      </c>
      <c r="W39" s="106"/>
      <c r="X39" s="105">
        <v>28.95955</v>
      </c>
      <c r="Y39" s="105">
        <v>27.7181</v>
      </c>
      <c r="Z39" s="105">
        <v>26.559150000000002</v>
      </c>
      <c r="AA39" s="105">
        <v>25.474499999999999</v>
      </c>
      <c r="AB39" s="105">
        <v>24.45825</v>
      </c>
      <c r="AC39" s="105">
        <v>23.506700000000002</v>
      </c>
      <c r="AD39" s="105">
        <v>22.617650000000001</v>
      </c>
      <c r="AE39" s="105">
        <v>21.790600000000001</v>
      </c>
      <c r="AF39" s="105">
        <v>21.026449999999997</v>
      </c>
      <c r="AG39" s="105">
        <v>20.32685</v>
      </c>
      <c r="AH39" s="105">
        <v>19.694400000000002</v>
      </c>
      <c r="AI39" s="105">
        <v>19.131950000000003</v>
      </c>
      <c r="AJ39" s="105">
        <v>18.6416</v>
      </c>
      <c r="AK39" s="105">
        <v>18.224299999999999</v>
      </c>
      <c r="AL39" s="105">
        <v>17.879249999999999</v>
      </c>
      <c r="AM39" s="105">
        <v>17.6035</v>
      </c>
      <c r="AN39" s="105">
        <v>17.392400000000002</v>
      </c>
    </row>
    <row r="40" spans="1:40" ht="16.5" thickBot="1">
      <c r="A40" s="97">
        <v>3</v>
      </c>
      <c r="B40" s="91">
        <v>42572</v>
      </c>
      <c r="C40" s="98" t="s">
        <v>2148</v>
      </c>
      <c r="D40" s="99" t="s">
        <v>2145</v>
      </c>
      <c r="E40" s="99" t="s">
        <v>2143</v>
      </c>
      <c r="F40" s="102">
        <v>26.660499999999999</v>
      </c>
      <c r="G40" s="102">
        <v>25.632999999999999</v>
      </c>
      <c r="H40" s="102">
        <v>24.678100000000001</v>
      </c>
      <c r="I40" s="102">
        <v>23.788699999999999</v>
      </c>
      <c r="J40" s="102">
        <v>22.959499999999998</v>
      </c>
      <c r="K40" s="102">
        <v>22.187000000000001</v>
      </c>
      <c r="L40" s="102">
        <v>21.468499999999999</v>
      </c>
      <c r="M40" s="102">
        <v>20.802499999999998</v>
      </c>
      <c r="N40" s="103">
        <v>20.188400000000001</v>
      </c>
      <c r="O40" s="102">
        <v>19.625999999999998</v>
      </c>
      <c r="P40" s="102">
        <v>19.115399999999998</v>
      </c>
      <c r="Q40" s="102">
        <v>18.6569</v>
      </c>
      <c r="R40" s="102">
        <v>18.250299999999999</v>
      </c>
      <c r="S40" s="102">
        <v>17.895299999999999</v>
      </c>
      <c r="T40" s="102">
        <v>17.590800000000002</v>
      </c>
      <c r="U40" s="102">
        <v>17.334900000000001</v>
      </c>
      <c r="V40" s="102">
        <v>17.1249</v>
      </c>
      <c r="W40" s="104"/>
      <c r="X40" s="105">
        <v>28.009399999999999</v>
      </c>
      <c r="Y40" s="105">
        <v>26.887899999999998</v>
      </c>
      <c r="Z40" s="105">
        <v>25.843300000000003</v>
      </c>
      <c r="AA40" s="105">
        <v>24.867800000000003</v>
      </c>
      <c r="AB40" s="105">
        <v>23.9559</v>
      </c>
      <c r="AC40" s="105">
        <v>23.1037</v>
      </c>
      <c r="AD40" s="105">
        <v>22.308700000000002</v>
      </c>
      <c r="AE40" s="105">
        <v>21.569500000000001</v>
      </c>
      <c r="AF40" s="105">
        <v>20.885899999999999</v>
      </c>
      <c r="AG40" s="105">
        <v>20.258000000000003</v>
      </c>
      <c r="AH40" s="105">
        <v>19.686600000000002</v>
      </c>
      <c r="AI40" s="105">
        <v>19.172800000000002</v>
      </c>
      <c r="AJ40" s="105">
        <v>18.717100000000002</v>
      </c>
      <c r="AK40" s="105">
        <v>18.319800000000001</v>
      </c>
      <c r="AL40" s="105">
        <v>17.98</v>
      </c>
      <c r="AM40" s="105">
        <v>17.696000000000002</v>
      </c>
      <c r="AN40" s="105">
        <v>17.465</v>
      </c>
    </row>
    <row r="41" spans="1:40" ht="15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</row>
    <row r="42" spans="1:40" ht="15">
      <c r="A42" s="83"/>
      <c r="B42" s="83"/>
      <c r="C42" s="83"/>
      <c r="D42" s="83"/>
      <c r="E42" s="83"/>
      <c r="F42" s="82">
        <f>F43*div!$A$17</f>
        <v>0</v>
      </c>
      <c r="G42" s="82">
        <f>G43*div!$A$17</f>
        <v>0</v>
      </c>
      <c r="H42" s="82">
        <f>H43*div!$A$17</f>
        <v>0</v>
      </c>
      <c r="I42" s="82">
        <f>I43*div!$A$17</f>
        <v>0</v>
      </c>
      <c r="J42" s="82">
        <f>J43*div!$A$17</f>
        <v>0</v>
      </c>
      <c r="K42" s="82">
        <f>K43*div!$A$17</f>
        <v>0</v>
      </c>
      <c r="L42" s="82">
        <f>L43*div!$A$17</f>
        <v>0</v>
      </c>
      <c r="M42" s="82">
        <f>M43*div!$A$17</f>
        <v>0</v>
      </c>
      <c r="N42" s="82">
        <f>N43*div!$A$17</f>
        <v>0</v>
      </c>
      <c r="O42" s="82">
        <f>O43*div!$A$17</f>
        <v>0</v>
      </c>
      <c r="P42" s="82">
        <f>P43*div!$A$17</f>
        <v>0</v>
      </c>
      <c r="Q42" s="82">
        <f>Q43*div!$A$17</f>
        <v>0</v>
      </c>
      <c r="R42" s="82">
        <f>R43*div!$A$17</f>
        <v>0</v>
      </c>
      <c r="S42" s="82">
        <f>S43*div!$A$17</f>
        <v>0</v>
      </c>
      <c r="T42" s="82">
        <f>T43*div!$A$17</f>
        <v>0</v>
      </c>
      <c r="U42" s="82">
        <f>U43*div!$A$17</f>
        <v>0</v>
      </c>
      <c r="V42" s="82">
        <f>V43*div!$A$17</f>
        <v>0</v>
      </c>
      <c r="W42" s="83"/>
      <c r="X42" s="83">
        <v>1224.354</v>
      </c>
      <c r="Y42" s="83">
        <v>1326.3835000000001</v>
      </c>
      <c r="Z42" s="83">
        <v>1428.413</v>
      </c>
      <c r="AA42" s="83">
        <v>1530.4425000000001</v>
      </c>
      <c r="AB42" s="83">
        <v>1632.4720000000002</v>
      </c>
      <c r="AC42" s="83">
        <v>1734.5015000000001</v>
      </c>
      <c r="AD42" s="83">
        <v>1836.5310000000002</v>
      </c>
      <c r="AE42" s="83">
        <v>1938.5605</v>
      </c>
      <c r="AF42" s="83">
        <v>2040.5900000000001</v>
      </c>
      <c r="AG42" s="83">
        <v>2142.6195000000002</v>
      </c>
      <c r="AH42" s="83">
        <v>2244.6490000000003</v>
      </c>
      <c r="AI42" s="83">
        <v>2346.6785</v>
      </c>
      <c r="AJ42" s="83">
        <v>2448.7080000000001</v>
      </c>
      <c r="AK42" s="83">
        <v>2550.7375000000002</v>
      </c>
      <c r="AL42" s="83">
        <v>2652.7670000000003</v>
      </c>
      <c r="AM42" s="83">
        <v>2754.7965000000004</v>
      </c>
      <c r="AN42" s="83">
        <v>2856.826</v>
      </c>
    </row>
    <row r="43" spans="1:40" s="27" customFormat="1" ht="15.75" thickBot="1">
      <c r="A43" s="89" t="s">
        <v>567</v>
      </c>
      <c r="B43" s="89" t="s">
        <v>53</v>
      </c>
      <c r="C43" s="89" t="s">
        <v>1180</v>
      </c>
      <c r="D43" s="89"/>
      <c r="E43" s="101" t="s">
        <v>1181</v>
      </c>
      <c r="F43" s="84">
        <v>0.6</v>
      </c>
      <c r="G43" s="85">
        <v>0.65</v>
      </c>
      <c r="H43" s="85">
        <v>0.7</v>
      </c>
      <c r="I43" s="85">
        <v>0.75</v>
      </c>
      <c r="J43" s="85">
        <v>0.8</v>
      </c>
      <c r="K43" s="85">
        <v>0.85</v>
      </c>
      <c r="L43" s="85">
        <v>0.9</v>
      </c>
      <c r="M43" s="85">
        <v>0.95</v>
      </c>
      <c r="N43" s="85">
        <v>1</v>
      </c>
      <c r="O43" s="85">
        <v>1.05</v>
      </c>
      <c r="P43" s="85">
        <v>1.1000000000000001</v>
      </c>
      <c r="Q43" s="85">
        <v>1.1499999999999999</v>
      </c>
      <c r="R43" s="85">
        <v>1.2</v>
      </c>
      <c r="S43" s="85">
        <v>1.25</v>
      </c>
      <c r="T43" s="85">
        <v>1.3</v>
      </c>
      <c r="U43" s="85">
        <v>1.35</v>
      </c>
      <c r="V43" s="86">
        <v>1.4</v>
      </c>
      <c r="W43" s="88"/>
      <c r="X43" s="84">
        <v>0.6</v>
      </c>
      <c r="Y43" s="85">
        <v>0.65</v>
      </c>
      <c r="Z43" s="85">
        <v>0.7</v>
      </c>
      <c r="AA43" s="85">
        <v>0.75</v>
      </c>
      <c r="AB43" s="85">
        <v>0.8</v>
      </c>
      <c r="AC43" s="85">
        <v>0.85</v>
      </c>
      <c r="AD43" s="85">
        <v>0.9</v>
      </c>
      <c r="AE43" s="85">
        <v>0.95</v>
      </c>
      <c r="AF43" s="85">
        <v>1</v>
      </c>
      <c r="AG43" s="85">
        <v>1.05</v>
      </c>
      <c r="AH43" s="85">
        <v>1.1000000000000001</v>
      </c>
      <c r="AI43" s="85">
        <v>1.1499999999999999</v>
      </c>
      <c r="AJ43" s="85">
        <v>1.2</v>
      </c>
      <c r="AK43" s="85">
        <v>1.25</v>
      </c>
      <c r="AL43" s="85">
        <v>1.3</v>
      </c>
      <c r="AM43" s="85">
        <v>1.35</v>
      </c>
      <c r="AN43" s="86">
        <v>1.4</v>
      </c>
    </row>
    <row r="44" spans="1:40" s="27" customFormat="1" ht="15.75">
      <c r="A44" s="90">
        <f>1/12</f>
        <v>8.3333333333333329E-2</v>
      </c>
      <c r="B44" s="91">
        <v>42572</v>
      </c>
      <c r="C44" s="92" t="s">
        <v>2149</v>
      </c>
      <c r="D44" s="93" t="s">
        <v>2145</v>
      </c>
      <c r="E44" s="93" t="s">
        <v>2144</v>
      </c>
      <c r="F44" s="102">
        <v>51.843499999999999</v>
      </c>
      <c r="G44" s="102">
        <v>46.125100000000003</v>
      </c>
      <c r="H44" s="102">
        <v>40.6494</v>
      </c>
      <c r="I44" s="102">
        <v>35.353400000000001</v>
      </c>
      <c r="J44" s="102">
        <v>30.174800000000001</v>
      </c>
      <c r="K44" s="102">
        <v>25.0442</v>
      </c>
      <c r="L44" s="102">
        <v>19.874400000000001</v>
      </c>
      <c r="M44" s="102">
        <v>14.554600000000001</v>
      </c>
      <c r="N44" s="103">
        <v>9.3369999999999997</v>
      </c>
      <c r="O44" s="102">
        <v>9.2698999999999998</v>
      </c>
      <c r="P44" s="102">
        <v>12.350800000000001</v>
      </c>
      <c r="Q44" s="102">
        <v>15.401799999999998</v>
      </c>
      <c r="R44" s="102">
        <v>18.244399999999999</v>
      </c>
      <c r="S44" s="102">
        <v>20.893000000000001</v>
      </c>
      <c r="T44" s="102">
        <v>23.373899999999999</v>
      </c>
      <c r="U44" s="102">
        <v>25.709700000000002</v>
      </c>
      <c r="V44" s="102">
        <v>27.918700000000001</v>
      </c>
      <c r="W44" s="106"/>
      <c r="X44" s="105">
        <v>50.483699999999999</v>
      </c>
      <c r="Y44" s="105">
        <v>45.386299999999999</v>
      </c>
      <c r="Z44" s="105">
        <v>40.499000000000002</v>
      </c>
      <c r="AA44" s="105">
        <v>35.767900000000004</v>
      </c>
      <c r="AB44" s="105">
        <v>31.140600000000003</v>
      </c>
      <c r="AC44" s="105">
        <v>26.561800000000002</v>
      </c>
      <c r="AD44" s="105">
        <v>21.968499999999999</v>
      </c>
      <c r="AE44" s="105">
        <v>17.2958</v>
      </c>
      <c r="AF44" s="105">
        <v>12.638399999999999</v>
      </c>
      <c r="AG44" s="105">
        <v>10.004799999999999</v>
      </c>
      <c r="AH44" s="105">
        <v>11.2456</v>
      </c>
      <c r="AI44" s="105">
        <v>13.3459</v>
      </c>
      <c r="AJ44" s="105">
        <v>15.474499999999999</v>
      </c>
      <c r="AK44" s="105">
        <v>17.514700000000001</v>
      </c>
      <c r="AL44" s="105">
        <v>19.450600000000001</v>
      </c>
      <c r="AM44" s="105">
        <v>21.286300000000001</v>
      </c>
      <c r="AN44" s="105">
        <v>23.029900000000001</v>
      </c>
    </row>
    <row r="45" spans="1:40" s="27" customFormat="1" ht="15.75">
      <c r="A45" s="94">
        <f>2/12</f>
        <v>0.16666666666666666</v>
      </c>
      <c r="B45" s="91">
        <v>42572</v>
      </c>
      <c r="C45" s="95" t="s">
        <v>2149</v>
      </c>
      <c r="D45" s="96" t="s">
        <v>2145</v>
      </c>
      <c r="E45" s="96" t="s">
        <v>2135</v>
      </c>
      <c r="F45" s="102">
        <v>43.889600000000002</v>
      </c>
      <c r="G45" s="102">
        <v>39.419399999999996</v>
      </c>
      <c r="H45" s="102">
        <v>35.135399999999997</v>
      </c>
      <c r="I45" s="102">
        <v>30.990499999999997</v>
      </c>
      <c r="J45" s="102">
        <v>26.939900000000002</v>
      </c>
      <c r="K45" s="102">
        <v>22.9374</v>
      </c>
      <c r="L45" s="102">
        <v>18.934000000000001</v>
      </c>
      <c r="M45" s="102">
        <v>14.895900000000001</v>
      </c>
      <c r="N45" s="103">
        <v>11.033999999999999</v>
      </c>
      <c r="O45" s="102">
        <v>9.3937999999999988</v>
      </c>
      <c r="P45" s="102">
        <v>10.774900000000001</v>
      </c>
      <c r="Q45" s="102">
        <v>12.750500000000001</v>
      </c>
      <c r="R45" s="102">
        <v>14.726800000000001</v>
      </c>
      <c r="S45" s="102">
        <v>16.614999999999998</v>
      </c>
      <c r="T45" s="102">
        <v>18.404599999999999</v>
      </c>
      <c r="U45" s="102">
        <v>20.100199999999997</v>
      </c>
      <c r="V45" s="102">
        <v>21.709899999999998</v>
      </c>
      <c r="W45" s="106"/>
      <c r="X45" s="105">
        <v>44.393100000000004</v>
      </c>
      <c r="Y45" s="105">
        <v>40.281199999999998</v>
      </c>
      <c r="Z45" s="105">
        <v>36.338900000000002</v>
      </c>
      <c r="AA45" s="105">
        <v>32.524799999999999</v>
      </c>
      <c r="AB45" s="105">
        <v>28.8005</v>
      </c>
      <c r="AC45" s="105">
        <v>25.127800000000001</v>
      </c>
      <c r="AD45" s="105">
        <v>21.4679</v>
      </c>
      <c r="AE45" s="105">
        <v>17.790300000000002</v>
      </c>
      <c r="AF45" s="105">
        <v>14.143800000000001</v>
      </c>
      <c r="AG45" s="105">
        <v>11.157999999999999</v>
      </c>
      <c r="AH45" s="105">
        <v>10.504</v>
      </c>
      <c r="AI45" s="105">
        <v>11.4633</v>
      </c>
      <c r="AJ45" s="105">
        <v>12.8102</v>
      </c>
      <c r="AK45" s="105">
        <v>14.2143</v>
      </c>
      <c r="AL45" s="105">
        <v>15.592900000000002</v>
      </c>
      <c r="AM45" s="105">
        <v>16.922799999999999</v>
      </c>
      <c r="AN45" s="105">
        <v>18.198800000000002</v>
      </c>
    </row>
    <row r="46" spans="1:40" s="27" customFormat="1" ht="15.75">
      <c r="A46" s="94">
        <f>3/12</f>
        <v>0.25</v>
      </c>
      <c r="B46" s="91">
        <v>42572</v>
      </c>
      <c r="C46" s="95" t="s">
        <v>2149</v>
      </c>
      <c r="D46" s="96" t="s">
        <v>2145</v>
      </c>
      <c r="E46" s="96" t="s">
        <v>2136</v>
      </c>
      <c r="F46" s="102">
        <v>40.302599999999998</v>
      </c>
      <c r="G46" s="102">
        <v>36.438900000000004</v>
      </c>
      <c r="H46" s="102">
        <v>32.735999999999997</v>
      </c>
      <c r="I46" s="102">
        <v>29.155199999999997</v>
      </c>
      <c r="J46" s="102">
        <v>25.660399999999999</v>
      </c>
      <c r="K46" s="102">
        <v>22.2165</v>
      </c>
      <c r="L46" s="102">
        <v>18.790599999999998</v>
      </c>
      <c r="M46" s="102">
        <v>15.369</v>
      </c>
      <c r="N46" s="103">
        <v>12.0854</v>
      </c>
      <c r="O46" s="102">
        <v>9.936399999999999</v>
      </c>
      <c r="P46" s="102">
        <v>10.1812</v>
      </c>
      <c r="Q46" s="102">
        <v>11.4718</v>
      </c>
      <c r="R46" s="102">
        <v>12.9534</v>
      </c>
      <c r="S46" s="102">
        <v>14.430999999999999</v>
      </c>
      <c r="T46" s="102">
        <v>15.857799999999999</v>
      </c>
      <c r="U46" s="102">
        <v>17.223299999999998</v>
      </c>
      <c r="V46" s="102">
        <v>18.527200000000001</v>
      </c>
      <c r="W46" s="106"/>
      <c r="X46" s="105">
        <v>41.385800000000003</v>
      </c>
      <c r="Y46" s="105">
        <v>37.773499999999999</v>
      </c>
      <c r="Z46" s="105">
        <v>34.311199999999999</v>
      </c>
      <c r="AA46" s="105">
        <v>30.964099999999998</v>
      </c>
      <c r="AB46" s="105">
        <v>27.700099999999999</v>
      </c>
      <c r="AC46" s="105">
        <v>24.488599999999998</v>
      </c>
      <c r="AD46" s="105">
        <v>21.3002</v>
      </c>
      <c r="AE46" s="105">
        <v>18.112300000000001</v>
      </c>
      <c r="AF46" s="105">
        <v>14.946499999999999</v>
      </c>
      <c r="AG46" s="105">
        <v>12.077</v>
      </c>
      <c r="AH46" s="105">
        <v>10.5314</v>
      </c>
      <c r="AI46" s="105">
        <v>10.6767</v>
      </c>
      <c r="AJ46" s="105">
        <v>11.5212</v>
      </c>
      <c r="AK46" s="105">
        <v>12.555900000000001</v>
      </c>
      <c r="AL46" s="105">
        <v>13.628299999999999</v>
      </c>
      <c r="AM46" s="105">
        <v>14.688799999999999</v>
      </c>
      <c r="AN46" s="105">
        <v>15.7202</v>
      </c>
    </row>
    <row r="47" spans="1:40" s="27" customFormat="1" ht="15.75">
      <c r="A47" s="94">
        <f>6/12</f>
        <v>0.5</v>
      </c>
      <c r="B47" s="91">
        <v>42572</v>
      </c>
      <c r="C47" s="95" t="s">
        <v>2149</v>
      </c>
      <c r="D47" s="96" t="s">
        <v>2145</v>
      </c>
      <c r="E47" s="96" t="s">
        <v>2137</v>
      </c>
      <c r="F47" s="102">
        <v>35.253599999999999</v>
      </c>
      <c r="G47" s="102">
        <v>32.275399999999998</v>
      </c>
      <c r="H47" s="102">
        <v>29.423899999999996</v>
      </c>
      <c r="I47" s="102">
        <v>26.671499999999998</v>
      </c>
      <c r="J47" s="102">
        <v>23.9939</v>
      </c>
      <c r="K47" s="102">
        <v>21.369299999999999</v>
      </c>
      <c r="L47" s="102">
        <v>18.779899999999998</v>
      </c>
      <c r="M47" s="102">
        <v>16.2195</v>
      </c>
      <c r="N47" s="103">
        <v>13.726099999999999</v>
      </c>
      <c r="O47" s="102">
        <v>11.5124</v>
      </c>
      <c r="P47" s="102">
        <v>10.1873</v>
      </c>
      <c r="Q47" s="102">
        <v>10.0718</v>
      </c>
      <c r="R47" s="102">
        <v>10.616299999999999</v>
      </c>
      <c r="S47" s="102">
        <v>11.3924</v>
      </c>
      <c r="T47" s="102">
        <v>12.2378</v>
      </c>
      <c r="U47" s="102">
        <v>13.093299999999999</v>
      </c>
      <c r="V47" s="102">
        <v>13.935700000000001</v>
      </c>
      <c r="W47" s="106"/>
      <c r="X47" s="105">
        <v>36.618600000000001</v>
      </c>
      <c r="Y47" s="105">
        <v>33.765599999999999</v>
      </c>
      <c r="Z47" s="105">
        <v>31.034800000000001</v>
      </c>
      <c r="AA47" s="105">
        <v>28.400399999999998</v>
      </c>
      <c r="AB47" s="105">
        <v>25.839499999999997</v>
      </c>
      <c r="AC47" s="105">
        <v>23.331599999999998</v>
      </c>
      <c r="AD47" s="105">
        <v>20.8581</v>
      </c>
      <c r="AE47" s="105">
        <v>18.404999999999998</v>
      </c>
      <c r="AF47" s="105">
        <v>15.973399999999998</v>
      </c>
      <c r="AG47" s="105">
        <v>13.6218</v>
      </c>
      <c r="AH47" s="105">
        <v>11.601699999999999</v>
      </c>
      <c r="AI47" s="105">
        <v>10.4412</v>
      </c>
      <c r="AJ47" s="105">
        <v>10.254799999999999</v>
      </c>
      <c r="AK47" s="105">
        <v>10.5968</v>
      </c>
      <c r="AL47" s="105">
        <v>11.1516</v>
      </c>
      <c r="AM47" s="105">
        <v>11.7867</v>
      </c>
      <c r="AN47" s="105">
        <v>12.4476</v>
      </c>
    </row>
    <row r="48" spans="1:40" s="27" customFormat="1" ht="15.75">
      <c r="A48" s="94">
        <f>9/12</f>
        <v>0.75</v>
      </c>
      <c r="B48" s="91">
        <v>42572</v>
      </c>
      <c r="C48" s="95" t="s">
        <v>2149</v>
      </c>
      <c r="D48" s="96" t="s">
        <v>2145</v>
      </c>
      <c r="E48" s="96" t="s">
        <v>2138</v>
      </c>
      <c r="F48" s="102">
        <v>32.861800000000002</v>
      </c>
      <c r="G48" s="102">
        <v>30.327100000000002</v>
      </c>
      <c r="H48" s="102">
        <v>27.903400000000001</v>
      </c>
      <c r="I48" s="102">
        <v>25.568600000000004</v>
      </c>
      <c r="J48" s="102">
        <v>23.303599999999999</v>
      </c>
      <c r="K48" s="102">
        <v>21.092199999999998</v>
      </c>
      <c r="L48" s="102">
        <v>18.921800000000001</v>
      </c>
      <c r="M48" s="102">
        <v>16.787099999999999</v>
      </c>
      <c r="N48" s="103">
        <v>14.7033</v>
      </c>
      <c r="O48" s="102">
        <v>12.7462</v>
      </c>
      <c r="P48" s="102">
        <v>11.145199999999999</v>
      </c>
      <c r="Q48" s="102">
        <v>10.259600000000001</v>
      </c>
      <c r="R48" s="102">
        <v>10.1214</v>
      </c>
      <c r="S48" s="102">
        <v>10.4171</v>
      </c>
      <c r="T48" s="102">
        <v>10.9061</v>
      </c>
      <c r="U48" s="102">
        <v>11.474600000000001</v>
      </c>
      <c r="V48" s="102">
        <v>12.071900000000001</v>
      </c>
      <c r="W48" s="106"/>
      <c r="X48" s="105">
        <v>34.121499999999997</v>
      </c>
      <c r="Y48" s="105">
        <v>31.6616</v>
      </c>
      <c r="Z48" s="105">
        <v>29.310700000000001</v>
      </c>
      <c r="AA48" s="105">
        <v>27.047500000000003</v>
      </c>
      <c r="AB48" s="105">
        <v>24.853899999999999</v>
      </c>
      <c r="AC48" s="105">
        <v>22.714000000000002</v>
      </c>
      <c r="AD48" s="105">
        <v>20.6145</v>
      </c>
      <c r="AE48" s="105">
        <v>18.546199999999999</v>
      </c>
      <c r="AF48" s="105">
        <v>16.508900000000001</v>
      </c>
      <c r="AG48" s="105">
        <v>14.528599999999999</v>
      </c>
      <c r="AH48" s="105">
        <v>12.702500000000001</v>
      </c>
      <c r="AI48" s="105">
        <v>11.2704</v>
      </c>
      <c r="AJ48" s="105">
        <v>10.5023</v>
      </c>
      <c r="AK48" s="105">
        <v>10.345799999999999</v>
      </c>
      <c r="AL48" s="105">
        <v>10.543900000000001</v>
      </c>
      <c r="AM48" s="105">
        <v>10.9131</v>
      </c>
      <c r="AN48" s="105">
        <v>11.3611</v>
      </c>
    </row>
    <row r="49" spans="1:40" s="27" customFormat="1" ht="15.75">
      <c r="A49" s="94">
        <v>1</v>
      </c>
      <c r="B49" s="91">
        <v>42572</v>
      </c>
      <c r="C49" s="95" t="s">
        <v>2149</v>
      </c>
      <c r="D49" s="96" t="s">
        <v>2145</v>
      </c>
      <c r="E49" s="96" t="s">
        <v>2139</v>
      </c>
      <c r="F49" s="102">
        <v>31.4253</v>
      </c>
      <c r="G49" s="102">
        <v>29.1784</v>
      </c>
      <c r="H49" s="102">
        <v>27.0334</v>
      </c>
      <c r="I49" s="102">
        <v>24.9712</v>
      </c>
      <c r="J49" s="102">
        <v>22.976399999999998</v>
      </c>
      <c r="K49" s="102">
        <v>21.035899999999998</v>
      </c>
      <c r="L49" s="102">
        <v>19.1401</v>
      </c>
      <c r="M49" s="102">
        <v>17.285</v>
      </c>
      <c r="N49" s="103">
        <v>15.4781</v>
      </c>
      <c r="O49" s="102">
        <v>13.755500000000001</v>
      </c>
      <c r="P49" s="102">
        <v>12.217799999999999</v>
      </c>
      <c r="Q49" s="102">
        <v>11.0601</v>
      </c>
      <c r="R49" s="102">
        <v>10.4534</v>
      </c>
      <c r="S49" s="102">
        <v>10.3369</v>
      </c>
      <c r="T49" s="102">
        <v>10.5197</v>
      </c>
      <c r="U49" s="102">
        <v>10.8568</v>
      </c>
      <c r="V49" s="102">
        <v>11.269500000000001</v>
      </c>
      <c r="W49" s="106"/>
      <c r="X49" s="105">
        <v>32.5959</v>
      </c>
      <c r="Y49" s="105">
        <v>30.395</v>
      </c>
      <c r="Z49" s="105">
        <v>28.294999999999998</v>
      </c>
      <c r="AA49" s="105">
        <v>26.277499999999996</v>
      </c>
      <c r="AB49" s="105">
        <v>24.327299999999997</v>
      </c>
      <c r="AC49" s="105">
        <v>22.4315</v>
      </c>
      <c r="AD49" s="105">
        <v>20.579800000000002</v>
      </c>
      <c r="AE49" s="105">
        <v>18.765599999999999</v>
      </c>
      <c r="AF49" s="105">
        <v>16.988600000000002</v>
      </c>
      <c r="AG49" s="105">
        <v>15.2636</v>
      </c>
      <c r="AH49" s="105">
        <v>13.639000000000001</v>
      </c>
      <c r="AI49" s="105">
        <v>12.229700000000001</v>
      </c>
      <c r="AJ49" s="105">
        <v>11.214399999999999</v>
      </c>
      <c r="AK49" s="105">
        <v>10.6942</v>
      </c>
      <c r="AL49" s="105">
        <v>10.5792</v>
      </c>
      <c r="AM49" s="105">
        <v>10.7121</v>
      </c>
      <c r="AN49" s="105">
        <v>10.979700000000001</v>
      </c>
    </row>
    <row r="50" spans="1:40" s="27" customFormat="1" ht="15.75">
      <c r="A50" s="94">
        <f>18/12</f>
        <v>1.5</v>
      </c>
      <c r="B50" s="91">
        <v>42572</v>
      </c>
      <c r="C50" s="95" t="s">
        <v>2149</v>
      </c>
      <c r="D50" s="96" t="s">
        <v>2145</v>
      </c>
      <c r="E50" s="96" t="s">
        <v>2140</v>
      </c>
      <c r="F50" s="102">
        <v>29.663699999999999</v>
      </c>
      <c r="G50" s="102">
        <v>27.791</v>
      </c>
      <c r="H50" s="102">
        <v>26.008700000000001</v>
      </c>
      <c r="I50" s="102">
        <v>24.302099999999999</v>
      </c>
      <c r="J50" s="102">
        <v>22.659499999999998</v>
      </c>
      <c r="K50" s="102">
        <v>21.0716</v>
      </c>
      <c r="L50" s="102">
        <v>19.532</v>
      </c>
      <c r="M50" s="102">
        <v>18.037800000000001</v>
      </c>
      <c r="N50" s="103">
        <v>16.591900000000003</v>
      </c>
      <c r="O50" s="102">
        <v>15.207200000000002</v>
      </c>
      <c r="P50" s="102">
        <v>13.9146</v>
      </c>
      <c r="Q50" s="102">
        <v>12.772600000000001</v>
      </c>
      <c r="R50" s="102">
        <v>11.8651</v>
      </c>
      <c r="S50" s="102">
        <v>11.2615</v>
      </c>
      <c r="T50" s="102">
        <v>10.9603</v>
      </c>
      <c r="U50" s="102">
        <v>10.8949</v>
      </c>
      <c r="V50" s="102">
        <v>10.9864</v>
      </c>
      <c r="W50" s="106"/>
      <c r="X50" s="105">
        <v>30.7651</v>
      </c>
      <c r="Y50" s="105">
        <v>28.9041</v>
      </c>
      <c r="Z50" s="105">
        <v>27.133400000000002</v>
      </c>
      <c r="AA50" s="105">
        <v>25.438499999999998</v>
      </c>
      <c r="AB50" s="105">
        <v>23.807300000000001</v>
      </c>
      <c r="AC50" s="105">
        <v>22.230399999999999</v>
      </c>
      <c r="AD50" s="105">
        <v>20.700599999999998</v>
      </c>
      <c r="AE50" s="105">
        <v>19.2133</v>
      </c>
      <c r="AF50" s="105">
        <v>17.768000000000001</v>
      </c>
      <c r="AG50" s="105">
        <v>16.3706</v>
      </c>
      <c r="AH50" s="105">
        <v>15.0388</v>
      </c>
      <c r="AI50" s="105">
        <v>13.8096</v>
      </c>
      <c r="AJ50" s="105">
        <v>12.745899999999999</v>
      </c>
      <c r="AK50" s="105">
        <v>11.924700000000001</v>
      </c>
      <c r="AL50" s="105">
        <v>11.3926</v>
      </c>
      <c r="AM50" s="105">
        <v>11.129</v>
      </c>
      <c r="AN50" s="105">
        <v>11.068200000000001</v>
      </c>
    </row>
    <row r="51" spans="1:40" s="27" customFormat="1" ht="15.75">
      <c r="A51" s="94">
        <v>2</v>
      </c>
      <c r="B51" s="91">
        <v>42572</v>
      </c>
      <c r="C51" s="95" t="s">
        <v>2149</v>
      </c>
      <c r="D51" s="96" t="s">
        <v>2145</v>
      </c>
      <c r="E51" s="96" t="s">
        <v>2141</v>
      </c>
      <c r="F51" s="102">
        <v>28.5625</v>
      </c>
      <c r="G51" s="102">
        <v>26.934999999999999</v>
      </c>
      <c r="H51" s="102">
        <v>25.390499999999999</v>
      </c>
      <c r="I51" s="102">
        <v>23.916599999999999</v>
      </c>
      <c r="J51" s="102">
        <v>22.503600000000002</v>
      </c>
      <c r="K51" s="102">
        <v>21.144199999999998</v>
      </c>
      <c r="L51" s="102">
        <v>19.833200000000001</v>
      </c>
      <c r="M51" s="102">
        <v>18.568000000000001</v>
      </c>
      <c r="N51" s="103">
        <v>17.349399999999999</v>
      </c>
      <c r="O51" s="102">
        <v>16.183</v>
      </c>
      <c r="P51" s="102">
        <v>15.081800000000001</v>
      </c>
      <c r="Q51" s="102">
        <v>14.0687</v>
      </c>
      <c r="R51" s="102">
        <v>13.177900000000001</v>
      </c>
      <c r="S51" s="102">
        <v>12.4497</v>
      </c>
      <c r="T51" s="102">
        <v>11.914300000000001</v>
      </c>
      <c r="U51" s="102">
        <v>11.5747</v>
      </c>
      <c r="V51" s="102">
        <v>11.404999999999999</v>
      </c>
      <c r="W51" s="106"/>
      <c r="X51" s="105">
        <v>29.719299999999997</v>
      </c>
      <c r="Y51" s="105">
        <v>28.0854</v>
      </c>
      <c r="Z51" s="105">
        <v>26.534799999999997</v>
      </c>
      <c r="AA51" s="105">
        <v>25.054900000000004</v>
      </c>
      <c r="AB51" s="105">
        <v>23.635900000000003</v>
      </c>
      <c r="AC51" s="105">
        <v>22.2697</v>
      </c>
      <c r="AD51" s="105">
        <v>20.950499999999998</v>
      </c>
      <c r="AE51" s="105">
        <v>19.674600000000002</v>
      </c>
      <c r="AF51" s="105">
        <v>18.4405</v>
      </c>
      <c r="AG51" s="105">
        <v>17.250599999999999</v>
      </c>
      <c r="AH51" s="105">
        <v>16.112199999999998</v>
      </c>
      <c r="AI51" s="105">
        <v>15.0402</v>
      </c>
      <c r="AJ51" s="105">
        <v>14.059799999999999</v>
      </c>
      <c r="AK51" s="105">
        <v>13.2057</v>
      </c>
      <c r="AL51" s="105">
        <v>12.515200000000002</v>
      </c>
      <c r="AM51" s="105">
        <v>12.011800000000001</v>
      </c>
      <c r="AN51" s="105">
        <v>11.691799999999999</v>
      </c>
    </row>
    <row r="52" spans="1:40" s="27" customFormat="1" ht="15.75">
      <c r="A52" s="94">
        <f>30/12</f>
        <v>2.5</v>
      </c>
      <c r="B52" s="91">
        <v>42139</v>
      </c>
      <c r="C52" s="95" t="s">
        <v>559</v>
      </c>
      <c r="D52" s="96" t="s">
        <v>1150</v>
      </c>
      <c r="E52" s="96" t="s">
        <v>2142</v>
      </c>
      <c r="F52" s="102">
        <f t="shared" ref="F52:V52" si="22">F51/2+F53/2</f>
        <v>27.874549999999999</v>
      </c>
      <c r="G52" s="102">
        <f t="shared" si="22"/>
        <v>26.4041</v>
      </c>
      <c r="H52" s="102">
        <f t="shared" si="22"/>
        <v>25.011399999999998</v>
      </c>
      <c r="I52" s="102">
        <f t="shared" si="22"/>
        <v>23.685299999999998</v>
      </c>
      <c r="J52" s="102">
        <f t="shared" si="22"/>
        <v>22.417200000000001</v>
      </c>
      <c r="K52" s="102">
        <f t="shared" si="22"/>
        <v>21.200499999999998</v>
      </c>
      <c r="L52" s="102">
        <f t="shared" si="22"/>
        <v>20.030450000000002</v>
      </c>
      <c r="M52" s="102">
        <f t="shared" si="22"/>
        <v>18.904400000000003</v>
      </c>
      <c r="N52" s="103">
        <f t="shared" si="22"/>
        <v>17.822200000000002</v>
      </c>
      <c r="O52" s="102">
        <f t="shared" si="22"/>
        <v>16.786950000000001</v>
      </c>
      <c r="P52" s="102">
        <f t="shared" si="22"/>
        <v>15.80655</v>
      </c>
      <c r="Q52" s="102">
        <f t="shared" si="22"/>
        <v>14.89495</v>
      </c>
      <c r="R52" s="102">
        <f t="shared" si="22"/>
        <v>14.073250000000002</v>
      </c>
      <c r="S52" s="102">
        <f t="shared" si="22"/>
        <v>13.366849999999999</v>
      </c>
      <c r="T52" s="102">
        <f t="shared" si="22"/>
        <v>12.796800000000001</v>
      </c>
      <c r="U52" s="102">
        <f t="shared" si="22"/>
        <v>12.370049999999999</v>
      </c>
      <c r="V52" s="102">
        <f t="shared" si="22"/>
        <v>12.077299999999999</v>
      </c>
      <c r="W52" s="106"/>
      <c r="X52" s="105">
        <v>29.119250000000001</v>
      </c>
      <c r="Y52" s="105">
        <v>27.6357</v>
      </c>
      <c r="Z52" s="105">
        <v>26.230350000000001</v>
      </c>
      <c r="AA52" s="105">
        <v>24.891850000000002</v>
      </c>
      <c r="AB52" s="105">
        <v>23.611400000000003</v>
      </c>
      <c r="AC52" s="105">
        <v>22.381700000000002</v>
      </c>
      <c r="AD52" s="105">
        <v>21.19755</v>
      </c>
      <c r="AE52" s="105">
        <v>20.055300000000003</v>
      </c>
      <c r="AF52" s="105">
        <v>18.953200000000002</v>
      </c>
      <c r="AG52" s="105">
        <v>17.892049999999998</v>
      </c>
      <c r="AH52" s="105">
        <v>16.876049999999999</v>
      </c>
      <c r="AI52" s="105">
        <v>15.914100000000001</v>
      </c>
      <c r="AJ52" s="105">
        <v>15.02145</v>
      </c>
      <c r="AK52" s="105">
        <v>14.219349999999999</v>
      </c>
      <c r="AL52" s="105">
        <v>13.531500000000001</v>
      </c>
      <c r="AM52" s="105">
        <v>12.9755</v>
      </c>
      <c r="AN52" s="105">
        <v>12.554749999999999</v>
      </c>
    </row>
    <row r="53" spans="1:40" ht="16.5" thickBot="1">
      <c r="A53" s="97">
        <v>3</v>
      </c>
      <c r="B53" s="91">
        <v>42572</v>
      </c>
      <c r="C53" s="98" t="s">
        <v>2149</v>
      </c>
      <c r="D53" s="99" t="s">
        <v>2145</v>
      </c>
      <c r="E53" s="99" t="s">
        <v>2143</v>
      </c>
      <c r="F53" s="102">
        <v>27.186599999999999</v>
      </c>
      <c r="G53" s="102">
        <v>25.873200000000001</v>
      </c>
      <c r="H53" s="102">
        <v>24.632299999999997</v>
      </c>
      <c r="I53" s="102">
        <v>23.454000000000001</v>
      </c>
      <c r="J53" s="102">
        <v>22.3308</v>
      </c>
      <c r="K53" s="102">
        <v>21.256800000000002</v>
      </c>
      <c r="L53" s="102">
        <v>20.227700000000002</v>
      </c>
      <c r="M53" s="102">
        <v>19.2408</v>
      </c>
      <c r="N53" s="103">
        <v>18.295000000000002</v>
      </c>
      <c r="O53" s="102">
        <v>17.390900000000002</v>
      </c>
      <c r="P53" s="102">
        <v>16.531299999999998</v>
      </c>
      <c r="Q53" s="102">
        <v>15.7212</v>
      </c>
      <c r="R53" s="102">
        <v>14.968600000000002</v>
      </c>
      <c r="S53" s="102">
        <v>14.283999999999999</v>
      </c>
      <c r="T53" s="102">
        <v>13.6793</v>
      </c>
      <c r="U53" s="102">
        <v>13.1654</v>
      </c>
      <c r="V53" s="102">
        <v>12.749599999999999</v>
      </c>
      <c r="W53" s="104"/>
      <c r="X53" s="105">
        <v>28.519200000000001</v>
      </c>
      <c r="Y53" s="105">
        <v>27.186</v>
      </c>
      <c r="Z53" s="105">
        <v>25.925900000000002</v>
      </c>
      <c r="AA53" s="105">
        <v>24.7288</v>
      </c>
      <c r="AB53" s="105">
        <v>23.5869</v>
      </c>
      <c r="AC53" s="105">
        <v>22.4937</v>
      </c>
      <c r="AD53" s="105">
        <v>21.444600000000001</v>
      </c>
      <c r="AE53" s="105">
        <v>20.436</v>
      </c>
      <c r="AF53" s="105">
        <v>19.465900000000001</v>
      </c>
      <c r="AG53" s="105">
        <v>18.5335</v>
      </c>
      <c r="AH53" s="105">
        <v>17.639900000000001</v>
      </c>
      <c r="AI53" s="105">
        <v>16.788</v>
      </c>
      <c r="AJ53" s="105">
        <v>15.9831</v>
      </c>
      <c r="AK53" s="105">
        <v>15.232999999999999</v>
      </c>
      <c r="AL53" s="105">
        <v>14.547799999999999</v>
      </c>
      <c r="AM53" s="105">
        <v>13.9392</v>
      </c>
      <c r="AN53" s="105">
        <v>13.4177</v>
      </c>
    </row>
    <row r="54" spans="1:40" ht="15">
      <c r="A54" s="83"/>
      <c r="B54" s="83"/>
      <c r="C54" s="83"/>
      <c r="D54" s="83"/>
      <c r="E54" s="83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83"/>
      <c r="AN54" s="83"/>
    </row>
    <row r="55" spans="1:40" ht="1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83"/>
      <c r="AN55" s="83"/>
    </row>
    <row r="56" spans="1:40" ht="15">
      <c r="A56" s="100"/>
      <c r="B56" s="83"/>
      <c r="C56" s="83"/>
      <c r="D56" s="83"/>
      <c r="E56" s="83"/>
      <c r="F56" s="83">
        <v>151.392</v>
      </c>
      <c r="G56" s="83">
        <v>164.00800000000001</v>
      </c>
      <c r="H56" s="83">
        <v>176.624</v>
      </c>
      <c r="I56" s="83">
        <v>189.24</v>
      </c>
      <c r="J56" s="83">
        <v>201.85599999999999</v>
      </c>
      <c r="K56" s="83">
        <v>214.47199999999998</v>
      </c>
      <c r="L56" s="83">
        <v>227.08799999999999</v>
      </c>
      <c r="M56" s="83">
        <v>239.70399999999998</v>
      </c>
      <c r="N56" s="83">
        <v>252.32</v>
      </c>
      <c r="O56" s="83">
        <v>264.93599999999998</v>
      </c>
      <c r="P56" s="83">
        <v>277.55200000000002</v>
      </c>
      <c r="Q56" s="83">
        <v>290.16799999999995</v>
      </c>
      <c r="R56" s="83">
        <v>302.78399999999999</v>
      </c>
      <c r="S56" s="83">
        <v>315.39999999999998</v>
      </c>
      <c r="T56" s="83">
        <v>328.01600000000002</v>
      </c>
      <c r="U56" s="83">
        <v>340.63200000000001</v>
      </c>
      <c r="V56" s="83">
        <v>353.24799999999999</v>
      </c>
      <c r="W56" s="83"/>
      <c r="X56" s="83">
        <v>151.392</v>
      </c>
      <c r="Y56" s="83">
        <v>164.00800000000001</v>
      </c>
      <c r="Z56" s="83">
        <v>176.624</v>
      </c>
      <c r="AA56" s="83">
        <v>189.24</v>
      </c>
      <c r="AB56" s="83">
        <v>201.85599999999999</v>
      </c>
      <c r="AC56" s="83">
        <v>214.47199999999998</v>
      </c>
      <c r="AD56" s="83">
        <v>227.08799999999999</v>
      </c>
      <c r="AE56" s="83">
        <v>239.70399999999998</v>
      </c>
      <c r="AF56" s="83">
        <v>252.32</v>
      </c>
      <c r="AG56" s="83">
        <v>264.93599999999998</v>
      </c>
      <c r="AH56" s="83">
        <v>277.55200000000002</v>
      </c>
      <c r="AI56" s="83">
        <v>290.16799999999995</v>
      </c>
      <c r="AJ56" s="83">
        <v>302.78399999999999</v>
      </c>
      <c r="AK56" s="83">
        <v>315.39999999999998</v>
      </c>
      <c r="AL56" s="83">
        <v>328.01600000000002</v>
      </c>
      <c r="AM56" s="83">
        <v>340.63200000000001</v>
      </c>
      <c r="AN56" s="83">
        <v>353.24799999999999</v>
      </c>
    </row>
    <row r="57" spans="1:40" ht="15">
      <c r="A57" s="83" t="s">
        <v>77</v>
      </c>
      <c r="B57" s="83" t="s">
        <v>64</v>
      </c>
      <c r="C57" s="83" t="s">
        <v>54</v>
      </c>
      <c r="D57" s="83"/>
      <c r="E57" s="83" t="s">
        <v>55</v>
      </c>
      <c r="F57" s="83">
        <v>0.6</v>
      </c>
      <c r="G57" s="83">
        <v>0.65</v>
      </c>
      <c r="H57" s="83">
        <v>0.7</v>
      </c>
      <c r="I57" s="83">
        <v>0.75</v>
      </c>
      <c r="J57" s="83">
        <v>0.8</v>
      </c>
      <c r="K57" s="83">
        <v>0.85</v>
      </c>
      <c r="L57" s="83">
        <v>0.9</v>
      </c>
      <c r="M57" s="83">
        <v>0.95</v>
      </c>
      <c r="N57" s="83">
        <v>1</v>
      </c>
      <c r="O57" s="83">
        <v>1.05</v>
      </c>
      <c r="P57" s="83">
        <v>1.1000000000000001</v>
      </c>
      <c r="Q57" s="83">
        <v>1.1499999999999999</v>
      </c>
      <c r="R57" s="83">
        <v>1.2</v>
      </c>
      <c r="S57" s="83">
        <v>1.25</v>
      </c>
      <c r="T57" s="83">
        <v>1.3</v>
      </c>
      <c r="U57" s="83">
        <v>1.35</v>
      </c>
      <c r="V57" s="83">
        <v>1.4</v>
      </c>
      <c r="W57" s="83"/>
      <c r="X57" s="83">
        <v>0.6</v>
      </c>
      <c r="Y57" s="83">
        <v>0.65</v>
      </c>
      <c r="Z57" s="83">
        <v>0.7</v>
      </c>
      <c r="AA57" s="83">
        <v>0.75</v>
      </c>
      <c r="AB57" s="83">
        <v>0.8</v>
      </c>
      <c r="AC57" s="83">
        <v>0.85</v>
      </c>
      <c r="AD57" s="83">
        <v>0.9</v>
      </c>
      <c r="AE57" s="83">
        <v>0.95</v>
      </c>
      <c r="AF57" s="83">
        <v>1</v>
      </c>
      <c r="AG57" s="83">
        <v>1.05</v>
      </c>
      <c r="AH57" s="83">
        <v>1.1000000000000001</v>
      </c>
      <c r="AI57" s="83">
        <v>1.1499999999999999</v>
      </c>
      <c r="AJ57" s="83">
        <v>1.2</v>
      </c>
      <c r="AK57" s="83">
        <v>1.25</v>
      </c>
      <c r="AL57" s="83">
        <v>1.3</v>
      </c>
      <c r="AM57" s="83">
        <v>1.35</v>
      </c>
      <c r="AN57" s="83">
        <v>1.4</v>
      </c>
    </row>
    <row r="58" spans="1:40" ht="15.75">
      <c r="A58" s="83">
        <v>8.3333333333333329E-2</v>
      </c>
      <c r="B58" s="83">
        <v>42166</v>
      </c>
      <c r="C58" s="83" t="s">
        <v>77</v>
      </c>
      <c r="D58" s="83" t="s">
        <v>1150</v>
      </c>
      <c r="E58" s="83" t="s">
        <v>1172</v>
      </c>
      <c r="F58" s="102">
        <v>37.571399999999997</v>
      </c>
      <c r="G58" s="102">
        <v>33.922400000000003</v>
      </c>
      <c r="H58" s="102">
        <v>30.441299999999998</v>
      </c>
      <c r="I58" s="102">
        <v>27.096999999999998</v>
      </c>
      <c r="J58" s="102">
        <v>23.865600000000001</v>
      </c>
      <c r="K58" s="102">
        <v>20.735799999999998</v>
      </c>
      <c r="L58" s="102">
        <v>17.728099999999998</v>
      </c>
      <c r="M58" s="102">
        <v>14.9719</v>
      </c>
      <c r="N58" s="103">
        <v>12.981200000000001</v>
      </c>
      <c r="O58" s="102">
        <v>12.753400000000001</v>
      </c>
      <c r="P58" s="102">
        <v>14.0427</v>
      </c>
      <c r="Q58" s="102">
        <v>15.824399999999999</v>
      </c>
      <c r="R58" s="102">
        <v>17.675799999999999</v>
      </c>
      <c r="S58" s="102">
        <v>19.480700000000002</v>
      </c>
      <c r="T58" s="102">
        <v>21.209099999999999</v>
      </c>
      <c r="U58" s="102">
        <v>22.855900000000002</v>
      </c>
      <c r="V58" s="102">
        <v>24.423999999999999</v>
      </c>
      <c r="W58" s="106"/>
      <c r="X58" s="105">
        <v>37.571399999999997</v>
      </c>
      <c r="Y58" s="105">
        <v>33.922400000000003</v>
      </c>
      <c r="Z58" s="105">
        <v>30.441299999999998</v>
      </c>
      <c r="AA58" s="105">
        <v>27.096999999999998</v>
      </c>
      <c r="AB58" s="105">
        <v>23.865600000000001</v>
      </c>
      <c r="AC58" s="105">
        <v>20.735799999999998</v>
      </c>
      <c r="AD58" s="105">
        <v>17.728099999999998</v>
      </c>
      <c r="AE58" s="105">
        <v>14.9719</v>
      </c>
      <c r="AF58" s="105">
        <v>12.981200000000001</v>
      </c>
      <c r="AG58" s="105">
        <v>12.753400000000001</v>
      </c>
      <c r="AH58" s="105">
        <v>14.0427</v>
      </c>
      <c r="AI58" s="105">
        <v>15.824399999999999</v>
      </c>
      <c r="AJ58" s="105">
        <v>17.675799999999999</v>
      </c>
      <c r="AK58" s="105">
        <v>19.480700000000002</v>
      </c>
      <c r="AL58" s="105">
        <v>21.209099999999999</v>
      </c>
      <c r="AM58" s="105">
        <v>22.855900000000002</v>
      </c>
      <c r="AN58" s="105">
        <v>24.423999999999999</v>
      </c>
    </row>
    <row r="59" spans="1:40" ht="15.75">
      <c r="A59" s="83">
        <v>0.16666666666666666</v>
      </c>
      <c r="B59" s="83">
        <v>42166</v>
      </c>
      <c r="C59" s="83" t="s">
        <v>77</v>
      </c>
      <c r="D59" s="83" t="s">
        <v>1150</v>
      </c>
      <c r="E59" s="83" t="s">
        <v>1173</v>
      </c>
      <c r="F59" s="102">
        <v>29.392900000000001</v>
      </c>
      <c r="G59" s="102">
        <v>26.8507</v>
      </c>
      <c r="H59" s="102">
        <v>24.439399999999999</v>
      </c>
      <c r="I59" s="102">
        <v>22.1432</v>
      </c>
      <c r="J59" s="102">
        <v>19.9558</v>
      </c>
      <c r="K59" s="102">
        <v>17.886299999999999</v>
      </c>
      <c r="L59" s="102">
        <v>15.975100000000001</v>
      </c>
      <c r="M59" s="102">
        <v>14.332100000000001</v>
      </c>
      <c r="N59" s="103">
        <v>13.1914</v>
      </c>
      <c r="O59" s="102">
        <v>12.836600000000001</v>
      </c>
      <c r="P59" s="102">
        <v>13.250300000000001</v>
      </c>
      <c r="Q59" s="102">
        <v>14.113000000000001</v>
      </c>
      <c r="R59" s="102">
        <v>15.161</v>
      </c>
      <c r="S59" s="102">
        <v>16.2639</v>
      </c>
      <c r="T59" s="102">
        <v>17.365600000000001</v>
      </c>
      <c r="U59" s="102">
        <v>18.442399999999999</v>
      </c>
      <c r="V59" s="102">
        <v>19.4848</v>
      </c>
      <c r="W59" s="106"/>
      <c r="X59" s="105">
        <v>29.392900000000001</v>
      </c>
      <c r="Y59" s="105">
        <v>26.8507</v>
      </c>
      <c r="Z59" s="105">
        <v>24.439399999999999</v>
      </c>
      <c r="AA59" s="105">
        <v>22.1432</v>
      </c>
      <c r="AB59" s="105">
        <v>19.9558</v>
      </c>
      <c r="AC59" s="105">
        <v>17.886299999999999</v>
      </c>
      <c r="AD59" s="105">
        <v>15.975100000000001</v>
      </c>
      <c r="AE59" s="105">
        <v>14.332100000000001</v>
      </c>
      <c r="AF59" s="105">
        <v>13.1914</v>
      </c>
      <c r="AG59" s="105">
        <v>12.836600000000001</v>
      </c>
      <c r="AH59" s="105">
        <v>13.250300000000001</v>
      </c>
      <c r="AI59" s="105">
        <v>14.113000000000001</v>
      </c>
      <c r="AJ59" s="105">
        <v>15.161</v>
      </c>
      <c r="AK59" s="105">
        <v>16.2639</v>
      </c>
      <c r="AL59" s="105">
        <v>17.365600000000001</v>
      </c>
      <c r="AM59" s="105">
        <v>18.442399999999999</v>
      </c>
      <c r="AN59" s="105">
        <v>19.4848</v>
      </c>
    </row>
    <row r="60" spans="1:40" ht="15.75">
      <c r="A60" s="83">
        <v>0.25</v>
      </c>
      <c r="B60" s="83">
        <v>42166</v>
      </c>
      <c r="C60" s="83" t="s">
        <v>77</v>
      </c>
      <c r="D60" s="83" t="s">
        <v>1150</v>
      </c>
      <c r="E60" s="83" t="s">
        <v>56</v>
      </c>
      <c r="F60" s="102">
        <v>26.623100000000001</v>
      </c>
      <c r="G60" s="102">
        <v>24.5138</v>
      </c>
      <c r="H60" s="102">
        <v>22.5245</v>
      </c>
      <c r="I60" s="102">
        <v>20.645600000000002</v>
      </c>
      <c r="J60" s="102">
        <v>18.876999999999999</v>
      </c>
      <c r="K60" s="102">
        <v>17.232900000000001</v>
      </c>
      <c r="L60" s="102">
        <v>15.751999999999999</v>
      </c>
      <c r="M60" s="102">
        <v>14.5146</v>
      </c>
      <c r="N60" s="103">
        <v>13.651899999999999</v>
      </c>
      <c r="O60" s="102">
        <v>13.292599999999998</v>
      </c>
      <c r="P60" s="102">
        <v>13.437799999999999</v>
      </c>
      <c r="Q60" s="102">
        <v>13.944100000000001</v>
      </c>
      <c r="R60" s="102">
        <v>14.649999999999999</v>
      </c>
      <c r="S60" s="102">
        <v>15.448</v>
      </c>
      <c r="T60" s="102">
        <v>16.279299999999999</v>
      </c>
      <c r="U60" s="102">
        <v>17.113600000000002</v>
      </c>
      <c r="V60" s="102">
        <v>17.935599999999997</v>
      </c>
      <c r="W60" s="106"/>
      <c r="X60" s="105">
        <v>26.623100000000001</v>
      </c>
      <c r="Y60" s="105">
        <v>24.5138</v>
      </c>
      <c r="Z60" s="105">
        <v>22.5245</v>
      </c>
      <c r="AA60" s="105">
        <v>20.645600000000002</v>
      </c>
      <c r="AB60" s="105">
        <v>18.876999999999999</v>
      </c>
      <c r="AC60" s="105">
        <v>17.232900000000001</v>
      </c>
      <c r="AD60" s="105">
        <v>15.751999999999999</v>
      </c>
      <c r="AE60" s="105">
        <v>14.5146</v>
      </c>
      <c r="AF60" s="105">
        <v>13.651899999999999</v>
      </c>
      <c r="AG60" s="105">
        <v>13.292599999999998</v>
      </c>
      <c r="AH60" s="105">
        <v>13.437799999999999</v>
      </c>
      <c r="AI60" s="105">
        <v>13.944100000000001</v>
      </c>
      <c r="AJ60" s="105">
        <v>14.649999999999999</v>
      </c>
      <c r="AK60" s="105">
        <v>15.448</v>
      </c>
      <c r="AL60" s="105">
        <v>16.279299999999999</v>
      </c>
      <c r="AM60" s="105">
        <v>17.113600000000002</v>
      </c>
      <c r="AN60" s="105">
        <v>17.935599999999997</v>
      </c>
    </row>
    <row r="61" spans="1:40" ht="15.75">
      <c r="A61" s="83">
        <v>0.5</v>
      </c>
      <c r="B61" s="83">
        <v>42166</v>
      </c>
      <c r="C61" s="83" t="s">
        <v>77</v>
      </c>
      <c r="D61" s="83" t="s">
        <v>1150</v>
      </c>
      <c r="E61" s="83" t="s">
        <v>57</v>
      </c>
      <c r="F61" s="102">
        <v>24.247299999999999</v>
      </c>
      <c r="G61" s="102">
        <v>22.648199999999999</v>
      </c>
      <c r="H61" s="102">
        <v>21.159800000000001</v>
      </c>
      <c r="I61" s="102">
        <v>19.778399999999998</v>
      </c>
      <c r="J61" s="102">
        <v>18.5075</v>
      </c>
      <c r="K61" s="102">
        <v>17.36</v>
      </c>
      <c r="L61" s="102">
        <v>16.3596</v>
      </c>
      <c r="M61" s="102">
        <v>15.5421</v>
      </c>
      <c r="N61" s="103">
        <v>14.949200000000001</v>
      </c>
      <c r="O61" s="102">
        <v>14.6126</v>
      </c>
      <c r="P61" s="102">
        <v>14.532500000000001</v>
      </c>
      <c r="Q61" s="102">
        <v>14.672499999999999</v>
      </c>
      <c r="R61" s="102">
        <v>14.9762</v>
      </c>
      <c r="S61" s="102">
        <v>15.3889</v>
      </c>
      <c r="T61" s="102">
        <v>15.867899999999999</v>
      </c>
      <c r="U61" s="102">
        <v>16.3841</v>
      </c>
      <c r="V61" s="102">
        <v>16.918199999999999</v>
      </c>
      <c r="W61" s="106"/>
      <c r="X61" s="105">
        <v>24.247299999999999</v>
      </c>
      <c r="Y61" s="105">
        <v>22.648199999999999</v>
      </c>
      <c r="Z61" s="105">
        <v>21.159800000000001</v>
      </c>
      <c r="AA61" s="105">
        <v>19.778399999999998</v>
      </c>
      <c r="AB61" s="105">
        <v>18.5075</v>
      </c>
      <c r="AC61" s="105">
        <v>17.36</v>
      </c>
      <c r="AD61" s="105">
        <v>16.3596</v>
      </c>
      <c r="AE61" s="105">
        <v>15.5421</v>
      </c>
      <c r="AF61" s="105">
        <v>14.949200000000001</v>
      </c>
      <c r="AG61" s="105">
        <v>14.6126</v>
      </c>
      <c r="AH61" s="105">
        <v>14.532500000000001</v>
      </c>
      <c r="AI61" s="105">
        <v>14.672499999999999</v>
      </c>
      <c r="AJ61" s="105">
        <v>14.9762</v>
      </c>
      <c r="AK61" s="105">
        <v>15.3889</v>
      </c>
      <c r="AL61" s="105">
        <v>15.867899999999999</v>
      </c>
      <c r="AM61" s="105">
        <v>16.3841</v>
      </c>
      <c r="AN61" s="105">
        <v>16.918199999999999</v>
      </c>
    </row>
    <row r="62" spans="1:40" ht="15.75">
      <c r="A62" s="83">
        <v>0.75</v>
      </c>
      <c r="B62" s="83">
        <v>42166</v>
      </c>
      <c r="C62" s="83" t="s">
        <v>77</v>
      </c>
      <c r="D62" s="83" t="s">
        <v>1150</v>
      </c>
      <c r="E62" s="83" t="s">
        <v>58</v>
      </c>
      <c r="F62" s="102">
        <v>23.4115</v>
      </c>
      <c r="G62" s="102">
        <v>22.0169</v>
      </c>
      <c r="H62" s="102">
        <v>20.730899999999998</v>
      </c>
      <c r="I62" s="102">
        <v>19.551500000000001</v>
      </c>
      <c r="J62" s="102">
        <v>18.483000000000001</v>
      </c>
      <c r="K62" s="102">
        <v>17.536099999999998</v>
      </c>
      <c r="L62" s="102">
        <v>16.728100000000001</v>
      </c>
      <c r="M62" s="102">
        <v>16.0809</v>
      </c>
      <c r="N62" s="103">
        <v>15.615299999999998</v>
      </c>
      <c r="O62" s="102">
        <v>15.3423</v>
      </c>
      <c r="P62" s="102">
        <v>15.2555</v>
      </c>
      <c r="Q62" s="102">
        <v>15.330399999999999</v>
      </c>
      <c r="R62" s="102">
        <v>15.532499999999999</v>
      </c>
      <c r="S62" s="102">
        <v>15.8271</v>
      </c>
      <c r="T62" s="102">
        <v>16.1843</v>
      </c>
      <c r="U62" s="102">
        <v>16.581699999999998</v>
      </c>
      <c r="V62" s="102">
        <v>17.003</v>
      </c>
      <c r="W62" s="106"/>
      <c r="X62" s="105">
        <v>23.4115</v>
      </c>
      <c r="Y62" s="105">
        <v>22.0169</v>
      </c>
      <c r="Z62" s="105">
        <v>20.730899999999998</v>
      </c>
      <c r="AA62" s="105">
        <v>19.551500000000001</v>
      </c>
      <c r="AB62" s="105">
        <v>18.483000000000001</v>
      </c>
      <c r="AC62" s="105">
        <v>17.536099999999998</v>
      </c>
      <c r="AD62" s="105">
        <v>16.728100000000001</v>
      </c>
      <c r="AE62" s="105">
        <v>16.0809</v>
      </c>
      <c r="AF62" s="105">
        <v>15.615299999999998</v>
      </c>
      <c r="AG62" s="105">
        <v>15.3423</v>
      </c>
      <c r="AH62" s="105">
        <v>15.2555</v>
      </c>
      <c r="AI62" s="105">
        <v>15.330399999999999</v>
      </c>
      <c r="AJ62" s="105">
        <v>15.532499999999999</v>
      </c>
      <c r="AK62" s="105">
        <v>15.8271</v>
      </c>
      <c r="AL62" s="105">
        <v>16.1843</v>
      </c>
      <c r="AM62" s="105">
        <v>16.581699999999998</v>
      </c>
      <c r="AN62" s="105">
        <v>17.003</v>
      </c>
    </row>
    <row r="63" spans="1:40" ht="15.75">
      <c r="A63" s="83">
        <v>1</v>
      </c>
      <c r="B63" s="83">
        <v>42166</v>
      </c>
      <c r="C63" s="83" t="s">
        <v>77</v>
      </c>
      <c r="D63" s="83" t="s">
        <v>1150</v>
      </c>
      <c r="E63" s="83" t="s">
        <v>1174</v>
      </c>
      <c r="F63" s="102">
        <v>23.0915</v>
      </c>
      <c r="G63" s="102">
        <v>21.811199999999999</v>
      </c>
      <c r="H63" s="102">
        <v>20.636700000000001</v>
      </c>
      <c r="I63" s="102">
        <v>19.566400000000002</v>
      </c>
      <c r="J63" s="102">
        <v>18.6036</v>
      </c>
      <c r="K63" s="102">
        <v>17.7563</v>
      </c>
      <c r="L63" s="102">
        <v>17.037099999999999</v>
      </c>
      <c r="M63" s="102">
        <v>16.4604</v>
      </c>
      <c r="N63" s="103">
        <v>16.039000000000001</v>
      </c>
      <c r="O63" s="102">
        <v>15.778</v>
      </c>
      <c r="P63" s="102">
        <v>15.671199999999999</v>
      </c>
      <c r="Q63" s="102">
        <v>15.700600000000001</v>
      </c>
      <c r="R63" s="102">
        <v>15.841200000000001</v>
      </c>
      <c r="S63" s="102">
        <v>16.066600000000001</v>
      </c>
      <c r="T63" s="102">
        <v>16.353000000000002</v>
      </c>
      <c r="U63" s="102">
        <v>16.6814</v>
      </c>
      <c r="V63" s="102">
        <v>17.037099999999999</v>
      </c>
      <c r="W63" s="106"/>
      <c r="X63" s="105">
        <v>23.0915</v>
      </c>
      <c r="Y63" s="105">
        <v>21.811199999999999</v>
      </c>
      <c r="Z63" s="105">
        <v>20.636700000000001</v>
      </c>
      <c r="AA63" s="105">
        <v>19.566400000000002</v>
      </c>
      <c r="AB63" s="105">
        <v>18.6036</v>
      </c>
      <c r="AC63" s="105">
        <v>17.7563</v>
      </c>
      <c r="AD63" s="105">
        <v>17.037099999999999</v>
      </c>
      <c r="AE63" s="105">
        <v>16.4604</v>
      </c>
      <c r="AF63" s="105">
        <v>16.039000000000001</v>
      </c>
      <c r="AG63" s="105">
        <v>15.778</v>
      </c>
      <c r="AH63" s="105">
        <v>15.671199999999999</v>
      </c>
      <c r="AI63" s="105">
        <v>15.700600000000001</v>
      </c>
      <c r="AJ63" s="105">
        <v>15.841200000000001</v>
      </c>
      <c r="AK63" s="105">
        <v>16.066600000000001</v>
      </c>
      <c r="AL63" s="105">
        <v>16.353000000000002</v>
      </c>
      <c r="AM63" s="105">
        <v>16.6814</v>
      </c>
      <c r="AN63" s="105">
        <v>17.037099999999999</v>
      </c>
    </row>
    <row r="64" spans="1:40" ht="15.75">
      <c r="A64" s="83">
        <v>1.5</v>
      </c>
      <c r="B64" s="83">
        <v>42166</v>
      </c>
      <c r="C64" s="83" t="s">
        <v>77</v>
      </c>
      <c r="D64" s="83" t="s">
        <v>1150</v>
      </c>
      <c r="E64" s="83" t="s">
        <v>1175</v>
      </c>
      <c r="F64" s="102">
        <v>22.883800000000001</v>
      </c>
      <c r="G64" s="102">
        <v>21.7258</v>
      </c>
      <c r="H64" s="102">
        <v>20.668700000000001</v>
      </c>
      <c r="I64" s="102">
        <v>19.71</v>
      </c>
      <c r="J64" s="102">
        <v>18.851000000000003</v>
      </c>
      <c r="K64" s="102">
        <v>18.096400000000003</v>
      </c>
      <c r="L64" s="102">
        <v>17.453599999999998</v>
      </c>
      <c r="M64" s="102">
        <v>16.930700000000002</v>
      </c>
      <c r="N64" s="103">
        <v>16.534299999999998</v>
      </c>
      <c r="O64" s="102">
        <v>16.2666</v>
      </c>
      <c r="P64" s="102">
        <v>16.123100000000001</v>
      </c>
      <c r="Q64" s="102">
        <v>16.092200000000002</v>
      </c>
      <c r="R64" s="102">
        <v>16.157599999999999</v>
      </c>
      <c r="S64" s="102">
        <v>16.3005</v>
      </c>
      <c r="T64" s="102">
        <v>16.5032</v>
      </c>
      <c r="U64" s="102">
        <v>16.7501</v>
      </c>
      <c r="V64" s="102">
        <v>17.028499999999998</v>
      </c>
      <c r="W64" s="106"/>
      <c r="X64" s="105">
        <v>22.883800000000001</v>
      </c>
      <c r="Y64" s="105">
        <v>21.7258</v>
      </c>
      <c r="Z64" s="105">
        <v>20.668700000000001</v>
      </c>
      <c r="AA64" s="105">
        <v>19.71</v>
      </c>
      <c r="AB64" s="105">
        <v>18.851000000000003</v>
      </c>
      <c r="AC64" s="105">
        <v>18.096400000000003</v>
      </c>
      <c r="AD64" s="105">
        <v>17.453599999999998</v>
      </c>
      <c r="AE64" s="105">
        <v>16.930700000000002</v>
      </c>
      <c r="AF64" s="105">
        <v>16.534299999999998</v>
      </c>
      <c r="AG64" s="105">
        <v>16.2666</v>
      </c>
      <c r="AH64" s="105">
        <v>16.123100000000001</v>
      </c>
      <c r="AI64" s="105">
        <v>16.092200000000002</v>
      </c>
      <c r="AJ64" s="105">
        <v>16.157599999999999</v>
      </c>
      <c r="AK64" s="105">
        <v>16.3005</v>
      </c>
      <c r="AL64" s="105">
        <v>16.5032</v>
      </c>
      <c r="AM64" s="105">
        <v>16.7501</v>
      </c>
      <c r="AN64" s="105">
        <v>17.028499999999998</v>
      </c>
    </row>
    <row r="65" spans="1:40" ht="15.75">
      <c r="A65" s="83">
        <v>2</v>
      </c>
      <c r="B65" s="83">
        <v>42166</v>
      </c>
      <c r="C65" s="83" t="s">
        <v>77</v>
      </c>
      <c r="D65" s="83" t="s">
        <v>1150</v>
      </c>
      <c r="E65" s="83" t="s">
        <v>1176</v>
      </c>
      <c r="F65" s="102">
        <v>22.7425</v>
      </c>
      <c r="G65" s="102">
        <v>21.6494</v>
      </c>
      <c r="H65" s="102">
        <v>20.654399999999999</v>
      </c>
      <c r="I65" s="102">
        <v>19.7544</v>
      </c>
      <c r="J65" s="102">
        <v>18.950099999999999</v>
      </c>
      <c r="K65" s="102">
        <v>18.244599999999998</v>
      </c>
      <c r="L65" s="102">
        <v>17.6431</v>
      </c>
      <c r="M65" s="102">
        <v>17.1511</v>
      </c>
      <c r="N65" s="103">
        <v>16.7729</v>
      </c>
      <c r="O65" s="102">
        <v>16.5092</v>
      </c>
      <c r="P65" s="102">
        <v>16.355700000000002</v>
      </c>
      <c r="Q65" s="102">
        <v>16.303100000000001</v>
      </c>
      <c r="R65" s="102">
        <v>16.337900000000001</v>
      </c>
      <c r="S65" s="102">
        <v>16.445</v>
      </c>
      <c r="T65" s="102">
        <v>16.609299999999998</v>
      </c>
      <c r="U65" s="102">
        <v>16.817299999999999</v>
      </c>
      <c r="V65" s="102">
        <v>17.057500000000001</v>
      </c>
      <c r="W65" s="106"/>
      <c r="X65" s="105">
        <v>22.7425</v>
      </c>
      <c r="Y65" s="105">
        <v>21.6494</v>
      </c>
      <c r="Z65" s="105">
        <v>20.654399999999999</v>
      </c>
      <c r="AA65" s="105">
        <v>19.7544</v>
      </c>
      <c r="AB65" s="105">
        <v>18.950099999999999</v>
      </c>
      <c r="AC65" s="105">
        <v>18.244599999999998</v>
      </c>
      <c r="AD65" s="105">
        <v>17.6431</v>
      </c>
      <c r="AE65" s="105">
        <v>17.1511</v>
      </c>
      <c r="AF65" s="105">
        <v>16.7729</v>
      </c>
      <c r="AG65" s="105">
        <v>16.5092</v>
      </c>
      <c r="AH65" s="105">
        <v>16.355700000000002</v>
      </c>
      <c r="AI65" s="105">
        <v>16.303100000000001</v>
      </c>
      <c r="AJ65" s="105">
        <v>16.337900000000001</v>
      </c>
      <c r="AK65" s="105">
        <v>16.445</v>
      </c>
      <c r="AL65" s="105">
        <v>16.609299999999998</v>
      </c>
      <c r="AM65" s="105">
        <v>16.817299999999999</v>
      </c>
      <c r="AN65" s="105">
        <v>17.057500000000001</v>
      </c>
    </row>
    <row r="66" spans="1:40" ht="15.75">
      <c r="A66" s="83">
        <v>2.5</v>
      </c>
      <c r="B66" s="83">
        <v>42139</v>
      </c>
      <c r="C66" s="83" t="s">
        <v>77</v>
      </c>
      <c r="D66" s="83" t="s">
        <v>1150</v>
      </c>
      <c r="E66" s="83" t="s">
        <v>1177</v>
      </c>
      <c r="F66" s="102">
        <v>22.683250000000001</v>
      </c>
      <c r="G66" s="102">
        <v>21.623350000000002</v>
      </c>
      <c r="H66" s="102">
        <v>20.659700000000001</v>
      </c>
      <c r="I66" s="102">
        <v>19.78905</v>
      </c>
      <c r="J66" s="102">
        <v>19.011600000000001</v>
      </c>
      <c r="K66" s="102">
        <v>18.329749999999997</v>
      </c>
      <c r="L66" s="102">
        <v>17.747599999999998</v>
      </c>
      <c r="M66" s="102">
        <v>17.269600000000001</v>
      </c>
      <c r="N66" s="103">
        <v>16.899099999999997</v>
      </c>
      <c r="O66" s="102">
        <v>16.636299999999999</v>
      </c>
      <c r="P66" s="102">
        <v>16.4771</v>
      </c>
      <c r="Q66" s="102">
        <v>16.4131</v>
      </c>
      <c r="R66" s="102">
        <v>16.43225</v>
      </c>
      <c r="S66" s="102">
        <v>16.520900000000001</v>
      </c>
      <c r="T66" s="102">
        <v>16.665299999999998</v>
      </c>
      <c r="U66" s="102">
        <v>16.85295</v>
      </c>
      <c r="V66" s="102">
        <v>17.073050000000002</v>
      </c>
      <c r="W66" s="106"/>
      <c r="X66" s="105">
        <v>22.683250000000001</v>
      </c>
      <c r="Y66" s="105">
        <v>21.623350000000002</v>
      </c>
      <c r="Z66" s="105">
        <v>20.659700000000001</v>
      </c>
      <c r="AA66" s="105">
        <v>19.78905</v>
      </c>
      <c r="AB66" s="105">
        <v>19.011600000000001</v>
      </c>
      <c r="AC66" s="105">
        <v>18.329749999999997</v>
      </c>
      <c r="AD66" s="105">
        <v>17.747599999999998</v>
      </c>
      <c r="AE66" s="105">
        <v>17.269600000000001</v>
      </c>
      <c r="AF66" s="105">
        <v>16.899099999999997</v>
      </c>
      <c r="AG66" s="105">
        <v>16.636299999999999</v>
      </c>
      <c r="AH66" s="105">
        <v>16.4771</v>
      </c>
      <c r="AI66" s="105">
        <v>16.4131</v>
      </c>
      <c r="AJ66" s="105">
        <v>16.43225</v>
      </c>
      <c r="AK66" s="105">
        <v>16.520900000000001</v>
      </c>
      <c r="AL66" s="105">
        <v>16.665299999999998</v>
      </c>
      <c r="AM66" s="105">
        <v>16.85295</v>
      </c>
      <c r="AN66" s="105">
        <v>17.073050000000002</v>
      </c>
    </row>
    <row r="67" spans="1:40" ht="15.75">
      <c r="A67" s="83">
        <v>3</v>
      </c>
      <c r="B67" s="83">
        <v>42166</v>
      </c>
      <c r="C67" s="83" t="s">
        <v>77</v>
      </c>
      <c r="D67" s="83" t="s">
        <v>1150</v>
      </c>
      <c r="E67" s="83" t="s">
        <v>1178</v>
      </c>
      <c r="F67" s="102">
        <v>22.623999999999999</v>
      </c>
      <c r="G67" s="102">
        <v>21.597300000000001</v>
      </c>
      <c r="H67" s="102">
        <v>20.664999999999999</v>
      </c>
      <c r="I67" s="102">
        <v>19.823699999999999</v>
      </c>
      <c r="J67" s="102">
        <v>19.0731</v>
      </c>
      <c r="K67" s="102">
        <v>18.414899999999999</v>
      </c>
      <c r="L67" s="102">
        <v>17.8521</v>
      </c>
      <c r="M67" s="102">
        <v>17.388100000000001</v>
      </c>
      <c r="N67" s="103">
        <v>17.025299999999998</v>
      </c>
      <c r="O67" s="102">
        <v>16.763400000000001</v>
      </c>
      <c r="P67" s="102">
        <v>16.598499999999998</v>
      </c>
      <c r="Q67" s="102">
        <v>16.523099999999999</v>
      </c>
      <c r="R67" s="102">
        <v>16.526599999999998</v>
      </c>
      <c r="S67" s="102">
        <v>16.596800000000002</v>
      </c>
      <c r="T67" s="102">
        <v>16.721299999999999</v>
      </c>
      <c r="U67" s="102">
        <v>16.8886</v>
      </c>
      <c r="V67" s="102">
        <v>17.0886</v>
      </c>
      <c r="W67" s="104"/>
      <c r="X67" s="105">
        <v>22.623999999999999</v>
      </c>
      <c r="Y67" s="105">
        <v>21.597300000000001</v>
      </c>
      <c r="Z67" s="105">
        <v>20.664999999999999</v>
      </c>
      <c r="AA67" s="105">
        <v>19.823699999999999</v>
      </c>
      <c r="AB67" s="105">
        <v>19.0731</v>
      </c>
      <c r="AC67" s="105">
        <v>18.414899999999999</v>
      </c>
      <c r="AD67" s="105">
        <v>17.8521</v>
      </c>
      <c r="AE67" s="105">
        <v>17.388100000000001</v>
      </c>
      <c r="AF67" s="105">
        <v>17.025299999999998</v>
      </c>
      <c r="AG67" s="105">
        <v>16.763400000000001</v>
      </c>
      <c r="AH67" s="105">
        <v>16.598499999999998</v>
      </c>
      <c r="AI67" s="105">
        <v>16.523099999999999</v>
      </c>
      <c r="AJ67" s="105">
        <v>16.526599999999998</v>
      </c>
      <c r="AK67" s="105">
        <v>16.596800000000002</v>
      </c>
      <c r="AL67" s="105">
        <v>16.721299999999999</v>
      </c>
      <c r="AM67" s="105">
        <v>16.8886</v>
      </c>
      <c r="AN67" s="105">
        <v>17.0886</v>
      </c>
    </row>
    <row r="68" spans="1:40" ht="1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  <c r="AK68" s="83"/>
      <c r="AL68" s="83"/>
      <c r="AM68" s="83"/>
      <c r="AN68" s="83"/>
    </row>
    <row r="69" spans="1:40" ht="15">
      <c r="A69" s="83"/>
      <c r="B69" s="83"/>
      <c r="C69" s="83"/>
      <c r="D69" s="83"/>
      <c r="E69" s="83"/>
      <c r="F69" s="83">
        <v>8245.9499999999989</v>
      </c>
      <c r="G69" s="83">
        <v>8933.1125000000011</v>
      </c>
      <c r="H69" s="83">
        <v>9620.2749999999996</v>
      </c>
      <c r="I69" s="83">
        <v>10307.4375</v>
      </c>
      <c r="J69" s="83">
        <v>10994.6</v>
      </c>
      <c r="K69" s="83">
        <v>11681.762499999999</v>
      </c>
      <c r="L69" s="83">
        <v>12368.925000000001</v>
      </c>
      <c r="M69" s="83">
        <v>13056.0875</v>
      </c>
      <c r="N69" s="83">
        <v>13743.25</v>
      </c>
      <c r="O69" s="83">
        <v>14430.4125</v>
      </c>
      <c r="P69" s="83">
        <v>15117.575000000001</v>
      </c>
      <c r="Q69" s="83">
        <v>15804.737499999999</v>
      </c>
      <c r="R69" s="83">
        <v>16491.899999999998</v>
      </c>
      <c r="S69" s="83">
        <v>17179.0625</v>
      </c>
      <c r="T69" s="83">
        <v>17866.225000000002</v>
      </c>
      <c r="U69" s="83">
        <v>18553.387500000001</v>
      </c>
      <c r="V69" s="83">
        <v>19240.55</v>
      </c>
      <c r="W69" s="83"/>
      <c r="X69" s="83">
        <v>8245.9499999999989</v>
      </c>
      <c r="Y69" s="83">
        <v>8933.1125000000011</v>
      </c>
      <c r="Z69" s="83">
        <v>9620.2749999999996</v>
      </c>
      <c r="AA69" s="83">
        <v>10307.4375</v>
      </c>
      <c r="AB69" s="83">
        <v>10994.6</v>
      </c>
      <c r="AC69" s="83">
        <v>11681.762499999999</v>
      </c>
      <c r="AD69" s="83">
        <v>12368.925000000001</v>
      </c>
      <c r="AE69" s="83">
        <v>13056.0875</v>
      </c>
      <c r="AF69" s="83">
        <v>13743.25</v>
      </c>
      <c r="AG69" s="83">
        <v>14430.4125</v>
      </c>
      <c r="AH69" s="83">
        <v>15117.575000000001</v>
      </c>
      <c r="AI69" s="83">
        <v>15804.737499999999</v>
      </c>
      <c r="AJ69" s="83">
        <v>16491.899999999998</v>
      </c>
      <c r="AK69" s="83">
        <v>17179.0625</v>
      </c>
      <c r="AL69" s="83">
        <v>17866.225000000002</v>
      </c>
      <c r="AM69" s="83">
        <v>18553.387500000001</v>
      </c>
      <c r="AN69" s="83">
        <v>19240.55</v>
      </c>
    </row>
    <row r="70" spans="1:40" ht="15">
      <c r="A70" s="83" t="s">
        <v>140</v>
      </c>
      <c r="B70" s="83" t="s">
        <v>64</v>
      </c>
      <c r="C70" s="83" t="s">
        <v>54</v>
      </c>
      <c r="D70" s="83"/>
      <c r="E70" s="83" t="s">
        <v>55</v>
      </c>
      <c r="F70" s="83">
        <v>0.6</v>
      </c>
      <c r="G70" s="83">
        <v>0.65</v>
      </c>
      <c r="H70" s="83">
        <v>0.7</v>
      </c>
      <c r="I70" s="83">
        <v>0.75</v>
      </c>
      <c r="J70" s="83">
        <v>0.8</v>
      </c>
      <c r="K70" s="83">
        <v>0.85</v>
      </c>
      <c r="L70" s="83">
        <v>0.9</v>
      </c>
      <c r="M70" s="83">
        <v>0.95</v>
      </c>
      <c r="N70" s="83">
        <v>1</v>
      </c>
      <c r="O70" s="83">
        <v>1.05</v>
      </c>
      <c r="P70" s="83">
        <v>1.1000000000000001</v>
      </c>
      <c r="Q70" s="83">
        <v>1.1499999999999999</v>
      </c>
      <c r="R70" s="83">
        <v>1.2</v>
      </c>
      <c r="S70" s="83">
        <v>1.25</v>
      </c>
      <c r="T70" s="83">
        <v>1.3</v>
      </c>
      <c r="U70" s="83">
        <v>1.35</v>
      </c>
      <c r="V70" s="83">
        <v>1.4</v>
      </c>
      <c r="W70" s="83"/>
      <c r="X70" s="83">
        <v>0.6</v>
      </c>
      <c r="Y70" s="83">
        <v>0.65</v>
      </c>
      <c r="Z70" s="83">
        <v>0.7</v>
      </c>
      <c r="AA70" s="83">
        <v>0.75</v>
      </c>
      <c r="AB70" s="83">
        <v>0.8</v>
      </c>
      <c r="AC70" s="83">
        <v>0.85</v>
      </c>
      <c r="AD70" s="83">
        <v>0.9</v>
      </c>
      <c r="AE70" s="83">
        <v>0.95</v>
      </c>
      <c r="AF70" s="83">
        <v>1</v>
      </c>
      <c r="AG70" s="83">
        <v>1.05</v>
      </c>
      <c r="AH70" s="83">
        <v>1.1000000000000001</v>
      </c>
      <c r="AI70" s="83">
        <v>1.1499999999999999</v>
      </c>
      <c r="AJ70" s="83">
        <v>1.2</v>
      </c>
      <c r="AK70" s="83">
        <v>1.25</v>
      </c>
      <c r="AL70" s="83">
        <v>1.3</v>
      </c>
      <c r="AM70" s="83">
        <v>1.35</v>
      </c>
      <c r="AN70" s="83">
        <v>1.4</v>
      </c>
    </row>
    <row r="71" spans="1:40" ht="15.75">
      <c r="A71" s="83">
        <v>8.3333333333333329E-2</v>
      </c>
      <c r="B71" s="83">
        <v>42166</v>
      </c>
      <c r="C71" s="83" t="s">
        <v>140</v>
      </c>
      <c r="D71" s="83" t="s">
        <v>1150</v>
      </c>
      <c r="E71" s="83" t="s">
        <v>1172</v>
      </c>
      <c r="F71" s="102">
        <v>44.138300000000001</v>
      </c>
      <c r="G71" s="102">
        <v>40.9377</v>
      </c>
      <c r="H71" s="102">
        <v>38.006599999999999</v>
      </c>
      <c r="I71" s="102">
        <v>35.363900000000001</v>
      </c>
      <c r="J71" s="102">
        <v>33.061099999999996</v>
      </c>
      <c r="K71" s="102">
        <v>31.192399999999999</v>
      </c>
      <c r="L71" s="102">
        <v>29.8933</v>
      </c>
      <c r="M71" s="102">
        <v>29.297699999999999</v>
      </c>
      <c r="N71" s="103">
        <v>29.441899999999997</v>
      </c>
      <c r="O71" s="102">
        <v>30.209599999999998</v>
      </c>
      <c r="P71" s="102">
        <v>31.400200000000002</v>
      </c>
      <c r="Q71" s="102">
        <v>32.830999999999996</v>
      </c>
      <c r="R71" s="102">
        <v>34.376800000000003</v>
      </c>
      <c r="S71" s="102">
        <v>35.9621</v>
      </c>
      <c r="T71" s="102">
        <v>37.544699999999999</v>
      </c>
      <c r="U71" s="102">
        <v>39.101200000000006</v>
      </c>
      <c r="V71" s="102">
        <v>40.619499999999995</v>
      </c>
      <c r="W71" s="106"/>
      <c r="X71" s="105">
        <v>44.138300000000001</v>
      </c>
      <c r="Y71" s="105">
        <v>40.9377</v>
      </c>
      <c r="Z71" s="105">
        <v>38.006599999999999</v>
      </c>
      <c r="AA71" s="105">
        <v>35.363900000000001</v>
      </c>
      <c r="AB71" s="105">
        <v>33.061099999999996</v>
      </c>
      <c r="AC71" s="105">
        <v>31.192399999999999</v>
      </c>
      <c r="AD71" s="105">
        <v>29.8933</v>
      </c>
      <c r="AE71" s="105">
        <v>29.297699999999999</v>
      </c>
      <c r="AF71" s="105">
        <v>29.441899999999997</v>
      </c>
      <c r="AG71" s="105">
        <v>30.209599999999998</v>
      </c>
      <c r="AH71" s="105">
        <v>31.400200000000002</v>
      </c>
      <c r="AI71" s="105">
        <v>32.830999999999996</v>
      </c>
      <c r="AJ71" s="105">
        <v>34.376800000000003</v>
      </c>
      <c r="AK71" s="105">
        <v>35.9621</v>
      </c>
      <c r="AL71" s="105">
        <v>37.544699999999999</v>
      </c>
      <c r="AM71" s="105">
        <v>39.101200000000006</v>
      </c>
      <c r="AN71" s="105">
        <v>40.619499999999995</v>
      </c>
    </row>
    <row r="72" spans="1:40" ht="15.75">
      <c r="A72" s="83">
        <v>0.16666666666666666</v>
      </c>
      <c r="B72" s="83">
        <v>42166</v>
      </c>
      <c r="C72" s="83" t="s">
        <v>140</v>
      </c>
      <c r="D72" s="83" t="s">
        <v>1150</v>
      </c>
      <c r="E72" s="83" t="s">
        <v>1173</v>
      </c>
      <c r="F72" s="102">
        <v>38.155999999999999</v>
      </c>
      <c r="G72" s="102">
        <v>35.746099999999998</v>
      </c>
      <c r="H72" s="102">
        <v>33.580599999999997</v>
      </c>
      <c r="I72" s="102">
        <v>31.678899999999999</v>
      </c>
      <c r="J72" s="102">
        <v>30.081200000000003</v>
      </c>
      <c r="K72" s="102">
        <v>28.846699999999998</v>
      </c>
      <c r="L72" s="102">
        <v>28.041899999999998</v>
      </c>
      <c r="M72" s="102">
        <v>27.711000000000002</v>
      </c>
      <c r="N72" s="103">
        <v>27.841900000000003</v>
      </c>
      <c r="O72" s="102">
        <v>28.3597</v>
      </c>
      <c r="P72" s="102">
        <v>29.158000000000001</v>
      </c>
      <c r="Q72" s="102">
        <v>30.136099999999999</v>
      </c>
      <c r="R72" s="102">
        <v>31.216999999999999</v>
      </c>
      <c r="S72" s="102">
        <v>32.348300000000002</v>
      </c>
      <c r="T72" s="102">
        <v>33.496700000000004</v>
      </c>
      <c r="U72" s="102">
        <v>34.641599999999997</v>
      </c>
      <c r="V72" s="102">
        <v>35.770499999999998</v>
      </c>
      <c r="W72" s="106"/>
      <c r="X72" s="105">
        <v>38.155999999999999</v>
      </c>
      <c r="Y72" s="105">
        <v>35.746099999999998</v>
      </c>
      <c r="Z72" s="105">
        <v>33.580599999999997</v>
      </c>
      <c r="AA72" s="105">
        <v>31.678899999999999</v>
      </c>
      <c r="AB72" s="105">
        <v>30.081200000000003</v>
      </c>
      <c r="AC72" s="105">
        <v>28.846699999999998</v>
      </c>
      <c r="AD72" s="105">
        <v>28.041899999999998</v>
      </c>
      <c r="AE72" s="105">
        <v>27.711000000000002</v>
      </c>
      <c r="AF72" s="105">
        <v>27.841900000000003</v>
      </c>
      <c r="AG72" s="105">
        <v>28.3597</v>
      </c>
      <c r="AH72" s="105">
        <v>29.158000000000001</v>
      </c>
      <c r="AI72" s="105">
        <v>30.136099999999999</v>
      </c>
      <c r="AJ72" s="105">
        <v>31.216999999999999</v>
      </c>
      <c r="AK72" s="105">
        <v>32.348300000000002</v>
      </c>
      <c r="AL72" s="105">
        <v>33.496700000000004</v>
      </c>
      <c r="AM72" s="105">
        <v>34.641599999999997</v>
      </c>
      <c r="AN72" s="105">
        <v>35.770499999999998</v>
      </c>
    </row>
    <row r="73" spans="1:40" ht="15.75">
      <c r="A73" s="83">
        <v>0.25</v>
      </c>
      <c r="B73" s="83">
        <v>42166</v>
      </c>
      <c r="C73" s="83" t="s">
        <v>140</v>
      </c>
      <c r="D73" s="83" t="s">
        <v>1150</v>
      </c>
      <c r="E73" s="83" t="s">
        <v>56</v>
      </c>
      <c r="F73" s="102">
        <v>35.764499999999998</v>
      </c>
      <c r="G73" s="102">
        <v>33.609899999999996</v>
      </c>
      <c r="H73" s="102">
        <v>31.684600000000003</v>
      </c>
      <c r="I73" s="102">
        <v>30.006100000000004</v>
      </c>
      <c r="J73" s="102">
        <v>28.608000000000001</v>
      </c>
      <c r="K73" s="102">
        <v>27.537899999999997</v>
      </c>
      <c r="L73" s="102">
        <v>26.845400000000001</v>
      </c>
      <c r="M73" s="102">
        <v>26.559700000000003</v>
      </c>
      <c r="N73" s="103">
        <v>26.665499999999998</v>
      </c>
      <c r="O73" s="102">
        <v>27.101300000000002</v>
      </c>
      <c r="P73" s="102">
        <v>27.781699999999997</v>
      </c>
      <c r="Q73" s="102">
        <v>28.624100000000002</v>
      </c>
      <c r="R73" s="102">
        <v>29.563600000000001</v>
      </c>
      <c r="S73" s="102">
        <v>30.554500000000001</v>
      </c>
      <c r="T73" s="102">
        <v>31.566600000000001</v>
      </c>
      <c r="U73" s="102">
        <v>32.580500000000001</v>
      </c>
      <c r="V73" s="102">
        <v>33.584199999999996</v>
      </c>
      <c r="W73" s="106"/>
      <c r="X73" s="105">
        <v>35.764499999999998</v>
      </c>
      <c r="Y73" s="105">
        <v>33.609899999999996</v>
      </c>
      <c r="Z73" s="105">
        <v>31.684600000000003</v>
      </c>
      <c r="AA73" s="105">
        <v>30.006100000000004</v>
      </c>
      <c r="AB73" s="105">
        <v>28.608000000000001</v>
      </c>
      <c r="AC73" s="105">
        <v>27.537899999999997</v>
      </c>
      <c r="AD73" s="105">
        <v>26.845400000000001</v>
      </c>
      <c r="AE73" s="105">
        <v>26.559700000000003</v>
      </c>
      <c r="AF73" s="105">
        <v>26.665499999999998</v>
      </c>
      <c r="AG73" s="105">
        <v>27.101300000000002</v>
      </c>
      <c r="AH73" s="105">
        <v>27.781699999999997</v>
      </c>
      <c r="AI73" s="105">
        <v>28.624100000000002</v>
      </c>
      <c r="AJ73" s="105">
        <v>29.563600000000001</v>
      </c>
      <c r="AK73" s="105">
        <v>30.554500000000001</v>
      </c>
      <c r="AL73" s="105">
        <v>31.566600000000001</v>
      </c>
      <c r="AM73" s="105">
        <v>32.580500000000001</v>
      </c>
      <c r="AN73" s="105">
        <v>33.584199999999996</v>
      </c>
    </row>
    <row r="74" spans="1:40" ht="15.75">
      <c r="A74" s="83">
        <v>0.5</v>
      </c>
      <c r="B74" s="83">
        <v>42166</v>
      </c>
      <c r="C74" s="83" t="s">
        <v>140</v>
      </c>
      <c r="D74" s="83" t="s">
        <v>1150</v>
      </c>
      <c r="E74" s="83" t="s">
        <v>57</v>
      </c>
      <c r="F74" s="102">
        <v>32.038400000000003</v>
      </c>
      <c r="G74" s="102">
        <v>30.310199999999998</v>
      </c>
      <c r="H74" s="102">
        <v>28.7898</v>
      </c>
      <c r="I74" s="102">
        <v>27.491100000000003</v>
      </c>
      <c r="J74" s="102">
        <v>26.437699999999996</v>
      </c>
      <c r="K74" s="102">
        <v>25.658100000000001</v>
      </c>
      <c r="L74" s="102">
        <v>25.176100000000002</v>
      </c>
      <c r="M74" s="102">
        <v>24.997399999999999</v>
      </c>
      <c r="N74" s="103">
        <v>25.1006</v>
      </c>
      <c r="O74" s="102">
        <v>25.440200000000001</v>
      </c>
      <c r="P74" s="102">
        <v>25.959300000000002</v>
      </c>
      <c r="Q74" s="102">
        <v>26.603199999999998</v>
      </c>
      <c r="R74" s="102">
        <v>27.327400000000001</v>
      </c>
      <c r="S74" s="102">
        <v>28.098699999999997</v>
      </c>
      <c r="T74" s="102">
        <v>28.893799999999999</v>
      </c>
      <c r="U74" s="102">
        <v>29.6968</v>
      </c>
      <c r="V74" s="102">
        <v>30.497499999999999</v>
      </c>
      <c r="W74" s="106"/>
      <c r="X74" s="105">
        <v>32.038400000000003</v>
      </c>
      <c r="Y74" s="105">
        <v>30.310199999999998</v>
      </c>
      <c r="Z74" s="105">
        <v>28.7898</v>
      </c>
      <c r="AA74" s="105">
        <v>27.491100000000003</v>
      </c>
      <c r="AB74" s="105">
        <v>26.437699999999996</v>
      </c>
      <c r="AC74" s="105">
        <v>25.658100000000001</v>
      </c>
      <c r="AD74" s="105">
        <v>25.176100000000002</v>
      </c>
      <c r="AE74" s="105">
        <v>24.997399999999999</v>
      </c>
      <c r="AF74" s="105">
        <v>25.1006</v>
      </c>
      <c r="AG74" s="105">
        <v>25.440200000000001</v>
      </c>
      <c r="AH74" s="105">
        <v>25.959300000000002</v>
      </c>
      <c r="AI74" s="105">
        <v>26.603199999999998</v>
      </c>
      <c r="AJ74" s="105">
        <v>27.327400000000001</v>
      </c>
      <c r="AK74" s="105">
        <v>28.098699999999997</v>
      </c>
      <c r="AL74" s="105">
        <v>28.893799999999999</v>
      </c>
      <c r="AM74" s="105">
        <v>29.6968</v>
      </c>
      <c r="AN74" s="105">
        <v>30.497499999999999</v>
      </c>
    </row>
    <row r="75" spans="1:40" ht="15.75">
      <c r="A75" s="83">
        <v>0.75</v>
      </c>
      <c r="B75" s="83">
        <v>42166</v>
      </c>
      <c r="C75" s="83" t="s">
        <v>140</v>
      </c>
      <c r="D75" s="83" t="s">
        <v>1150</v>
      </c>
      <c r="E75" s="83" t="s">
        <v>58</v>
      </c>
      <c r="F75" s="102">
        <v>30.412800000000001</v>
      </c>
      <c r="G75" s="102">
        <v>28.992800000000003</v>
      </c>
      <c r="H75" s="102">
        <v>27.7636</v>
      </c>
      <c r="I75" s="102">
        <v>26.733600000000003</v>
      </c>
      <c r="J75" s="102">
        <v>25.915500000000002</v>
      </c>
      <c r="K75" s="102">
        <v>25.322199999999999</v>
      </c>
      <c r="L75" s="102">
        <v>24.960699999999999</v>
      </c>
      <c r="M75" s="102">
        <v>24.825900000000001</v>
      </c>
      <c r="N75" s="103">
        <v>24.898</v>
      </c>
      <c r="O75" s="102">
        <v>25.145200000000003</v>
      </c>
      <c r="P75" s="102">
        <v>25.529900000000001</v>
      </c>
      <c r="Q75" s="102">
        <v>26.016000000000002</v>
      </c>
      <c r="R75" s="102">
        <v>26.572400000000002</v>
      </c>
      <c r="S75" s="102">
        <v>27.174500000000002</v>
      </c>
      <c r="T75" s="102">
        <v>27.803899999999999</v>
      </c>
      <c r="U75" s="102">
        <v>28.447400000000002</v>
      </c>
      <c r="V75" s="102">
        <v>29.095500000000001</v>
      </c>
      <c r="W75" s="106"/>
      <c r="X75" s="105">
        <v>30.412800000000001</v>
      </c>
      <c r="Y75" s="105">
        <v>28.992800000000003</v>
      </c>
      <c r="Z75" s="105">
        <v>27.7636</v>
      </c>
      <c r="AA75" s="105">
        <v>26.733600000000003</v>
      </c>
      <c r="AB75" s="105">
        <v>25.915500000000002</v>
      </c>
      <c r="AC75" s="105">
        <v>25.322199999999999</v>
      </c>
      <c r="AD75" s="105">
        <v>24.960699999999999</v>
      </c>
      <c r="AE75" s="105">
        <v>24.825900000000001</v>
      </c>
      <c r="AF75" s="105">
        <v>24.898</v>
      </c>
      <c r="AG75" s="105">
        <v>25.145200000000003</v>
      </c>
      <c r="AH75" s="105">
        <v>25.529900000000001</v>
      </c>
      <c r="AI75" s="105">
        <v>26.016000000000002</v>
      </c>
      <c r="AJ75" s="105">
        <v>26.572400000000002</v>
      </c>
      <c r="AK75" s="105">
        <v>27.174500000000002</v>
      </c>
      <c r="AL75" s="105">
        <v>27.803899999999999</v>
      </c>
      <c r="AM75" s="105">
        <v>28.447400000000002</v>
      </c>
      <c r="AN75" s="105">
        <v>29.095500000000001</v>
      </c>
    </row>
    <row r="76" spans="1:40" ht="15.75">
      <c r="A76" s="83">
        <v>1</v>
      </c>
      <c r="B76" s="83">
        <v>42166</v>
      </c>
      <c r="C76" s="83" t="s">
        <v>140</v>
      </c>
      <c r="D76" s="83" t="s">
        <v>1150</v>
      </c>
      <c r="E76" s="83" t="s">
        <v>1174</v>
      </c>
      <c r="F76" s="102">
        <v>29.475800000000003</v>
      </c>
      <c r="G76" s="102">
        <v>28.306799999999999</v>
      </c>
      <c r="H76" s="102">
        <v>27.313500000000001</v>
      </c>
      <c r="I76" s="102">
        <v>26.4986</v>
      </c>
      <c r="J76" s="102">
        <v>25.866600000000002</v>
      </c>
      <c r="K76" s="102">
        <v>25.419599999999999</v>
      </c>
      <c r="L76" s="102">
        <v>25.155000000000001</v>
      </c>
      <c r="M76" s="102">
        <v>25.062600000000003</v>
      </c>
      <c r="N76" s="103">
        <v>25.124200000000002</v>
      </c>
      <c r="O76" s="102">
        <v>25.316300000000002</v>
      </c>
      <c r="P76" s="102">
        <v>25.613399999999999</v>
      </c>
      <c r="Q76" s="102">
        <v>25.9907</v>
      </c>
      <c r="R76" s="102">
        <v>26.426699999999997</v>
      </c>
      <c r="S76" s="102">
        <v>26.903500000000001</v>
      </c>
      <c r="T76" s="102">
        <v>27.407299999999999</v>
      </c>
      <c r="U76" s="102">
        <v>27.927400000000002</v>
      </c>
      <c r="V76" s="102">
        <v>28.456</v>
      </c>
      <c r="W76" s="106"/>
      <c r="X76" s="105">
        <v>29.475800000000003</v>
      </c>
      <c r="Y76" s="105">
        <v>28.306799999999999</v>
      </c>
      <c r="Z76" s="105">
        <v>27.313500000000001</v>
      </c>
      <c r="AA76" s="105">
        <v>26.4986</v>
      </c>
      <c r="AB76" s="105">
        <v>25.866600000000002</v>
      </c>
      <c r="AC76" s="105">
        <v>25.419599999999999</v>
      </c>
      <c r="AD76" s="105">
        <v>25.155000000000001</v>
      </c>
      <c r="AE76" s="105">
        <v>25.062600000000003</v>
      </c>
      <c r="AF76" s="105">
        <v>25.124200000000002</v>
      </c>
      <c r="AG76" s="105">
        <v>25.316300000000002</v>
      </c>
      <c r="AH76" s="105">
        <v>25.613399999999999</v>
      </c>
      <c r="AI76" s="105">
        <v>25.9907</v>
      </c>
      <c r="AJ76" s="105">
        <v>26.426699999999997</v>
      </c>
      <c r="AK76" s="105">
        <v>26.903500000000001</v>
      </c>
      <c r="AL76" s="105">
        <v>27.407299999999999</v>
      </c>
      <c r="AM76" s="105">
        <v>27.927400000000002</v>
      </c>
      <c r="AN76" s="105">
        <v>28.456</v>
      </c>
    </row>
    <row r="77" spans="1:40" ht="15.75">
      <c r="A77" s="83">
        <v>1.5</v>
      </c>
      <c r="B77" s="83">
        <v>42166</v>
      </c>
      <c r="C77" s="83" t="s">
        <v>140</v>
      </c>
      <c r="D77" s="83" t="s">
        <v>1150</v>
      </c>
      <c r="E77" s="83" t="s">
        <v>1175</v>
      </c>
      <c r="F77" s="102">
        <v>28.4482</v>
      </c>
      <c r="G77" s="102">
        <v>27.643000000000001</v>
      </c>
      <c r="H77" s="102">
        <v>26.984099999999998</v>
      </c>
      <c r="I77" s="102">
        <v>26.4664</v>
      </c>
      <c r="J77" s="102">
        <v>26.084299999999999</v>
      </c>
      <c r="K77" s="102">
        <v>25.830199999999998</v>
      </c>
      <c r="L77" s="102">
        <v>25.694699999999997</v>
      </c>
      <c r="M77" s="102">
        <v>25.665500000000002</v>
      </c>
      <c r="N77" s="103">
        <v>25.728800000000003</v>
      </c>
      <c r="O77" s="102">
        <v>25.870199999999997</v>
      </c>
      <c r="P77" s="102">
        <v>26.075500000000002</v>
      </c>
      <c r="Q77" s="102">
        <v>26.331500000000002</v>
      </c>
      <c r="R77" s="102">
        <v>26.6266</v>
      </c>
      <c r="S77" s="102">
        <v>26.951199999999996</v>
      </c>
      <c r="T77" s="102">
        <v>27.2971</v>
      </c>
      <c r="U77" s="102">
        <v>27.657900000000001</v>
      </c>
      <c r="V77" s="102">
        <v>28.028500000000001</v>
      </c>
      <c r="W77" s="106"/>
      <c r="X77" s="105">
        <v>28.4482</v>
      </c>
      <c r="Y77" s="105">
        <v>27.643000000000001</v>
      </c>
      <c r="Z77" s="105">
        <v>26.984099999999998</v>
      </c>
      <c r="AA77" s="105">
        <v>26.4664</v>
      </c>
      <c r="AB77" s="105">
        <v>26.084299999999999</v>
      </c>
      <c r="AC77" s="105">
        <v>25.830199999999998</v>
      </c>
      <c r="AD77" s="105">
        <v>25.694699999999997</v>
      </c>
      <c r="AE77" s="105">
        <v>25.665500000000002</v>
      </c>
      <c r="AF77" s="105">
        <v>25.728800000000003</v>
      </c>
      <c r="AG77" s="105">
        <v>25.870199999999997</v>
      </c>
      <c r="AH77" s="105">
        <v>26.075500000000002</v>
      </c>
      <c r="AI77" s="105">
        <v>26.331500000000002</v>
      </c>
      <c r="AJ77" s="105">
        <v>26.6266</v>
      </c>
      <c r="AK77" s="105">
        <v>26.951199999999996</v>
      </c>
      <c r="AL77" s="105">
        <v>27.2971</v>
      </c>
      <c r="AM77" s="105">
        <v>27.657900000000001</v>
      </c>
      <c r="AN77" s="105">
        <v>28.028500000000001</v>
      </c>
    </row>
    <row r="78" spans="1:40" ht="15.75">
      <c r="A78" s="83">
        <v>2</v>
      </c>
      <c r="B78" s="83">
        <v>42166</v>
      </c>
      <c r="C78" s="83" t="s">
        <v>140</v>
      </c>
      <c r="D78" s="83" t="s">
        <v>1150</v>
      </c>
      <c r="E78" s="83" t="s">
        <v>1176</v>
      </c>
      <c r="F78" s="102">
        <v>28.013700000000004</v>
      </c>
      <c r="G78" s="102">
        <v>27.424500000000002</v>
      </c>
      <c r="H78" s="102">
        <v>26.956000000000003</v>
      </c>
      <c r="I78" s="102">
        <v>26.599499999999999</v>
      </c>
      <c r="J78" s="102">
        <v>26.346000000000004</v>
      </c>
      <c r="K78" s="102">
        <v>26.186199999999999</v>
      </c>
      <c r="L78" s="102">
        <v>26.110299999999999</v>
      </c>
      <c r="M78" s="102">
        <v>26.107799999999997</v>
      </c>
      <c r="N78" s="103">
        <v>26.168299999999999</v>
      </c>
      <c r="O78" s="102">
        <v>26.282100000000003</v>
      </c>
      <c r="P78" s="102">
        <v>26.439600000000002</v>
      </c>
      <c r="Q78" s="102">
        <v>26.6326</v>
      </c>
      <c r="R78" s="102">
        <v>26.853900000000003</v>
      </c>
      <c r="S78" s="102">
        <v>27.096999999999998</v>
      </c>
      <c r="T78" s="102">
        <v>27.3569</v>
      </c>
      <c r="U78" s="102">
        <v>27.629199999999997</v>
      </c>
      <c r="V78" s="102">
        <v>27.910299999999999</v>
      </c>
      <c r="W78" s="106"/>
      <c r="X78" s="105">
        <v>28.013700000000004</v>
      </c>
      <c r="Y78" s="105">
        <v>27.424500000000002</v>
      </c>
      <c r="Z78" s="105">
        <v>26.956000000000003</v>
      </c>
      <c r="AA78" s="105">
        <v>26.599499999999999</v>
      </c>
      <c r="AB78" s="105">
        <v>26.346000000000004</v>
      </c>
      <c r="AC78" s="105">
        <v>26.186199999999999</v>
      </c>
      <c r="AD78" s="105">
        <v>26.110299999999999</v>
      </c>
      <c r="AE78" s="105">
        <v>26.107799999999997</v>
      </c>
      <c r="AF78" s="105">
        <v>26.168299999999999</v>
      </c>
      <c r="AG78" s="105">
        <v>26.282100000000003</v>
      </c>
      <c r="AH78" s="105">
        <v>26.439600000000002</v>
      </c>
      <c r="AI78" s="105">
        <v>26.6326</v>
      </c>
      <c r="AJ78" s="105">
        <v>26.853900000000003</v>
      </c>
      <c r="AK78" s="105">
        <v>27.096999999999998</v>
      </c>
      <c r="AL78" s="105">
        <v>27.3569</v>
      </c>
      <c r="AM78" s="105">
        <v>27.629199999999997</v>
      </c>
      <c r="AN78" s="105">
        <v>27.910299999999999</v>
      </c>
    </row>
    <row r="79" spans="1:40" ht="15.75">
      <c r="A79" s="83">
        <v>2.5</v>
      </c>
      <c r="B79" s="83">
        <v>42139</v>
      </c>
      <c r="C79" s="83" t="s">
        <v>140</v>
      </c>
      <c r="D79" s="83" t="s">
        <v>1150</v>
      </c>
      <c r="E79" s="83" t="s">
        <v>1177</v>
      </c>
      <c r="F79" s="102">
        <v>27.892650000000003</v>
      </c>
      <c r="G79" s="102">
        <v>27.401299999999999</v>
      </c>
      <c r="H79" s="102">
        <v>27.015800000000002</v>
      </c>
      <c r="I79" s="102">
        <v>26.726900000000001</v>
      </c>
      <c r="J79" s="102">
        <v>26.525400000000005</v>
      </c>
      <c r="K79" s="102">
        <v>26.402349999999998</v>
      </c>
      <c r="L79" s="102">
        <v>26.348700000000001</v>
      </c>
      <c r="M79" s="102">
        <v>26.355350000000001</v>
      </c>
      <c r="N79" s="103">
        <v>26.413649999999997</v>
      </c>
      <c r="O79" s="102">
        <v>26.515450000000001</v>
      </c>
      <c r="P79" s="102">
        <v>26.65315</v>
      </c>
      <c r="Q79" s="102">
        <v>26.820099999999996</v>
      </c>
      <c r="R79" s="102">
        <v>27.010600000000004</v>
      </c>
      <c r="S79" s="102">
        <v>27.219499999999996</v>
      </c>
      <c r="T79" s="102">
        <v>27.442700000000002</v>
      </c>
      <c r="U79" s="102">
        <v>27.676649999999999</v>
      </c>
      <c r="V79" s="102">
        <v>27.91855</v>
      </c>
      <c r="W79" s="106"/>
      <c r="X79" s="105">
        <v>27.892650000000003</v>
      </c>
      <c r="Y79" s="105">
        <v>27.401299999999999</v>
      </c>
      <c r="Z79" s="105">
        <v>27.015800000000002</v>
      </c>
      <c r="AA79" s="105">
        <v>26.726900000000001</v>
      </c>
      <c r="AB79" s="105">
        <v>26.525400000000005</v>
      </c>
      <c r="AC79" s="105">
        <v>26.402349999999998</v>
      </c>
      <c r="AD79" s="105">
        <v>26.348700000000001</v>
      </c>
      <c r="AE79" s="105">
        <v>26.355350000000001</v>
      </c>
      <c r="AF79" s="105">
        <v>26.413649999999997</v>
      </c>
      <c r="AG79" s="105">
        <v>26.515450000000001</v>
      </c>
      <c r="AH79" s="105">
        <v>26.65315</v>
      </c>
      <c r="AI79" s="105">
        <v>26.820099999999996</v>
      </c>
      <c r="AJ79" s="105">
        <v>27.010600000000004</v>
      </c>
      <c r="AK79" s="105">
        <v>27.219499999999996</v>
      </c>
      <c r="AL79" s="105">
        <v>27.442700000000002</v>
      </c>
      <c r="AM79" s="105">
        <v>27.676649999999999</v>
      </c>
      <c r="AN79" s="105">
        <v>27.91855</v>
      </c>
    </row>
    <row r="80" spans="1:40" ht="15.75">
      <c r="A80" s="83">
        <v>3</v>
      </c>
      <c r="B80" s="83">
        <v>42166</v>
      </c>
      <c r="C80" s="83" t="s">
        <v>140</v>
      </c>
      <c r="D80" s="83" t="s">
        <v>1150</v>
      </c>
      <c r="E80" s="83" t="s">
        <v>1178</v>
      </c>
      <c r="F80" s="102">
        <v>27.771600000000003</v>
      </c>
      <c r="G80" s="102">
        <v>27.3781</v>
      </c>
      <c r="H80" s="102">
        <v>27.075600000000001</v>
      </c>
      <c r="I80" s="102">
        <v>26.854299999999999</v>
      </c>
      <c r="J80" s="102">
        <v>26.704800000000002</v>
      </c>
      <c r="K80" s="102">
        <v>26.618500000000001</v>
      </c>
      <c r="L80" s="102">
        <v>26.587100000000003</v>
      </c>
      <c r="M80" s="102">
        <v>26.602900000000002</v>
      </c>
      <c r="N80" s="103">
        <v>26.658999999999999</v>
      </c>
      <c r="O80" s="102">
        <v>26.748799999999999</v>
      </c>
      <c r="P80" s="102">
        <v>26.866699999999998</v>
      </c>
      <c r="Q80" s="102">
        <v>27.007599999999996</v>
      </c>
      <c r="R80" s="102">
        <v>27.167300000000001</v>
      </c>
      <c r="S80" s="102">
        <v>27.341999999999999</v>
      </c>
      <c r="T80" s="102">
        <v>27.528500000000001</v>
      </c>
      <c r="U80" s="102">
        <v>27.7241</v>
      </c>
      <c r="V80" s="102">
        <v>27.9268</v>
      </c>
      <c r="W80" s="104"/>
      <c r="X80" s="105">
        <v>27.771600000000003</v>
      </c>
      <c r="Y80" s="105">
        <v>27.3781</v>
      </c>
      <c r="Z80" s="105">
        <v>27.075600000000001</v>
      </c>
      <c r="AA80" s="105">
        <v>26.854299999999999</v>
      </c>
      <c r="AB80" s="105">
        <v>26.704800000000002</v>
      </c>
      <c r="AC80" s="105">
        <v>26.618500000000001</v>
      </c>
      <c r="AD80" s="105">
        <v>26.587100000000003</v>
      </c>
      <c r="AE80" s="105">
        <v>26.602900000000002</v>
      </c>
      <c r="AF80" s="105">
        <v>26.658999999999999</v>
      </c>
      <c r="AG80" s="105">
        <v>26.748799999999999</v>
      </c>
      <c r="AH80" s="105">
        <v>26.866699999999998</v>
      </c>
      <c r="AI80" s="105">
        <v>27.007599999999996</v>
      </c>
      <c r="AJ80" s="105">
        <v>27.167300000000001</v>
      </c>
      <c r="AK80" s="105">
        <v>27.341999999999999</v>
      </c>
      <c r="AL80" s="105">
        <v>27.528500000000001</v>
      </c>
      <c r="AM80" s="105">
        <v>27.7241</v>
      </c>
      <c r="AN80" s="105">
        <v>27.9268</v>
      </c>
    </row>
    <row r="81" spans="1:40" ht="15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  <c r="AK81" s="83"/>
      <c r="AL81" s="83"/>
      <c r="AM81" s="83"/>
      <c r="AN81" s="83"/>
    </row>
    <row r="82" spans="1:40" ht="15">
      <c r="A82" s="83"/>
      <c r="B82" s="83"/>
      <c r="C82" s="83"/>
      <c r="D82" s="83"/>
      <c r="E82" s="83"/>
      <c r="F82" s="83">
        <v>2131.1459999999997</v>
      </c>
      <c r="G82" s="83">
        <v>2308.7415000000001</v>
      </c>
      <c r="H82" s="83">
        <v>2486.3369999999995</v>
      </c>
      <c r="I82" s="83">
        <v>2663.9324999999999</v>
      </c>
      <c r="J82" s="83">
        <v>2841.5280000000002</v>
      </c>
      <c r="K82" s="83">
        <v>3019.1234999999997</v>
      </c>
      <c r="L82" s="83">
        <v>3196.7190000000001</v>
      </c>
      <c r="M82" s="83">
        <v>3374.3144999999995</v>
      </c>
      <c r="N82" s="83">
        <v>3551.91</v>
      </c>
      <c r="O82" s="83">
        <v>3729.5055000000002</v>
      </c>
      <c r="P82" s="83">
        <v>3907.1010000000001</v>
      </c>
      <c r="Q82" s="83">
        <v>4084.6964999999996</v>
      </c>
      <c r="R82" s="83">
        <v>4262.2919999999995</v>
      </c>
      <c r="S82" s="83">
        <v>4439.8874999999998</v>
      </c>
      <c r="T82" s="83">
        <v>4617.4830000000002</v>
      </c>
      <c r="U82" s="83">
        <v>4795.0785000000005</v>
      </c>
      <c r="V82" s="83">
        <v>4972.6739999999991</v>
      </c>
      <c r="W82" s="83"/>
      <c r="X82" s="83">
        <v>2131.1459999999997</v>
      </c>
      <c r="Y82" s="83">
        <v>2308.7415000000001</v>
      </c>
      <c r="Z82" s="83">
        <v>2486.3369999999995</v>
      </c>
      <c r="AA82" s="83">
        <v>2663.9324999999999</v>
      </c>
      <c r="AB82" s="83">
        <v>2841.5280000000002</v>
      </c>
      <c r="AC82" s="83">
        <v>3019.1234999999997</v>
      </c>
      <c r="AD82" s="83">
        <v>3196.7190000000001</v>
      </c>
      <c r="AE82" s="83">
        <v>3374.3144999999995</v>
      </c>
      <c r="AF82" s="83">
        <v>3551.91</v>
      </c>
      <c r="AG82" s="83">
        <v>3729.5055000000002</v>
      </c>
      <c r="AH82" s="83">
        <v>3907.1010000000001</v>
      </c>
      <c r="AI82" s="83">
        <v>4084.6964999999996</v>
      </c>
      <c r="AJ82" s="83">
        <v>4262.2919999999995</v>
      </c>
      <c r="AK82" s="83">
        <v>4439.8874999999998</v>
      </c>
      <c r="AL82" s="83">
        <v>4617.4830000000002</v>
      </c>
      <c r="AM82" s="83">
        <v>4795.0785000000005</v>
      </c>
      <c r="AN82" s="83">
        <v>4972.6739999999991</v>
      </c>
    </row>
    <row r="83" spans="1:40" ht="15">
      <c r="A83" s="83" t="s">
        <v>558</v>
      </c>
      <c r="B83" s="83" t="s">
        <v>64</v>
      </c>
      <c r="C83" s="83" t="s">
        <v>54</v>
      </c>
      <c r="D83" s="83"/>
      <c r="E83" s="83" t="s">
        <v>55</v>
      </c>
      <c r="F83" s="83">
        <v>0.6</v>
      </c>
      <c r="G83" s="83">
        <v>0.65</v>
      </c>
      <c r="H83" s="83">
        <v>0.7</v>
      </c>
      <c r="I83" s="83">
        <v>0.75</v>
      </c>
      <c r="J83" s="83">
        <v>0.8</v>
      </c>
      <c r="K83" s="83">
        <v>0.85</v>
      </c>
      <c r="L83" s="83">
        <v>0.9</v>
      </c>
      <c r="M83" s="83">
        <v>0.95</v>
      </c>
      <c r="N83" s="83">
        <v>1</v>
      </c>
      <c r="O83" s="83">
        <v>1.05</v>
      </c>
      <c r="P83" s="83">
        <v>1.1000000000000001</v>
      </c>
      <c r="Q83" s="83">
        <v>1.1499999999999999</v>
      </c>
      <c r="R83" s="83">
        <v>1.2</v>
      </c>
      <c r="S83" s="83">
        <v>1.25</v>
      </c>
      <c r="T83" s="83">
        <v>1.3</v>
      </c>
      <c r="U83" s="83">
        <v>1.35</v>
      </c>
      <c r="V83" s="83">
        <v>1.4</v>
      </c>
      <c r="W83" s="83"/>
      <c r="X83" s="83">
        <v>0.6</v>
      </c>
      <c r="Y83" s="83">
        <v>0.65</v>
      </c>
      <c r="Z83" s="83">
        <v>0.7</v>
      </c>
      <c r="AA83" s="83">
        <v>0.75</v>
      </c>
      <c r="AB83" s="83">
        <v>0.8</v>
      </c>
      <c r="AC83" s="83">
        <v>0.85</v>
      </c>
      <c r="AD83" s="83">
        <v>0.9</v>
      </c>
      <c r="AE83" s="83">
        <v>0.95</v>
      </c>
      <c r="AF83" s="83">
        <v>1</v>
      </c>
      <c r="AG83" s="83">
        <v>1.05</v>
      </c>
      <c r="AH83" s="83">
        <v>1.1000000000000001</v>
      </c>
      <c r="AI83" s="83">
        <v>1.1499999999999999</v>
      </c>
      <c r="AJ83" s="83">
        <v>1.2</v>
      </c>
      <c r="AK83" s="83">
        <v>1.25</v>
      </c>
      <c r="AL83" s="83">
        <v>1.3</v>
      </c>
      <c r="AM83" s="83">
        <v>1.35</v>
      </c>
      <c r="AN83" s="83">
        <v>1.4</v>
      </c>
    </row>
    <row r="84" spans="1:40" ht="15.75">
      <c r="A84" s="83">
        <v>8.3333333333333329E-2</v>
      </c>
      <c r="B84" s="83">
        <v>42166</v>
      </c>
      <c r="C84" s="83" t="s">
        <v>1151</v>
      </c>
      <c r="D84" s="83" t="s">
        <v>1150</v>
      </c>
      <c r="E84" s="83" t="s">
        <v>1172</v>
      </c>
      <c r="F84" s="102">
        <v>53.107899999999994</v>
      </c>
      <c r="G84" s="102">
        <v>48.758299999999998</v>
      </c>
      <c r="H84" s="102">
        <v>44.611600000000003</v>
      </c>
      <c r="I84" s="102">
        <v>40.633200000000002</v>
      </c>
      <c r="J84" s="102">
        <v>36.797200000000004</v>
      </c>
      <c r="K84" s="102">
        <v>33.088899999999995</v>
      </c>
      <c r="L84" s="102">
        <v>29.513299999999997</v>
      </c>
      <c r="M84" s="102">
        <v>26.120100000000001</v>
      </c>
      <c r="N84" s="103">
        <v>23.067299999999999</v>
      </c>
      <c r="O84" s="102">
        <v>20.7317</v>
      </c>
      <c r="P84" s="102">
        <v>19.616099999999999</v>
      </c>
      <c r="Q84" s="102">
        <v>19.744400000000002</v>
      </c>
      <c r="R84" s="102">
        <v>20.625499999999999</v>
      </c>
      <c r="S84" s="102">
        <v>21.8445</v>
      </c>
      <c r="T84" s="102">
        <v>23.192499999999999</v>
      </c>
      <c r="U84" s="102">
        <v>24.574999999999999</v>
      </c>
      <c r="V84" s="102">
        <v>25.949400000000001</v>
      </c>
      <c r="W84" s="106"/>
      <c r="X84" s="105">
        <v>53.107899999999994</v>
      </c>
      <c r="Y84" s="105">
        <v>48.758299999999998</v>
      </c>
      <c r="Z84" s="105">
        <v>44.611600000000003</v>
      </c>
      <c r="AA84" s="105">
        <v>40.633200000000002</v>
      </c>
      <c r="AB84" s="105">
        <v>36.797200000000004</v>
      </c>
      <c r="AC84" s="105">
        <v>33.088899999999995</v>
      </c>
      <c r="AD84" s="105">
        <v>29.513299999999997</v>
      </c>
      <c r="AE84" s="105">
        <v>26.120100000000001</v>
      </c>
      <c r="AF84" s="105">
        <v>23.067299999999999</v>
      </c>
      <c r="AG84" s="105">
        <v>20.7317</v>
      </c>
      <c r="AH84" s="105">
        <v>19.616099999999999</v>
      </c>
      <c r="AI84" s="105">
        <v>19.744400000000002</v>
      </c>
      <c r="AJ84" s="105">
        <v>20.625499999999999</v>
      </c>
      <c r="AK84" s="105">
        <v>21.8445</v>
      </c>
      <c r="AL84" s="105">
        <v>23.192499999999999</v>
      </c>
      <c r="AM84" s="105">
        <v>24.574999999999999</v>
      </c>
      <c r="AN84" s="105">
        <v>25.949400000000001</v>
      </c>
    </row>
    <row r="85" spans="1:40" ht="15.75">
      <c r="A85" s="83">
        <v>0.16666666666666666</v>
      </c>
      <c r="B85" s="83">
        <v>42166</v>
      </c>
      <c r="C85" s="83" t="s">
        <v>1151</v>
      </c>
      <c r="D85" s="83" t="s">
        <v>1150</v>
      </c>
      <c r="E85" s="83" t="s">
        <v>1173</v>
      </c>
      <c r="F85" s="102">
        <v>42.765799999999999</v>
      </c>
      <c r="G85" s="102">
        <v>39.6188</v>
      </c>
      <c r="H85" s="102">
        <v>36.631300000000003</v>
      </c>
      <c r="I85" s="102">
        <v>33.781599999999997</v>
      </c>
      <c r="J85" s="102">
        <v>31.055300000000003</v>
      </c>
      <c r="K85" s="102">
        <v>28.447899999999997</v>
      </c>
      <c r="L85" s="102">
        <v>25.968699999999998</v>
      </c>
      <c r="M85" s="102">
        <v>23.652000000000001</v>
      </c>
      <c r="N85" s="103">
        <v>21.576699999999999</v>
      </c>
      <c r="O85" s="102">
        <v>19.886499999999998</v>
      </c>
      <c r="P85" s="102">
        <v>18.766099999999998</v>
      </c>
      <c r="Q85" s="102">
        <v>18.310499999999998</v>
      </c>
      <c r="R85" s="102">
        <v>18.421499999999998</v>
      </c>
      <c r="S85" s="102">
        <v>18.903600000000001</v>
      </c>
      <c r="T85" s="102">
        <v>19.593599999999999</v>
      </c>
      <c r="U85" s="102">
        <v>20.39</v>
      </c>
      <c r="V85" s="102">
        <v>21.234999999999999</v>
      </c>
      <c r="W85" s="106"/>
      <c r="X85" s="105">
        <v>42.765799999999999</v>
      </c>
      <c r="Y85" s="105">
        <v>39.6188</v>
      </c>
      <c r="Z85" s="105">
        <v>36.631300000000003</v>
      </c>
      <c r="AA85" s="105">
        <v>33.781599999999997</v>
      </c>
      <c r="AB85" s="105">
        <v>31.055300000000003</v>
      </c>
      <c r="AC85" s="105">
        <v>28.447899999999997</v>
      </c>
      <c r="AD85" s="105">
        <v>25.968699999999998</v>
      </c>
      <c r="AE85" s="105">
        <v>23.652000000000001</v>
      </c>
      <c r="AF85" s="105">
        <v>21.576699999999999</v>
      </c>
      <c r="AG85" s="105">
        <v>19.886499999999998</v>
      </c>
      <c r="AH85" s="105">
        <v>18.766099999999998</v>
      </c>
      <c r="AI85" s="105">
        <v>18.310499999999998</v>
      </c>
      <c r="AJ85" s="105">
        <v>18.421499999999998</v>
      </c>
      <c r="AK85" s="105">
        <v>18.903600000000001</v>
      </c>
      <c r="AL85" s="105">
        <v>19.593599999999999</v>
      </c>
      <c r="AM85" s="105">
        <v>20.39</v>
      </c>
      <c r="AN85" s="105">
        <v>21.234999999999999</v>
      </c>
    </row>
    <row r="86" spans="1:40" ht="15.75">
      <c r="A86" s="83">
        <v>0.25</v>
      </c>
      <c r="B86" s="83">
        <v>42166</v>
      </c>
      <c r="C86" s="83" t="s">
        <v>1151</v>
      </c>
      <c r="D86" s="83" t="s">
        <v>1150</v>
      </c>
      <c r="E86" s="83" t="s">
        <v>56</v>
      </c>
      <c r="F86" s="102">
        <v>38.181399999999996</v>
      </c>
      <c r="G86" s="102">
        <v>35.556699999999999</v>
      </c>
      <c r="H86" s="102">
        <v>33.072099999999999</v>
      </c>
      <c r="I86" s="102">
        <v>30.710900000000002</v>
      </c>
      <c r="J86" s="102">
        <v>28.462700000000002</v>
      </c>
      <c r="K86" s="102">
        <v>26.325199999999999</v>
      </c>
      <c r="L86" s="102">
        <v>24.3066</v>
      </c>
      <c r="M86" s="102">
        <v>22.431799999999999</v>
      </c>
      <c r="N86" s="103">
        <v>20.750900000000001</v>
      </c>
      <c r="O86" s="102">
        <v>19.346299999999999</v>
      </c>
      <c r="P86" s="102">
        <v>18.3201</v>
      </c>
      <c r="Q86" s="102">
        <v>17.741699999999998</v>
      </c>
      <c r="R86" s="102">
        <v>17.590299999999999</v>
      </c>
      <c r="S86" s="102">
        <v>17.7681</v>
      </c>
      <c r="T86" s="102">
        <v>18.1632</v>
      </c>
      <c r="U86" s="102">
        <v>18.6891</v>
      </c>
      <c r="V86" s="102">
        <v>19.288599999999999</v>
      </c>
      <c r="W86" s="106"/>
      <c r="X86" s="105">
        <v>38.181399999999996</v>
      </c>
      <c r="Y86" s="105">
        <v>35.556699999999999</v>
      </c>
      <c r="Z86" s="105">
        <v>33.072099999999999</v>
      </c>
      <c r="AA86" s="105">
        <v>30.710900000000002</v>
      </c>
      <c r="AB86" s="105">
        <v>28.462700000000002</v>
      </c>
      <c r="AC86" s="105">
        <v>26.325199999999999</v>
      </c>
      <c r="AD86" s="105">
        <v>24.3066</v>
      </c>
      <c r="AE86" s="105">
        <v>22.431799999999999</v>
      </c>
      <c r="AF86" s="105">
        <v>20.750900000000001</v>
      </c>
      <c r="AG86" s="105">
        <v>19.346299999999999</v>
      </c>
      <c r="AH86" s="105">
        <v>18.3201</v>
      </c>
      <c r="AI86" s="105">
        <v>17.741699999999998</v>
      </c>
      <c r="AJ86" s="105">
        <v>17.590299999999999</v>
      </c>
      <c r="AK86" s="105">
        <v>17.7681</v>
      </c>
      <c r="AL86" s="105">
        <v>18.1632</v>
      </c>
      <c r="AM86" s="105">
        <v>18.6891</v>
      </c>
      <c r="AN86" s="105">
        <v>19.288599999999999</v>
      </c>
    </row>
    <row r="87" spans="1:40" ht="15.75">
      <c r="A87" s="83">
        <v>0.5</v>
      </c>
      <c r="B87" s="83">
        <v>42166</v>
      </c>
      <c r="C87" s="83" t="s">
        <v>1151</v>
      </c>
      <c r="D87" s="83" t="s">
        <v>1150</v>
      </c>
      <c r="E87" s="83" t="s">
        <v>57</v>
      </c>
      <c r="F87" s="102">
        <v>32.524799999999999</v>
      </c>
      <c r="G87" s="102">
        <v>30.569099999999999</v>
      </c>
      <c r="H87" s="102">
        <v>28.7288</v>
      </c>
      <c r="I87" s="102">
        <v>26.9922</v>
      </c>
      <c r="J87" s="102">
        <v>25.352999999999998</v>
      </c>
      <c r="K87" s="102">
        <v>23.809699999999999</v>
      </c>
      <c r="L87" s="102">
        <v>22.3672</v>
      </c>
      <c r="M87" s="102">
        <v>21.037800000000001</v>
      </c>
      <c r="N87" s="103">
        <v>19.842599999999997</v>
      </c>
      <c r="O87" s="102">
        <v>18.812200000000001</v>
      </c>
      <c r="P87" s="102">
        <v>17.981400000000001</v>
      </c>
      <c r="Q87" s="102">
        <v>17.378900000000002</v>
      </c>
      <c r="R87" s="102">
        <v>17.012699999999999</v>
      </c>
      <c r="S87" s="102">
        <v>16.863500000000002</v>
      </c>
      <c r="T87" s="102">
        <v>16.892800000000001</v>
      </c>
      <c r="U87" s="102">
        <v>17.056100000000001</v>
      </c>
      <c r="V87" s="102">
        <v>17.3141</v>
      </c>
      <c r="W87" s="106"/>
      <c r="X87" s="105">
        <v>32.524799999999999</v>
      </c>
      <c r="Y87" s="105">
        <v>30.569099999999999</v>
      </c>
      <c r="Z87" s="105">
        <v>28.7288</v>
      </c>
      <c r="AA87" s="105">
        <v>26.9922</v>
      </c>
      <c r="AB87" s="105">
        <v>25.352999999999998</v>
      </c>
      <c r="AC87" s="105">
        <v>23.809699999999999</v>
      </c>
      <c r="AD87" s="105">
        <v>22.3672</v>
      </c>
      <c r="AE87" s="105">
        <v>21.037800000000001</v>
      </c>
      <c r="AF87" s="105">
        <v>19.842599999999997</v>
      </c>
      <c r="AG87" s="105">
        <v>18.812200000000001</v>
      </c>
      <c r="AH87" s="105">
        <v>17.981400000000001</v>
      </c>
      <c r="AI87" s="105">
        <v>17.378900000000002</v>
      </c>
      <c r="AJ87" s="105">
        <v>17.012699999999999</v>
      </c>
      <c r="AK87" s="105">
        <v>16.863500000000002</v>
      </c>
      <c r="AL87" s="105">
        <v>16.892800000000001</v>
      </c>
      <c r="AM87" s="105">
        <v>17.056100000000001</v>
      </c>
      <c r="AN87" s="105">
        <v>17.3141</v>
      </c>
    </row>
    <row r="88" spans="1:40" ht="15.75">
      <c r="A88" s="83">
        <v>0.75</v>
      </c>
      <c r="B88" s="83">
        <v>42166</v>
      </c>
      <c r="C88" s="83" t="s">
        <v>1151</v>
      </c>
      <c r="D88" s="83" t="s">
        <v>1150</v>
      </c>
      <c r="E88" s="83" t="s">
        <v>58</v>
      </c>
      <c r="F88" s="102">
        <v>30.299199999999999</v>
      </c>
      <c r="G88" s="102">
        <v>28.6404</v>
      </c>
      <c r="H88" s="102">
        <v>27.0855</v>
      </c>
      <c r="I88" s="102">
        <v>25.624999999999996</v>
      </c>
      <c r="J88" s="102">
        <v>24.253299999999999</v>
      </c>
      <c r="K88" s="102">
        <v>22.968800000000002</v>
      </c>
      <c r="L88" s="102">
        <v>21.773899999999998</v>
      </c>
      <c r="M88" s="102">
        <v>20.6754</v>
      </c>
      <c r="N88" s="103">
        <v>19.684999999999999</v>
      </c>
      <c r="O88" s="102">
        <v>18.818099999999998</v>
      </c>
      <c r="P88" s="102">
        <v>18.092199999999998</v>
      </c>
      <c r="Q88" s="102">
        <v>17.521999999999998</v>
      </c>
      <c r="R88" s="102">
        <v>17.114100000000001</v>
      </c>
      <c r="S88" s="102">
        <v>16.863299999999999</v>
      </c>
      <c r="T88" s="102">
        <v>16.7529</v>
      </c>
      <c r="U88" s="102">
        <v>16.759399999999999</v>
      </c>
      <c r="V88" s="102">
        <v>16.857700000000001</v>
      </c>
      <c r="W88" s="106"/>
      <c r="X88" s="105">
        <v>30.299199999999999</v>
      </c>
      <c r="Y88" s="105">
        <v>28.6404</v>
      </c>
      <c r="Z88" s="105">
        <v>27.0855</v>
      </c>
      <c r="AA88" s="105">
        <v>25.624999999999996</v>
      </c>
      <c r="AB88" s="105">
        <v>24.253299999999999</v>
      </c>
      <c r="AC88" s="105">
        <v>22.968800000000002</v>
      </c>
      <c r="AD88" s="105">
        <v>21.773899999999998</v>
      </c>
      <c r="AE88" s="105">
        <v>20.6754</v>
      </c>
      <c r="AF88" s="105">
        <v>19.684999999999999</v>
      </c>
      <c r="AG88" s="105">
        <v>18.818099999999998</v>
      </c>
      <c r="AH88" s="105">
        <v>18.092199999999998</v>
      </c>
      <c r="AI88" s="105">
        <v>17.521999999999998</v>
      </c>
      <c r="AJ88" s="105">
        <v>17.114100000000001</v>
      </c>
      <c r="AK88" s="105">
        <v>16.863299999999999</v>
      </c>
      <c r="AL88" s="105">
        <v>16.7529</v>
      </c>
      <c r="AM88" s="105">
        <v>16.759399999999999</v>
      </c>
      <c r="AN88" s="105">
        <v>16.857700000000001</v>
      </c>
    </row>
    <row r="89" spans="1:40" ht="15.75">
      <c r="A89" s="83">
        <v>1</v>
      </c>
      <c r="B89" s="83">
        <v>42166</v>
      </c>
      <c r="C89" s="83" t="s">
        <v>1151</v>
      </c>
      <c r="D89" s="83" t="s">
        <v>1150</v>
      </c>
      <c r="E89" s="83" t="s">
        <v>1174</v>
      </c>
      <c r="F89" s="102">
        <v>28.695599999999999</v>
      </c>
      <c r="G89" s="102">
        <v>27.212700000000002</v>
      </c>
      <c r="H89" s="102">
        <v>25.827699999999997</v>
      </c>
      <c r="I89" s="102">
        <v>24.532300000000003</v>
      </c>
      <c r="J89" s="102">
        <v>23.322100000000002</v>
      </c>
      <c r="K89" s="102">
        <v>22.195599999999999</v>
      </c>
      <c r="L89" s="102">
        <v>21.154899999999998</v>
      </c>
      <c r="M89" s="102">
        <v>20.205300000000001</v>
      </c>
      <c r="N89" s="103">
        <v>19.355</v>
      </c>
      <c r="O89" s="102">
        <v>18.6142</v>
      </c>
      <c r="P89" s="102">
        <v>17.993400000000001</v>
      </c>
      <c r="Q89" s="102">
        <v>17.5</v>
      </c>
      <c r="R89" s="102">
        <v>17.136199999999999</v>
      </c>
      <c r="S89" s="102">
        <v>16.8965</v>
      </c>
      <c r="T89" s="102">
        <v>16.769000000000002</v>
      </c>
      <c r="U89" s="102">
        <v>16.737099999999998</v>
      </c>
      <c r="V89" s="102">
        <v>16.783100000000001</v>
      </c>
      <c r="W89" s="106"/>
      <c r="X89" s="105">
        <v>28.695599999999999</v>
      </c>
      <c r="Y89" s="105">
        <v>27.212700000000002</v>
      </c>
      <c r="Z89" s="105">
        <v>25.827699999999997</v>
      </c>
      <c r="AA89" s="105">
        <v>24.532300000000003</v>
      </c>
      <c r="AB89" s="105">
        <v>23.322100000000002</v>
      </c>
      <c r="AC89" s="105">
        <v>22.195599999999999</v>
      </c>
      <c r="AD89" s="105">
        <v>21.154899999999998</v>
      </c>
      <c r="AE89" s="105">
        <v>20.205300000000001</v>
      </c>
      <c r="AF89" s="105">
        <v>19.355</v>
      </c>
      <c r="AG89" s="105">
        <v>18.6142</v>
      </c>
      <c r="AH89" s="105">
        <v>17.993400000000001</v>
      </c>
      <c r="AI89" s="105">
        <v>17.5</v>
      </c>
      <c r="AJ89" s="105">
        <v>17.136199999999999</v>
      </c>
      <c r="AK89" s="105">
        <v>16.8965</v>
      </c>
      <c r="AL89" s="105">
        <v>16.769000000000002</v>
      </c>
      <c r="AM89" s="105">
        <v>16.737099999999998</v>
      </c>
      <c r="AN89" s="105">
        <v>16.783100000000001</v>
      </c>
    </row>
    <row r="90" spans="1:40" ht="15.75">
      <c r="A90" s="83">
        <v>1.5</v>
      </c>
      <c r="B90" s="83">
        <v>42166</v>
      </c>
      <c r="C90" s="83" t="s">
        <v>1151</v>
      </c>
      <c r="D90" s="83" t="s">
        <v>1150</v>
      </c>
      <c r="E90" s="83" t="s">
        <v>1175</v>
      </c>
      <c r="F90" s="102">
        <v>27.246199999999998</v>
      </c>
      <c r="G90" s="102">
        <v>25.983000000000001</v>
      </c>
      <c r="H90" s="102">
        <v>24.808199999999999</v>
      </c>
      <c r="I90" s="102">
        <v>23.714199999999998</v>
      </c>
      <c r="J90" s="102">
        <v>22.6966</v>
      </c>
      <c r="K90" s="102">
        <v>21.7531</v>
      </c>
      <c r="L90" s="102">
        <v>20.883700000000001</v>
      </c>
      <c r="M90" s="102">
        <v>20.0901</v>
      </c>
      <c r="N90" s="103">
        <v>19.375600000000002</v>
      </c>
      <c r="O90" s="102">
        <v>18.744399999999999</v>
      </c>
      <c r="P90" s="102">
        <v>18.200600000000001</v>
      </c>
      <c r="Q90" s="102">
        <v>17.747299999999999</v>
      </c>
      <c r="R90" s="102">
        <v>17.385200000000001</v>
      </c>
      <c r="S90" s="102">
        <v>17.111799999999999</v>
      </c>
      <c r="T90" s="102">
        <v>16.921700000000001</v>
      </c>
      <c r="U90" s="102">
        <v>16.806699999999999</v>
      </c>
      <c r="V90" s="102">
        <v>16.756899999999998</v>
      </c>
      <c r="W90" s="106"/>
      <c r="X90" s="105">
        <v>27.246199999999998</v>
      </c>
      <c r="Y90" s="105">
        <v>25.983000000000001</v>
      </c>
      <c r="Z90" s="105">
        <v>24.808199999999999</v>
      </c>
      <c r="AA90" s="105">
        <v>23.714199999999998</v>
      </c>
      <c r="AB90" s="105">
        <v>22.6966</v>
      </c>
      <c r="AC90" s="105">
        <v>21.7531</v>
      </c>
      <c r="AD90" s="105">
        <v>20.883700000000001</v>
      </c>
      <c r="AE90" s="105">
        <v>20.0901</v>
      </c>
      <c r="AF90" s="105">
        <v>19.375600000000002</v>
      </c>
      <c r="AG90" s="105">
        <v>18.744399999999999</v>
      </c>
      <c r="AH90" s="105">
        <v>18.200600000000001</v>
      </c>
      <c r="AI90" s="105">
        <v>17.747299999999999</v>
      </c>
      <c r="AJ90" s="105">
        <v>17.385200000000001</v>
      </c>
      <c r="AK90" s="105">
        <v>17.111799999999999</v>
      </c>
      <c r="AL90" s="105">
        <v>16.921700000000001</v>
      </c>
      <c r="AM90" s="105">
        <v>16.806699999999999</v>
      </c>
      <c r="AN90" s="105">
        <v>16.756899999999998</v>
      </c>
    </row>
    <row r="91" spans="1:40" ht="15.75">
      <c r="A91" s="83">
        <v>2</v>
      </c>
      <c r="B91" s="83">
        <v>42166</v>
      </c>
      <c r="C91" s="83" t="s">
        <v>1151</v>
      </c>
      <c r="D91" s="83" t="s">
        <v>1150</v>
      </c>
      <c r="E91" s="83" t="s">
        <v>1176</v>
      </c>
      <c r="F91" s="102">
        <v>26.135799999999996</v>
      </c>
      <c r="G91" s="102">
        <v>25.006600000000002</v>
      </c>
      <c r="H91" s="102">
        <v>23.9602</v>
      </c>
      <c r="I91" s="102">
        <v>22.989899999999999</v>
      </c>
      <c r="J91" s="102">
        <v>22.091200000000001</v>
      </c>
      <c r="K91" s="102">
        <v>21.261800000000001</v>
      </c>
      <c r="L91" s="102">
        <v>20.500900000000001</v>
      </c>
      <c r="M91" s="102">
        <v>19.809099999999997</v>
      </c>
      <c r="N91" s="103">
        <v>19.1876</v>
      </c>
      <c r="O91" s="102">
        <v>18.638400000000001</v>
      </c>
      <c r="P91" s="102">
        <v>18.1632</v>
      </c>
      <c r="Q91" s="102">
        <v>17.762599999999999</v>
      </c>
      <c r="R91" s="102">
        <v>17.4359</v>
      </c>
      <c r="S91" s="102">
        <v>17.180599999999998</v>
      </c>
      <c r="T91" s="102">
        <v>16.9923</v>
      </c>
      <c r="U91" s="102">
        <v>16.864899999999999</v>
      </c>
      <c r="V91" s="102">
        <v>16.791499999999999</v>
      </c>
      <c r="W91" s="106"/>
      <c r="X91" s="105">
        <v>26.135799999999996</v>
      </c>
      <c r="Y91" s="105">
        <v>25.006600000000002</v>
      </c>
      <c r="Z91" s="105">
        <v>23.9602</v>
      </c>
      <c r="AA91" s="105">
        <v>22.989899999999999</v>
      </c>
      <c r="AB91" s="105">
        <v>22.091200000000001</v>
      </c>
      <c r="AC91" s="105">
        <v>21.261800000000001</v>
      </c>
      <c r="AD91" s="105">
        <v>20.500900000000001</v>
      </c>
      <c r="AE91" s="105">
        <v>19.809099999999997</v>
      </c>
      <c r="AF91" s="105">
        <v>19.1876</v>
      </c>
      <c r="AG91" s="105">
        <v>18.638400000000001</v>
      </c>
      <c r="AH91" s="105">
        <v>18.1632</v>
      </c>
      <c r="AI91" s="105">
        <v>17.762599999999999</v>
      </c>
      <c r="AJ91" s="105">
        <v>17.4359</v>
      </c>
      <c r="AK91" s="105">
        <v>17.180599999999998</v>
      </c>
      <c r="AL91" s="105">
        <v>16.9923</v>
      </c>
      <c r="AM91" s="105">
        <v>16.864899999999999</v>
      </c>
      <c r="AN91" s="105">
        <v>16.791499999999999</v>
      </c>
    </row>
    <row r="92" spans="1:40" ht="15.75">
      <c r="A92" s="83">
        <v>2.5</v>
      </c>
      <c r="B92" s="83">
        <v>42139</v>
      </c>
      <c r="C92" s="83" t="s">
        <v>1151</v>
      </c>
      <c r="D92" s="83" t="s">
        <v>1150</v>
      </c>
      <c r="E92" s="83" t="s">
        <v>1177</v>
      </c>
      <c r="F92" s="102">
        <v>25.617799999999995</v>
      </c>
      <c r="G92" s="102">
        <v>24.571600000000004</v>
      </c>
      <c r="H92" s="102">
        <v>23.603750000000002</v>
      </c>
      <c r="I92" s="102">
        <v>22.707699999999999</v>
      </c>
      <c r="J92" s="102">
        <v>21.87895</v>
      </c>
      <c r="K92" s="102">
        <v>21.114750000000001</v>
      </c>
      <c r="L92" s="102">
        <v>20.413800000000002</v>
      </c>
      <c r="M92" s="102">
        <v>19.775799999999997</v>
      </c>
      <c r="N92" s="103">
        <v>19.201050000000002</v>
      </c>
      <c r="O92" s="102">
        <v>18.6905</v>
      </c>
      <c r="P92" s="102">
        <v>18.244799999999998</v>
      </c>
      <c r="Q92" s="102">
        <v>17.864000000000001</v>
      </c>
      <c r="R92" s="102">
        <v>17.547049999999999</v>
      </c>
      <c r="S92" s="102">
        <v>17.291899999999998</v>
      </c>
      <c r="T92" s="102">
        <v>17.094899999999999</v>
      </c>
      <c r="U92" s="102">
        <v>16.9513</v>
      </c>
      <c r="V92" s="102">
        <v>16.85575</v>
      </c>
      <c r="W92" s="106"/>
      <c r="X92" s="105">
        <v>25.617799999999995</v>
      </c>
      <c r="Y92" s="105">
        <v>24.571600000000004</v>
      </c>
      <c r="Z92" s="105">
        <v>23.603750000000002</v>
      </c>
      <c r="AA92" s="105">
        <v>22.707699999999999</v>
      </c>
      <c r="AB92" s="105">
        <v>21.87895</v>
      </c>
      <c r="AC92" s="105">
        <v>21.114750000000001</v>
      </c>
      <c r="AD92" s="105">
        <v>20.413800000000002</v>
      </c>
      <c r="AE92" s="105">
        <v>19.775799999999997</v>
      </c>
      <c r="AF92" s="105">
        <v>19.201050000000002</v>
      </c>
      <c r="AG92" s="105">
        <v>18.6905</v>
      </c>
      <c r="AH92" s="105">
        <v>18.244799999999998</v>
      </c>
      <c r="AI92" s="105">
        <v>17.864000000000001</v>
      </c>
      <c r="AJ92" s="105">
        <v>17.547049999999999</v>
      </c>
      <c r="AK92" s="105">
        <v>17.291899999999998</v>
      </c>
      <c r="AL92" s="105">
        <v>17.094899999999999</v>
      </c>
      <c r="AM92" s="105">
        <v>16.9513</v>
      </c>
      <c r="AN92" s="105">
        <v>16.85575</v>
      </c>
    </row>
    <row r="93" spans="1:40" ht="15.75">
      <c r="A93" s="83">
        <v>3</v>
      </c>
      <c r="B93" s="83">
        <v>42166</v>
      </c>
      <c r="C93" s="83" t="s">
        <v>1151</v>
      </c>
      <c r="D93" s="83" t="s">
        <v>1150</v>
      </c>
      <c r="E93" s="83" t="s">
        <v>1178</v>
      </c>
      <c r="F93" s="102">
        <v>25.099799999999998</v>
      </c>
      <c r="G93" s="102">
        <v>24.136600000000001</v>
      </c>
      <c r="H93" s="102">
        <v>23.247300000000003</v>
      </c>
      <c r="I93" s="102">
        <v>22.4255</v>
      </c>
      <c r="J93" s="102">
        <v>21.666699999999999</v>
      </c>
      <c r="K93" s="102">
        <v>20.967700000000001</v>
      </c>
      <c r="L93" s="102">
        <v>20.326699999999999</v>
      </c>
      <c r="M93" s="102">
        <v>19.7425</v>
      </c>
      <c r="N93" s="103">
        <v>19.214500000000001</v>
      </c>
      <c r="O93" s="102">
        <v>18.742599999999999</v>
      </c>
      <c r="P93" s="102">
        <v>18.3264</v>
      </c>
      <c r="Q93" s="102">
        <v>17.965400000000002</v>
      </c>
      <c r="R93" s="102">
        <v>17.658199999999997</v>
      </c>
      <c r="S93" s="102">
        <v>17.403199999999998</v>
      </c>
      <c r="T93" s="102">
        <v>17.197499999999998</v>
      </c>
      <c r="U93" s="102">
        <v>17.037700000000001</v>
      </c>
      <c r="V93" s="102">
        <v>16.919999999999998</v>
      </c>
      <c r="W93" s="104"/>
      <c r="X93" s="105">
        <v>25.099799999999998</v>
      </c>
      <c r="Y93" s="105">
        <v>24.136600000000001</v>
      </c>
      <c r="Z93" s="105">
        <v>23.247300000000003</v>
      </c>
      <c r="AA93" s="105">
        <v>22.4255</v>
      </c>
      <c r="AB93" s="105">
        <v>21.666699999999999</v>
      </c>
      <c r="AC93" s="105">
        <v>20.967700000000001</v>
      </c>
      <c r="AD93" s="105">
        <v>20.326699999999999</v>
      </c>
      <c r="AE93" s="105">
        <v>19.7425</v>
      </c>
      <c r="AF93" s="105">
        <v>19.214500000000001</v>
      </c>
      <c r="AG93" s="105">
        <v>18.742599999999999</v>
      </c>
      <c r="AH93" s="105">
        <v>18.3264</v>
      </c>
      <c r="AI93" s="105">
        <v>17.965400000000002</v>
      </c>
      <c r="AJ93" s="105">
        <v>17.658199999999997</v>
      </c>
      <c r="AK93" s="105">
        <v>17.403199999999998</v>
      </c>
      <c r="AL93" s="105">
        <v>17.197499999999998</v>
      </c>
      <c r="AM93" s="105">
        <v>17.037700000000001</v>
      </c>
      <c r="AN93" s="105">
        <v>16.919999999999998</v>
      </c>
    </row>
    <row r="94" spans="1:40" ht="15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  <c r="AK94" s="83"/>
      <c r="AL94" s="83"/>
      <c r="AM94" s="83"/>
      <c r="AN94" s="83"/>
    </row>
    <row r="95" spans="1:40" ht="15">
      <c r="A95" s="83"/>
      <c r="B95" s="83"/>
      <c r="C95" s="83"/>
      <c r="D95" s="83"/>
      <c r="E95" s="83"/>
      <c r="F95" s="83">
        <v>1265.316</v>
      </c>
      <c r="G95" s="83">
        <v>1370.7590000000002</v>
      </c>
      <c r="H95" s="83">
        <v>1476.202</v>
      </c>
      <c r="I95" s="83">
        <v>1581.645</v>
      </c>
      <c r="J95" s="83">
        <v>1687.0880000000002</v>
      </c>
      <c r="K95" s="83">
        <v>1792.5309999999999</v>
      </c>
      <c r="L95" s="83">
        <v>1897.9740000000002</v>
      </c>
      <c r="M95" s="83">
        <v>2003.4169999999999</v>
      </c>
      <c r="N95" s="83">
        <v>2108.86</v>
      </c>
      <c r="O95" s="83">
        <v>2214.3030000000003</v>
      </c>
      <c r="P95" s="83">
        <v>2319.7460000000005</v>
      </c>
      <c r="Q95" s="83">
        <v>2425.1889999999999</v>
      </c>
      <c r="R95" s="83">
        <v>2530.6320000000001</v>
      </c>
      <c r="S95" s="83">
        <v>2636.0750000000003</v>
      </c>
      <c r="T95" s="83">
        <v>2741.5180000000005</v>
      </c>
      <c r="U95" s="83">
        <v>2846.9610000000002</v>
      </c>
      <c r="V95" s="83">
        <v>2952.404</v>
      </c>
      <c r="W95" s="83"/>
      <c r="X95" s="83">
        <v>1265.316</v>
      </c>
      <c r="Y95" s="83">
        <v>1370.7590000000002</v>
      </c>
      <c r="Z95" s="83">
        <v>1476.202</v>
      </c>
      <c r="AA95" s="83">
        <v>1581.645</v>
      </c>
      <c r="AB95" s="83">
        <v>1687.0880000000002</v>
      </c>
      <c r="AC95" s="83">
        <v>1792.5309999999999</v>
      </c>
      <c r="AD95" s="83">
        <v>1897.9740000000002</v>
      </c>
      <c r="AE95" s="83">
        <v>2003.4169999999999</v>
      </c>
      <c r="AF95" s="83">
        <v>2108.86</v>
      </c>
      <c r="AG95" s="83">
        <v>2214.3030000000003</v>
      </c>
      <c r="AH95" s="83">
        <v>2319.7460000000005</v>
      </c>
      <c r="AI95" s="83">
        <v>2425.1889999999999</v>
      </c>
      <c r="AJ95" s="83">
        <v>2530.6320000000001</v>
      </c>
      <c r="AK95" s="83">
        <v>2636.0750000000003</v>
      </c>
      <c r="AL95" s="83">
        <v>2741.5180000000005</v>
      </c>
      <c r="AM95" s="83">
        <v>2846.9610000000002</v>
      </c>
      <c r="AN95" s="83">
        <v>2952.404</v>
      </c>
    </row>
    <row r="96" spans="1:40" ht="15">
      <c r="A96" s="83" t="s">
        <v>1179</v>
      </c>
      <c r="B96" s="83" t="s">
        <v>64</v>
      </c>
      <c r="C96" s="83" t="s">
        <v>54</v>
      </c>
      <c r="D96" s="83"/>
      <c r="E96" s="83" t="s">
        <v>55</v>
      </c>
      <c r="F96" s="83">
        <v>0.6</v>
      </c>
      <c r="G96" s="83">
        <v>0.65</v>
      </c>
      <c r="H96" s="83">
        <v>0.7</v>
      </c>
      <c r="I96" s="83">
        <v>0.75</v>
      </c>
      <c r="J96" s="83">
        <v>0.8</v>
      </c>
      <c r="K96" s="83">
        <v>0.85</v>
      </c>
      <c r="L96" s="83">
        <v>0.9</v>
      </c>
      <c r="M96" s="83">
        <v>0.95</v>
      </c>
      <c r="N96" s="83">
        <v>1</v>
      </c>
      <c r="O96" s="83">
        <v>1.05</v>
      </c>
      <c r="P96" s="83">
        <v>1.1000000000000001</v>
      </c>
      <c r="Q96" s="83">
        <v>1.1499999999999999</v>
      </c>
      <c r="R96" s="83">
        <v>1.2</v>
      </c>
      <c r="S96" s="83">
        <v>1.25</v>
      </c>
      <c r="T96" s="83">
        <v>1.3</v>
      </c>
      <c r="U96" s="83">
        <v>1.35</v>
      </c>
      <c r="V96" s="83">
        <v>1.4</v>
      </c>
      <c r="W96" s="83"/>
      <c r="X96" s="83">
        <v>0.6</v>
      </c>
      <c r="Y96" s="83">
        <v>0.65</v>
      </c>
      <c r="Z96" s="83">
        <v>0.7</v>
      </c>
      <c r="AA96" s="83">
        <v>0.75</v>
      </c>
      <c r="AB96" s="83">
        <v>0.8</v>
      </c>
      <c r="AC96" s="83">
        <v>0.85</v>
      </c>
      <c r="AD96" s="83">
        <v>0.9</v>
      </c>
      <c r="AE96" s="83">
        <v>0.95</v>
      </c>
      <c r="AF96" s="83">
        <v>1</v>
      </c>
      <c r="AG96" s="83">
        <v>1.05</v>
      </c>
      <c r="AH96" s="83">
        <v>1.1000000000000001</v>
      </c>
      <c r="AI96" s="83">
        <v>1.1499999999999999</v>
      </c>
      <c r="AJ96" s="83">
        <v>1.2</v>
      </c>
      <c r="AK96" s="83">
        <v>1.25</v>
      </c>
      <c r="AL96" s="83">
        <v>1.3</v>
      </c>
      <c r="AM96" s="83">
        <v>1.35</v>
      </c>
      <c r="AN96" s="83">
        <v>1.4</v>
      </c>
    </row>
    <row r="97" spans="1:40" ht="15.75">
      <c r="A97" s="83">
        <v>8.3333333333333329E-2</v>
      </c>
      <c r="B97" s="83">
        <v>42166</v>
      </c>
      <c r="C97" s="83" t="s">
        <v>559</v>
      </c>
      <c r="D97" s="83" t="s">
        <v>1150</v>
      </c>
      <c r="E97" s="83" t="s">
        <v>1172</v>
      </c>
      <c r="F97" s="102">
        <v>49.578899999999997</v>
      </c>
      <c r="G97" s="102">
        <v>44.609000000000002</v>
      </c>
      <c r="H97" s="102">
        <v>39.840299999999999</v>
      </c>
      <c r="I97" s="102">
        <v>35.219000000000001</v>
      </c>
      <c r="J97" s="102">
        <v>30.691499999999998</v>
      </c>
      <c r="K97" s="102">
        <v>26.198500000000003</v>
      </c>
      <c r="L97" s="102">
        <v>21.6648</v>
      </c>
      <c r="M97" s="102">
        <v>16.981099999999998</v>
      </c>
      <c r="N97" s="103">
        <v>12.0007</v>
      </c>
      <c r="O97" s="102">
        <v>7.8307000000000002</v>
      </c>
      <c r="P97" s="102">
        <v>8.4821999999999989</v>
      </c>
      <c r="Q97" s="102">
        <v>10.2807</v>
      </c>
      <c r="R97" s="102">
        <v>12.1105</v>
      </c>
      <c r="S97" s="102">
        <v>13.861799999999999</v>
      </c>
      <c r="T97" s="102">
        <v>15.5227</v>
      </c>
      <c r="U97" s="102">
        <v>17.097899999999999</v>
      </c>
      <c r="V97" s="102">
        <v>18.5947</v>
      </c>
      <c r="W97" s="106"/>
      <c r="X97" s="105">
        <v>49.578899999999997</v>
      </c>
      <c r="Y97" s="105">
        <v>44.609000000000002</v>
      </c>
      <c r="Z97" s="105">
        <v>39.840299999999999</v>
      </c>
      <c r="AA97" s="105">
        <v>35.219000000000001</v>
      </c>
      <c r="AB97" s="105">
        <v>30.691499999999998</v>
      </c>
      <c r="AC97" s="105">
        <v>26.198500000000003</v>
      </c>
      <c r="AD97" s="105">
        <v>21.6648</v>
      </c>
      <c r="AE97" s="105">
        <v>16.981099999999998</v>
      </c>
      <c r="AF97" s="105">
        <v>12.0007</v>
      </c>
      <c r="AG97" s="105">
        <v>7.8307000000000002</v>
      </c>
      <c r="AH97" s="105">
        <v>8.4821999999999989</v>
      </c>
      <c r="AI97" s="105">
        <v>10.2807</v>
      </c>
      <c r="AJ97" s="105">
        <v>12.1105</v>
      </c>
      <c r="AK97" s="105">
        <v>13.861799999999999</v>
      </c>
      <c r="AL97" s="105">
        <v>15.5227</v>
      </c>
      <c r="AM97" s="105">
        <v>17.097899999999999</v>
      </c>
      <c r="AN97" s="105">
        <v>18.5947</v>
      </c>
    </row>
    <row r="98" spans="1:40" ht="15.75">
      <c r="A98" s="83">
        <v>0.16666666666666666</v>
      </c>
      <c r="B98" s="83">
        <v>42166</v>
      </c>
      <c r="C98" s="83" t="s">
        <v>559</v>
      </c>
      <c r="D98" s="83" t="s">
        <v>1150</v>
      </c>
      <c r="E98" s="83" t="s">
        <v>1173</v>
      </c>
      <c r="F98" s="102">
        <v>40.883499999999998</v>
      </c>
      <c r="G98" s="102">
        <v>37.067599999999999</v>
      </c>
      <c r="H98" s="102">
        <v>33.406200000000005</v>
      </c>
      <c r="I98" s="102">
        <v>29.8599</v>
      </c>
      <c r="J98" s="102">
        <v>26.390499999999999</v>
      </c>
      <c r="K98" s="102">
        <v>22.957900000000002</v>
      </c>
      <c r="L98" s="102">
        <v>19.516100000000002</v>
      </c>
      <c r="M98" s="102">
        <v>16.0091</v>
      </c>
      <c r="N98" s="103">
        <v>12.3917</v>
      </c>
      <c r="O98" s="102">
        <v>9.0094999999999992</v>
      </c>
      <c r="P98" s="102">
        <v>8.0136000000000003</v>
      </c>
      <c r="Q98" s="102">
        <v>8.878400000000001</v>
      </c>
      <c r="R98" s="102">
        <v>10.081199999999999</v>
      </c>
      <c r="S98" s="102">
        <v>11.315</v>
      </c>
      <c r="T98" s="102">
        <v>12.516399999999999</v>
      </c>
      <c r="U98" s="102">
        <v>13.670399999999999</v>
      </c>
      <c r="V98" s="102">
        <v>14.774899999999999</v>
      </c>
      <c r="W98" s="106"/>
      <c r="X98" s="105">
        <v>40.883499999999998</v>
      </c>
      <c r="Y98" s="105">
        <v>37.067599999999999</v>
      </c>
      <c r="Z98" s="105">
        <v>33.406200000000005</v>
      </c>
      <c r="AA98" s="105">
        <v>29.8599</v>
      </c>
      <c r="AB98" s="105">
        <v>26.390499999999999</v>
      </c>
      <c r="AC98" s="105">
        <v>22.957900000000002</v>
      </c>
      <c r="AD98" s="105">
        <v>19.516100000000002</v>
      </c>
      <c r="AE98" s="105">
        <v>16.0091</v>
      </c>
      <c r="AF98" s="105">
        <v>12.3917</v>
      </c>
      <c r="AG98" s="105">
        <v>9.0094999999999992</v>
      </c>
      <c r="AH98" s="105">
        <v>8.0136000000000003</v>
      </c>
      <c r="AI98" s="105">
        <v>8.878400000000001</v>
      </c>
      <c r="AJ98" s="105">
        <v>10.081199999999999</v>
      </c>
      <c r="AK98" s="105">
        <v>11.315</v>
      </c>
      <c r="AL98" s="105">
        <v>12.516399999999999</v>
      </c>
      <c r="AM98" s="105">
        <v>13.670399999999999</v>
      </c>
      <c r="AN98" s="105">
        <v>14.774899999999999</v>
      </c>
    </row>
    <row r="99" spans="1:40" ht="15.75">
      <c r="A99" s="83">
        <v>0.25</v>
      </c>
      <c r="B99" s="83">
        <v>42166</v>
      </c>
      <c r="C99" s="83" t="s">
        <v>559</v>
      </c>
      <c r="D99" s="83" t="s">
        <v>1150</v>
      </c>
      <c r="E99" s="83" t="s">
        <v>56</v>
      </c>
      <c r="F99" s="102">
        <v>36.967399999999998</v>
      </c>
      <c r="G99" s="102">
        <v>33.703899999999997</v>
      </c>
      <c r="H99" s="102">
        <v>30.574099999999998</v>
      </c>
      <c r="I99" s="102">
        <v>27.5458</v>
      </c>
      <c r="J99" s="102">
        <v>24.5884</v>
      </c>
      <c r="K99" s="102">
        <v>21.671599999999998</v>
      </c>
      <c r="L99" s="102">
        <v>18.762899999999998</v>
      </c>
      <c r="M99" s="102">
        <v>15.829199999999998</v>
      </c>
      <c r="N99" s="103">
        <v>12.855500000000001</v>
      </c>
      <c r="O99" s="102">
        <v>10.0175</v>
      </c>
      <c r="P99" s="102">
        <v>8.3983000000000008</v>
      </c>
      <c r="Q99" s="102">
        <v>8.5538000000000007</v>
      </c>
      <c r="R99" s="102">
        <v>9.3460000000000001</v>
      </c>
      <c r="S99" s="102">
        <v>10.282299999999999</v>
      </c>
      <c r="T99" s="102">
        <v>11.237500000000001</v>
      </c>
      <c r="U99" s="102">
        <v>12.1746</v>
      </c>
      <c r="V99" s="102">
        <v>13.0817</v>
      </c>
      <c r="W99" s="106"/>
      <c r="X99" s="105">
        <v>36.967399999999998</v>
      </c>
      <c r="Y99" s="105">
        <v>33.703899999999997</v>
      </c>
      <c r="Z99" s="105">
        <v>30.574099999999998</v>
      </c>
      <c r="AA99" s="105">
        <v>27.5458</v>
      </c>
      <c r="AB99" s="105">
        <v>24.5884</v>
      </c>
      <c r="AC99" s="105">
        <v>21.671599999999998</v>
      </c>
      <c r="AD99" s="105">
        <v>18.762899999999998</v>
      </c>
      <c r="AE99" s="105">
        <v>15.829199999999998</v>
      </c>
      <c r="AF99" s="105">
        <v>12.855500000000001</v>
      </c>
      <c r="AG99" s="105">
        <v>10.0175</v>
      </c>
      <c r="AH99" s="105">
        <v>8.3983000000000008</v>
      </c>
      <c r="AI99" s="105">
        <v>8.5538000000000007</v>
      </c>
      <c r="AJ99" s="105">
        <v>9.3460000000000001</v>
      </c>
      <c r="AK99" s="105">
        <v>10.282299999999999</v>
      </c>
      <c r="AL99" s="105">
        <v>11.237500000000001</v>
      </c>
      <c r="AM99" s="105">
        <v>12.1746</v>
      </c>
      <c r="AN99" s="105">
        <v>13.0817</v>
      </c>
    </row>
    <row r="100" spans="1:40" ht="15.75">
      <c r="A100" s="83">
        <v>0.5</v>
      </c>
      <c r="B100" s="83">
        <v>42166</v>
      </c>
      <c r="C100" s="83" t="s">
        <v>559</v>
      </c>
      <c r="D100" s="83" t="s">
        <v>1150</v>
      </c>
      <c r="E100" s="83" t="s">
        <v>57</v>
      </c>
      <c r="F100" s="102">
        <v>31.971500000000002</v>
      </c>
      <c r="G100" s="102">
        <v>29.495999999999999</v>
      </c>
      <c r="H100" s="102">
        <v>27.127699999999997</v>
      </c>
      <c r="I100" s="102">
        <v>24.8445</v>
      </c>
      <c r="J100" s="102">
        <v>22.626799999999999</v>
      </c>
      <c r="K100" s="102">
        <v>20.4575</v>
      </c>
      <c r="L100" s="102">
        <v>18.3217</v>
      </c>
      <c r="M100" s="102">
        <v>16.209100000000003</v>
      </c>
      <c r="N100" s="103">
        <v>14.123800000000001</v>
      </c>
      <c r="O100" s="102">
        <v>12.1197</v>
      </c>
      <c r="P100" s="102">
        <v>10.405000000000001</v>
      </c>
      <c r="Q100" s="102">
        <v>9.3978000000000002</v>
      </c>
      <c r="R100" s="102">
        <v>9.2068999999999992</v>
      </c>
      <c r="S100" s="102">
        <v>9.4834999999999994</v>
      </c>
      <c r="T100" s="102">
        <v>9.9568000000000012</v>
      </c>
      <c r="U100" s="102">
        <v>10.5069</v>
      </c>
      <c r="V100" s="102">
        <v>11.0832</v>
      </c>
      <c r="W100" s="106"/>
      <c r="X100" s="105">
        <v>31.971500000000002</v>
      </c>
      <c r="Y100" s="105">
        <v>29.495999999999999</v>
      </c>
      <c r="Z100" s="105">
        <v>27.127699999999997</v>
      </c>
      <c r="AA100" s="105">
        <v>24.8445</v>
      </c>
      <c r="AB100" s="105">
        <v>22.626799999999999</v>
      </c>
      <c r="AC100" s="105">
        <v>20.4575</v>
      </c>
      <c r="AD100" s="105">
        <v>18.3217</v>
      </c>
      <c r="AE100" s="105">
        <v>16.209100000000003</v>
      </c>
      <c r="AF100" s="105">
        <v>14.123800000000001</v>
      </c>
      <c r="AG100" s="105">
        <v>12.1197</v>
      </c>
      <c r="AH100" s="105">
        <v>10.405000000000001</v>
      </c>
      <c r="AI100" s="105">
        <v>9.3978000000000002</v>
      </c>
      <c r="AJ100" s="105">
        <v>9.2068999999999992</v>
      </c>
      <c r="AK100" s="105">
        <v>9.4834999999999994</v>
      </c>
      <c r="AL100" s="105">
        <v>9.9568000000000012</v>
      </c>
      <c r="AM100" s="105">
        <v>10.5069</v>
      </c>
      <c r="AN100" s="105">
        <v>11.0832</v>
      </c>
    </row>
    <row r="101" spans="1:40" ht="15.75">
      <c r="A101" s="83">
        <v>0.75</v>
      </c>
      <c r="B101" s="83">
        <v>42166</v>
      </c>
      <c r="C101" s="83" t="s">
        <v>559</v>
      </c>
      <c r="D101" s="83" t="s">
        <v>1150</v>
      </c>
      <c r="E101" s="83" t="s">
        <v>58</v>
      </c>
      <c r="F101" s="102">
        <v>29.988599999999998</v>
      </c>
      <c r="G101" s="102">
        <v>27.899600000000003</v>
      </c>
      <c r="H101" s="102">
        <v>25.906299999999998</v>
      </c>
      <c r="I101" s="102">
        <v>23.991499999999998</v>
      </c>
      <c r="J101" s="102">
        <v>22.140599999999999</v>
      </c>
      <c r="K101" s="102">
        <v>20.341699999999999</v>
      </c>
      <c r="L101" s="102">
        <v>18.585699999999999</v>
      </c>
      <c r="M101" s="102">
        <v>16.867899999999999</v>
      </c>
      <c r="N101" s="103">
        <v>15.1919</v>
      </c>
      <c r="O101" s="102">
        <v>13.581399999999999</v>
      </c>
      <c r="P101" s="102">
        <v>12.1046</v>
      </c>
      <c r="Q101" s="102">
        <v>10.9064</v>
      </c>
      <c r="R101" s="102">
        <v>10.1602</v>
      </c>
      <c r="S101" s="102">
        <v>9.8879999999999999</v>
      </c>
      <c r="T101" s="102">
        <v>9.9460999999999995</v>
      </c>
      <c r="U101" s="102">
        <v>10.188000000000001</v>
      </c>
      <c r="V101" s="102">
        <v>10.5244</v>
      </c>
      <c r="W101" s="106"/>
      <c r="X101" s="105">
        <v>29.988599999999998</v>
      </c>
      <c r="Y101" s="105">
        <v>27.899600000000003</v>
      </c>
      <c r="Z101" s="105">
        <v>25.906299999999998</v>
      </c>
      <c r="AA101" s="105">
        <v>23.991499999999998</v>
      </c>
      <c r="AB101" s="105">
        <v>22.140599999999999</v>
      </c>
      <c r="AC101" s="105">
        <v>20.341699999999999</v>
      </c>
      <c r="AD101" s="105">
        <v>18.585699999999999</v>
      </c>
      <c r="AE101" s="105">
        <v>16.867899999999999</v>
      </c>
      <c r="AF101" s="105">
        <v>15.1919</v>
      </c>
      <c r="AG101" s="105">
        <v>13.581399999999999</v>
      </c>
      <c r="AH101" s="105">
        <v>12.1046</v>
      </c>
      <c r="AI101" s="105">
        <v>10.9064</v>
      </c>
      <c r="AJ101" s="105">
        <v>10.1602</v>
      </c>
      <c r="AK101" s="105">
        <v>9.8879999999999999</v>
      </c>
      <c r="AL101" s="105">
        <v>9.9460999999999995</v>
      </c>
      <c r="AM101" s="105">
        <v>10.188000000000001</v>
      </c>
      <c r="AN101" s="105">
        <v>10.5244</v>
      </c>
    </row>
    <row r="102" spans="1:40" ht="15.75">
      <c r="A102" s="83">
        <v>1</v>
      </c>
      <c r="B102" s="83">
        <v>42166</v>
      </c>
      <c r="C102" s="83" t="s">
        <v>559</v>
      </c>
      <c r="D102" s="83" t="s">
        <v>1150</v>
      </c>
      <c r="E102" s="83" t="s">
        <v>1174</v>
      </c>
      <c r="F102" s="102">
        <v>28.912700000000001</v>
      </c>
      <c r="G102" s="102">
        <v>27.0642</v>
      </c>
      <c r="H102" s="102">
        <v>25.304500000000001</v>
      </c>
      <c r="I102" s="102">
        <v>23.6191</v>
      </c>
      <c r="J102" s="102">
        <v>21.995999999999999</v>
      </c>
      <c r="K102" s="102">
        <v>20.425899999999999</v>
      </c>
      <c r="L102" s="102">
        <v>18.902200000000001</v>
      </c>
      <c r="M102" s="102">
        <v>17.421600000000002</v>
      </c>
      <c r="N102" s="103">
        <v>15.9864</v>
      </c>
      <c r="O102" s="102">
        <v>14.6091</v>
      </c>
      <c r="P102" s="102">
        <v>13.321299999999999</v>
      </c>
      <c r="Q102" s="102">
        <v>12.1846</v>
      </c>
      <c r="R102" s="102">
        <v>11.290100000000001</v>
      </c>
      <c r="S102" s="102">
        <v>10.712399999999999</v>
      </c>
      <c r="T102" s="102">
        <v>10.445400000000001</v>
      </c>
      <c r="U102" s="102">
        <v>10.413699999999999</v>
      </c>
      <c r="V102" s="102">
        <v>10.5335</v>
      </c>
      <c r="W102" s="106"/>
      <c r="X102" s="105">
        <v>28.912700000000001</v>
      </c>
      <c r="Y102" s="105">
        <v>27.0642</v>
      </c>
      <c r="Z102" s="105">
        <v>25.304500000000001</v>
      </c>
      <c r="AA102" s="105">
        <v>23.6191</v>
      </c>
      <c r="AB102" s="105">
        <v>21.995999999999999</v>
      </c>
      <c r="AC102" s="105">
        <v>20.425899999999999</v>
      </c>
      <c r="AD102" s="105">
        <v>18.902200000000001</v>
      </c>
      <c r="AE102" s="105">
        <v>17.421600000000002</v>
      </c>
      <c r="AF102" s="105">
        <v>15.9864</v>
      </c>
      <c r="AG102" s="105">
        <v>14.6091</v>
      </c>
      <c r="AH102" s="105">
        <v>13.321299999999999</v>
      </c>
      <c r="AI102" s="105">
        <v>12.1846</v>
      </c>
      <c r="AJ102" s="105">
        <v>11.290100000000001</v>
      </c>
      <c r="AK102" s="105">
        <v>10.712399999999999</v>
      </c>
      <c r="AL102" s="105">
        <v>10.445400000000001</v>
      </c>
      <c r="AM102" s="105">
        <v>10.413699999999999</v>
      </c>
      <c r="AN102" s="105">
        <v>10.5335</v>
      </c>
    </row>
    <row r="103" spans="1:40" ht="15.75">
      <c r="A103" s="83">
        <v>1.5</v>
      </c>
      <c r="B103" s="83">
        <v>42166</v>
      </c>
      <c r="C103" s="83" t="s">
        <v>559</v>
      </c>
      <c r="D103" s="83" t="s">
        <v>1150</v>
      </c>
      <c r="E103" s="83" t="s">
        <v>1175</v>
      </c>
      <c r="F103" s="102">
        <v>27.795100000000001</v>
      </c>
      <c r="G103" s="102">
        <v>26.233899999999998</v>
      </c>
      <c r="H103" s="102">
        <v>24.753</v>
      </c>
      <c r="I103" s="102">
        <v>23.340700000000002</v>
      </c>
      <c r="J103" s="102">
        <v>21.9877</v>
      </c>
      <c r="K103" s="102">
        <v>20.686799999999998</v>
      </c>
      <c r="L103" s="102">
        <v>19.433199999999999</v>
      </c>
      <c r="M103" s="102">
        <v>18.224</v>
      </c>
      <c r="N103" s="103">
        <v>17.059699999999999</v>
      </c>
      <c r="O103" s="102">
        <v>15.944800000000001</v>
      </c>
      <c r="P103" s="102">
        <v>14.889900000000001</v>
      </c>
      <c r="Q103" s="102">
        <v>13.914099999999999</v>
      </c>
      <c r="R103" s="102">
        <v>13.0465</v>
      </c>
      <c r="S103" s="102">
        <v>12.3225</v>
      </c>
      <c r="T103" s="102">
        <v>11.7721</v>
      </c>
      <c r="U103" s="102">
        <v>11.404300000000001</v>
      </c>
      <c r="V103" s="102">
        <v>11.201600000000001</v>
      </c>
      <c r="W103" s="106"/>
      <c r="X103" s="105">
        <v>27.795100000000001</v>
      </c>
      <c r="Y103" s="105">
        <v>26.233899999999998</v>
      </c>
      <c r="Z103" s="105">
        <v>24.753</v>
      </c>
      <c r="AA103" s="105">
        <v>23.340700000000002</v>
      </c>
      <c r="AB103" s="105">
        <v>21.9877</v>
      </c>
      <c r="AC103" s="105">
        <v>20.686799999999998</v>
      </c>
      <c r="AD103" s="105">
        <v>19.433199999999999</v>
      </c>
      <c r="AE103" s="105">
        <v>18.224</v>
      </c>
      <c r="AF103" s="105">
        <v>17.059699999999999</v>
      </c>
      <c r="AG103" s="105">
        <v>15.944800000000001</v>
      </c>
      <c r="AH103" s="105">
        <v>14.889900000000001</v>
      </c>
      <c r="AI103" s="105">
        <v>13.914099999999999</v>
      </c>
      <c r="AJ103" s="105">
        <v>13.0465</v>
      </c>
      <c r="AK103" s="105">
        <v>12.3225</v>
      </c>
      <c r="AL103" s="105">
        <v>11.7721</v>
      </c>
      <c r="AM103" s="105">
        <v>11.404300000000001</v>
      </c>
      <c r="AN103" s="105">
        <v>11.201600000000001</v>
      </c>
    </row>
    <row r="104" spans="1:40" ht="15.75">
      <c r="A104" s="83">
        <v>2</v>
      </c>
      <c r="B104" s="83">
        <v>42166</v>
      </c>
      <c r="C104" s="83" t="s">
        <v>559</v>
      </c>
      <c r="D104" s="83" t="s">
        <v>1150</v>
      </c>
      <c r="E104" s="83" t="s">
        <v>1176</v>
      </c>
      <c r="F104" s="102">
        <v>27.220499999999998</v>
      </c>
      <c r="G104" s="102">
        <v>25.823600000000003</v>
      </c>
      <c r="H104" s="102">
        <v>24.501899999999999</v>
      </c>
      <c r="I104" s="102">
        <v>23.244999999999997</v>
      </c>
      <c r="J104" s="102">
        <v>22.044599999999999</v>
      </c>
      <c r="K104" s="102">
        <v>20.8947</v>
      </c>
      <c r="L104" s="102">
        <v>19.790700000000001</v>
      </c>
      <c r="M104" s="102">
        <v>18.7301</v>
      </c>
      <c r="N104" s="103">
        <v>17.7121</v>
      </c>
      <c r="O104" s="102">
        <v>16.738400000000002</v>
      </c>
      <c r="P104" s="102">
        <v>15.8141</v>
      </c>
      <c r="Q104" s="102">
        <v>14.947800000000001</v>
      </c>
      <c r="R104" s="102">
        <v>14.152699999999999</v>
      </c>
      <c r="S104" s="102">
        <v>13.4459</v>
      </c>
      <c r="T104" s="102">
        <v>12.845500000000001</v>
      </c>
      <c r="U104" s="102">
        <v>12.3658</v>
      </c>
      <c r="V104" s="102">
        <v>12.0113</v>
      </c>
      <c r="W104" s="106"/>
      <c r="X104" s="105">
        <v>27.220499999999998</v>
      </c>
      <c r="Y104" s="105">
        <v>25.823600000000003</v>
      </c>
      <c r="Z104" s="105">
        <v>24.501899999999999</v>
      </c>
      <c r="AA104" s="105">
        <v>23.244999999999997</v>
      </c>
      <c r="AB104" s="105">
        <v>22.044599999999999</v>
      </c>
      <c r="AC104" s="105">
        <v>20.8947</v>
      </c>
      <c r="AD104" s="105">
        <v>19.790700000000001</v>
      </c>
      <c r="AE104" s="105">
        <v>18.7301</v>
      </c>
      <c r="AF104" s="105">
        <v>17.7121</v>
      </c>
      <c r="AG104" s="105">
        <v>16.738400000000002</v>
      </c>
      <c r="AH104" s="105">
        <v>15.8141</v>
      </c>
      <c r="AI104" s="105">
        <v>14.947800000000001</v>
      </c>
      <c r="AJ104" s="105">
        <v>14.152699999999999</v>
      </c>
      <c r="AK104" s="105">
        <v>13.4459</v>
      </c>
      <c r="AL104" s="105">
        <v>12.845500000000001</v>
      </c>
      <c r="AM104" s="105">
        <v>12.3658</v>
      </c>
      <c r="AN104" s="105">
        <v>12.0113</v>
      </c>
    </row>
    <row r="105" spans="1:40" ht="15.75">
      <c r="A105" s="83">
        <v>2.5</v>
      </c>
      <c r="B105" s="83">
        <v>42139</v>
      </c>
      <c r="C105" s="83" t="s">
        <v>559</v>
      </c>
      <c r="D105" s="83" t="s">
        <v>1150</v>
      </c>
      <c r="E105" s="83" t="s">
        <v>1177</v>
      </c>
      <c r="F105" s="102">
        <v>26.905200000000001</v>
      </c>
      <c r="G105" s="102">
        <v>25.597799999999999</v>
      </c>
      <c r="H105" s="102">
        <v>24.362499999999997</v>
      </c>
      <c r="I105" s="102">
        <v>23.189499999999999</v>
      </c>
      <c r="J105" s="102">
        <v>22.071149999999999</v>
      </c>
      <c r="K105" s="102">
        <v>21.0017</v>
      </c>
      <c r="L105" s="102">
        <v>19.976849999999999</v>
      </c>
      <c r="M105" s="102">
        <v>18.993949999999998</v>
      </c>
      <c r="N105" s="103">
        <v>18.051949999999998</v>
      </c>
      <c r="O105" s="102">
        <v>17.151600000000002</v>
      </c>
      <c r="P105" s="102">
        <v>16.296149999999997</v>
      </c>
      <c r="Q105" s="102">
        <v>15.49145</v>
      </c>
      <c r="R105" s="102">
        <v>14.746449999999999</v>
      </c>
      <c r="S105" s="102">
        <v>14.072949999999999</v>
      </c>
      <c r="T105" s="102">
        <v>13.483800000000002</v>
      </c>
      <c r="U105" s="102">
        <v>12.9899</v>
      </c>
      <c r="V105" s="102">
        <v>12.59665</v>
      </c>
      <c r="W105" s="106"/>
      <c r="X105" s="105">
        <v>26.905200000000001</v>
      </c>
      <c r="Y105" s="105">
        <v>25.597799999999999</v>
      </c>
      <c r="Z105" s="105">
        <v>24.362499999999997</v>
      </c>
      <c r="AA105" s="105">
        <v>23.189499999999999</v>
      </c>
      <c r="AB105" s="105">
        <v>22.071149999999999</v>
      </c>
      <c r="AC105" s="105">
        <v>21.0017</v>
      </c>
      <c r="AD105" s="105">
        <v>19.976849999999999</v>
      </c>
      <c r="AE105" s="105">
        <v>18.993949999999998</v>
      </c>
      <c r="AF105" s="105">
        <v>18.051949999999998</v>
      </c>
      <c r="AG105" s="105">
        <v>17.151600000000002</v>
      </c>
      <c r="AH105" s="105">
        <v>16.296149999999997</v>
      </c>
      <c r="AI105" s="105">
        <v>15.49145</v>
      </c>
      <c r="AJ105" s="105">
        <v>14.746449999999999</v>
      </c>
      <c r="AK105" s="105">
        <v>14.072949999999999</v>
      </c>
      <c r="AL105" s="105">
        <v>13.483800000000002</v>
      </c>
      <c r="AM105" s="105">
        <v>12.9899</v>
      </c>
      <c r="AN105" s="105">
        <v>12.59665</v>
      </c>
    </row>
    <row r="106" spans="1:40" ht="15.75">
      <c r="A106" s="83">
        <v>3</v>
      </c>
      <c r="B106" s="83">
        <v>42166</v>
      </c>
      <c r="C106" s="83" t="s">
        <v>559</v>
      </c>
      <c r="D106" s="83" t="s">
        <v>1150</v>
      </c>
      <c r="E106" s="83" t="s">
        <v>1178</v>
      </c>
      <c r="F106" s="102">
        <v>26.5899</v>
      </c>
      <c r="G106" s="102">
        <v>25.372</v>
      </c>
      <c r="H106" s="102">
        <v>24.223099999999999</v>
      </c>
      <c r="I106" s="102">
        <v>23.134</v>
      </c>
      <c r="J106" s="102">
        <v>22.0977</v>
      </c>
      <c r="K106" s="102">
        <v>21.108699999999999</v>
      </c>
      <c r="L106" s="102">
        <v>20.163</v>
      </c>
      <c r="M106" s="102">
        <v>19.2578</v>
      </c>
      <c r="N106" s="103">
        <v>18.3918</v>
      </c>
      <c r="O106" s="102">
        <v>17.564799999999998</v>
      </c>
      <c r="P106" s="102">
        <v>16.778199999999998</v>
      </c>
      <c r="Q106" s="102">
        <v>16.0351</v>
      </c>
      <c r="R106" s="102">
        <v>15.340200000000001</v>
      </c>
      <c r="S106" s="102">
        <v>14.7</v>
      </c>
      <c r="T106" s="102">
        <v>14.122100000000001</v>
      </c>
      <c r="U106" s="102">
        <v>13.614000000000001</v>
      </c>
      <c r="V106" s="102">
        <v>13.181999999999999</v>
      </c>
      <c r="W106" s="104"/>
      <c r="X106" s="105">
        <v>26.5899</v>
      </c>
      <c r="Y106" s="105">
        <v>25.372</v>
      </c>
      <c r="Z106" s="105">
        <v>24.223099999999999</v>
      </c>
      <c r="AA106" s="105">
        <v>23.134</v>
      </c>
      <c r="AB106" s="105">
        <v>22.0977</v>
      </c>
      <c r="AC106" s="105">
        <v>21.108699999999999</v>
      </c>
      <c r="AD106" s="105">
        <v>20.163</v>
      </c>
      <c r="AE106" s="105">
        <v>19.2578</v>
      </c>
      <c r="AF106" s="105">
        <v>18.3918</v>
      </c>
      <c r="AG106" s="105">
        <v>17.564799999999998</v>
      </c>
      <c r="AH106" s="105">
        <v>16.778199999999998</v>
      </c>
      <c r="AI106" s="105">
        <v>16.0351</v>
      </c>
      <c r="AJ106" s="105">
        <v>15.340200000000001</v>
      </c>
      <c r="AK106" s="105">
        <v>14.7</v>
      </c>
      <c r="AL106" s="105">
        <v>14.122100000000001</v>
      </c>
      <c r="AM106" s="105">
        <v>13.614000000000001</v>
      </c>
      <c r="AN106" s="105">
        <v>13.181999999999999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R19"/>
  <sheetViews>
    <sheetView topLeftCell="H1" zoomScale="85" zoomScaleNormal="85" workbookViewId="0">
      <selection sqref="A1:P3"/>
    </sheetView>
  </sheetViews>
  <sheetFormatPr defaultRowHeight="16.5"/>
  <cols>
    <col min="1" max="1" width="20.44140625" style="28" bestFit="1" customWidth="1"/>
    <col min="2" max="41" width="14.21875" style="28" bestFit="1" customWidth="1"/>
    <col min="42" max="44" width="15.21875" style="28" bestFit="1" customWidth="1"/>
    <col min="45" max="16384" width="8.88671875" style="28"/>
  </cols>
  <sheetData>
    <row r="1" spans="1:44">
      <c r="B1" s="33">
        <v>2.7397260000000001E-3</v>
      </c>
      <c r="C1" s="33">
        <v>0.25</v>
      </c>
      <c r="D1" s="33">
        <v>0.5</v>
      </c>
      <c r="E1" s="33">
        <v>0.75</v>
      </c>
      <c r="F1" s="33">
        <v>1</v>
      </c>
      <c r="G1" s="33">
        <v>1.5</v>
      </c>
      <c r="H1" s="33">
        <v>2</v>
      </c>
      <c r="I1" s="33">
        <v>2.5</v>
      </c>
      <c r="J1" s="33">
        <v>3</v>
      </c>
      <c r="K1" s="33">
        <v>4</v>
      </c>
      <c r="L1" s="33">
        <v>5</v>
      </c>
      <c r="M1" s="33">
        <v>7</v>
      </c>
      <c r="N1" s="33">
        <v>10</v>
      </c>
      <c r="O1" s="28">
        <v>15</v>
      </c>
      <c r="P1" s="28">
        <v>20</v>
      </c>
    </row>
    <row r="2" spans="1:44">
      <c r="B2" s="28" t="s">
        <v>65</v>
      </c>
      <c r="C2" s="28" t="s">
        <v>56</v>
      </c>
      <c r="D2" s="28" t="s">
        <v>57</v>
      </c>
      <c r="E2" s="28" t="s">
        <v>58</v>
      </c>
      <c r="F2" s="28" t="s">
        <v>59</v>
      </c>
      <c r="G2" s="28" t="s">
        <v>60</v>
      </c>
      <c r="H2" s="28" t="s">
        <v>61</v>
      </c>
      <c r="I2" s="28" t="s">
        <v>62</v>
      </c>
      <c r="J2" s="28" t="s">
        <v>63</v>
      </c>
      <c r="K2" s="28" t="s">
        <v>66</v>
      </c>
      <c r="L2" s="28" t="s">
        <v>67</v>
      </c>
      <c r="M2" s="28" t="s">
        <v>68</v>
      </c>
      <c r="N2" s="28" t="s">
        <v>69</v>
      </c>
      <c r="O2" s="28" t="s">
        <v>70</v>
      </c>
      <c r="P2" s="28" t="s">
        <v>71</v>
      </c>
    </row>
    <row r="3" spans="1:44">
      <c r="A3" s="142" t="s">
        <v>2336</v>
      </c>
      <c r="B3" s="35">
        <v>1.79</v>
      </c>
      <c r="C3" s="35">
        <v>1.81</v>
      </c>
      <c r="D3" s="35">
        <v>1.74</v>
      </c>
      <c r="E3" s="35">
        <v>1.69</v>
      </c>
      <c r="F3" s="35">
        <v>1.65</v>
      </c>
      <c r="G3" s="35">
        <v>1.59</v>
      </c>
      <c r="H3" s="35">
        <v>1.55</v>
      </c>
      <c r="I3" s="35">
        <v>1.52</v>
      </c>
      <c r="J3" s="35">
        <v>1.5</v>
      </c>
      <c r="K3" s="35">
        <v>1.5</v>
      </c>
      <c r="L3" s="35">
        <v>1.5</v>
      </c>
      <c r="M3" s="35">
        <v>1.5</v>
      </c>
      <c r="N3" s="35">
        <v>1.5</v>
      </c>
      <c r="O3" s="35">
        <v>1.5</v>
      </c>
      <c r="P3" s="35">
        <v>1.5</v>
      </c>
    </row>
    <row r="4" spans="1:44">
      <c r="A4" s="110"/>
    </row>
    <row r="5" spans="1:44">
      <c r="B5" s="33">
        <v>2.7397260000000001E-3</v>
      </c>
      <c r="C5" s="33">
        <v>0.25</v>
      </c>
      <c r="D5" s="33">
        <v>0.5</v>
      </c>
      <c r="E5" s="33">
        <v>0.75</v>
      </c>
      <c r="F5" s="33">
        <v>1</v>
      </c>
      <c r="G5" s="33">
        <v>1.5</v>
      </c>
      <c r="H5" s="33">
        <v>2</v>
      </c>
      <c r="I5" s="33">
        <v>2.5</v>
      </c>
      <c r="J5" s="33">
        <v>3</v>
      </c>
      <c r="K5" s="33">
        <v>4</v>
      </c>
      <c r="L5" s="33">
        <v>5</v>
      </c>
      <c r="M5" s="33">
        <v>7</v>
      </c>
      <c r="N5" s="33">
        <v>10</v>
      </c>
      <c r="O5" s="28">
        <v>15</v>
      </c>
      <c r="P5" s="28">
        <v>20</v>
      </c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</row>
    <row r="6" spans="1:44">
      <c r="B6" s="28" t="s">
        <v>65</v>
      </c>
      <c r="C6" s="28" t="s">
        <v>56</v>
      </c>
      <c r="D6" s="28" t="s">
        <v>57</v>
      </c>
      <c r="E6" s="28" t="s">
        <v>58</v>
      </c>
      <c r="F6" s="28" t="s">
        <v>59</v>
      </c>
      <c r="G6" s="28" t="s">
        <v>60</v>
      </c>
      <c r="H6" s="28" t="s">
        <v>61</v>
      </c>
      <c r="I6" s="28" t="s">
        <v>62</v>
      </c>
      <c r="J6" s="28" t="s">
        <v>63</v>
      </c>
      <c r="K6" s="28" t="s">
        <v>66</v>
      </c>
      <c r="L6" s="28" t="s">
        <v>67</v>
      </c>
      <c r="M6" s="28" t="s">
        <v>68</v>
      </c>
      <c r="N6" s="28" t="s">
        <v>69</v>
      </c>
      <c r="O6" s="28" t="s">
        <v>70</v>
      </c>
      <c r="P6" s="28" t="s">
        <v>71</v>
      </c>
    </row>
    <row r="7" spans="1:44">
      <c r="A7" s="142" t="s">
        <v>2337</v>
      </c>
      <c r="B7" s="35">
        <v>1.54</v>
      </c>
      <c r="C7" s="35">
        <v>1.6400000000000001</v>
      </c>
      <c r="D7" s="35">
        <v>1.72</v>
      </c>
      <c r="E7" s="35">
        <v>1.77</v>
      </c>
      <c r="F7" s="35">
        <v>1.7999999999999998</v>
      </c>
      <c r="G7" s="35">
        <v>1.8499999999999999</v>
      </c>
      <c r="H7" s="35">
        <v>1.8800000000000001</v>
      </c>
      <c r="I7" s="35">
        <v>1.9</v>
      </c>
      <c r="J7" s="35">
        <v>1.92</v>
      </c>
      <c r="K7" s="35">
        <v>1.92</v>
      </c>
      <c r="L7" s="35">
        <v>1.92</v>
      </c>
      <c r="M7" s="35">
        <v>1.92</v>
      </c>
      <c r="N7" s="35">
        <v>1.92</v>
      </c>
      <c r="O7" s="35">
        <v>1.92</v>
      </c>
      <c r="P7" s="35">
        <v>1.92</v>
      </c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9" spans="1:44">
      <c r="B9" s="33"/>
    </row>
    <row r="11" spans="1:44">
      <c r="A11" s="60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3" spans="1:44">
      <c r="B13" s="33"/>
    </row>
    <row r="15" spans="1:44">
      <c r="A15" s="60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  <row r="19" spans="2:16"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Q50"/>
  <sheetViews>
    <sheetView tabSelected="1" zoomScale="70" zoomScaleNormal="70" workbookViewId="0">
      <selection activeCell="E24" sqref="E24"/>
    </sheetView>
  </sheetViews>
  <sheetFormatPr defaultRowHeight="16.5"/>
  <cols>
    <col min="1" max="1" width="10.44140625" style="28" bestFit="1" customWidth="1"/>
    <col min="2" max="2" width="12.21875" style="28" bestFit="1" customWidth="1"/>
    <col min="3" max="28" width="12.109375" style="28" customWidth="1"/>
    <col min="29" max="29" width="12.21875" style="28" bestFit="1" customWidth="1"/>
    <col min="30" max="39" width="11" style="28" bestFit="1" customWidth="1"/>
    <col min="40" max="41" width="12.21875" style="28" bestFit="1" customWidth="1"/>
    <col min="42" max="43" width="11" style="28" bestFit="1" customWidth="1"/>
    <col min="44" max="49" width="10.44140625" style="28" bestFit="1" customWidth="1"/>
    <col min="50" max="16384" width="8.88671875" style="28"/>
  </cols>
  <sheetData>
    <row r="1" spans="1:43" ht="17.25" thickBot="1"/>
    <row r="2" spans="1:43" ht="17.25" thickBot="1">
      <c r="B2" s="232">
        <f>$A$5+7</f>
        <v>43347</v>
      </c>
      <c r="C2" s="232">
        <f>$A$5+14</f>
        <v>43354</v>
      </c>
      <c r="D2" s="232">
        <f>$A$5+21</f>
        <v>43361</v>
      </c>
      <c r="E2" s="232">
        <f>$A$5+28</f>
        <v>43368</v>
      </c>
      <c r="F2" s="232">
        <f>$A$5+35</f>
        <v>43375</v>
      </c>
      <c r="G2" s="232">
        <f>$A$5+42</f>
        <v>43382</v>
      </c>
      <c r="H2" s="232">
        <f>$A$5+49</f>
        <v>43389</v>
      </c>
      <c r="I2" s="232">
        <f>$A$5+60</f>
        <v>43400</v>
      </c>
      <c r="J2" s="232">
        <f>$A$5+90</f>
        <v>43430</v>
      </c>
      <c r="K2" s="232">
        <f>$A$5+120</f>
        <v>43460</v>
      </c>
      <c r="L2" s="232">
        <f>$A$5+150</f>
        <v>43490</v>
      </c>
      <c r="M2" s="232">
        <f>$A$5+180</f>
        <v>43520</v>
      </c>
      <c r="N2" s="232">
        <f>$A$5+210</f>
        <v>43550</v>
      </c>
      <c r="O2" s="232">
        <f>$A$5+240</f>
        <v>43580</v>
      </c>
      <c r="P2" s="232">
        <f>$A$5+270</f>
        <v>43610</v>
      </c>
      <c r="Q2" s="232">
        <f>$A$5+300</f>
        <v>43640</v>
      </c>
      <c r="R2" s="232">
        <f>$A$5+330</f>
        <v>43670</v>
      </c>
      <c r="S2" s="232">
        <f>$A$5+360</f>
        <v>43700</v>
      </c>
      <c r="T2" s="232">
        <f>$A$5+30*13</f>
        <v>43730</v>
      </c>
      <c r="U2" s="232">
        <f>$A$5+30*14</f>
        <v>43760</v>
      </c>
      <c r="V2" s="232">
        <f>$A$5+30*15</f>
        <v>43790</v>
      </c>
      <c r="W2" s="232">
        <f>$A$5+30*16</f>
        <v>43820</v>
      </c>
      <c r="X2" s="232">
        <f>$A$5+30*17</f>
        <v>43850</v>
      </c>
      <c r="Y2" s="232">
        <f>$A$5+30*18</f>
        <v>43880</v>
      </c>
      <c r="Z2" s="232">
        <f>$A$5+30*19</f>
        <v>43910</v>
      </c>
      <c r="AA2" s="232">
        <f>$A$5+30*20</f>
        <v>43940</v>
      </c>
      <c r="AB2" s="232">
        <f>$A$5+30*21</f>
        <v>43970</v>
      </c>
      <c r="AC2" s="232">
        <f>$A$5+30*22</f>
        <v>44000</v>
      </c>
      <c r="AD2" s="232">
        <f>$A$5+30*23</f>
        <v>44030</v>
      </c>
      <c r="AE2" s="232">
        <f>$A$5+30*24</f>
        <v>44060</v>
      </c>
      <c r="AF2" s="232">
        <f>$A$5+30*25</f>
        <v>44090</v>
      </c>
      <c r="AG2" s="232">
        <f>$A$5+30*26</f>
        <v>44120</v>
      </c>
      <c r="AH2" s="232">
        <f>$A$5+30*27</f>
        <v>44150</v>
      </c>
      <c r="AI2" s="232">
        <f>$A$5+30*28</f>
        <v>44180</v>
      </c>
      <c r="AJ2" s="232">
        <f>$A$5+30*29</f>
        <v>44210</v>
      </c>
      <c r="AK2" s="232">
        <f>$A$5+30*30</f>
        <v>44240</v>
      </c>
      <c r="AL2" s="232">
        <f>$A$5+30*31</f>
        <v>44270</v>
      </c>
      <c r="AM2" s="232">
        <f>$A$5+30*32</f>
        <v>44300</v>
      </c>
      <c r="AN2" s="232">
        <f>$A$5+30*33</f>
        <v>44330</v>
      </c>
      <c r="AO2" s="232">
        <f>$A$5+30*34</f>
        <v>44360</v>
      </c>
      <c r="AP2" s="232">
        <f>$A$5+30*35</f>
        <v>44390</v>
      </c>
      <c r="AQ2" s="232">
        <f>$A$5+30*36</f>
        <v>44420</v>
      </c>
    </row>
    <row r="3" spans="1:43">
      <c r="A3" s="51" t="s">
        <v>2353</v>
      </c>
      <c r="B3" s="229">
        <f t="shared" ref="B3:H3" si="0">ROUND((B2-$A$5)/365,5)</f>
        <v>1.9179999999999999E-2</v>
      </c>
      <c r="C3" s="229">
        <f t="shared" si="0"/>
        <v>3.8359999999999998E-2</v>
      </c>
      <c r="D3" s="229">
        <f t="shared" si="0"/>
        <v>5.7529999999999998E-2</v>
      </c>
      <c r="E3" s="229">
        <f t="shared" si="0"/>
        <v>7.671E-2</v>
      </c>
      <c r="F3" s="229">
        <f t="shared" si="0"/>
        <v>9.5890000000000003E-2</v>
      </c>
      <c r="G3" s="229">
        <f t="shared" si="0"/>
        <v>0.11507000000000001</v>
      </c>
      <c r="H3" s="229">
        <f t="shared" si="0"/>
        <v>0.13425000000000001</v>
      </c>
      <c r="I3" s="229">
        <f t="shared" ref="I3:AQ3" si="1">ROUND((I2-$A$5)/365,5)</f>
        <v>0.16438</v>
      </c>
      <c r="J3" s="229">
        <f t="shared" si="1"/>
        <v>0.24657999999999999</v>
      </c>
      <c r="K3" s="229">
        <f t="shared" si="1"/>
        <v>0.32877000000000001</v>
      </c>
      <c r="L3" s="229">
        <f t="shared" si="1"/>
        <v>0.41095999999999999</v>
      </c>
      <c r="M3" s="229">
        <f t="shared" si="1"/>
        <v>0.49314999999999998</v>
      </c>
      <c r="N3" s="229">
        <f t="shared" si="1"/>
        <v>0.57533999999999996</v>
      </c>
      <c r="O3" s="229">
        <f t="shared" si="1"/>
        <v>0.65752999999999995</v>
      </c>
      <c r="P3" s="229">
        <f t="shared" si="1"/>
        <v>0.73973</v>
      </c>
      <c r="Q3" s="229">
        <f t="shared" si="1"/>
        <v>0.82191999999999998</v>
      </c>
      <c r="R3" s="229">
        <f t="shared" si="1"/>
        <v>0.90410999999999997</v>
      </c>
      <c r="S3" s="229">
        <f t="shared" si="1"/>
        <v>0.98629999999999995</v>
      </c>
      <c r="T3" s="229">
        <f t="shared" si="1"/>
        <v>1.0684899999999999</v>
      </c>
      <c r="U3" s="229">
        <f t="shared" si="1"/>
        <v>1.1506799999999999</v>
      </c>
      <c r="V3" s="229">
        <f t="shared" si="1"/>
        <v>1.23288</v>
      </c>
      <c r="W3" s="229">
        <f t="shared" si="1"/>
        <v>1.31507</v>
      </c>
      <c r="X3" s="229">
        <f t="shared" si="1"/>
        <v>1.3972599999999999</v>
      </c>
      <c r="Y3" s="229">
        <f t="shared" si="1"/>
        <v>1.4794499999999999</v>
      </c>
      <c r="Z3" s="229">
        <f t="shared" si="1"/>
        <v>1.5616399999999999</v>
      </c>
      <c r="AA3" s="229">
        <f t="shared" si="1"/>
        <v>1.64384</v>
      </c>
      <c r="AB3" s="229">
        <f t="shared" si="1"/>
        <v>1.72603</v>
      </c>
      <c r="AC3" s="229">
        <f t="shared" si="1"/>
        <v>1.8082199999999999</v>
      </c>
      <c r="AD3" s="229">
        <f t="shared" si="1"/>
        <v>1.8904099999999999</v>
      </c>
      <c r="AE3" s="229">
        <f t="shared" si="1"/>
        <v>1.9725999999999999</v>
      </c>
      <c r="AF3" s="229">
        <f t="shared" si="1"/>
        <v>2.0547900000000001</v>
      </c>
      <c r="AG3" s="229">
        <f t="shared" si="1"/>
        <v>2.1369899999999999</v>
      </c>
      <c r="AH3" s="229">
        <f t="shared" si="1"/>
        <v>2.2191800000000002</v>
      </c>
      <c r="AI3" s="229">
        <f t="shared" si="1"/>
        <v>2.3013699999999999</v>
      </c>
      <c r="AJ3" s="229">
        <f t="shared" si="1"/>
        <v>2.3835600000000001</v>
      </c>
      <c r="AK3" s="229">
        <f t="shared" si="1"/>
        <v>2.4657499999999999</v>
      </c>
      <c r="AL3" s="229">
        <f t="shared" si="1"/>
        <v>2.5479500000000002</v>
      </c>
      <c r="AM3" s="229">
        <f t="shared" si="1"/>
        <v>2.6301399999999999</v>
      </c>
      <c r="AN3" s="229">
        <f t="shared" si="1"/>
        <v>2.7123300000000001</v>
      </c>
      <c r="AO3" s="229">
        <f t="shared" si="1"/>
        <v>2.7945199999999999</v>
      </c>
      <c r="AP3" s="229">
        <f t="shared" si="1"/>
        <v>2.8767100000000001</v>
      </c>
      <c r="AQ3" s="229">
        <f t="shared" si="1"/>
        <v>2.9588999999999999</v>
      </c>
    </row>
    <row r="4" spans="1:43">
      <c r="A4" s="186">
        <f>Para!C30</f>
        <v>297.22000000000003</v>
      </c>
      <c r="B4" s="167" t="s">
        <v>2354</v>
      </c>
      <c r="C4" s="167" t="s">
        <v>2355</v>
      </c>
      <c r="D4" s="167" t="s">
        <v>2318</v>
      </c>
      <c r="E4" s="167" t="s">
        <v>2356</v>
      </c>
      <c r="F4" s="167" t="s">
        <v>2319</v>
      </c>
      <c r="G4" s="167" t="s">
        <v>2320</v>
      </c>
      <c r="H4" s="167" t="s">
        <v>2321</v>
      </c>
      <c r="I4" s="167" t="s">
        <v>2357</v>
      </c>
      <c r="J4" s="167" t="s">
        <v>2358</v>
      </c>
      <c r="K4" s="167" t="s">
        <v>2359</v>
      </c>
      <c r="L4" s="167" t="s">
        <v>2360</v>
      </c>
      <c r="M4" s="167" t="s">
        <v>2361</v>
      </c>
      <c r="N4" s="167" t="s">
        <v>2362</v>
      </c>
      <c r="O4" s="167" t="s">
        <v>2363</v>
      </c>
      <c r="P4" s="167" t="s">
        <v>2364</v>
      </c>
      <c r="Q4" s="167" t="s">
        <v>2365</v>
      </c>
      <c r="R4" s="167" t="s">
        <v>2366</v>
      </c>
      <c r="S4" s="167" t="s">
        <v>2367</v>
      </c>
      <c r="T4" s="167" t="s">
        <v>2368</v>
      </c>
      <c r="U4" s="167" t="s">
        <v>2369</v>
      </c>
      <c r="V4" s="167" t="s">
        <v>2370</v>
      </c>
      <c r="W4" s="167" t="s">
        <v>2371</v>
      </c>
      <c r="X4" s="167" t="s">
        <v>2372</v>
      </c>
      <c r="Y4" s="167" t="s">
        <v>2373</v>
      </c>
      <c r="Z4" s="167" t="s">
        <v>2374</v>
      </c>
      <c r="AA4" s="167" t="s">
        <v>2375</v>
      </c>
      <c r="AB4" s="167" t="s">
        <v>2376</v>
      </c>
      <c r="AC4" s="167" t="s">
        <v>2377</v>
      </c>
      <c r="AD4" s="167" t="s">
        <v>2378</v>
      </c>
      <c r="AE4" s="167" t="s">
        <v>2379</v>
      </c>
      <c r="AF4" s="167" t="s">
        <v>2380</v>
      </c>
      <c r="AG4" s="167" t="s">
        <v>2381</v>
      </c>
      <c r="AH4" s="167" t="s">
        <v>2382</v>
      </c>
      <c r="AI4" s="167" t="s">
        <v>2383</v>
      </c>
      <c r="AJ4" s="167" t="s">
        <v>2384</v>
      </c>
      <c r="AK4" s="167" t="s">
        <v>2385</v>
      </c>
      <c r="AL4" s="167" t="s">
        <v>2386</v>
      </c>
      <c r="AM4" s="167" t="s">
        <v>2387</v>
      </c>
      <c r="AN4" s="167" t="s">
        <v>2388</v>
      </c>
      <c r="AO4" s="167" t="s">
        <v>2389</v>
      </c>
      <c r="AP4" s="167" t="s">
        <v>2390</v>
      </c>
      <c r="AQ4" s="167" t="s">
        <v>2391</v>
      </c>
    </row>
    <row r="5" spans="1:43">
      <c r="A5" s="50">
        <f>Para!B3</f>
        <v>43340</v>
      </c>
      <c r="B5" s="168">
        <f t="array" ref="B5">ROUND(SUM((discreteDiv!$A$2:$A$24&gt;div!$A5)*(discreteDiv!$A$2:$A$24&lt;=div!B$2)*(discreteDiv!$B$2:$B$24))/$A$4/B$3*100,5)</f>
        <v>0</v>
      </c>
      <c r="C5" s="168">
        <f t="array" ref="C5">ROUND(SUM((discreteDiv!$A$2:$A$24&gt;div!$A5)*(discreteDiv!$A$2:$A$24&lt;=div!C$2)*(discreteDiv!$B$2:$B$24))/$A$4/C$3*100,5)</f>
        <v>0</v>
      </c>
      <c r="D5" s="168">
        <f t="array" ref="D5">ROUND(SUM((discreteDiv!$A$2:$A$24&gt;div!$A5)*(discreteDiv!$A$2:$A$24&lt;=div!D$2)*(discreteDiv!$B$2:$B$24))/$A$4/D$3*100,5)</f>
        <v>0</v>
      </c>
      <c r="E5" s="168">
        <f t="array" ref="E5">ROUND(SUM((discreteDiv!$A$2:$A$24&gt;div!$A5)*(discreteDiv!$A$2:$A$24&lt;=div!E$2)*(discreteDiv!$B$2:$B$24))/$A$4/E$3*100,5)</f>
        <v>0</v>
      </c>
      <c r="F5" s="168">
        <f t="array" ref="F5">ROUND(SUM((discreteDiv!$A$2:$A$24&gt;div!$A5)*(discreteDiv!$A$2:$A$24&lt;=div!F$2)*(discreteDiv!$B$2:$B$24))/$A$4/F$3*100,5)</f>
        <v>2.3332999999999999</v>
      </c>
      <c r="G5" s="233">
        <f t="array" ref="G5">ROUND(SUM((discreteDiv!$A$2:$A$24&gt;div!$A5)*(discreteDiv!$A$2:$A$24&lt;=div!G$2)*(discreteDiv!$B$2:$B$24))/$A$4/G$3*100,5)</f>
        <v>1.94438</v>
      </c>
      <c r="H5" s="230">
        <f t="array" ref="H5">ROUND(SUM((discreteDiv!$A$2:$A$24&gt;div!$A5)*(discreteDiv!$A$2:$A$24&lt;=div!H$2)*(discreteDiv!$B$2:$B$24))/$A$4/H$3*100,5)</f>
        <v>1.66659</v>
      </c>
      <c r="I5" s="230">
        <f t="array" ref="I5">ROUND(SUM((discreteDiv!$A$2:$A$24&gt;div!$A5)*(discreteDiv!$A$2:$A$24&lt;=div!I$2)*(discreteDiv!$B$2:$B$24))/$A$4/I$3*100,5)</f>
        <v>1.36111</v>
      </c>
      <c r="J5" s="230">
        <f t="array" ref="J5">ROUND(SUM((discreteDiv!$A$2:$A$24&gt;div!$A5)*(discreteDiv!$A$2:$A$24&lt;=div!J$2)*(discreteDiv!$B$2:$B$24))/$A$4/J$3*100,5)</f>
        <v>0.90737000000000001</v>
      </c>
      <c r="K5" s="230">
        <f t="array" ref="K5">ROUND(SUM((discreteDiv!$A$2:$A$24&gt;div!$A5)*(discreteDiv!$A$2:$A$24&lt;=div!K$2)*(discreteDiv!$B$2:$B$24))/$A$4/K$3*100,5)</f>
        <v>0.68054000000000003</v>
      </c>
      <c r="L5" s="230">
        <f t="array" ref="L5">ROUND(SUM((discreteDiv!$A$2:$A$24&gt;div!$A5)*(discreteDiv!$A$2:$A$24&lt;=div!L$2)*(discreteDiv!$B$2:$B$24))/$A$4/L$3*100,5)</f>
        <v>4.3218899999999998</v>
      </c>
      <c r="M5" s="230">
        <f t="array" ref="M5">ROUND(SUM((discreteDiv!$A$2:$A$24&gt;div!$A5)*(discreteDiv!$A$2:$A$24&lt;=div!M$2)*(discreteDiv!$B$2:$B$24))/$A$4/M$3*100,5)</f>
        <v>3.6015899999999998</v>
      </c>
      <c r="N5" s="230">
        <f t="array" ref="N5">ROUND(SUM((discreteDiv!$A$2:$A$24&gt;div!$A5)*(discreteDiv!$A$2:$A$24&lt;=div!N$2)*(discreteDiv!$B$2:$B$24))/$A$4/N$3*100,5)</f>
        <v>3.0870899999999999</v>
      </c>
      <c r="O5" s="230">
        <f t="array" ref="O5">ROUND(SUM((discreteDiv!$A$2:$A$24&gt;div!$A5)*(discreteDiv!$A$2:$A$24&lt;=div!O$2)*(discreteDiv!$B$2:$B$24))/$A$4/O$3*100,5)</f>
        <v>3.0353400000000001</v>
      </c>
      <c r="P5" s="230">
        <f t="array" ref="P5">ROUND(SUM((discreteDiv!$A$2:$A$24&gt;div!$A5)*(discreteDiv!$A$2:$A$24&lt;=div!P$2)*(discreteDiv!$B$2:$B$24))/$A$4/P$3*100,5)</f>
        <v>2.6980499999999998</v>
      </c>
      <c r="Q5" s="230">
        <f t="array" ref="Q5">ROUND(SUM((discreteDiv!$A$2:$A$24&gt;div!$A5)*(discreteDiv!$A$2:$A$24&lt;=div!Q$2)*(discreteDiv!$B$2:$B$24))/$A$4/Q$3*100,5)</f>
        <v>2.4282499999999998</v>
      </c>
      <c r="R5" s="230">
        <f t="array" ref="R5">ROUND(SUM((discreteDiv!$A$2:$A$24&gt;div!$A5)*(discreteDiv!$A$2:$A$24&lt;=div!R$2)*(discreteDiv!$B$2:$B$24))/$A$4/R$3*100,5)</f>
        <v>2.5171199999999998</v>
      </c>
      <c r="S5" s="230">
        <f t="array" ref="S5">ROUND(SUM((discreteDiv!$A$2:$A$24&gt;div!$A5)*(discreteDiv!$A$2:$A$24&lt;=div!S$2)*(discreteDiv!$B$2:$B$24))/$A$4/S$3*100,5)</f>
        <v>2.3073700000000001</v>
      </c>
      <c r="T5" s="230">
        <f t="array" ref="T5">ROUND(SUM((discreteDiv!$A$2:$A$24&gt;div!$A5)*(discreteDiv!$A$2:$A$24&lt;=div!T$2)*(discreteDiv!$B$2:$B$24))/$A$4/T$3*100,5)</f>
        <v>2.12988</v>
      </c>
      <c r="U5" s="230">
        <f t="array" ref="U5">ROUND(SUM((discreteDiv!$A$2:$A$24&gt;div!$A5)*(discreteDiv!$A$2:$A$24&lt;=div!U$2)*(discreteDiv!$B$2:$B$24))/$A$4/U$3*100,5)</f>
        <v>2.1721900000000001</v>
      </c>
      <c r="V5" s="230">
        <f t="array" ref="V5">ROUND(SUM((discreteDiv!$A$2:$A$24&gt;div!$A5)*(discreteDiv!$A$2:$A$24&lt;=div!V$2)*(discreteDiv!$B$2:$B$24))/$A$4/V$3*100,5)</f>
        <v>2.0273599999999998</v>
      </c>
      <c r="W5" s="230">
        <f t="array" ref="W5">ROUND(SUM((discreteDiv!$A$2:$A$24&gt;div!$A5)*(discreteDiv!$A$2:$A$24&lt;=div!W$2)*(discreteDiv!$B$2:$B$24))/$A$4/W$3*100,5)</f>
        <v>1.90066</v>
      </c>
      <c r="X5" s="230">
        <f t="array" ref="X5">ROUND(SUM((discreteDiv!$A$2:$A$24&gt;div!$A5)*(discreteDiv!$A$2:$A$24&lt;=div!X$2)*(discreteDiv!$B$2:$B$24))/$A$4/X$3*100,5)</f>
        <v>2.95791</v>
      </c>
      <c r="Y5" s="230">
        <f t="array" ref="Y5">ROUND(SUM((discreteDiv!$A$2:$A$24&gt;div!$A5)*(discreteDiv!$A$2:$A$24&lt;=div!Y$2)*(discreteDiv!$B$2:$B$24))/$A$4/Y$3*100,5)</f>
        <v>2.79358</v>
      </c>
      <c r="Z5" s="230">
        <f t="array" ref="Z5">ROUND(SUM((discreteDiv!$A$2:$A$24&gt;div!$A5)*(discreteDiv!$A$2:$A$24&lt;=div!Z$2)*(discreteDiv!$B$2:$B$24))/$A$4/Z$3*100,5)</f>
        <v>2.64655</v>
      </c>
      <c r="AA5" s="230">
        <f t="array" ref="AA5">ROUND(SUM((discreteDiv!$A$2:$A$24&gt;div!$A5)*(discreteDiv!$A$2:$A$24&lt;=div!AA$2)*(discreteDiv!$B$2:$B$24))/$A$4/AA$3*100,5)</f>
        <v>2.6484800000000002</v>
      </c>
      <c r="AB5" s="230">
        <f t="array" ref="AB5">ROUND(SUM((discreteDiv!$A$2:$A$24&gt;div!$A5)*(discreteDiv!$A$2:$A$24&lt;=div!AB$2)*(discreteDiv!$B$2:$B$24))/$A$4/AB$3*100,5)</f>
        <v>2.5223599999999999</v>
      </c>
      <c r="AC5" s="230">
        <f t="array" ref="AC5">ROUND(SUM((discreteDiv!$A$2:$A$24&gt;div!$A5)*(discreteDiv!$A$2:$A$24&lt;=div!AC$2)*(discreteDiv!$B$2:$B$24))/$A$4/AC$3*100,5)</f>
        <v>2.4077099999999998</v>
      </c>
      <c r="AD5" s="230">
        <f t="array" ref="AD5">ROUND(SUM((discreteDiv!$A$2:$A$24&gt;div!$A5)*(discreteDiv!$A$2:$A$24&lt;=div!AD$2)*(discreteDiv!$B$2:$B$24))/$A$4/AD$3*100,5)</f>
        <v>2.4564499999999998</v>
      </c>
      <c r="AE5" s="230">
        <f t="array" ref="AE5">ROUND(SUM((discreteDiv!$A$2:$A$24&gt;div!$A5)*(discreteDiv!$A$2:$A$24&lt;=div!AE$2)*(discreteDiv!$B$2:$B$24))/$A$4/AE$3*100,5)</f>
        <v>2.3540999999999999</v>
      </c>
      <c r="AF5" s="230">
        <f t="array" ref="AF5">ROUND(SUM((discreteDiv!$A$2:$A$24&gt;div!$A5)*(discreteDiv!$A$2:$A$24&lt;=div!AF$2)*(discreteDiv!$B$2:$B$24))/$A$4/AF$3*100,5)</f>
        <v>2.2599399999999998</v>
      </c>
      <c r="AG5" s="230">
        <f t="array" ref="AG5">ROUND(SUM((discreteDiv!$A$2:$A$24&gt;div!$A5)*(discreteDiv!$A$2:$A$24&lt;=div!AG$2)*(discreteDiv!$B$2:$B$24))/$A$4/AG$3*100,5)</f>
        <v>2.2781799999999999</v>
      </c>
      <c r="AH5" s="230">
        <f t="array" ref="AH5">ROUND(SUM((discreteDiv!$A$2:$A$24&gt;div!$A5)*(discreteDiv!$A$2:$A$24&lt;=div!AH$2)*(discreteDiv!$B$2:$B$24))/$A$4/AH$3*100,5)</f>
        <v>2.1938</v>
      </c>
      <c r="AI5" s="230">
        <f t="array" ref="AI5">ROUND(SUM((discreteDiv!$A$2:$A$24&gt;div!$A5)*(discreteDiv!$A$2:$A$24&lt;=div!AI$2)*(discreteDiv!$B$2:$B$24))/$A$4/AI$3*100,5)</f>
        <v>2.1154600000000001</v>
      </c>
      <c r="AJ5" s="230">
        <f t="array" ref="AJ5">ROUND(SUM((discreteDiv!$A$2:$A$24&gt;div!$A5)*(discreteDiv!$A$2:$A$24&lt;=div!AJ$2)*(discreteDiv!$B$2:$B$24))/$A$4/AJ$3*100,5)</f>
        <v>2.7448999999999999</v>
      </c>
      <c r="AK5" s="230">
        <f t="array" ref="AK5">ROUND(SUM((discreteDiv!$A$2:$A$24&gt;div!$A5)*(discreteDiv!$A$2:$A$24&lt;=div!AK$2)*(discreteDiv!$B$2:$B$24))/$A$4/AK$3*100,5)</f>
        <v>2.6534</v>
      </c>
      <c r="AL5" s="230">
        <f t="array" ref="AL5">ROUND(SUM((discreteDiv!$A$2:$A$24&gt;div!$A5)*(discreteDiv!$A$2:$A$24&lt;=div!AL$2)*(discreteDiv!$B$2:$B$24))/$A$4/AL$3*100,5)</f>
        <v>2.5678000000000001</v>
      </c>
      <c r="AM5" s="230">
        <f t="array" ref="AM5">ROUND(SUM((discreteDiv!$A$2:$A$24&gt;div!$A5)*(discreteDiv!$A$2:$A$24&lt;=div!AM$2)*(discreteDiv!$B$2:$B$24))/$A$4/AM$3*100,5)</f>
        <v>2.5714800000000002</v>
      </c>
      <c r="AN5" s="230">
        <f t="array" ref="AN5">ROUND(SUM((discreteDiv!$A$2:$A$24&gt;div!$A5)*(discreteDiv!$A$2:$A$24&lt;=div!AN$2)*(discreteDiv!$B$2:$B$24))/$A$4/AN$3*100,5)</f>
        <v>2.4935499999999999</v>
      </c>
      <c r="AO5" s="230">
        <f t="array" ref="AO5">ROUND(SUM((discreteDiv!$A$2:$A$24&gt;div!$A5)*(discreteDiv!$A$2:$A$24&lt;=div!AO$2)*(discreteDiv!$B$2:$B$24))/$A$4/AO$3*100,5)</f>
        <v>2.42022</v>
      </c>
      <c r="AP5" s="230">
        <f t="array" ref="AP5">ROUND(SUM((discreteDiv!$A$2:$A$24&gt;div!$A5)*(discreteDiv!$A$2:$A$24&lt;=div!AP$2)*(discreteDiv!$B$2:$B$24))/$A$4/AP$3*100,5)</f>
        <v>2.4518800000000001</v>
      </c>
      <c r="AQ5" s="230">
        <f t="array" ref="AQ5">ROUND(SUM((discreteDiv!$A$2:$A$24&gt;div!$A5)*(discreteDiv!$A$2:$A$24&lt;=div!AQ$2)*(discreteDiv!$B$2:$B$24))/$A$4/AQ$3*100,5)</f>
        <v>2.3837799999999998</v>
      </c>
    </row>
    <row r="6" spans="1:43" s="59" customFormat="1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</row>
    <row r="7" spans="1:43">
      <c r="A7" s="187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</row>
    <row r="8" spans="1:43">
      <c r="A8" s="14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</row>
    <row r="9" spans="1:43">
      <c r="A9" s="50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45"/>
    </row>
    <row r="10" spans="1:43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43" s="59" customFormat="1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</row>
    <row r="12" spans="1:43">
      <c r="A12" s="51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</row>
    <row r="13" spans="1:43">
      <c r="A13" s="6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</row>
    <row r="14" spans="1:43">
      <c r="A14" s="50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</row>
    <row r="15" spans="1:4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1:43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</row>
    <row r="17" spans="1:37">
      <c r="A17" s="51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</row>
    <row r="18" spans="1:37">
      <c r="A18" s="6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</row>
    <row r="19" spans="1:37">
      <c r="A19" s="53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</row>
    <row r="20" spans="1:37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1:37">
      <c r="A21" s="29"/>
      <c r="R21" s="169"/>
      <c r="S21" s="169"/>
      <c r="T21" s="169"/>
      <c r="U21" s="169"/>
    </row>
    <row r="22" spans="1:37">
      <c r="A22" s="29"/>
      <c r="T22" s="170"/>
    </row>
    <row r="23" spans="1:37">
      <c r="A23" s="29"/>
    </row>
    <row r="24" spans="1:37">
      <c r="A24" s="29"/>
    </row>
    <row r="25" spans="1:37">
      <c r="A25" s="29"/>
    </row>
    <row r="26" spans="1:37">
      <c r="A26" s="29"/>
    </row>
    <row r="27" spans="1:37">
      <c r="A27" s="29"/>
      <c r="O27" s="166"/>
      <c r="P27" s="11"/>
    </row>
    <row r="28" spans="1:37">
      <c r="A28" s="29"/>
      <c r="O28" s="166"/>
      <c r="P28" s="11"/>
    </row>
    <row r="29" spans="1:37">
      <c r="A29" s="29"/>
      <c r="O29" s="166"/>
      <c r="P29" s="11"/>
    </row>
    <row r="30" spans="1:37">
      <c r="A30" s="29"/>
      <c r="O30" s="166"/>
      <c r="P30" s="11"/>
    </row>
    <row r="31" spans="1:37">
      <c r="A31" s="29"/>
      <c r="O31" s="166"/>
      <c r="P31" s="11"/>
    </row>
    <row r="32" spans="1:37">
      <c r="A32" s="29"/>
      <c r="O32" s="166"/>
      <c r="P32" s="11"/>
    </row>
    <row r="33" spans="1:16">
      <c r="A33" s="29"/>
      <c r="O33" s="166"/>
      <c r="P33" s="11"/>
    </row>
    <row r="34" spans="1:16">
      <c r="A34" s="29"/>
      <c r="O34" s="166"/>
      <c r="P34" s="11"/>
    </row>
    <row r="35" spans="1:16">
      <c r="O35" s="166"/>
      <c r="P35" s="11"/>
    </row>
    <row r="36" spans="1:16">
      <c r="O36" s="166"/>
      <c r="P36" s="11"/>
    </row>
    <row r="37" spans="1:16">
      <c r="O37" s="166"/>
      <c r="P37" s="11"/>
    </row>
    <row r="38" spans="1:16">
      <c r="O38" s="166"/>
      <c r="P38" s="11"/>
    </row>
    <row r="39" spans="1:16">
      <c r="O39" s="166"/>
      <c r="P39" s="11"/>
    </row>
    <row r="40" spans="1:16">
      <c r="O40" s="166"/>
      <c r="P40" s="11"/>
    </row>
    <row r="41" spans="1:16">
      <c r="O41" s="166"/>
      <c r="P41" s="11"/>
    </row>
    <row r="42" spans="1:16">
      <c r="O42" s="166"/>
      <c r="P42" s="11"/>
    </row>
    <row r="43" spans="1:16">
      <c r="O43" s="166"/>
      <c r="P43" s="11"/>
    </row>
    <row r="44" spans="1:16">
      <c r="O44" s="166"/>
      <c r="P44" s="11"/>
    </row>
    <row r="45" spans="1:16">
      <c r="O45" s="166"/>
      <c r="P45" s="11"/>
    </row>
    <row r="46" spans="1:16">
      <c r="O46" s="166"/>
      <c r="P46" s="11"/>
    </row>
    <row r="47" spans="1:16">
      <c r="O47" s="166"/>
      <c r="P47" s="11"/>
    </row>
    <row r="48" spans="1:16">
      <c r="O48" s="166"/>
      <c r="P48" s="11"/>
    </row>
    <row r="49" spans="15:16">
      <c r="O49" s="166"/>
      <c r="P49" s="11"/>
    </row>
    <row r="50" spans="15:16">
      <c r="O50" s="166"/>
      <c r="P50" s="11"/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200"/>
  <sheetViews>
    <sheetView zoomScale="70" zoomScaleNormal="70" workbookViewId="0">
      <selection activeCell="D18" sqref="D18"/>
    </sheetView>
  </sheetViews>
  <sheetFormatPr defaultRowHeight="13.5"/>
  <cols>
    <col min="1" max="1" width="12.6640625" customWidth="1"/>
    <col min="2" max="2" width="10.88671875" style="11" bestFit="1" customWidth="1"/>
    <col min="3" max="3" width="8.88671875" bestFit="1" customWidth="1"/>
    <col min="4" max="4" width="11.6640625" customWidth="1"/>
    <col min="5" max="5" width="10.88671875" style="11" bestFit="1" customWidth="1"/>
    <col min="6" max="6" width="9.6640625" customWidth="1"/>
    <col min="7" max="7" width="9.33203125" bestFit="1" customWidth="1"/>
    <col min="8" max="8" width="10.88671875" bestFit="1" customWidth="1"/>
    <col min="10" max="10" width="9.33203125" bestFit="1" customWidth="1"/>
    <col min="11" max="11" width="10.88671875" bestFit="1" customWidth="1"/>
    <col min="14" max="14" width="40.21875" bestFit="1" customWidth="1"/>
  </cols>
  <sheetData>
    <row r="1" spans="1:17" ht="24">
      <c r="A1" s="63" t="s">
        <v>77</v>
      </c>
      <c r="B1" s="63"/>
      <c r="C1" s="63"/>
      <c r="D1" s="62" t="s">
        <v>141</v>
      </c>
      <c r="E1" s="62"/>
      <c r="F1" s="62"/>
      <c r="G1" s="63" t="s">
        <v>560</v>
      </c>
      <c r="H1" s="63"/>
      <c r="I1" s="63"/>
      <c r="J1" s="62" t="s">
        <v>561</v>
      </c>
      <c r="K1" s="62"/>
      <c r="L1" s="62"/>
      <c r="N1" s="114" t="s">
        <v>1616</v>
      </c>
    </row>
    <row r="2" spans="1:17" ht="24">
      <c r="A2" s="120">
        <f t="shared" ref="A2:A9" ca="1" si="0">B2</f>
        <v>43853</v>
      </c>
      <c r="B2" s="54">
        <f ca="1">TODAY()</f>
        <v>43853</v>
      </c>
      <c r="C2" s="116">
        <f ca="1">VALUE(IFERROR(VLOOKUP(TEXT(B2,"yyyy-mm-dd"),BDiv_RAW!$C$6:$D$1048576,2,FALSE),0))*$N$2</f>
        <v>0</v>
      </c>
      <c r="D2" s="81">
        <f ca="1">E2</f>
        <v>43853</v>
      </c>
      <c r="E2" s="54">
        <f ca="1">TODAY()</f>
        <v>43853</v>
      </c>
      <c r="F2" s="116">
        <f ca="1">VALUE(IFERROR(VLOOKUP(TEXT(E2,"yyyy-mm-dd"),BDiv_RAW!$F$6:$G$1048576,2,FALSE),0))*$N$2</f>
        <v>0</v>
      </c>
      <c r="G2" s="81">
        <f ca="1">H2</f>
        <v>43853</v>
      </c>
      <c r="H2" s="54">
        <f ca="1">TODAY()</f>
        <v>43853</v>
      </c>
      <c r="I2" s="116">
        <f ca="1">VALUE(IFERROR(VLOOKUP(TEXT(H2,"yyyy-mm-dd"),BDiv_RAW!$I$6:$J$1048576,2,FALSE),0))*$N$2</f>
        <v>0</v>
      </c>
      <c r="J2" s="81">
        <f ca="1">K2</f>
        <v>43853</v>
      </c>
      <c r="K2" s="54">
        <f ca="1">TODAY()</f>
        <v>43853</v>
      </c>
      <c r="L2" s="116">
        <f ca="1">VALUE(IFERROR(VLOOKUP(TEXT(K2,"yyyy-mm-dd"),BDiv_RAW!$L$6:$M$1048576,2,FALSE),0))*$N$2</f>
        <v>0</v>
      </c>
      <c r="N2" s="115">
        <v>1</v>
      </c>
      <c r="Q2" s="113"/>
    </row>
    <row r="3" spans="1:17" ht="16.5">
      <c r="A3" s="120">
        <f t="shared" ca="1" si="0"/>
        <v>43854</v>
      </c>
      <c r="B3" s="54">
        <f t="shared" ref="B3:B8" ca="1" si="1">B2+1</f>
        <v>43854</v>
      </c>
      <c r="C3" s="117">
        <f ca="1">VALUE(IFERROR(VLOOKUP(TEXT(B3,"yyyy-mm-dd"),BDiv_RAW!$C$6:$D$1048576,2,FALSE),0))*$N$2</f>
        <v>0</v>
      </c>
      <c r="D3" s="81">
        <f t="shared" ref="D3:D66" ca="1" si="2">E3</f>
        <v>43854</v>
      </c>
      <c r="E3" s="54">
        <f ca="1">E2+1</f>
        <v>43854</v>
      </c>
      <c r="F3" s="117">
        <f ca="1">VALUE(IFERROR(VLOOKUP(TEXT(E3,"yyyy-mm-dd"),BDiv_RAW!$F$6:$G$1048576,2,FALSE),0))*$N$2</f>
        <v>0</v>
      </c>
      <c r="G3" s="81">
        <f t="shared" ref="G3:G66" ca="1" si="3">H3</f>
        <v>43854</v>
      </c>
      <c r="H3" s="54">
        <f ca="1">H2+1</f>
        <v>43854</v>
      </c>
      <c r="I3" s="117">
        <f ca="1">VALUE(IFERROR(VLOOKUP(TEXT(H3,"yyyy-mm-dd"),BDiv_RAW!$I$6:$J$1048576,2,FALSE),0))*$N$2</f>
        <v>0</v>
      </c>
      <c r="J3" s="81">
        <f t="shared" ref="J3:J66" ca="1" si="4">K3</f>
        <v>43854</v>
      </c>
      <c r="K3" s="54">
        <f ca="1">K2+1</f>
        <v>43854</v>
      </c>
      <c r="L3" s="117">
        <f ca="1">VALUE(IFERROR(VLOOKUP(TEXT(K3,"yyyy-mm-dd"),BDiv_RAW!$L$6:$M$1048576,2,FALSE),0))*$N$2</f>
        <v>0</v>
      </c>
      <c r="Q3" s="113"/>
    </row>
    <row r="4" spans="1:17" ht="16.5">
      <c r="A4" s="120">
        <f t="shared" ca="1" si="0"/>
        <v>43855</v>
      </c>
      <c r="B4" s="54">
        <f t="shared" ca="1" si="1"/>
        <v>43855</v>
      </c>
      <c r="C4" s="117">
        <f ca="1">VALUE(IFERROR(VLOOKUP(TEXT(B4,"yyyy-mm-dd"),BDiv_RAW!$C$6:$D$1048576,2,FALSE),0))*$N$2</f>
        <v>0</v>
      </c>
      <c r="D4" s="81">
        <f t="shared" ca="1" si="2"/>
        <v>43855</v>
      </c>
      <c r="E4" s="54">
        <f t="shared" ref="E4:E67" ca="1" si="5">E3+1</f>
        <v>43855</v>
      </c>
      <c r="F4" s="117">
        <f ca="1">VALUE(IFERROR(VLOOKUP(TEXT(E4,"yyyy-mm-dd"),BDiv_RAW!$F$6:$G$1048576,2,FALSE),0))*$N$2</f>
        <v>0</v>
      </c>
      <c r="G4" s="81">
        <f t="shared" ca="1" si="3"/>
        <v>43855</v>
      </c>
      <c r="H4" s="54">
        <f t="shared" ref="H4:H67" ca="1" si="6">H3+1</f>
        <v>43855</v>
      </c>
      <c r="I4" s="117">
        <f ca="1">VALUE(IFERROR(VLOOKUP(TEXT(H4,"yyyy-mm-dd"),BDiv_RAW!$I$6:$J$1048576,2,FALSE),0))*$N$2</f>
        <v>0</v>
      </c>
      <c r="J4" s="81">
        <f t="shared" ca="1" si="4"/>
        <v>43855</v>
      </c>
      <c r="K4" s="54">
        <f t="shared" ref="K4:K67" ca="1" si="7">K3+1</f>
        <v>43855</v>
      </c>
      <c r="L4" s="117">
        <f ca="1">VALUE(IFERROR(VLOOKUP(TEXT(K4,"yyyy-mm-dd"),BDiv_RAW!$L$6:$M$1048576,2,FALSE),0))*$N$2</f>
        <v>0</v>
      </c>
      <c r="Q4" s="113"/>
    </row>
    <row r="5" spans="1:17" ht="16.5">
      <c r="A5" s="120">
        <f t="shared" ca="1" si="0"/>
        <v>43856</v>
      </c>
      <c r="B5" s="54">
        <f t="shared" ca="1" si="1"/>
        <v>43856</v>
      </c>
      <c r="C5" s="117">
        <f ca="1">VALUE(IFERROR(VLOOKUP(TEXT(B5,"yyyy-mm-dd"),BDiv_RAW!$C$6:$D$1048576,2,FALSE),0))*$N$2</f>
        <v>0</v>
      </c>
      <c r="D5" s="81">
        <f t="shared" ca="1" si="2"/>
        <v>43856</v>
      </c>
      <c r="E5" s="54">
        <f t="shared" ca="1" si="5"/>
        <v>43856</v>
      </c>
      <c r="F5" s="117">
        <f ca="1">VALUE(IFERROR(VLOOKUP(TEXT(E5,"yyyy-mm-dd"),BDiv_RAW!$F$6:$G$1048576,2,FALSE),0))*$N$2</f>
        <v>0</v>
      </c>
      <c r="G5" s="81">
        <f t="shared" ca="1" si="3"/>
        <v>43856</v>
      </c>
      <c r="H5" s="54">
        <f t="shared" ca="1" si="6"/>
        <v>43856</v>
      </c>
      <c r="I5" s="117">
        <f ca="1">VALUE(IFERROR(VLOOKUP(TEXT(H5,"yyyy-mm-dd"),BDiv_RAW!$I$6:$J$1048576,2,FALSE),0))*$N$2</f>
        <v>0</v>
      </c>
      <c r="J5" s="81">
        <f t="shared" ca="1" si="4"/>
        <v>43856</v>
      </c>
      <c r="K5" s="54">
        <f t="shared" ca="1" si="7"/>
        <v>43856</v>
      </c>
      <c r="L5" s="117">
        <f ca="1">VALUE(IFERROR(VLOOKUP(TEXT(K5,"yyyy-mm-dd"),BDiv_RAW!$L$6:$M$1048576,2,FALSE),0))*$N$2</f>
        <v>0</v>
      </c>
      <c r="Q5" s="113"/>
    </row>
    <row r="6" spans="1:17" ht="16.5">
      <c r="A6" s="120">
        <f t="shared" ca="1" si="0"/>
        <v>43857</v>
      </c>
      <c r="B6" s="54">
        <f t="shared" ca="1" si="1"/>
        <v>43857</v>
      </c>
      <c r="C6" s="117">
        <f ca="1">VALUE(IFERROR(VLOOKUP(TEXT(B6,"yyyy-mm-dd"),BDiv_RAW!$C$6:$D$1048576,2,FALSE),0))*$N$2</f>
        <v>0</v>
      </c>
      <c r="D6" s="81">
        <f t="shared" ca="1" si="2"/>
        <v>43857</v>
      </c>
      <c r="E6" s="54">
        <f t="shared" ca="1" si="5"/>
        <v>43857</v>
      </c>
      <c r="F6" s="117">
        <f ca="1">VALUE(IFERROR(VLOOKUP(TEXT(E6,"yyyy-mm-dd"),BDiv_RAW!$F$6:$G$1048576,2,FALSE),0))*$N$2</f>
        <v>0</v>
      </c>
      <c r="G6" s="81">
        <f t="shared" ca="1" si="3"/>
        <v>43857</v>
      </c>
      <c r="H6" s="54">
        <f t="shared" ca="1" si="6"/>
        <v>43857</v>
      </c>
      <c r="I6" s="117">
        <f ca="1">VALUE(IFERROR(VLOOKUP(TEXT(H6,"yyyy-mm-dd"),BDiv_RAW!$I$6:$J$1048576,2,FALSE),0))*$N$2</f>
        <v>0</v>
      </c>
      <c r="J6" s="81">
        <f t="shared" ca="1" si="4"/>
        <v>43857</v>
      </c>
      <c r="K6" s="54">
        <f t="shared" ca="1" si="7"/>
        <v>43857</v>
      </c>
      <c r="L6" s="117">
        <f ca="1">VALUE(IFERROR(VLOOKUP(TEXT(K6,"yyyy-mm-dd"),BDiv_RAW!$L$6:$M$1048576,2,FALSE),0))*$N$2</f>
        <v>0</v>
      </c>
      <c r="N6" s="34"/>
      <c r="Q6" s="113"/>
    </row>
    <row r="7" spans="1:17" ht="16.5">
      <c r="A7" s="120">
        <f t="shared" ca="1" si="0"/>
        <v>43858</v>
      </c>
      <c r="B7" s="54">
        <f t="shared" ca="1" si="1"/>
        <v>43858</v>
      </c>
      <c r="C7" s="117">
        <f ca="1">VALUE(IFERROR(VLOOKUP(TEXT(B7,"yyyy-mm-dd"),BDiv_RAW!$C$6:$D$1048576,2,FALSE),0))*$N$2</f>
        <v>0</v>
      </c>
      <c r="D7" s="81">
        <f t="shared" ca="1" si="2"/>
        <v>43858</v>
      </c>
      <c r="E7" s="54">
        <f t="shared" ca="1" si="5"/>
        <v>43858</v>
      </c>
      <c r="F7" s="117">
        <f ca="1">VALUE(IFERROR(VLOOKUP(TEXT(E7,"yyyy-mm-dd"),BDiv_RAW!$F$6:$G$1048576,2,FALSE),0))*$N$2</f>
        <v>0</v>
      </c>
      <c r="G7" s="81">
        <f t="shared" ca="1" si="3"/>
        <v>43858</v>
      </c>
      <c r="H7" s="54">
        <f t="shared" ca="1" si="6"/>
        <v>43858</v>
      </c>
      <c r="I7" s="117">
        <f ca="1">VALUE(IFERROR(VLOOKUP(TEXT(H7,"yyyy-mm-dd"),BDiv_RAW!$I$6:$J$1048576,2,FALSE),0))*$N$2</f>
        <v>0</v>
      </c>
      <c r="J7" s="81">
        <f t="shared" ca="1" si="4"/>
        <v>43858</v>
      </c>
      <c r="K7" s="54">
        <f t="shared" ca="1" si="7"/>
        <v>43858</v>
      </c>
      <c r="L7" s="117">
        <f ca="1">VALUE(IFERROR(VLOOKUP(TEXT(K7,"yyyy-mm-dd"),BDiv_RAW!$L$6:$M$1048576,2,FALSE),0))*$N$2</f>
        <v>0</v>
      </c>
      <c r="Q7" s="113"/>
    </row>
    <row r="8" spans="1:17" ht="16.5">
      <c r="A8" s="120">
        <f t="shared" ca="1" si="0"/>
        <v>43859</v>
      </c>
      <c r="B8" s="54">
        <f t="shared" ca="1" si="1"/>
        <v>43859</v>
      </c>
      <c r="C8" s="117">
        <f ca="1">VALUE(IFERROR(VLOOKUP(TEXT(B8,"yyyy-mm-dd"),BDiv_RAW!$C$6:$D$1048576,2,FALSE),0))*$N$2</f>
        <v>0</v>
      </c>
      <c r="D8" s="81">
        <f t="shared" ca="1" si="2"/>
        <v>43859</v>
      </c>
      <c r="E8" s="54">
        <f t="shared" ca="1" si="5"/>
        <v>43859</v>
      </c>
      <c r="F8" s="117">
        <f ca="1">VALUE(IFERROR(VLOOKUP(TEXT(E8,"yyyy-mm-dd"),BDiv_RAW!$F$6:$G$1048576,2,FALSE),0))*$N$2</f>
        <v>0</v>
      </c>
      <c r="G8" s="81">
        <f t="shared" ca="1" si="3"/>
        <v>43859</v>
      </c>
      <c r="H8" s="54">
        <f t="shared" ca="1" si="6"/>
        <v>43859</v>
      </c>
      <c r="I8" s="117">
        <f ca="1">VALUE(IFERROR(VLOOKUP(TEXT(H8,"yyyy-mm-dd"),BDiv_RAW!$I$6:$J$1048576,2,FALSE),0))*$N$2</f>
        <v>0</v>
      </c>
      <c r="J8" s="81">
        <f t="shared" ca="1" si="4"/>
        <v>43859</v>
      </c>
      <c r="K8" s="54">
        <f t="shared" ca="1" si="7"/>
        <v>43859</v>
      </c>
      <c r="L8" s="117">
        <f ca="1">VALUE(IFERROR(VLOOKUP(TEXT(K8,"yyyy-mm-dd"),BDiv_RAW!$L$6:$M$1048576,2,FALSE),0))*$N$2</f>
        <v>0</v>
      </c>
      <c r="Q8" s="113"/>
    </row>
    <row r="9" spans="1:17" ht="16.5">
      <c r="A9" s="120">
        <f t="shared" ca="1" si="0"/>
        <v>43860</v>
      </c>
      <c r="B9" s="54">
        <f t="shared" ref="B9:B67" ca="1" si="8">B8+1</f>
        <v>43860</v>
      </c>
      <c r="C9" s="117">
        <f ca="1">VALUE(IFERROR(VLOOKUP(TEXT(B9,"yyyy-mm-dd"),BDiv_RAW!$C$6:$D$1048576,2,FALSE),0))*$N$2</f>
        <v>0</v>
      </c>
      <c r="D9" s="81">
        <f t="shared" ca="1" si="2"/>
        <v>43860</v>
      </c>
      <c r="E9" s="54">
        <f t="shared" ca="1" si="5"/>
        <v>43860</v>
      </c>
      <c r="F9" s="117">
        <f ca="1">VALUE(IFERROR(VLOOKUP(TEXT(E9,"yyyy-mm-dd"),BDiv_RAW!$F$6:$G$1048576,2,FALSE),0))*$N$2</f>
        <v>0</v>
      </c>
      <c r="G9" s="81">
        <f t="shared" ca="1" si="3"/>
        <v>43860</v>
      </c>
      <c r="H9" s="54">
        <f t="shared" ca="1" si="6"/>
        <v>43860</v>
      </c>
      <c r="I9" s="117">
        <f ca="1">VALUE(IFERROR(VLOOKUP(TEXT(H9,"yyyy-mm-dd"),BDiv_RAW!$I$6:$J$1048576,2,FALSE),0))*$N$2</f>
        <v>0</v>
      </c>
      <c r="J9" s="81">
        <f t="shared" ca="1" si="4"/>
        <v>43860</v>
      </c>
      <c r="K9" s="54">
        <f t="shared" ca="1" si="7"/>
        <v>43860</v>
      </c>
      <c r="L9" s="117">
        <f ca="1">VALUE(IFERROR(VLOOKUP(TEXT(K9,"yyyy-mm-dd"),BDiv_RAW!$L$6:$M$1048576,2,FALSE),0))*$N$2</f>
        <v>0</v>
      </c>
      <c r="Q9" s="113"/>
    </row>
    <row r="10" spans="1:17" ht="16.5">
      <c r="A10" s="120">
        <f t="shared" ref="A10:A66" ca="1" si="9">B10</f>
        <v>43861</v>
      </c>
      <c r="B10" s="54">
        <f t="shared" ca="1" si="8"/>
        <v>43861</v>
      </c>
      <c r="C10" s="117">
        <f ca="1">VALUE(IFERROR(VLOOKUP(TEXT(B10,"yyyy-mm-dd"),BDiv_RAW!$C$6:$D$1048576,2,FALSE),0))*$N$2</f>
        <v>0</v>
      </c>
      <c r="D10" s="81">
        <f t="shared" ca="1" si="2"/>
        <v>43861</v>
      </c>
      <c r="E10" s="54">
        <f t="shared" ca="1" si="5"/>
        <v>43861</v>
      </c>
      <c r="F10" s="117">
        <f ca="1">VALUE(IFERROR(VLOOKUP(TEXT(E10,"yyyy-mm-dd"),BDiv_RAW!$F$6:$G$1048576,2,FALSE),0))*$N$2</f>
        <v>0</v>
      </c>
      <c r="G10" s="81">
        <f t="shared" ca="1" si="3"/>
        <v>43861</v>
      </c>
      <c r="H10" s="54">
        <f t="shared" ca="1" si="6"/>
        <v>43861</v>
      </c>
      <c r="I10" s="117">
        <f ca="1">VALUE(IFERROR(VLOOKUP(TEXT(H10,"yyyy-mm-dd"),BDiv_RAW!$I$6:$J$1048576,2,FALSE),0))*$N$2</f>
        <v>0</v>
      </c>
      <c r="J10" s="81">
        <f t="shared" ca="1" si="4"/>
        <v>43861</v>
      </c>
      <c r="K10" s="54">
        <f t="shared" ca="1" si="7"/>
        <v>43861</v>
      </c>
      <c r="L10" s="117">
        <f ca="1">VALUE(IFERROR(VLOOKUP(TEXT(K10,"yyyy-mm-dd"),BDiv_RAW!$L$6:$M$1048576,2,FALSE),0))*$N$2</f>
        <v>0</v>
      </c>
      <c r="Q10" s="113"/>
    </row>
    <row r="11" spans="1:17" ht="16.5">
      <c r="A11" s="120">
        <f t="shared" ca="1" si="9"/>
        <v>43862</v>
      </c>
      <c r="B11" s="54">
        <f t="shared" ca="1" si="8"/>
        <v>43862</v>
      </c>
      <c r="C11" s="117">
        <f ca="1">VALUE(IFERROR(VLOOKUP(TEXT(B11,"yyyy-mm-dd"),BDiv_RAW!$C$6:$D$1048576,2,FALSE),0))*$N$2</f>
        <v>0</v>
      </c>
      <c r="D11" s="81">
        <f t="shared" ca="1" si="2"/>
        <v>43862</v>
      </c>
      <c r="E11" s="54">
        <f t="shared" ca="1" si="5"/>
        <v>43862</v>
      </c>
      <c r="F11" s="117">
        <f ca="1">VALUE(IFERROR(VLOOKUP(TEXT(E11,"yyyy-mm-dd"),BDiv_RAW!$F$6:$G$1048576,2,FALSE),0))*$N$2</f>
        <v>0</v>
      </c>
      <c r="G11" s="81">
        <f t="shared" ca="1" si="3"/>
        <v>43862</v>
      </c>
      <c r="H11" s="54">
        <f t="shared" ca="1" si="6"/>
        <v>43862</v>
      </c>
      <c r="I11" s="117">
        <f ca="1">VALUE(IFERROR(VLOOKUP(TEXT(H11,"yyyy-mm-dd"),BDiv_RAW!$I$6:$J$1048576,2,FALSE),0))*$N$2</f>
        <v>0</v>
      </c>
      <c r="J11" s="81">
        <f t="shared" ca="1" si="4"/>
        <v>43862</v>
      </c>
      <c r="K11" s="54">
        <f t="shared" ca="1" si="7"/>
        <v>43862</v>
      </c>
      <c r="L11" s="117">
        <f ca="1">VALUE(IFERROR(VLOOKUP(TEXT(K11,"yyyy-mm-dd"),BDiv_RAW!$L$6:$M$1048576,2,FALSE),0))*$N$2</f>
        <v>0</v>
      </c>
      <c r="Q11" s="113"/>
    </row>
    <row r="12" spans="1:17" ht="16.5">
      <c r="A12" s="120">
        <f t="shared" ca="1" si="9"/>
        <v>43863</v>
      </c>
      <c r="B12" s="54">
        <f t="shared" ca="1" si="8"/>
        <v>43863</v>
      </c>
      <c r="C12" s="117">
        <f ca="1">VALUE(IFERROR(VLOOKUP(TEXT(B12,"yyyy-mm-dd"),BDiv_RAW!$C$6:$D$1048576,2,FALSE),0))*$N$2</f>
        <v>0</v>
      </c>
      <c r="D12" s="81">
        <f t="shared" ca="1" si="2"/>
        <v>43863</v>
      </c>
      <c r="E12" s="54">
        <f t="shared" ca="1" si="5"/>
        <v>43863</v>
      </c>
      <c r="F12" s="117">
        <f ca="1">VALUE(IFERROR(VLOOKUP(TEXT(E12,"yyyy-mm-dd"),BDiv_RAW!$F$6:$G$1048576,2,FALSE),0))*$N$2</f>
        <v>0</v>
      </c>
      <c r="G12" s="81">
        <f t="shared" ca="1" si="3"/>
        <v>43863</v>
      </c>
      <c r="H12" s="54">
        <f t="shared" ca="1" si="6"/>
        <v>43863</v>
      </c>
      <c r="I12" s="117">
        <f ca="1">VALUE(IFERROR(VLOOKUP(TEXT(H12,"yyyy-mm-dd"),BDiv_RAW!$I$6:$J$1048576,2,FALSE),0))*$N$2</f>
        <v>0</v>
      </c>
      <c r="J12" s="81">
        <f t="shared" ca="1" si="4"/>
        <v>43863</v>
      </c>
      <c r="K12" s="54">
        <f t="shared" ca="1" si="7"/>
        <v>43863</v>
      </c>
      <c r="L12" s="117">
        <f ca="1">VALUE(IFERROR(VLOOKUP(TEXT(K12,"yyyy-mm-dd"),BDiv_RAW!$L$6:$M$1048576,2,FALSE),0))*$N$2</f>
        <v>0</v>
      </c>
      <c r="Q12" s="113"/>
    </row>
    <row r="13" spans="1:17" ht="16.5">
      <c r="A13" s="120">
        <f t="shared" ca="1" si="9"/>
        <v>43864</v>
      </c>
      <c r="B13" s="54">
        <f t="shared" ca="1" si="8"/>
        <v>43864</v>
      </c>
      <c r="C13" s="117">
        <f ca="1">VALUE(IFERROR(VLOOKUP(TEXT(B13,"yyyy-mm-dd"),BDiv_RAW!$C$6:$D$1048576,2,FALSE),0))*$N$2</f>
        <v>0</v>
      </c>
      <c r="D13" s="81">
        <f t="shared" ca="1" si="2"/>
        <v>43864</v>
      </c>
      <c r="E13" s="54">
        <f t="shared" ca="1" si="5"/>
        <v>43864</v>
      </c>
      <c r="F13" s="117">
        <f ca="1">VALUE(IFERROR(VLOOKUP(TEXT(E13,"yyyy-mm-dd"),BDiv_RAW!$F$6:$G$1048576,2,FALSE),0))*$N$2</f>
        <v>0</v>
      </c>
      <c r="G13" s="81">
        <f t="shared" ca="1" si="3"/>
        <v>43864</v>
      </c>
      <c r="H13" s="54">
        <f t="shared" ca="1" si="6"/>
        <v>43864</v>
      </c>
      <c r="I13" s="117">
        <f ca="1">VALUE(IFERROR(VLOOKUP(TEXT(H13,"yyyy-mm-dd"),BDiv_RAW!$I$6:$J$1048576,2,FALSE),0))*$N$2</f>
        <v>0</v>
      </c>
      <c r="J13" s="81">
        <f t="shared" ca="1" si="4"/>
        <v>43864</v>
      </c>
      <c r="K13" s="54">
        <f t="shared" ca="1" si="7"/>
        <v>43864</v>
      </c>
      <c r="L13" s="117">
        <f ca="1">VALUE(IFERROR(VLOOKUP(TEXT(K13,"yyyy-mm-dd"),BDiv_RAW!$L$6:$M$1048576,2,FALSE),0))*$N$2</f>
        <v>0</v>
      </c>
      <c r="Q13" s="113"/>
    </row>
    <row r="14" spans="1:17" ht="16.5">
      <c r="A14" s="120">
        <f t="shared" ca="1" si="9"/>
        <v>43865</v>
      </c>
      <c r="B14" s="54">
        <f t="shared" ca="1" si="8"/>
        <v>43865</v>
      </c>
      <c r="C14" s="117">
        <f ca="1">VALUE(IFERROR(VLOOKUP(TEXT(B14,"yyyy-mm-dd"),BDiv_RAW!$C$6:$D$1048576,2,FALSE),0))*$N$2</f>
        <v>0</v>
      </c>
      <c r="D14" s="81">
        <f t="shared" ca="1" si="2"/>
        <v>43865</v>
      </c>
      <c r="E14" s="54">
        <f t="shared" ca="1" si="5"/>
        <v>43865</v>
      </c>
      <c r="F14" s="117">
        <f ca="1">VALUE(IFERROR(VLOOKUP(TEXT(E14,"yyyy-mm-dd"),BDiv_RAW!$F$6:$G$1048576,2,FALSE),0))*$N$2</f>
        <v>0</v>
      </c>
      <c r="G14" s="81">
        <f t="shared" ca="1" si="3"/>
        <v>43865</v>
      </c>
      <c r="H14" s="54">
        <f t="shared" ca="1" si="6"/>
        <v>43865</v>
      </c>
      <c r="I14" s="117">
        <f ca="1">VALUE(IFERROR(VLOOKUP(TEXT(H14,"yyyy-mm-dd"),BDiv_RAW!$I$6:$J$1048576,2,FALSE),0))*$N$2</f>
        <v>0</v>
      </c>
      <c r="J14" s="81">
        <f t="shared" ca="1" si="4"/>
        <v>43865</v>
      </c>
      <c r="K14" s="54">
        <f t="shared" ca="1" si="7"/>
        <v>43865</v>
      </c>
      <c r="L14" s="117">
        <f ca="1">VALUE(IFERROR(VLOOKUP(TEXT(K14,"yyyy-mm-dd"),BDiv_RAW!$L$6:$M$1048576,2,FALSE),0))*$N$2</f>
        <v>0</v>
      </c>
      <c r="Q14" s="113"/>
    </row>
    <row r="15" spans="1:17" ht="16.5">
      <c r="A15" s="120">
        <f t="shared" ca="1" si="9"/>
        <v>43866</v>
      </c>
      <c r="B15" s="54">
        <f t="shared" ca="1" si="8"/>
        <v>43866</v>
      </c>
      <c r="C15" s="117">
        <f ca="1">VALUE(IFERROR(VLOOKUP(TEXT(B15,"yyyy-mm-dd"),BDiv_RAW!$C$6:$D$1048576,2,FALSE),0))*$N$2</f>
        <v>0</v>
      </c>
      <c r="D15" s="81">
        <f t="shared" ca="1" si="2"/>
        <v>43866</v>
      </c>
      <c r="E15" s="54">
        <f t="shared" ca="1" si="5"/>
        <v>43866</v>
      </c>
      <c r="F15" s="117">
        <f ca="1">VALUE(IFERROR(VLOOKUP(TEXT(E15,"yyyy-mm-dd"),BDiv_RAW!$F$6:$G$1048576,2,FALSE),0))*$N$2</f>
        <v>0</v>
      </c>
      <c r="G15" s="81">
        <f t="shared" ca="1" si="3"/>
        <v>43866</v>
      </c>
      <c r="H15" s="54">
        <f t="shared" ca="1" si="6"/>
        <v>43866</v>
      </c>
      <c r="I15" s="117">
        <f ca="1">VALUE(IFERROR(VLOOKUP(TEXT(H15,"yyyy-mm-dd"),BDiv_RAW!$I$6:$J$1048576,2,FALSE),0))*$N$2</f>
        <v>0</v>
      </c>
      <c r="J15" s="81">
        <f t="shared" ca="1" si="4"/>
        <v>43866</v>
      </c>
      <c r="K15" s="54">
        <f t="shared" ca="1" si="7"/>
        <v>43866</v>
      </c>
      <c r="L15" s="117">
        <f ca="1">VALUE(IFERROR(VLOOKUP(TEXT(K15,"yyyy-mm-dd"),BDiv_RAW!$L$6:$M$1048576,2,FALSE),0))*$N$2</f>
        <v>0</v>
      </c>
      <c r="Q15" s="113"/>
    </row>
    <row r="16" spans="1:17" ht="16.5">
      <c r="A16" s="120">
        <f t="shared" ca="1" si="9"/>
        <v>43867</v>
      </c>
      <c r="B16" s="54">
        <f t="shared" ca="1" si="8"/>
        <v>43867</v>
      </c>
      <c r="C16" s="117">
        <f ca="1">VALUE(IFERROR(VLOOKUP(TEXT(B16,"yyyy-mm-dd"),BDiv_RAW!$C$6:$D$1048576,2,FALSE),0))*$N$2</f>
        <v>0</v>
      </c>
      <c r="D16" s="81">
        <f t="shared" ca="1" si="2"/>
        <v>43867</v>
      </c>
      <c r="E16" s="54">
        <f t="shared" ca="1" si="5"/>
        <v>43867</v>
      </c>
      <c r="F16" s="117">
        <f ca="1">VALUE(IFERROR(VLOOKUP(TEXT(E16,"yyyy-mm-dd"),BDiv_RAW!$F$6:$G$1048576,2,FALSE),0))*$N$2</f>
        <v>0</v>
      </c>
      <c r="G16" s="81">
        <f t="shared" ca="1" si="3"/>
        <v>43867</v>
      </c>
      <c r="H16" s="54">
        <f t="shared" ca="1" si="6"/>
        <v>43867</v>
      </c>
      <c r="I16" s="117">
        <f ca="1">VALUE(IFERROR(VLOOKUP(TEXT(H16,"yyyy-mm-dd"),BDiv_RAW!$I$6:$J$1048576,2,FALSE),0))*$N$2</f>
        <v>0</v>
      </c>
      <c r="J16" s="81">
        <f t="shared" ca="1" si="4"/>
        <v>43867</v>
      </c>
      <c r="K16" s="54">
        <f t="shared" ca="1" si="7"/>
        <v>43867</v>
      </c>
      <c r="L16" s="117">
        <f ca="1">VALUE(IFERROR(VLOOKUP(TEXT(K16,"yyyy-mm-dd"),BDiv_RAW!$L$6:$M$1048576,2,FALSE),0))*$N$2</f>
        <v>0</v>
      </c>
      <c r="Q16" s="113"/>
    </row>
    <row r="17" spans="1:17" ht="16.5">
      <c r="A17" s="120">
        <f t="shared" ca="1" si="9"/>
        <v>43868</v>
      </c>
      <c r="B17" s="54">
        <f t="shared" ca="1" si="8"/>
        <v>43868</v>
      </c>
      <c r="C17" s="117">
        <f ca="1">VALUE(IFERROR(VLOOKUP(TEXT(B17,"yyyy-mm-dd"),BDiv_RAW!$C$6:$D$1048576,2,FALSE),0))*$N$2</f>
        <v>0</v>
      </c>
      <c r="D17" s="81">
        <f t="shared" ca="1" si="2"/>
        <v>43868</v>
      </c>
      <c r="E17" s="54">
        <f t="shared" ca="1" si="5"/>
        <v>43868</v>
      </c>
      <c r="F17" s="117">
        <f ca="1">VALUE(IFERROR(VLOOKUP(TEXT(E17,"yyyy-mm-dd"),BDiv_RAW!$F$6:$G$1048576,2,FALSE),0))*$N$2</f>
        <v>0</v>
      </c>
      <c r="G17" s="81">
        <f t="shared" ca="1" si="3"/>
        <v>43868</v>
      </c>
      <c r="H17" s="54">
        <f t="shared" ca="1" si="6"/>
        <v>43868</v>
      </c>
      <c r="I17" s="117">
        <f ca="1">VALUE(IFERROR(VLOOKUP(TEXT(H17,"yyyy-mm-dd"),BDiv_RAW!$I$6:$J$1048576,2,FALSE),0))*$N$2</f>
        <v>0</v>
      </c>
      <c r="J17" s="81">
        <f t="shared" ca="1" si="4"/>
        <v>43868</v>
      </c>
      <c r="K17" s="54">
        <f t="shared" ca="1" si="7"/>
        <v>43868</v>
      </c>
      <c r="L17" s="117">
        <f ca="1">VALUE(IFERROR(VLOOKUP(TEXT(K17,"yyyy-mm-dd"),BDiv_RAW!$L$6:$M$1048576,2,FALSE),0))*$N$2</f>
        <v>0</v>
      </c>
      <c r="Q17" s="113"/>
    </row>
    <row r="18" spans="1:17" ht="16.5">
      <c r="A18" s="120">
        <f t="shared" ca="1" si="9"/>
        <v>43869</v>
      </c>
      <c r="B18" s="54">
        <f t="shared" ca="1" si="8"/>
        <v>43869</v>
      </c>
      <c r="C18" s="117">
        <f ca="1">VALUE(IFERROR(VLOOKUP(TEXT(B18,"yyyy-mm-dd"),BDiv_RAW!$C$6:$D$1048576,2,FALSE),0))*$N$2</f>
        <v>0</v>
      </c>
      <c r="D18" s="81">
        <f t="shared" ca="1" si="2"/>
        <v>43869</v>
      </c>
      <c r="E18" s="54">
        <f t="shared" ca="1" si="5"/>
        <v>43869</v>
      </c>
      <c r="F18" s="117">
        <f ca="1">VALUE(IFERROR(VLOOKUP(TEXT(E18,"yyyy-mm-dd"),BDiv_RAW!$F$6:$G$1048576,2,FALSE),0))*$N$2</f>
        <v>0</v>
      </c>
      <c r="G18" s="81">
        <f t="shared" ca="1" si="3"/>
        <v>43869</v>
      </c>
      <c r="H18" s="54">
        <f t="shared" ca="1" si="6"/>
        <v>43869</v>
      </c>
      <c r="I18" s="117">
        <f ca="1">VALUE(IFERROR(VLOOKUP(TEXT(H18,"yyyy-mm-dd"),BDiv_RAW!$I$6:$J$1048576,2,FALSE),0))*$N$2</f>
        <v>0</v>
      </c>
      <c r="J18" s="81">
        <f t="shared" ca="1" si="4"/>
        <v>43869</v>
      </c>
      <c r="K18" s="54">
        <f t="shared" ca="1" si="7"/>
        <v>43869</v>
      </c>
      <c r="L18" s="117">
        <f ca="1">VALUE(IFERROR(VLOOKUP(TEXT(K18,"yyyy-mm-dd"),BDiv_RAW!$L$6:$M$1048576,2,FALSE),0))*$N$2</f>
        <v>0</v>
      </c>
      <c r="Q18" s="113"/>
    </row>
    <row r="19" spans="1:17" ht="16.5">
      <c r="A19" s="120">
        <f t="shared" ca="1" si="9"/>
        <v>43870</v>
      </c>
      <c r="B19" s="54">
        <f t="shared" ca="1" si="8"/>
        <v>43870</v>
      </c>
      <c r="C19" s="117">
        <f ca="1">VALUE(IFERROR(VLOOKUP(TEXT(B19,"yyyy-mm-dd"),BDiv_RAW!$C$6:$D$1048576,2,FALSE),0))*$N$2</f>
        <v>0</v>
      </c>
      <c r="D19" s="81">
        <f t="shared" ca="1" si="2"/>
        <v>43870</v>
      </c>
      <c r="E19" s="54">
        <f t="shared" ca="1" si="5"/>
        <v>43870</v>
      </c>
      <c r="F19" s="117">
        <f ca="1">VALUE(IFERROR(VLOOKUP(TEXT(E19,"yyyy-mm-dd"),BDiv_RAW!$F$6:$G$1048576,2,FALSE),0))*$N$2</f>
        <v>0</v>
      </c>
      <c r="G19" s="81">
        <f t="shared" ca="1" si="3"/>
        <v>43870</v>
      </c>
      <c r="H19" s="54">
        <f t="shared" ca="1" si="6"/>
        <v>43870</v>
      </c>
      <c r="I19" s="117">
        <f ca="1">VALUE(IFERROR(VLOOKUP(TEXT(H19,"yyyy-mm-dd"),BDiv_RAW!$I$6:$J$1048576,2,FALSE),0))*$N$2</f>
        <v>0</v>
      </c>
      <c r="J19" s="81">
        <f t="shared" ca="1" si="4"/>
        <v>43870</v>
      </c>
      <c r="K19" s="54">
        <f t="shared" ca="1" si="7"/>
        <v>43870</v>
      </c>
      <c r="L19" s="117">
        <f ca="1">VALUE(IFERROR(VLOOKUP(TEXT(K19,"yyyy-mm-dd"),BDiv_RAW!$L$6:$M$1048576,2,FALSE),0))*$N$2</f>
        <v>0</v>
      </c>
      <c r="Q19" s="113"/>
    </row>
    <row r="20" spans="1:17" ht="16.5">
      <c r="A20" s="120">
        <f t="shared" ca="1" si="9"/>
        <v>43871</v>
      </c>
      <c r="B20" s="54">
        <f t="shared" ca="1" si="8"/>
        <v>43871</v>
      </c>
      <c r="C20" s="117">
        <f ca="1">VALUE(IFERROR(VLOOKUP(TEXT(B20,"yyyy-mm-dd"),BDiv_RAW!$C$6:$D$1048576,2,FALSE),0))*$N$2</f>
        <v>0</v>
      </c>
      <c r="D20" s="81">
        <f t="shared" ca="1" si="2"/>
        <v>43871</v>
      </c>
      <c r="E20" s="54">
        <f t="shared" ca="1" si="5"/>
        <v>43871</v>
      </c>
      <c r="F20" s="117">
        <f ca="1">VALUE(IFERROR(VLOOKUP(TEXT(E20,"yyyy-mm-dd"),BDiv_RAW!$F$6:$G$1048576,2,FALSE),0))*$N$2</f>
        <v>0</v>
      </c>
      <c r="G20" s="81">
        <f t="shared" ca="1" si="3"/>
        <v>43871</v>
      </c>
      <c r="H20" s="54">
        <f t="shared" ca="1" si="6"/>
        <v>43871</v>
      </c>
      <c r="I20" s="117">
        <f ca="1">VALUE(IFERROR(VLOOKUP(TEXT(H20,"yyyy-mm-dd"),BDiv_RAW!$I$6:$J$1048576,2,FALSE),0))*$N$2</f>
        <v>0</v>
      </c>
      <c r="J20" s="81">
        <f t="shared" ca="1" si="4"/>
        <v>43871</v>
      </c>
      <c r="K20" s="54">
        <f t="shared" ca="1" si="7"/>
        <v>43871</v>
      </c>
      <c r="L20" s="117">
        <f ca="1">VALUE(IFERROR(VLOOKUP(TEXT(K20,"yyyy-mm-dd"),BDiv_RAW!$L$6:$M$1048576,2,FALSE),0))*$N$2</f>
        <v>0</v>
      </c>
      <c r="Q20" s="113"/>
    </row>
    <row r="21" spans="1:17" ht="16.5">
      <c r="A21" s="120">
        <f t="shared" ca="1" si="9"/>
        <v>43872</v>
      </c>
      <c r="B21" s="54">
        <f t="shared" ca="1" si="8"/>
        <v>43872</v>
      </c>
      <c r="C21" s="117">
        <f ca="1">VALUE(IFERROR(VLOOKUP(TEXT(B21,"yyyy-mm-dd"),BDiv_RAW!$C$6:$D$1048576,2,FALSE),0))*$N$2</f>
        <v>0</v>
      </c>
      <c r="D21" s="81">
        <f t="shared" ca="1" si="2"/>
        <v>43872</v>
      </c>
      <c r="E21" s="54">
        <f t="shared" ca="1" si="5"/>
        <v>43872</v>
      </c>
      <c r="F21" s="117">
        <f ca="1">VALUE(IFERROR(VLOOKUP(TEXT(E21,"yyyy-mm-dd"),BDiv_RAW!$F$6:$G$1048576,2,FALSE),0))*$N$2</f>
        <v>0</v>
      </c>
      <c r="G21" s="81">
        <f t="shared" ca="1" si="3"/>
        <v>43872</v>
      </c>
      <c r="H21" s="54">
        <f t="shared" ca="1" si="6"/>
        <v>43872</v>
      </c>
      <c r="I21" s="117">
        <f ca="1">VALUE(IFERROR(VLOOKUP(TEXT(H21,"yyyy-mm-dd"),BDiv_RAW!$I$6:$J$1048576,2,FALSE),0))*$N$2</f>
        <v>0</v>
      </c>
      <c r="J21" s="81">
        <f t="shared" ca="1" si="4"/>
        <v>43872</v>
      </c>
      <c r="K21" s="54">
        <f t="shared" ca="1" si="7"/>
        <v>43872</v>
      </c>
      <c r="L21" s="117">
        <f ca="1">VALUE(IFERROR(VLOOKUP(TEXT(K21,"yyyy-mm-dd"),BDiv_RAW!$L$6:$M$1048576,2,FALSE),0))*$N$2</f>
        <v>0</v>
      </c>
      <c r="Q21" s="113"/>
    </row>
    <row r="22" spans="1:17" ht="16.5">
      <c r="A22" s="120">
        <f t="shared" ca="1" si="9"/>
        <v>43873</v>
      </c>
      <c r="B22" s="54">
        <f t="shared" ca="1" si="8"/>
        <v>43873</v>
      </c>
      <c r="C22" s="117">
        <f ca="1">VALUE(IFERROR(VLOOKUP(TEXT(B22,"yyyy-mm-dd"),BDiv_RAW!$C$6:$D$1048576,2,FALSE),0))*$N$2</f>
        <v>0</v>
      </c>
      <c r="D22" s="81">
        <f t="shared" ca="1" si="2"/>
        <v>43873</v>
      </c>
      <c r="E22" s="54">
        <f t="shared" ca="1" si="5"/>
        <v>43873</v>
      </c>
      <c r="F22" s="117">
        <f ca="1">VALUE(IFERROR(VLOOKUP(TEXT(E22,"yyyy-mm-dd"),BDiv_RAW!$F$6:$G$1048576,2,FALSE),0))*$N$2</f>
        <v>0</v>
      </c>
      <c r="G22" s="81">
        <f t="shared" ca="1" si="3"/>
        <v>43873</v>
      </c>
      <c r="H22" s="54">
        <f t="shared" ca="1" si="6"/>
        <v>43873</v>
      </c>
      <c r="I22" s="117">
        <f ca="1">VALUE(IFERROR(VLOOKUP(TEXT(H22,"yyyy-mm-dd"),BDiv_RAW!$I$6:$J$1048576,2,FALSE),0))*$N$2</f>
        <v>0</v>
      </c>
      <c r="J22" s="81">
        <f t="shared" ca="1" si="4"/>
        <v>43873</v>
      </c>
      <c r="K22" s="54">
        <f t="shared" ca="1" si="7"/>
        <v>43873</v>
      </c>
      <c r="L22" s="117">
        <f ca="1">VALUE(IFERROR(VLOOKUP(TEXT(K22,"yyyy-mm-dd"),BDiv_RAW!$L$6:$M$1048576,2,FALSE),0))*$N$2</f>
        <v>0</v>
      </c>
      <c r="Q22" s="113"/>
    </row>
    <row r="23" spans="1:17" ht="16.5">
      <c r="A23" s="120">
        <f t="shared" ca="1" si="9"/>
        <v>43874</v>
      </c>
      <c r="B23" s="54">
        <f t="shared" ca="1" si="8"/>
        <v>43874</v>
      </c>
      <c r="C23" s="117">
        <f ca="1">VALUE(IFERROR(VLOOKUP(TEXT(B23,"yyyy-mm-dd"),BDiv_RAW!$C$6:$D$1048576,2,FALSE),0))*$N$2</f>
        <v>0</v>
      </c>
      <c r="D23" s="81">
        <f t="shared" ca="1" si="2"/>
        <v>43874</v>
      </c>
      <c r="E23" s="54">
        <f t="shared" ca="1" si="5"/>
        <v>43874</v>
      </c>
      <c r="F23" s="117">
        <f ca="1">VALUE(IFERROR(VLOOKUP(TEXT(E23,"yyyy-mm-dd"),BDiv_RAW!$F$6:$G$1048576,2,FALSE),0))*$N$2</f>
        <v>0</v>
      </c>
      <c r="G23" s="81">
        <f t="shared" ca="1" si="3"/>
        <v>43874</v>
      </c>
      <c r="H23" s="54">
        <f t="shared" ca="1" si="6"/>
        <v>43874</v>
      </c>
      <c r="I23" s="117">
        <f ca="1">VALUE(IFERROR(VLOOKUP(TEXT(H23,"yyyy-mm-dd"),BDiv_RAW!$I$6:$J$1048576,2,FALSE),0))*$N$2</f>
        <v>0</v>
      </c>
      <c r="J23" s="81">
        <f t="shared" ca="1" si="4"/>
        <v>43874</v>
      </c>
      <c r="K23" s="54">
        <f t="shared" ca="1" si="7"/>
        <v>43874</v>
      </c>
      <c r="L23" s="117">
        <f ca="1">VALUE(IFERROR(VLOOKUP(TEXT(K23,"yyyy-mm-dd"),BDiv_RAW!$L$6:$M$1048576,2,FALSE),0))*$N$2</f>
        <v>0</v>
      </c>
      <c r="Q23" s="113"/>
    </row>
    <row r="24" spans="1:17" ht="16.5">
      <c r="A24" s="120">
        <f t="shared" ca="1" si="9"/>
        <v>43875</v>
      </c>
      <c r="B24" s="54">
        <f t="shared" ca="1" si="8"/>
        <v>43875</v>
      </c>
      <c r="C24" s="117">
        <f ca="1">VALUE(IFERROR(VLOOKUP(TEXT(B24,"yyyy-mm-dd"),BDiv_RAW!$C$6:$D$1048576,2,FALSE),0))*$N$2</f>
        <v>0</v>
      </c>
      <c r="D24" s="81">
        <f t="shared" ca="1" si="2"/>
        <v>43875</v>
      </c>
      <c r="E24" s="54">
        <f t="shared" ca="1" si="5"/>
        <v>43875</v>
      </c>
      <c r="F24" s="117">
        <f ca="1">VALUE(IFERROR(VLOOKUP(TEXT(E24,"yyyy-mm-dd"),BDiv_RAW!$F$6:$G$1048576,2,FALSE),0))*$N$2</f>
        <v>0</v>
      </c>
      <c r="G24" s="81">
        <f t="shared" ca="1" si="3"/>
        <v>43875</v>
      </c>
      <c r="H24" s="54">
        <f t="shared" ca="1" si="6"/>
        <v>43875</v>
      </c>
      <c r="I24" s="117">
        <f ca="1">VALUE(IFERROR(VLOOKUP(TEXT(H24,"yyyy-mm-dd"),BDiv_RAW!$I$6:$J$1048576,2,FALSE),0))*$N$2</f>
        <v>0</v>
      </c>
      <c r="J24" s="81">
        <f t="shared" ca="1" si="4"/>
        <v>43875</v>
      </c>
      <c r="K24" s="54">
        <f t="shared" ca="1" si="7"/>
        <v>43875</v>
      </c>
      <c r="L24" s="117">
        <f ca="1">VALUE(IFERROR(VLOOKUP(TEXT(K24,"yyyy-mm-dd"),BDiv_RAW!$L$6:$M$1048576,2,FALSE),0))*$N$2</f>
        <v>0</v>
      </c>
      <c r="Q24" s="113"/>
    </row>
    <row r="25" spans="1:17" ht="16.5">
      <c r="A25" s="120">
        <f t="shared" ca="1" si="9"/>
        <v>43876</v>
      </c>
      <c r="B25" s="54">
        <f t="shared" ca="1" si="8"/>
        <v>43876</v>
      </c>
      <c r="C25" s="117">
        <f ca="1">VALUE(IFERROR(VLOOKUP(TEXT(B25,"yyyy-mm-dd"),BDiv_RAW!$C$6:$D$1048576,2,FALSE),0))*$N$2</f>
        <v>0</v>
      </c>
      <c r="D25" s="81">
        <f t="shared" ca="1" si="2"/>
        <v>43876</v>
      </c>
      <c r="E25" s="54">
        <f t="shared" ca="1" si="5"/>
        <v>43876</v>
      </c>
      <c r="F25" s="117">
        <f ca="1">VALUE(IFERROR(VLOOKUP(TEXT(E25,"yyyy-mm-dd"),BDiv_RAW!$F$6:$G$1048576,2,FALSE),0))*$N$2</f>
        <v>0</v>
      </c>
      <c r="G25" s="81">
        <f t="shared" ca="1" si="3"/>
        <v>43876</v>
      </c>
      <c r="H25" s="54">
        <f t="shared" ca="1" si="6"/>
        <v>43876</v>
      </c>
      <c r="I25" s="117">
        <f ca="1">VALUE(IFERROR(VLOOKUP(TEXT(H25,"yyyy-mm-dd"),BDiv_RAW!$I$6:$J$1048576,2,FALSE),0))*$N$2</f>
        <v>0</v>
      </c>
      <c r="J25" s="81">
        <f t="shared" ca="1" si="4"/>
        <v>43876</v>
      </c>
      <c r="K25" s="54">
        <f t="shared" ca="1" si="7"/>
        <v>43876</v>
      </c>
      <c r="L25" s="117">
        <f ca="1">VALUE(IFERROR(VLOOKUP(TEXT(K25,"yyyy-mm-dd"),BDiv_RAW!$L$6:$M$1048576,2,FALSE),0))*$N$2</f>
        <v>0</v>
      </c>
      <c r="Q25" s="113"/>
    </row>
    <row r="26" spans="1:17" ht="16.5">
      <c r="A26" s="120">
        <f t="shared" ca="1" si="9"/>
        <v>43877</v>
      </c>
      <c r="B26" s="54">
        <f t="shared" ca="1" si="8"/>
        <v>43877</v>
      </c>
      <c r="C26" s="117">
        <f ca="1">VALUE(IFERROR(VLOOKUP(TEXT(B26,"yyyy-mm-dd"),BDiv_RAW!$C$6:$D$1048576,2,FALSE),0))*$N$2</f>
        <v>0</v>
      </c>
      <c r="D26" s="81">
        <f t="shared" ca="1" si="2"/>
        <v>43877</v>
      </c>
      <c r="E26" s="54">
        <f t="shared" ca="1" si="5"/>
        <v>43877</v>
      </c>
      <c r="F26" s="117">
        <f ca="1">VALUE(IFERROR(VLOOKUP(TEXT(E26,"yyyy-mm-dd"),BDiv_RAW!$F$6:$G$1048576,2,FALSE),0))*$N$2</f>
        <v>0</v>
      </c>
      <c r="G26" s="81">
        <f t="shared" ca="1" si="3"/>
        <v>43877</v>
      </c>
      <c r="H26" s="54">
        <f t="shared" ca="1" si="6"/>
        <v>43877</v>
      </c>
      <c r="I26" s="117">
        <f ca="1">VALUE(IFERROR(VLOOKUP(TEXT(H26,"yyyy-mm-dd"),BDiv_RAW!$I$6:$J$1048576,2,FALSE),0))*$N$2</f>
        <v>0</v>
      </c>
      <c r="J26" s="81">
        <f t="shared" ca="1" si="4"/>
        <v>43877</v>
      </c>
      <c r="K26" s="54">
        <f t="shared" ca="1" si="7"/>
        <v>43877</v>
      </c>
      <c r="L26" s="117">
        <f ca="1">VALUE(IFERROR(VLOOKUP(TEXT(K26,"yyyy-mm-dd"),BDiv_RAW!$L$6:$M$1048576,2,FALSE),0))*$N$2</f>
        <v>0</v>
      </c>
      <c r="Q26" s="113"/>
    </row>
    <row r="27" spans="1:17" ht="16.5">
      <c r="A27" s="120">
        <f t="shared" ca="1" si="9"/>
        <v>43878</v>
      </c>
      <c r="B27" s="54">
        <f t="shared" ca="1" si="8"/>
        <v>43878</v>
      </c>
      <c r="C27" s="117">
        <f ca="1">VALUE(IFERROR(VLOOKUP(TEXT(B27,"yyyy-mm-dd"),BDiv_RAW!$C$6:$D$1048576,2,FALSE),0))*$N$2</f>
        <v>0</v>
      </c>
      <c r="D27" s="81">
        <f t="shared" ca="1" si="2"/>
        <v>43878</v>
      </c>
      <c r="E27" s="54">
        <f t="shared" ca="1" si="5"/>
        <v>43878</v>
      </c>
      <c r="F27" s="117">
        <f ca="1">VALUE(IFERROR(VLOOKUP(TEXT(E27,"yyyy-mm-dd"),BDiv_RAW!$F$6:$G$1048576,2,FALSE),0))*$N$2</f>
        <v>0</v>
      </c>
      <c r="G27" s="81">
        <f t="shared" ca="1" si="3"/>
        <v>43878</v>
      </c>
      <c r="H27" s="54">
        <f t="shared" ca="1" si="6"/>
        <v>43878</v>
      </c>
      <c r="I27" s="117">
        <f ca="1">VALUE(IFERROR(VLOOKUP(TEXT(H27,"yyyy-mm-dd"),BDiv_RAW!$I$6:$J$1048576,2,FALSE),0))*$N$2</f>
        <v>0</v>
      </c>
      <c r="J27" s="81">
        <f t="shared" ca="1" si="4"/>
        <v>43878</v>
      </c>
      <c r="K27" s="54">
        <f t="shared" ca="1" si="7"/>
        <v>43878</v>
      </c>
      <c r="L27" s="117">
        <f ca="1">VALUE(IFERROR(VLOOKUP(TEXT(K27,"yyyy-mm-dd"),BDiv_RAW!$L$6:$M$1048576,2,FALSE),0))*$N$2</f>
        <v>0</v>
      </c>
      <c r="Q27" s="113"/>
    </row>
    <row r="28" spans="1:17" ht="16.5">
      <c r="A28" s="120">
        <f t="shared" ca="1" si="9"/>
        <v>43879</v>
      </c>
      <c r="B28" s="54">
        <f t="shared" ca="1" si="8"/>
        <v>43879</v>
      </c>
      <c r="C28" s="117">
        <f ca="1">VALUE(IFERROR(VLOOKUP(TEXT(B28,"yyyy-mm-dd"),BDiv_RAW!$C$6:$D$1048576,2,FALSE),0))*$N$2</f>
        <v>0</v>
      </c>
      <c r="D28" s="81">
        <f t="shared" ca="1" si="2"/>
        <v>43879</v>
      </c>
      <c r="E28" s="54">
        <f t="shared" ca="1" si="5"/>
        <v>43879</v>
      </c>
      <c r="F28" s="117">
        <f ca="1">VALUE(IFERROR(VLOOKUP(TEXT(E28,"yyyy-mm-dd"),BDiv_RAW!$F$6:$G$1048576,2,FALSE),0))*$N$2</f>
        <v>0</v>
      </c>
      <c r="G28" s="81">
        <f t="shared" ca="1" si="3"/>
        <v>43879</v>
      </c>
      <c r="H28" s="54">
        <f t="shared" ca="1" si="6"/>
        <v>43879</v>
      </c>
      <c r="I28" s="117">
        <f ca="1">VALUE(IFERROR(VLOOKUP(TEXT(H28,"yyyy-mm-dd"),BDiv_RAW!$I$6:$J$1048576,2,FALSE),0))*$N$2</f>
        <v>0</v>
      </c>
      <c r="J28" s="81">
        <f t="shared" ca="1" si="4"/>
        <v>43879</v>
      </c>
      <c r="K28" s="54">
        <f t="shared" ca="1" si="7"/>
        <v>43879</v>
      </c>
      <c r="L28" s="117">
        <f ca="1">VALUE(IFERROR(VLOOKUP(TEXT(K28,"yyyy-mm-dd"),BDiv_RAW!$L$6:$M$1048576,2,FALSE),0))*$N$2</f>
        <v>0</v>
      </c>
      <c r="Q28" s="113"/>
    </row>
    <row r="29" spans="1:17" ht="16.5">
      <c r="A29" s="120">
        <f t="shared" ca="1" si="9"/>
        <v>43880</v>
      </c>
      <c r="B29" s="54">
        <f t="shared" ca="1" si="8"/>
        <v>43880</v>
      </c>
      <c r="C29" s="117">
        <f ca="1">VALUE(IFERROR(VLOOKUP(TEXT(B29,"yyyy-mm-dd"),BDiv_RAW!$C$6:$D$1048576,2,FALSE),0))*$N$2</f>
        <v>0</v>
      </c>
      <c r="D29" s="81">
        <f t="shared" ca="1" si="2"/>
        <v>43880</v>
      </c>
      <c r="E29" s="54">
        <f t="shared" ca="1" si="5"/>
        <v>43880</v>
      </c>
      <c r="F29" s="117">
        <f ca="1">VALUE(IFERROR(VLOOKUP(TEXT(E29,"yyyy-mm-dd"),BDiv_RAW!$F$6:$G$1048576,2,FALSE),0))*$N$2</f>
        <v>0</v>
      </c>
      <c r="G29" s="81">
        <f t="shared" ca="1" si="3"/>
        <v>43880</v>
      </c>
      <c r="H29" s="54">
        <f t="shared" ca="1" si="6"/>
        <v>43880</v>
      </c>
      <c r="I29" s="117">
        <f ca="1">VALUE(IFERROR(VLOOKUP(TEXT(H29,"yyyy-mm-dd"),BDiv_RAW!$I$6:$J$1048576,2,FALSE),0))*$N$2</f>
        <v>0</v>
      </c>
      <c r="J29" s="81">
        <f t="shared" ca="1" si="4"/>
        <v>43880</v>
      </c>
      <c r="K29" s="54">
        <f t="shared" ca="1" si="7"/>
        <v>43880</v>
      </c>
      <c r="L29" s="117">
        <f ca="1">VALUE(IFERROR(VLOOKUP(TEXT(K29,"yyyy-mm-dd"),BDiv_RAW!$L$6:$M$1048576,2,FALSE),0))*$N$2</f>
        <v>0</v>
      </c>
      <c r="Q29" s="113"/>
    </row>
    <row r="30" spans="1:17" ht="16.5">
      <c r="A30" s="120">
        <f t="shared" ca="1" si="9"/>
        <v>43881</v>
      </c>
      <c r="B30" s="54">
        <f t="shared" ca="1" si="8"/>
        <v>43881</v>
      </c>
      <c r="C30" s="117">
        <f ca="1">VALUE(IFERROR(VLOOKUP(TEXT(B30,"yyyy-mm-dd"),BDiv_RAW!$C$6:$D$1048576,2,FALSE),0))*$N$2</f>
        <v>0</v>
      </c>
      <c r="D30" s="81">
        <f t="shared" ca="1" si="2"/>
        <v>43881</v>
      </c>
      <c r="E30" s="54">
        <f t="shared" ca="1" si="5"/>
        <v>43881</v>
      </c>
      <c r="F30" s="117">
        <f ca="1">VALUE(IFERROR(VLOOKUP(TEXT(E30,"yyyy-mm-dd"),BDiv_RAW!$F$6:$G$1048576,2,FALSE),0))*$N$2</f>
        <v>0</v>
      </c>
      <c r="G30" s="81">
        <f t="shared" ca="1" si="3"/>
        <v>43881</v>
      </c>
      <c r="H30" s="54">
        <f t="shared" ca="1" si="6"/>
        <v>43881</v>
      </c>
      <c r="I30" s="117">
        <f ca="1">VALUE(IFERROR(VLOOKUP(TEXT(H30,"yyyy-mm-dd"),BDiv_RAW!$I$6:$J$1048576,2,FALSE),0))*$N$2</f>
        <v>0</v>
      </c>
      <c r="J30" s="81">
        <f t="shared" ca="1" si="4"/>
        <v>43881</v>
      </c>
      <c r="K30" s="54">
        <f t="shared" ca="1" si="7"/>
        <v>43881</v>
      </c>
      <c r="L30" s="117">
        <f ca="1">VALUE(IFERROR(VLOOKUP(TEXT(K30,"yyyy-mm-dd"),BDiv_RAW!$L$6:$M$1048576,2,FALSE),0))*$N$2</f>
        <v>0</v>
      </c>
      <c r="Q30" s="113"/>
    </row>
    <row r="31" spans="1:17" ht="16.5">
      <c r="A31" s="120">
        <f t="shared" ca="1" si="9"/>
        <v>43882</v>
      </c>
      <c r="B31" s="54">
        <f t="shared" ca="1" si="8"/>
        <v>43882</v>
      </c>
      <c r="C31" s="117">
        <f ca="1">VALUE(IFERROR(VLOOKUP(TEXT(B31,"yyyy-mm-dd"),BDiv_RAW!$C$6:$D$1048576,2,FALSE),0))*$N$2</f>
        <v>0</v>
      </c>
      <c r="D31" s="81">
        <f t="shared" ca="1" si="2"/>
        <v>43882</v>
      </c>
      <c r="E31" s="54">
        <f t="shared" ca="1" si="5"/>
        <v>43882</v>
      </c>
      <c r="F31" s="117">
        <f ca="1">VALUE(IFERROR(VLOOKUP(TEXT(E31,"yyyy-mm-dd"),BDiv_RAW!$F$6:$G$1048576,2,FALSE),0))*$N$2</f>
        <v>0</v>
      </c>
      <c r="G31" s="81">
        <f t="shared" ca="1" si="3"/>
        <v>43882</v>
      </c>
      <c r="H31" s="54">
        <f t="shared" ca="1" si="6"/>
        <v>43882</v>
      </c>
      <c r="I31" s="117">
        <f ca="1">VALUE(IFERROR(VLOOKUP(TEXT(H31,"yyyy-mm-dd"),BDiv_RAW!$I$6:$J$1048576,2,FALSE),0))*$N$2</f>
        <v>0</v>
      </c>
      <c r="J31" s="81">
        <f t="shared" ca="1" si="4"/>
        <v>43882</v>
      </c>
      <c r="K31" s="54">
        <f t="shared" ca="1" si="7"/>
        <v>43882</v>
      </c>
      <c r="L31" s="117">
        <f ca="1">VALUE(IFERROR(VLOOKUP(TEXT(K31,"yyyy-mm-dd"),BDiv_RAW!$L$6:$M$1048576,2,FALSE),0))*$N$2</f>
        <v>0</v>
      </c>
      <c r="Q31" s="113"/>
    </row>
    <row r="32" spans="1:17" ht="16.5">
      <c r="A32" s="120">
        <f t="shared" ca="1" si="9"/>
        <v>43883</v>
      </c>
      <c r="B32" s="54">
        <f t="shared" ca="1" si="8"/>
        <v>43883</v>
      </c>
      <c r="C32" s="117">
        <f ca="1">VALUE(IFERROR(VLOOKUP(TEXT(B32,"yyyy-mm-dd"),BDiv_RAW!$C$6:$D$1048576,2,FALSE),0))*$N$2</f>
        <v>0</v>
      </c>
      <c r="D32" s="81">
        <f t="shared" ca="1" si="2"/>
        <v>43883</v>
      </c>
      <c r="E32" s="54">
        <f t="shared" ca="1" si="5"/>
        <v>43883</v>
      </c>
      <c r="F32" s="117">
        <f ca="1">VALUE(IFERROR(VLOOKUP(TEXT(E32,"yyyy-mm-dd"),BDiv_RAW!$F$6:$G$1048576,2,FALSE),0))*$N$2</f>
        <v>0</v>
      </c>
      <c r="G32" s="81">
        <f t="shared" ca="1" si="3"/>
        <v>43883</v>
      </c>
      <c r="H32" s="54">
        <f t="shared" ca="1" si="6"/>
        <v>43883</v>
      </c>
      <c r="I32" s="117">
        <f ca="1">VALUE(IFERROR(VLOOKUP(TEXT(H32,"yyyy-mm-dd"),BDiv_RAW!$I$6:$J$1048576,2,FALSE),0))*$N$2</f>
        <v>0</v>
      </c>
      <c r="J32" s="81">
        <f t="shared" ca="1" si="4"/>
        <v>43883</v>
      </c>
      <c r="K32" s="54">
        <f t="shared" ca="1" si="7"/>
        <v>43883</v>
      </c>
      <c r="L32" s="117">
        <f ca="1">VALUE(IFERROR(VLOOKUP(TEXT(K32,"yyyy-mm-dd"),BDiv_RAW!$L$6:$M$1048576,2,FALSE),0))*$N$2</f>
        <v>0</v>
      </c>
      <c r="Q32" s="113"/>
    </row>
    <row r="33" spans="1:17" ht="16.5">
      <c r="A33" s="120">
        <f t="shared" ca="1" si="9"/>
        <v>43884</v>
      </c>
      <c r="B33" s="54">
        <f t="shared" ca="1" si="8"/>
        <v>43884</v>
      </c>
      <c r="C33" s="117">
        <f ca="1">VALUE(IFERROR(VLOOKUP(TEXT(B33,"yyyy-mm-dd"),BDiv_RAW!$C$6:$D$1048576,2,FALSE),0))*$N$2</f>
        <v>0</v>
      </c>
      <c r="D33" s="81">
        <f t="shared" ca="1" si="2"/>
        <v>43884</v>
      </c>
      <c r="E33" s="54">
        <f t="shared" ca="1" si="5"/>
        <v>43884</v>
      </c>
      <c r="F33" s="117">
        <f ca="1">VALUE(IFERROR(VLOOKUP(TEXT(E33,"yyyy-mm-dd"),BDiv_RAW!$F$6:$G$1048576,2,FALSE),0))*$N$2</f>
        <v>0</v>
      </c>
      <c r="G33" s="81">
        <f t="shared" ca="1" si="3"/>
        <v>43884</v>
      </c>
      <c r="H33" s="54">
        <f t="shared" ca="1" si="6"/>
        <v>43884</v>
      </c>
      <c r="I33" s="117">
        <f ca="1">VALUE(IFERROR(VLOOKUP(TEXT(H33,"yyyy-mm-dd"),BDiv_RAW!$I$6:$J$1048576,2,FALSE),0))*$N$2</f>
        <v>0</v>
      </c>
      <c r="J33" s="81">
        <f t="shared" ca="1" si="4"/>
        <v>43884</v>
      </c>
      <c r="K33" s="54">
        <f t="shared" ca="1" si="7"/>
        <v>43884</v>
      </c>
      <c r="L33" s="117">
        <f ca="1">VALUE(IFERROR(VLOOKUP(TEXT(K33,"yyyy-mm-dd"),BDiv_RAW!$L$6:$M$1048576,2,FALSE),0))*$N$2</f>
        <v>0</v>
      </c>
      <c r="Q33" s="113"/>
    </row>
    <row r="34" spans="1:17" ht="16.5">
      <c r="A34" s="120">
        <f t="shared" ca="1" si="9"/>
        <v>43885</v>
      </c>
      <c r="B34" s="54">
        <f t="shared" ca="1" si="8"/>
        <v>43885</v>
      </c>
      <c r="C34" s="117">
        <f ca="1">VALUE(IFERROR(VLOOKUP(TEXT(B34,"yyyy-mm-dd"),BDiv_RAW!$C$6:$D$1048576,2,FALSE),0))*$N$2</f>
        <v>0</v>
      </c>
      <c r="D34" s="81">
        <f t="shared" ca="1" si="2"/>
        <v>43885</v>
      </c>
      <c r="E34" s="54">
        <f t="shared" ca="1" si="5"/>
        <v>43885</v>
      </c>
      <c r="F34" s="117">
        <f ca="1">VALUE(IFERROR(VLOOKUP(TEXT(E34,"yyyy-mm-dd"),BDiv_RAW!$F$6:$G$1048576,2,FALSE),0))*$N$2</f>
        <v>0</v>
      </c>
      <c r="G34" s="81">
        <f t="shared" ca="1" si="3"/>
        <v>43885</v>
      </c>
      <c r="H34" s="54">
        <f t="shared" ca="1" si="6"/>
        <v>43885</v>
      </c>
      <c r="I34" s="117">
        <f ca="1">VALUE(IFERROR(VLOOKUP(TEXT(H34,"yyyy-mm-dd"),BDiv_RAW!$I$6:$J$1048576,2,FALSE),0))*$N$2</f>
        <v>0</v>
      </c>
      <c r="J34" s="81">
        <f t="shared" ca="1" si="4"/>
        <v>43885</v>
      </c>
      <c r="K34" s="54">
        <f t="shared" ca="1" si="7"/>
        <v>43885</v>
      </c>
      <c r="L34" s="117">
        <f ca="1">VALUE(IFERROR(VLOOKUP(TEXT(K34,"yyyy-mm-dd"),BDiv_RAW!$L$6:$M$1048576,2,FALSE),0))*$N$2</f>
        <v>0</v>
      </c>
      <c r="Q34" s="113"/>
    </row>
    <row r="35" spans="1:17" ht="16.5">
      <c r="A35" s="120">
        <f t="shared" ca="1" si="9"/>
        <v>43886</v>
      </c>
      <c r="B35" s="54">
        <f t="shared" ca="1" si="8"/>
        <v>43886</v>
      </c>
      <c r="C35" s="117">
        <f ca="1">VALUE(IFERROR(VLOOKUP(TEXT(B35,"yyyy-mm-dd"),BDiv_RAW!$C$6:$D$1048576,2,FALSE),0))*$N$2</f>
        <v>0</v>
      </c>
      <c r="D35" s="81">
        <f t="shared" ca="1" si="2"/>
        <v>43886</v>
      </c>
      <c r="E35" s="54">
        <f t="shared" ca="1" si="5"/>
        <v>43886</v>
      </c>
      <c r="F35" s="117">
        <f ca="1">VALUE(IFERROR(VLOOKUP(TEXT(E35,"yyyy-mm-dd"),BDiv_RAW!$F$6:$G$1048576,2,FALSE),0))*$N$2</f>
        <v>0</v>
      </c>
      <c r="G35" s="81">
        <f t="shared" ca="1" si="3"/>
        <v>43886</v>
      </c>
      <c r="H35" s="54">
        <f t="shared" ca="1" si="6"/>
        <v>43886</v>
      </c>
      <c r="I35" s="117">
        <f ca="1">VALUE(IFERROR(VLOOKUP(TEXT(H35,"yyyy-mm-dd"),BDiv_RAW!$I$6:$J$1048576,2,FALSE),0))*$N$2</f>
        <v>0</v>
      </c>
      <c r="J35" s="81">
        <f t="shared" ca="1" si="4"/>
        <v>43886</v>
      </c>
      <c r="K35" s="54">
        <f t="shared" ca="1" si="7"/>
        <v>43886</v>
      </c>
      <c r="L35" s="117">
        <f ca="1">VALUE(IFERROR(VLOOKUP(TEXT(K35,"yyyy-mm-dd"),BDiv_RAW!$L$6:$M$1048576,2,FALSE),0))*$N$2</f>
        <v>0</v>
      </c>
      <c r="Q35" s="113"/>
    </row>
    <row r="36" spans="1:17" ht="16.5">
      <c r="A36" s="120">
        <f t="shared" ca="1" si="9"/>
        <v>43887</v>
      </c>
      <c r="B36" s="54">
        <f t="shared" ca="1" si="8"/>
        <v>43887</v>
      </c>
      <c r="C36" s="117">
        <f ca="1">VALUE(IFERROR(VLOOKUP(TEXT(B36,"yyyy-mm-dd"),BDiv_RAW!$C$6:$D$1048576,2,FALSE),0))*$N$2</f>
        <v>0</v>
      </c>
      <c r="D36" s="81">
        <f t="shared" ca="1" si="2"/>
        <v>43887</v>
      </c>
      <c r="E36" s="54">
        <f t="shared" ca="1" si="5"/>
        <v>43887</v>
      </c>
      <c r="F36" s="117">
        <f ca="1">VALUE(IFERROR(VLOOKUP(TEXT(E36,"yyyy-mm-dd"),BDiv_RAW!$F$6:$G$1048576,2,FALSE),0))*$N$2</f>
        <v>0</v>
      </c>
      <c r="G36" s="81">
        <f t="shared" ca="1" si="3"/>
        <v>43887</v>
      </c>
      <c r="H36" s="54">
        <f t="shared" ca="1" si="6"/>
        <v>43887</v>
      </c>
      <c r="I36" s="117">
        <f ca="1">VALUE(IFERROR(VLOOKUP(TEXT(H36,"yyyy-mm-dd"),BDiv_RAW!$I$6:$J$1048576,2,FALSE),0))*$N$2</f>
        <v>0</v>
      </c>
      <c r="J36" s="81">
        <f t="shared" ca="1" si="4"/>
        <v>43887</v>
      </c>
      <c r="K36" s="54">
        <f t="shared" ca="1" si="7"/>
        <v>43887</v>
      </c>
      <c r="L36" s="117">
        <f ca="1">VALUE(IFERROR(VLOOKUP(TEXT(K36,"yyyy-mm-dd"),BDiv_RAW!$L$6:$M$1048576,2,FALSE),0))*$N$2</f>
        <v>0</v>
      </c>
      <c r="Q36" s="113"/>
    </row>
    <row r="37" spans="1:17" ht="16.5">
      <c r="A37" s="120">
        <f t="shared" ca="1" si="9"/>
        <v>43888</v>
      </c>
      <c r="B37" s="54">
        <f t="shared" ca="1" si="8"/>
        <v>43888</v>
      </c>
      <c r="C37" s="117">
        <f ca="1">VALUE(IFERROR(VLOOKUP(TEXT(B37,"yyyy-mm-dd"),BDiv_RAW!$C$6:$D$1048576,2,FALSE),0))*$N$2</f>
        <v>0</v>
      </c>
      <c r="D37" s="81">
        <f t="shared" ca="1" si="2"/>
        <v>43888</v>
      </c>
      <c r="E37" s="54">
        <f t="shared" ca="1" si="5"/>
        <v>43888</v>
      </c>
      <c r="F37" s="117">
        <f ca="1">VALUE(IFERROR(VLOOKUP(TEXT(E37,"yyyy-mm-dd"),BDiv_RAW!$F$6:$G$1048576,2,FALSE),0))*$N$2</f>
        <v>0</v>
      </c>
      <c r="G37" s="81">
        <f t="shared" ca="1" si="3"/>
        <v>43888</v>
      </c>
      <c r="H37" s="54">
        <f t="shared" ca="1" si="6"/>
        <v>43888</v>
      </c>
      <c r="I37" s="117">
        <f ca="1">VALUE(IFERROR(VLOOKUP(TEXT(H37,"yyyy-mm-dd"),BDiv_RAW!$I$6:$J$1048576,2,FALSE),0))*$N$2</f>
        <v>0</v>
      </c>
      <c r="J37" s="81">
        <f t="shared" ca="1" si="4"/>
        <v>43888</v>
      </c>
      <c r="K37" s="54">
        <f t="shared" ca="1" si="7"/>
        <v>43888</v>
      </c>
      <c r="L37" s="117">
        <f ca="1">VALUE(IFERROR(VLOOKUP(TEXT(K37,"yyyy-mm-dd"),BDiv_RAW!$L$6:$M$1048576,2,FALSE),0))*$N$2</f>
        <v>0</v>
      </c>
      <c r="Q37" s="113"/>
    </row>
    <row r="38" spans="1:17" ht="16.5">
      <c r="A38" s="120">
        <f t="shared" ca="1" si="9"/>
        <v>43889</v>
      </c>
      <c r="B38" s="54">
        <f t="shared" ca="1" si="8"/>
        <v>43889</v>
      </c>
      <c r="C38" s="117">
        <f ca="1">VALUE(IFERROR(VLOOKUP(TEXT(B38,"yyyy-mm-dd"),BDiv_RAW!$C$6:$D$1048576,2,FALSE),0))*$N$2</f>
        <v>0</v>
      </c>
      <c r="D38" s="81">
        <f t="shared" ca="1" si="2"/>
        <v>43889</v>
      </c>
      <c r="E38" s="54">
        <f t="shared" ca="1" si="5"/>
        <v>43889</v>
      </c>
      <c r="F38" s="117">
        <f ca="1">VALUE(IFERROR(VLOOKUP(TEXT(E38,"yyyy-mm-dd"),BDiv_RAW!$F$6:$G$1048576,2,FALSE),0))*$N$2</f>
        <v>0</v>
      </c>
      <c r="G38" s="81">
        <f t="shared" ca="1" si="3"/>
        <v>43889</v>
      </c>
      <c r="H38" s="54">
        <f t="shared" ca="1" si="6"/>
        <v>43889</v>
      </c>
      <c r="I38" s="117">
        <f ca="1">VALUE(IFERROR(VLOOKUP(TEXT(H38,"yyyy-mm-dd"),BDiv_RAW!$I$6:$J$1048576,2,FALSE),0))*$N$2</f>
        <v>0</v>
      </c>
      <c r="J38" s="81">
        <f t="shared" ca="1" si="4"/>
        <v>43889</v>
      </c>
      <c r="K38" s="54">
        <f t="shared" ca="1" si="7"/>
        <v>43889</v>
      </c>
      <c r="L38" s="117">
        <f ca="1">VALUE(IFERROR(VLOOKUP(TEXT(K38,"yyyy-mm-dd"),BDiv_RAW!$L$6:$M$1048576,2,FALSE),0))*$N$2</f>
        <v>0</v>
      </c>
      <c r="Q38" s="113"/>
    </row>
    <row r="39" spans="1:17" ht="16.5">
      <c r="A39" s="120">
        <f t="shared" ca="1" si="9"/>
        <v>43890</v>
      </c>
      <c r="B39" s="54">
        <f t="shared" ca="1" si="8"/>
        <v>43890</v>
      </c>
      <c r="C39" s="117">
        <f ca="1">VALUE(IFERROR(VLOOKUP(TEXT(B39,"yyyy-mm-dd"),BDiv_RAW!$C$6:$D$1048576,2,FALSE),0))*$N$2</f>
        <v>0</v>
      </c>
      <c r="D39" s="81">
        <f t="shared" ca="1" si="2"/>
        <v>43890</v>
      </c>
      <c r="E39" s="54">
        <f t="shared" ca="1" si="5"/>
        <v>43890</v>
      </c>
      <c r="F39" s="117">
        <f ca="1">VALUE(IFERROR(VLOOKUP(TEXT(E39,"yyyy-mm-dd"),BDiv_RAW!$F$6:$G$1048576,2,FALSE),0))*$N$2</f>
        <v>0</v>
      </c>
      <c r="G39" s="81">
        <f t="shared" ca="1" si="3"/>
        <v>43890</v>
      </c>
      <c r="H39" s="54">
        <f t="shared" ca="1" si="6"/>
        <v>43890</v>
      </c>
      <c r="I39" s="117">
        <f ca="1">VALUE(IFERROR(VLOOKUP(TEXT(H39,"yyyy-mm-dd"),BDiv_RAW!$I$6:$J$1048576,2,FALSE),0))*$N$2</f>
        <v>0</v>
      </c>
      <c r="J39" s="81">
        <f t="shared" ca="1" si="4"/>
        <v>43890</v>
      </c>
      <c r="K39" s="54">
        <f t="shared" ca="1" si="7"/>
        <v>43890</v>
      </c>
      <c r="L39" s="117">
        <f ca="1">VALUE(IFERROR(VLOOKUP(TEXT(K39,"yyyy-mm-dd"),BDiv_RAW!$L$6:$M$1048576,2,FALSE),0))*$N$2</f>
        <v>0</v>
      </c>
      <c r="Q39" s="113"/>
    </row>
    <row r="40" spans="1:17" ht="16.5">
      <c r="A40" s="120">
        <f t="shared" ca="1" si="9"/>
        <v>43891</v>
      </c>
      <c r="B40" s="54">
        <f t="shared" ca="1" si="8"/>
        <v>43891</v>
      </c>
      <c r="C40" s="117">
        <f ca="1">VALUE(IFERROR(VLOOKUP(TEXT(B40,"yyyy-mm-dd"),BDiv_RAW!$C$6:$D$1048576,2,FALSE),0))*$N$2</f>
        <v>0</v>
      </c>
      <c r="D40" s="81">
        <f t="shared" ca="1" si="2"/>
        <v>43891</v>
      </c>
      <c r="E40" s="54">
        <f t="shared" ca="1" si="5"/>
        <v>43891</v>
      </c>
      <c r="F40" s="117">
        <f ca="1">VALUE(IFERROR(VLOOKUP(TEXT(E40,"yyyy-mm-dd"),BDiv_RAW!$F$6:$G$1048576,2,FALSE),0))*$N$2</f>
        <v>0</v>
      </c>
      <c r="G40" s="81">
        <f t="shared" ca="1" si="3"/>
        <v>43891</v>
      </c>
      <c r="H40" s="54">
        <f t="shared" ca="1" si="6"/>
        <v>43891</v>
      </c>
      <c r="I40" s="117">
        <f ca="1">VALUE(IFERROR(VLOOKUP(TEXT(H40,"yyyy-mm-dd"),BDiv_RAW!$I$6:$J$1048576,2,FALSE),0))*$N$2</f>
        <v>0</v>
      </c>
      <c r="J40" s="81">
        <f t="shared" ca="1" si="4"/>
        <v>43891</v>
      </c>
      <c r="K40" s="54">
        <f t="shared" ca="1" si="7"/>
        <v>43891</v>
      </c>
      <c r="L40" s="117">
        <f ca="1">VALUE(IFERROR(VLOOKUP(TEXT(K40,"yyyy-mm-dd"),BDiv_RAW!$L$6:$M$1048576,2,FALSE),0))*$N$2</f>
        <v>0</v>
      </c>
      <c r="Q40" s="113"/>
    </row>
    <row r="41" spans="1:17" ht="16.5">
      <c r="A41" s="120">
        <f t="shared" ca="1" si="9"/>
        <v>43892</v>
      </c>
      <c r="B41" s="54">
        <f t="shared" ca="1" si="8"/>
        <v>43892</v>
      </c>
      <c r="C41" s="117">
        <f ca="1">VALUE(IFERROR(VLOOKUP(TEXT(B41,"yyyy-mm-dd"),BDiv_RAW!$C$6:$D$1048576,2,FALSE),0))*$N$2</f>
        <v>0</v>
      </c>
      <c r="D41" s="81">
        <f t="shared" ca="1" si="2"/>
        <v>43892</v>
      </c>
      <c r="E41" s="54">
        <f t="shared" ca="1" si="5"/>
        <v>43892</v>
      </c>
      <c r="F41" s="117">
        <f ca="1">VALUE(IFERROR(VLOOKUP(TEXT(E41,"yyyy-mm-dd"),BDiv_RAW!$F$6:$G$1048576,2,FALSE),0))*$N$2</f>
        <v>0</v>
      </c>
      <c r="G41" s="81">
        <f t="shared" ca="1" si="3"/>
        <v>43892</v>
      </c>
      <c r="H41" s="54">
        <f t="shared" ca="1" si="6"/>
        <v>43892</v>
      </c>
      <c r="I41" s="117">
        <f ca="1">VALUE(IFERROR(VLOOKUP(TEXT(H41,"yyyy-mm-dd"),BDiv_RAW!$I$6:$J$1048576,2,FALSE),0))*$N$2</f>
        <v>0</v>
      </c>
      <c r="J41" s="81">
        <f t="shared" ca="1" si="4"/>
        <v>43892</v>
      </c>
      <c r="K41" s="54">
        <f t="shared" ca="1" si="7"/>
        <v>43892</v>
      </c>
      <c r="L41" s="117">
        <f ca="1">VALUE(IFERROR(VLOOKUP(TEXT(K41,"yyyy-mm-dd"),BDiv_RAW!$L$6:$M$1048576,2,FALSE),0))*$N$2</f>
        <v>0</v>
      </c>
      <c r="Q41" s="113"/>
    </row>
    <row r="42" spans="1:17" ht="16.5">
      <c r="A42" s="120">
        <f t="shared" ca="1" si="9"/>
        <v>43893</v>
      </c>
      <c r="B42" s="54">
        <f t="shared" ca="1" si="8"/>
        <v>43893</v>
      </c>
      <c r="C42" s="117">
        <f ca="1">VALUE(IFERROR(VLOOKUP(TEXT(B42,"yyyy-mm-dd"),BDiv_RAW!$C$6:$D$1048576,2,FALSE),0))*$N$2</f>
        <v>0</v>
      </c>
      <c r="D42" s="81">
        <f t="shared" ca="1" si="2"/>
        <v>43893</v>
      </c>
      <c r="E42" s="54">
        <f t="shared" ca="1" si="5"/>
        <v>43893</v>
      </c>
      <c r="F42" s="117">
        <f ca="1">VALUE(IFERROR(VLOOKUP(TEXT(E42,"yyyy-mm-dd"),BDiv_RAW!$F$6:$G$1048576,2,FALSE),0))*$N$2</f>
        <v>0</v>
      </c>
      <c r="G42" s="81">
        <f t="shared" ca="1" si="3"/>
        <v>43893</v>
      </c>
      <c r="H42" s="54">
        <f t="shared" ca="1" si="6"/>
        <v>43893</v>
      </c>
      <c r="I42" s="117">
        <f ca="1">VALUE(IFERROR(VLOOKUP(TEXT(H42,"yyyy-mm-dd"),BDiv_RAW!$I$6:$J$1048576,2,FALSE),0))*$N$2</f>
        <v>0</v>
      </c>
      <c r="J42" s="81">
        <f t="shared" ca="1" si="4"/>
        <v>43893</v>
      </c>
      <c r="K42" s="54">
        <f t="shared" ca="1" si="7"/>
        <v>43893</v>
      </c>
      <c r="L42" s="117">
        <f ca="1">VALUE(IFERROR(VLOOKUP(TEXT(K42,"yyyy-mm-dd"),BDiv_RAW!$L$6:$M$1048576,2,FALSE),0))*$N$2</f>
        <v>0</v>
      </c>
      <c r="Q42" s="113"/>
    </row>
    <row r="43" spans="1:17" ht="16.5">
      <c r="A43" s="120">
        <f t="shared" ca="1" si="9"/>
        <v>43894</v>
      </c>
      <c r="B43" s="54">
        <f t="shared" ca="1" si="8"/>
        <v>43894</v>
      </c>
      <c r="C43" s="117">
        <f ca="1">VALUE(IFERROR(VLOOKUP(TEXT(B43,"yyyy-mm-dd"),BDiv_RAW!$C$6:$D$1048576,2,FALSE),0))*$N$2</f>
        <v>0</v>
      </c>
      <c r="D43" s="81">
        <f t="shared" ca="1" si="2"/>
        <v>43894</v>
      </c>
      <c r="E43" s="54">
        <f t="shared" ca="1" si="5"/>
        <v>43894</v>
      </c>
      <c r="F43" s="117">
        <f ca="1">VALUE(IFERROR(VLOOKUP(TEXT(E43,"yyyy-mm-dd"),BDiv_RAW!$F$6:$G$1048576,2,FALSE),0))*$N$2</f>
        <v>0</v>
      </c>
      <c r="G43" s="81">
        <f t="shared" ca="1" si="3"/>
        <v>43894</v>
      </c>
      <c r="H43" s="54">
        <f t="shared" ca="1" si="6"/>
        <v>43894</v>
      </c>
      <c r="I43" s="117">
        <f ca="1">VALUE(IFERROR(VLOOKUP(TEXT(H43,"yyyy-mm-dd"),BDiv_RAW!$I$6:$J$1048576,2,FALSE),0))*$N$2</f>
        <v>0</v>
      </c>
      <c r="J43" s="81">
        <f t="shared" ca="1" si="4"/>
        <v>43894</v>
      </c>
      <c r="K43" s="54">
        <f t="shared" ca="1" si="7"/>
        <v>43894</v>
      </c>
      <c r="L43" s="117">
        <f ca="1">VALUE(IFERROR(VLOOKUP(TEXT(K43,"yyyy-mm-dd"),BDiv_RAW!$L$6:$M$1048576,2,FALSE),0))*$N$2</f>
        <v>0</v>
      </c>
      <c r="Q43" s="113"/>
    </row>
    <row r="44" spans="1:17" ht="16.5">
      <c r="A44" s="120">
        <f t="shared" ca="1" si="9"/>
        <v>43895</v>
      </c>
      <c r="B44" s="54">
        <f t="shared" ca="1" si="8"/>
        <v>43895</v>
      </c>
      <c r="C44" s="117">
        <f ca="1">VALUE(IFERROR(VLOOKUP(TEXT(B44,"yyyy-mm-dd"),BDiv_RAW!$C$6:$D$1048576,2,FALSE),0))*$N$2</f>
        <v>0</v>
      </c>
      <c r="D44" s="81">
        <f t="shared" ca="1" si="2"/>
        <v>43895</v>
      </c>
      <c r="E44" s="54">
        <f t="shared" ca="1" si="5"/>
        <v>43895</v>
      </c>
      <c r="F44" s="117">
        <f ca="1">VALUE(IFERROR(VLOOKUP(TEXT(E44,"yyyy-mm-dd"),BDiv_RAW!$F$6:$G$1048576,2,FALSE),0))*$N$2</f>
        <v>0</v>
      </c>
      <c r="G44" s="81">
        <f t="shared" ca="1" si="3"/>
        <v>43895</v>
      </c>
      <c r="H44" s="54">
        <f t="shared" ca="1" si="6"/>
        <v>43895</v>
      </c>
      <c r="I44" s="117">
        <f ca="1">VALUE(IFERROR(VLOOKUP(TEXT(H44,"yyyy-mm-dd"),BDiv_RAW!$I$6:$J$1048576,2,FALSE),0))*$N$2</f>
        <v>0</v>
      </c>
      <c r="J44" s="81">
        <f t="shared" ca="1" si="4"/>
        <v>43895</v>
      </c>
      <c r="K44" s="54">
        <f t="shared" ca="1" si="7"/>
        <v>43895</v>
      </c>
      <c r="L44" s="117">
        <f ca="1">VALUE(IFERROR(VLOOKUP(TEXT(K44,"yyyy-mm-dd"),BDiv_RAW!$L$6:$M$1048576,2,FALSE),0))*$N$2</f>
        <v>0</v>
      </c>
      <c r="Q44" s="113"/>
    </row>
    <row r="45" spans="1:17" ht="16.5">
      <c r="A45" s="120">
        <f t="shared" ca="1" si="9"/>
        <v>43896</v>
      </c>
      <c r="B45" s="54">
        <f t="shared" ca="1" si="8"/>
        <v>43896</v>
      </c>
      <c r="C45" s="117">
        <f ca="1">VALUE(IFERROR(VLOOKUP(TEXT(B45,"yyyy-mm-dd"),BDiv_RAW!$C$6:$D$1048576,2,FALSE),0))*$N$2</f>
        <v>0</v>
      </c>
      <c r="D45" s="81">
        <f t="shared" ca="1" si="2"/>
        <v>43896</v>
      </c>
      <c r="E45" s="54">
        <f t="shared" ca="1" si="5"/>
        <v>43896</v>
      </c>
      <c r="F45" s="117">
        <f ca="1">VALUE(IFERROR(VLOOKUP(TEXT(E45,"yyyy-mm-dd"),BDiv_RAW!$F$6:$G$1048576,2,FALSE),0))*$N$2</f>
        <v>0</v>
      </c>
      <c r="G45" s="81">
        <f t="shared" ca="1" si="3"/>
        <v>43896</v>
      </c>
      <c r="H45" s="54">
        <f t="shared" ca="1" si="6"/>
        <v>43896</v>
      </c>
      <c r="I45" s="117">
        <f ca="1">VALUE(IFERROR(VLOOKUP(TEXT(H45,"yyyy-mm-dd"),BDiv_RAW!$I$6:$J$1048576,2,FALSE),0))*$N$2</f>
        <v>0</v>
      </c>
      <c r="J45" s="81">
        <f t="shared" ca="1" si="4"/>
        <v>43896</v>
      </c>
      <c r="K45" s="54">
        <f t="shared" ca="1" si="7"/>
        <v>43896</v>
      </c>
      <c r="L45" s="117">
        <f ca="1">VALUE(IFERROR(VLOOKUP(TEXT(K45,"yyyy-mm-dd"),BDiv_RAW!$L$6:$M$1048576,2,FALSE),0))*$N$2</f>
        <v>0</v>
      </c>
      <c r="Q45" s="113"/>
    </row>
    <row r="46" spans="1:17" ht="16.5">
      <c r="A46" s="120">
        <f t="shared" ca="1" si="9"/>
        <v>43897</v>
      </c>
      <c r="B46" s="54">
        <f t="shared" ca="1" si="8"/>
        <v>43897</v>
      </c>
      <c r="C46" s="117">
        <f ca="1">VALUE(IFERROR(VLOOKUP(TEXT(B46,"yyyy-mm-dd"),BDiv_RAW!$C$6:$D$1048576,2,FALSE),0))*$N$2</f>
        <v>0</v>
      </c>
      <c r="D46" s="81">
        <f t="shared" ca="1" si="2"/>
        <v>43897</v>
      </c>
      <c r="E46" s="54">
        <f t="shared" ca="1" si="5"/>
        <v>43897</v>
      </c>
      <c r="F46" s="117">
        <f ca="1">VALUE(IFERROR(VLOOKUP(TEXT(E46,"yyyy-mm-dd"),BDiv_RAW!$F$6:$G$1048576,2,FALSE),0))*$N$2</f>
        <v>0</v>
      </c>
      <c r="G46" s="81">
        <f t="shared" ca="1" si="3"/>
        <v>43897</v>
      </c>
      <c r="H46" s="54">
        <f t="shared" ca="1" si="6"/>
        <v>43897</v>
      </c>
      <c r="I46" s="117">
        <f ca="1">VALUE(IFERROR(VLOOKUP(TEXT(H46,"yyyy-mm-dd"),BDiv_RAW!$I$6:$J$1048576,2,FALSE),0))*$N$2</f>
        <v>0</v>
      </c>
      <c r="J46" s="81">
        <f t="shared" ca="1" si="4"/>
        <v>43897</v>
      </c>
      <c r="K46" s="54">
        <f t="shared" ca="1" si="7"/>
        <v>43897</v>
      </c>
      <c r="L46" s="117">
        <f ca="1">VALUE(IFERROR(VLOOKUP(TEXT(K46,"yyyy-mm-dd"),BDiv_RAW!$L$6:$M$1048576,2,FALSE),0))*$N$2</f>
        <v>0</v>
      </c>
      <c r="Q46" s="113"/>
    </row>
    <row r="47" spans="1:17" ht="16.5">
      <c r="A47" s="120">
        <f t="shared" ca="1" si="9"/>
        <v>43898</v>
      </c>
      <c r="B47" s="54">
        <f t="shared" ca="1" si="8"/>
        <v>43898</v>
      </c>
      <c r="C47" s="117">
        <f ca="1">VALUE(IFERROR(VLOOKUP(TEXT(B47,"yyyy-mm-dd"),BDiv_RAW!$C$6:$D$1048576,2,FALSE),0))*$N$2</f>
        <v>0</v>
      </c>
      <c r="D47" s="81">
        <f t="shared" ca="1" si="2"/>
        <v>43898</v>
      </c>
      <c r="E47" s="54">
        <f t="shared" ca="1" si="5"/>
        <v>43898</v>
      </c>
      <c r="F47" s="117">
        <f ca="1">VALUE(IFERROR(VLOOKUP(TEXT(E47,"yyyy-mm-dd"),BDiv_RAW!$F$6:$G$1048576,2,FALSE),0))*$N$2</f>
        <v>0</v>
      </c>
      <c r="G47" s="81">
        <f t="shared" ca="1" si="3"/>
        <v>43898</v>
      </c>
      <c r="H47" s="54">
        <f t="shared" ca="1" si="6"/>
        <v>43898</v>
      </c>
      <c r="I47" s="117">
        <f ca="1">VALUE(IFERROR(VLOOKUP(TEXT(H47,"yyyy-mm-dd"),BDiv_RAW!$I$6:$J$1048576,2,FALSE),0))*$N$2</f>
        <v>0</v>
      </c>
      <c r="J47" s="81">
        <f t="shared" ca="1" si="4"/>
        <v>43898</v>
      </c>
      <c r="K47" s="54">
        <f t="shared" ca="1" si="7"/>
        <v>43898</v>
      </c>
      <c r="L47" s="117">
        <f ca="1">VALUE(IFERROR(VLOOKUP(TEXT(K47,"yyyy-mm-dd"),BDiv_RAW!$L$6:$M$1048576,2,FALSE),0))*$N$2</f>
        <v>0</v>
      </c>
      <c r="Q47" s="113"/>
    </row>
    <row r="48" spans="1:17" ht="16.5">
      <c r="A48" s="120">
        <f t="shared" ca="1" si="9"/>
        <v>43899</v>
      </c>
      <c r="B48" s="54">
        <f t="shared" ca="1" si="8"/>
        <v>43899</v>
      </c>
      <c r="C48" s="117">
        <f ca="1">VALUE(IFERROR(VLOOKUP(TEXT(B48,"yyyy-mm-dd"),BDiv_RAW!$C$6:$D$1048576,2,FALSE),0))*$N$2</f>
        <v>0</v>
      </c>
      <c r="D48" s="81">
        <f t="shared" ca="1" si="2"/>
        <v>43899</v>
      </c>
      <c r="E48" s="54">
        <f t="shared" ca="1" si="5"/>
        <v>43899</v>
      </c>
      <c r="F48" s="117">
        <f ca="1">VALUE(IFERROR(VLOOKUP(TEXT(E48,"yyyy-mm-dd"),BDiv_RAW!$F$6:$G$1048576,2,FALSE),0))*$N$2</f>
        <v>0</v>
      </c>
      <c r="G48" s="81">
        <f t="shared" ca="1" si="3"/>
        <v>43899</v>
      </c>
      <c r="H48" s="54">
        <f t="shared" ca="1" si="6"/>
        <v>43899</v>
      </c>
      <c r="I48" s="117">
        <f ca="1">VALUE(IFERROR(VLOOKUP(TEXT(H48,"yyyy-mm-dd"),BDiv_RAW!$I$6:$J$1048576,2,FALSE),0))*$N$2</f>
        <v>0</v>
      </c>
      <c r="J48" s="81">
        <f t="shared" ca="1" si="4"/>
        <v>43899</v>
      </c>
      <c r="K48" s="54">
        <f t="shared" ca="1" si="7"/>
        <v>43899</v>
      </c>
      <c r="L48" s="117">
        <f ca="1">VALUE(IFERROR(VLOOKUP(TEXT(K48,"yyyy-mm-dd"),BDiv_RAW!$L$6:$M$1048576,2,FALSE),0))*$N$2</f>
        <v>0</v>
      </c>
      <c r="Q48" s="113"/>
    </row>
    <row r="49" spans="1:17" ht="16.5">
      <c r="A49" s="120">
        <f t="shared" ca="1" si="9"/>
        <v>43900</v>
      </c>
      <c r="B49" s="54">
        <f t="shared" ca="1" si="8"/>
        <v>43900</v>
      </c>
      <c r="C49" s="117">
        <f ca="1">VALUE(IFERROR(VLOOKUP(TEXT(B49,"yyyy-mm-dd"),BDiv_RAW!$C$6:$D$1048576,2,FALSE),0))*$N$2</f>
        <v>0</v>
      </c>
      <c r="D49" s="81">
        <f t="shared" ca="1" si="2"/>
        <v>43900</v>
      </c>
      <c r="E49" s="54">
        <f t="shared" ca="1" si="5"/>
        <v>43900</v>
      </c>
      <c r="F49" s="117">
        <f ca="1">VALUE(IFERROR(VLOOKUP(TEXT(E49,"yyyy-mm-dd"),BDiv_RAW!$F$6:$G$1048576,2,FALSE),0))*$N$2</f>
        <v>0</v>
      </c>
      <c r="G49" s="81">
        <f t="shared" ca="1" si="3"/>
        <v>43900</v>
      </c>
      <c r="H49" s="54">
        <f t="shared" ca="1" si="6"/>
        <v>43900</v>
      </c>
      <c r="I49" s="117">
        <f ca="1">VALUE(IFERROR(VLOOKUP(TEXT(H49,"yyyy-mm-dd"),BDiv_RAW!$I$6:$J$1048576,2,FALSE),0))*$N$2</f>
        <v>0</v>
      </c>
      <c r="J49" s="81">
        <f t="shared" ca="1" si="4"/>
        <v>43900</v>
      </c>
      <c r="K49" s="54">
        <f t="shared" ca="1" si="7"/>
        <v>43900</v>
      </c>
      <c r="L49" s="117">
        <f ca="1">VALUE(IFERROR(VLOOKUP(TEXT(K49,"yyyy-mm-dd"),BDiv_RAW!$L$6:$M$1048576,2,FALSE),0))*$N$2</f>
        <v>0</v>
      </c>
      <c r="Q49" s="113"/>
    </row>
    <row r="50" spans="1:17" ht="16.5">
      <c r="A50" s="120">
        <f t="shared" ca="1" si="9"/>
        <v>43901</v>
      </c>
      <c r="B50" s="54">
        <f t="shared" ca="1" si="8"/>
        <v>43901</v>
      </c>
      <c r="C50" s="117">
        <f ca="1">VALUE(IFERROR(VLOOKUP(TEXT(B50,"yyyy-mm-dd"),BDiv_RAW!$C$6:$D$1048576,2,FALSE),0))*$N$2</f>
        <v>0</v>
      </c>
      <c r="D50" s="81">
        <f t="shared" ca="1" si="2"/>
        <v>43901</v>
      </c>
      <c r="E50" s="54">
        <f t="shared" ca="1" si="5"/>
        <v>43901</v>
      </c>
      <c r="F50" s="117">
        <f ca="1">VALUE(IFERROR(VLOOKUP(TEXT(E50,"yyyy-mm-dd"),BDiv_RAW!$F$6:$G$1048576,2,FALSE),0))*$N$2</f>
        <v>0</v>
      </c>
      <c r="G50" s="81">
        <f t="shared" ca="1" si="3"/>
        <v>43901</v>
      </c>
      <c r="H50" s="54">
        <f t="shared" ca="1" si="6"/>
        <v>43901</v>
      </c>
      <c r="I50" s="117">
        <f ca="1">VALUE(IFERROR(VLOOKUP(TEXT(H50,"yyyy-mm-dd"),BDiv_RAW!$I$6:$J$1048576,2,FALSE),0))*$N$2</f>
        <v>0</v>
      </c>
      <c r="J50" s="81">
        <f t="shared" ca="1" si="4"/>
        <v>43901</v>
      </c>
      <c r="K50" s="54">
        <f t="shared" ca="1" si="7"/>
        <v>43901</v>
      </c>
      <c r="L50" s="117">
        <f ca="1">VALUE(IFERROR(VLOOKUP(TEXT(K50,"yyyy-mm-dd"),BDiv_RAW!$L$6:$M$1048576,2,FALSE),0))*$N$2</f>
        <v>0</v>
      </c>
      <c r="Q50" s="113"/>
    </row>
    <row r="51" spans="1:17" ht="16.5">
      <c r="A51" s="120">
        <f t="shared" ca="1" si="9"/>
        <v>43902</v>
      </c>
      <c r="B51" s="54">
        <f t="shared" ca="1" si="8"/>
        <v>43902</v>
      </c>
      <c r="C51" s="117">
        <f ca="1">VALUE(IFERROR(VLOOKUP(TEXT(B51,"yyyy-mm-dd"),BDiv_RAW!$C$6:$D$1048576,2,FALSE),0))*$N$2</f>
        <v>0</v>
      </c>
      <c r="D51" s="81">
        <f t="shared" ca="1" si="2"/>
        <v>43902</v>
      </c>
      <c r="E51" s="54">
        <f t="shared" ca="1" si="5"/>
        <v>43902</v>
      </c>
      <c r="F51" s="117">
        <f ca="1">VALUE(IFERROR(VLOOKUP(TEXT(E51,"yyyy-mm-dd"),BDiv_RAW!$F$6:$G$1048576,2,FALSE),0))*$N$2</f>
        <v>0</v>
      </c>
      <c r="G51" s="81">
        <f t="shared" ca="1" si="3"/>
        <v>43902</v>
      </c>
      <c r="H51" s="54">
        <f t="shared" ca="1" si="6"/>
        <v>43902</v>
      </c>
      <c r="I51" s="117">
        <f ca="1">VALUE(IFERROR(VLOOKUP(TEXT(H51,"yyyy-mm-dd"),BDiv_RAW!$I$6:$J$1048576,2,FALSE),0))*$N$2</f>
        <v>0</v>
      </c>
      <c r="J51" s="81">
        <f t="shared" ca="1" si="4"/>
        <v>43902</v>
      </c>
      <c r="K51" s="54">
        <f t="shared" ca="1" si="7"/>
        <v>43902</v>
      </c>
      <c r="L51" s="117">
        <f ca="1">VALUE(IFERROR(VLOOKUP(TEXT(K51,"yyyy-mm-dd"),BDiv_RAW!$L$6:$M$1048576,2,FALSE),0))*$N$2</f>
        <v>0</v>
      </c>
      <c r="Q51" s="113"/>
    </row>
    <row r="52" spans="1:17" ht="16.5">
      <c r="A52" s="120">
        <f t="shared" ca="1" si="9"/>
        <v>43903</v>
      </c>
      <c r="B52" s="54">
        <f t="shared" ca="1" si="8"/>
        <v>43903</v>
      </c>
      <c r="C52" s="117">
        <f ca="1">VALUE(IFERROR(VLOOKUP(TEXT(B52,"yyyy-mm-dd"),BDiv_RAW!$C$6:$D$1048576,2,FALSE),0))*$N$2</f>
        <v>0</v>
      </c>
      <c r="D52" s="81">
        <f t="shared" ca="1" si="2"/>
        <v>43903</v>
      </c>
      <c r="E52" s="54">
        <f t="shared" ca="1" si="5"/>
        <v>43903</v>
      </c>
      <c r="F52" s="117">
        <f ca="1">VALUE(IFERROR(VLOOKUP(TEXT(E52,"yyyy-mm-dd"),BDiv_RAW!$F$6:$G$1048576,2,FALSE),0))*$N$2</f>
        <v>0</v>
      </c>
      <c r="G52" s="81">
        <f t="shared" ca="1" si="3"/>
        <v>43903</v>
      </c>
      <c r="H52" s="54">
        <f t="shared" ca="1" si="6"/>
        <v>43903</v>
      </c>
      <c r="I52" s="117">
        <f ca="1">VALUE(IFERROR(VLOOKUP(TEXT(H52,"yyyy-mm-dd"),BDiv_RAW!$I$6:$J$1048576,2,FALSE),0))*$N$2</f>
        <v>0</v>
      </c>
      <c r="J52" s="81">
        <f t="shared" ca="1" si="4"/>
        <v>43903</v>
      </c>
      <c r="K52" s="54">
        <f t="shared" ca="1" si="7"/>
        <v>43903</v>
      </c>
      <c r="L52" s="117">
        <f ca="1">VALUE(IFERROR(VLOOKUP(TEXT(K52,"yyyy-mm-dd"),BDiv_RAW!$L$6:$M$1048576,2,FALSE),0))*$N$2</f>
        <v>0</v>
      </c>
      <c r="Q52" s="113"/>
    </row>
    <row r="53" spans="1:17" ht="16.5">
      <c r="A53" s="120">
        <f t="shared" ca="1" si="9"/>
        <v>43904</v>
      </c>
      <c r="B53" s="54">
        <f t="shared" ca="1" si="8"/>
        <v>43904</v>
      </c>
      <c r="C53" s="117">
        <f ca="1">VALUE(IFERROR(VLOOKUP(TEXT(B53,"yyyy-mm-dd"),BDiv_RAW!$C$6:$D$1048576,2,FALSE),0))*$N$2</f>
        <v>0</v>
      </c>
      <c r="D53" s="81">
        <f t="shared" ca="1" si="2"/>
        <v>43904</v>
      </c>
      <c r="E53" s="54">
        <f t="shared" ca="1" si="5"/>
        <v>43904</v>
      </c>
      <c r="F53" s="117">
        <f ca="1">VALUE(IFERROR(VLOOKUP(TEXT(E53,"yyyy-mm-dd"),BDiv_RAW!$F$6:$G$1048576,2,FALSE),0))*$N$2</f>
        <v>0</v>
      </c>
      <c r="G53" s="81">
        <f t="shared" ca="1" si="3"/>
        <v>43904</v>
      </c>
      <c r="H53" s="54">
        <f t="shared" ca="1" si="6"/>
        <v>43904</v>
      </c>
      <c r="I53" s="117">
        <f ca="1">VALUE(IFERROR(VLOOKUP(TEXT(H53,"yyyy-mm-dd"),BDiv_RAW!$I$6:$J$1048576,2,FALSE),0))*$N$2</f>
        <v>0</v>
      </c>
      <c r="J53" s="81">
        <f t="shared" ca="1" si="4"/>
        <v>43904</v>
      </c>
      <c r="K53" s="54">
        <f t="shared" ca="1" si="7"/>
        <v>43904</v>
      </c>
      <c r="L53" s="117">
        <f ca="1">VALUE(IFERROR(VLOOKUP(TEXT(K53,"yyyy-mm-dd"),BDiv_RAW!$L$6:$M$1048576,2,FALSE),0))*$N$2</f>
        <v>0</v>
      </c>
      <c r="Q53" s="113"/>
    </row>
    <row r="54" spans="1:17" ht="16.5">
      <c r="A54" s="120">
        <f t="shared" ca="1" si="9"/>
        <v>43905</v>
      </c>
      <c r="B54" s="54">
        <f t="shared" ca="1" si="8"/>
        <v>43905</v>
      </c>
      <c r="C54" s="117">
        <f ca="1">VALUE(IFERROR(VLOOKUP(TEXT(B54,"yyyy-mm-dd"),BDiv_RAW!$C$6:$D$1048576,2,FALSE),0))*$N$2</f>
        <v>0</v>
      </c>
      <c r="D54" s="81">
        <f t="shared" ca="1" si="2"/>
        <v>43905</v>
      </c>
      <c r="E54" s="54">
        <f t="shared" ca="1" si="5"/>
        <v>43905</v>
      </c>
      <c r="F54" s="117">
        <f ca="1">VALUE(IFERROR(VLOOKUP(TEXT(E54,"yyyy-mm-dd"),BDiv_RAW!$F$6:$G$1048576,2,FALSE),0))*$N$2</f>
        <v>0</v>
      </c>
      <c r="G54" s="81">
        <f t="shared" ca="1" si="3"/>
        <v>43905</v>
      </c>
      <c r="H54" s="54">
        <f t="shared" ca="1" si="6"/>
        <v>43905</v>
      </c>
      <c r="I54" s="117">
        <f ca="1">VALUE(IFERROR(VLOOKUP(TEXT(H54,"yyyy-mm-dd"),BDiv_RAW!$I$6:$J$1048576,2,FALSE),0))*$N$2</f>
        <v>0</v>
      </c>
      <c r="J54" s="81">
        <f t="shared" ca="1" si="4"/>
        <v>43905</v>
      </c>
      <c r="K54" s="54">
        <f t="shared" ca="1" si="7"/>
        <v>43905</v>
      </c>
      <c r="L54" s="117">
        <f ca="1">VALUE(IFERROR(VLOOKUP(TEXT(K54,"yyyy-mm-dd"),BDiv_RAW!$L$6:$M$1048576,2,FALSE),0))*$N$2</f>
        <v>0</v>
      </c>
      <c r="Q54" s="113"/>
    </row>
    <row r="55" spans="1:17" ht="16.5">
      <c r="A55" s="120">
        <f t="shared" ca="1" si="9"/>
        <v>43906</v>
      </c>
      <c r="B55" s="54">
        <f t="shared" ca="1" si="8"/>
        <v>43906</v>
      </c>
      <c r="C55" s="117">
        <f ca="1">VALUE(IFERROR(VLOOKUP(TEXT(B55,"yyyy-mm-dd"),BDiv_RAW!$C$6:$D$1048576,2,FALSE),0))*$N$2</f>
        <v>0</v>
      </c>
      <c r="D55" s="81">
        <f t="shared" ca="1" si="2"/>
        <v>43906</v>
      </c>
      <c r="E55" s="54">
        <f t="shared" ca="1" si="5"/>
        <v>43906</v>
      </c>
      <c r="F55" s="117">
        <f ca="1">VALUE(IFERROR(VLOOKUP(TEXT(E55,"yyyy-mm-dd"),BDiv_RAW!$F$6:$G$1048576,2,FALSE),0))*$N$2</f>
        <v>0</v>
      </c>
      <c r="G55" s="81">
        <f t="shared" ca="1" si="3"/>
        <v>43906</v>
      </c>
      <c r="H55" s="54">
        <f t="shared" ca="1" si="6"/>
        <v>43906</v>
      </c>
      <c r="I55" s="117">
        <f ca="1">VALUE(IFERROR(VLOOKUP(TEXT(H55,"yyyy-mm-dd"),BDiv_RAW!$I$6:$J$1048576,2,FALSE),0))*$N$2</f>
        <v>0</v>
      </c>
      <c r="J55" s="81">
        <f t="shared" ca="1" si="4"/>
        <v>43906</v>
      </c>
      <c r="K55" s="54">
        <f t="shared" ca="1" si="7"/>
        <v>43906</v>
      </c>
      <c r="L55" s="117">
        <f ca="1">VALUE(IFERROR(VLOOKUP(TEXT(K55,"yyyy-mm-dd"),BDiv_RAW!$L$6:$M$1048576,2,FALSE),0))*$N$2</f>
        <v>0</v>
      </c>
      <c r="Q55" s="113"/>
    </row>
    <row r="56" spans="1:17" ht="16.5">
      <c r="A56" s="120">
        <f t="shared" ca="1" si="9"/>
        <v>43907</v>
      </c>
      <c r="B56" s="54">
        <f t="shared" ca="1" si="8"/>
        <v>43907</v>
      </c>
      <c r="C56" s="117">
        <f ca="1">VALUE(IFERROR(VLOOKUP(TEXT(B56,"yyyy-mm-dd"),BDiv_RAW!$C$6:$D$1048576,2,FALSE),0))*$N$2</f>
        <v>0</v>
      </c>
      <c r="D56" s="81">
        <f t="shared" ca="1" si="2"/>
        <v>43907</v>
      </c>
      <c r="E56" s="54">
        <f t="shared" ca="1" si="5"/>
        <v>43907</v>
      </c>
      <c r="F56" s="117">
        <f ca="1">VALUE(IFERROR(VLOOKUP(TEXT(E56,"yyyy-mm-dd"),BDiv_RAW!$F$6:$G$1048576,2,FALSE),0))*$N$2</f>
        <v>0</v>
      </c>
      <c r="G56" s="81">
        <f t="shared" ca="1" si="3"/>
        <v>43907</v>
      </c>
      <c r="H56" s="54">
        <f t="shared" ca="1" si="6"/>
        <v>43907</v>
      </c>
      <c r="I56" s="117">
        <f ca="1">VALUE(IFERROR(VLOOKUP(TEXT(H56,"yyyy-mm-dd"),BDiv_RAW!$I$6:$J$1048576,2,FALSE),0))*$N$2</f>
        <v>0</v>
      </c>
      <c r="J56" s="81">
        <f t="shared" ca="1" si="4"/>
        <v>43907</v>
      </c>
      <c r="K56" s="54">
        <f t="shared" ca="1" si="7"/>
        <v>43907</v>
      </c>
      <c r="L56" s="117">
        <f ca="1">VALUE(IFERROR(VLOOKUP(TEXT(K56,"yyyy-mm-dd"),BDiv_RAW!$L$6:$M$1048576,2,FALSE),0))*$N$2</f>
        <v>0</v>
      </c>
      <c r="Q56" s="113"/>
    </row>
    <row r="57" spans="1:17" ht="16.5">
      <c r="A57" s="120">
        <f t="shared" ca="1" si="9"/>
        <v>43908</v>
      </c>
      <c r="B57" s="54">
        <f t="shared" ca="1" si="8"/>
        <v>43908</v>
      </c>
      <c r="C57" s="117">
        <f ca="1">VALUE(IFERROR(VLOOKUP(TEXT(B57,"yyyy-mm-dd"),BDiv_RAW!$C$6:$D$1048576,2,FALSE),0))*$N$2</f>
        <v>0</v>
      </c>
      <c r="D57" s="81">
        <f t="shared" ca="1" si="2"/>
        <v>43908</v>
      </c>
      <c r="E57" s="54">
        <f t="shared" ca="1" si="5"/>
        <v>43908</v>
      </c>
      <c r="F57" s="117">
        <f ca="1">VALUE(IFERROR(VLOOKUP(TEXT(E57,"yyyy-mm-dd"),BDiv_RAW!$F$6:$G$1048576,2,FALSE),0))*$N$2</f>
        <v>0</v>
      </c>
      <c r="G57" s="81">
        <f t="shared" ca="1" si="3"/>
        <v>43908</v>
      </c>
      <c r="H57" s="54">
        <f t="shared" ca="1" si="6"/>
        <v>43908</v>
      </c>
      <c r="I57" s="117">
        <f ca="1">VALUE(IFERROR(VLOOKUP(TEXT(H57,"yyyy-mm-dd"),BDiv_RAW!$I$6:$J$1048576,2,FALSE),0))*$N$2</f>
        <v>0</v>
      </c>
      <c r="J57" s="81">
        <f t="shared" ca="1" si="4"/>
        <v>43908</v>
      </c>
      <c r="K57" s="54">
        <f t="shared" ca="1" si="7"/>
        <v>43908</v>
      </c>
      <c r="L57" s="117">
        <f ca="1">VALUE(IFERROR(VLOOKUP(TEXT(K57,"yyyy-mm-dd"),BDiv_RAW!$L$6:$M$1048576,2,FALSE),0))*$N$2</f>
        <v>0</v>
      </c>
      <c r="Q57" s="113"/>
    </row>
    <row r="58" spans="1:17" ht="16.5">
      <c r="A58" s="120">
        <f t="shared" ca="1" si="9"/>
        <v>43909</v>
      </c>
      <c r="B58" s="54">
        <f t="shared" ca="1" si="8"/>
        <v>43909</v>
      </c>
      <c r="C58" s="117">
        <f ca="1">VALUE(IFERROR(VLOOKUP(TEXT(B58,"yyyy-mm-dd"),BDiv_RAW!$C$6:$D$1048576,2,FALSE),0))*$N$2</f>
        <v>0</v>
      </c>
      <c r="D58" s="81">
        <f t="shared" ca="1" si="2"/>
        <v>43909</v>
      </c>
      <c r="E58" s="54">
        <f t="shared" ca="1" si="5"/>
        <v>43909</v>
      </c>
      <c r="F58" s="117">
        <f ca="1">VALUE(IFERROR(VLOOKUP(TEXT(E58,"yyyy-mm-dd"),BDiv_RAW!$F$6:$G$1048576,2,FALSE),0))*$N$2</f>
        <v>0</v>
      </c>
      <c r="G58" s="81">
        <f t="shared" ca="1" si="3"/>
        <v>43909</v>
      </c>
      <c r="H58" s="54">
        <f t="shared" ca="1" si="6"/>
        <v>43909</v>
      </c>
      <c r="I58" s="117">
        <f ca="1">VALUE(IFERROR(VLOOKUP(TEXT(H58,"yyyy-mm-dd"),BDiv_RAW!$I$6:$J$1048576,2,FALSE),0))*$N$2</f>
        <v>0</v>
      </c>
      <c r="J58" s="81">
        <f t="shared" ca="1" si="4"/>
        <v>43909</v>
      </c>
      <c r="K58" s="54">
        <f t="shared" ca="1" si="7"/>
        <v>43909</v>
      </c>
      <c r="L58" s="117">
        <f ca="1">VALUE(IFERROR(VLOOKUP(TEXT(K58,"yyyy-mm-dd"),BDiv_RAW!$L$6:$M$1048576,2,FALSE),0))*$N$2</f>
        <v>0</v>
      </c>
      <c r="Q58" s="113"/>
    </row>
    <row r="59" spans="1:17" ht="16.5">
      <c r="A59" s="120">
        <f t="shared" ca="1" si="9"/>
        <v>43910</v>
      </c>
      <c r="B59" s="54">
        <f t="shared" ca="1" si="8"/>
        <v>43910</v>
      </c>
      <c r="C59" s="117">
        <f ca="1">VALUE(IFERROR(VLOOKUP(TEXT(B59,"yyyy-mm-dd"),BDiv_RAW!$C$6:$D$1048576,2,FALSE),0))*$N$2</f>
        <v>0</v>
      </c>
      <c r="D59" s="81">
        <f t="shared" ca="1" si="2"/>
        <v>43910</v>
      </c>
      <c r="E59" s="54">
        <f t="shared" ca="1" si="5"/>
        <v>43910</v>
      </c>
      <c r="F59" s="117">
        <f ca="1">VALUE(IFERROR(VLOOKUP(TEXT(E59,"yyyy-mm-dd"),BDiv_RAW!$F$6:$G$1048576,2,FALSE),0))*$N$2</f>
        <v>0</v>
      </c>
      <c r="G59" s="81">
        <f t="shared" ca="1" si="3"/>
        <v>43910</v>
      </c>
      <c r="H59" s="54">
        <f t="shared" ca="1" si="6"/>
        <v>43910</v>
      </c>
      <c r="I59" s="117">
        <f ca="1">VALUE(IFERROR(VLOOKUP(TEXT(H59,"yyyy-mm-dd"),BDiv_RAW!$I$6:$J$1048576,2,FALSE),0))*$N$2</f>
        <v>0</v>
      </c>
      <c r="J59" s="81">
        <f t="shared" ca="1" si="4"/>
        <v>43910</v>
      </c>
      <c r="K59" s="54">
        <f t="shared" ca="1" si="7"/>
        <v>43910</v>
      </c>
      <c r="L59" s="117">
        <f ca="1">VALUE(IFERROR(VLOOKUP(TEXT(K59,"yyyy-mm-dd"),BDiv_RAW!$L$6:$M$1048576,2,FALSE),0))*$N$2</f>
        <v>0</v>
      </c>
      <c r="Q59" s="113"/>
    </row>
    <row r="60" spans="1:17" ht="16.5">
      <c r="A60" s="120">
        <f t="shared" ca="1" si="9"/>
        <v>43911</v>
      </c>
      <c r="B60" s="54">
        <f t="shared" ca="1" si="8"/>
        <v>43911</v>
      </c>
      <c r="C60" s="117">
        <f ca="1">VALUE(IFERROR(VLOOKUP(TEXT(B60,"yyyy-mm-dd"),BDiv_RAW!$C$6:$D$1048576,2,FALSE),0))*$N$2</f>
        <v>0</v>
      </c>
      <c r="D60" s="81">
        <f t="shared" ca="1" si="2"/>
        <v>43911</v>
      </c>
      <c r="E60" s="54">
        <f t="shared" ca="1" si="5"/>
        <v>43911</v>
      </c>
      <c r="F60" s="117">
        <f ca="1">VALUE(IFERROR(VLOOKUP(TEXT(E60,"yyyy-mm-dd"),BDiv_RAW!$F$6:$G$1048576,2,FALSE),0))*$N$2</f>
        <v>0</v>
      </c>
      <c r="G60" s="81">
        <f t="shared" ca="1" si="3"/>
        <v>43911</v>
      </c>
      <c r="H60" s="54">
        <f t="shared" ca="1" si="6"/>
        <v>43911</v>
      </c>
      <c r="I60" s="117">
        <f ca="1">VALUE(IFERROR(VLOOKUP(TEXT(H60,"yyyy-mm-dd"),BDiv_RAW!$I$6:$J$1048576,2,FALSE),0))*$N$2</f>
        <v>0</v>
      </c>
      <c r="J60" s="81">
        <f t="shared" ca="1" si="4"/>
        <v>43911</v>
      </c>
      <c r="K60" s="54">
        <f t="shared" ca="1" si="7"/>
        <v>43911</v>
      </c>
      <c r="L60" s="117">
        <f ca="1">VALUE(IFERROR(VLOOKUP(TEXT(K60,"yyyy-mm-dd"),BDiv_RAW!$L$6:$M$1048576,2,FALSE),0))*$N$2</f>
        <v>0</v>
      </c>
      <c r="Q60" s="113"/>
    </row>
    <row r="61" spans="1:17" ht="16.5">
      <c r="A61" s="120">
        <f t="shared" ca="1" si="9"/>
        <v>43912</v>
      </c>
      <c r="B61" s="54">
        <f t="shared" ca="1" si="8"/>
        <v>43912</v>
      </c>
      <c r="C61" s="117">
        <f ca="1">VALUE(IFERROR(VLOOKUP(TEXT(B61,"yyyy-mm-dd"),BDiv_RAW!$C$6:$D$1048576,2,FALSE),0))*$N$2</f>
        <v>0</v>
      </c>
      <c r="D61" s="81">
        <f t="shared" ca="1" si="2"/>
        <v>43912</v>
      </c>
      <c r="E61" s="54">
        <f t="shared" ca="1" si="5"/>
        <v>43912</v>
      </c>
      <c r="F61" s="117">
        <f ca="1">VALUE(IFERROR(VLOOKUP(TEXT(E61,"yyyy-mm-dd"),BDiv_RAW!$F$6:$G$1048576,2,FALSE),0))*$N$2</f>
        <v>0</v>
      </c>
      <c r="G61" s="81">
        <f t="shared" ca="1" si="3"/>
        <v>43912</v>
      </c>
      <c r="H61" s="54">
        <f t="shared" ca="1" si="6"/>
        <v>43912</v>
      </c>
      <c r="I61" s="117">
        <f ca="1">VALUE(IFERROR(VLOOKUP(TEXT(H61,"yyyy-mm-dd"),BDiv_RAW!$I$6:$J$1048576,2,FALSE),0))*$N$2</f>
        <v>0</v>
      </c>
      <c r="J61" s="81">
        <f t="shared" ca="1" si="4"/>
        <v>43912</v>
      </c>
      <c r="K61" s="54">
        <f t="shared" ca="1" si="7"/>
        <v>43912</v>
      </c>
      <c r="L61" s="117">
        <f ca="1">VALUE(IFERROR(VLOOKUP(TEXT(K61,"yyyy-mm-dd"),BDiv_RAW!$L$6:$M$1048576,2,FALSE),0))*$N$2</f>
        <v>0</v>
      </c>
      <c r="Q61" s="113"/>
    </row>
    <row r="62" spans="1:17" ht="16.5">
      <c r="A62" s="120">
        <f t="shared" ca="1" si="9"/>
        <v>43913</v>
      </c>
      <c r="B62" s="54">
        <f t="shared" ca="1" si="8"/>
        <v>43913</v>
      </c>
      <c r="C62" s="117">
        <f ca="1">VALUE(IFERROR(VLOOKUP(TEXT(B62,"yyyy-mm-dd"),BDiv_RAW!$C$6:$D$1048576,2,FALSE),0))*$N$2</f>
        <v>0</v>
      </c>
      <c r="D62" s="81">
        <f t="shared" ca="1" si="2"/>
        <v>43913</v>
      </c>
      <c r="E62" s="54">
        <f t="shared" ca="1" si="5"/>
        <v>43913</v>
      </c>
      <c r="F62" s="117">
        <f ca="1">VALUE(IFERROR(VLOOKUP(TEXT(E62,"yyyy-mm-dd"),BDiv_RAW!$F$6:$G$1048576,2,FALSE),0))*$N$2</f>
        <v>0</v>
      </c>
      <c r="G62" s="81">
        <f t="shared" ca="1" si="3"/>
        <v>43913</v>
      </c>
      <c r="H62" s="54">
        <f t="shared" ca="1" si="6"/>
        <v>43913</v>
      </c>
      <c r="I62" s="117">
        <f ca="1">VALUE(IFERROR(VLOOKUP(TEXT(H62,"yyyy-mm-dd"),BDiv_RAW!$I$6:$J$1048576,2,FALSE),0))*$N$2</f>
        <v>0</v>
      </c>
      <c r="J62" s="81">
        <f t="shared" ca="1" si="4"/>
        <v>43913</v>
      </c>
      <c r="K62" s="54">
        <f t="shared" ca="1" si="7"/>
        <v>43913</v>
      </c>
      <c r="L62" s="117">
        <f ca="1">VALUE(IFERROR(VLOOKUP(TEXT(K62,"yyyy-mm-dd"),BDiv_RAW!$L$6:$M$1048576,2,FALSE),0))*$N$2</f>
        <v>0</v>
      </c>
      <c r="Q62" s="113"/>
    </row>
    <row r="63" spans="1:17" ht="16.5">
      <c r="A63" s="120">
        <f t="shared" ca="1" si="9"/>
        <v>43914</v>
      </c>
      <c r="B63" s="54">
        <f t="shared" ca="1" si="8"/>
        <v>43914</v>
      </c>
      <c r="C63" s="117">
        <f ca="1">VALUE(IFERROR(VLOOKUP(TEXT(B63,"yyyy-mm-dd"),BDiv_RAW!$C$6:$D$1048576,2,FALSE),0))*$N$2</f>
        <v>0</v>
      </c>
      <c r="D63" s="81">
        <f t="shared" ca="1" si="2"/>
        <v>43914</v>
      </c>
      <c r="E63" s="54">
        <f t="shared" ca="1" si="5"/>
        <v>43914</v>
      </c>
      <c r="F63" s="117">
        <f ca="1">VALUE(IFERROR(VLOOKUP(TEXT(E63,"yyyy-mm-dd"),BDiv_RAW!$F$6:$G$1048576,2,FALSE),0))*$N$2</f>
        <v>0</v>
      </c>
      <c r="G63" s="81">
        <f t="shared" ca="1" si="3"/>
        <v>43914</v>
      </c>
      <c r="H63" s="54">
        <f t="shared" ca="1" si="6"/>
        <v>43914</v>
      </c>
      <c r="I63" s="117">
        <f ca="1">VALUE(IFERROR(VLOOKUP(TEXT(H63,"yyyy-mm-dd"),BDiv_RAW!$I$6:$J$1048576,2,FALSE),0))*$N$2</f>
        <v>0</v>
      </c>
      <c r="J63" s="81">
        <f t="shared" ca="1" si="4"/>
        <v>43914</v>
      </c>
      <c r="K63" s="54">
        <f t="shared" ca="1" si="7"/>
        <v>43914</v>
      </c>
      <c r="L63" s="117">
        <f ca="1">VALUE(IFERROR(VLOOKUP(TEXT(K63,"yyyy-mm-dd"),BDiv_RAW!$L$6:$M$1048576,2,FALSE),0))*$N$2</f>
        <v>0</v>
      </c>
      <c r="Q63" s="113"/>
    </row>
    <row r="64" spans="1:17" ht="16.5">
      <c r="A64" s="120">
        <f t="shared" ca="1" si="9"/>
        <v>43915</v>
      </c>
      <c r="B64" s="54">
        <f t="shared" ca="1" si="8"/>
        <v>43915</v>
      </c>
      <c r="C64" s="117">
        <f ca="1">VALUE(IFERROR(VLOOKUP(TEXT(B64,"yyyy-mm-dd"),BDiv_RAW!$C$6:$D$1048576,2,FALSE),0))*$N$2</f>
        <v>0</v>
      </c>
      <c r="D64" s="81">
        <f t="shared" ca="1" si="2"/>
        <v>43915</v>
      </c>
      <c r="E64" s="54">
        <f t="shared" ca="1" si="5"/>
        <v>43915</v>
      </c>
      <c r="F64" s="117">
        <f ca="1">VALUE(IFERROR(VLOOKUP(TEXT(E64,"yyyy-mm-dd"),BDiv_RAW!$F$6:$G$1048576,2,FALSE),0))*$N$2</f>
        <v>0</v>
      </c>
      <c r="G64" s="81">
        <f t="shared" ca="1" si="3"/>
        <v>43915</v>
      </c>
      <c r="H64" s="54">
        <f t="shared" ca="1" si="6"/>
        <v>43915</v>
      </c>
      <c r="I64" s="117">
        <f ca="1">VALUE(IFERROR(VLOOKUP(TEXT(H64,"yyyy-mm-dd"),BDiv_RAW!$I$6:$J$1048576,2,FALSE),0))*$N$2</f>
        <v>0</v>
      </c>
      <c r="J64" s="81">
        <f t="shared" ca="1" si="4"/>
        <v>43915</v>
      </c>
      <c r="K64" s="54">
        <f t="shared" ca="1" si="7"/>
        <v>43915</v>
      </c>
      <c r="L64" s="117">
        <f ca="1">VALUE(IFERROR(VLOOKUP(TEXT(K64,"yyyy-mm-dd"),BDiv_RAW!$L$6:$M$1048576,2,FALSE),0))*$N$2</f>
        <v>0</v>
      </c>
      <c r="Q64" s="113"/>
    </row>
    <row r="65" spans="1:17" ht="16.5">
      <c r="A65" s="120">
        <f t="shared" ca="1" si="9"/>
        <v>43916</v>
      </c>
      <c r="B65" s="54">
        <f t="shared" ca="1" si="8"/>
        <v>43916</v>
      </c>
      <c r="C65" s="117">
        <f ca="1">VALUE(IFERROR(VLOOKUP(TEXT(B65,"yyyy-mm-dd"),BDiv_RAW!$C$6:$D$1048576,2,FALSE),0))*$N$2</f>
        <v>0</v>
      </c>
      <c r="D65" s="81">
        <f t="shared" ca="1" si="2"/>
        <v>43916</v>
      </c>
      <c r="E65" s="54">
        <f t="shared" ca="1" si="5"/>
        <v>43916</v>
      </c>
      <c r="F65" s="117">
        <f ca="1">VALUE(IFERROR(VLOOKUP(TEXT(E65,"yyyy-mm-dd"),BDiv_RAW!$F$6:$G$1048576,2,FALSE),0))*$N$2</f>
        <v>0</v>
      </c>
      <c r="G65" s="81">
        <f t="shared" ca="1" si="3"/>
        <v>43916</v>
      </c>
      <c r="H65" s="54">
        <f t="shared" ca="1" si="6"/>
        <v>43916</v>
      </c>
      <c r="I65" s="117">
        <f ca="1">VALUE(IFERROR(VLOOKUP(TEXT(H65,"yyyy-mm-dd"),BDiv_RAW!$I$6:$J$1048576,2,FALSE),0))*$N$2</f>
        <v>0</v>
      </c>
      <c r="J65" s="81">
        <f t="shared" ca="1" si="4"/>
        <v>43916</v>
      </c>
      <c r="K65" s="54">
        <f t="shared" ca="1" si="7"/>
        <v>43916</v>
      </c>
      <c r="L65" s="117">
        <f ca="1">VALUE(IFERROR(VLOOKUP(TEXT(K65,"yyyy-mm-dd"),BDiv_RAW!$L$6:$M$1048576,2,FALSE),0))*$N$2</f>
        <v>0</v>
      </c>
      <c r="Q65" s="113"/>
    </row>
    <row r="66" spans="1:17" ht="16.5">
      <c r="A66" s="120">
        <f t="shared" ca="1" si="9"/>
        <v>43917</v>
      </c>
      <c r="B66" s="54">
        <f t="shared" ca="1" si="8"/>
        <v>43917</v>
      </c>
      <c r="C66" s="117">
        <f ca="1">VALUE(IFERROR(VLOOKUP(TEXT(B66,"yyyy-mm-dd"),BDiv_RAW!$C$6:$D$1048576,2,FALSE),0))*$N$2</f>
        <v>0</v>
      </c>
      <c r="D66" s="81">
        <f t="shared" ca="1" si="2"/>
        <v>43917</v>
      </c>
      <c r="E66" s="54">
        <f t="shared" ca="1" si="5"/>
        <v>43917</v>
      </c>
      <c r="F66" s="117">
        <f ca="1">VALUE(IFERROR(VLOOKUP(TEXT(E66,"yyyy-mm-dd"),BDiv_RAW!$F$6:$G$1048576,2,FALSE),0))*$N$2</f>
        <v>0</v>
      </c>
      <c r="G66" s="81">
        <f t="shared" ca="1" si="3"/>
        <v>43917</v>
      </c>
      <c r="H66" s="54">
        <f t="shared" ca="1" si="6"/>
        <v>43917</v>
      </c>
      <c r="I66" s="117">
        <f ca="1">VALUE(IFERROR(VLOOKUP(TEXT(H66,"yyyy-mm-dd"),BDiv_RAW!$I$6:$J$1048576,2,FALSE),0))*$N$2</f>
        <v>0</v>
      </c>
      <c r="J66" s="81">
        <f t="shared" ca="1" si="4"/>
        <v>43917</v>
      </c>
      <c r="K66" s="54">
        <f t="shared" ca="1" si="7"/>
        <v>43917</v>
      </c>
      <c r="L66" s="117">
        <f ca="1">VALUE(IFERROR(VLOOKUP(TEXT(K66,"yyyy-mm-dd"),BDiv_RAW!$L$6:$M$1048576,2,FALSE),0))*$N$2</f>
        <v>0</v>
      </c>
      <c r="Q66" s="113"/>
    </row>
    <row r="67" spans="1:17" ht="16.5">
      <c r="A67" s="120">
        <f t="shared" ref="A67:A130" ca="1" si="10">B67</f>
        <v>43918</v>
      </c>
      <c r="B67" s="54">
        <f t="shared" ca="1" si="8"/>
        <v>43918</v>
      </c>
      <c r="C67" s="117">
        <f ca="1">VALUE(IFERROR(VLOOKUP(TEXT(B67,"yyyy-mm-dd"),BDiv_RAW!$C$6:$D$1048576,2,FALSE),0))*$N$2</f>
        <v>0</v>
      </c>
      <c r="D67" s="81">
        <f t="shared" ref="D67:D130" ca="1" si="11">E67</f>
        <v>43918</v>
      </c>
      <c r="E67" s="54">
        <f t="shared" ca="1" si="5"/>
        <v>43918</v>
      </c>
      <c r="F67" s="117">
        <f ca="1">VALUE(IFERROR(VLOOKUP(TEXT(E67,"yyyy-mm-dd"),BDiv_RAW!$F$6:$G$1048576,2,FALSE),0))*$N$2</f>
        <v>0</v>
      </c>
      <c r="G67" s="81">
        <f t="shared" ref="G67:G130" ca="1" si="12">H67</f>
        <v>43918</v>
      </c>
      <c r="H67" s="54">
        <f t="shared" ca="1" si="6"/>
        <v>43918</v>
      </c>
      <c r="I67" s="117">
        <f ca="1">VALUE(IFERROR(VLOOKUP(TEXT(H67,"yyyy-mm-dd"),BDiv_RAW!$I$6:$J$1048576,2,FALSE),0))*$N$2</f>
        <v>0</v>
      </c>
      <c r="J67" s="81">
        <f t="shared" ref="J67:J130" ca="1" si="13">K67</f>
        <v>43918</v>
      </c>
      <c r="K67" s="54">
        <f t="shared" ca="1" si="7"/>
        <v>43918</v>
      </c>
      <c r="L67" s="117">
        <f ca="1">VALUE(IFERROR(VLOOKUP(TEXT(K67,"yyyy-mm-dd"),BDiv_RAW!$L$6:$M$1048576,2,FALSE),0))*$N$2</f>
        <v>0</v>
      </c>
      <c r="Q67" s="113"/>
    </row>
    <row r="68" spans="1:17" ht="16.5">
      <c r="A68" s="120">
        <f t="shared" ca="1" si="10"/>
        <v>43919</v>
      </c>
      <c r="B68" s="54">
        <f t="shared" ref="B68:B131" ca="1" si="14">B67+1</f>
        <v>43919</v>
      </c>
      <c r="C68" s="117">
        <f ca="1">VALUE(IFERROR(VLOOKUP(TEXT(B68,"yyyy-mm-dd"),BDiv_RAW!$C$6:$D$1048576,2,FALSE),0))*$N$2</f>
        <v>0</v>
      </c>
      <c r="D68" s="81">
        <f t="shared" ca="1" si="11"/>
        <v>43919</v>
      </c>
      <c r="E68" s="54">
        <f t="shared" ref="E68:E131" ca="1" si="15">E67+1</f>
        <v>43919</v>
      </c>
      <c r="F68" s="117">
        <f ca="1">VALUE(IFERROR(VLOOKUP(TEXT(E68,"yyyy-mm-dd"),BDiv_RAW!$F$6:$G$1048576,2,FALSE),0))*$N$2</f>
        <v>0</v>
      </c>
      <c r="G68" s="81">
        <f t="shared" ca="1" si="12"/>
        <v>43919</v>
      </c>
      <c r="H68" s="54">
        <f t="shared" ref="H68:H131" ca="1" si="16">H67+1</f>
        <v>43919</v>
      </c>
      <c r="I68" s="117">
        <f ca="1">VALUE(IFERROR(VLOOKUP(TEXT(H68,"yyyy-mm-dd"),BDiv_RAW!$I$6:$J$1048576,2,FALSE),0))*$N$2</f>
        <v>0</v>
      </c>
      <c r="J68" s="81">
        <f t="shared" ca="1" si="13"/>
        <v>43919</v>
      </c>
      <c r="K68" s="54">
        <f t="shared" ref="K68:K131" ca="1" si="17">K67+1</f>
        <v>43919</v>
      </c>
      <c r="L68" s="117">
        <f ca="1">VALUE(IFERROR(VLOOKUP(TEXT(K68,"yyyy-mm-dd"),BDiv_RAW!$L$6:$M$1048576,2,FALSE),0))*$N$2</f>
        <v>0</v>
      </c>
      <c r="Q68" s="113"/>
    </row>
    <row r="69" spans="1:17" ht="16.5">
      <c r="A69" s="120">
        <f t="shared" ca="1" si="10"/>
        <v>43920</v>
      </c>
      <c r="B69" s="54">
        <f t="shared" ca="1" si="14"/>
        <v>43920</v>
      </c>
      <c r="C69" s="117">
        <f ca="1">VALUE(IFERROR(VLOOKUP(TEXT(B69,"yyyy-mm-dd"),BDiv_RAW!$C$6:$D$1048576,2,FALSE),0))*$N$2</f>
        <v>0</v>
      </c>
      <c r="D69" s="81">
        <f t="shared" ca="1" si="11"/>
        <v>43920</v>
      </c>
      <c r="E69" s="54">
        <f t="shared" ca="1" si="15"/>
        <v>43920</v>
      </c>
      <c r="F69" s="117">
        <f ca="1">VALUE(IFERROR(VLOOKUP(TEXT(E69,"yyyy-mm-dd"),BDiv_RAW!$F$6:$G$1048576,2,FALSE),0))*$N$2</f>
        <v>0</v>
      </c>
      <c r="G69" s="81">
        <f t="shared" ca="1" si="12"/>
        <v>43920</v>
      </c>
      <c r="H69" s="54">
        <f t="shared" ca="1" si="16"/>
        <v>43920</v>
      </c>
      <c r="I69" s="117">
        <f ca="1">VALUE(IFERROR(VLOOKUP(TEXT(H69,"yyyy-mm-dd"),BDiv_RAW!$I$6:$J$1048576,2,FALSE),0))*$N$2</f>
        <v>0</v>
      </c>
      <c r="J69" s="81">
        <f t="shared" ca="1" si="13"/>
        <v>43920</v>
      </c>
      <c r="K69" s="54">
        <f t="shared" ca="1" si="17"/>
        <v>43920</v>
      </c>
      <c r="L69" s="117">
        <f ca="1">VALUE(IFERROR(VLOOKUP(TEXT(K69,"yyyy-mm-dd"),BDiv_RAW!$L$6:$M$1048576,2,FALSE),0))*$N$2</f>
        <v>0</v>
      </c>
      <c r="Q69" s="113"/>
    </row>
    <row r="70" spans="1:17" ht="16.5">
      <c r="A70" s="120">
        <f t="shared" ca="1" si="10"/>
        <v>43921</v>
      </c>
      <c r="B70" s="54">
        <f t="shared" ca="1" si="14"/>
        <v>43921</v>
      </c>
      <c r="C70" s="117">
        <f ca="1">VALUE(IFERROR(VLOOKUP(TEXT(B70,"yyyy-mm-dd"),BDiv_RAW!$C$6:$D$1048576,2,FALSE),0))*$N$2</f>
        <v>0</v>
      </c>
      <c r="D70" s="81">
        <f t="shared" ca="1" si="11"/>
        <v>43921</v>
      </c>
      <c r="E70" s="54">
        <f t="shared" ca="1" si="15"/>
        <v>43921</v>
      </c>
      <c r="F70" s="117">
        <f ca="1">VALUE(IFERROR(VLOOKUP(TEXT(E70,"yyyy-mm-dd"),BDiv_RAW!$F$6:$G$1048576,2,FALSE),0))*$N$2</f>
        <v>0</v>
      </c>
      <c r="G70" s="81">
        <f t="shared" ca="1" si="12"/>
        <v>43921</v>
      </c>
      <c r="H70" s="54">
        <f t="shared" ca="1" si="16"/>
        <v>43921</v>
      </c>
      <c r="I70" s="117">
        <f ca="1">VALUE(IFERROR(VLOOKUP(TEXT(H70,"yyyy-mm-dd"),BDiv_RAW!$I$6:$J$1048576,2,FALSE),0))*$N$2</f>
        <v>0</v>
      </c>
      <c r="J70" s="81">
        <f t="shared" ca="1" si="13"/>
        <v>43921</v>
      </c>
      <c r="K70" s="54">
        <f t="shared" ca="1" si="17"/>
        <v>43921</v>
      </c>
      <c r="L70" s="117">
        <f ca="1">VALUE(IFERROR(VLOOKUP(TEXT(K70,"yyyy-mm-dd"),BDiv_RAW!$L$6:$M$1048576,2,FALSE),0))*$N$2</f>
        <v>0</v>
      </c>
      <c r="Q70" s="113"/>
    </row>
    <row r="71" spans="1:17" ht="16.5">
      <c r="A71" s="120">
        <f t="shared" ca="1" si="10"/>
        <v>43922</v>
      </c>
      <c r="B71" s="54">
        <f t="shared" ca="1" si="14"/>
        <v>43922</v>
      </c>
      <c r="C71" s="117">
        <f ca="1">VALUE(IFERROR(VLOOKUP(TEXT(B71,"yyyy-mm-dd"),BDiv_RAW!$C$6:$D$1048576,2,FALSE),0))*$N$2</f>
        <v>0</v>
      </c>
      <c r="D71" s="81">
        <f t="shared" ca="1" si="11"/>
        <v>43922</v>
      </c>
      <c r="E71" s="54">
        <f t="shared" ca="1" si="15"/>
        <v>43922</v>
      </c>
      <c r="F71" s="117">
        <f ca="1">VALUE(IFERROR(VLOOKUP(TEXT(E71,"yyyy-mm-dd"),BDiv_RAW!$F$6:$G$1048576,2,FALSE),0))*$N$2</f>
        <v>0</v>
      </c>
      <c r="G71" s="81">
        <f t="shared" ca="1" si="12"/>
        <v>43922</v>
      </c>
      <c r="H71" s="54">
        <f t="shared" ca="1" si="16"/>
        <v>43922</v>
      </c>
      <c r="I71" s="117">
        <f ca="1">VALUE(IFERROR(VLOOKUP(TEXT(H71,"yyyy-mm-dd"),BDiv_RAW!$I$6:$J$1048576,2,FALSE),0))*$N$2</f>
        <v>0</v>
      </c>
      <c r="J71" s="81">
        <f t="shared" ca="1" si="13"/>
        <v>43922</v>
      </c>
      <c r="K71" s="54">
        <f t="shared" ca="1" si="17"/>
        <v>43922</v>
      </c>
      <c r="L71" s="117">
        <f ca="1">VALUE(IFERROR(VLOOKUP(TEXT(K71,"yyyy-mm-dd"),BDiv_RAW!$L$6:$M$1048576,2,FALSE),0))*$N$2</f>
        <v>0</v>
      </c>
      <c r="Q71" s="113"/>
    </row>
    <row r="72" spans="1:17" ht="16.5">
      <c r="A72" s="120">
        <f t="shared" ca="1" si="10"/>
        <v>43923</v>
      </c>
      <c r="B72" s="54">
        <f t="shared" ca="1" si="14"/>
        <v>43923</v>
      </c>
      <c r="C72" s="117">
        <f ca="1">VALUE(IFERROR(VLOOKUP(TEXT(B72,"yyyy-mm-dd"),BDiv_RAW!$C$6:$D$1048576,2,FALSE),0))*$N$2</f>
        <v>0</v>
      </c>
      <c r="D72" s="81">
        <f t="shared" ca="1" si="11"/>
        <v>43923</v>
      </c>
      <c r="E72" s="54">
        <f t="shared" ca="1" si="15"/>
        <v>43923</v>
      </c>
      <c r="F72" s="117">
        <f ca="1">VALUE(IFERROR(VLOOKUP(TEXT(E72,"yyyy-mm-dd"),BDiv_RAW!$F$6:$G$1048576,2,FALSE),0))*$N$2</f>
        <v>0</v>
      </c>
      <c r="G72" s="81">
        <f t="shared" ca="1" si="12"/>
        <v>43923</v>
      </c>
      <c r="H72" s="54">
        <f t="shared" ca="1" si="16"/>
        <v>43923</v>
      </c>
      <c r="I72" s="117">
        <f ca="1">VALUE(IFERROR(VLOOKUP(TEXT(H72,"yyyy-mm-dd"),BDiv_RAW!$I$6:$J$1048576,2,FALSE),0))*$N$2</f>
        <v>0</v>
      </c>
      <c r="J72" s="81">
        <f t="shared" ca="1" si="13"/>
        <v>43923</v>
      </c>
      <c r="K72" s="54">
        <f t="shared" ca="1" si="17"/>
        <v>43923</v>
      </c>
      <c r="L72" s="117">
        <f ca="1">VALUE(IFERROR(VLOOKUP(TEXT(K72,"yyyy-mm-dd"),BDiv_RAW!$L$6:$M$1048576,2,FALSE),0))*$N$2</f>
        <v>0</v>
      </c>
      <c r="Q72" s="113"/>
    </row>
    <row r="73" spans="1:17" ht="16.5">
      <c r="A73" s="120">
        <f t="shared" ca="1" si="10"/>
        <v>43924</v>
      </c>
      <c r="B73" s="54">
        <f t="shared" ca="1" si="14"/>
        <v>43924</v>
      </c>
      <c r="C73" s="117">
        <f ca="1">VALUE(IFERROR(VLOOKUP(TEXT(B73,"yyyy-mm-dd"),BDiv_RAW!$C$6:$D$1048576,2,FALSE),0))*$N$2</f>
        <v>0</v>
      </c>
      <c r="D73" s="81">
        <f t="shared" ca="1" si="11"/>
        <v>43924</v>
      </c>
      <c r="E73" s="54">
        <f t="shared" ca="1" si="15"/>
        <v>43924</v>
      </c>
      <c r="F73" s="117">
        <f ca="1">VALUE(IFERROR(VLOOKUP(TEXT(E73,"yyyy-mm-dd"),BDiv_RAW!$F$6:$G$1048576,2,FALSE),0))*$N$2</f>
        <v>0</v>
      </c>
      <c r="G73" s="81">
        <f t="shared" ca="1" si="12"/>
        <v>43924</v>
      </c>
      <c r="H73" s="54">
        <f t="shared" ca="1" si="16"/>
        <v>43924</v>
      </c>
      <c r="I73" s="117">
        <f ca="1">VALUE(IFERROR(VLOOKUP(TEXT(H73,"yyyy-mm-dd"),BDiv_RAW!$I$6:$J$1048576,2,FALSE),0))*$N$2</f>
        <v>0</v>
      </c>
      <c r="J73" s="81">
        <f t="shared" ca="1" si="13"/>
        <v>43924</v>
      </c>
      <c r="K73" s="54">
        <f t="shared" ca="1" si="17"/>
        <v>43924</v>
      </c>
      <c r="L73" s="117">
        <f ca="1">VALUE(IFERROR(VLOOKUP(TEXT(K73,"yyyy-mm-dd"),BDiv_RAW!$L$6:$M$1048576,2,FALSE),0))*$N$2</f>
        <v>0</v>
      </c>
      <c r="Q73" s="113"/>
    </row>
    <row r="74" spans="1:17" ht="16.5">
      <c r="A74" s="120">
        <f t="shared" ca="1" si="10"/>
        <v>43925</v>
      </c>
      <c r="B74" s="54">
        <f t="shared" ca="1" si="14"/>
        <v>43925</v>
      </c>
      <c r="C74" s="117">
        <f ca="1">VALUE(IFERROR(VLOOKUP(TEXT(B74,"yyyy-mm-dd"),BDiv_RAW!$C$6:$D$1048576,2,FALSE),0))*$N$2</f>
        <v>0</v>
      </c>
      <c r="D74" s="81">
        <f t="shared" ca="1" si="11"/>
        <v>43925</v>
      </c>
      <c r="E74" s="54">
        <f t="shared" ca="1" si="15"/>
        <v>43925</v>
      </c>
      <c r="F74" s="117">
        <f ca="1">VALUE(IFERROR(VLOOKUP(TEXT(E74,"yyyy-mm-dd"),BDiv_RAW!$F$6:$G$1048576,2,FALSE),0))*$N$2</f>
        <v>0</v>
      </c>
      <c r="G74" s="81">
        <f t="shared" ca="1" si="12"/>
        <v>43925</v>
      </c>
      <c r="H74" s="54">
        <f t="shared" ca="1" si="16"/>
        <v>43925</v>
      </c>
      <c r="I74" s="117">
        <f ca="1">VALUE(IFERROR(VLOOKUP(TEXT(H74,"yyyy-mm-dd"),BDiv_RAW!$I$6:$J$1048576,2,FALSE),0))*$N$2</f>
        <v>0</v>
      </c>
      <c r="J74" s="81">
        <f t="shared" ca="1" si="13"/>
        <v>43925</v>
      </c>
      <c r="K74" s="54">
        <f t="shared" ca="1" si="17"/>
        <v>43925</v>
      </c>
      <c r="L74" s="117">
        <f ca="1">VALUE(IFERROR(VLOOKUP(TEXT(K74,"yyyy-mm-dd"),BDiv_RAW!$L$6:$M$1048576,2,FALSE),0))*$N$2</f>
        <v>0</v>
      </c>
      <c r="Q74" s="113"/>
    </row>
    <row r="75" spans="1:17" ht="16.5">
      <c r="A75" s="120">
        <f t="shared" ca="1" si="10"/>
        <v>43926</v>
      </c>
      <c r="B75" s="54">
        <f t="shared" ca="1" si="14"/>
        <v>43926</v>
      </c>
      <c r="C75" s="117">
        <f ca="1">VALUE(IFERROR(VLOOKUP(TEXT(B75,"yyyy-mm-dd"),BDiv_RAW!$C$6:$D$1048576,2,FALSE),0))*$N$2</f>
        <v>0</v>
      </c>
      <c r="D75" s="81">
        <f t="shared" ca="1" si="11"/>
        <v>43926</v>
      </c>
      <c r="E75" s="54">
        <f t="shared" ca="1" si="15"/>
        <v>43926</v>
      </c>
      <c r="F75" s="117">
        <f ca="1">VALUE(IFERROR(VLOOKUP(TEXT(E75,"yyyy-mm-dd"),BDiv_RAW!$F$6:$G$1048576,2,FALSE),0))*$N$2</f>
        <v>0</v>
      </c>
      <c r="G75" s="81">
        <f t="shared" ca="1" si="12"/>
        <v>43926</v>
      </c>
      <c r="H75" s="54">
        <f t="shared" ca="1" si="16"/>
        <v>43926</v>
      </c>
      <c r="I75" s="117">
        <f ca="1">VALUE(IFERROR(VLOOKUP(TEXT(H75,"yyyy-mm-dd"),BDiv_RAW!$I$6:$J$1048576,2,FALSE),0))*$N$2</f>
        <v>0</v>
      </c>
      <c r="J75" s="81">
        <f t="shared" ca="1" si="13"/>
        <v>43926</v>
      </c>
      <c r="K75" s="54">
        <f t="shared" ca="1" si="17"/>
        <v>43926</v>
      </c>
      <c r="L75" s="117">
        <f ca="1">VALUE(IFERROR(VLOOKUP(TEXT(K75,"yyyy-mm-dd"),BDiv_RAW!$L$6:$M$1048576,2,FALSE),0))*$N$2</f>
        <v>0</v>
      </c>
      <c r="Q75" s="113"/>
    </row>
    <row r="76" spans="1:17" ht="16.5">
      <c r="A76" s="120">
        <f t="shared" ca="1" si="10"/>
        <v>43927</v>
      </c>
      <c r="B76" s="54">
        <f t="shared" ca="1" si="14"/>
        <v>43927</v>
      </c>
      <c r="C76" s="117">
        <f ca="1">VALUE(IFERROR(VLOOKUP(TEXT(B76,"yyyy-mm-dd"),BDiv_RAW!$C$6:$D$1048576,2,FALSE),0))*$N$2</f>
        <v>0</v>
      </c>
      <c r="D76" s="81">
        <f t="shared" ca="1" si="11"/>
        <v>43927</v>
      </c>
      <c r="E76" s="54">
        <f t="shared" ca="1" si="15"/>
        <v>43927</v>
      </c>
      <c r="F76" s="117">
        <f ca="1">VALUE(IFERROR(VLOOKUP(TEXT(E76,"yyyy-mm-dd"),BDiv_RAW!$F$6:$G$1048576,2,FALSE),0))*$N$2</f>
        <v>0</v>
      </c>
      <c r="G76" s="81">
        <f t="shared" ca="1" si="12"/>
        <v>43927</v>
      </c>
      <c r="H76" s="54">
        <f t="shared" ca="1" si="16"/>
        <v>43927</v>
      </c>
      <c r="I76" s="117">
        <f ca="1">VALUE(IFERROR(VLOOKUP(TEXT(H76,"yyyy-mm-dd"),BDiv_RAW!$I$6:$J$1048576,2,FALSE),0))*$N$2</f>
        <v>0</v>
      </c>
      <c r="J76" s="81">
        <f t="shared" ca="1" si="13"/>
        <v>43927</v>
      </c>
      <c r="K76" s="54">
        <f t="shared" ca="1" si="17"/>
        <v>43927</v>
      </c>
      <c r="L76" s="117">
        <f ca="1">VALUE(IFERROR(VLOOKUP(TEXT(K76,"yyyy-mm-dd"),BDiv_RAW!$L$6:$M$1048576,2,FALSE),0))*$N$2</f>
        <v>0</v>
      </c>
      <c r="Q76" s="113"/>
    </row>
    <row r="77" spans="1:17" ht="16.5">
      <c r="A77" s="120">
        <f t="shared" ca="1" si="10"/>
        <v>43928</v>
      </c>
      <c r="B77" s="54">
        <f t="shared" ca="1" si="14"/>
        <v>43928</v>
      </c>
      <c r="C77" s="117">
        <f ca="1">VALUE(IFERROR(VLOOKUP(TEXT(B77,"yyyy-mm-dd"),BDiv_RAW!$C$6:$D$1048576,2,FALSE),0))*$N$2</f>
        <v>0</v>
      </c>
      <c r="D77" s="81">
        <f t="shared" ca="1" si="11"/>
        <v>43928</v>
      </c>
      <c r="E77" s="54">
        <f t="shared" ca="1" si="15"/>
        <v>43928</v>
      </c>
      <c r="F77" s="117">
        <f ca="1">VALUE(IFERROR(VLOOKUP(TEXT(E77,"yyyy-mm-dd"),BDiv_RAW!$F$6:$G$1048576,2,FALSE),0))*$N$2</f>
        <v>0</v>
      </c>
      <c r="G77" s="81">
        <f t="shared" ca="1" si="12"/>
        <v>43928</v>
      </c>
      <c r="H77" s="54">
        <f t="shared" ca="1" si="16"/>
        <v>43928</v>
      </c>
      <c r="I77" s="117">
        <f ca="1">VALUE(IFERROR(VLOOKUP(TEXT(H77,"yyyy-mm-dd"),BDiv_RAW!$I$6:$J$1048576,2,FALSE),0))*$N$2</f>
        <v>0</v>
      </c>
      <c r="J77" s="81">
        <f t="shared" ca="1" si="13"/>
        <v>43928</v>
      </c>
      <c r="K77" s="54">
        <f t="shared" ca="1" si="17"/>
        <v>43928</v>
      </c>
      <c r="L77" s="117">
        <f ca="1">VALUE(IFERROR(VLOOKUP(TEXT(K77,"yyyy-mm-dd"),BDiv_RAW!$L$6:$M$1048576,2,FALSE),0))*$N$2</f>
        <v>0</v>
      </c>
      <c r="Q77" s="113"/>
    </row>
    <row r="78" spans="1:17" ht="16.5">
      <c r="A78" s="120">
        <f t="shared" ca="1" si="10"/>
        <v>43929</v>
      </c>
      <c r="B78" s="54">
        <f t="shared" ca="1" si="14"/>
        <v>43929</v>
      </c>
      <c r="C78" s="117">
        <f ca="1">VALUE(IFERROR(VLOOKUP(TEXT(B78,"yyyy-mm-dd"),BDiv_RAW!$C$6:$D$1048576,2,FALSE),0))*$N$2</f>
        <v>0</v>
      </c>
      <c r="D78" s="81">
        <f t="shared" ca="1" si="11"/>
        <v>43929</v>
      </c>
      <c r="E78" s="54">
        <f t="shared" ca="1" si="15"/>
        <v>43929</v>
      </c>
      <c r="F78" s="117">
        <f ca="1">VALUE(IFERROR(VLOOKUP(TEXT(E78,"yyyy-mm-dd"),BDiv_RAW!$F$6:$G$1048576,2,FALSE),0))*$N$2</f>
        <v>0</v>
      </c>
      <c r="G78" s="81">
        <f t="shared" ca="1" si="12"/>
        <v>43929</v>
      </c>
      <c r="H78" s="54">
        <f t="shared" ca="1" si="16"/>
        <v>43929</v>
      </c>
      <c r="I78" s="117">
        <f ca="1">VALUE(IFERROR(VLOOKUP(TEXT(H78,"yyyy-mm-dd"),BDiv_RAW!$I$6:$J$1048576,2,FALSE),0))*$N$2</f>
        <v>0</v>
      </c>
      <c r="J78" s="81">
        <f t="shared" ca="1" si="13"/>
        <v>43929</v>
      </c>
      <c r="K78" s="54">
        <f t="shared" ca="1" si="17"/>
        <v>43929</v>
      </c>
      <c r="L78" s="117">
        <f ca="1">VALUE(IFERROR(VLOOKUP(TEXT(K78,"yyyy-mm-dd"),BDiv_RAW!$L$6:$M$1048576,2,FALSE),0))*$N$2</f>
        <v>0</v>
      </c>
      <c r="Q78" s="113"/>
    </row>
    <row r="79" spans="1:17" ht="16.5">
      <c r="A79" s="120">
        <f t="shared" ca="1" si="10"/>
        <v>43930</v>
      </c>
      <c r="B79" s="54">
        <f t="shared" ca="1" si="14"/>
        <v>43930</v>
      </c>
      <c r="C79" s="117">
        <f ca="1">VALUE(IFERROR(VLOOKUP(TEXT(B79,"yyyy-mm-dd"),BDiv_RAW!$C$6:$D$1048576,2,FALSE),0))*$N$2</f>
        <v>0</v>
      </c>
      <c r="D79" s="81">
        <f t="shared" ca="1" si="11"/>
        <v>43930</v>
      </c>
      <c r="E79" s="54">
        <f t="shared" ca="1" si="15"/>
        <v>43930</v>
      </c>
      <c r="F79" s="117">
        <f ca="1">VALUE(IFERROR(VLOOKUP(TEXT(E79,"yyyy-mm-dd"),BDiv_RAW!$F$6:$G$1048576,2,FALSE),0))*$N$2</f>
        <v>0</v>
      </c>
      <c r="G79" s="81">
        <f t="shared" ca="1" si="12"/>
        <v>43930</v>
      </c>
      <c r="H79" s="54">
        <f t="shared" ca="1" si="16"/>
        <v>43930</v>
      </c>
      <c r="I79" s="117">
        <f ca="1">VALUE(IFERROR(VLOOKUP(TEXT(H79,"yyyy-mm-dd"),BDiv_RAW!$I$6:$J$1048576,2,FALSE),0))*$N$2</f>
        <v>0</v>
      </c>
      <c r="J79" s="81">
        <f t="shared" ca="1" si="13"/>
        <v>43930</v>
      </c>
      <c r="K79" s="54">
        <f t="shared" ca="1" si="17"/>
        <v>43930</v>
      </c>
      <c r="L79" s="117">
        <f ca="1">VALUE(IFERROR(VLOOKUP(TEXT(K79,"yyyy-mm-dd"),BDiv_RAW!$L$6:$M$1048576,2,FALSE),0))*$N$2</f>
        <v>0</v>
      </c>
      <c r="Q79" s="113"/>
    </row>
    <row r="80" spans="1:17" ht="16.5">
      <c r="A80" s="120">
        <f t="shared" ca="1" si="10"/>
        <v>43931</v>
      </c>
      <c r="B80" s="54">
        <f t="shared" ca="1" si="14"/>
        <v>43931</v>
      </c>
      <c r="C80" s="117">
        <f ca="1">VALUE(IFERROR(VLOOKUP(TEXT(B80,"yyyy-mm-dd"),BDiv_RAW!$C$6:$D$1048576,2,FALSE),0))*$N$2</f>
        <v>0</v>
      </c>
      <c r="D80" s="81">
        <f t="shared" ca="1" si="11"/>
        <v>43931</v>
      </c>
      <c r="E80" s="54">
        <f t="shared" ca="1" si="15"/>
        <v>43931</v>
      </c>
      <c r="F80" s="117">
        <f ca="1">VALUE(IFERROR(VLOOKUP(TEXT(E80,"yyyy-mm-dd"),BDiv_RAW!$F$6:$G$1048576,2,FALSE),0))*$N$2</f>
        <v>0</v>
      </c>
      <c r="G80" s="81">
        <f t="shared" ca="1" si="12"/>
        <v>43931</v>
      </c>
      <c r="H80" s="54">
        <f t="shared" ca="1" si="16"/>
        <v>43931</v>
      </c>
      <c r="I80" s="117">
        <f ca="1">VALUE(IFERROR(VLOOKUP(TEXT(H80,"yyyy-mm-dd"),BDiv_RAW!$I$6:$J$1048576,2,FALSE),0))*$N$2</f>
        <v>0</v>
      </c>
      <c r="J80" s="81">
        <f t="shared" ca="1" si="13"/>
        <v>43931</v>
      </c>
      <c r="K80" s="54">
        <f t="shared" ca="1" si="17"/>
        <v>43931</v>
      </c>
      <c r="L80" s="117">
        <f ca="1">VALUE(IFERROR(VLOOKUP(TEXT(K80,"yyyy-mm-dd"),BDiv_RAW!$L$6:$M$1048576,2,FALSE),0))*$N$2</f>
        <v>0</v>
      </c>
      <c r="P80" s="80"/>
      <c r="Q80" s="113"/>
    </row>
    <row r="81" spans="1:17" ht="16.5">
      <c r="A81" s="120">
        <f t="shared" ca="1" si="10"/>
        <v>43932</v>
      </c>
      <c r="B81" s="54">
        <f t="shared" ca="1" si="14"/>
        <v>43932</v>
      </c>
      <c r="C81" s="117">
        <f ca="1">VALUE(IFERROR(VLOOKUP(TEXT(B81,"yyyy-mm-dd"),BDiv_RAW!$C$6:$D$1048576,2,FALSE),0))*$N$2</f>
        <v>0</v>
      </c>
      <c r="D81" s="81">
        <f t="shared" ca="1" si="11"/>
        <v>43932</v>
      </c>
      <c r="E81" s="54">
        <f t="shared" ca="1" si="15"/>
        <v>43932</v>
      </c>
      <c r="F81" s="117">
        <f ca="1">VALUE(IFERROR(VLOOKUP(TEXT(E81,"yyyy-mm-dd"),BDiv_RAW!$F$6:$G$1048576,2,FALSE),0))*$N$2</f>
        <v>0</v>
      </c>
      <c r="G81" s="81">
        <f t="shared" ca="1" si="12"/>
        <v>43932</v>
      </c>
      <c r="H81" s="54">
        <f t="shared" ca="1" si="16"/>
        <v>43932</v>
      </c>
      <c r="I81" s="117">
        <f ca="1">VALUE(IFERROR(VLOOKUP(TEXT(H81,"yyyy-mm-dd"),BDiv_RAW!$I$6:$J$1048576,2,FALSE),0))*$N$2</f>
        <v>0</v>
      </c>
      <c r="J81" s="81">
        <f t="shared" ca="1" si="13"/>
        <v>43932</v>
      </c>
      <c r="K81" s="54">
        <f t="shared" ca="1" si="17"/>
        <v>43932</v>
      </c>
      <c r="L81" s="117">
        <f ca="1">VALUE(IFERROR(VLOOKUP(TEXT(K81,"yyyy-mm-dd"),BDiv_RAW!$L$6:$M$1048576,2,FALSE),0))*$N$2</f>
        <v>0</v>
      </c>
      <c r="Q81" s="113"/>
    </row>
    <row r="82" spans="1:17" ht="16.5">
      <c r="A82" s="120">
        <f t="shared" ca="1" si="10"/>
        <v>43933</v>
      </c>
      <c r="B82" s="54">
        <f t="shared" ca="1" si="14"/>
        <v>43933</v>
      </c>
      <c r="C82" s="117">
        <f ca="1">VALUE(IFERROR(VLOOKUP(TEXT(B82,"yyyy-mm-dd"),BDiv_RAW!$C$6:$D$1048576,2,FALSE),0))*$N$2</f>
        <v>0</v>
      </c>
      <c r="D82" s="81">
        <f t="shared" ca="1" si="11"/>
        <v>43933</v>
      </c>
      <c r="E82" s="54">
        <f t="shared" ca="1" si="15"/>
        <v>43933</v>
      </c>
      <c r="F82" s="117">
        <f ca="1">VALUE(IFERROR(VLOOKUP(TEXT(E82,"yyyy-mm-dd"),BDiv_RAW!$F$6:$G$1048576,2,FALSE),0))*$N$2</f>
        <v>0</v>
      </c>
      <c r="G82" s="81">
        <f t="shared" ca="1" si="12"/>
        <v>43933</v>
      </c>
      <c r="H82" s="54">
        <f t="shared" ca="1" si="16"/>
        <v>43933</v>
      </c>
      <c r="I82" s="117">
        <f ca="1">VALUE(IFERROR(VLOOKUP(TEXT(H82,"yyyy-mm-dd"),BDiv_RAW!$I$6:$J$1048576,2,FALSE),0))*$N$2</f>
        <v>0</v>
      </c>
      <c r="J82" s="81">
        <f t="shared" ca="1" si="13"/>
        <v>43933</v>
      </c>
      <c r="K82" s="54">
        <f t="shared" ca="1" si="17"/>
        <v>43933</v>
      </c>
      <c r="L82" s="117">
        <f ca="1">VALUE(IFERROR(VLOOKUP(TEXT(K82,"yyyy-mm-dd"),BDiv_RAW!$L$6:$M$1048576,2,FALSE),0))*$N$2</f>
        <v>0</v>
      </c>
      <c r="Q82" s="113"/>
    </row>
    <row r="83" spans="1:17" ht="16.5">
      <c r="A83" s="120">
        <f t="shared" ca="1" si="10"/>
        <v>43934</v>
      </c>
      <c r="B83" s="54">
        <f t="shared" ca="1" si="14"/>
        <v>43934</v>
      </c>
      <c r="C83" s="117">
        <f ca="1">VALUE(IFERROR(VLOOKUP(TEXT(B83,"yyyy-mm-dd"),BDiv_RAW!$C$6:$D$1048576,2,FALSE),0))*$N$2</f>
        <v>0</v>
      </c>
      <c r="D83" s="81">
        <f t="shared" ca="1" si="11"/>
        <v>43934</v>
      </c>
      <c r="E83" s="54">
        <f t="shared" ca="1" si="15"/>
        <v>43934</v>
      </c>
      <c r="F83" s="117">
        <f ca="1">VALUE(IFERROR(VLOOKUP(TEXT(E83,"yyyy-mm-dd"),BDiv_RAW!$F$6:$G$1048576,2,FALSE),0))*$N$2</f>
        <v>0</v>
      </c>
      <c r="G83" s="81">
        <f t="shared" ca="1" si="12"/>
        <v>43934</v>
      </c>
      <c r="H83" s="54">
        <f t="shared" ca="1" si="16"/>
        <v>43934</v>
      </c>
      <c r="I83" s="117">
        <f ca="1">VALUE(IFERROR(VLOOKUP(TEXT(H83,"yyyy-mm-dd"),BDiv_RAW!$I$6:$J$1048576,2,FALSE),0))*$N$2</f>
        <v>0</v>
      </c>
      <c r="J83" s="81">
        <f t="shared" ca="1" si="13"/>
        <v>43934</v>
      </c>
      <c r="K83" s="54">
        <f t="shared" ca="1" si="17"/>
        <v>43934</v>
      </c>
      <c r="L83" s="117">
        <f ca="1">VALUE(IFERROR(VLOOKUP(TEXT(K83,"yyyy-mm-dd"),BDiv_RAW!$L$6:$M$1048576,2,FALSE),0))*$N$2</f>
        <v>0</v>
      </c>
      <c r="Q83" s="113"/>
    </row>
    <row r="84" spans="1:17" ht="16.5">
      <c r="A84" s="120">
        <f t="shared" ca="1" si="10"/>
        <v>43935</v>
      </c>
      <c r="B84" s="54">
        <f t="shared" ca="1" si="14"/>
        <v>43935</v>
      </c>
      <c r="C84" s="117">
        <f ca="1">VALUE(IFERROR(VLOOKUP(TEXT(B84,"yyyy-mm-dd"),BDiv_RAW!$C$6:$D$1048576,2,FALSE),0))*$N$2</f>
        <v>0</v>
      </c>
      <c r="D84" s="81">
        <f t="shared" ca="1" si="11"/>
        <v>43935</v>
      </c>
      <c r="E84" s="54">
        <f t="shared" ca="1" si="15"/>
        <v>43935</v>
      </c>
      <c r="F84" s="117">
        <f ca="1">VALUE(IFERROR(VLOOKUP(TEXT(E84,"yyyy-mm-dd"),BDiv_RAW!$F$6:$G$1048576,2,FALSE),0))*$N$2</f>
        <v>0</v>
      </c>
      <c r="G84" s="81">
        <f t="shared" ca="1" si="12"/>
        <v>43935</v>
      </c>
      <c r="H84" s="54">
        <f t="shared" ca="1" si="16"/>
        <v>43935</v>
      </c>
      <c r="I84" s="117">
        <f ca="1">VALUE(IFERROR(VLOOKUP(TEXT(H84,"yyyy-mm-dd"),BDiv_RAW!$I$6:$J$1048576,2,FALSE),0))*$N$2</f>
        <v>0</v>
      </c>
      <c r="J84" s="81">
        <f t="shared" ca="1" si="13"/>
        <v>43935</v>
      </c>
      <c r="K84" s="54">
        <f t="shared" ca="1" si="17"/>
        <v>43935</v>
      </c>
      <c r="L84" s="117">
        <f ca="1">VALUE(IFERROR(VLOOKUP(TEXT(K84,"yyyy-mm-dd"),BDiv_RAW!$L$6:$M$1048576,2,FALSE),0))*$N$2</f>
        <v>0</v>
      </c>
      <c r="Q84" s="113"/>
    </row>
    <row r="85" spans="1:17" ht="16.5">
      <c r="A85" s="120">
        <f t="shared" ca="1" si="10"/>
        <v>43936</v>
      </c>
      <c r="B85" s="54">
        <f t="shared" ca="1" si="14"/>
        <v>43936</v>
      </c>
      <c r="C85" s="117">
        <f ca="1">VALUE(IFERROR(VLOOKUP(TEXT(B85,"yyyy-mm-dd"),BDiv_RAW!$C$6:$D$1048576,2,FALSE),0))*$N$2</f>
        <v>0</v>
      </c>
      <c r="D85" s="81">
        <f t="shared" ca="1" si="11"/>
        <v>43936</v>
      </c>
      <c r="E85" s="54">
        <f t="shared" ca="1" si="15"/>
        <v>43936</v>
      </c>
      <c r="F85" s="117">
        <f ca="1">VALUE(IFERROR(VLOOKUP(TEXT(E85,"yyyy-mm-dd"),BDiv_RAW!$F$6:$G$1048576,2,FALSE),0))*$N$2</f>
        <v>0</v>
      </c>
      <c r="G85" s="81">
        <f t="shared" ca="1" si="12"/>
        <v>43936</v>
      </c>
      <c r="H85" s="54">
        <f t="shared" ca="1" si="16"/>
        <v>43936</v>
      </c>
      <c r="I85" s="117">
        <f ca="1">VALUE(IFERROR(VLOOKUP(TEXT(H85,"yyyy-mm-dd"),BDiv_RAW!$I$6:$J$1048576,2,FALSE),0))*$N$2</f>
        <v>0</v>
      </c>
      <c r="J85" s="81">
        <f t="shared" ca="1" si="13"/>
        <v>43936</v>
      </c>
      <c r="K85" s="54">
        <f t="shared" ca="1" si="17"/>
        <v>43936</v>
      </c>
      <c r="L85" s="117">
        <f ca="1">VALUE(IFERROR(VLOOKUP(TEXT(K85,"yyyy-mm-dd"),BDiv_RAW!$L$6:$M$1048576,2,FALSE),0))*$N$2</f>
        <v>0</v>
      </c>
      <c r="Q85" s="113"/>
    </row>
    <row r="86" spans="1:17" ht="16.5">
      <c r="A86" s="120">
        <f t="shared" ca="1" si="10"/>
        <v>43937</v>
      </c>
      <c r="B86" s="54">
        <f t="shared" ca="1" si="14"/>
        <v>43937</v>
      </c>
      <c r="C86" s="117">
        <f ca="1">VALUE(IFERROR(VLOOKUP(TEXT(B86,"yyyy-mm-dd"),BDiv_RAW!$C$6:$D$1048576,2,FALSE),0))*$N$2</f>
        <v>0</v>
      </c>
      <c r="D86" s="81">
        <f t="shared" ca="1" si="11"/>
        <v>43937</v>
      </c>
      <c r="E86" s="54">
        <f t="shared" ca="1" si="15"/>
        <v>43937</v>
      </c>
      <c r="F86" s="117">
        <f ca="1">VALUE(IFERROR(VLOOKUP(TEXT(E86,"yyyy-mm-dd"),BDiv_RAW!$F$6:$G$1048576,2,FALSE),0))*$N$2</f>
        <v>0</v>
      </c>
      <c r="G86" s="81">
        <f t="shared" ca="1" si="12"/>
        <v>43937</v>
      </c>
      <c r="H86" s="54">
        <f t="shared" ca="1" si="16"/>
        <v>43937</v>
      </c>
      <c r="I86" s="117">
        <f ca="1">VALUE(IFERROR(VLOOKUP(TEXT(H86,"yyyy-mm-dd"),BDiv_RAW!$I$6:$J$1048576,2,FALSE),0))*$N$2</f>
        <v>0</v>
      </c>
      <c r="J86" s="81">
        <f t="shared" ca="1" si="13"/>
        <v>43937</v>
      </c>
      <c r="K86" s="54">
        <f t="shared" ca="1" si="17"/>
        <v>43937</v>
      </c>
      <c r="L86" s="117">
        <f ca="1">VALUE(IFERROR(VLOOKUP(TEXT(K86,"yyyy-mm-dd"),BDiv_RAW!$L$6:$M$1048576,2,FALSE),0))*$N$2</f>
        <v>0</v>
      </c>
      <c r="Q86" s="113"/>
    </row>
    <row r="87" spans="1:17" ht="16.5">
      <c r="A87" s="120">
        <f t="shared" ca="1" si="10"/>
        <v>43938</v>
      </c>
      <c r="B87" s="54">
        <f t="shared" ca="1" si="14"/>
        <v>43938</v>
      </c>
      <c r="C87" s="117">
        <f ca="1">VALUE(IFERROR(VLOOKUP(TEXT(B87,"yyyy-mm-dd"),BDiv_RAW!$C$6:$D$1048576,2,FALSE),0))*$N$2</f>
        <v>0</v>
      </c>
      <c r="D87" s="81">
        <f t="shared" ca="1" si="11"/>
        <v>43938</v>
      </c>
      <c r="E87" s="54">
        <f t="shared" ca="1" si="15"/>
        <v>43938</v>
      </c>
      <c r="F87" s="117">
        <f ca="1">VALUE(IFERROR(VLOOKUP(TEXT(E87,"yyyy-mm-dd"),BDiv_RAW!$F$6:$G$1048576,2,FALSE),0))*$N$2</f>
        <v>0</v>
      </c>
      <c r="G87" s="81">
        <f t="shared" ca="1" si="12"/>
        <v>43938</v>
      </c>
      <c r="H87" s="54">
        <f t="shared" ca="1" si="16"/>
        <v>43938</v>
      </c>
      <c r="I87" s="117">
        <f ca="1">VALUE(IFERROR(VLOOKUP(TEXT(H87,"yyyy-mm-dd"),BDiv_RAW!$I$6:$J$1048576,2,FALSE),0))*$N$2</f>
        <v>0</v>
      </c>
      <c r="J87" s="81">
        <f t="shared" ca="1" si="13"/>
        <v>43938</v>
      </c>
      <c r="K87" s="54">
        <f t="shared" ca="1" si="17"/>
        <v>43938</v>
      </c>
      <c r="L87" s="117">
        <f ca="1">VALUE(IFERROR(VLOOKUP(TEXT(K87,"yyyy-mm-dd"),BDiv_RAW!$L$6:$M$1048576,2,FALSE),0))*$N$2</f>
        <v>0</v>
      </c>
      <c r="Q87" s="113"/>
    </row>
    <row r="88" spans="1:17" ht="16.5">
      <c r="A88" s="120">
        <f t="shared" ca="1" si="10"/>
        <v>43939</v>
      </c>
      <c r="B88" s="54">
        <f t="shared" ca="1" si="14"/>
        <v>43939</v>
      </c>
      <c r="C88" s="117">
        <f ca="1">VALUE(IFERROR(VLOOKUP(TEXT(B88,"yyyy-mm-dd"),BDiv_RAW!$C$6:$D$1048576,2,FALSE),0))*$N$2</f>
        <v>0</v>
      </c>
      <c r="D88" s="81">
        <f t="shared" ca="1" si="11"/>
        <v>43939</v>
      </c>
      <c r="E88" s="54">
        <f t="shared" ca="1" si="15"/>
        <v>43939</v>
      </c>
      <c r="F88" s="117">
        <f ca="1">VALUE(IFERROR(VLOOKUP(TEXT(E88,"yyyy-mm-dd"),BDiv_RAW!$F$6:$G$1048576,2,FALSE),0))*$N$2</f>
        <v>0</v>
      </c>
      <c r="G88" s="81">
        <f t="shared" ca="1" si="12"/>
        <v>43939</v>
      </c>
      <c r="H88" s="54">
        <f t="shared" ca="1" si="16"/>
        <v>43939</v>
      </c>
      <c r="I88" s="117">
        <f ca="1">VALUE(IFERROR(VLOOKUP(TEXT(H88,"yyyy-mm-dd"),BDiv_RAW!$I$6:$J$1048576,2,FALSE),0))*$N$2</f>
        <v>0</v>
      </c>
      <c r="J88" s="81">
        <f t="shared" ca="1" si="13"/>
        <v>43939</v>
      </c>
      <c r="K88" s="54">
        <f t="shared" ca="1" si="17"/>
        <v>43939</v>
      </c>
      <c r="L88" s="117">
        <f ca="1">VALUE(IFERROR(VLOOKUP(TEXT(K88,"yyyy-mm-dd"),BDiv_RAW!$L$6:$M$1048576,2,FALSE),0))*$N$2</f>
        <v>0</v>
      </c>
      <c r="Q88" s="113"/>
    </row>
    <row r="89" spans="1:17" ht="16.5">
      <c r="A89" s="120">
        <f t="shared" ca="1" si="10"/>
        <v>43940</v>
      </c>
      <c r="B89" s="54">
        <f t="shared" ca="1" si="14"/>
        <v>43940</v>
      </c>
      <c r="C89" s="117">
        <f ca="1">VALUE(IFERROR(VLOOKUP(TEXT(B89,"yyyy-mm-dd"),BDiv_RAW!$C$6:$D$1048576,2,FALSE),0))*$N$2</f>
        <v>0</v>
      </c>
      <c r="D89" s="81">
        <f t="shared" ca="1" si="11"/>
        <v>43940</v>
      </c>
      <c r="E89" s="54">
        <f t="shared" ca="1" si="15"/>
        <v>43940</v>
      </c>
      <c r="F89" s="117">
        <f ca="1">VALUE(IFERROR(VLOOKUP(TEXT(E89,"yyyy-mm-dd"),BDiv_RAW!$F$6:$G$1048576,2,FALSE),0))*$N$2</f>
        <v>0</v>
      </c>
      <c r="G89" s="81">
        <f t="shared" ca="1" si="12"/>
        <v>43940</v>
      </c>
      <c r="H89" s="54">
        <f t="shared" ca="1" si="16"/>
        <v>43940</v>
      </c>
      <c r="I89" s="117">
        <f ca="1">VALUE(IFERROR(VLOOKUP(TEXT(H89,"yyyy-mm-dd"),BDiv_RAW!$I$6:$J$1048576,2,FALSE),0))*$N$2</f>
        <v>0</v>
      </c>
      <c r="J89" s="81">
        <f t="shared" ca="1" si="13"/>
        <v>43940</v>
      </c>
      <c r="K89" s="54">
        <f t="shared" ca="1" si="17"/>
        <v>43940</v>
      </c>
      <c r="L89" s="117">
        <f ca="1">VALUE(IFERROR(VLOOKUP(TEXT(K89,"yyyy-mm-dd"),BDiv_RAW!$L$6:$M$1048576,2,FALSE),0))*$N$2</f>
        <v>0</v>
      </c>
      <c r="Q89" s="113"/>
    </row>
    <row r="90" spans="1:17" ht="16.5">
      <c r="A90" s="120">
        <f t="shared" ca="1" si="10"/>
        <v>43941</v>
      </c>
      <c r="B90" s="54">
        <f t="shared" ca="1" si="14"/>
        <v>43941</v>
      </c>
      <c r="C90" s="117">
        <f ca="1">VALUE(IFERROR(VLOOKUP(TEXT(B90,"yyyy-mm-dd"),BDiv_RAW!$C$6:$D$1048576,2,FALSE),0))*$N$2</f>
        <v>0</v>
      </c>
      <c r="D90" s="81">
        <f t="shared" ca="1" si="11"/>
        <v>43941</v>
      </c>
      <c r="E90" s="54">
        <f t="shared" ca="1" si="15"/>
        <v>43941</v>
      </c>
      <c r="F90" s="117">
        <f ca="1">VALUE(IFERROR(VLOOKUP(TEXT(E90,"yyyy-mm-dd"),BDiv_RAW!$F$6:$G$1048576,2,FALSE),0))*$N$2</f>
        <v>0</v>
      </c>
      <c r="G90" s="81">
        <f t="shared" ca="1" si="12"/>
        <v>43941</v>
      </c>
      <c r="H90" s="54">
        <f t="shared" ca="1" si="16"/>
        <v>43941</v>
      </c>
      <c r="I90" s="117">
        <f ca="1">VALUE(IFERROR(VLOOKUP(TEXT(H90,"yyyy-mm-dd"),BDiv_RAW!$I$6:$J$1048576,2,FALSE),0))*$N$2</f>
        <v>0</v>
      </c>
      <c r="J90" s="81">
        <f t="shared" ca="1" si="13"/>
        <v>43941</v>
      </c>
      <c r="K90" s="54">
        <f t="shared" ca="1" si="17"/>
        <v>43941</v>
      </c>
      <c r="L90" s="117">
        <f ca="1">VALUE(IFERROR(VLOOKUP(TEXT(K90,"yyyy-mm-dd"),BDiv_RAW!$L$6:$M$1048576,2,FALSE),0))*$N$2</f>
        <v>0</v>
      </c>
      <c r="Q90" s="113"/>
    </row>
    <row r="91" spans="1:17" ht="16.5">
      <c r="A91" s="120">
        <f t="shared" ca="1" si="10"/>
        <v>43942</v>
      </c>
      <c r="B91" s="54">
        <f t="shared" ca="1" si="14"/>
        <v>43942</v>
      </c>
      <c r="C91" s="117">
        <f ca="1">VALUE(IFERROR(VLOOKUP(TEXT(B91,"yyyy-mm-dd"),BDiv_RAW!$C$6:$D$1048576,2,FALSE),0))*$N$2</f>
        <v>0</v>
      </c>
      <c r="D91" s="81">
        <f t="shared" ca="1" si="11"/>
        <v>43942</v>
      </c>
      <c r="E91" s="54">
        <f t="shared" ca="1" si="15"/>
        <v>43942</v>
      </c>
      <c r="F91" s="117">
        <f ca="1">VALUE(IFERROR(VLOOKUP(TEXT(E91,"yyyy-mm-dd"),BDiv_RAW!$F$6:$G$1048576,2,FALSE),0))*$N$2</f>
        <v>0</v>
      </c>
      <c r="G91" s="81">
        <f t="shared" ca="1" si="12"/>
        <v>43942</v>
      </c>
      <c r="H91" s="54">
        <f t="shared" ca="1" si="16"/>
        <v>43942</v>
      </c>
      <c r="I91" s="117">
        <f ca="1">VALUE(IFERROR(VLOOKUP(TEXT(H91,"yyyy-mm-dd"),BDiv_RAW!$I$6:$J$1048576,2,FALSE),0))*$N$2</f>
        <v>0</v>
      </c>
      <c r="J91" s="81">
        <f t="shared" ca="1" si="13"/>
        <v>43942</v>
      </c>
      <c r="K91" s="54">
        <f t="shared" ca="1" si="17"/>
        <v>43942</v>
      </c>
      <c r="L91" s="117">
        <f ca="1">VALUE(IFERROR(VLOOKUP(TEXT(K91,"yyyy-mm-dd"),BDiv_RAW!$L$6:$M$1048576,2,FALSE),0))*$N$2</f>
        <v>0</v>
      </c>
      <c r="N91">
        <f ca="1">C91*0.7</f>
        <v>0</v>
      </c>
      <c r="Q91" s="113"/>
    </row>
    <row r="92" spans="1:17" ht="16.5">
      <c r="A92" s="120">
        <f t="shared" ca="1" si="10"/>
        <v>43943</v>
      </c>
      <c r="B92" s="54">
        <f t="shared" ca="1" si="14"/>
        <v>43943</v>
      </c>
      <c r="C92" s="117">
        <f ca="1">VALUE(IFERROR(VLOOKUP(TEXT(B92,"yyyy-mm-dd"),BDiv_RAW!$C$6:$D$1048576,2,FALSE),0))*$N$2</f>
        <v>0</v>
      </c>
      <c r="D92" s="81">
        <f t="shared" ca="1" si="11"/>
        <v>43943</v>
      </c>
      <c r="E92" s="54">
        <f t="shared" ca="1" si="15"/>
        <v>43943</v>
      </c>
      <c r="F92" s="117">
        <f ca="1">VALUE(IFERROR(VLOOKUP(TEXT(E92,"yyyy-mm-dd"),BDiv_RAW!$F$6:$G$1048576,2,FALSE),0))*$N$2</f>
        <v>0</v>
      </c>
      <c r="G92" s="81">
        <f t="shared" ca="1" si="12"/>
        <v>43943</v>
      </c>
      <c r="H92" s="54">
        <f t="shared" ca="1" si="16"/>
        <v>43943</v>
      </c>
      <c r="I92" s="117">
        <f ca="1">VALUE(IFERROR(VLOOKUP(TEXT(H92,"yyyy-mm-dd"),BDiv_RAW!$I$6:$J$1048576,2,FALSE),0))*$N$2</f>
        <v>0</v>
      </c>
      <c r="J92" s="81">
        <f t="shared" ca="1" si="13"/>
        <v>43943</v>
      </c>
      <c r="K92" s="54">
        <f t="shared" ca="1" si="17"/>
        <v>43943</v>
      </c>
      <c r="L92" s="117">
        <f ca="1">VALUE(IFERROR(VLOOKUP(TEXT(K92,"yyyy-mm-dd"),BDiv_RAW!$L$6:$M$1048576,2,FALSE),0))*$N$2</f>
        <v>0</v>
      </c>
      <c r="N92" s="11">
        <f ca="1">C92*0.7</f>
        <v>0</v>
      </c>
      <c r="Q92" s="113"/>
    </row>
    <row r="93" spans="1:17" ht="16.5">
      <c r="A93" s="120">
        <f t="shared" ca="1" si="10"/>
        <v>43944</v>
      </c>
      <c r="B93" s="54">
        <f t="shared" ca="1" si="14"/>
        <v>43944</v>
      </c>
      <c r="C93" s="117">
        <f ca="1">VALUE(IFERROR(VLOOKUP(TEXT(B93,"yyyy-mm-dd"),BDiv_RAW!$C$6:$D$1048576,2,FALSE),0))*$N$2</f>
        <v>0</v>
      </c>
      <c r="D93" s="81">
        <f t="shared" ca="1" si="11"/>
        <v>43944</v>
      </c>
      <c r="E93" s="54">
        <f t="shared" ca="1" si="15"/>
        <v>43944</v>
      </c>
      <c r="F93" s="117">
        <f ca="1">VALUE(IFERROR(VLOOKUP(TEXT(E93,"yyyy-mm-dd"),BDiv_RAW!$F$6:$G$1048576,2,FALSE),0))*$N$2</f>
        <v>0</v>
      </c>
      <c r="G93" s="81">
        <f t="shared" ca="1" si="12"/>
        <v>43944</v>
      </c>
      <c r="H93" s="54">
        <f t="shared" ca="1" si="16"/>
        <v>43944</v>
      </c>
      <c r="I93" s="117">
        <f ca="1">VALUE(IFERROR(VLOOKUP(TEXT(H93,"yyyy-mm-dd"),BDiv_RAW!$I$6:$J$1048576,2,FALSE),0))*$N$2</f>
        <v>0</v>
      </c>
      <c r="J93" s="81">
        <f t="shared" ca="1" si="13"/>
        <v>43944</v>
      </c>
      <c r="K93" s="54">
        <f t="shared" ca="1" si="17"/>
        <v>43944</v>
      </c>
      <c r="L93" s="117">
        <f ca="1">VALUE(IFERROR(VLOOKUP(TEXT(K93,"yyyy-mm-dd"),BDiv_RAW!$L$6:$M$1048576,2,FALSE),0))*$N$2</f>
        <v>0</v>
      </c>
      <c r="N93" s="11">
        <f ca="1">C93*0.7</f>
        <v>0</v>
      </c>
      <c r="Q93" s="113"/>
    </row>
    <row r="94" spans="1:17" ht="16.5">
      <c r="A94" s="120">
        <f t="shared" ca="1" si="10"/>
        <v>43945</v>
      </c>
      <c r="B94" s="54">
        <f t="shared" ca="1" si="14"/>
        <v>43945</v>
      </c>
      <c r="C94" s="117">
        <f ca="1">VALUE(IFERROR(VLOOKUP(TEXT(B94,"yyyy-mm-dd"),BDiv_RAW!$C$6:$D$1048576,2,FALSE),0))*$N$2</f>
        <v>0</v>
      </c>
      <c r="D94" s="81">
        <f t="shared" ca="1" si="11"/>
        <v>43945</v>
      </c>
      <c r="E94" s="54">
        <f t="shared" ca="1" si="15"/>
        <v>43945</v>
      </c>
      <c r="F94" s="117">
        <f ca="1">VALUE(IFERROR(VLOOKUP(TEXT(E94,"yyyy-mm-dd"),BDiv_RAW!$F$6:$G$1048576,2,FALSE),0))*$N$2</f>
        <v>0</v>
      </c>
      <c r="G94" s="81">
        <f t="shared" ca="1" si="12"/>
        <v>43945</v>
      </c>
      <c r="H94" s="54">
        <f t="shared" ca="1" si="16"/>
        <v>43945</v>
      </c>
      <c r="I94" s="117">
        <f ca="1">VALUE(IFERROR(VLOOKUP(TEXT(H94,"yyyy-mm-dd"),BDiv_RAW!$I$6:$J$1048576,2,FALSE),0))*$N$2</f>
        <v>0</v>
      </c>
      <c r="J94" s="81">
        <f t="shared" ca="1" si="13"/>
        <v>43945</v>
      </c>
      <c r="K94" s="54">
        <f t="shared" ca="1" si="17"/>
        <v>43945</v>
      </c>
      <c r="L94" s="117">
        <f ca="1">VALUE(IFERROR(VLOOKUP(TEXT(K94,"yyyy-mm-dd"),BDiv_RAW!$L$6:$M$1048576,2,FALSE),0))*$N$2</f>
        <v>0</v>
      </c>
      <c r="Q94" s="113"/>
    </row>
    <row r="95" spans="1:17" ht="16.5">
      <c r="A95" s="120">
        <f t="shared" ca="1" si="10"/>
        <v>43946</v>
      </c>
      <c r="B95" s="54">
        <f t="shared" ca="1" si="14"/>
        <v>43946</v>
      </c>
      <c r="C95" s="117">
        <f ca="1">VALUE(IFERROR(VLOOKUP(TEXT(B95,"yyyy-mm-dd"),BDiv_RAW!$C$6:$D$1048576,2,FALSE),0))*$N$2</f>
        <v>0</v>
      </c>
      <c r="D95" s="81">
        <f t="shared" ca="1" si="11"/>
        <v>43946</v>
      </c>
      <c r="E95" s="54">
        <f t="shared" ca="1" si="15"/>
        <v>43946</v>
      </c>
      <c r="F95" s="117">
        <f ca="1">VALUE(IFERROR(VLOOKUP(TEXT(E95,"yyyy-mm-dd"),BDiv_RAW!$F$6:$G$1048576,2,FALSE),0))*$N$2</f>
        <v>0</v>
      </c>
      <c r="G95" s="81">
        <f t="shared" ca="1" si="12"/>
        <v>43946</v>
      </c>
      <c r="H95" s="54">
        <f t="shared" ca="1" si="16"/>
        <v>43946</v>
      </c>
      <c r="I95" s="117">
        <f ca="1">VALUE(IFERROR(VLOOKUP(TEXT(H95,"yyyy-mm-dd"),BDiv_RAW!$I$6:$J$1048576,2,FALSE),0))*$N$2</f>
        <v>0</v>
      </c>
      <c r="J95" s="81">
        <f t="shared" ca="1" si="13"/>
        <v>43946</v>
      </c>
      <c r="K95" s="54">
        <f t="shared" ca="1" si="17"/>
        <v>43946</v>
      </c>
      <c r="L95" s="117">
        <f ca="1">VALUE(IFERROR(VLOOKUP(TEXT(K95,"yyyy-mm-dd"),BDiv_RAW!$L$6:$M$1048576,2,FALSE),0))*$N$2</f>
        <v>0</v>
      </c>
      <c r="Q95" s="113"/>
    </row>
    <row r="96" spans="1:17" ht="16.5">
      <c r="A96" s="120">
        <f t="shared" ca="1" si="10"/>
        <v>43947</v>
      </c>
      <c r="B96" s="54">
        <f t="shared" ca="1" si="14"/>
        <v>43947</v>
      </c>
      <c r="C96" s="117">
        <f ca="1">VALUE(IFERROR(VLOOKUP(TEXT(B96,"yyyy-mm-dd"),BDiv_RAW!$C$6:$D$1048576,2,FALSE),0))*$N$2</f>
        <v>0</v>
      </c>
      <c r="D96" s="81">
        <f t="shared" ca="1" si="11"/>
        <v>43947</v>
      </c>
      <c r="E96" s="54">
        <f t="shared" ca="1" si="15"/>
        <v>43947</v>
      </c>
      <c r="F96" s="117">
        <f ca="1">VALUE(IFERROR(VLOOKUP(TEXT(E96,"yyyy-mm-dd"),BDiv_RAW!$F$6:$G$1048576,2,FALSE),0))*$N$2</f>
        <v>0</v>
      </c>
      <c r="G96" s="81">
        <f t="shared" ca="1" si="12"/>
        <v>43947</v>
      </c>
      <c r="H96" s="54">
        <f t="shared" ca="1" si="16"/>
        <v>43947</v>
      </c>
      <c r="I96" s="117">
        <f ca="1">VALUE(IFERROR(VLOOKUP(TEXT(H96,"yyyy-mm-dd"),BDiv_RAW!$I$6:$J$1048576,2,FALSE),0))*$N$2</f>
        <v>0</v>
      </c>
      <c r="J96" s="81">
        <f t="shared" ca="1" si="13"/>
        <v>43947</v>
      </c>
      <c r="K96" s="54">
        <f t="shared" ca="1" si="17"/>
        <v>43947</v>
      </c>
      <c r="L96" s="117">
        <f ca="1">VALUE(IFERROR(VLOOKUP(TEXT(K96,"yyyy-mm-dd"),BDiv_RAW!$L$6:$M$1048576,2,FALSE),0))*$N$2</f>
        <v>0</v>
      </c>
      <c r="Q96" s="113"/>
    </row>
    <row r="97" spans="1:17" ht="16.5">
      <c r="A97" s="120">
        <f t="shared" ca="1" si="10"/>
        <v>43948</v>
      </c>
      <c r="B97" s="54">
        <f t="shared" ca="1" si="14"/>
        <v>43948</v>
      </c>
      <c r="C97" s="117">
        <f ca="1">VALUE(IFERROR(VLOOKUP(TEXT(B97,"yyyy-mm-dd"),BDiv_RAW!$C$6:$D$1048576,2,FALSE),0))*$N$2</f>
        <v>0</v>
      </c>
      <c r="D97" s="81">
        <f t="shared" ca="1" si="11"/>
        <v>43948</v>
      </c>
      <c r="E97" s="54">
        <f t="shared" ca="1" si="15"/>
        <v>43948</v>
      </c>
      <c r="F97" s="117">
        <f ca="1">VALUE(IFERROR(VLOOKUP(TEXT(E97,"yyyy-mm-dd"),BDiv_RAW!$F$6:$G$1048576,2,FALSE),0))*$N$2</f>
        <v>0</v>
      </c>
      <c r="G97" s="81">
        <f t="shared" ca="1" si="12"/>
        <v>43948</v>
      </c>
      <c r="H97" s="54">
        <f t="shared" ca="1" si="16"/>
        <v>43948</v>
      </c>
      <c r="I97" s="117">
        <f ca="1">VALUE(IFERROR(VLOOKUP(TEXT(H97,"yyyy-mm-dd"),BDiv_RAW!$I$6:$J$1048576,2,FALSE),0))*$N$2</f>
        <v>0</v>
      </c>
      <c r="J97" s="81">
        <f t="shared" ca="1" si="13"/>
        <v>43948</v>
      </c>
      <c r="K97" s="54">
        <f t="shared" ca="1" si="17"/>
        <v>43948</v>
      </c>
      <c r="L97" s="117">
        <f ca="1">VALUE(IFERROR(VLOOKUP(TEXT(K97,"yyyy-mm-dd"),BDiv_RAW!$L$6:$M$1048576,2,FALSE),0))*$N$2</f>
        <v>0</v>
      </c>
      <c r="Q97" s="113"/>
    </row>
    <row r="98" spans="1:17" ht="16.5">
      <c r="A98" s="120">
        <f t="shared" ca="1" si="10"/>
        <v>43949</v>
      </c>
      <c r="B98" s="54">
        <f t="shared" ca="1" si="14"/>
        <v>43949</v>
      </c>
      <c r="C98" s="117">
        <f ca="1">VALUE(IFERROR(VLOOKUP(TEXT(B98,"yyyy-mm-dd"),BDiv_RAW!$C$6:$D$1048576,2,FALSE),0))*$N$2</f>
        <v>0</v>
      </c>
      <c r="D98" s="81">
        <f t="shared" ca="1" si="11"/>
        <v>43949</v>
      </c>
      <c r="E98" s="54">
        <f t="shared" ca="1" si="15"/>
        <v>43949</v>
      </c>
      <c r="F98" s="117">
        <f ca="1">VALUE(IFERROR(VLOOKUP(TEXT(E98,"yyyy-mm-dd"),BDiv_RAW!$F$6:$G$1048576,2,FALSE),0))*$N$2</f>
        <v>0</v>
      </c>
      <c r="G98" s="81">
        <f t="shared" ca="1" si="12"/>
        <v>43949</v>
      </c>
      <c r="H98" s="54">
        <f t="shared" ca="1" si="16"/>
        <v>43949</v>
      </c>
      <c r="I98" s="117">
        <f ca="1">VALUE(IFERROR(VLOOKUP(TEXT(H98,"yyyy-mm-dd"),BDiv_RAW!$I$6:$J$1048576,2,FALSE),0))*$N$2</f>
        <v>0</v>
      </c>
      <c r="J98" s="81">
        <f t="shared" ca="1" si="13"/>
        <v>43949</v>
      </c>
      <c r="K98" s="54">
        <f t="shared" ca="1" si="17"/>
        <v>43949</v>
      </c>
      <c r="L98" s="117">
        <f ca="1">VALUE(IFERROR(VLOOKUP(TEXT(K98,"yyyy-mm-dd"),BDiv_RAW!$L$6:$M$1048576,2,FALSE),0))*$N$2</f>
        <v>0</v>
      </c>
      <c r="Q98" s="113"/>
    </row>
    <row r="99" spans="1:17" ht="16.5">
      <c r="A99" s="120">
        <f t="shared" ca="1" si="10"/>
        <v>43950</v>
      </c>
      <c r="B99" s="54">
        <f t="shared" ca="1" si="14"/>
        <v>43950</v>
      </c>
      <c r="C99" s="117">
        <f ca="1">VALUE(IFERROR(VLOOKUP(TEXT(B99,"yyyy-mm-dd"),BDiv_RAW!$C$6:$D$1048576,2,FALSE),0))*$N$2</f>
        <v>0</v>
      </c>
      <c r="D99" s="81">
        <f t="shared" ca="1" si="11"/>
        <v>43950</v>
      </c>
      <c r="E99" s="54">
        <f t="shared" ca="1" si="15"/>
        <v>43950</v>
      </c>
      <c r="F99" s="117">
        <f ca="1">VALUE(IFERROR(VLOOKUP(TEXT(E99,"yyyy-mm-dd"),BDiv_RAW!$F$6:$G$1048576,2,FALSE),0))*$N$2</f>
        <v>0</v>
      </c>
      <c r="G99" s="81">
        <f t="shared" ca="1" si="12"/>
        <v>43950</v>
      </c>
      <c r="H99" s="54">
        <f t="shared" ca="1" si="16"/>
        <v>43950</v>
      </c>
      <c r="I99" s="117">
        <f ca="1">VALUE(IFERROR(VLOOKUP(TEXT(H99,"yyyy-mm-dd"),BDiv_RAW!$I$6:$J$1048576,2,FALSE),0))*$N$2</f>
        <v>0</v>
      </c>
      <c r="J99" s="81">
        <f t="shared" ca="1" si="13"/>
        <v>43950</v>
      </c>
      <c r="K99" s="54">
        <f t="shared" ca="1" si="17"/>
        <v>43950</v>
      </c>
      <c r="L99" s="117">
        <f ca="1">VALUE(IFERROR(VLOOKUP(TEXT(K99,"yyyy-mm-dd"),BDiv_RAW!$L$6:$M$1048576,2,FALSE),0))*$N$2</f>
        <v>0</v>
      </c>
      <c r="Q99" s="113"/>
    </row>
    <row r="100" spans="1:17" ht="16.5">
      <c r="A100" s="120">
        <f t="shared" ca="1" si="10"/>
        <v>43951</v>
      </c>
      <c r="B100" s="54">
        <f t="shared" ca="1" si="14"/>
        <v>43951</v>
      </c>
      <c r="C100" s="117">
        <f ca="1">VALUE(IFERROR(VLOOKUP(TEXT(B100,"yyyy-mm-dd"),BDiv_RAW!$C$6:$D$1048576,2,FALSE),0))*$N$2</f>
        <v>0</v>
      </c>
      <c r="D100" s="81">
        <f t="shared" ca="1" si="11"/>
        <v>43951</v>
      </c>
      <c r="E100" s="54">
        <f t="shared" ca="1" si="15"/>
        <v>43951</v>
      </c>
      <c r="F100" s="117">
        <f ca="1">VALUE(IFERROR(VLOOKUP(TEXT(E100,"yyyy-mm-dd"),BDiv_RAW!$F$6:$G$1048576,2,FALSE),0))*$N$2</f>
        <v>0</v>
      </c>
      <c r="G100" s="81">
        <f t="shared" ca="1" si="12"/>
        <v>43951</v>
      </c>
      <c r="H100" s="54">
        <f t="shared" ca="1" si="16"/>
        <v>43951</v>
      </c>
      <c r="I100" s="117">
        <f ca="1">VALUE(IFERROR(VLOOKUP(TEXT(H100,"yyyy-mm-dd"),BDiv_RAW!$I$6:$J$1048576,2,FALSE),0))*$N$2</f>
        <v>0</v>
      </c>
      <c r="J100" s="81">
        <f t="shared" ca="1" si="13"/>
        <v>43951</v>
      </c>
      <c r="K100" s="54">
        <f t="shared" ca="1" si="17"/>
        <v>43951</v>
      </c>
      <c r="L100" s="117">
        <f ca="1">VALUE(IFERROR(VLOOKUP(TEXT(K100,"yyyy-mm-dd"),BDiv_RAW!$L$6:$M$1048576,2,FALSE),0))*$N$2</f>
        <v>0</v>
      </c>
      <c r="Q100" s="113"/>
    </row>
    <row r="101" spans="1:17" ht="16.5">
      <c r="A101" s="120">
        <f t="shared" ca="1" si="10"/>
        <v>43952</v>
      </c>
      <c r="B101" s="54">
        <f t="shared" ca="1" si="14"/>
        <v>43952</v>
      </c>
      <c r="C101" s="117">
        <f ca="1">VALUE(IFERROR(VLOOKUP(TEXT(B101,"yyyy-mm-dd"),BDiv_RAW!$C$6:$D$1048576,2,FALSE),0))*$N$2</f>
        <v>0</v>
      </c>
      <c r="D101" s="81">
        <f t="shared" ca="1" si="11"/>
        <v>43952</v>
      </c>
      <c r="E101" s="54">
        <f t="shared" ca="1" si="15"/>
        <v>43952</v>
      </c>
      <c r="F101" s="117">
        <f ca="1">VALUE(IFERROR(VLOOKUP(TEXT(E101,"yyyy-mm-dd"),BDiv_RAW!$F$6:$G$1048576,2,FALSE),0))*$N$2</f>
        <v>0</v>
      </c>
      <c r="G101" s="81">
        <f t="shared" ca="1" si="12"/>
        <v>43952</v>
      </c>
      <c r="H101" s="54">
        <f t="shared" ca="1" si="16"/>
        <v>43952</v>
      </c>
      <c r="I101" s="117">
        <f ca="1">VALUE(IFERROR(VLOOKUP(TEXT(H101,"yyyy-mm-dd"),BDiv_RAW!$I$6:$J$1048576,2,FALSE),0))*$N$2</f>
        <v>0</v>
      </c>
      <c r="J101" s="81">
        <f t="shared" ca="1" si="13"/>
        <v>43952</v>
      </c>
      <c r="K101" s="54">
        <f t="shared" ca="1" si="17"/>
        <v>43952</v>
      </c>
      <c r="L101" s="117">
        <f ca="1">VALUE(IFERROR(VLOOKUP(TEXT(K101,"yyyy-mm-dd"),BDiv_RAW!$L$6:$M$1048576,2,FALSE),0))*$N$2</f>
        <v>0</v>
      </c>
      <c r="Q101" s="113"/>
    </row>
    <row r="102" spans="1:17" ht="16.5">
      <c r="A102" s="120">
        <f t="shared" ca="1" si="10"/>
        <v>43953</v>
      </c>
      <c r="B102" s="54">
        <f t="shared" ca="1" si="14"/>
        <v>43953</v>
      </c>
      <c r="C102" s="117">
        <f ca="1">VALUE(IFERROR(VLOOKUP(TEXT(B102,"yyyy-mm-dd"),BDiv_RAW!$C$6:$D$1048576,2,FALSE),0))*$N$2</f>
        <v>0</v>
      </c>
      <c r="D102" s="81">
        <f t="shared" ca="1" si="11"/>
        <v>43953</v>
      </c>
      <c r="E102" s="54">
        <f t="shared" ca="1" si="15"/>
        <v>43953</v>
      </c>
      <c r="F102" s="117">
        <f ca="1">VALUE(IFERROR(VLOOKUP(TEXT(E102,"yyyy-mm-dd"),BDiv_RAW!$F$6:$G$1048576,2,FALSE),0))*$N$2</f>
        <v>0</v>
      </c>
      <c r="G102" s="81">
        <f t="shared" ca="1" si="12"/>
        <v>43953</v>
      </c>
      <c r="H102" s="54">
        <f t="shared" ca="1" si="16"/>
        <v>43953</v>
      </c>
      <c r="I102" s="117">
        <f ca="1">VALUE(IFERROR(VLOOKUP(TEXT(H102,"yyyy-mm-dd"),BDiv_RAW!$I$6:$J$1048576,2,FALSE),0))*$N$2</f>
        <v>0</v>
      </c>
      <c r="J102" s="81">
        <f t="shared" ca="1" si="13"/>
        <v>43953</v>
      </c>
      <c r="K102" s="54">
        <f t="shared" ca="1" si="17"/>
        <v>43953</v>
      </c>
      <c r="L102" s="117">
        <f ca="1">VALUE(IFERROR(VLOOKUP(TEXT(K102,"yyyy-mm-dd"),BDiv_RAW!$L$6:$M$1048576,2,FALSE),0))*$N$2</f>
        <v>0</v>
      </c>
      <c r="Q102" s="113"/>
    </row>
    <row r="103" spans="1:17" ht="16.5">
      <c r="A103" s="120">
        <f t="shared" ca="1" si="10"/>
        <v>43954</v>
      </c>
      <c r="B103" s="54">
        <f t="shared" ca="1" si="14"/>
        <v>43954</v>
      </c>
      <c r="C103" s="117">
        <f ca="1">VALUE(IFERROR(VLOOKUP(TEXT(B103,"yyyy-mm-dd"),BDiv_RAW!$C$6:$D$1048576,2,FALSE),0))*$N$2</f>
        <v>0</v>
      </c>
      <c r="D103" s="81">
        <f t="shared" ca="1" si="11"/>
        <v>43954</v>
      </c>
      <c r="E103" s="54">
        <f t="shared" ca="1" si="15"/>
        <v>43954</v>
      </c>
      <c r="F103" s="117">
        <f ca="1">VALUE(IFERROR(VLOOKUP(TEXT(E103,"yyyy-mm-dd"),BDiv_RAW!$F$6:$G$1048576,2,FALSE),0))*$N$2</f>
        <v>0</v>
      </c>
      <c r="G103" s="81">
        <f t="shared" ca="1" si="12"/>
        <v>43954</v>
      </c>
      <c r="H103" s="54">
        <f t="shared" ca="1" si="16"/>
        <v>43954</v>
      </c>
      <c r="I103" s="117">
        <f ca="1">VALUE(IFERROR(VLOOKUP(TEXT(H103,"yyyy-mm-dd"),BDiv_RAW!$I$6:$J$1048576,2,FALSE),0))*$N$2</f>
        <v>0</v>
      </c>
      <c r="J103" s="81">
        <f t="shared" ca="1" si="13"/>
        <v>43954</v>
      </c>
      <c r="K103" s="54">
        <f t="shared" ca="1" si="17"/>
        <v>43954</v>
      </c>
      <c r="L103" s="117">
        <f ca="1">VALUE(IFERROR(VLOOKUP(TEXT(K103,"yyyy-mm-dd"),BDiv_RAW!$L$6:$M$1048576,2,FALSE),0))*$N$2</f>
        <v>0</v>
      </c>
      <c r="Q103" s="113"/>
    </row>
    <row r="104" spans="1:17" ht="16.5">
      <c r="A104" s="120">
        <f t="shared" ca="1" si="10"/>
        <v>43955</v>
      </c>
      <c r="B104" s="54">
        <f t="shared" ca="1" si="14"/>
        <v>43955</v>
      </c>
      <c r="C104" s="117">
        <f ca="1">VALUE(IFERROR(VLOOKUP(TEXT(B104,"yyyy-mm-dd"),BDiv_RAW!$C$6:$D$1048576,2,FALSE),0))*$N$2</f>
        <v>0</v>
      </c>
      <c r="D104" s="81">
        <f t="shared" ca="1" si="11"/>
        <v>43955</v>
      </c>
      <c r="E104" s="54">
        <f t="shared" ca="1" si="15"/>
        <v>43955</v>
      </c>
      <c r="F104" s="117">
        <f ca="1">VALUE(IFERROR(VLOOKUP(TEXT(E104,"yyyy-mm-dd"),BDiv_RAW!$F$6:$G$1048576,2,FALSE),0))*$N$2</f>
        <v>0</v>
      </c>
      <c r="G104" s="81">
        <f t="shared" ca="1" si="12"/>
        <v>43955</v>
      </c>
      <c r="H104" s="54">
        <f t="shared" ca="1" si="16"/>
        <v>43955</v>
      </c>
      <c r="I104" s="117">
        <f ca="1">VALUE(IFERROR(VLOOKUP(TEXT(H104,"yyyy-mm-dd"),BDiv_RAW!$I$6:$J$1048576,2,FALSE),0))*$N$2</f>
        <v>0</v>
      </c>
      <c r="J104" s="81">
        <f t="shared" ca="1" si="13"/>
        <v>43955</v>
      </c>
      <c r="K104" s="54">
        <f t="shared" ca="1" si="17"/>
        <v>43955</v>
      </c>
      <c r="L104" s="117">
        <f ca="1">VALUE(IFERROR(VLOOKUP(TEXT(K104,"yyyy-mm-dd"),BDiv_RAW!$L$6:$M$1048576,2,FALSE),0))*$N$2</f>
        <v>0</v>
      </c>
      <c r="Q104" s="113"/>
    </row>
    <row r="105" spans="1:17" ht="16.5">
      <c r="A105" s="120">
        <f t="shared" ca="1" si="10"/>
        <v>43956</v>
      </c>
      <c r="B105" s="54">
        <f t="shared" ca="1" si="14"/>
        <v>43956</v>
      </c>
      <c r="C105" s="117">
        <f ca="1">VALUE(IFERROR(VLOOKUP(TEXT(B105,"yyyy-mm-dd"),BDiv_RAW!$C$6:$D$1048576,2,FALSE),0))*$N$2</f>
        <v>0</v>
      </c>
      <c r="D105" s="81">
        <f t="shared" ca="1" si="11"/>
        <v>43956</v>
      </c>
      <c r="E105" s="54">
        <f t="shared" ca="1" si="15"/>
        <v>43956</v>
      </c>
      <c r="F105" s="117">
        <f ca="1">VALUE(IFERROR(VLOOKUP(TEXT(E105,"yyyy-mm-dd"),BDiv_RAW!$F$6:$G$1048576,2,FALSE),0))*$N$2</f>
        <v>0</v>
      </c>
      <c r="G105" s="81">
        <f t="shared" ca="1" si="12"/>
        <v>43956</v>
      </c>
      <c r="H105" s="54">
        <f t="shared" ca="1" si="16"/>
        <v>43956</v>
      </c>
      <c r="I105" s="117">
        <f ca="1">VALUE(IFERROR(VLOOKUP(TEXT(H105,"yyyy-mm-dd"),BDiv_RAW!$I$6:$J$1048576,2,FALSE),0))*$N$2</f>
        <v>0</v>
      </c>
      <c r="J105" s="81">
        <f t="shared" ca="1" si="13"/>
        <v>43956</v>
      </c>
      <c r="K105" s="54">
        <f t="shared" ca="1" si="17"/>
        <v>43956</v>
      </c>
      <c r="L105" s="117">
        <f ca="1">VALUE(IFERROR(VLOOKUP(TEXT(K105,"yyyy-mm-dd"),BDiv_RAW!$L$6:$M$1048576,2,FALSE),0))*$N$2</f>
        <v>0</v>
      </c>
      <c r="Q105" s="113"/>
    </row>
    <row r="106" spans="1:17" ht="16.5">
      <c r="A106" s="120">
        <f t="shared" ca="1" si="10"/>
        <v>43957</v>
      </c>
      <c r="B106" s="54">
        <f t="shared" ca="1" si="14"/>
        <v>43957</v>
      </c>
      <c r="C106" s="117">
        <f ca="1">VALUE(IFERROR(VLOOKUP(TEXT(B106,"yyyy-mm-dd"),BDiv_RAW!$C$6:$D$1048576,2,FALSE),0))*$N$2</f>
        <v>0</v>
      </c>
      <c r="D106" s="81">
        <f t="shared" ca="1" si="11"/>
        <v>43957</v>
      </c>
      <c r="E106" s="54">
        <f t="shared" ca="1" si="15"/>
        <v>43957</v>
      </c>
      <c r="F106" s="117">
        <f ca="1">VALUE(IFERROR(VLOOKUP(TEXT(E106,"yyyy-mm-dd"),BDiv_RAW!$F$6:$G$1048576,2,FALSE),0))*$N$2</f>
        <v>0</v>
      </c>
      <c r="G106" s="81">
        <f t="shared" ca="1" si="12"/>
        <v>43957</v>
      </c>
      <c r="H106" s="54">
        <f t="shared" ca="1" si="16"/>
        <v>43957</v>
      </c>
      <c r="I106" s="117">
        <f ca="1">VALUE(IFERROR(VLOOKUP(TEXT(H106,"yyyy-mm-dd"),BDiv_RAW!$I$6:$J$1048576,2,FALSE),0))*$N$2</f>
        <v>0</v>
      </c>
      <c r="J106" s="81">
        <f t="shared" ca="1" si="13"/>
        <v>43957</v>
      </c>
      <c r="K106" s="54">
        <f t="shared" ca="1" si="17"/>
        <v>43957</v>
      </c>
      <c r="L106" s="117">
        <f ca="1">VALUE(IFERROR(VLOOKUP(TEXT(K106,"yyyy-mm-dd"),BDiv_RAW!$L$6:$M$1048576,2,FALSE),0))*$N$2</f>
        <v>0</v>
      </c>
      <c r="Q106" s="113"/>
    </row>
    <row r="107" spans="1:17" ht="16.5">
      <c r="A107" s="120">
        <f t="shared" ca="1" si="10"/>
        <v>43958</v>
      </c>
      <c r="B107" s="54">
        <f t="shared" ca="1" si="14"/>
        <v>43958</v>
      </c>
      <c r="C107" s="117">
        <f ca="1">VALUE(IFERROR(VLOOKUP(TEXT(B107,"yyyy-mm-dd"),BDiv_RAW!$C$6:$D$1048576,2,FALSE),0))*$N$2</f>
        <v>0</v>
      </c>
      <c r="D107" s="81">
        <f t="shared" ca="1" si="11"/>
        <v>43958</v>
      </c>
      <c r="E107" s="54">
        <f t="shared" ca="1" si="15"/>
        <v>43958</v>
      </c>
      <c r="F107" s="117">
        <f ca="1">VALUE(IFERROR(VLOOKUP(TEXT(E107,"yyyy-mm-dd"),BDiv_RAW!$F$6:$G$1048576,2,FALSE),0))*$N$2</f>
        <v>0</v>
      </c>
      <c r="G107" s="81">
        <f t="shared" ca="1" si="12"/>
        <v>43958</v>
      </c>
      <c r="H107" s="54">
        <f t="shared" ca="1" si="16"/>
        <v>43958</v>
      </c>
      <c r="I107" s="117">
        <f ca="1">VALUE(IFERROR(VLOOKUP(TEXT(H107,"yyyy-mm-dd"),BDiv_RAW!$I$6:$J$1048576,2,FALSE),0))*$N$2</f>
        <v>0</v>
      </c>
      <c r="J107" s="81">
        <f t="shared" ca="1" si="13"/>
        <v>43958</v>
      </c>
      <c r="K107" s="54">
        <f t="shared" ca="1" si="17"/>
        <v>43958</v>
      </c>
      <c r="L107" s="117">
        <f ca="1">VALUE(IFERROR(VLOOKUP(TEXT(K107,"yyyy-mm-dd"),BDiv_RAW!$L$6:$M$1048576,2,FALSE),0))*$N$2</f>
        <v>0</v>
      </c>
      <c r="Q107" s="113"/>
    </row>
    <row r="108" spans="1:17" ht="16.5">
      <c r="A108" s="120">
        <f t="shared" ca="1" si="10"/>
        <v>43959</v>
      </c>
      <c r="B108" s="54">
        <f t="shared" ca="1" si="14"/>
        <v>43959</v>
      </c>
      <c r="C108" s="117">
        <f ca="1">VALUE(IFERROR(VLOOKUP(TEXT(B108,"yyyy-mm-dd"),BDiv_RAW!$C$6:$D$1048576,2,FALSE),0))*$N$2</f>
        <v>0</v>
      </c>
      <c r="D108" s="81">
        <f t="shared" ca="1" si="11"/>
        <v>43959</v>
      </c>
      <c r="E108" s="54">
        <f t="shared" ca="1" si="15"/>
        <v>43959</v>
      </c>
      <c r="F108" s="117">
        <f ca="1">VALUE(IFERROR(VLOOKUP(TEXT(E108,"yyyy-mm-dd"),BDiv_RAW!$F$6:$G$1048576,2,FALSE),0))*$N$2</f>
        <v>0</v>
      </c>
      <c r="G108" s="81">
        <f t="shared" ca="1" si="12"/>
        <v>43959</v>
      </c>
      <c r="H108" s="54">
        <f t="shared" ca="1" si="16"/>
        <v>43959</v>
      </c>
      <c r="I108" s="117">
        <f ca="1">VALUE(IFERROR(VLOOKUP(TEXT(H108,"yyyy-mm-dd"),BDiv_RAW!$I$6:$J$1048576,2,FALSE),0))*$N$2</f>
        <v>0</v>
      </c>
      <c r="J108" s="81">
        <f t="shared" ca="1" si="13"/>
        <v>43959</v>
      </c>
      <c r="K108" s="54">
        <f t="shared" ca="1" si="17"/>
        <v>43959</v>
      </c>
      <c r="L108" s="117">
        <f ca="1">VALUE(IFERROR(VLOOKUP(TEXT(K108,"yyyy-mm-dd"),BDiv_RAW!$L$6:$M$1048576,2,FALSE),0))*$N$2</f>
        <v>0</v>
      </c>
      <c r="Q108" s="113"/>
    </row>
    <row r="109" spans="1:17" ht="16.5">
      <c r="A109" s="120">
        <f t="shared" ca="1" si="10"/>
        <v>43960</v>
      </c>
      <c r="B109" s="54">
        <f t="shared" ca="1" si="14"/>
        <v>43960</v>
      </c>
      <c r="C109" s="117">
        <f ca="1">VALUE(IFERROR(VLOOKUP(TEXT(B109,"yyyy-mm-dd"),BDiv_RAW!$C$6:$D$1048576,2,FALSE),0))*$N$2</f>
        <v>0</v>
      </c>
      <c r="D109" s="81">
        <f t="shared" ca="1" si="11"/>
        <v>43960</v>
      </c>
      <c r="E109" s="54">
        <f t="shared" ca="1" si="15"/>
        <v>43960</v>
      </c>
      <c r="F109" s="117">
        <f ca="1">VALUE(IFERROR(VLOOKUP(TEXT(E109,"yyyy-mm-dd"),BDiv_RAW!$F$6:$G$1048576,2,FALSE),0))*$N$2</f>
        <v>0</v>
      </c>
      <c r="G109" s="81">
        <f t="shared" ca="1" si="12"/>
        <v>43960</v>
      </c>
      <c r="H109" s="54">
        <f t="shared" ca="1" si="16"/>
        <v>43960</v>
      </c>
      <c r="I109" s="117">
        <f ca="1">VALUE(IFERROR(VLOOKUP(TEXT(H109,"yyyy-mm-dd"),BDiv_RAW!$I$6:$J$1048576,2,FALSE),0))*$N$2</f>
        <v>0</v>
      </c>
      <c r="J109" s="81">
        <f t="shared" ca="1" si="13"/>
        <v>43960</v>
      </c>
      <c r="K109" s="54">
        <f t="shared" ca="1" si="17"/>
        <v>43960</v>
      </c>
      <c r="L109" s="117">
        <f ca="1">VALUE(IFERROR(VLOOKUP(TEXT(K109,"yyyy-mm-dd"),BDiv_RAW!$L$6:$M$1048576,2,FALSE),0))*$N$2</f>
        <v>0</v>
      </c>
      <c r="Q109" s="113"/>
    </row>
    <row r="110" spans="1:17" ht="16.5">
      <c r="A110" s="120">
        <f t="shared" ca="1" si="10"/>
        <v>43961</v>
      </c>
      <c r="B110" s="54">
        <f t="shared" ca="1" si="14"/>
        <v>43961</v>
      </c>
      <c r="C110" s="117">
        <f ca="1">VALUE(IFERROR(VLOOKUP(TEXT(B110,"yyyy-mm-dd"),BDiv_RAW!$C$6:$D$1048576,2,FALSE),0))*$N$2</f>
        <v>0</v>
      </c>
      <c r="D110" s="81">
        <f t="shared" ca="1" si="11"/>
        <v>43961</v>
      </c>
      <c r="E110" s="54">
        <f t="shared" ca="1" si="15"/>
        <v>43961</v>
      </c>
      <c r="F110" s="117">
        <f ca="1">VALUE(IFERROR(VLOOKUP(TEXT(E110,"yyyy-mm-dd"),BDiv_RAW!$F$6:$G$1048576,2,FALSE),0))*$N$2</f>
        <v>0</v>
      </c>
      <c r="G110" s="81">
        <f t="shared" ca="1" si="12"/>
        <v>43961</v>
      </c>
      <c r="H110" s="54">
        <f t="shared" ca="1" si="16"/>
        <v>43961</v>
      </c>
      <c r="I110" s="117">
        <f ca="1">VALUE(IFERROR(VLOOKUP(TEXT(H110,"yyyy-mm-dd"),BDiv_RAW!$I$6:$J$1048576,2,FALSE),0))*$N$2</f>
        <v>0</v>
      </c>
      <c r="J110" s="81">
        <f t="shared" ca="1" si="13"/>
        <v>43961</v>
      </c>
      <c r="K110" s="54">
        <f t="shared" ca="1" si="17"/>
        <v>43961</v>
      </c>
      <c r="L110" s="117">
        <f ca="1">VALUE(IFERROR(VLOOKUP(TEXT(K110,"yyyy-mm-dd"),BDiv_RAW!$L$6:$M$1048576,2,FALSE),0))*$N$2</f>
        <v>0</v>
      </c>
      <c r="Q110" s="113"/>
    </row>
    <row r="111" spans="1:17" ht="16.5">
      <c r="A111" s="120">
        <f t="shared" ca="1" si="10"/>
        <v>43962</v>
      </c>
      <c r="B111" s="54">
        <f t="shared" ca="1" si="14"/>
        <v>43962</v>
      </c>
      <c r="C111" s="117">
        <f ca="1">VALUE(IFERROR(VLOOKUP(TEXT(B111,"yyyy-mm-dd"),BDiv_RAW!$C$6:$D$1048576,2,FALSE),0))*$N$2</f>
        <v>0</v>
      </c>
      <c r="D111" s="81">
        <f t="shared" ca="1" si="11"/>
        <v>43962</v>
      </c>
      <c r="E111" s="54">
        <f t="shared" ca="1" si="15"/>
        <v>43962</v>
      </c>
      <c r="F111" s="117">
        <f ca="1">VALUE(IFERROR(VLOOKUP(TEXT(E111,"yyyy-mm-dd"),BDiv_RAW!$F$6:$G$1048576,2,FALSE),0))*$N$2</f>
        <v>0</v>
      </c>
      <c r="G111" s="81">
        <f t="shared" ca="1" si="12"/>
        <v>43962</v>
      </c>
      <c r="H111" s="54">
        <f t="shared" ca="1" si="16"/>
        <v>43962</v>
      </c>
      <c r="I111" s="117">
        <f ca="1">VALUE(IFERROR(VLOOKUP(TEXT(H111,"yyyy-mm-dd"),BDiv_RAW!$I$6:$J$1048576,2,FALSE),0))*$N$2</f>
        <v>0</v>
      </c>
      <c r="J111" s="81">
        <f t="shared" ca="1" si="13"/>
        <v>43962</v>
      </c>
      <c r="K111" s="54">
        <f t="shared" ca="1" si="17"/>
        <v>43962</v>
      </c>
      <c r="L111" s="117">
        <f ca="1">VALUE(IFERROR(VLOOKUP(TEXT(K111,"yyyy-mm-dd"),BDiv_RAW!$L$6:$M$1048576,2,FALSE),0))*$N$2</f>
        <v>0</v>
      </c>
      <c r="Q111" s="113"/>
    </row>
    <row r="112" spans="1:17" ht="16.5">
      <c r="A112" s="120">
        <f t="shared" ca="1" si="10"/>
        <v>43963</v>
      </c>
      <c r="B112" s="54">
        <f t="shared" ca="1" si="14"/>
        <v>43963</v>
      </c>
      <c r="C112" s="117">
        <f ca="1">VALUE(IFERROR(VLOOKUP(TEXT(B112,"yyyy-mm-dd"),BDiv_RAW!$C$6:$D$1048576,2,FALSE),0))*$N$2</f>
        <v>0</v>
      </c>
      <c r="D112" s="81">
        <f t="shared" ca="1" si="11"/>
        <v>43963</v>
      </c>
      <c r="E112" s="54">
        <f t="shared" ca="1" si="15"/>
        <v>43963</v>
      </c>
      <c r="F112" s="117">
        <f ca="1">VALUE(IFERROR(VLOOKUP(TEXT(E112,"yyyy-mm-dd"),BDiv_RAW!$F$6:$G$1048576,2,FALSE),0))*$N$2</f>
        <v>0</v>
      </c>
      <c r="G112" s="81">
        <f t="shared" ca="1" si="12"/>
        <v>43963</v>
      </c>
      <c r="H112" s="54">
        <f t="shared" ca="1" si="16"/>
        <v>43963</v>
      </c>
      <c r="I112" s="117">
        <f ca="1">VALUE(IFERROR(VLOOKUP(TEXT(H112,"yyyy-mm-dd"),BDiv_RAW!$I$6:$J$1048576,2,FALSE),0))*$N$2</f>
        <v>0</v>
      </c>
      <c r="J112" s="81">
        <f t="shared" ca="1" si="13"/>
        <v>43963</v>
      </c>
      <c r="K112" s="54">
        <f t="shared" ca="1" si="17"/>
        <v>43963</v>
      </c>
      <c r="L112" s="117">
        <f ca="1">VALUE(IFERROR(VLOOKUP(TEXT(K112,"yyyy-mm-dd"),BDiv_RAW!$L$6:$M$1048576,2,FALSE),0))*$N$2</f>
        <v>0</v>
      </c>
      <c r="Q112" s="113"/>
    </row>
    <row r="113" spans="1:17" ht="16.5">
      <c r="A113" s="120">
        <f t="shared" ca="1" si="10"/>
        <v>43964</v>
      </c>
      <c r="B113" s="54">
        <f t="shared" ca="1" si="14"/>
        <v>43964</v>
      </c>
      <c r="C113" s="117">
        <f ca="1">VALUE(IFERROR(VLOOKUP(TEXT(B113,"yyyy-mm-dd"),BDiv_RAW!$C$6:$D$1048576,2,FALSE),0))*$N$2</f>
        <v>0</v>
      </c>
      <c r="D113" s="81">
        <f t="shared" ca="1" si="11"/>
        <v>43964</v>
      </c>
      <c r="E113" s="54">
        <f t="shared" ca="1" si="15"/>
        <v>43964</v>
      </c>
      <c r="F113" s="117">
        <f ca="1">VALUE(IFERROR(VLOOKUP(TEXT(E113,"yyyy-mm-dd"),BDiv_RAW!$F$6:$G$1048576,2,FALSE),0))*$N$2</f>
        <v>0</v>
      </c>
      <c r="G113" s="81">
        <f t="shared" ca="1" si="12"/>
        <v>43964</v>
      </c>
      <c r="H113" s="54">
        <f t="shared" ca="1" si="16"/>
        <v>43964</v>
      </c>
      <c r="I113" s="117">
        <f ca="1">VALUE(IFERROR(VLOOKUP(TEXT(H113,"yyyy-mm-dd"),BDiv_RAW!$I$6:$J$1048576,2,FALSE),0))*$N$2</f>
        <v>0</v>
      </c>
      <c r="J113" s="81">
        <f t="shared" ca="1" si="13"/>
        <v>43964</v>
      </c>
      <c r="K113" s="54">
        <f t="shared" ca="1" si="17"/>
        <v>43964</v>
      </c>
      <c r="L113" s="117">
        <f ca="1">VALUE(IFERROR(VLOOKUP(TEXT(K113,"yyyy-mm-dd"),BDiv_RAW!$L$6:$M$1048576,2,FALSE),0))*$N$2</f>
        <v>0</v>
      </c>
      <c r="Q113" s="113"/>
    </row>
    <row r="114" spans="1:17" ht="16.5">
      <c r="A114" s="120">
        <f t="shared" ca="1" si="10"/>
        <v>43965</v>
      </c>
      <c r="B114" s="54">
        <f t="shared" ca="1" si="14"/>
        <v>43965</v>
      </c>
      <c r="C114" s="117">
        <f ca="1">VALUE(IFERROR(VLOOKUP(TEXT(B114,"yyyy-mm-dd"),BDiv_RAW!$C$6:$D$1048576,2,FALSE),0))*$N$2</f>
        <v>0</v>
      </c>
      <c r="D114" s="81">
        <f t="shared" ca="1" si="11"/>
        <v>43965</v>
      </c>
      <c r="E114" s="54">
        <f t="shared" ca="1" si="15"/>
        <v>43965</v>
      </c>
      <c r="F114" s="117">
        <f ca="1">VALUE(IFERROR(VLOOKUP(TEXT(E114,"yyyy-mm-dd"),BDiv_RAW!$F$6:$G$1048576,2,FALSE),0))*$N$2</f>
        <v>0</v>
      </c>
      <c r="G114" s="81">
        <f t="shared" ca="1" si="12"/>
        <v>43965</v>
      </c>
      <c r="H114" s="54">
        <f t="shared" ca="1" si="16"/>
        <v>43965</v>
      </c>
      <c r="I114" s="117">
        <f ca="1">VALUE(IFERROR(VLOOKUP(TEXT(H114,"yyyy-mm-dd"),BDiv_RAW!$I$6:$J$1048576,2,FALSE),0))*$N$2</f>
        <v>0</v>
      </c>
      <c r="J114" s="81">
        <f t="shared" ca="1" si="13"/>
        <v>43965</v>
      </c>
      <c r="K114" s="54">
        <f t="shared" ca="1" si="17"/>
        <v>43965</v>
      </c>
      <c r="L114" s="117">
        <f ca="1">VALUE(IFERROR(VLOOKUP(TEXT(K114,"yyyy-mm-dd"),BDiv_RAW!$L$6:$M$1048576,2,FALSE),0))*$N$2</f>
        <v>0</v>
      </c>
      <c r="Q114" s="113"/>
    </row>
    <row r="115" spans="1:17" ht="16.5">
      <c r="A115" s="120">
        <f t="shared" ca="1" si="10"/>
        <v>43966</v>
      </c>
      <c r="B115" s="54">
        <f t="shared" ca="1" si="14"/>
        <v>43966</v>
      </c>
      <c r="C115" s="117">
        <f ca="1">VALUE(IFERROR(VLOOKUP(TEXT(B115,"yyyy-mm-dd"),BDiv_RAW!$C$6:$D$1048576,2,FALSE),0))*$N$2</f>
        <v>0</v>
      </c>
      <c r="D115" s="81">
        <f t="shared" ca="1" si="11"/>
        <v>43966</v>
      </c>
      <c r="E115" s="54">
        <f t="shared" ca="1" si="15"/>
        <v>43966</v>
      </c>
      <c r="F115" s="117">
        <f ca="1">VALUE(IFERROR(VLOOKUP(TEXT(E115,"yyyy-mm-dd"),BDiv_RAW!$F$6:$G$1048576,2,FALSE),0))*$N$2</f>
        <v>0</v>
      </c>
      <c r="G115" s="81">
        <f t="shared" ca="1" si="12"/>
        <v>43966</v>
      </c>
      <c r="H115" s="54">
        <f t="shared" ca="1" si="16"/>
        <v>43966</v>
      </c>
      <c r="I115" s="117">
        <f ca="1">VALUE(IFERROR(VLOOKUP(TEXT(H115,"yyyy-mm-dd"),BDiv_RAW!$I$6:$J$1048576,2,FALSE),0))*$N$2</f>
        <v>0</v>
      </c>
      <c r="J115" s="81">
        <f t="shared" ca="1" si="13"/>
        <v>43966</v>
      </c>
      <c r="K115" s="54">
        <f t="shared" ca="1" si="17"/>
        <v>43966</v>
      </c>
      <c r="L115" s="117">
        <f ca="1">VALUE(IFERROR(VLOOKUP(TEXT(K115,"yyyy-mm-dd"),BDiv_RAW!$L$6:$M$1048576,2,FALSE),0))*$N$2</f>
        <v>0</v>
      </c>
      <c r="Q115" s="113"/>
    </row>
    <row r="116" spans="1:17" ht="16.5">
      <c r="A116" s="120">
        <f t="shared" ca="1" si="10"/>
        <v>43967</v>
      </c>
      <c r="B116" s="54">
        <f t="shared" ca="1" si="14"/>
        <v>43967</v>
      </c>
      <c r="C116" s="117">
        <f ca="1">VALUE(IFERROR(VLOOKUP(TEXT(B116,"yyyy-mm-dd"),BDiv_RAW!$C$6:$D$1048576,2,FALSE),0))*$N$2</f>
        <v>0</v>
      </c>
      <c r="D116" s="81">
        <f t="shared" ca="1" si="11"/>
        <v>43967</v>
      </c>
      <c r="E116" s="54">
        <f t="shared" ca="1" si="15"/>
        <v>43967</v>
      </c>
      <c r="F116" s="117">
        <f ca="1">VALUE(IFERROR(VLOOKUP(TEXT(E116,"yyyy-mm-dd"),BDiv_RAW!$F$6:$G$1048576,2,FALSE),0))*$N$2</f>
        <v>0</v>
      </c>
      <c r="G116" s="81">
        <f t="shared" ca="1" si="12"/>
        <v>43967</v>
      </c>
      <c r="H116" s="54">
        <f t="shared" ca="1" si="16"/>
        <v>43967</v>
      </c>
      <c r="I116" s="117">
        <f ca="1">VALUE(IFERROR(VLOOKUP(TEXT(H116,"yyyy-mm-dd"),BDiv_RAW!$I$6:$J$1048576,2,FALSE),0))*$N$2</f>
        <v>0</v>
      </c>
      <c r="J116" s="81">
        <f t="shared" ca="1" si="13"/>
        <v>43967</v>
      </c>
      <c r="K116" s="54">
        <f t="shared" ca="1" si="17"/>
        <v>43967</v>
      </c>
      <c r="L116" s="117">
        <f ca="1">VALUE(IFERROR(VLOOKUP(TEXT(K116,"yyyy-mm-dd"),BDiv_RAW!$L$6:$M$1048576,2,FALSE),0))*$N$2</f>
        <v>0</v>
      </c>
      <c r="Q116" s="113"/>
    </row>
    <row r="117" spans="1:17" ht="16.5">
      <c r="A117" s="120">
        <f t="shared" ca="1" si="10"/>
        <v>43968</v>
      </c>
      <c r="B117" s="54">
        <f t="shared" ca="1" si="14"/>
        <v>43968</v>
      </c>
      <c r="C117" s="117">
        <f ca="1">VALUE(IFERROR(VLOOKUP(TEXT(B117,"yyyy-mm-dd"),BDiv_RAW!$C$6:$D$1048576,2,FALSE),0))*$N$2</f>
        <v>0</v>
      </c>
      <c r="D117" s="81">
        <f t="shared" ca="1" si="11"/>
        <v>43968</v>
      </c>
      <c r="E117" s="54">
        <f t="shared" ca="1" si="15"/>
        <v>43968</v>
      </c>
      <c r="F117" s="117">
        <f ca="1">VALUE(IFERROR(VLOOKUP(TEXT(E117,"yyyy-mm-dd"),BDiv_RAW!$F$6:$G$1048576,2,FALSE),0))*$N$2</f>
        <v>0</v>
      </c>
      <c r="G117" s="81">
        <f t="shared" ca="1" si="12"/>
        <v>43968</v>
      </c>
      <c r="H117" s="54">
        <f t="shared" ca="1" si="16"/>
        <v>43968</v>
      </c>
      <c r="I117" s="117">
        <f ca="1">VALUE(IFERROR(VLOOKUP(TEXT(H117,"yyyy-mm-dd"),BDiv_RAW!$I$6:$J$1048576,2,FALSE),0))*$N$2</f>
        <v>0</v>
      </c>
      <c r="J117" s="81">
        <f t="shared" ca="1" si="13"/>
        <v>43968</v>
      </c>
      <c r="K117" s="54">
        <f t="shared" ca="1" si="17"/>
        <v>43968</v>
      </c>
      <c r="L117" s="117">
        <f ca="1">VALUE(IFERROR(VLOOKUP(TEXT(K117,"yyyy-mm-dd"),BDiv_RAW!$L$6:$M$1048576,2,FALSE),0))*$N$2</f>
        <v>0</v>
      </c>
      <c r="Q117" s="113"/>
    </row>
    <row r="118" spans="1:17" ht="16.5">
      <c r="A118" s="120">
        <f t="shared" ca="1" si="10"/>
        <v>43969</v>
      </c>
      <c r="B118" s="54">
        <f t="shared" ca="1" si="14"/>
        <v>43969</v>
      </c>
      <c r="C118" s="117">
        <f ca="1">VALUE(IFERROR(VLOOKUP(TEXT(B118,"yyyy-mm-dd"),BDiv_RAW!$C$6:$D$1048576,2,FALSE),0))*$N$2</f>
        <v>0</v>
      </c>
      <c r="D118" s="81">
        <f t="shared" ca="1" si="11"/>
        <v>43969</v>
      </c>
      <c r="E118" s="54">
        <f t="shared" ca="1" si="15"/>
        <v>43969</v>
      </c>
      <c r="F118" s="117">
        <f ca="1">VALUE(IFERROR(VLOOKUP(TEXT(E118,"yyyy-mm-dd"),BDiv_RAW!$F$6:$G$1048576,2,FALSE),0))*$N$2</f>
        <v>0</v>
      </c>
      <c r="G118" s="81">
        <f t="shared" ca="1" si="12"/>
        <v>43969</v>
      </c>
      <c r="H118" s="54">
        <f t="shared" ca="1" si="16"/>
        <v>43969</v>
      </c>
      <c r="I118" s="117">
        <f ca="1">VALUE(IFERROR(VLOOKUP(TEXT(H118,"yyyy-mm-dd"),BDiv_RAW!$I$6:$J$1048576,2,FALSE),0))*$N$2</f>
        <v>0</v>
      </c>
      <c r="J118" s="81">
        <f t="shared" ca="1" si="13"/>
        <v>43969</v>
      </c>
      <c r="K118" s="54">
        <f t="shared" ca="1" si="17"/>
        <v>43969</v>
      </c>
      <c r="L118" s="117">
        <f ca="1">VALUE(IFERROR(VLOOKUP(TEXT(K118,"yyyy-mm-dd"),BDiv_RAW!$L$6:$M$1048576,2,FALSE),0))*$N$2</f>
        <v>0</v>
      </c>
      <c r="Q118" s="113"/>
    </row>
    <row r="119" spans="1:17" ht="16.5">
      <c r="A119" s="120">
        <f t="shared" ca="1" si="10"/>
        <v>43970</v>
      </c>
      <c r="B119" s="54">
        <f t="shared" ca="1" si="14"/>
        <v>43970</v>
      </c>
      <c r="C119" s="117">
        <f ca="1">VALUE(IFERROR(VLOOKUP(TEXT(B119,"yyyy-mm-dd"),BDiv_RAW!$C$6:$D$1048576,2,FALSE),0))*$N$2</f>
        <v>0</v>
      </c>
      <c r="D119" s="81">
        <f t="shared" ca="1" si="11"/>
        <v>43970</v>
      </c>
      <c r="E119" s="54">
        <f t="shared" ca="1" si="15"/>
        <v>43970</v>
      </c>
      <c r="F119" s="117">
        <f ca="1">VALUE(IFERROR(VLOOKUP(TEXT(E119,"yyyy-mm-dd"),BDiv_RAW!$F$6:$G$1048576,2,FALSE),0))*$N$2</f>
        <v>0</v>
      </c>
      <c r="G119" s="81">
        <f t="shared" ca="1" si="12"/>
        <v>43970</v>
      </c>
      <c r="H119" s="54">
        <f t="shared" ca="1" si="16"/>
        <v>43970</v>
      </c>
      <c r="I119" s="117">
        <f ca="1">VALUE(IFERROR(VLOOKUP(TEXT(H119,"yyyy-mm-dd"),BDiv_RAW!$I$6:$J$1048576,2,FALSE),0))*$N$2</f>
        <v>0</v>
      </c>
      <c r="J119" s="81">
        <f t="shared" ca="1" si="13"/>
        <v>43970</v>
      </c>
      <c r="K119" s="54">
        <f t="shared" ca="1" si="17"/>
        <v>43970</v>
      </c>
      <c r="L119" s="117">
        <f ca="1">VALUE(IFERROR(VLOOKUP(TEXT(K119,"yyyy-mm-dd"),BDiv_RAW!$L$6:$M$1048576,2,FALSE),0))*$N$2</f>
        <v>0</v>
      </c>
      <c r="Q119" s="113"/>
    </row>
    <row r="120" spans="1:17" ht="16.5">
      <c r="A120" s="120">
        <f t="shared" ca="1" si="10"/>
        <v>43971</v>
      </c>
      <c r="B120" s="54">
        <f t="shared" ca="1" si="14"/>
        <v>43971</v>
      </c>
      <c r="C120" s="117">
        <f ca="1">VALUE(IFERROR(VLOOKUP(TEXT(B120,"yyyy-mm-dd"),BDiv_RAW!$C$6:$D$1048576,2,FALSE),0))*$N$2</f>
        <v>0</v>
      </c>
      <c r="D120" s="81">
        <f t="shared" ca="1" si="11"/>
        <v>43971</v>
      </c>
      <c r="E120" s="54">
        <f t="shared" ca="1" si="15"/>
        <v>43971</v>
      </c>
      <c r="F120" s="117">
        <f ca="1">VALUE(IFERROR(VLOOKUP(TEXT(E120,"yyyy-mm-dd"),BDiv_RAW!$F$6:$G$1048576,2,FALSE),0))*$N$2</f>
        <v>0</v>
      </c>
      <c r="G120" s="81">
        <f t="shared" ca="1" si="12"/>
        <v>43971</v>
      </c>
      <c r="H120" s="54">
        <f t="shared" ca="1" si="16"/>
        <v>43971</v>
      </c>
      <c r="I120" s="117">
        <f ca="1">VALUE(IFERROR(VLOOKUP(TEXT(H120,"yyyy-mm-dd"),BDiv_RAW!$I$6:$J$1048576,2,FALSE),0))*$N$2</f>
        <v>0</v>
      </c>
      <c r="J120" s="81">
        <f t="shared" ca="1" si="13"/>
        <v>43971</v>
      </c>
      <c r="K120" s="54">
        <f t="shared" ca="1" si="17"/>
        <v>43971</v>
      </c>
      <c r="L120" s="117">
        <f ca="1">VALUE(IFERROR(VLOOKUP(TEXT(K120,"yyyy-mm-dd"),BDiv_RAW!$L$6:$M$1048576,2,FALSE),0))*$N$2</f>
        <v>0</v>
      </c>
      <c r="Q120" s="113"/>
    </row>
    <row r="121" spans="1:17" ht="16.5">
      <c r="A121" s="120">
        <f t="shared" ca="1" si="10"/>
        <v>43972</v>
      </c>
      <c r="B121" s="54">
        <f t="shared" ca="1" si="14"/>
        <v>43972</v>
      </c>
      <c r="C121" s="117">
        <f ca="1">VALUE(IFERROR(VLOOKUP(TEXT(B121,"yyyy-mm-dd"),BDiv_RAW!$C$6:$D$1048576,2,FALSE),0))*$N$2</f>
        <v>0</v>
      </c>
      <c r="D121" s="81">
        <f t="shared" ca="1" si="11"/>
        <v>43972</v>
      </c>
      <c r="E121" s="54">
        <f t="shared" ca="1" si="15"/>
        <v>43972</v>
      </c>
      <c r="F121" s="117">
        <f ca="1">VALUE(IFERROR(VLOOKUP(TEXT(E121,"yyyy-mm-dd"),BDiv_RAW!$F$6:$G$1048576,2,FALSE),0))*$N$2</f>
        <v>0</v>
      </c>
      <c r="G121" s="81">
        <f t="shared" ca="1" si="12"/>
        <v>43972</v>
      </c>
      <c r="H121" s="54">
        <f t="shared" ca="1" si="16"/>
        <v>43972</v>
      </c>
      <c r="I121" s="117">
        <f ca="1">VALUE(IFERROR(VLOOKUP(TEXT(H121,"yyyy-mm-dd"),BDiv_RAW!$I$6:$J$1048576,2,FALSE),0))*$N$2</f>
        <v>0</v>
      </c>
      <c r="J121" s="81">
        <f t="shared" ca="1" si="13"/>
        <v>43972</v>
      </c>
      <c r="K121" s="54">
        <f t="shared" ca="1" si="17"/>
        <v>43972</v>
      </c>
      <c r="L121" s="117">
        <f ca="1">VALUE(IFERROR(VLOOKUP(TEXT(K121,"yyyy-mm-dd"),BDiv_RAW!$L$6:$M$1048576,2,FALSE),0))*$N$2</f>
        <v>0</v>
      </c>
      <c r="Q121" s="113"/>
    </row>
    <row r="122" spans="1:17" ht="16.5">
      <c r="A122" s="120">
        <f t="shared" ca="1" si="10"/>
        <v>43973</v>
      </c>
      <c r="B122" s="54">
        <f t="shared" ca="1" si="14"/>
        <v>43973</v>
      </c>
      <c r="C122" s="117">
        <f ca="1">VALUE(IFERROR(VLOOKUP(TEXT(B122,"yyyy-mm-dd"),BDiv_RAW!$C$6:$D$1048576,2,FALSE),0))*$N$2</f>
        <v>0</v>
      </c>
      <c r="D122" s="81">
        <f t="shared" ca="1" si="11"/>
        <v>43973</v>
      </c>
      <c r="E122" s="54">
        <f t="shared" ca="1" si="15"/>
        <v>43973</v>
      </c>
      <c r="F122" s="117">
        <f ca="1">VALUE(IFERROR(VLOOKUP(TEXT(E122,"yyyy-mm-dd"),BDiv_RAW!$F$6:$G$1048576,2,FALSE),0))*$N$2</f>
        <v>0</v>
      </c>
      <c r="G122" s="81">
        <f t="shared" ca="1" si="12"/>
        <v>43973</v>
      </c>
      <c r="H122" s="54">
        <f t="shared" ca="1" si="16"/>
        <v>43973</v>
      </c>
      <c r="I122" s="117">
        <f ca="1">VALUE(IFERROR(VLOOKUP(TEXT(H122,"yyyy-mm-dd"),BDiv_RAW!$I$6:$J$1048576,2,FALSE),0))*$N$2</f>
        <v>0</v>
      </c>
      <c r="J122" s="81">
        <f t="shared" ca="1" si="13"/>
        <v>43973</v>
      </c>
      <c r="K122" s="54">
        <f t="shared" ca="1" si="17"/>
        <v>43973</v>
      </c>
      <c r="L122" s="117">
        <f ca="1">VALUE(IFERROR(VLOOKUP(TEXT(K122,"yyyy-mm-dd"),BDiv_RAW!$L$6:$M$1048576,2,FALSE),0))*$N$2</f>
        <v>0</v>
      </c>
      <c r="Q122" s="113"/>
    </row>
    <row r="123" spans="1:17" ht="16.5">
      <c r="A123" s="120">
        <f t="shared" ca="1" si="10"/>
        <v>43974</v>
      </c>
      <c r="B123" s="54">
        <f t="shared" ca="1" si="14"/>
        <v>43974</v>
      </c>
      <c r="C123" s="117">
        <f ca="1">VALUE(IFERROR(VLOOKUP(TEXT(B123,"yyyy-mm-dd"),BDiv_RAW!$C$6:$D$1048576,2,FALSE),0))*$N$2</f>
        <v>0</v>
      </c>
      <c r="D123" s="81">
        <f t="shared" ca="1" si="11"/>
        <v>43974</v>
      </c>
      <c r="E123" s="54">
        <f t="shared" ca="1" si="15"/>
        <v>43974</v>
      </c>
      <c r="F123" s="117">
        <f ca="1">VALUE(IFERROR(VLOOKUP(TEXT(E123,"yyyy-mm-dd"),BDiv_RAW!$F$6:$G$1048576,2,FALSE),0))*$N$2</f>
        <v>0</v>
      </c>
      <c r="G123" s="81">
        <f t="shared" ca="1" si="12"/>
        <v>43974</v>
      </c>
      <c r="H123" s="54">
        <f t="shared" ca="1" si="16"/>
        <v>43974</v>
      </c>
      <c r="I123" s="117">
        <f ca="1">VALUE(IFERROR(VLOOKUP(TEXT(H123,"yyyy-mm-dd"),BDiv_RAW!$I$6:$J$1048576,2,FALSE),0))*$N$2</f>
        <v>0</v>
      </c>
      <c r="J123" s="81">
        <f t="shared" ca="1" si="13"/>
        <v>43974</v>
      </c>
      <c r="K123" s="54">
        <f t="shared" ca="1" si="17"/>
        <v>43974</v>
      </c>
      <c r="L123" s="117">
        <f ca="1">VALUE(IFERROR(VLOOKUP(TEXT(K123,"yyyy-mm-dd"),BDiv_RAW!$L$6:$M$1048576,2,FALSE),0))*$N$2</f>
        <v>0</v>
      </c>
      <c r="Q123" s="113"/>
    </row>
    <row r="124" spans="1:17" ht="16.5">
      <c r="A124" s="120">
        <f t="shared" ca="1" si="10"/>
        <v>43975</v>
      </c>
      <c r="B124" s="54">
        <f t="shared" ca="1" si="14"/>
        <v>43975</v>
      </c>
      <c r="C124" s="117">
        <f ca="1">VALUE(IFERROR(VLOOKUP(TEXT(B124,"yyyy-mm-dd"),BDiv_RAW!$C$6:$D$1048576,2,FALSE),0))*$N$2</f>
        <v>0</v>
      </c>
      <c r="D124" s="81">
        <f t="shared" ca="1" si="11"/>
        <v>43975</v>
      </c>
      <c r="E124" s="54">
        <f t="shared" ca="1" si="15"/>
        <v>43975</v>
      </c>
      <c r="F124" s="117">
        <f ca="1">VALUE(IFERROR(VLOOKUP(TEXT(E124,"yyyy-mm-dd"),BDiv_RAW!$F$6:$G$1048576,2,FALSE),0))*$N$2</f>
        <v>0</v>
      </c>
      <c r="G124" s="81">
        <f t="shared" ca="1" si="12"/>
        <v>43975</v>
      </c>
      <c r="H124" s="54">
        <f t="shared" ca="1" si="16"/>
        <v>43975</v>
      </c>
      <c r="I124" s="117">
        <f ca="1">VALUE(IFERROR(VLOOKUP(TEXT(H124,"yyyy-mm-dd"),BDiv_RAW!$I$6:$J$1048576,2,FALSE),0))*$N$2</f>
        <v>0</v>
      </c>
      <c r="J124" s="81">
        <f t="shared" ca="1" si="13"/>
        <v>43975</v>
      </c>
      <c r="K124" s="54">
        <f t="shared" ca="1" si="17"/>
        <v>43975</v>
      </c>
      <c r="L124" s="117">
        <f ca="1">VALUE(IFERROR(VLOOKUP(TEXT(K124,"yyyy-mm-dd"),BDiv_RAW!$L$6:$M$1048576,2,FALSE),0))*$N$2</f>
        <v>0</v>
      </c>
      <c r="Q124" s="113"/>
    </row>
    <row r="125" spans="1:17" ht="16.5">
      <c r="A125" s="120">
        <f t="shared" ca="1" si="10"/>
        <v>43976</v>
      </c>
      <c r="B125" s="54">
        <f t="shared" ca="1" si="14"/>
        <v>43976</v>
      </c>
      <c r="C125" s="117">
        <f ca="1">VALUE(IFERROR(VLOOKUP(TEXT(B125,"yyyy-mm-dd"),BDiv_RAW!$C$6:$D$1048576,2,FALSE),0))*$N$2</f>
        <v>0</v>
      </c>
      <c r="D125" s="81">
        <f t="shared" ca="1" si="11"/>
        <v>43976</v>
      </c>
      <c r="E125" s="54">
        <f t="shared" ca="1" si="15"/>
        <v>43976</v>
      </c>
      <c r="F125" s="117">
        <f ca="1">VALUE(IFERROR(VLOOKUP(TEXT(E125,"yyyy-mm-dd"),BDiv_RAW!$F$6:$G$1048576,2,FALSE),0))*$N$2</f>
        <v>0</v>
      </c>
      <c r="G125" s="81">
        <f t="shared" ca="1" si="12"/>
        <v>43976</v>
      </c>
      <c r="H125" s="54">
        <f t="shared" ca="1" si="16"/>
        <v>43976</v>
      </c>
      <c r="I125" s="117">
        <f ca="1">VALUE(IFERROR(VLOOKUP(TEXT(H125,"yyyy-mm-dd"),BDiv_RAW!$I$6:$J$1048576,2,FALSE),0))*$N$2</f>
        <v>0</v>
      </c>
      <c r="J125" s="81">
        <f t="shared" ca="1" si="13"/>
        <v>43976</v>
      </c>
      <c r="K125" s="54">
        <f t="shared" ca="1" si="17"/>
        <v>43976</v>
      </c>
      <c r="L125" s="117">
        <f ca="1">VALUE(IFERROR(VLOOKUP(TEXT(K125,"yyyy-mm-dd"),BDiv_RAW!$L$6:$M$1048576,2,FALSE),0))*$N$2</f>
        <v>0</v>
      </c>
      <c r="Q125" s="113"/>
    </row>
    <row r="126" spans="1:17" ht="16.5">
      <c r="A126" s="120">
        <f t="shared" ca="1" si="10"/>
        <v>43977</v>
      </c>
      <c r="B126" s="54">
        <f t="shared" ca="1" si="14"/>
        <v>43977</v>
      </c>
      <c r="C126" s="117">
        <f ca="1">VALUE(IFERROR(VLOOKUP(TEXT(B126,"yyyy-mm-dd"),BDiv_RAW!$C$6:$D$1048576,2,FALSE),0))*$N$2</f>
        <v>0</v>
      </c>
      <c r="D126" s="81">
        <f t="shared" ca="1" si="11"/>
        <v>43977</v>
      </c>
      <c r="E126" s="54">
        <f t="shared" ca="1" si="15"/>
        <v>43977</v>
      </c>
      <c r="F126" s="117">
        <f ca="1">VALUE(IFERROR(VLOOKUP(TEXT(E126,"yyyy-mm-dd"),BDiv_RAW!$F$6:$G$1048576,2,FALSE),0))*$N$2</f>
        <v>0</v>
      </c>
      <c r="G126" s="81">
        <f t="shared" ca="1" si="12"/>
        <v>43977</v>
      </c>
      <c r="H126" s="54">
        <f t="shared" ca="1" si="16"/>
        <v>43977</v>
      </c>
      <c r="I126" s="117">
        <f ca="1">VALUE(IFERROR(VLOOKUP(TEXT(H126,"yyyy-mm-dd"),BDiv_RAW!$I$6:$J$1048576,2,FALSE),0))*$N$2</f>
        <v>0</v>
      </c>
      <c r="J126" s="81">
        <f t="shared" ca="1" si="13"/>
        <v>43977</v>
      </c>
      <c r="K126" s="54">
        <f t="shared" ca="1" si="17"/>
        <v>43977</v>
      </c>
      <c r="L126" s="117">
        <f ca="1">VALUE(IFERROR(VLOOKUP(TEXT(K126,"yyyy-mm-dd"),BDiv_RAW!$L$6:$M$1048576,2,FALSE),0))*$N$2</f>
        <v>0</v>
      </c>
      <c r="Q126" s="113"/>
    </row>
    <row r="127" spans="1:17" ht="16.5">
      <c r="A127" s="120">
        <f t="shared" ca="1" si="10"/>
        <v>43978</v>
      </c>
      <c r="B127" s="54">
        <f t="shared" ca="1" si="14"/>
        <v>43978</v>
      </c>
      <c r="C127" s="117">
        <f ca="1">VALUE(IFERROR(VLOOKUP(TEXT(B127,"yyyy-mm-dd"),BDiv_RAW!$C$6:$D$1048576,2,FALSE),0))*$N$2</f>
        <v>0</v>
      </c>
      <c r="D127" s="81">
        <f t="shared" ca="1" si="11"/>
        <v>43978</v>
      </c>
      <c r="E127" s="54">
        <f t="shared" ca="1" si="15"/>
        <v>43978</v>
      </c>
      <c r="F127" s="117">
        <f ca="1">VALUE(IFERROR(VLOOKUP(TEXT(E127,"yyyy-mm-dd"),BDiv_RAW!$F$6:$G$1048576,2,FALSE),0))*$N$2</f>
        <v>0</v>
      </c>
      <c r="G127" s="81">
        <f t="shared" ca="1" si="12"/>
        <v>43978</v>
      </c>
      <c r="H127" s="54">
        <f t="shared" ca="1" si="16"/>
        <v>43978</v>
      </c>
      <c r="I127" s="117">
        <f ca="1">VALUE(IFERROR(VLOOKUP(TEXT(H127,"yyyy-mm-dd"),BDiv_RAW!$I$6:$J$1048576,2,FALSE),0))*$N$2</f>
        <v>0</v>
      </c>
      <c r="J127" s="81">
        <f t="shared" ca="1" si="13"/>
        <v>43978</v>
      </c>
      <c r="K127" s="54">
        <f t="shared" ca="1" si="17"/>
        <v>43978</v>
      </c>
      <c r="L127" s="117">
        <f ca="1">VALUE(IFERROR(VLOOKUP(TEXT(K127,"yyyy-mm-dd"),BDiv_RAW!$L$6:$M$1048576,2,FALSE),0))*$N$2</f>
        <v>0</v>
      </c>
      <c r="Q127" s="113"/>
    </row>
    <row r="128" spans="1:17" ht="16.5">
      <c r="A128" s="120">
        <f t="shared" ca="1" si="10"/>
        <v>43979</v>
      </c>
      <c r="B128" s="54">
        <f t="shared" ca="1" si="14"/>
        <v>43979</v>
      </c>
      <c r="C128" s="117">
        <f ca="1">VALUE(IFERROR(VLOOKUP(TEXT(B128,"yyyy-mm-dd"),BDiv_RAW!$C$6:$D$1048576,2,FALSE),0))*$N$2</f>
        <v>0</v>
      </c>
      <c r="D128" s="81">
        <f t="shared" ca="1" si="11"/>
        <v>43979</v>
      </c>
      <c r="E128" s="54">
        <f t="shared" ca="1" si="15"/>
        <v>43979</v>
      </c>
      <c r="F128" s="117">
        <f ca="1">VALUE(IFERROR(VLOOKUP(TEXT(E128,"yyyy-mm-dd"),BDiv_RAW!$F$6:$G$1048576,2,FALSE),0))*$N$2</f>
        <v>0</v>
      </c>
      <c r="G128" s="81">
        <f t="shared" ca="1" si="12"/>
        <v>43979</v>
      </c>
      <c r="H128" s="54">
        <f t="shared" ca="1" si="16"/>
        <v>43979</v>
      </c>
      <c r="I128" s="117">
        <f ca="1">VALUE(IFERROR(VLOOKUP(TEXT(H128,"yyyy-mm-dd"),BDiv_RAW!$I$6:$J$1048576,2,FALSE),0))*$N$2</f>
        <v>0</v>
      </c>
      <c r="J128" s="81">
        <f t="shared" ca="1" si="13"/>
        <v>43979</v>
      </c>
      <c r="K128" s="54">
        <f t="shared" ca="1" si="17"/>
        <v>43979</v>
      </c>
      <c r="L128" s="117">
        <f ca="1">VALUE(IFERROR(VLOOKUP(TEXT(K128,"yyyy-mm-dd"),BDiv_RAW!$L$6:$M$1048576,2,FALSE),0))*$N$2</f>
        <v>0</v>
      </c>
      <c r="Q128" s="113"/>
    </row>
    <row r="129" spans="1:17" ht="16.5">
      <c r="A129" s="120">
        <f t="shared" ca="1" si="10"/>
        <v>43980</v>
      </c>
      <c r="B129" s="54">
        <f t="shared" ca="1" si="14"/>
        <v>43980</v>
      </c>
      <c r="C129" s="117">
        <f ca="1">VALUE(IFERROR(VLOOKUP(TEXT(B129,"yyyy-mm-dd"),BDiv_RAW!$C$6:$D$1048576,2,FALSE),0))*$N$2</f>
        <v>0</v>
      </c>
      <c r="D129" s="81">
        <f t="shared" ca="1" si="11"/>
        <v>43980</v>
      </c>
      <c r="E129" s="54">
        <f t="shared" ca="1" si="15"/>
        <v>43980</v>
      </c>
      <c r="F129" s="117">
        <f ca="1">VALUE(IFERROR(VLOOKUP(TEXT(E129,"yyyy-mm-dd"),BDiv_RAW!$F$6:$G$1048576,2,FALSE),0))*$N$2</f>
        <v>0</v>
      </c>
      <c r="G129" s="81">
        <f t="shared" ca="1" si="12"/>
        <v>43980</v>
      </c>
      <c r="H129" s="54">
        <f t="shared" ca="1" si="16"/>
        <v>43980</v>
      </c>
      <c r="I129" s="117">
        <f ca="1">VALUE(IFERROR(VLOOKUP(TEXT(H129,"yyyy-mm-dd"),BDiv_RAW!$I$6:$J$1048576,2,FALSE),0))*$N$2</f>
        <v>0</v>
      </c>
      <c r="J129" s="81">
        <f t="shared" ca="1" si="13"/>
        <v>43980</v>
      </c>
      <c r="K129" s="54">
        <f t="shared" ca="1" si="17"/>
        <v>43980</v>
      </c>
      <c r="L129" s="117">
        <f ca="1">VALUE(IFERROR(VLOOKUP(TEXT(K129,"yyyy-mm-dd"),BDiv_RAW!$L$6:$M$1048576,2,FALSE),0))*$N$2</f>
        <v>0</v>
      </c>
      <c r="Q129" s="113"/>
    </row>
    <row r="130" spans="1:17" ht="16.5">
      <c r="A130" s="120">
        <f t="shared" ca="1" si="10"/>
        <v>43981</v>
      </c>
      <c r="B130" s="54">
        <f t="shared" ca="1" si="14"/>
        <v>43981</v>
      </c>
      <c r="C130" s="117">
        <f ca="1">VALUE(IFERROR(VLOOKUP(TEXT(B130,"yyyy-mm-dd"),BDiv_RAW!$C$6:$D$1048576,2,FALSE),0))*$N$2</f>
        <v>0</v>
      </c>
      <c r="D130" s="81">
        <f t="shared" ca="1" si="11"/>
        <v>43981</v>
      </c>
      <c r="E130" s="54">
        <f t="shared" ca="1" si="15"/>
        <v>43981</v>
      </c>
      <c r="F130" s="117">
        <f ca="1">VALUE(IFERROR(VLOOKUP(TEXT(E130,"yyyy-mm-dd"),BDiv_RAW!$F$6:$G$1048576,2,FALSE),0))*$N$2</f>
        <v>0</v>
      </c>
      <c r="G130" s="81">
        <f t="shared" ca="1" si="12"/>
        <v>43981</v>
      </c>
      <c r="H130" s="54">
        <f t="shared" ca="1" si="16"/>
        <v>43981</v>
      </c>
      <c r="I130" s="117">
        <f ca="1">VALUE(IFERROR(VLOOKUP(TEXT(H130,"yyyy-mm-dd"),BDiv_RAW!$I$6:$J$1048576,2,FALSE),0))*$N$2</f>
        <v>0</v>
      </c>
      <c r="J130" s="81">
        <f t="shared" ca="1" si="13"/>
        <v>43981</v>
      </c>
      <c r="K130" s="54">
        <f t="shared" ca="1" si="17"/>
        <v>43981</v>
      </c>
      <c r="L130" s="117">
        <f ca="1">VALUE(IFERROR(VLOOKUP(TEXT(K130,"yyyy-mm-dd"),BDiv_RAW!$L$6:$M$1048576,2,FALSE),0))*$N$2</f>
        <v>0</v>
      </c>
      <c r="Q130" s="113"/>
    </row>
    <row r="131" spans="1:17" ht="16.5">
      <c r="A131" s="120">
        <f t="shared" ref="A131:A194" ca="1" si="18">B131</f>
        <v>43982</v>
      </c>
      <c r="B131" s="54">
        <f t="shared" ca="1" si="14"/>
        <v>43982</v>
      </c>
      <c r="C131" s="117">
        <f ca="1">VALUE(IFERROR(VLOOKUP(TEXT(B131,"yyyy-mm-dd"),BDiv_RAW!$C$6:$D$1048576,2,FALSE),0))*$N$2</f>
        <v>0</v>
      </c>
      <c r="D131" s="81">
        <f t="shared" ref="D131:D194" ca="1" si="19">E131</f>
        <v>43982</v>
      </c>
      <c r="E131" s="54">
        <f t="shared" ca="1" si="15"/>
        <v>43982</v>
      </c>
      <c r="F131" s="117">
        <f ca="1">VALUE(IFERROR(VLOOKUP(TEXT(E131,"yyyy-mm-dd"),BDiv_RAW!$F$6:$G$1048576,2,FALSE),0))*$N$2</f>
        <v>0</v>
      </c>
      <c r="G131" s="81">
        <f t="shared" ref="G131:G194" ca="1" si="20">H131</f>
        <v>43982</v>
      </c>
      <c r="H131" s="54">
        <f t="shared" ca="1" si="16"/>
        <v>43982</v>
      </c>
      <c r="I131" s="117">
        <f ca="1">VALUE(IFERROR(VLOOKUP(TEXT(H131,"yyyy-mm-dd"),BDiv_RAW!$I$6:$J$1048576,2,FALSE),0))*$N$2</f>
        <v>0</v>
      </c>
      <c r="J131" s="81">
        <f t="shared" ref="J131:J194" ca="1" si="21">K131</f>
        <v>43982</v>
      </c>
      <c r="K131" s="54">
        <f t="shared" ca="1" si="17"/>
        <v>43982</v>
      </c>
      <c r="L131" s="117">
        <f ca="1">VALUE(IFERROR(VLOOKUP(TEXT(K131,"yyyy-mm-dd"),BDiv_RAW!$L$6:$M$1048576,2,FALSE),0))*$N$2</f>
        <v>0</v>
      </c>
      <c r="Q131" s="113"/>
    </row>
    <row r="132" spans="1:17" ht="16.5">
      <c r="A132" s="120">
        <f t="shared" ca="1" si="18"/>
        <v>43983</v>
      </c>
      <c r="B132" s="54">
        <f t="shared" ref="B132:B195" ca="1" si="22">B131+1</f>
        <v>43983</v>
      </c>
      <c r="C132" s="117">
        <f ca="1">VALUE(IFERROR(VLOOKUP(TEXT(B132,"yyyy-mm-dd"),BDiv_RAW!$C$6:$D$1048576,2,FALSE),0))*$N$2</f>
        <v>0</v>
      </c>
      <c r="D132" s="81">
        <f t="shared" ca="1" si="19"/>
        <v>43983</v>
      </c>
      <c r="E132" s="54">
        <f t="shared" ref="E132:E195" ca="1" si="23">E131+1</f>
        <v>43983</v>
      </c>
      <c r="F132" s="117">
        <f ca="1">VALUE(IFERROR(VLOOKUP(TEXT(E132,"yyyy-mm-dd"),BDiv_RAW!$F$6:$G$1048576,2,FALSE),0))*$N$2</f>
        <v>0</v>
      </c>
      <c r="G132" s="81">
        <f t="shared" ca="1" si="20"/>
        <v>43983</v>
      </c>
      <c r="H132" s="54">
        <f t="shared" ref="H132:H195" ca="1" si="24">H131+1</f>
        <v>43983</v>
      </c>
      <c r="I132" s="117">
        <f ca="1">VALUE(IFERROR(VLOOKUP(TEXT(H132,"yyyy-mm-dd"),BDiv_RAW!$I$6:$J$1048576,2,FALSE),0))*$N$2</f>
        <v>0</v>
      </c>
      <c r="J132" s="81">
        <f t="shared" ca="1" si="21"/>
        <v>43983</v>
      </c>
      <c r="K132" s="54">
        <f t="shared" ref="K132:K195" ca="1" si="25">K131+1</f>
        <v>43983</v>
      </c>
      <c r="L132" s="117">
        <f ca="1">VALUE(IFERROR(VLOOKUP(TEXT(K132,"yyyy-mm-dd"),BDiv_RAW!$L$6:$M$1048576,2,FALSE),0))*$N$2</f>
        <v>0</v>
      </c>
      <c r="Q132" s="113"/>
    </row>
    <row r="133" spans="1:17" ht="16.5">
      <c r="A133" s="120">
        <f t="shared" ca="1" si="18"/>
        <v>43984</v>
      </c>
      <c r="B133" s="54">
        <f t="shared" ca="1" si="22"/>
        <v>43984</v>
      </c>
      <c r="C133" s="117">
        <f ca="1">VALUE(IFERROR(VLOOKUP(TEXT(B133,"yyyy-mm-dd"),BDiv_RAW!$C$6:$D$1048576,2,FALSE),0))*$N$2</f>
        <v>0</v>
      </c>
      <c r="D133" s="81">
        <f t="shared" ca="1" si="19"/>
        <v>43984</v>
      </c>
      <c r="E133" s="54">
        <f t="shared" ca="1" si="23"/>
        <v>43984</v>
      </c>
      <c r="F133" s="117">
        <f ca="1">VALUE(IFERROR(VLOOKUP(TEXT(E133,"yyyy-mm-dd"),BDiv_RAW!$F$6:$G$1048576,2,FALSE),0))*$N$2</f>
        <v>0</v>
      </c>
      <c r="G133" s="81">
        <f t="shared" ca="1" si="20"/>
        <v>43984</v>
      </c>
      <c r="H133" s="54">
        <f t="shared" ca="1" si="24"/>
        <v>43984</v>
      </c>
      <c r="I133" s="117">
        <f ca="1">VALUE(IFERROR(VLOOKUP(TEXT(H133,"yyyy-mm-dd"),BDiv_RAW!$I$6:$J$1048576,2,FALSE),0))*$N$2</f>
        <v>0</v>
      </c>
      <c r="J133" s="81">
        <f t="shared" ca="1" si="21"/>
        <v>43984</v>
      </c>
      <c r="K133" s="54">
        <f t="shared" ca="1" si="25"/>
        <v>43984</v>
      </c>
      <c r="L133" s="117">
        <f ca="1">VALUE(IFERROR(VLOOKUP(TEXT(K133,"yyyy-mm-dd"),BDiv_RAW!$L$6:$M$1048576,2,FALSE),0))*$N$2</f>
        <v>0</v>
      </c>
      <c r="Q133" s="113"/>
    </row>
    <row r="134" spans="1:17" ht="16.5">
      <c r="A134" s="120">
        <f t="shared" ca="1" si="18"/>
        <v>43985</v>
      </c>
      <c r="B134" s="54">
        <f t="shared" ca="1" si="22"/>
        <v>43985</v>
      </c>
      <c r="C134" s="117">
        <f ca="1">VALUE(IFERROR(VLOOKUP(TEXT(B134,"yyyy-mm-dd"),BDiv_RAW!$C$6:$D$1048576,2,FALSE),0))*$N$2</f>
        <v>0</v>
      </c>
      <c r="D134" s="81">
        <f t="shared" ca="1" si="19"/>
        <v>43985</v>
      </c>
      <c r="E134" s="54">
        <f t="shared" ca="1" si="23"/>
        <v>43985</v>
      </c>
      <c r="F134" s="117">
        <f ca="1">VALUE(IFERROR(VLOOKUP(TEXT(E134,"yyyy-mm-dd"),BDiv_RAW!$F$6:$G$1048576,2,FALSE),0))*$N$2</f>
        <v>0</v>
      </c>
      <c r="G134" s="81">
        <f t="shared" ca="1" si="20"/>
        <v>43985</v>
      </c>
      <c r="H134" s="54">
        <f t="shared" ca="1" si="24"/>
        <v>43985</v>
      </c>
      <c r="I134" s="117">
        <f ca="1">VALUE(IFERROR(VLOOKUP(TEXT(H134,"yyyy-mm-dd"),BDiv_RAW!$I$6:$J$1048576,2,FALSE),0))*$N$2</f>
        <v>0</v>
      </c>
      <c r="J134" s="81">
        <f t="shared" ca="1" si="21"/>
        <v>43985</v>
      </c>
      <c r="K134" s="54">
        <f t="shared" ca="1" si="25"/>
        <v>43985</v>
      </c>
      <c r="L134" s="117">
        <f ca="1">VALUE(IFERROR(VLOOKUP(TEXT(K134,"yyyy-mm-dd"),BDiv_RAW!$L$6:$M$1048576,2,FALSE),0))*$N$2</f>
        <v>0</v>
      </c>
      <c r="Q134" s="113"/>
    </row>
    <row r="135" spans="1:17" ht="16.5">
      <c r="A135" s="120">
        <f t="shared" ca="1" si="18"/>
        <v>43986</v>
      </c>
      <c r="B135" s="54">
        <f t="shared" ca="1" si="22"/>
        <v>43986</v>
      </c>
      <c r="C135" s="117">
        <f ca="1">VALUE(IFERROR(VLOOKUP(TEXT(B135,"yyyy-mm-dd"),BDiv_RAW!$C$6:$D$1048576,2,FALSE),0))*$N$2</f>
        <v>0</v>
      </c>
      <c r="D135" s="81">
        <f t="shared" ca="1" si="19"/>
        <v>43986</v>
      </c>
      <c r="E135" s="54">
        <f t="shared" ca="1" si="23"/>
        <v>43986</v>
      </c>
      <c r="F135" s="117">
        <f ca="1">VALUE(IFERROR(VLOOKUP(TEXT(E135,"yyyy-mm-dd"),BDiv_RAW!$F$6:$G$1048576,2,FALSE),0))*$N$2</f>
        <v>0</v>
      </c>
      <c r="G135" s="81">
        <f t="shared" ca="1" si="20"/>
        <v>43986</v>
      </c>
      <c r="H135" s="54">
        <f t="shared" ca="1" si="24"/>
        <v>43986</v>
      </c>
      <c r="I135" s="117">
        <f ca="1">VALUE(IFERROR(VLOOKUP(TEXT(H135,"yyyy-mm-dd"),BDiv_RAW!$I$6:$J$1048576,2,FALSE),0))*$N$2</f>
        <v>0</v>
      </c>
      <c r="J135" s="81">
        <f t="shared" ca="1" si="21"/>
        <v>43986</v>
      </c>
      <c r="K135" s="54">
        <f t="shared" ca="1" si="25"/>
        <v>43986</v>
      </c>
      <c r="L135" s="117">
        <f ca="1">VALUE(IFERROR(VLOOKUP(TEXT(K135,"yyyy-mm-dd"),BDiv_RAW!$L$6:$M$1048576,2,FALSE),0))*$N$2</f>
        <v>0</v>
      </c>
      <c r="Q135" s="113"/>
    </row>
    <row r="136" spans="1:17" ht="16.5">
      <c r="A136" s="120">
        <f t="shared" ca="1" si="18"/>
        <v>43987</v>
      </c>
      <c r="B136" s="54">
        <f t="shared" ca="1" si="22"/>
        <v>43987</v>
      </c>
      <c r="C136" s="117">
        <f ca="1">VALUE(IFERROR(VLOOKUP(TEXT(B136,"yyyy-mm-dd"),BDiv_RAW!$C$6:$D$1048576,2,FALSE),0))*$N$2</f>
        <v>0</v>
      </c>
      <c r="D136" s="81">
        <f t="shared" ca="1" si="19"/>
        <v>43987</v>
      </c>
      <c r="E136" s="54">
        <f t="shared" ca="1" si="23"/>
        <v>43987</v>
      </c>
      <c r="F136" s="117">
        <f ca="1">VALUE(IFERROR(VLOOKUP(TEXT(E136,"yyyy-mm-dd"),BDiv_RAW!$F$6:$G$1048576,2,FALSE),0))*$N$2</f>
        <v>0</v>
      </c>
      <c r="G136" s="81">
        <f t="shared" ca="1" si="20"/>
        <v>43987</v>
      </c>
      <c r="H136" s="54">
        <f t="shared" ca="1" si="24"/>
        <v>43987</v>
      </c>
      <c r="I136" s="117">
        <f ca="1">VALUE(IFERROR(VLOOKUP(TEXT(H136,"yyyy-mm-dd"),BDiv_RAW!$I$6:$J$1048576,2,FALSE),0))*$N$2</f>
        <v>0</v>
      </c>
      <c r="J136" s="81">
        <f t="shared" ca="1" si="21"/>
        <v>43987</v>
      </c>
      <c r="K136" s="54">
        <f t="shared" ca="1" si="25"/>
        <v>43987</v>
      </c>
      <c r="L136" s="117">
        <f ca="1">VALUE(IFERROR(VLOOKUP(TEXT(K136,"yyyy-mm-dd"),BDiv_RAW!$L$6:$M$1048576,2,FALSE),0))*$N$2</f>
        <v>0</v>
      </c>
      <c r="Q136" s="113"/>
    </row>
    <row r="137" spans="1:17" ht="16.5">
      <c r="A137" s="120">
        <f t="shared" ca="1" si="18"/>
        <v>43988</v>
      </c>
      <c r="B137" s="54">
        <f t="shared" ca="1" si="22"/>
        <v>43988</v>
      </c>
      <c r="C137" s="117">
        <f ca="1">VALUE(IFERROR(VLOOKUP(TEXT(B137,"yyyy-mm-dd"),BDiv_RAW!$C$6:$D$1048576,2,FALSE),0))*$N$2</f>
        <v>0</v>
      </c>
      <c r="D137" s="81">
        <f t="shared" ca="1" si="19"/>
        <v>43988</v>
      </c>
      <c r="E137" s="54">
        <f t="shared" ca="1" si="23"/>
        <v>43988</v>
      </c>
      <c r="F137" s="117">
        <f ca="1">VALUE(IFERROR(VLOOKUP(TEXT(E137,"yyyy-mm-dd"),BDiv_RAW!$F$6:$G$1048576,2,FALSE),0))*$N$2</f>
        <v>0</v>
      </c>
      <c r="G137" s="81">
        <f t="shared" ca="1" si="20"/>
        <v>43988</v>
      </c>
      <c r="H137" s="54">
        <f t="shared" ca="1" si="24"/>
        <v>43988</v>
      </c>
      <c r="I137" s="117">
        <f ca="1">VALUE(IFERROR(VLOOKUP(TEXT(H137,"yyyy-mm-dd"),BDiv_RAW!$I$6:$J$1048576,2,FALSE),0))*$N$2</f>
        <v>0</v>
      </c>
      <c r="J137" s="81">
        <f t="shared" ca="1" si="21"/>
        <v>43988</v>
      </c>
      <c r="K137" s="54">
        <f t="shared" ca="1" si="25"/>
        <v>43988</v>
      </c>
      <c r="L137" s="117">
        <f ca="1">VALUE(IFERROR(VLOOKUP(TEXT(K137,"yyyy-mm-dd"),BDiv_RAW!$L$6:$M$1048576,2,FALSE),0))*$N$2</f>
        <v>0</v>
      </c>
      <c r="Q137" s="113"/>
    </row>
    <row r="138" spans="1:17" ht="16.5">
      <c r="A138" s="120">
        <f t="shared" ca="1" si="18"/>
        <v>43989</v>
      </c>
      <c r="B138" s="54">
        <f t="shared" ca="1" si="22"/>
        <v>43989</v>
      </c>
      <c r="C138" s="117">
        <f ca="1">VALUE(IFERROR(VLOOKUP(TEXT(B138,"yyyy-mm-dd"),BDiv_RAW!$C$6:$D$1048576,2,FALSE),0))*$N$2</f>
        <v>0</v>
      </c>
      <c r="D138" s="81">
        <f t="shared" ca="1" si="19"/>
        <v>43989</v>
      </c>
      <c r="E138" s="54">
        <f t="shared" ca="1" si="23"/>
        <v>43989</v>
      </c>
      <c r="F138" s="117">
        <f ca="1">VALUE(IFERROR(VLOOKUP(TEXT(E138,"yyyy-mm-dd"),BDiv_RAW!$F$6:$G$1048576,2,FALSE),0))*$N$2</f>
        <v>0</v>
      </c>
      <c r="G138" s="81">
        <f t="shared" ca="1" si="20"/>
        <v>43989</v>
      </c>
      <c r="H138" s="54">
        <f t="shared" ca="1" si="24"/>
        <v>43989</v>
      </c>
      <c r="I138" s="117">
        <f ca="1">VALUE(IFERROR(VLOOKUP(TEXT(H138,"yyyy-mm-dd"),BDiv_RAW!$I$6:$J$1048576,2,FALSE),0))*$N$2</f>
        <v>0</v>
      </c>
      <c r="J138" s="81">
        <f t="shared" ca="1" si="21"/>
        <v>43989</v>
      </c>
      <c r="K138" s="54">
        <f t="shared" ca="1" si="25"/>
        <v>43989</v>
      </c>
      <c r="L138" s="117">
        <f ca="1">VALUE(IFERROR(VLOOKUP(TEXT(K138,"yyyy-mm-dd"),BDiv_RAW!$L$6:$M$1048576,2,FALSE),0))*$N$2</f>
        <v>0</v>
      </c>
      <c r="Q138" s="113"/>
    </row>
    <row r="139" spans="1:17" ht="16.5">
      <c r="A139" s="120">
        <f t="shared" ca="1" si="18"/>
        <v>43990</v>
      </c>
      <c r="B139" s="54">
        <f t="shared" ca="1" si="22"/>
        <v>43990</v>
      </c>
      <c r="C139" s="117">
        <f ca="1">VALUE(IFERROR(VLOOKUP(TEXT(B139,"yyyy-mm-dd"),BDiv_RAW!$C$6:$D$1048576,2,FALSE),0))*$N$2</f>
        <v>0</v>
      </c>
      <c r="D139" s="81">
        <f t="shared" ca="1" si="19"/>
        <v>43990</v>
      </c>
      <c r="E139" s="54">
        <f t="shared" ca="1" si="23"/>
        <v>43990</v>
      </c>
      <c r="F139" s="117">
        <f ca="1">VALUE(IFERROR(VLOOKUP(TEXT(E139,"yyyy-mm-dd"),BDiv_RAW!$F$6:$G$1048576,2,FALSE),0))*$N$2</f>
        <v>0</v>
      </c>
      <c r="G139" s="81">
        <f t="shared" ca="1" si="20"/>
        <v>43990</v>
      </c>
      <c r="H139" s="54">
        <f t="shared" ca="1" si="24"/>
        <v>43990</v>
      </c>
      <c r="I139" s="117">
        <f ca="1">VALUE(IFERROR(VLOOKUP(TEXT(H139,"yyyy-mm-dd"),BDiv_RAW!$I$6:$J$1048576,2,FALSE),0))*$N$2</f>
        <v>0</v>
      </c>
      <c r="J139" s="81">
        <f t="shared" ca="1" si="21"/>
        <v>43990</v>
      </c>
      <c r="K139" s="54">
        <f t="shared" ca="1" si="25"/>
        <v>43990</v>
      </c>
      <c r="L139" s="117">
        <f ca="1">VALUE(IFERROR(VLOOKUP(TEXT(K139,"yyyy-mm-dd"),BDiv_RAW!$L$6:$M$1048576,2,FALSE),0))*$N$2</f>
        <v>0</v>
      </c>
      <c r="Q139" s="113"/>
    </row>
    <row r="140" spans="1:17" ht="16.5">
      <c r="A140" s="120">
        <f t="shared" ca="1" si="18"/>
        <v>43991</v>
      </c>
      <c r="B140" s="54">
        <f t="shared" ca="1" si="22"/>
        <v>43991</v>
      </c>
      <c r="C140" s="117">
        <f ca="1">VALUE(IFERROR(VLOOKUP(TEXT(B140,"yyyy-mm-dd"),BDiv_RAW!$C$6:$D$1048576,2,FALSE),0))*$N$2</f>
        <v>0</v>
      </c>
      <c r="D140" s="81">
        <f t="shared" ca="1" si="19"/>
        <v>43991</v>
      </c>
      <c r="E140" s="54">
        <f t="shared" ca="1" si="23"/>
        <v>43991</v>
      </c>
      <c r="F140" s="117">
        <f ca="1">VALUE(IFERROR(VLOOKUP(TEXT(E140,"yyyy-mm-dd"),BDiv_RAW!$F$6:$G$1048576,2,FALSE),0))*$N$2</f>
        <v>0</v>
      </c>
      <c r="G140" s="81">
        <f t="shared" ca="1" si="20"/>
        <v>43991</v>
      </c>
      <c r="H140" s="54">
        <f t="shared" ca="1" si="24"/>
        <v>43991</v>
      </c>
      <c r="I140" s="117">
        <f ca="1">VALUE(IFERROR(VLOOKUP(TEXT(H140,"yyyy-mm-dd"),BDiv_RAW!$I$6:$J$1048576,2,FALSE),0))*$N$2</f>
        <v>0</v>
      </c>
      <c r="J140" s="81">
        <f t="shared" ca="1" si="21"/>
        <v>43991</v>
      </c>
      <c r="K140" s="54">
        <f t="shared" ca="1" si="25"/>
        <v>43991</v>
      </c>
      <c r="L140" s="117">
        <f ca="1">VALUE(IFERROR(VLOOKUP(TEXT(K140,"yyyy-mm-dd"),BDiv_RAW!$L$6:$M$1048576,2,FALSE),0))*$N$2</f>
        <v>0</v>
      </c>
      <c r="Q140" s="113"/>
    </row>
    <row r="141" spans="1:17" ht="16.5">
      <c r="A141" s="120">
        <f t="shared" ca="1" si="18"/>
        <v>43992</v>
      </c>
      <c r="B141" s="54">
        <f t="shared" ca="1" si="22"/>
        <v>43992</v>
      </c>
      <c r="C141" s="117">
        <f ca="1">VALUE(IFERROR(VLOOKUP(TEXT(B141,"yyyy-mm-dd"),BDiv_RAW!$C$6:$D$1048576,2,FALSE),0))*$N$2</f>
        <v>0</v>
      </c>
      <c r="D141" s="81">
        <f t="shared" ca="1" si="19"/>
        <v>43992</v>
      </c>
      <c r="E141" s="54">
        <f t="shared" ca="1" si="23"/>
        <v>43992</v>
      </c>
      <c r="F141" s="117">
        <f ca="1">VALUE(IFERROR(VLOOKUP(TEXT(E141,"yyyy-mm-dd"),BDiv_RAW!$F$6:$G$1048576,2,FALSE),0))*$N$2</f>
        <v>0</v>
      </c>
      <c r="G141" s="81">
        <f t="shared" ca="1" si="20"/>
        <v>43992</v>
      </c>
      <c r="H141" s="54">
        <f t="shared" ca="1" si="24"/>
        <v>43992</v>
      </c>
      <c r="I141" s="117">
        <f ca="1">VALUE(IFERROR(VLOOKUP(TEXT(H141,"yyyy-mm-dd"),BDiv_RAW!$I$6:$J$1048576,2,FALSE),0))*$N$2</f>
        <v>0</v>
      </c>
      <c r="J141" s="81">
        <f t="shared" ca="1" si="21"/>
        <v>43992</v>
      </c>
      <c r="K141" s="54">
        <f t="shared" ca="1" si="25"/>
        <v>43992</v>
      </c>
      <c r="L141" s="117">
        <f ca="1">VALUE(IFERROR(VLOOKUP(TEXT(K141,"yyyy-mm-dd"),BDiv_RAW!$L$6:$M$1048576,2,FALSE),0))*$N$2</f>
        <v>0</v>
      </c>
      <c r="Q141" s="113"/>
    </row>
    <row r="142" spans="1:17" ht="16.5">
      <c r="A142" s="120">
        <f t="shared" ca="1" si="18"/>
        <v>43993</v>
      </c>
      <c r="B142" s="54">
        <f t="shared" ca="1" si="22"/>
        <v>43993</v>
      </c>
      <c r="C142" s="117">
        <f ca="1">VALUE(IFERROR(VLOOKUP(TEXT(B142,"yyyy-mm-dd"),BDiv_RAW!$C$6:$D$1048576,2,FALSE),0))*$N$2</f>
        <v>0</v>
      </c>
      <c r="D142" s="81">
        <f t="shared" ca="1" si="19"/>
        <v>43993</v>
      </c>
      <c r="E142" s="54">
        <f t="shared" ca="1" si="23"/>
        <v>43993</v>
      </c>
      <c r="F142" s="117">
        <f ca="1">VALUE(IFERROR(VLOOKUP(TEXT(E142,"yyyy-mm-dd"),BDiv_RAW!$F$6:$G$1048576,2,FALSE),0))*$N$2</f>
        <v>0</v>
      </c>
      <c r="G142" s="81">
        <f t="shared" ca="1" si="20"/>
        <v>43993</v>
      </c>
      <c r="H142" s="54">
        <f t="shared" ca="1" si="24"/>
        <v>43993</v>
      </c>
      <c r="I142" s="117">
        <f ca="1">VALUE(IFERROR(VLOOKUP(TEXT(H142,"yyyy-mm-dd"),BDiv_RAW!$I$6:$J$1048576,2,FALSE),0))*$N$2</f>
        <v>0</v>
      </c>
      <c r="J142" s="81">
        <f t="shared" ca="1" si="21"/>
        <v>43993</v>
      </c>
      <c r="K142" s="54">
        <f t="shared" ca="1" si="25"/>
        <v>43993</v>
      </c>
      <c r="L142" s="117">
        <f ca="1">VALUE(IFERROR(VLOOKUP(TEXT(K142,"yyyy-mm-dd"),BDiv_RAW!$L$6:$M$1048576,2,FALSE),0))*$N$2</f>
        <v>0</v>
      </c>
      <c r="Q142" s="113"/>
    </row>
    <row r="143" spans="1:17" ht="16.5">
      <c r="A143" s="120">
        <f t="shared" ca="1" si="18"/>
        <v>43994</v>
      </c>
      <c r="B143" s="54">
        <f t="shared" ca="1" si="22"/>
        <v>43994</v>
      </c>
      <c r="C143" s="117">
        <f ca="1">VALUE(IFERROR(VLOOKUP(TEXT(B143,"yyyy-mm-dd"),BDiv_RAW!$C$6:$D$1048576,2,FALSE),0))*$N$2</f>
        <v>0</v>
      </c>
      <c r="D143" s="81">
        <f t="shared" ca="1" si="19"/>
        <v>43994</v>
      </c>
      <c r="E143" s="54">
        <f t="shared" ca="1" si="23"/>
        <v>43994</v>
      </c>
      <c r="F143" s="117">
        <f ca="1">VALUE(IFERROR(VLOOKUP(TEXT(E143,"yyyy-mm-dd"),BDiv_RAW!$F$6:$G$1048576,2,FALSE),0))*$N$2</f>
        <v>0</v>
      </c>
      <c r="G143" s="81">
        <f t="shared" ca="1" si="20"/>
        <v>43994</v>
      </c>
      <c r="H143" s="54">
        <f t="shared" ca="1" si="24"/>
        <v>43994</v>
      </c>
      <c r="I143" s="117">
        <f ca="1">VALUE(IFERROR(VLOOKUP(TEXT(H143,"yyyy-mm-dd"),BDiv_RAW!$I$6:$J$1048576,2,FALSE),0))*$N$2</f>
        <v>0</v>
      </c>
      <c r="J143" s="81">
        <f t="shared" ca="1" si="21"/>
        <v>43994</v>
      </c>
      <c r="K143" s="54">
        <f t="shared" ca="1" si="25"/>
        <v>43994</v>
      </c>
      <c r="L143" s="117">
        <f ca="1">VALUE(IFERROR(VLOOKUP(TEXT(K143,"yyyy-mm-dd"),BDiv_RAW!$L$6:$M$1048576,2,FALSE),0))*$N$2</f>
        <v>0</v>
      </c>
      <c r="Q143" s="113"/>
    </row>
    <row r="144" spans="1:17" ht="16.5">
      <c r="A144" s="120">
        <f t="shared" ca="1" si="18"/>
        <v>43995</v>
      </c>
      <c r="B144" s="54">
        <f t="shared" ca="1" si="22"/>
        <v>43995</v>
      </c>
      <c r="C144" s="117">
        <f ca="1">VALUE(IFERROR(VLOOKUP(TEXT(B144,"yyyy-mm-dd"),BDiv_RAW!$C$6:$D$1048576,2,FALSE),0))*$N$2</f>
        <v>0</v>
      </c>
      <c r="D144" s="81">
        <f t="shared" ca="1" si="19"/>
        <v>43995</v>
      </c>
      <c r="E144" s="54">
        <f t="shared" ca="1" si="23"/>
        <v>43995</v>
      </c>
      <c r="F144" s="117">
        <f ca="1">VALUE(IFERROR(VLOOKUP(TEXT(E144,"yyyy-mm-dd"),BDiv_RAW!$F$6:$G$1048576,2,FALSE),0))*$N$2</f>
        <v>0</v>
      </c>
      <c r="G144" s="81">
        <f t="shared" ca="1" si="20"/>
        <v>43995</v>
      </c>
      <c r="H144" s="54">
        <f t="shared" ca="1" si="24"/>
        <v>43995</v>
      </c>
      <c r="I144" s="117">
        <f ca="1">VALUE(IFERROR(VLOOKUP(TEXT(H144,"yyyy-mm-dd"),BDiv_RAW!$I$6:$J$1048576,2,FALSE),0))*$N$2</f>
        <v>0</v>
      </c>
      <c r="J144" s="81">
        <f t="shared" ca="1" si="21"/>
        <v>43995</v>
      </c>
      <c r="K144" s="54">
        <f t="shared" ca="1" si="25"/>
        <v>43995</v>
      </c>
      <c r="L144" s="117">
        <f ca="1">VALUE(IFERROR(VLOOKUP(TEXT(K144,"yyyy-mm-dd"),BDiv_RAW!$L$6:$M$1048576,2,FALSE),0))*$N$2</f>
        <v>0</v>
      </c>
      <c r="Q144" s="113"/>
    </row>
    <row r="145" spans="1:17" ht="16.5">
      <c r="A145" s="120">
        <f t="shared" ca="1" si="18"/>
        <v>43996</v>
      </c>
      <c r="B145" s="54">
        <f t="shared" ca="1" si="22"/>
        <v>43996</v>
      </c>
      <c r="C145" s="117">
        <f ca="1">VALUE(IFERROR(VLOOKUP(TEXT(B145,"yyyy-mm-dd"),BDiv_RAW!$C$6:$D$1048576,2,FALSE),0))*$N$2</f>
        <v>0</v>
      </c>
      <c r="D145" s="81">
        <f t="shared" ca="1" si="19"/>
        <v>43996</v>
      </c>
      <c r="E145" s="54">
        <f t="shared" ca="1" si="23"/>
        <v>43996</v>
      </c>
      <c r="F145" s="117">
        <f ca="1">VALUE(IFERROR(VLOOKUP(TEXT(E145,"yyyy-mm-dd"),BDiv_RAW!$F$6:$G$1048576,2,FALSE),0))*$N$2</f>
        <v>0</v>
      </c>
      <c r="G145" s="81">
        <f t="shared" ca="1" si="20"/>
        <v>43996</v>
      </c>
      <c r="H145" s="54">
        <f t="shared" ca="1" si="24"/>
        <v>43996</v>
      </c>
      <c r="I145" s="117">
        <f ca="1">VALUE(IFERROR(VLOOKUP(TEXT(H145,"yyyy-mm-dd"),BDiv_RAW!$I$6:$J$1048576,2,FALSE),0))*$N$2</f>
        <v>0</v>
      </c>
      <c r="J145" s="81">
        <f t="shared" ca="1" si="21"/>
        <v>43996</v>
      </c>
      <c r="K145" s="54">
        <f t="shared" ca="1" si="25"/>
        <v>43996</v>
      </c>
      <c r="L145" s="117">
        <f ca="1">VALUE(IFERROR(VLOOKUP(TEXT(K145,"yyyy-mm-dd"),BDiv_RAW!$L$6:$M$1048576,2,FALSE),0))*$N$2</f>
        <v>0</v>
      </c>
      <c r="Q145" s="113"/>
    </row>
    <row r="146" spans="1:17" ht="16.5">
      <c r="A146" s="120">
        <f t="shared" ca="1" si="18"/>
        <v>43997</v>
      </c>
      <c r="B146" s="54">
        <f t="shared" ca="1" si="22"/>
        <v>43997</v>
      </c>
      <c r="C146" s="117">
        <f ca="1">VALUE(IFERROR(VLOOKUP(TEXT(B146,"yyyy-mm-dd"),BDiv_RAW!$C$6:$D$1048576,2,FALSE),0))*$N$2</f>
        <v>0</v>
      </c>
      <c r="D146" s="81">
        <f t="shared" ca="1" si="19"/>
        <v>43997</v>
      </c>
      <c r="E146" s="54">
        <f t="shared" ca="1" si="23"/>
        <v>43997</v>
      </c>
      <c r="F146" s="117">
        <f ca="1">VALUE(IFERROR(VLOOKUP(TEXT(E146,"yyyy-mm-dd"),BDiv_RAW!$F$6:$G$1048576,2,FALSE),0))*$N$2</f>
        <v>0</v>
      </c>
      <c r="G146" s="81">
        <f t="shared" ca="1" si="20"/>
        <v>43997</v>
      </c>
      <c r="H146" s="54">
        <f t="shared" ca="1" si="24"/>
        <v>43997</v>
      </c>
      <c r="I146" s="117">
        <f ca="1">VALUE(IFERROR(VLOOKUP(TEXT(H146,"yyyy-mm-dd"),BDiv_RAW!$I$6:$J$1048576,2,FALSE),0))*$N$2</f>
        <v>0</v>
      </c>
      <c r="J146" s="81">
        <f t="shared" ca="1" si="21"/>
        <v>43997</v>
      </c>
      <c r="K146" s="54">
        <f t="shared" ca="1" si="25"/>
        <v>43997</v>
      </c>
      <c r="L146" s="117">
        <f ca="1">VALUE(IFERROR(VLOOKUP(TEXT(K146,"yyyy-mm-dd"),BDiv_RAW!$L$6:$M$1048576,2,FALSE),0))*$N$2</f>
        <v>0</v>
      </c>
      <c r="Q146" s="113"/>
    </row>
    <row r="147" spans="1:17" ht="16.5">
      <c r="A147" s="120">
        <f t="shared" ca="1" si="18"/>
        <v>43998</v>
      </c>
      <c r="B147" s="54">
        <f t="shared" ca="1" si="22"/>
        <v>43998</v>
      </c>
      <c r="C147" s="117">
        <f ca="1">VALUE(IFERROR(VLOOKUP(TEXT(B147,"yyyy-mm-dd"),BDiv_RAW!$C$6:$D$1048576,2,FALSE),0))*$N$2</f>
        <v>0</v>
      </c>
      <c r="D147" s="81">
        <f t="shared" ca="1" si="19"/>
        <v>43998</v>
      </c>
      <c r="E147" s="54">
        <f t="shared" ca="1" si="23"/>
        <v>43998</v>
      </c>
      <c r="F147" s="117">
        <f ca="1">VALUE(IFERROR(VLOOKUP(TEXT(E147,"yyyy-mm-dd"),BDiv_RAW!$F$6:$G$1048576,2,FALSE),0))*$N$2</f>
        <v>0</v>
      </c>
      <c r="G147" s="81">
        <f t="shared" ca="1" si="20"/>
        <v>43998</v>
      </c>
      <c r="H147" s="54">
        <f t="shared" ca="1" si="24"/>
        <v>43998</v>
      </c>
      <c r="I147" s="117">
        <f ca="1">VALUE(IFERROR(VLOOKUP(TEXT(H147,"yyyy-mm-dd"),BDiv_RAW!$I$6:$J$1048576,2,FALSE),0))*$N$2</f>
        <v>0</v>
      </c>
      <c r="J147" s="81">
        <f t="shared" ca="1" si="21"/>
        <v>43998</v>
      </c>
      <c r="K147" s="54">
        <f t="shared" ca="1" si="25"/>
        <v>43998</v>
      </c>
      <c r="L147" s="117">
        <f ca="1">VALUE(IFERROR(VLOOKUP(TEXT(K147,"yyyy-mm-dd"),BDiv_RAW!$L$6:$M$1048576,2,FALSE),0))*$N$2</f>
        <v>0</v>
      </c>
      <c r="Q147" s="113"/>
    </row>
    <row r="148" spans="1:17" ht="16.5">
      <c r="A148" s="120">
        <f t="shared" ca="1" si="18"/>
        <v>43999</v>
      </c>
      <c r="B148" s="54">
        <f t="shared" ca="1" si="22"/>
        <v>43999</v>
      </c>
      <c r="C148" s="117">
        <f ca="1">VALUE(IFERROR(VLOOKUP(TEXT(B148,"yyyy-mm-dd"),BDiv_RAW!$C$6:$D$1048576,2,FALSE),0))*$N$2</f>
        <v>0</v>
      </c>
      <c r="D148" s="81">
        <f t="shared" ca="1" si="19"/>
        <v>43999</v>
      </c>
      <c r="E148" s="54">
        <f t="shared" ca="1" si="23"/>
        <v>43999</v>
      </c>
      <c r="F148" s="117">
        <f ca="1">VALUE(IFERROR(VLOOKUP(TEXT(E148,"yyyy-mm-dd"),BDiv_RAW!$F$6:$G$1048576,2,FALSE),0))*$N$2</f>
        <v>0</v>
      </c>
      <c r="G148" s="81">
        <f t="shared" ca="1" si="20"/>
        <v>43999</v>
      </c>
      <c r="H148" s="54">
        <f t="shared" ca="1" si="24"/>
        <v>43999</v>
      </c>
      <c r="I148" s="117">
        <f ca="1">VALUE(IFERROR(VLOOKUP(TEXT(H148,"yyyy-mm-dd"),BDiv_RAW!$I$6:$J$1048576,2,FALSE),0))*$N$2</f>
        <v>0</v>
      </c>
      <c r="J148" s="81">
        <f t="shared" ca="1" si="21"/>
        <v>43999</v>
      </c>
      <c r="K148" s="54">
        <f t="shared" ca="1" si="25"/>
        <v>43999</v>
      </c>
      <c r="L148" s="117">
        <f ca="1">VALUE(IFERROR(VLOOKUP(TEXT(K148,"yyyy-mm-dd"),BDiv_RAW!$L$6:$M$1048576,2,FALSE),0))*$N$2</f>
        <v>0</v>
      </c>
      <c r="Q148" s="113"/>
    </row>
    <row r="149" spans="1:17" ht="16.5">
      <c r="A149" s="120">
        <f t="shared" ca="1" si="18"/>
        <v>44000</v>
      </c>
      <c r="B149" s="54">
        <f t="shared" ca="1" si="22"/>
        <v>44000</v>
      </c>
      <c r="C149" s="117">
        <f ca="1">VALUE(IFERROR(VLOOKUP(TEXT(B149,"yyyy-mm-dd"),BDiv_RAW!$C$6:$D$1048576,2,FALSE),0))*$N$2</f>
        <v>0</v>
      </c>
      <c r="D149" s="81">
        <f t="shared" ca="1" si="19"/>
        <v>44000</v>
      </c>
      <c r="E149" s="54">
        <f t="shared" ca="1" si="23"/>
        <v>44000</v>
      </c>
      <c r="F149" s="117">
        <f ca="1">VALUE(IFERROR(VLOOKUP(TEXT(E149,"yyyy-mm-dd"),BDiv_RAW!$F$6:$G$1048576,2,FALSE),0))*$N$2</f>
        <v>0</v>
      </c>
      <c r="G149" s="81">
        <f t="shared" ca="1" si="20"/>
        <v>44000</v>
      </c>
      <c r="H149" s="54">
        <f t="shared" ca="1" si="24"/>
        <v>44000</v>
      </c>
      <c r="I149" s="117">
        <f ca="1">VALUE(IFERROR(VLOOKUP(TEXT(H149,"yyyy-mm-dd"),BDiv_RAW!$I$6:$J$1048576,2,FALSE),0))*$N$2</f>
        <v>0</v>
      </c>
      <c r="J149" s="81">
        <f t="shared" ca="1" si="21"/>
        <v>44000</v>
      </c>
      <c r="K149" s="54">
        <f t="shared" ca="1" si="25"/>
        <v>44000</v>
      </c>
      <c r="L149" s="117">
        <f ca="1">VALUE(IFERROR(VLOOKUP(TEXT(K149,"yyyy-mm-dd"),BDiv_RAW!$L$6:$M$1048576,2,FALSE),0))*$N$2</f>
        <v>0</v>
      </c>
      <c r="Q149" s="113"/>
    </row>
    <row r="150" spans="1:17" ht="16.5">
      <c r="A150" s="120">
        <f t="shared" ca="1" si="18"/>
        <v>44001</v>
      </c>
      <c r="B150" s="54">
        <f t="shared" ca="1" si="22"/>
        <v>44001</v>
      </c>
      <c r="C150" s="117">
        <f ca="1">VALUE(IFERROR(VLOOKUP(TEXT(B150,"yyyy-mm-dd"),BDiv_RAW!$C$6:$D$1048576,2,FALSE),0))*$N$2</f>
        <v>0</v>
      </c>
      <c r="D150" s="81">
        <f t="shared" ca="1" si="19"/>
        <v>44001</v>
      </c>
      <c r="E150" s="54">
        <f t="shared" ca="1" si="23"/>
        <v>44001</v>
      </c>
      <c r="F150" s="117">
        <f ca="1">VALUE(IFERROR(VLOOKUP(TEXT(E150,"yyyy-mm-dd"),BDiv_RAW!$F$6:$G$1048576,2,FALSE),0))*$N$2</f>
        <v>0</v>
      </c>
      <c r="G150" s="81">
        <f t="shared" ca="1" si="20"/>
        <v>44001</v>
      </c>
      <c r="H150" s="54">
        <f t="shared" ca="1" si="24"/>
        <v>44001</v>
      </c>
      <c r="I150" s="117">
        <f ca="1">VALUE(IFERROR(VLOOKUP(TEXT(H150,"yyyy-mm-dd"),BDiv_RAW!$I$6:$J$1048576,2,FALSE),0))*$N$2</f>
        <v>0</v>
      </c>
      <c r="J150" s="81">
        <f t="shared" ca="1" si="21"/>
        <v>44001</v>
      </c>
      <c r="K150" s="54">
        <f t="shared" ca="1" si="25"/>
        <v>44001</v>
      </c>
      <c r="L150" s="117">
        <f ca="1">VALUE(IFERROR(VLOOKUP(TEXT(K150,"yyyy-mm-dd"),BDiv_RAW!$L$6:$M$1048576,2,FALSE),0))*$N$2</f>
        <v>0</v>
      </c>
      <c r="Q150" s="113"/>
    </row>
    <row r="151" spans="1:17" ht="16.5">
      <c r="A151" s="120">
        <f t="shared" ca="1" si="18"/>
        <v>44002</v>
      </c>
      <c r="B151" s="54">
        <f t="shared" ca="1" si="22"/>
        <v>44002</v>
      </c>
      <c r="C151" s="117">
        <f ca="1">VALUE(IFERROR(VLOOKUP(TEXT(B151,"yyyy-mm-dd"),BDiv_RAW!$C$6:$D$1048576,2,FALSE),0))*$N$2</f>
        <v>0</v>
      </c>
      <c r="D151" s="81">
        <f t="shared" ca="1" si="19"/>
        <v>44002</v>
      </c>
      <c r="E151" s="54">
        <f t="shared" ca="1" si="23"/>
        <v>44002</v>
      </c>
      <c r="F151" s="117">
        <f ca="1">VALUE(IFERROR(VLOOKUP(TEXT(E151,"yyyy-mm-dd"),BDiv_RAW!$F$6:$G$1048576,2,FALSE),0))*$N$2</f>
        <v>0</v>
      </c>
      <c r="G151" s="81">
        <f t="shared" ca="1" si="20"/>
        <v>44002</v>
      </c>
      <c r="H151" s="54">
        <f t="shared" ca="1" si="24"/>
        <v>44002</v>
      </c>
      <c r="I151" s="117">
        <f ca="1">VALUE(IFERROR(VLOOKUP(TEXT(H151,"yyyy-mm-dd"),BDiv_RAW!$I$6:$J$1048576,2,FALSE),0))*$N$2</f>
        <v>0</v>
      </c>
      <c r="J151" s="81">
        <f t="shared" ca="1" si="21"/>
        <v>44002</v>
      </c>
      <c r="K151" s="54">
        <f t="shared" ca="1" si="25"/>
        <v>44002</v>
      </c>
      <c r="L151" s="117">
        <f ca="1">VALUE(IFERROR(VLOOKUP(TEXT(K151,"yyyy-mm-dd"),BDiv_RAW!$L$6:$M$1048576,2,FALSE),0))*$N$2</f>
        <v>0</v>
      </c>
      <c r="Q151" s="113"/>
    </row>
    <row r="152" spans="1:17" ht="16.5">
      <c r="A152" s="120">
        <f t="shared" ca="1" si="18"/>
        <v>44003</v>
      </c>
      <c r="B152" s="54">
        <f t="shared" ca="1" si="22"/>
        <v>44003</v>
      </c>
      <c r="C152" s="117">
        <f ca="1">VALUE(IFERROR(VLOOKUP(TEXT(B152,"yyyy-mm-dd"),BDiv_RAW!$C$6:$D$1048576,2,FALSE),0))*$N$2</f>
        <v>0</v>
      </c>
      <c r="D152" s="81">
        <f t="shared" ca="1" si="19"/>
        <v>44003</v>
      </c>
      <c r="E152" s="54">
        <f t="shared" ca="1" si="23"/>
        <v>44003</v>
      </c>
      <c r="F152" s="117">
        <f ca="1">VALUE(IFERROR(VLOOKUP(TEXT(E152,"yyyy-mm-dd"),BDiv_RAW!$F$6:$G$1048576,2,FALSE),0))*$N$2</f>
        <v>0</v>
      </c>
      <c r="G152" s="81">
        <f t="shared" ca="1" si="20"/>
        <v>44003</v>
      </c>
      <c r="H152" s="54">
        <f t="shared" ca="1" si="24"/>
        <v>44003</v>
      </c>
      <c r="I152" s="117">
        <f ca="1">VALUE(IFERROR(VLOOKUP(TEXT(H152,"yyyy-mm-dd"),BDiv_RAW!$I$6:$J$1048576,2,FALSE),0))*$N$2</f>
        <v>0</v>
      </c>
      <c r="J152" s="81">
        <f t="shared" ca="1" si="21"/>
        <v>44003</v>
      </c>
      <c r="K152" s="54">
        <f t="shared" ca="1" si="25"/>
        <v>44003</v>
      </c>
      <c r="L152" s="117">
        <f ca="1">VALUE(IFERROR(VLOOKUP(TEXT(K152,"yyyy-mm-dd"),BDiv_RAW!$L$6:$M$1048576,2,FALSE),0))*$N$2</f>
        <v>0</v>
      </c>
      <c r="Q152" s="113"/>
    </row>
    <row r="153" spans="1:17" ht="16.5">
      <c r="A153" s="120">
        <f t="shared" ca="1" si="18"/>
        <v>44004</v>
      </c>
      <c r="B153" s="54">
        <f t="shared" ca="1" si="22"/>
        <v>44004</v>
      </c>
      <c r="C153" s="117">
        <f ca="1">VALUE(IFERROR(VLOOKUP(TEXT(B153,"yyyy-mm-dd"),BDiv_RAW!$C$6:$D$1048576,2,FALSE),0))*$N$2</f>
        <v>0</v>
      </c>
      <c r="D153" s="81">
        <f t="shared" ca="1" si="19"/>
        <v>44004</v>
      </c>
      <c r="E153" s="54">
        <f t="shared" ca="1" si="23"/>
        <v>44004</v>
      </c>
      <c r="F153" s="117">
        <f ca="1">VALUE(IFERROR(VLOOKUP(TEXT(E153,"yyyy-mm-dd"),BDiv_RAW!$F$6:$G$1048576,2,FALSE),0))*$N$2</f>
        <v>0</v>
      </c>
      <c r="G153" s="81">
        <f t="shared" ca="1" si="20"/>
        <v>44004</v>
      </c>
      <c r="H153" s="54">
        <f t="shared" ca="1" si="24"/>
        <v>44004</v>
      </c>
      <c r="I153" s="117">
        <f ca="1">VALUE(IFERROR(VLOOKUP(TEXT(H153,"yyyy-mm-dd"),BDiv_RAW!$I$6:$J$1048576,2,FALSE),0))*$N$2</f>
        <v>0</v>
      </c>
      <c r="J153" s="81">
        <f t="shared" ca="1" si="21"/>
        <v>44004</v>
      </c>
      <c r="K153" s="54">
        <f t="shared" ca="1" si="25"/>
        <v>44004</v>
      </c>
      <c r="L153" s="117">
        <f ca="1">VALUE(IFERROR(VLOOKUP(TEXT(K153,"yyyy-mm-dd"),BDiv_RAW!$L$6:$M$1048576,2,FALSE),0))*$N$2</f>
        <v>0</v>
      </c>
      <c r="Q153" s="113"/>
    </row>
    <row r="154" spans="1:17" ht="16.5">
      <c r="A154" s="120">
        <f t="shared" ca="1" si="18"/>
        <v>44005</v>
      </c>
      <c r="B154" s="54">
        <f t="shared" ca="1" si="22"/>
        <v>44005</v>
      </c>
      <c r="C154" s="117">
        <f ca="1">VALUE(IFERROR(VLOOKUP(TEXT(B154,"yyyy-mm-dd"),BDiv_RAW!$C$6:$D$1048576,2,FALSE),0))*$N$2</f>
        <v>0</v>
      </c>
      <c r="D154" s="81">
        <f t="shared" ca="1" si="19"/>
        <v>44005</v>
      </c>
      <c r="E154" s="54">
        <f t="shared" ca="1" si="23"/>
        <v>44005</v>
      </c>
      <c r="F154" s="117">
        <f ca="1">VALUE(IFERROR(VLOOKUP(TEXT(E154,"yyyy-mm-dd"),BDiv_RAW!$F$6:$G$1048576,2,FALSE),0))*$N$2</f>
        <v>0</v>
      </c>
      <c r="G154" s="81">
        <f t="shared" ca="1" si="20"/>
        <v>44005</v>
      </c>
      <c r="H154" s="54">
        <f t="shared" ca="1" si="24"/>
        <v>44005</v>
      </c>
      <c r="I154" s="117">
        <f ca="1">VALUE(IFERROR(VLOOKUP(TEXT(H154,"yyyy-mm-dd"),BDiv_RAW!$I$6:$J$1048576,2,FALSE),0))*$N$2</f>
        <v>0</v>
      </c>
      <c r="J154" s="81">
        <f t="shared" ca="1" si="21"/>
        <v>44005</v>
      </c>
      <c r="K154" s="54">
        <f t="shared" ca="1" si="25"/>
        <v>44005</v>
      </c>
      <c r="L154" s="117">
        <f ca="1">VALUE(IFERROR(VLOOKUP(TEXT(K154,"yyyy-mm-dd"),BDiv_RAW!$L$6:$M$1048576,2,FALSE),0))*$N$2</f>
        <v>0</v>
      </c>
      <c r="Q154" s="113"/>
    </row>
    <row r="155" spans="1:17" ht="16.5">
      <c r="A155" s="120">
        <f t="shared" ca="1" si="18"/>
        <v>44006</v>
      </c>
      <c r="B155" s="54">
        <f t="shared" ca="1" si="22"/>
        <v>44006</v>
      </c>
      <c r="C155" s="117">
        <f ca="1">VALUE(IFERROR(VLOOKUP(TEXT(B155,"yyyy-mm-dd"),BDiv_RAW!$C$6:$D$1048576,2,FALSE),0))*$N$2</f>
        <v>0</v>
      </c>
      <c r="D155" s="81">
        <f t="shared" ca="1" si="19"/>
        <v>44006</v>
      </c>
      <c r="E155" s="54">
        <f t="shared" ca="1" si="23"/>
        <v>44006</v>
      </c>
      <c r="F155" s="117">
        <f ca="1">VALUE(IFERROR(VLOOKUP(TEXT(E155,"yyyy-mm-dd"),BDiv_RAW!$F$6:$G$1048576,2,FALSE),0))*$N$2</f>
        <v>0</v>
      </c>
      <c r="G155" s="81">
        <f t="shared" ca="1" si="20"/>
        <v>44006</v>
      </c>
      <c r="H155" s="54">
        <f t="shared" ca="1" si="24"/>
        <v>44006</v>
      </c>
      <c r="I155" s="117">
        <f ca="1">VALUE(IFERROR(VLOOKUP(TEXT(H155,"yyyy-mm-dd"),BDiv_RAW!$I$6:$J$1048576,2,FALSE),0))*$N$2</f>
        <v>0</v>
      </c>
      <c r="J155" s="81">
        <f t="shared" ca="1" si="21"/>
        <v>44006</v>
      </c>
      <c r="K155" s="54">
        <f t="shared" ca="1" si="25"/>
        <v>44006</v>
      </c>
      <c r="L155" s="117">
        <f ca="1">VALUE(IFERROR(VLOOKUP(TEXT(K155,"yyyy-mm-dd"),BDiv_RAW!$L$6:$M$1048576,2,FALSE),0))*$N$2</f>
        <v>0</v>
      </c>
      <c r="Q155" s="113"/>
    </row>
    <row r="156" spans="1:17" ht="16.5">
      <c r="A156" s="120">
        <f t="shared" ca="1" si="18"/>
        <v>44007</v>
      </c>
      <c r="B156" s="54">
        <f t="shared" ca="1" si="22"/>
        <v>44007</v>
      </c>
      <c r="C156" s="117">
        <f ca="1">VALUE(IFERROR(VLOOKUP(TEXT(B156,"yyyy-mm-dd"),BDiv_RAW!$C$6:$D$1048576,2,FALSE),0))*$N$2</f>
        <v>0</v>
      </c>
      <c r="D156" s="81">
        <f t="shared" ca="1" si="19"/>
        <v>44007</v>
      </c>
      <c r="E156" s="54">
        <f t="shared" ca="1" si="23"/>
        <v>44007</v>
      </c>
      <c r="F156" s="117">
        <f ca="1">VALUE(IFERROR(VLOOKUP(TEXT(E156,"yyyy-mm-dd"),BDiv_RAW!$F$6:$G$1048576,2,FALSE),0))*$N$2</f>
        <v>0</v>
      </c>
      <c r="G156" s="81">
        <f t="shared" ca="1" si="20"/>
        <v>44007</v>
      </c>
      <c r="H156" s="54">
        <f t="shared" ca="1" si="24"/>
        <v>44007</v>
      </c>
      <c r="I156" s="117">
        <f ca="1">VALUE(IFERROR(VLOOKUP(TEXT(H156,"yyyy-mm-dd"),BDiv_RAW!$I$6:$J$1048576,2,FALSE),0))*$N$2</f>
        <v>0</v>
      </c>
      <c r="J156" s="81">
        <f t="shared" ca="1" si="21"/>
        <v>44007</v>
      </c>
      <c r="K156" s="54">
        <f t="shared" ca="1" si="25"/>
        <v>44007</v>
      </c>
      <c r="L156" s="117">
        <f ca="1">VALUE(IFERROR(VLOOKUP(TEXT(K156,"yyyy-mm-dd"),BDiv_RAW!$L$6:$M$1048576,2,FALSE),0))*$N$2</f>
        <v>0</v>
      </c>
      <c r="Q156" s="113"/>
    </row>
    <row r="157" spans="1:17" ht="16.5">
      <c r="A157" s="120">
        <f t="shared" ca="1" si="18"/>
        <v>44008</v>
      </c>
      <c r="B157" s="54">
        <f t="shared" ca="1" si="22"/>
        <v>44008</v>
      </c>
      <c r="C157" s="117">
        <f ca="1">VALUE(IFERROR(VLOOKUP(TEXT(B157,"yyyy-mm-dd"),BDiv_RAW!$C$6:$D$1048576,2,FALSE),0))*$N$2</f>
        <v>0</v>
      </c>
      <c r="D157" s="81">
        <f t="shared" ca="1" si="19"/>
        <v>44008</v>
      </c>
      <c r="E157" s="54">
        <f t="shared" ca="1" si="23"/>
        <v>44008</v>
      </c>
      <c r="F157" s="117">
        <f ca="1">VALUE(IFERROR(VLOOKUP(TEXT(E157,"yyyy-mm-dd"),BDiv_RAW!$F$6:$G$1048576,2,FALSE),0))*$N$2</f>
        <v>0</v>
      </c>
      <c r="G157" s="81">
        <f t="shared" ca="1" si="20"/>
        <v>44008</v>
      </c>
      <c r="H157" s="54">
        <f t="shared" ca="1" si="24"/>
        <v>44008</v>
      </c>
      <c r="I157" s="117">
        <f ca="1">VALUE(IFERROR(VLOOKUP(TEXT(H157,"yyyy-mm-dd"),BDiv_RAW!$I$6:$J$1048576,2,FALSE),0))*$N$2</f>
        <v>0</v>
      </c>
      <c r="J157" s="81">
        <f t="shared" ca="1" si="21"/>
        <v>44008</v>
      </c>
      <c r="K157" s="54">
        <f t="shared" ca="1" si="25"/>
        <v>44008</v>
      </c>
      <c r="L157" s="117">
        <f ca="1">VALUE(IFERROR(VLOOKUP(TEXT(K157,"yyyy-mm-dd"),BDiv_RAW!$L$6:$M$1048576,2,FALSE),0))*$N$2</f>
        <v>0</v>
      </c>
      <c r="Q157" s="113"/>
    </row>
    <row r="158" spans="1:17" ht="16.5">
      <c r="A158" s="120">
        <f t="shared" ca="1" si="18"/>
        <v>44009</v>
      </c>
      <c r="B158" s="54">
        <f t="shared" ca="1" si="22"/>
        <v>44009</v>
      </c>
      <c r="C158" s="117">
        <f ca="1">VALUE(IFERROR(VLOOKUP(TEXT(B158,"yyyy-mm-dd"),BDiv_RAW!$C$6:$D$1048576,2,FALSE),0))*$N$2</f>
        <v>0</v>
      </c>
      <c r="D158" s="81">
        <f t="shared" ca="1" si="19"/>
        <v>44009</v>
      </c>
      <c r="E158" s="54">
        <f t="shared" ca="1" si="23"/>
        <v>44009</v>
      </c>
      <c r="F158" s="117">
        <f ca="1">VALUE(IFERROR(VLOOKUP(TEXT(E158,"yyyy-mm-dd"),BDiv_RAW!$F$6:$G$1048576,2,FALSE),0))*$N$2</f>
        <v>0</v>
      </c>
      <c r="G158" s="81">
        <f t="shared" ca="1" si="20"/>
        <v>44009</v>
      </c>
      <c r="H158" s="54">
        <f t="shared" ca="1" si="24"/>
        <v>44009</v>
      </c>
      <c r="I158" s="117">
        <f ca="1">VALUE(IFERROR(VLOOKUP(TEXT(H158,"yyyy-mm-dd"),BDiv_RAW!$I$6:$J$1048576,2,FALSE),0))*$N$2</f>
        <v>0</v>
      </c>
      <c r="J158" s="81">
        <f t="shared" ca="1" si="21"/>
        <v>44009</v>
      </c>
      <c r="K158" s="54">
        <f t="shared" ca="1" si="25"/>
        <v>44009</v>
      </c>
      <c r="L158" s="117">
        <f ca="1">VALUE(IFERROR(VLOOKUP(TEXT(K158,"yyyy-mm-dd"),BDiv_RAW!$L$6:$M$1048576,2,FALSE),0))*$N$2</f>
        <v>0</v>
      </c>
      <c r="Q158" s="113"/>
    </row>
    <row r="159" spans="1:17" ht="16.5">
      <c r="A159" s="120">
        <f t="shared" ca="1" si="18"/>
        <v>44010</v>
      </c>
      <c r="B159" s="54">
        <f t="shared" ca="1" si="22"/>
        <v>44010</v>
      </c>
      <c r="C159" s="117">
        <f ca="1">VALUE(IFERROR(VLOOKUP(TEXT(B159,"yyyy-mm-dd"),BDiv_RAW!$C$6:$D$1048576,2,FALSE),0))*$N$2</f>
        <v>0</v>
      </c>
      <c r="D159" s="81">
        <f t="shared" ca="1" si="19"/>
        <v>44010</v>
      </c>
      <c r="E159" s="54">
        <f t="shared" ca="1" si="23"/>
        <v>44010</v>
      </c>
      <c r="F159" s="117">
        <f ca="1">VALUE(IFERROR(VLOOKUP(TEXT(E159,"yyyy-mm-dd"),BDiv_RAW!$F$6:$G$1048576,2,FALSE),0))*$N$2</f>
        <v>0</v>
      </c>
      <c r="G159" s="81">
        <f t="shared" ca="1" si="20"/>
        <v>44010</v>
      </c>
      <c r="H159" s="54">
        <f t="shared" ca="1" si="24"/>
        <v>44010</v>
      </c>
      <c r="I159" s="117">
        <f ca="1">VALUE(IFERROR(VLOOKUP(TEXT(H159,"yyyy-mm-dd"),BDiv_RAW!$I$6:$J$1048576,2,FALSE),0))*$N$2</f>
        <v>0</v>
      </c>
      <c r="J159" s="81">
        <f t="shared" ca="1" si="21"/>
        <v>44010</v>
      </c>
      <c r="K159" s="54">
        <f t="shared" ca="1" si="25"/>
        <v>44010</v>
      </c>
      <c r="L159" s="117">
        <f ca="1">VALUE(IFERROR(VLOOKUP(TEXT(K159,"yyyy-mm-dd"),BDiv_RAW!$L$6:$M$1048576,2,FALSE),0))*$N$2</f>
        <v>0</v>
      </c>
      <c r="Q159" s="113"/>
    </row>
    <row r="160" spans="1:17" ht="16.5">
      <c r="A160" s="120">
        <f t="shared" ca="1" si="18"/>
        <v>44011</v>
      </c>
      <c r="B160" s="54">
        <f t="shared" ca="1" si="22"/>
        <v>44011</v>
      </c>
      <c r="C160" s="117">
        <f ca="1">VALUE(IFERROR(VLOOKUP(TEXT(B160,"yyyy-mm-dd"),BDiv_RAW!$C$6:$D$1048576,2,FALSE),0))*$N$2</f>
        <v>0</v>
      </c>
      <c r="D160" s="81">
        <f t="shared" ca="1" si="19"/>
        <v>44011</v>
      </c>
      <c r="E160" s="54">
        <f t="shared" ca="1" si="23"/>
        <v>44011</v>
      </c>
      <c r="F160" s="117">
        <f ca="1">VALUE(IFERROR(VLOOKUP(TEXT(E160,"yyyy-mm-dd"),BDiv_RAW!$F$6:$G$1048576,2,FALSE),0))*$N$2</f>
        <v>0</v>
      </c>
      <c r="G160" s="81">
        <f t="shared" ca="1" si="20"/>
        <v>44011</v>
      </c>
      <c r="H160" s="54">
        <f t="shared" ca="1" si="24"/>
        <v>44011</v>
      </c>
      <c r="I160" s="117">
        <f ca="1">VALUE(IFERROR(VLOOKUP(TEXT(H160,"yyyy-mm-dd"),BDiv_RAW!$I$6:$J$1048576,2,FALSE),0))*$N$2</f>
        <v>0</v>
      </c>
      <c r="J160" s="81">
        <f t="shared" ca="1" si="21"/>
        <v>44011</v>
      </c>
      <c r="K160" s="54">
        <f t="shared" ca="1" si="25"/>
        <v>44011</v>
      </c>
      <c r="L160" s="117">
        <f ca="1">VALUE(IFERROR(VLOOKUP(TEXT(K160,"yyyy-mm-dd"),BDiv_RAW!$L$6:$M$1048576,2,FALSE),0))*$N$2</f>
        <v>0</v>
      </c>
      <c r="Q160" s="113"/>
    </row>
    <row r="161" spans="1:17" ht="16.5">
      <c r="A161" s="120">
        <f t="shared" ca="1" si="18"/>
        <v>44012</v>
      </c>
      <c r="B161" s="54">
        <f t="shared" ca="1" si="22"/>
        <v>44012</v>
      </c>
      <c r="C161" s="117">
        <f ca="1">VALUE(IFERROR(VLOOKUP(TEXT(B161,"yyyy-mm-dd"),BDiv_RAW!$C$6:$D$1048576,2,FALSE),0))*$N$2</f>
        <v>0</v>
      </c>
      <c r="D161" s="81">
        <f t="shared" ca="1" si="19"/>
        <v>44012</v>
      </c>
      <c r="E161" s="54">
        <f t="shared" ca="1" si="23"/>
        <v>44012</v>
      </c>
      <c r="F161" s="117">
        <f ca="1">VALUE(IFERROR(VLOOKUP(TEXT(E161,"yyyy-mm-dd"),BDiv_RAW!$F$6:$G$1048576,2,FALSE),0))*$N$2</f>
        <v>0</v>
      </c>
      <c r="G161" s="81">
        <f t="shared" ca="1" si="20"/>
        <v>44012</v>
      </c>
      <c r="H161" s="54">
        <f t="shared" ca="1" si="24"/>
        <v>44012</v>
      </c>
      <c r="I161" s="117">
        <f ca="1">VALUE(IFERROR(VLOOKUP(TEXT(H161,"yyyy-mm-dd"),BDiv_RAW!$I$6:$J$1048576,2,FALSE),0))*$N$2</f>
        <v>0</v>
      </c>
      <c r="J161" s="81">
        <f t="shared" ca="1" si="21"/>
        <v>44012</v>
      </c>
      <c r="K161" s="54">
        <f t="shared" ca="1" si="25"/>
        <v>44012</v>
      </c>
      <c r="L161" s="117">
        <f ca="1">VALUE(IFERROR(VLOOKUP(TEXT(K161,"yyyy-mm-dd"),BDiv_RAW!$L$6:$M$1048576,2,FALSE),0))*$N$2</f>
        <v>0</v>
      </c>
      <c r="Q161" s="113"/>
    </row>
    <row r="162" spans="1:17" ht="16.5">
      <c r="A162" s="120">
        <f t="shared" ca="1" si="18"/>
        <v>44013</v>
      </c>
      <c r="B162" s="54">
        <f t="shared" ca="1" si="22"/>
        <v>44013</v>
      </c>
      <c r="C162" s="117">
        <f ca="1">VALUE(IFERROR(VLOOKUP(TEXT(B162,"yyyy-mm-dd"),BDiv_RAW!$C$6:$D$1048576,2,FALSE),0))*$N$2</f>
        <v>0</v>
      </c>
      <c r="D162" s="81">
        <f t="shared" ca="1" si="19"/>
        <v>44013</v>
      </c>
      <c r="E162" s="54">
        <f t="shared" ca="1" si="23"/>
        <v>44013</v>
      </c>
      <c r="F162" s="117">
        <f ca="1">VALUE(IFERROR(VLOOKUP(TEXT(E162,"yyyy-mm-dd"),BDiv_RAW!$F$6:$G$1048576,2,FALSE),0))*$N$2</f>
        <v>0</v>
      </c>
      <c r="G162" s="81">
        <f t="shared" ca="1" si="20"/>
        <v>44013</v>
      </c>
      <c r="H162" s="54">
        <f t="shared" ca="1" si="24"/>
        <v>44013</v>
      </c>
      <c r="I162" s="117">
        <f ca="1">VALUE(IFERROR(VLOOKUP(TEXT(H162,"yyyy-mm-dd"),BDiv_RAW!$I$6:$J$1048576,2,FALSE),0))*$N$2</f>
        <v>0</v>
      </c>
      <c r="J162" s="81">
        <f t="shared" ca="1" si="21"/>
        <v>44013</v>
      </c>
      <c r="K162" s="54">
        <f t="shared" ca="1" si="25"/>
        <v>44013</v>
      </c>
      <c r="L162" s="117">
        <f ca="1">VALUE(IFERROR(VLOOKUP(TEXT(K162,"yyyy-mm-dd"),BDiv_RAW!$L$6:$M$1048576,2,FALSE),0))*$N$2</f>
        <v>0</v>
      </c>
      <c r="Q162" s="113"/>
    </row>
    <row r="163" spans="1:17" ht="16.5">
      <c r="A163" s="120">
        <f t="shared" ca="1" si="18"/>
        <v>44014</v>
      </c>
      <c r="B163" s="54">
        <f t="shared" ca="1" si="22"/>
        <v>44014</v>
      </c>
      <c r="C163" s="117">
        <f ca="1">VALUE(IFERROR(VLOOKUP(TEXT(B163,"yyyy-mm-dd"),BDiv_RAW!$C$6:$D$1048576,2,FALSE),0))*$N$2</f>
        <v>0</v>
      </c>
      <c r="D163" s="81">
        <f t="shared" ca="1" si="19"/>
        <v>44014</v>
      </c>
      <c r="E163" s="54">
        <f t="shared" ca="1" si="23"/>
        <v>44014</v>
      </c>
      <c r="F163" s="117">
        <f ca="1">VALUE(IFERROR(VLOOKUP(TEXT(E163,"yyyy-mm-dd"),BDiv_RAW!$F$6:$G$1048576,2,FALSE),0))*$N$2</f>
        <v>0</v>
      </c>
      <c r="G163" s="81">
        <f t="shared" ca="1" si="20"/>
        <v>44014</v>
      </c>
      <c r="H163" s="54">
        <f t="shared" ca="1" si="24"/>
        <v>44014</v>
      </c>
      <c r="I163" s="117">
        <f ca="1">VALUE(IFERROR(VLOOKUP(TEXT(H163,"yyyy-mm-dd"),BDiv_RAW!$I$6:$J$1048576,2,FALSE),0))*$N$2</f>
        <v>0</v>
      </c>
      <c r="J163" s="81">
        <f t="shared" ca="1" si="21"/>
        <v>44014</v>
      </c>
      <c r="K163" s="54">
        <f t="shared" ca="1" si="25"/>
        <v>44014</v>
      </c>
      <c r="L163" s="117">
        <f ca="1">VALUE(IFERROR(VLOOKUP(TEXT(K163,"yyyy-mm-dd"),BDiv_RAW!$L$6:$M$1048576,2,FALSE),0))*$N$2</f>
        <v>0</v>
      </c>
      <c r="Q163" s="113"/>
    </row>
    <row r="164" spans="1:17" ht="16.5">
      <c r="A164" s="120">
        <f t="shared" ca="1" si="18"/>
        <v>44015</v>
      </c>
      <c r="B164" s="54">
        <f t="shared" ca="1" si="22"/>
        <v>44015</v>
      </c>
      <c r="C164" s="117">
        <f ca="1">VALUE(IFERROR(VLOOKUP(TEXT(B164,"yyyy-mm-dd"),BDiv_RAW!$C$6:$D$1048576,2,FALSE),0))*$N$2</f>
        <v>0</v>
      </c>
      <c r="D164" s="81">
        <f t="shared" ca="1" si="19"/>
        <v>44015</v>
      </c>
      <c r="E164" s="54">
        <f t="shared" ca="1" si="23"/>
        <v>44015</v>
      </c>
      <c r="F164" s="117">
        <f ca="1">VALUE(IFERROR(VLOOKUP(TEXT(E164,"yyyy-mm-dd"),BDiv_RAW!$F$6:$G$1048576,2,FALSE),0))*$N$2</f>
        <v>0</v>
      </c>
      <c r="G164" s="81">
        <f t="shared" ca="1" si="20"/>
        <v>44015</v>
      </c>
      <c r="H164" s="54">
        <f t="shared" ca="1" si="24"/>
        <v>44015</v>
      </c>
      <c r="I164" s="117">
        <f ca="1">VALUE(IFERROR(VLOOKUP(TEXT(H164,"yyyy-mm-dd"),BDiv_RAW!$I$6:$J$1048576,2,FALSE),0))*$N$2</f>
        <v>0</v>
      </c>
      <c r="J164" s="81">
        <f t="shared" ca="1" si="21"/>
        <v>44015</v>
      </c>
      <c r="K164" s="54">
        <f t="shared" ca="1" si="25"/>
        <v>44015</v>
      </c>
      <c r="L164" s="117">
        <f ca="1">VALUE(IFERROR(VLOOKUP(TEXT(K164,"yyyy-mm-dd"),BDiv_RAW!$L$6:$M$1048576,2,FALSE),0))*$N$2</f>
        <v>0</v>
      </c>
      <c r="Q164" s="113"/>
    </row>
    <row r="165" spans="1:17" ht="16.5">
      <c r="A165" s="120">
        <f t="shared" ca="1" si="18"/>
        <v>44016</v>
      </c>
      <c r="B165" s="54">
        <f t="shared" ca="1" si="22"/>
        <v>44016</v>
      </c>
      <c r="C165" s="117">
        <f ca="1">VALUE(IFERROR(VLOOKUP(TEXT(B165,"yyyy-mm-dd"),BDiv_RAW!$C$6:$D$1048576,2,FALSE),0))*$N$2</f>
        <v>0</v>
      </c>
      <c r="D165" s="81">
        <f t="shared" ca="1" si="19"/>
        <v>44016</v>
      </c>
      <c r="E165" s="54">
        <f t="shared" ca="1" si="23"/>
        <v>44016</v>
      </c>
      <c r="F165" s="117">
        <f ca="1">VALUE(IFERROR(VLOOKUP(TEXT(E165,"yyyy-mm-dd"),BDiv_RAW!$F$6:$G$1048576,2,FALSE),0))*$N$2</f>
        <v>0</v>
      </c>
      <c r="G165" s="81">
        <f t="shared" ca="1" si="20"/>
        <v>44016</v>
      </c>
      <c r="H165" s="54">
        <f t="shared" ca="1" si="24"/>
        <v>44016</v>
      </c>
      <c r="I165" s="117">
        <f ca="1">VALUE(IFERROR(VLOOKUP(TEXT(H165,"yyyy-mm-dd"),BDiv_RAW!$I$6:$J$1048576,2,FALSE),0))*$N$2</f>
        <v>0</v>
      </c>
      <c r="J165" s="81">
        <f t="shared" ca="1" si="21"/>
        <v>44016</v>
      </c>
      <c r="K165" s="54">
        <f t="shared" ca="1" si="25"/>
        <v>44016</v>
      </c>
      <c r="L165" s="117">
        <f ca="1">VALUE(IFERROR(VLOOKUP(TEXT(K165,"yyyy-mm-dd"),BDiv_RAW!$L$6:$M$1048576,2,FALSE),0))*$N$2</f>
        <v>0</v>
      </c>
      <c r="Q165" s="113"/>
    </row>
    <row r="166" spans="1:17" ht="16.5">
      <c r="A166" s="120">
        <f t="shared" ca="1" si="18"/>
        <v>44017</v>
      </c>
      <c r="B166" s="54">
        <f t="shared" ca="1" si="22"/>
        <v>44017</v>
      </c>
      <c r="C166" s="117">
        <f ca="1">VALUE(IFERROR(VLOOKUP(TEXT(B166,"yyyy-mm-dd"),BDiv_RAW!$C$6:$D$1048576,2,FALSE),0))*$N$2</f>
        <v>0</v>
      </c>
      <c r="D166" s="81">
        <f t="shared" ca="1" si="19"/>
        <v>44017</v>
      </c>
      <c r="E166" s="54">
        <f t="shared" ca="1" si="23"/>
        <v>44017</v>
      </c>
      <c r="F166" s="117">
        <f ca="1">VALUE(IFERROR(VLOOKUP(TEXT(E166,"yyyy-mm-dd"),BDiv_RAW!$F$6:$G$1048576,2,FALSE),0))*$N$2</f>
        <v>0</v>
      </c>
      <c r="G166" s="81">
        <f t="shared" ca="1" si="20"/>
        <v>44017</v>
      </c>
      <c r="H166" s="54">
        <f t="shared" ca="1" si="24"/>
        <v>44017</v>
      </c>
      <c r="I166" s="117">
        <f ca="1">VALUE(IFERROR(VLOOKUP(TEXT(H166,"yyyy-mm-dd"),BDiv_RAW!$I$6:$J$1048576,2,FALSE),0))*$N$2</f>
        <v>0</v>
      </c>
      <c r="J166" s="81">
        <f t="shared" ca="1" si="21"/>
        <v>44017</v>
      </c>
      <c r="K166" s="54">
        <f t="shared" ca="1" si="25"/>
        <v>44017</v>
      </c>
      <c r="L166" s="117">
        <f ca="1">VALUE(IFERROR(VLOOKUP(TEXT(K166,"yyyy-mm-dd"),BDiv_RAW!$L$6:$M$1048576,2,FALSE),0))*$N$2</f>
        <v>0</v>
      </c>
      <c r="Q166" s="113"/>
    </row>
    <row r="167" spans="1:17" ht="16.5">
      <c r="A167" s="120">
        <f t="shared" ca="1" si="18"/>
        <v>44018</v>
      </c>
      <c r="B167" s="54">
        <f t="shared" ca="1" si="22"/>
        <v>44018</v>
      </c>
      <c r="C167" s="117">
        <f ca="1">VALUE(IFERROR(VLOOKUP(TEXT(B167,"yyyy-mm-dd"),BDiv_RAW!$C$6:$D$1048576,2,FALSE),0))*$N$2</f>
        <v>0</v>
      </c>
      <c r="D167" s="81">
        <f t="shared" ca="1" si="19"/>
        <v>44018</v>
      </c>
      <c r="E167" s="54">
        <f t="shared" ca="1" si="23"/>
        <v>44018</v>
      </c>
      <c r="F167" s="117">
        <f ca="1">VALUE(IFERROR(VLOOKUP(TEXT(E167,"yyyy-mm-dd"),BDiv_RAW!$F$6:$G$1048576,2,FALSE),0))*$N$2</f>
        <v>0</v>
      </c>
      <c r="G167" s="81">
        <f t="shared" ca="1" si="20"/>
        <v>44018</v>
      </c>
      <c r="H167" s="54">
        <f t="shared" ca="1" si="24"/>
        <v>44018</v>
      </c>
      <c r="I167" s="117">
        <f ca="1">VALUE(IFERROR(VLOOKUP(TEXT(H167,"yyyy-mm-dd"),BDiv_RAW!$I$6:$J$1048576,2,FALSE),0))*$N$2</f>
        <v>0</v>
      </c>
      <c r="J167" s="81">
        <f t="shared" ca="1" si="21"/>
        <v>44018</v>
      </c>
      <c r="K167" s="54">
        <f t="shared" ca="1" si="25"/>
        <v>44018</v>
      </c>
      <c r="L167" s="117">
        <f ca="1">VALUE(IFERROR(VLOOKUP(TEXT(K167,"yyyy-mm-dd"),BDiv_RAW!$L$6:$M$1048576,2,FALSE),0))*$N$2</f>
        <v>0</v>
      </c>
      <c r="Q167" s="113"/>
    </row>
    <row r="168" spans="1:17" ht="16.5">
      <c r="A168" s="120">
        <f t="shared" ca="1" si="18"/>
        <v>44019</v>
      </c>
      <c r="B168" s="54">
        <f t="shared" ca="1" si="22"/>
        <v>44019</v>
      </c>
      <c r="C168" s="117">
        <f ca="1">VALUE(IFERROR(VLOOKUP(TEXT(B168,"yyyy-mm-dd"),BDiv_RAW!$C$6:$D$1048576,2,FALSE),0))*$N$2</f>
        <v>0</v>
      </c>
      <c r="D168" s="81">
        <f t="shared" ca="1" si="19"/>
        <v>44019</v>
      </c>
      <c r="E168" s="54">
        <f t="shared" ca="1" si="23"/>
        <v>44019</v>
      </c>
      <c r="F168" s="117">
        <f ca="1">VALUE(IFERROR(VLOOKUP(TEXT(E168,"yyyy-mm-dd"),BDiv_RAW!$F$6:$G$1048576,2,FALSE),0))*$N$2</f>
        <v>0</v>
      </c>
      <c r="G168" s="81">
        <f t="shared" ca="1" si="20"/>
        <v>44019</v>
      </c>
      <c r="H168" s="54">
        <f t="shared" ca="1" si="24"/>
        <v>44019</v>
      </c>
      <c r="I168" s="117">
        <f ca="1">VALUE(IFERROR(VLOOKUP(TEXT(H168,"yyyy-mm-dd"),BDiv_RAW!$I$6:$J$1048576,2,FALSE),0))*$N$2</f>
        <v>0</v>
      </c>
      <c r="J168" s="81">
        <f t="shared" ca="1" si="21"/>
        <v>44019</v>
      </c>
      <c r="K168" s="54">
        <f t="shared" ca="1" si="25"/>
        <v>44019</v>
      </c>
      <c r="L168" s="117">
        <f ca="1">VALUE(IFERROR(VLOOKUP(TEXT(K168,"yyyy-mm-dd"),BDiv_RAW!$L$6:$M$1048576,2,FALSE),0))*$N$2</f>
        <v>0</v>
      </c>
      <c r="Q168" s="113"/>
    </row>
    <row r="169" spans="1:17" ht="16.5">
      <c r="A169" s="120">
        <f t="shared" ca="1" si="18"/>
        <v>44020</v>
      </c>
      <c r="B169" s="54">
        <f t="shared" ca="1" si="22"/>
        <v>44020</v>
      </c>
      <c r="C169" s="117">
        <f ca="1">VALUE(IFERROR(VLOOKUP(TEXT(B169,"yyyy-mm-dd"),BDiv_RAW!$C$6:$D$1048576,2,FALSE),0))*$N$2</f>
        <v>0</v>
      </c>
      <c r="D169" s="81">
        <f t="shared" ca="1" si="19"/>
        <v>44020</v>
      </c>
      <c r="E169" s="54">
        <f t="shared" ca="1" si="23"/>
        <v>44020</v>
      </c>
      <c r="F169" s="117">
        <f ca="1">VALUE(IFERROR(VLOOKUP(TEXT(E169,"yyyy-mm-dd"),BDiv_RAW!$F$6:$G$1048576,2,FALSE),0))*$N$2</f>
        <v>0</v>
      </c>
      <c r="G169" s="81">
        <f t="shared" ca="1" si="20"/>
        <v>44020</v>
      </c>
      <c r="H169" s="54">
        <f t="shared" ca="1" si="24"/>
        <v>44020</v>
      </c>
      <c r="I169" s="117">
        <f ca="1">VALUE(IFERROR(VLOOKUP(TEXT(H169,"yyyy-mm-dd"),BDiv_RAW!$I$6:$J$1048576,2,FALSE),0))*$N$2</f>
        <v>0</v>
      </c>
      <c r="J169" s="81">
        <f t="shared" ca="1" si="21"/>
        <v>44020</v>
      </c>
      <c r="K169" s="54">
        <f t="shared" ca="1" si="25"/>
        <v>44020</v>
      </c>
      <c r="L169" s="117">
        <f ca="1">VALUE(IFERROR(VLOOKUP(TEXT(K169,"yyyy-mm-dd"),BDiv_RAW!$L$6:$M$1048576,2,FALSE),0))*$N$2</f>
        <v>0</v>
      </c>
      <c r="Q169" s="113"/>
    </row>
    <row r="170" spans="1:17" ht="16.5">
      <c r="A170" s="120">
        <f t="shared" ca="1" si="18"/>
        <v>44021</v>
      </c>
      <c r="B170" s="54">
        <f t="shared" ca="1" si="22"/>
        <v>44021</v>
      </c>
      <c r="C170" s="117">
        <f ca="1">VALUE(IFERROR(VLOOKUP(TEXT(B170,"yyyy-mm-dd"),BDiv_RAW!$C$6:$D$1048576,2,FALSE),0))*$N$2</f>
        <v>0</v>
      </c>
      <c r="D170" s="81">
        <f t="shared" ca="1" si="19"/>
        <v>44021</v>
      </c>
      <c r="E170" s="54">
        <f t="shared" ca="1" si="23"/>
        <v>44021</v>
      </c>
      <c r="F170" s="117">
        <f ca="1">VALUE(IFERROR(VLOOKUP(TEXT(E170,"yyyy-mm-dd"),BDiv_RAW!$F$6:$G$1048576,2,FALSE),0))*$N$2</f>
        <v>0</v>
      </c>
      <c r="G170" s="81">
        <f t="shared" ca="1" si="20"/>
        <v>44021</v>
      </c>
      <c r="H170" s="54">
        <f t="shared" ca="1" si="24"/>
        <v>44021</v>
      </c>
      <c r="I170" s="117">
        <f ca="1">VALUE(IFERROR(VLOOKUP(TEXT(H170,"yyyy-mm-dd"),BDiv_RAW!$I$6:$J$1048576,2,FALSE),0))*$N$2</f>
        <v>0</v>
      </c>
      <c r="J170" s="81">
        <f t="shared" ca="1" si="21"/>
        <v>44021</v>
      </c>
      <c r="K170" s="54">
        <f t="shared" ca="1" si="25"/>
        <v>44021</v>
      </c>
      <c r="L170" s="117">
        <f ca="1">VALUE(IFERROR(VLOOKUP(TEXT(K170,"yyyy-mm-dd"),BDiv_RAW!$L$6:$M$1048576,2,FALSE),0))*$N$2</f>
        <v>0</v>
      </c>
      <c r="Q170" s="113"/>
    </row>
    <row r="171" spans="1:17" ht="16.5">
      <c r="A171" s="120">
        <f t="shared" ca="1" si="18"/>
        <v>44022</v>
      </c>
      <c r="B171" s="54">
        <f t="shared" ca="1" si="22"/>
        <v>44022</v>
      </c>
      <c r="C171" s="117">
        <f ca="1">VALUE(IFERROR(VLOOKUP(TEXT(B171,"yyyy-mm-dd"),BDiv_RAW!$C$6:$D$1048576,2,FALSE),0))*$N$2</f>
        <v>0</v>
      </c>
      <c r="D171" s="81">
        <f t="shared" ca="1" si="19"/>
        <v>44022</v>
      </c>
      <c r="E171" s="54">
        <f t="shared" ca="1" si="23"/>
        <v>44022</v>
      </c>
      <c r="F171" s="117">
        <f ca="1">VALUE(IFERROR(VLOOKUP(TEXT(E171,"yyyy-mm-dd"),BDiv_RAW!$F$6:$G$1048576,2,FALSE),0))*$N$2</f>
        <v>0</v>
      </c>
      <c r="G171" s="81">
        <f t="shared" ca="1" si="20"/>
        <v>44022</v>
      </c>
      <c r="H171" s="54">
        <f t="shared" ca="1" si="24"/>
        <v>44022</v>
      </c>
      <c r="I171" s="117">
        <f ca="1">VALUE(IFERROR(VLOOKUP(TEXT(H171,"yyyy-mm-dd"),BDiv_RAW!$I$6:$J$1048576,2,FALSE),0))*$N$2</f>
        <v>0</v>
      </c>
      <c r="J171" s="81">
        <f t="shared" ca="1" si="21"/>
        <v>44022</v>
      </c>
      <c r="K171" s="54">
        <f t="shared" ca="1" si="25"/>
        <v>44022</v>
      </c>
      <c r="L171" s="117">
        <f ca="1">VALUE(IFERROR(VLOOKUP(TEXT(K171,"yyyy-mm-dd"),BDiv_RAW!$L$6:$M$1048576,2,FALSE),0))*$N$2</f>
        <v>0</v>
      </c>
      <c r="Q171" s="113"/>
    </row>
    <row r="172" spans="1:17" ht="16.5">
      <c r="A172" s="120">
        <f t="shared" ca="1" si="18"/>
        <v>44023</v>
      </c>
      <c r="B172" s="54">
        <f t="shared" ca="1" si="22"/>
        <v>44023</v>
      </c>
      <c r="C172" s="117">
        <f ca="1">VALUE(IFERROR(VLOOKUP(TEXT(B172,"yyyy-mm-dd"),BDiv_RAW!$C$6:$D$1048576,2,FALSE),0))*$N$2</f>
        <v>0</v>
      </c>
      <c r="D172" s="81">
        <f t="shared" ca="1" si="19"/>
        <v>44023</v>
      </c>
      <c r="E172" s="54">
        <f t="shared" ca="1" si="23"/>
        <v>44023</v>
      </c>
      <c r="F172" s="117">
        <f ca="1">VALUE(IFERROR(VLOOKUP(TEXT(E172,"yyyy-mm-dd"),BDiv_RAW!$F$6:$G$1048576,2,FALSE),0))*$N$2</f>
        <v>0</v>
      </c>
      <c r="G172" s="81">
        <f t="shared" ca="1" si="20"/>
        <v>44023</v>
      </c>
      <c r="H172" s="54">
        <f t="shared" ca="1" si="24"/>
        <v>44023</v>
      </c>
      <c r="I172" s="117">
        <f ca="1">VALUE(IFERROR(VLOOKUP(TEXT(H172,"yyyy-mm-dd"),BDiv_RAW!$I$6:$J$1048576,2,FALSE),0))*$N$2</f>
        <v>0</v>
      </c>
      <c r="J172" s="81">
        <f t="shared" ca="1" si="21"/>
        <v>44023</v>
      </c>
      <c r="K172" s="54">
        <f t="shared" ca="1" si="25"/>
        <v>44023</v>
      </c>
      <c r="L172" s="117">
        <f ca="1">VALUE(IFERROR(VLOOKUP(TEXT(K172,"yyyy-mm-dd"),BDiv_RAW!$L$6:$M$1048576,2,FALSE),0))*$N$2</f>
        <v>0</v>
      </c>
      <c r="Q172" s="113"/>
    </row>
    <row r="173" spans="1:17" ht="16.5">
      <c r="A173" s="120">
        <f t="shared" ca="1" si="18"/>
        <v>44024</v>
      </c>
      <c r="B173" s="54">
        <f t="shared" ca="1" si="22"/>
        <v>44024</v>
      </c>
      <c r="C173" s="117">
        <f ca="1">VALUE(IFERROR(VLOOKUP(TEXT(B173,"yyyy-mm-dd"),BDiv_RAW!$C$6:$D$1048576,2,FALSE),0))*$N$2</f>
        <v>0</v>
      </c>
      <c r="D173" s="81">
        <f t="shared" ca="1" si="19"/>
        <v>44024</v>
      </c>
      <c r="E173" s="54">
        <f t="shared" ca="1" si="23"/>
        <v>44024</v>
      </c>
      <c r="F173" s="117">
        <f ca="1">VALUE(IFERROR(VLOOKUP(TEXT(E173,"yyyy-mm-dd"),BDiv_RAW!$F$6:$G$1048576,2,FALSE),0))*$N$2</f>
        <v>0</v>
      </c>
      <c r="G173" s="81">
        <f t="shared" ca="1" si="20"/>
        <v>44024</v>
      </c>
      <c r="H173" s="54">
        <f t="shared" ca="1" si="24"/>
        <v>44024</v>
      </c>
      <c r="I173" s="117">
        <f ca="1">VALUE(IFERROR(VLOOKUP(TEXT(H173,"yyyy-mm-dd"),BDiv_RAW!$I$6:$J$1048576,2,FALSE),0))*$N$2</f>
        <v>0</v>
      </c>
      <c r="J173" s="81">
        <f t="shared" ca="1" si="21"/>
        <v>44024</v>
      </c>
      <c r="K173" s="54">
        <f t="shared" ca="1" si="25"/>
        <v>44024</v>
      </c>
      <c r="L173" s="117">
        <f ca="1">VALUE(IFERROR(VLOOKUP(TEXT(K173,"yyyy-mm-dd"),BDiv_RAW!$L$6:$M$1048576,2,FALSE),0))*$N$2</f>
        <v>0</v>
      </c>
      <c r="Q173" s="113"/>
    </row>
    <row r="174" spans="1:17" ht="16.5">
      <c r="A174" s="120">
        <f t="shared" ca="1" si="18"/>
        <v>44025</v>
      </c>
      <c r="B174" s="54">
        <f t="shared" ca="1" si="22"/>
        <v>44025</v>
      </c>
      <c r="C174" s="117">
        <f ca="1">VALUE(IFERROR(VLOOKUP(TEXT(B174,"yyyy-mm-dd"),BDiv_RAW!$C$6:$D$1048576,2,FALSE),0))*$N$2</f>
        <v>0</v>
      </c>
      <c r="D174" s="81">
        <f t="shared" ca="1" si="19"/>
        <v>44025</v>
      </c>
      <c r="E174" s="54">
        <f t="shared" ca="1" si="23"/>
        <v>44025</v>
      </c>
      <c r="F174" s="117">
        <f ca="1">VALUE(IFERROR(VLOOKUP(TEXT(E174,"yyyy-mm-dd"),BDiv_RAW!$F$6:$G$1048576,2,FALSE),0))*$N$2</f>
        <v>0</v>
      </c>
      <c r="G174" s="81">
        <f t="shared" ca="1" si="20"/>
        <v>44025</v>
      </c>
      <c r="H174" s="54">
        <f t="shared" ca="1" si="24"/>
        <v>44025</v>
      </c>
      <c r="I174" s="117">
        <f ca="1">VALUE(IFERROR(VLOOKUP(TEXT(H174,"yyyy-mm-dd"),BDiv_RAW!$I$6:$J$1048576,2,FALSE),0))*$N$2</f>
        <v>0</v>
      </c>
      <c r="J174" s="81">
        <f t="shared" ca="1" si="21"/>
        <v>44025</v>
      </c>
      <c r="K174" s="54">
        <f t="shared" ca="1" si="25"/>
        <v>44025</v>
      </c>
      <c r="L174" s="117">
        <f ca="1">VALUE(IFERROR(VLOOKUP(TEXT(K174,"yyyy-mm-dd"),BDiv_RAW!$L$6:$M$1048576,2,FALSE),0))*$N$2</f>
        <v>0</v>
      </c>
      <c r="Q174" s="113"/>
    </row>
    <row r="175" spans="1:17" ht="16.5">
      <c r="A175" s="120">
        <f t="shared" ca="1" si="18"/>
        <v>44026</v>
      </c>
      <c r="B175" s="54">
        <f t="shared" ca="1" si="22"/>
        <v>44026</v>
      </c>
      <c r="C175" s="117">
        <f ca="1">VALUE(IFERROR(VLOOKUP(TEXT(B175,"yyyy-mm-dd"),BDiv_RAW!$C$6:$D$1048576,2,FALSE),0))*$N$2</f>
        <v>0</v>
      </c>
      <c r="D175" s="81">
        <f t="shared" ca="1" si="19"/>
        <v>44026</v>
      </c>
      <c r="E175" s="54">
        <f t="shared" ca="1" si="23"/>
        <v>44026</v>
      </c>
      <c r="F175" s="117">
        <f ca="1">VALUE(IFERROR(VLOOKUP(TEXT(E175,"yyyy-mm-dd"),BDiv_RAW!$F$6:$G$1048576,2,FALSE),0))*$N$2</f>
        <v>0</v>
      </c>
      <c r="G175" s="81">
        <f t="shared" ca="1" si="20"/>
        <v>44026</v>
      </c>
      <c r="H175" s="54">
        <f t="shared" ca="1" si="24"/>
        <v>44026</v>
      </c>
      <c r="I175" s="117">
        <f ca="1">VALUE(IFERROR(VLOOKUP(TEXT(H175,"yyyy-mm-dd"),BDiv_RAW!$I$6:$J$1048576,2,FALSE),0))*$N$2</f>
        <v>0</v>
      </c>
      <c r="J175" s="81">
        <f t="shared" ca="1" si="21"/>
        <v>44026</v>
      </c>
      <c r="K175" s="54">
        <f t="shared" ca="1" si="25"/>
        <v>44026</v>
      </c>
      <c r="L175" s="117">
        <f ca="1">VALUE(IFERROR(VLOOKUP(TEXT(K175,"yyyy-mm-dd"),BDiv_RAW!$L$6:$M$1048576,2,FALSE),0))*$N$2</f>
        <v>0</v>
      </c>
      <c r="Q175" s="113"/>
    </row>
    <row r="176" spans="1:17" ht="16.5">
      <c r="A176" s="120">
        <f t="shared" ca="1" si="18"/>
        <v>44027</v>
      </c>
      <c r="B176" s="54">
        <f t="shared" ca="1" si="22"/>
        <v>44027</v>
      </c>
      <c r="C176" s="117">
        <f ca="1">VALUE(IFERROR(VLOOKUP(TEXT(B176,"yyyy-mm-dd"),BDiv_RAW!$C$6:$D$1048576,2,FALSE),0))*$N$2</f>
        <v>0</v>
      </c>
      <c r="D176" s="81">
        <f t="shared" ca="1" si="19"/>
        <v>44027</v>
      </c>
      <c r="E176" s="54">
        <f t="shared" ca="1" si="23"/>
        <v>44027</v>
      </c>
      <c r="F176" s="117">
        <f ca="1">VALUE(IFERROR(VLOOKUP(TEXT(E176,"yyyy-mm-dd"),BDiv_RAW!$F$6:$G$1048576,2,FALSE),0))*$N$2</f>
        <v>0</v>
      </c>
      <c r="G176" s="81">
        <f t="shared" ca="1" si="20"/>
        <v>44027</v>
      </c>
      <c r="H176" s="54">
        <f t="shared" ca="1" si="24"/>
        <v>44027</v>
      </c>
      <c r="I176" s="117">
        <f ca="1">VALUE(IFERROR(VLOOKUP(TEXT(H176,"yyyy-mm-dd"),BDiv_RAW!$I$6:$J$1048576,2,FALSE),0))*$N$2</f>
        <v>0</v>
      </c>
      <c r="J176" s="81">
        <f t="shared" ca="1" si="21"/>
        <v>44027</v>
      </c>
      <c r="K176" s="54">
        <f t="shared" ca="1" si="25"/>
        <v>44027</v>
      </c>
      <c r="L176" s="117">
        <f ca="1">VALUE(IFERROR(VLOOKUP(TEXT(K176,"yyyy-mm-dd"),BDiv_RAW!$L$6:$M$1048576,2,FALSE),0))*$N$2</f>
        <v>0</v>
      </c>
      <c r="Q176" s="113"/>
    </row>
    <row r="177" spans="1:17" ht="16.5">
      <c r="A177" s="120">
        <f t="shared" ca="1" si="18"/>
        <v>44028</v>
      </c>
      <c r="B177" s="54">
        <f t="shared" ca="1" si="22"/>
        <v>44028</v>
      </c>
      <c r="C177" s="117">
        <f ca="1">VALUE(IFERROR(VLOOKUP(TEXT(B177,"yyyy-mm-dd"),BDiv_RAW!$C$6:$D$1048576,2,FALSE),0))*$N$2</f>
        <v>0</v>
      </c>
      <c r="D177" s="81">
        <f t="shared" ca="1" si="19"/>
        <v>44028</v>
      </c>
      <c r="E177" s="54">
        <f t="shared" ca="1" si="23"/>
        <v>44028</v>
      </c>
      <c r="F177" s="117">
        <f ca="1">VALUE(IFERROR(VLOOKUP(TEXT(E177,"yyyy-mm-dd"),BDiv_RAW!$F$6:$G$1048576,2,FALSE),0))*$N$2</f>
        <v>0</v>
      </c>
      <c r="G177" s="81">
        <f t="shared" ca="1" si="20"/>
        <v>44028</v>
      </c>
      <c r="H177" s="54">
        <f t="shared" ca="1" si="24"/>
        <v>44028</v>
      </c>
      <c r="I177" s="117">
        <f ca="1">VALUE(IFERROR(VLOOKUP(TEXT(H177,"yyyy-mm-dd"),BDiv_RAW!$I$6:$J$1048576,2,FALSE),0))*$N$2</f>
        <v>0</v>
      </c>
      <c r="J177" s="81">
        <f t="shared" ca="1" si="21"/>
        <v>44028</v>
      </c>
      <c r="K177" s="54">
        <f t="shared" ca="1" si="25"/>
        <v>44028</v>
      </c>
      <c r="L177" s="117">
        <f ca="1">VALUE(IFERROR(VLOOKUP(TEXT(K177,"yyyy-mm-dd"),BDiv_RAW!$L$6:$M$1048576,2,FALSE),0))*$N$2</f>
        <v>0</v>
      </c>
      <c r="Q177" s="113"/>
    </row>
    <row r="178" spans="1:17" ht="16.5">
      <c r="A178" s="120">
        <f t="shared" ca="1" si="18"/>
        <v>44029</v>
      </c>
      <c r="B178" s="54">
        <f t="shared" ca="1" si="22"/>
        <v>44029</v>
      </c>
      <c r="C178" s="117">
        <f ca="1">VALUE(IFERROR(VLOOKUP(TEXT(B178,"yyyy-mm-dd"),BDiv_RAW!$C$6:$D$1048576,2,FALSE),0))*$N$2</f>
        <v>0</v>
      </c>
      <c r="D178" s="81">
        <f t="shared" ca="1" si="19"/>
        <v>44029</v>
      </c>
      <c r="E178" s="54">
        <f t="shared" ca="1" si="23"/>
        <v>44029</v>
      </c>
      <c r="F178" s="117">
        <f ca="1">VALUE(IFERROR(VLOOKUP(TEXT(E178,"yyyy-mm-dd"),BDiv_RAW!$F$6:$G$1048576,2,FALSE),0))*$N$2</f>
        <v>0</v>
      </c>
      <c r="G178" s="81">
        <f t="shared" ca="1" si="20"/>
        <v>44029</v>
      </c>
      <c r="H178" s="54">
        <f t="shared" ca="1" si="24"/>
        <v>44029</v>
      </c>
      <c r="I178" s="117">
        <f ca="1">VALUE(IFERROR(VLOOKUP(TEXT(H178,"yyyy-mm-dd"),BDiv_RAW!$I$6:$J$1048576,2,FALSE),0))*$N$2</f>
        <v>0</v>
      </c>
      <c r="J178" s="81">
        <f t="shared" ca="1" si="21"/>
        <v>44029</v>
      </c>
      <c r="K178" s="54">
        <f t="shared" ca="1" si="25"/>
        <v>44029</v>
      </c>
      <c r="L178" s="117">
        <f ca="1">VALUE(IFERROR(VLOOKUP(TEXT(K178,"yyyy-mm-dd"),BDiv_RAW!$L$6:$M$1048576,2,FALSE),0))*$N$2</f>
        <v>0</v>
      </c>
      <c r="Q178" s="113"/>
    </row>
    <row r="179" spans="1:17" ht="16.5">
      <c r="A179" s="120">
        <f t="shared" ca="1" si="18"/>
        <v>44030</v>
      </c>
      <c r="B179" s="54">
        <f t="shared" ca="1" si="22"/>
        <v>44030</v>
      </c>
      <c r="C179" s="117">
        <f ca="1">VALUE(IFERROR(VLOOKUP(TEXT(B179,"yyyy-mm-dd"),BDiv_RAW!$C$6:$D$1048576,2,FALSE),0))*$N$2</f>
        <v>0</v>
      </c>
      <c r="D179" s="81">
        <f t="shared" ca="1" si="19"/>
        <v>44030</v>
      </c>
      <c r="E179" s="54">
        <f t="shared" ca="1" si="23"/>
        <v>44030</v>
      </c>
      <c r="F179" s="117">
        <f ca="1">VALUE(IFERROR(VLOOKUP(TEXT(E179,"yyyy-mm-dd"),BDiv_RAW!$F$6:$G$1048576,2,FALSE),0))*$N$2</f>
        <v>0</v>
      </c>
      <c r="G179" s="81">
        <f t="shared" ca="1" si="20"/>
        <v>44030</v>
      </c>
      <c r="H179" s="54">
        <f t="shared" ca="1" si="24"/>
        <v>44030</v>
      </c>
      <c r="I179" s="117">
        <f ca="1">VALUE(IFERROR(VLOOKUP(TEXT(H179,"yyyy-mm-dd"),BDiv_RAW!$I$6:$J$1048576,2,FALSE),0))*$N$2</f>
        <v>0</v>
      </c>
      <c r="J179" s="81">
        <f t="shared" ca="1" si="21"/>
        <v>44030</v>
      </c>
      <c r="K179" s="54">
        <f t="shared" ca="1" si="25"/>
        <v>44030</v>
      </c>
      <c r="L179" s="117">
        <f ca="1">VALUE(IFERROR(VLOOKUP(TEXT(K179,"yyyy-mm-dd"),BDiv_RAW!$L$6:$M$1048576,2,FALSE),0))*$N$2</f>
        <v>0</v>
      </c>
      <c r="Q179" s="113"/>
    </row>
    <row r="180" spans="1:17" ht="16.5">
      <c r="A180" s="120">
        <f t="shared" ca="1" si="18"/>
        <v>44031</v>
      </c>
      <c r="B180" s="54">
        <f t="shared" ca="1" si="22"/>
        <v>44031</v>
      </c>
      <c r="C180" s="117">
        <f ca="1">VALUE(IFERROR(VLOOKUP(TEXT(B180,"yyyy-mm-dd"),BDiv_RAW!$C$6:$D$1048576,2,FALSE),0))*$N$2</f>
        <v>0</v>
      </c>
      <c r="D180" s="81">
        <f t="shared" ca="1" si="19"/>
        <v>44031</v>
      </c>
      <c r="E180" s="54">
        <f t="shared" ca="1" si="23"/>
        <v>44031</v>
      </c>
      <c r="F180" s="117">
        <f ca="1">VALUE(IFERROR(VLOOKUP(TEXT(E180,"yyyy-mm-dd"),BDiv_RAW!$F$6:$G$1048576,2,FALSE),0))*$N$2</f>
        <v>0</v>
      </c>
      <c r="G180" s="81">
        <f t="shared" ca="1" si="20"/>
        <v>44031</v>
      </c>
      <c r="H180" s="54">
        <f t="shared" ca="1" si="24"/>
        <v>44031</v>
      </c>
      <c r="I180" s="117">
        <f ca="1">VALUE(IFERROR(VLOOKUP(TEXT(H180,"yyyy-mm-dd"),BDiv_RAW!$I$6:$J$1048576,2,FALSE),0))*$N$2</f>
        <v>0</v>
      </c>
      <c r="J180" s="81">
        <f t="shared" ca="1" si="21"/>
        <v>44031</v>
      </c>
      <c r="K180" s="54">
        <f t="shared" ca="1" si="25"/>
        <v>44031</v>
      </c>
      <c r="L180" s="117">
        <f ca="1">VALUE(IFERROR(VLOOKUP(TEXT(K180,"yyyy-mm-dd"),BDiv_RAW!$L$6:$M$1048576,2,FALSE),0))*$N$2</f>
        <v>0</v>
      </c>
      <c r="Q180" s="113"/>
    </row>
    <row r="181" spans="1:17" ht="16.5">
      <c r="A181" s="120">
        <f t="shared" ca="1" si="18"/>
        <v>44032</v>
      </c>
      <c r="B181" s="54">
        <f t="shared" ca="1" si="22"/>
        <v>44032</v>
      </c>
      <c r="C181" s="117">
        <f ca="1">VALUE(IFERROR(VLOOKUP(TEXT(B181,"yyyy-mm-dd"),BDiv_RAW!$C$6:$D$1048576,2,FALSE),0))*$N$2</f>
        <v>0</v>
      </c>
      <c r="D181" s="81">
        <f t="shared" ca="1" si="19"/>
        <v>44032</v>
      </c>
      <c r="E181" s="54">
        <f t="shared" ca="1" si="23"/>
        <v>44032</v>
      </c>
      <c r="F181" s="117">
        <f ca="1">VALUE(IFERROR(VLOOKUP(TEXT(E181,"yyyy-mm-dd"),BDiv_RAW!$F$6:$G$1048576,2,FALSE),0))*$N$2</f>
        <v>0</v>
      </c>
      <c r="G181" s="81">
        <f t="shared" ca="1" si="20"/>
        <v>44032</v>
      </c>
      <c r="H181" s="54">
        <f t="shared" ca="1" si="24"/>
        <v>44032</v>
      </c>
      <c r="I181" s="117">
        <f ca="1">VALUE(IFERROR(VLOOKUP(TEXT(H181,"yyyy-mm-dd"),BDiv_RAW!$I$6:$J$1048576,2,FALSE),0))*$N$2</f>
        <v>0</v>
      </c>
      <c r="J181" s="81">
        <f t="shared" ca="1" si="21"/>
        <v>44032</v>
      </c>
      <c r="K181" s="54">
        <f t="shared" ca="1" si="25"/>
        <v>44032</v>
      </c>
      <c r="L181" s="117">
        <f ca="1">VALUE(IFERROR(VLOOKUP(TEXT(K181,"yyyy-mm-dd"),BDiv_RAW!$L$6:$M$1048576,2,FALSE),0))*$N$2</f>
        <v>0</v>
      </c>
      <c r="Q181" s="113"/>
    </row>
    <row r="182" spans="1:17" ht="16.5">
      <c r="A182" s="120">
        <f t="shared" ca="1" si="18"/>
        <v>44033</v>
      </c>
      <c r="B182" s="54">
        <f t="shared" ca="1" si="22"/>
        <v>44033</v>
      </c>
      <c r="C182" s="117">
        <f ca="1">VALUE(IFERROR(VLOOKUP(TEXT(B182,"yyyy-mm-dd"),BDiv_RAW!$C$6:$D$1048576,2,FALSE),0))*$N$2</f>
        <v>0</v>
      </c>
      <c r="D182" s="81">
        <f t="shared" ca="1" si="19"/>
        <v>44033</v>
      </c>
      <c r="E182" s="54">
        <f t="shared" ca="1" si="23"/>
        <v>44033</v>
      </c>
      <c r="F182" s="117">
        <f ca="1">VALUE(IFERROR(VLOOKUP(TEXT(E182,"yyyy-mm-dd"),BDiv_RAW!$F$6:$G$1048576,2,FALSE),0))*$N$2</f>
        <v>0</v>
      </c>
      <c r="G182" s="81">
        <f t="shared" ca="1" si="20"/>
        <v>44033</v>
      </c>
      <c r="H182" s="54">
        <f t="shared" ca="1" si="24"/>
        <v>44033</v>
      </c>
      <c r="I182" s="117">
        <f ca="1">VALUE(IFERROR(VLOOKUP(TEXT(H182,"yyyy-mm-dd"),BDiv_RAW!$I$6:$J$1048576,2,FALSE),0))*$N$2</f>
        <v>0</v>
      </c>
      <c r="J182" s="81">
        <f t="shared" ca="1" si="21"/>
        <v>44033</v>
      </c>
      <c r="K182" s="54">
        <f t="shared" ca="1" si="25"/>
        <v>44033</v>
      </c>
      <c r="L182" s="117">
        <f ca="1">VALUE(IFERROR(VLOOKUP(TEXT(K182,"yyyy-mm-dd"),BDiv_RAW!$L$6:$M$1048576,2,FALSE),0))*$N$2</f>
        <v>0</v>
      </c>
      <c r="Q182" s="113"/>
    </row>
    <row r="183" spans="1:17" ht="16.5">
      <c r="A183" s="120">
        <f t="shared" ca="1" si="18"/>
        <v>44034</v>
      </c>
      <c r="B183" s="54">
        <f t="shared" ca="1" si="22"/>
        <v>44034</v>
      </c>
      <c r="C183" s="117">
        <f ca="1">VALUE(IFERROR(VLOOKUP(TEXT(B183,"yyyy-mm-dd"),BDiv_RAW!$C$6:$D$1048576,2,FALSE),0))*$N$2</f>
        <v>0</v>
      </c>
      <c r="D183" s="81">
        <f t="shared" ca="1" si="19"/>
        <v>44034</v>
      </c>
      <c r="E183" s="54">
        <f t="shared" ca="1" si="23"/>
        <v>44034</v>
      </c>
      <c r="F183" s="117">
        <f ca="1">VALUE(IFERROR(VLOOKUP(TEXT(E183,"yyyy-mm-dd"),BDiv_RAW!$F$6:$G$1048576,2,FALSE),0))*$N$2</f>
        <v>0</v>
      </c>
      <c r="G183" s="81">
        <f t="shared" ca="1" si="20"/>
        <v>44034</v>
      </c>
      <c r="H183" s="54">
        <f t="shared" ca="1" si="24"/>
        <v>44034</v>
      </c>
      <c r="I183" s="117">
        <f ca="1">VALUE(IFERROR(VLOOKUP(TEXT(H183,"yyyy-mm-dd"),BDiv_RAW!$I$6:$J$1048576,2,FALSE),0))*$N$2</f>
        <v>0</v>
      </c>
      <c r="J183" s="81">
        <f t="shared" ca="1" si="21"/>
        <v>44034</v>
      </c>
      <c r="K183" s="54">
        <f t="shared" ca="1" si="25"/>
        <v>44034</v>
      </c>
      <c r="L183" s="117">
        <f ca="1">VALUE(IFERROR(VLOOKUP(TEXT(K183,"yyyy-mm-dd"),BDiv_RAW!$L$6:$M$1048576,2,FALSE),0))*$N$2</f>
        <v>0</v>
      </c>
      <c r="Q183" s="113"/>
    </row>
    <row r="184" spans="1:17" ht="16.5">
      <c r="A184" s="120">
        <f t="shared" ca="1" si="18"/>
        <v>44035</v>
      </c>
      <c r="B184" s="54">
        <f t="shared" ca="1" si="22"/>
        <v>44035</v>
      </c>
      <c r="C184" s="117">
        <f ca="1">VALUE(IFERROR(VLOOKUP(TEXT(B184,"yyyy-mm-dd"),BDiv_RAW!$C$6:$D$1048576,2,FALSE),0))*$N$2</f>
        <v>0</v>
      </c>
      <c r="D184" s="81">
        <f t="shared" ca="1" si="19"/>
        <v>44035</v>
      </c>
      <c r="E184" s="54">
        <f t="shared" ca="1" si="23"/>
        <v>44035</v>
      </c>
      <c r="F184" s="117">
        <f ca="1">VALUE(IFERROR(VLOOKUP(TEXT(E184,"yyyy-mm-dd"),BDiv_RAW!$F$6:$G$1048576,2,FALSE),0))*$N$2</f>
        <v>0</v>
      </c>
      <c r="G184" s="81">
        <f t="shared" ca="1" si="20"/>
        <v>44035</v>
      </c>
      <c r="H184" s="54">
        <f t="shared" ca="1" si="24"/>
        <v>44035</v>
      </c>
      <c r="I184" s="117">
        <f ca="1">VALUE(IFERROR(VLOOKUP(TEXT(H184,"yyyy-mm-dd"),BDiv_RAW!$I$6:$J$1048576,2,FALSE),0))*$N$2</f>
        <v>0</v>
      </c>
      <c r="J184" s="81">
        <f t="shared" ca="1" si="21"/>
        <v>44035</v>
      </c>
      <c r="K184" s="54">
        <f t="shared" ca="1" si="25"/>
        <v>44035</v>
      </c>
      <c r="L184" s="117">
        <f ca="1">VALUE(IFERROR(VLOOKUP(TEXT(K184,"yyyy-mm-dd"),BDiv_RAW!$L$6:$M$1048576,2,FALSE),0))*$N$2</f>
        <v>0</v>
      </c>
      <c r="Q184" s="113"/>
    </row>
    <row r="185" spans="1:17" ht="16.5">
      <c r="A185" s="120">
        <f t="shared" ca="1" si="18"/>
        <v>44036</v>
      </c>
      <c r="B185" s="54">
        <f t="shared" ca="1" si="22"/>
        <v>44036</v>
      </c>
      <c r="C185" s="117">
        <f ca="1">VALUE(IFERROR(VLOOKUP(TEXT(B185,"yyyy-mm-dd"),BDiv_RAW!$C$6:$D$1048576,2,FALSE),0))*$N$2</f>
        <v>0</v>
      </c>
      <c r="D185" s="81">
        <f t="shared" ca="1" si="19"/>
        <v>44036</v>
      </c>
      <c r="E185" s="54">
        <f t="shared" ca="1" si="23"/>
        <v>44036</v>
      </c>
      <c r="F185" s="117">
        <f ca="1">VALUE(IFERROR(VLOOKUP(TEXT(E185,"yyyy-mm-dd"),BDiv_RAW!$F$6:$G$1048576,2,FALSE),0))*$N$2</f>
        <v>0</v>
      </c>
      <c r="G185" s="81">
        <f t="shared" ca="1" si="20"/>
        <v>44036</v>
      </c>
      <c r="H185" s="54">
        <f t="shared" ca="1" si="24"/>
        <v>44036</v>
      </c>
      <c r="I185" s="117">
        <f ca="1">VALUE(IFERROR(VLOOKUP(TEXT(H185,"yyyy-mm-dd"),BDiv_RAW!$I$6:$J$1048576,2,FALSE),0))*$N$2</f>
        <v>0</v>
      </c>
      <c r="J185" s="81">
        <f t="shared" ca="1" si="21"/>
        <v>44036</v>
      </c>
      <c r="K185" s="54">
        <f t="shared" ca="1" si="25"/>
        <v>44036</v>
      </c>
      <c r="L185" s="117">
        <f ca="1">VALUE(IFERROR(VLOOKUP(TEXT(K185,"yyyy-mm-dd"),BDiv_RAW!$L$6:$M$1048576,2,FALSE),0))*$N$2</f>
        <v>0</v>
      </c>
      <c r="Q185" s="113"/>
    </row>
    <row r="186" spans="1:17" ht="16.5">
      <c r="A186" s="120">
        <f t="shared" ca="1" si="18"/>
        <v>44037</v>
      </c>
      <c r="B186" s="54">
        <f t="shared" ca="1" si="22"/>
        <v>44037</v>
      </c>
      <c r="C186" s="117">
        <f ca="1">VALUE(IFERROR(VLOOKUP(TEXT(B186,"yyyy-mm-dd"),BDiv_RAW!$C$6:$D$1048576,2,FALSE),0))*$N$2</f>
        <v>0</v>
      </c>
      <c r="D186" s="81">
        <f t="shared" ca="1" si="19"/>
        <v>44037</v>
      </c>
      <c r="E186" s="54">
        <f t="shared" ca="1" si="23"/>
        <v>44037</v>
      </c>
      <c r="F186" s="117">
        <f ca="1">VALUE(IFERROR(VLOOKUP(TEXT(E186,"yyyy-mm-dd"),BDiv_RAW!$F$6:$G$1048576,2,FALSE),0))*$N$2</f>
        <v>0</v>
      </c>
      <c r="G186" s="81">
        <f t="shared" ca="1" si="20"/>
        <v>44037</v>
      </c>
      <c r="H186" s="54">
        <f t="shared" ca="1" si="24"/>
        <v>44037</v>
      </c>
      <c r="I186" s="117">
        <f ca="1">VALUE(IFERROR(VLOOKUP(TEXT(H186,"yyyy-mm-dd"),BDiv_RAW!$I$6:$J$1048576,2,FALSE),0))*$N$2</f>
        <v>0</v>
      </c>
      <c r="J186" s="81">
        <f t="shared" ca="1" si="21"/>
        <v>44037</v>
      </c>
      <c r="K186" s="54">
        <f t="shared" ca="1" si="25"/>
        <v>44037</v>
      </c>
      <c r="L186" s="117">
        <f ca="1">VALUE(IFERROR(VLOOKUP(TEXT(K186,"yyyy-mm-dd"),BDiv_RAW!$L$6:$M$1048576,2,FALSE),0))*$N$2</f>
        <v>0</v>
      </c>
      <c r="Q186" s="113"/>
    </row>
    <row r="187" spans="1:17" ht="16.5">
      <c r="A187" s="120">
        <f t="shared" ca="1" si="18"/>
        <v>44038</v>
      </c>
      <c r="B187" s="54">
        <f t="shared" ca="1" si="22"/>
        <v>44038</v>
      </c>
      <c r="C187" s="117">
        <f ca="1">VALUE(IFERROR(VLOOKUP(TEXT(B187,"yyyy-mm-dd"),BDiv_RAW!$C$6:$D$1048576,2,FALSE),0))*$N$2</f>
        <v>0</v>
      </c>
      <c r="D187" s="81">
        <f t="shared" ca="1" si="19"/>
        <v>44038</v>
      </c>
      <c r="E187" s="54">
        <f t="shared" ca="1" si="23"/>
        <v>44038</v>
      </c>
      <c r="F187" s="117">
        <f ca="1">VALUE(IFERROR(VLOOKUP(TEXT(E187,"yyyy-mm-dd"),BDiv_RAW!$F$6:$G$1048576,2,FALSE),0))*$N$2</f>
        <v>0</v>
      </c>
      <c r="G187" s="81">
        <f t="shared" ca="1" si="20"/>
        <v>44038</v>
      </c>
      <c r="H187" s="54">
        <f t="shared" ca="1" si="24"/>
        <v>44038</v>
      </c>
      <c r="I187" s="117">
        <f ca="1">VALUE(IFERROR(VLOOKUP(TEXT(H187,"yyyy-mm-dd"),BDiv_RAW!$I$6:$J$1048576,2,FALSE),0))*$N$2</f>
        <v>0</v>
      </c>
      <c r="J187" s="81">
        <f t="shared" ca="1" si="21"/>
        <v>44038</v>
      </c>
      <c r="K187" s="54">
        <f t="shared" ca="1" si="25"/>
        <v>44038</v>
      </c>
      <c r="L187" s="117">
        <f ca="1">VALUE(IFERROR(VLOOKUP(TEXT(K187,"yyyy-mm-dd"),BDiv_RAW!$L$6:$M$1048576,2,FALSE),0))*$N$2</f>
        <v>0</v>
      </c>
      <c r="Q187" s="113"/>
    </row>
    <row r="188" spans="1:17" ht="16.5">
      <c r="A188" s="120">
        <f t="shared" ca="1" si="18"/>
        <v>44039</v>
      </c>
      <c r="B188" s="54">
        <f t="shared" ca="1" si="22"/>
        <v>44039</v>
      </c>
      <c r="C188" s="117">
        <f ca="1">VALUE(IFERROR(VLOOKUP(TEXT(B188,"yyyy-mm-dd"),BDiv_RAW!$C$6:$D$1048576,2,FALSE),0))*$N$2</f>
        <v>0</v>
      </c>
      <c r="D188" s="81">
        <f t="shared" ca="1" si="19"/>
        <v>44039</v>
      </c>
      <c r="E188" s="54">
        <f t="shared" ca="1" si="23"/>
        <v>44039</v>
      </c>
      <c r="F188" s="117">
        <f ca="1">VALUE(IFERROR(VLOOKUP(TEXT(E188,"yyyy-mm-dd"),BDiv_RAW!$F$6:$G$1048576,2,FALSE),0))*$N$2</f>
        <v>0</v>
      </c>
      <c r="G188" s="81">
        <f t="shared" ca="1" si="20"/>
        <v>44039</v>
      </c>
      <c r="H188" s="54">
        <f t="shared" ca="1" si="24"/>
        <v>44039</v>
      </c>
      <c r="I188" s="117">
        <f ca="1">VALUE(IFERROR(VLOOKUP(TEXT(H188,"yyyy-mm-dd"),BDiv_RAW!$I$6:$J$1048576,2,FALSE),0))*$N$2</f>
        <v>0</v>
      </c>
      <c r="J188" s="81">
        <f t="shared" ca="1" si="21"/>
        <v>44039</v>
      </c>
      <c r="K188" s="54">
        <f t="shared" ca="1" si="25"/>
        <v>44039</v>
      </c>
      <c r="L188" s="117">
        <f ca="1">VALUE(IFERROR(VLOOKUP(TEXT(K188,"yyyy-mm-dd"),BDiv_RAW!$L$6:$M$1048576,2,FALSE),0))*$N$2</f>
        <v>0</v>
      </c>
      <c r="Q188" s="113"/>
    </row>
    <row r="189" spans="1:17" ht="16.5">
      <c r="A189" s="120">
        <f t="shared" ca="1" si="18"/>
        <v>44040</v>
      </c>
      <c r="B189" s="54">
        <f t="shared" ca="1" si="22"/>
        <v>44040</v>
      </c>
      <c r="C189" s="117">
        <f ca="1">VALUE(IFERROR(VLOOKUP(TEXT(B189,"yyyy-mm-dd"),BDiv_RAW!$C$6:$D$1048576,2,FALSE),0))*$N$2</f>
        <v>0</v>
      </c>
      <c r="D189" s="81">
        <f t="shared" ca="1" si="19"/>
        <v>44040</v>
      </c>
      <c r="E189" s="54">
        <f t="shared" ca="1" si="23"/>
        <v>44040</v>
      </c>
      <c r="F189" s="117">
        <f ca="1">VALUE(IFERROR(VLOOKUP(TEXT(E189,"yyyy-mm-dd"),BDiv_RAW!$F$6:$G$1048576,2,FALSE),0))*$N$2</f>
        <v>0</v>
      </c>
      <c r="G189" s="81">
        <f t="shared" ca="1" si="20"/>
        <v>44040</v>
      </c>
      <c r="H189" s="54">
        <f t="shared" ca="1" si="24"/>
        <v>44040</v>
      </c>
      <c r="I189" s="117">
        <f ca="1">VALUE(IFERROR(VLOOKUP(TEXT(H189,"yyyy-mm-dd"),BDiv_RAW!$I$6:$J$1048576,2,FALSE),0))*$N$2</f>
        <v>0</v>
      </c>
      <c r="J189" s="81">
        <f t="shared" ca="1" si="21"/>
        <v>44040</v>
      </c>
      <c r="K189" s="54">
        <f t="shared" ca="1" si="25"/>
        <v>44040</v>
      </c>
      <c r="L189" s="117">
        <f ca="1">VALUE(IFERROR(VLOOKUP(TEXT(K189,"yyyy-mm-dd"),BDiv_RAW!$L$6:$M$1048576,2,FALSE),0))*$N$2</f>
        <v>0</v>
      </c>
      <c r="Q189" s="113"/>
    </row>
    <row r="190" spans="1:17" ht="16.5">
      <c r="A190" s="120">
        <f t="shared" ca="1" si="18"/>
        <v>44041</v>
      </c>
      <c r="B190" s="54">
        <f t="shared" ca="1" si="22"/>
        <v>44041</v>
      </c>
      <c r="C190" s="117">
        <f ca="1">VALUE(IFERROR(VLOOKUP(TEXT(B190,"yyyy-mm-dd"),BDiv_RAW!$C$6:$D$1048576,2,FALSE),0))*$N$2</f>
        <v>0</v>
      </c>
      <c r="D190" s="81">
        <f t="shared" ca="1" si="19"/>
        <v>44041</v>
      </c>
      <c r="E190" s="54">
        <f t="shared" ca="1" si="23"/>
        <v>44041</v>
      </c>
      <c r="F190" s="117">
        <f ca="1">VALUE(IFERROR(VLOOKUP(TEXT(E190,"yyyy-mm-dd"),BDiv_RAW!$F$6:$G$1048576,2,FALSE),0))*$N$2</f>
        <v>0</v>
      </c>
      <c r="G190" s="81">
        <f t="shared" ca="1" si="20"/>
        <v>44041</v>
      </c>
      <c r="H190" s="54">
        <f t="shared" ca="1" si="24"/>
        <v>44041</v>
      </c>
      <c r="I190" s="117">
        <f ca="1">VALUE(IFERROR(VLOOKUP(TEXT(H190,"yyyy-mm-dd"),BDiv_RAW!$I$6:$J$1048576,2,FALSE),0))*$N$2</f>
        <v>0</v>
      </c>
      <c r="J190" s="81">
        <f t="shared" ca="1" si="21"/>
        <v>44041</v>
      </c>
      <c r="K190" s="54">
        <f t="shared" ca="1" si="25"/>
        <v>44041</v>
      </c>
      <c r="L190" s="117">
        <f ca="1">VALUE(IFERROR(VLOOKUP(TEXT(K190,"yyyy-mm-dd"),BDiv_RAW!$L$6:$M$1048576,2,FALSE),0))*$N$2</f>
        <v>0</v>
      </c>
      <c r="Q190" s="113"/>
    </row>
    <row r="191" spans="1:17" ht="16.5">
      <c r="A191" s="120">
        <f t="shared" ca="1" si="18"/>
        <v>44042</v>
      </c>
      <c r="B191" s="54">
        <f t="shared" ca="1" si="22"/>
        <v>44042</v>
      </c>
      <c r="C191" s="117">
        <f ca="1">VALUE(IFERROR(VLOOKUP(TEXT(B191,"yyyy-mm-dd"),BDiv_RAW!$C$6:$D$1048576,2,FALSE),0))*$N$2</f>
        <v>0</v>
      </c>
      <c r="D191" s="81">
        <f t="shared" ca="1" si="19"/>
        <v>44042</v>
      </c>
      <c r="E191" s="54">
        <f t="shared" ca="1" si="23"/>
        <v>44042</v>
      </c>
      <c r="F191" s="117">
        <f ca="1">VALUE(IFERROR(VLOOKUP(TEXT(E191,"yyyy-mm-dd"),BDiv_RAW!$F$6:$G$1048576,2,FALSE),0))*$N$2</f>
        <v>0</v>
      </c>
      <c r="G191" s="81">
        <f t="shared" ca="1" si="20"/>
        <v>44042</v>
      </c>
      <c r="H191" s="54">
        <f t="shared" ca="1" si="24"/>
        <v>44042</v>
      </c>
      <c r="I191" s="117">
        <f ca="1">VALUE(IFERROR(VLOOKUP(TEXT(H191,"yyyy-mm-dd"),BDiv_RAW!$I$6:$J$1048576,2,FALSE),0))*$N$2</f>
        <v>0</v>
      </c>
      <c r="J191" s="81">
        <f t="shared" ca="1" si="21"/>
        <v>44042</v>
      </c>
      <c r="K191" s="54">
        <f t="shared" ca="1" si="25"/>
        <v>44042</v>
      </c>
      <c r="L191" s="117">
        <f ca="1">VALUE(IFERROR(VLOOKUP(TEXT(K191,"yyyy-mm-dd"),BDiv_RAW!$L$6:$M$1048576,2,FALSE),0))*$N$2</f>
        <v>0</v>
      </c>
      <c r="Q191" s="113"/>
    </row>
    <row r="192" spans="1:17" ht="16.5">
      <c r="A192" s="120">
        <f t="shared" ca="1" si="18"/>
        <v>44043</v>
      </c>
      <c r="B192" s="54">
        <f t="shared" ca="1" si="22"/>
        <v>44043</v>
      </c>
      <c r="C192" s="117">
        <f ca="1">VALUE(IFERROR(VLOOKUP(TEXT(B192,"yyyy-mm-dd"),BDiv_RAW!$C$6:$D$1048576,2,FALSE),0))*$N$2</f>
        <v>0</v>
      </c>
      <c r="D192" s="81">
        <f t="shared" ca="1" si="19"/>
        <v>44043</v>
      </c>
      <c r="E192" s="54">
        <f t="shared" ca="1" si="23"/>
        <v>44043</v>
      </c>
      <c r="F192" s="117">
        <f ca="1">VALUE(IFERROR(VLOOKUP(TEXT(E192,"yyyy-mm-dd"),BDiv_RAW!$F$6:$G$1048576,2,FALSE),0))*$N$2</f>
        <v>0</v>
      </c>
      <c r="G192" s="81">
        <f t="shared" ca="1" si="20"/>
        <v>44043</v>
      </c>
      <c r="H192" s="54">
        <f t="shared" ca="1" si="24"/>
        <v>44043</v>
      </c>
      <c r="I192" s="117">
        <f ca="1">VALUE(IFERROR(VLOOKUP(TEXT(H192,"yyyy-mm-dd"),BDiv_RAW!$I$6:$J$1048576,2,FALSE),0))*$N$2</f>
        <v>0</v>
      </c>
      <c r="J192" s="81">
        <f t="shared" ca="1" si="21"/>
        <v>44043</v>
      </c>
      <c r="K192" s="54">
        <f t="shared" ca="1" si="25"/>
        <v>44043</v>
      </c>
      <c r="L192" s="117">
        <f ca="1">VALUE(IFERROR(VLOOKUP(TEXT(K192,"yyyy-mm-dd"),BDiv_RAW!$L$6:$M$1048576,2,FALSE),0))*$N$2</f>
        <v>0</v>
      </c>
      <c r="Q192" s="113"/>
    </row>
    <row r="193" spans="1:17" ht="16.5">
      <c r="A193" s="120">
        <f t="shared" ca="1" si="18"/>
        <v>44044</v>
      </c>
      <c r="B193" s="54">
        <f t="shared" ca="1" si="22"/>
        <v>44044</v>
      </c>
      <c r="C193" s="117">
        <f ca="1">VALUE(IFERROR(VLOOKUP(TEXT(B193,"yyyy-mm-dd"),BDiv_RAW!$C$6:$D$1048576,2,FALSE),0))*$N$2</f>
        <v>0</v>
      </c>
      <c r="D193" s="81">
        <f t="shared" ca="1" si="19"/>
        <v>44044</v>
      </c>
      <c r="E193" s="54">
        <f t="shared" ca="1" si="23"/>
        <v>44044</v>
      </c>
      <c r="F193" s="117">
        <f ca="1">VALUE(IFERROR(VLOOKUP(TEXT(E193,"yyyy-mm-dd"),BDiv_RAW!$F$6:$G$1048576,2,FALSE),0))*$N$2</f>
        <v>0</v>
      </c>
      <c r="G193" s="81">
        <f t="shared" ca="1" si="20"/>
        <v>44044</v>
      </c>
      <c r="H193" s="54">
        <f t="shared" ca="1" si="24"/>
        <v>44044</v>
      </c>
      <c r="I193" s="117">
        <f ca="1">VALUE(IFERROR(VLOOKUP(TEXT(H193,"yyyy-mm-dd"),BDiv_RAW!$I$6:$J$1048576,2,FALSE),0))*$N$2</f>
        <v>0</v>
      </c>
      <c r="J193" s="81">
        <f t="shared" ca="1" si="21"/>
        <v>44044</v>
      </c>
      <c r="K193" s="54">
        <f t="shared" ca="1" si="25"/>
        <v>44044</v>
      </c>
      <c r="L193" s="117">
        <f ca="1">VALUE(IFERROR(VLOOKUP(TEXT(K193,"yyyy-mm-dd"),BDiv_RAW!$L$6:$M$1048576,2,FALSE),0))*$N$2</f>
        <v>0</v>
      </c>
      <c r="Q193" s="113"/>
    </row>
    <row r="194" spans="1:17" ht="16.5">
      <c r="A194" s="120">
        <f t="shared" ca="1" si="18"/>
        <v>44045</v>
      </c>
      <c r="B194" s="54">
        <f t="shared" ca="1" si="22"/>
        <v>44045</v>
      </c>
      <c r="C194" s="117">
        <f ca="1">VALUE(IFERROR(VLOOKUP(TEXT(B194,"yyyy-mm-dd"),BDiv_RAW!$C$6:$D$1048576,2,FALSE),0))*$N$2</f>
        <v>0</v>
      </c>
      <c r="D194" s="81">
        <f t="shared" ca="1" si="19"/>
        <v>44045</v>
      </c>
      <c r="E194" s="54">
        <f t="shared" ca="1" si="23"/>
        <v>44045</v>
      </c>
      <c r="F194" s="117">
        <f ca="1">VALUE(IFERROR(VLOOKUP(TEXT(E194,"yyyy-mm-dd"),BDiv_RAW!$F$6:$G$1048576,2,FALSE),0))*$N$2</f>
        <v>0</v>
      </c>
      <c r="G194" s="81">
        <f t="shared" ca="1" si="20"/>
        <v>44045</v>
      </c>
      <c r="H194" s="54">
        <f t="shared" ca="1" si="24"/>
        <v>44045</v>
      </c>
      <c r="I194" s="117">
        <f ca="1">VALUE(IFERROR(VLOOKUP(TEXT(H194,"yyyy-mm-dd"),BDiv_RAW!$I$6:$J$1048576,2,FALSE),0))*$N$2</f>
        <v>0</v>
      </c>
      <c r="J194" s="81">
        <f t="shared" ca="1" si="21"/>
        <v>44045</v>
      </c>
      <c r="K194" s="54">
        <f t="shared" ca="1" si="25"/>
        <v>44045</v>
      </c>
      <c r="L194" s="117">
        <f ca="1">VALUE(IFERROR(VLOOKUP(TEXT(K194,"yyyy-mm-dd"),BDiv_RAW!$L$6:$M$1048576,2,FALSE),0))*$N$2</f>
        <v>0</v>
      </c>
      <c r="Q194" s="113"/>
    </row>
    <row r="195" spans="1:17" ht="16.5">
      <c r="A195" s="120">
        <f t="shared" ref="A195:A258" ca="1" si="26">B195</f>
        <v>44046</v>
      </c>
      <c r="B195" s="54">
        <f t="shared" ca="1" si="22"/>
        <v>44046</v>
      </c>
      <c r="C195" s="117">
        <f ca="1">VALUE(IFERROR(VLOOKUP(TEXT(B195,"yyyy-mm-dd"),BDiv_RAW!$C$6:$D$1048576,2,FALSE),0))*$N$2</f>
        <v>0</v>
      </c>
      <c r="D195" s="81">
        <f t="shared" ref="D195:D258" ca="1" si="27">E195</f>
        <v>44046</v>
      </c>
      <c r="E195" s="54">
        <f t="shared" ca="1" si="23"/>
        <v>44046</v>
      </c>
      <c r="F195" s="117">
        <f ca="1">VALUE(IFERROR(VLOOKUP(TEXT(E195,"yyyy-mm-dd"),BDiv_RAW!$F$6:$G$1048576,2,FALSE),0))*$N$2</f>
        <v>0</v>
      </c>
      <c r="G195" s="81">
        <f t="shared" ref="G195:G258" ca="1" si="28">H195</f>
        <v>44046</v>
      </c>
      <c r="H195" s="54">
        <f t="shared" ca="1" si="24"/>
        <v>44046</v>
      </c>
      <c r="I195" s="117">
        <f ca="1">VALUE(IFERROR(VLOOKUP(TEXT(H195,"yyyy-mm-dd"),BDiv_RAW!$I$6:$J$1048576,2,FALSE),0))*$N$2</f>
        <v>0</v>
      </c>
      <c r="J195" s="81">
        <f t="shared" ref="J195:J258" ca="1" si="29">K195</f>
        <v>44046</v>
      </c>
      <c r="K195" s="54">
        <f t="shared" ca="1" si="25"/>
        <v>44046</v>
      </c>
      <c r="L195" s="117">
        <f ca="1">VALUE(IFERROR(VLOOKUP(TEXT(K195,"yyyy-mm-dd"),BDiv_RAW!$L$6:$M$1048576,2,FALSE),0))*$N$2</f>
        <v>0</v>
      </c>
      <c r="Q195" s="113"/>
    </row>
    <row r="196" spans="1:17" ht="16.5">
      <c r="A196" s="120">
        <f t="shared" ca="1" si="26"/>
        <v>44047</v>
      </c>
      <c r="B196" s="54">
        <f t="shared" ref="B196:B259" ca="1" si="30">B195+1</f>
        <v>44047</v>
      </c>
      <c r="C196" s="117">
        <f ca="1">VALUE(IFERROR(VLOOKUP(TEXT(B196,"yyyy-mm-dd"),BDiv_RAW!$C$6:$D$1048576,2,FALSE),0))*$N$2</f>
        <v>0</v>
      </c>
      <c r="D196" s="81">
        <f t="shared" ca="1" si="27"/>
        <v>44047</v>
      </c>
      <c r="E196" s="54">
        <f t="shared" ref="E196:E259" ca="1" si="31">E195+1</f>
        <v>44047</v>
      </c>
      <c r="F196" s="117">
        <f ca="1">VALUE(IFERROR(VLOOKUP(TEXT(E196,"yyyy-mm-dd"),BDiv_RAW!$F$6:$G$1048576,2,FALSE),0))*$N$2</f>
        <v>0</v>
      </c>
      <c r="G196" s="81">
        <f t="shared" ca="1" si="28"/>
        <v>44047</v>
      </c>
      <c r="H196" s="54">
        <f t="shared" ref="H196:H259" ca="1" si="32">H195+1</f>
        <v>44047</v>
      </c>
      <c r="I196" s="117">
        <f ca="1">VALUE(IFERROR(VLOOKUP(TEXT(H196,"yyyy-mm-dd"),BDiv_RAW!$I$6:$J$1048576,2,FALSE),0))*$N$2</f>
        <v>0</v>
      </c>
      <c r="J196" s="81">
        <f t="shared" ca="1" si="29"/>
        <v>44047</v>
      </c>
      <c r="K196" s="54">
        <f t="shared" ref="K196:K259" ca="1" si="33">K195+1</f>
        <v>44047</v>
      </c>
      <c r="L196" s="117">
        <f ca="1">VALUE(IFERROR(VLOOKUP(TEXT(K196,"yyyy-mm-dd"),BDiv_RAW!$L$6:$M$1048576,2,FALSE),0))*$N$2</f>
        <v>0</v>
      </c>
      <c r="Q196" s="113"/>
    </row>
    <row r="197" spans="1:17" ht="16.5">
      <c r="A197" s="120">
        <f t="shared" ca="1" si="26"/>
        <v>44048</v>
      </c>
      <c r="B197" s="54">
        <f t="shared" ca="1" si="30"/>
        <v>44048</v>
      </c>
      <c r="C197" s="117">
        <f ca="1">VALUE(IFERROR(VLOOKUP(TEXT(B197,"yyyy-mm-dd"),BDiv_RAW!$C$6:$D$1048576,2,FALSE),0))*$N$2</f>
        <v>0</v>
      </c>
      <c r="D197" s="81">
        <f t="shared" ca="1" si="27"/>
        <v>44048</v>
      </c>
      <c r="E197" s="54">
        <f t="shared" ca="1" si="31"/>
        <v>44048</v>
      </c>
      <c r="F197" s="117">
        <f ca="1">VALUE(IFERROR(VLOOKUP(TEXT(E197,"yyyy-mm-dd"),BDiv_RAW!$F$6:$G$1048576,2,FALSE),0))*$N$2</f>
        <v>0</v>
      </c>
      <c r="G197" s="81">
        <f t="shared" ca="1" si="28"/>
        <v>44048</v>
      </c>
      <c r="H197" s="54">
        <f t="shared" ca="1" si="32"/>
        <v>44048</v>
      </c>
      <c r="I197" s="117">
        <f ca="1">VALUE(IFERROR(VLOOKUP(TEXT(H197,"yyyy-mm-dd"),BDiv_RAW!$I$6:$J$1048576,2,FALSE),0))*$N$2</f>
        <v>0</v>
      </c>
      <c r="J197" s="81">
        <f t="shared" ca="1" si="29"/>
        <v>44048</v>
      </c>
      <c r="K197" s="54">
        <f t="shared" ca="1" si="33"/>
        <v>44048</v>
      </c>
      <c r="L197" s="117">
        <f ca="1">VALUE(IFERROR(VLOOKUP(TEXT(K197,"yyyy-mm-dd"),BDiv_RAW!$L$6:$M$1048576,2,FALSE),0))*$N$2</f>
        <v>0</v>
      </c>
      <c r="Q197" s="113"/>
    </row>
    <row r="198" spans="1:17" ht="16.5">
      <c r="A198" s="120">
        <f t="shared" ca="1" si="26"/>
        <v>44049</v>
      </c>
      <c r="B198" s="54">
        <f t="shared" ca="1" si="30"/>
        <v>44049</v>
      </c>
      <c r="C198" s="117">
        <f ca="1">VALUE(IFERROR(VLOOKUP(TEXT(B198,"yyyy-mm-dd"),BDiv_RAW!$C$6:$D$1048576,2,FALSE),0))*$N$2</f>
        <v>0</v>
      </c>
      <c r="D198" s="81">
        <f t="shared" ca="1" si="27"/>
        <v>44049</v>
      </c>
      <c r="E198" s="54">
        <f t="shared" ca="1" si="31"/>
        <v>44049</v>
      </c>
      <c r="F198" s="117">
        <f ca="1">VALUE(IFERROR(VLOOKUP(TEXT(E198,"yyyy-mm-dd"),BDiv_RAW!$F$6:$G$1048576,2,FALSE),0))*$N$2</f>
        <v>0</v>
      </c>
      <c r="G198" s="81">
        <f t="shared" ca="1" si="28"/>
        <v>44049</v>
      </c>
      <c r="H198" s="54">
        <f t="shared" ca="1" si="32"/>
        <v>44049</v>
      </c>
      <c r="I198" s="117">
        <f ca="1">VALUE(IFERROR(VLOOKUP(TEXT(H198,"yyyy-mm-dd"),BDiv_RAW!$I$6:$J$1048576,2,FALSE),0))*$N$2</f>
        <v>0</v>
      </c>
      <c r="J198" s="81">
        <f t="shared" ca="1" si="29"/>
        <v>44049</v>
      </c>
      <c r="K198" s="54">
        <f t="shared" ca="1" si="33"/>
        <v>44049</v>
      </c>
      <c r="L198" s="117">
        <f ca="1">VALUE(IFERROR(VLOOKUP(TEXT(K198,"yyyy-mm-dd"),BDiv_RAW!$L$6:$M$1048576,2,FALSE),0))*$N$2</f>
        <v>0</v>
      </c>
      <c r="Q198" s="113"/>
    </row>
    <row r="199" spans="1:17" ht="16.5">
      <c r="A199" s="120">
        <f t="shared" ca="1" si="26"/>
        <v>44050</v>
      </c>
      <c r="B199" s="54">
        <f t="shared" ca="1" si="30"/>
        <v>44050</v>
      </c>
      <c r="C199" s="117">
        <f ca="1">VALUE(IFERROR(VLOOKUP(TEXT(B199,"yyyy-mm-dd"),BDiv_RAW!$C$6:$D$1048576,2,FALSE),0))*$N$2</f>
        <v>0</v>
      </c>
      <c r="D199" s="81">
        <f t="shared" ca="1" si="27"/>
        <v>44050</v>
      </c>
      <c r="E199" s="54">
        <f t="shared" ca="1" si="31"/>
        <v>44050</v>
      </c>
      <c r="F199" s="117">
        <f ca="1">VALUE(IFERROR(VLOOKUP(TEXT(E199,"yyyy-mm-dd"),BDiv_RAW!$F$6:$G$1048576,2,FALSE),0))*$N$2</f>
        <v>0</v>
      </c>
      <c r="G199" s="81">
        <f t="shared" ca="1" si="28"/>
        <v>44050</v>
      </c>
      <c r="H199" s="54">
        <f t="shared" ca="1" si="32"/>
        <v>44050</v>
      </c>
      <c r="I199" s="117">
        <f ca="1">VALUE(IFERROR(VLOOKUP(TEXT(H199,"yyyy-mm-dd"),BDiv_RAW!$I$6:$J$1048576,2,FALSE),0))*$N$2</f>
        <v>0</v>
      </c>
      <c r="J199" s="81">
        <f t="shared" ca="1" si="29"/>
        <v>44050</v>
      </c>
      <c r="K199" s="54">
        <f t="shared" ca="1" si="33"/>
        <v>44050</v>
      </c>
      <c r="L199" s="117">
        <f ca="1">VALUE(IFERROR(VLOOKUP(TEXT(K199,"yyyy-mm-dd"),BDiv_RAW!$L$6:$M$1048576,2,FALSE),0))*$N$2</f>
        <v>0</v>
      </c>
      <c r="Q199" s="113"/>
    </row>
    <row r="200" spans="1:17" ht="16.5">
      <c r="A200" s="120">
        <f t="shared" ca="1" si="26"/>
        <v>44051</v>
      </c>
      <c r="B200" s="54">
        <f t="shared" ca="1" si="30"/>
        <v>44051</v>
      </c>
      <c r="C200" s="117">
        <f ca="1">VALUE(IFERROR(VLOOKUP(TEXT(B200,"yyyy-mm-dd"),BDiv_RAW!$C$6:$D$1048576,2,FALSE),0))*$N$2</f>
        <v>0</v>
      </c>
      <c r="D200" s="81">
        <f t="shared" ca="1" si="27"/>
        <v>44051</v>
      </c>
      <c r="E200" s="54">
        <f t="shared" ca="1" si="31"/>
        <v>44051</v>
      </c>
      <c r="F200" s="117">
        <f ca="1">VALUE(IFERROR(VLOOKUP(TEXT(E200,"yyyy-mm-dd"),BDiv_RAW!$F$6:$G$1048576,2,FALSE),0))*$N$2</f>
        <v>0</v>
      </c>
      <c r="G200" s="81">
        <f t="shared" ca="1" si="28"/>
        <v>44051</v>
      </c>
      <c r="H200" s="54">
        <f t="shared" ca="1" si="32"/>
        <v>44051</v>
      </c>
      <c r="I200" s="117">
        <f ca="1">VALUE(IFERROR(VLOOKUP(TEXT(H200,"yyyy-mm-dd"),BDiv_RAW!$I$6:$J$1048576,2,FALSE),0))*$N$2</f>
        <v>0</v>
      </c>
      <c r="J200" s="81">
        <f t="shared" ca="1" si="29"/>
        <v>44051</v>
      </c>
      <c r="K200" s="54">
        <f t="shared" ca="1" si="33"/>
        <v>44051</v>
      </c>
      <c r="L200" s="117">
        <f ca="1">VALUE(IFERROR(VLOOKUP(TEXT(K200,"yyyy-mm-dd"),BDiv_RAW!$L$6:$M$1048576,2,FALSE),0))*$N$2</f>
        <v>0</v>
      </c>
      <c r="Q200" s="113"/>
    </row>
    <row r="201" spans="1:17" ht="16.5">
      <c r="A201" s="120">
        <f t="shared" ca="1" si="26"/>
        <v>44052</v>
      </c>
      <c r="B201" s="54">
        <f t="shared" ca="1" si="30"/>
        <v>44052</v>
      </c>
      <c r="C201" s="117">
        <f ca="1">VALUE(IFERROR(VLOOKUP(TEXT(B201,"yyyy-mm-dd"),BDiv_RAW!$C$6:$D$1048576,2,FALSE),0))*$N$2</f>
        <v>0</v>
      </c>
      <c r="D201" s="81">
        <f t="shared" ca="1" si="27"/>
        <v>44052</v>
      </c>
      <c r="E201" s="54">
        <f t="shared" ca="1" si="31"/>
        <v>44052</v>
      </c>
      <c r="F201" s="117">
        <f ca="1">VALUE(IFERROR(VLOOKUP(TEXT(E201,"yyyy-mm-dd"),BDiv_RAW!$F$6:$G$1048576,2,FALSE),0))*$N$2</f>
        <v>0</v>
      </c>
      <c r="G201" s="81">
        <f t="shared" ca="1" si="28"/>
        <v>44052</v>
      </c>
      <c r="H201" s="54">
        <f t="shared" ca="1" si="32"/>
        <v>44052</v>
      </c>
      <c r="I201" s="117">
        <f ca="1">VALUE(IFERROR(VLOOKUP(TEXT(H201,"yyyy-mm-dd"),BDiv_RAW!$I$6:$J$1048576,2,FALSE),0))*$N$2</f>
        <v>0</v>
      </c>
      <c r="J201" s="81">
        <f t="shared" ca="1" si="29"/>
        <v>44052</v>
      </c>
      <c r="K201" s="54">
        <f t="shared" ca="1" si="33"/>
        <v>44052</v>
      </c>
      <c r="L201" s="117">
        <f ca="1">VALUE(IFERROR(VLOOKUP(TEXT(K201,"yyyy-mm-dd"),BDiv_RAW!$L$6:$M$1048576,2,FALSE),0))*$N$2</f>
        <v>0</v>
      </c>
      <c r="Q201" s="113"/>
    </row>
    <row r="202" spans="1:17" ht="16.5">
      <c r="A202" s="120">
        <f t="shared" ca="1" si="26"/>
        <v>44053</v>
      </c>
      <c r="B202" s="54">
        <f t="shared" ca="1" si="30"/>
        <v>44053</v>
      </c>
      <c r="C202" s="117">
        <f ca="1">VALUE(IFERROR(VLOOKUP(TEXT(B202,"yyyy-mm-dd"),BDiv_RAW!$C$6:$D$1048576,2,FALSE),0))*$N$2</f>
        <v>0</v>
      </c>
      <c r="D202" s="81">
        <f t="shared" ca="1" si="27"/>
        <v>44053</v>
      </c>
      <c r="E202" s="54">
        <f t="shared" ca="1" si="31"/>
        <v>44053</v>
      </c>
      <c r="F202" s="117">
        <f ca="1">VALUE(IFERROR(VLOOKUP(TEXT(E202,"yyyy-mm-dd"),BDiv_RAW!$F$6:$G$1048576,2,FALSE),0))*$N$2</f>
        <v>0</v>
      </c>
      <c r="G202" s="81">
        <f t="shared" ca="1" si="28"/>
        <v>44053</v>
      </c>
      <c r="H202" s="54">
        <f t="shared" ca="1" si="32"/>
        <v>44053</v>
      </c>
      <c r="I202" s="117">
        <f ca="1">VALUE(IFERROR(VLOOKUP(TEXT(H202,"yyyy-mm-dd"),BDiv_RAW!$I$6:$J$1048576,2,FALSE),0))*$N$2</f>
        <v>0</v>
      </c>
      <c r="J202" s="81">
        <f t="shared" ca="1" si="29"/>
        <v>44053</v>
      </c>
      <c r="K202" s="54">
        <f t="shared" ca="1" si="33"/>
        <v>44053</v>
      </c>
      <c r="L202" s="117">
        <f ca="1">VALUE(IFERROR(VLOOKUP(TEXT(K202,"yyyy-mm-dd"),BDiv_RAW!$L$6:$M$1048576,2,FALSE),0))*$N$2</f>
        <v>0</v>
      </c>
      <c r="Q202" s="113"/>
    </row>
    <row r="203" spans="1:17" ht="16.5">
      <c r="A203" s="120">
        <f t="shared" ca="1" si="26"/>
        <v>44054</v>
      </c>
      <c r="B203" s="54">
        <f t="shared" ca="1" si="30"/>
        <v>44054</v>
      </c>
      <c r="C203" s="117">
        <f ca="1">VALUE(IFERROR(VLOOKUP(TEXT(B203,"yyyy-mm-dd"),BDiv_RAW!$C$6:$D$1048576,2,FALSE),0))*$N$2</f>
        <v>0</v>
      </c>
      <c r="D203" s="81">
        <f t="shared" ca="1" si="27"/>
        <v>44054</v>
      </c>
      <c r="E203" s="54">
        <f t="shared" ca="1" si="31"/>
        <v>44054</v>
      </c>
      <c r="F203" s="117">
        <f ca="1">VALUE(IFERROR(VLOOKUP(TEXT(E203,"yyyy-mm-dd"),BDiv_RAW!$F$6:$G$1048576,2,FALSE),0))*$N$2</f>
        <v>0</v>
      </c>
      <c r="G203" s="81">
        <f t="shared" ca="1" si="28"/>
        <v>44054</v>
      </c>
      <c r="H203" s="54">
        <f t="shared" ca="1" si="32"/>
        <v>44054</v>
      </c>
      <c r="I203" s="117">
        <f ca="1">VALUE(IFERROR(VLOOKUP(TEXT(H203,"yyyy-mm-dd"),BDiv_RAW!$I$6:$J$1048576,2,FALSE),0))*$N$2</f>
        <v>0</v>
      </c>
      <c r="J203" s="81">
        <f t="shared" ca="1" si="29"/>
        <v>44054</v>
      </c>
      <c r="K203" s="54">
        <f t="shared" ca="1" si="33"/>
        <v>44054</v>
      </c>
      <c r="L203" s="117">
        <f ca="1">VALUE(IFERROR(VLOOKUP(TEXT(K203,"yyyy-mm-dd"),BDiv_RAW!$L$6:$M$1048576,2,FALSE),0))*$N$2</f>
        <v>0</v>
      </c>
      <c r="Q203" s="113"/>
    </row>
    <row r="204" spans="1:17" ht="16.5">
      <c r="A204" s="120">
        <f t="shared" ca="1" si="26"/>
        <v>44055</v>
      </c>
      <c r="B204" s="54">
        <f t="shared" ca="1" si="30"/>
        <v>44055</v>
      </c>
      <c r="C204" s="117">
        <f ca="1">VALUE(IFERROR(VLOOKUP(TEXT(B204,"yyyy-mm-dd"),BDiv_RAW!$C$6:$D$1048576,2,FALSE),0))*$N$2</f>
        <v>0</v>
      </c>
      <c r="D204" s="81">
        <f t="shared" ca="1" si="27"/>
        <v>44055</v>
      </c>
      <c r="E204" s="54">
        <f t="shared" ca="1" si="31"/>
        <v>44055</v>
      </c>
      <c r="F204" s="117">
        <f ca="1">VALUE(IFERROR(VLOOKUP(TEXT(E204,"yyyy-mm-dd"),BDiv_RAW!$F$6:$G$1048576,2,FALSE),0))*$N$2</f>
        <v>0</v>
      </c>
      <c r="G204" s="81">
        <f t="shared" ca="1" si="28"/>
        <v>44055</v>
      </c>
      <c r="H204" s="54">
        <f t="shared" ca="1" si="32"/>
        <v>44055</v>
      </c>
      <c r="I204" s="117">
        <f ca="1">VALUE(IFERROR(VLOOKUP(TEXT(H204,"yyyy-mm-dd"),BDiv_RAW!$I$6:$J$1048576,2,FALSE),0))*$N$2</f>
        <v>0</v>
      </c>
      <c r="J204" s="81">
        <f t="shared" ca="1" si="29"/>
        <v>44055</v>
      </c>
      <c r="K204" s="54">
        <f t="shared" ca="1" si="33"/>
        <v>44055</v>
      </c>
      <c r="L204" s="117">
        <f ca="1">VALUE(IFERROR(VLOOKUP(TEXT(K204,"yyyy-mm-dd"),BDiv_RAW!$L$6:$M$1048576,2,FALSE),0))*$N$2</f>
        <v>0</v>
      </c>
      <c r="Q204" s="113"/>
    </row>
    <row r="205" spans="1:17" ht="16.5">
      <c r="A205" s="120">
        <f t="shared" ca="1" si="26"/>
        <v>44056</v>
      </c>
      <c r="B205" s="54">
        <f t="shared" ca="1" si="30"/>
        <v>44056</v>
      </c>
      <c r="C205" s="117">
        <f ca="1">VALUE(IFERROR(VLOOKUP(TEXT(B205,"yyyy-mm-dd"),BDiv_RAW!$C$6:$D$1048576,2,FALSE),0))*$N$2</f>
        <v>0</v>
      </c>
      <c r="D205" s="81">
        <f t="shared" ca="1" si="27"/>
        <v>44056</v>
      </c>
      <c r="E205" s="54">
        <f t="shared" ca="1" si="31"/>
        <v>44056</v>
      </c>
      <c r="F205" s="117">
        <f ca="1">VALUE(IFERROR(VLOOKUP(TEXT(E205,"yyyy-mm-dd"),BDiv_RAW!$F$6:$G$1048576,2,FALSE),0))*$N$2</f>
        <v>0</v>
      </c>
      <c r="G205" s="81">
        <f t="shared" ca="1" si="28"/>
        <v>44056</v>
      </c>
      <c r="H205" s="54">
        <f t="shared" ca="1" si="32"/>
        <v>44056</v>
      </c>
      <c r="I205" s="117">
        <f ca="1">VALUE(IFERROR(VLOOKUP(TEXT(H205,"yyyy-mm-dd"),BDiv_RAW!$I$6:$J$1048576,2,FALSE),0))*$N$2</f>
        <v>0</v>
      </c>
      <c r="J205" s="81">
        <f t="shared" ca="1" si="29"/>
        <v>44056</v>
      </c>
      <c r="K205" s="54">
        <f t="shared" ca="1" si="33"/>
        <v>44056</v>
      </c>
      <c r="L205" s="117">
        <f ca="1">VALUE(IFERROR(VLOOKUP(TEXT(K205,"yyyy-mm-dd"),BDiv_RAW!$L$6:$M$1048576,2,FALSE),0))*$N$2</f>
        <v>0</v>
      </c>
      <c r="Q205" s="113"/>
    </row>
    <row r="206" spans="1:17" ht="16.5">
      <c r="A206" s="120">
        <f t="shared" ca="1" si="26"/>
        <v>44057</v>
      </c>
      <c r="B206" s="54">
        <f t="shared" ca="1" si="30"/>
        <v>44057</v>
      </c>
      <c r="C206" s="117">
        <f ca="1">VALUE(IFERROR(VLOOKUP(TEXT(B206,"yyyy-mm-dd"),BDiv_RAW!$C$6:$D$1048576,2,FALSE),0))*$N$2</f>
        <v>0</v>
      </c>
      <c r="D206" s="81">
        <f t="shared" ca="1" si="27"/>
        <v>44057</v>
      </c>
      <c r="E206" s="54">
        <f t="shared" ca="1" si="31"/>
        <v>44057</v>
      </c>
      <c r="F206" s="117">
        <f ca="1">VALUE(IFERROR(VLOOKUP(TEXT(E206,"yyyy-mm-dd"),BDiv_RAW!$F$6:$G$1048576,2,FALSE),0))*$N$2</f>
        <v>0</v>
      </c>
      <c r="G206" s="81">
        <f t="shared" ca="1" si="28"/>
        <v>44057</v>
      </c>
      <c r="H206" s="54">
        <f t="shared" ca="1" si="32"/>
        <v>44057</v>
      </c>
      <c r="I206" s="117">
        <f ca="1">VALUE(IFERROR(VLOOKUP(TEXT(H206,"yyyy-mm-dd"),BDiv_RAW!$I$6:$J$1048576,2,FALSE),0))*$N$2</f>
        <v>0</v>
      </c>
      <c r="J206" s="81">
        <f t="shared" ca="1" si="29"/>
        <v>44057</v>
      </c>
      <c r="K206" s="54">
        <f t="shared" ca="1" si="33"/>
        <v>44057</v>
      </c>
      <c r="L206" s="117">
        <f ca="1">VALUE(IFERROR(VLOOKUP(TEXT(K206,"yyyy-mm-dd"),BDiv_RAW!$L$6:$M$1048576,2,FALSE),0))*$N$2</f>
        <v>0</v>
      </c>
      <c r="Q206" s="113"/>
    </row>
    <row r="207" spans="1:17" ht="16.5">
      <c r="A207" s="120">
        <f t="shared" ca="1" si="26"/>
        <v>44058</v>
      </c>
      <c r="B207" s="54">
        <f t="shared" ca="1" si="30"/>
        <v>44058</v>
      </c>
      <c r="C207" s="117">
        <f ca="1">VALUE(IFERROR(VLOOKUP(TEXT(B207,"yyyy-mm-dd"),BDiv_RAW!$C$6:$D$1048576,2,FALSE),0))*$N$2</f>
        <v>0</v>
      </c>
      <c r="D207" s="81">
        <f t="shared" ca="1" si="27"/>
        <v>44058</v>
      </c>
      <c r="E207" s="54">
        <f t="shared" ca="1" si="31"/>
        <v>44058</v>
      </c>
      <c r="F207" s="117">
        <f ca="1">VALUE(IFERROR(VLOOKUP(TEXT(E207,"yyyy-mm-dd"),BDiv_RAW!$F$6:$G$1048576,2,FALSE),0))*$N$2</f>
        <v>0</v>
      </c>
      <c r="G207" s="81">
        <f t="shared" ca="1" si="28"/>
        <v>44058</v>
      </c>
      <c r="H207" s="54">
        <f t="shared" ca="1" si="32"/>
        <v>44058</v>
      </c>
      <c r="I207" s="117">
        <f ca="1">VALUE(IFERROR(VLOOKUP(TEXT(H207,"yyyy-mm-dd"),BDiv_RAW!$I$6:$J$1048576,2,FALSE),0))*$N$2</f>
        <v>0</v>
      </c>
      <c r="J207" s="81">
        <f t="shared" ca="1" si="29"/>
        <v>44058</v>
      </c>
      <c r="K207" s="54">
        <f t="shared" ca="1" si="33"/>
        <v>44058</v>
      </c>
      <c r="L207" s="117">
        <f ca="1">VALUE(IFERROR(VLOOKUP(TEXT(K207,"yyyy-mm-dd"),BDiv_RAW!$L$6:$M$1048576,2,FALSE),0))*$N$2</f>
        <v>0</v>
      </c>
      <c r="Q207" s="113"/>
    </row>
    <row r="208" spans="1:17" ht="16.5">
      <c r="A208" s="120">
        <f t="shared" ca="1" si="26"/>
        <v>44059</v>
      </c>
      <c r="B208" s="54">
        <f t="shared" ca="1" si="30"/>
        <v>44059</v>
      </c>
      <c r="C208" s="117">
        <f ca="1">VALUE(IFERROR(VLOOKUP(TEXT(B208,"yyyy-mm-dd"),BDiv_RAW!$C$6:$D$1048576,2,FALSE),0))*$N$2</f>
        <v>0</v>
      </c>
      <c r="D208" s="81">
        <f t="shared" ca="1" si="27"/>
        <v>44059</v>
      </c>
      <c r="E208" s="54">
        <f t="shared" ca="1" si="31"/>
        <v>44059</v>
      </c>
      <c r="F208" s="117">
        <f ca="1">VALUE(IFERROR(VLOOKUP(TEXT(E208,"yyyy-mm-dd"),BDiv_RAW!$F$6:$G$1048576,2,FALSE),0))*$N$2</f>
        <v>0</v>
      </c>
      <c r="G208" s="81">
        <f t="shared" ca="1" si="28"/>
        <v>44059</v>
      </c>
      <c r="H208" s="54">
        <f t="shared" ca="1" si="32"/>
        <v>44059</v>
      </c>
      <c r="I208" s="117">
        <f ca="1">VALUE(IFERROR(VLOOKUP(TEXT(H208,"yyyy-mm-dd"),BDiv_RAW!$I$6:$J$1048576,2,FALSE),0))*$N$2</f>
        <v>0</v>
      </c>
      <c r="J208" s="81">
        <f t="shared" ca="1" si="29"/>
        <v>44059</v>
      </c>
      <c r="K208" s="54">
        <f t="shared" ca="1" si="33"/>
        <v>44059</v>
      </c>
      <c r="L208" s="117">
        <f ca="1">VALUE(IFERROR(VLOOKUP(TEXT(K208,"yyyy-mm-dd"),BDiv_RAW!$L$6:$M$1048576,2,FALSE),0))*$N$2</f>
        <v>0</v>
      </c>
    </row>
    <row r="209" spans="1:12" ht="16.5">
      <c r="A209" s="120">
        <f t="shared" ca="1" si="26"/>
        <v>44060</v>
      </c>
      <c r="B209" s="54">
        <f t="shared" ca="1" si="30"/>
        <v>44060</v>
      </c>
      <c r="C209" s="117">
        <f ca="1">VALUE(IFERROR(VLOOKUP(TEXT(B209,"yyyy-mm-dd"),BDiv_RAW!$C$6:$D$1048576,2,FALSE),0))*$N$2</f>
        <v>0</v>
      </c>
      <c r="D209" s="81">
        <f t="shared" ca="1" si="27"/>
        <v>44060</v>
      </c>
      <c r="E209" s="54">
        <f t="shared" ca="1" si="31"/>
        <v>44060</v>
      </c>
      <c r="F209" s="117">
        <f ca="1">VALUE(IFERROR(VLOOKUP(TEXT(E209,"yyyy-mm-dd"),BDiv_RAW!$F$6:$G$1048576,2,FALSE),0))*$N$2</f>
        <v>0</v>
      </c>
      <c r="G209" s="81">
        <f t="shared" ca="1" si="28"/>
        <v>44060</v>
      </c>
      <c r="H209" s="54">
        <f t="shared" ca="1" si="32"/>
        <v>44060</v>
      </c>
      <c r="I209" s="117">
        <f ca="1">VALUE(IFERROR(VLOOKUP(TEXT(H209,"yyyy-mm-dd"),BDiv_RAW!$I$6:$J$1048576,2,FALSE),0))*$N$2</f>
        <v>0</v>
      </c>
      <c r="J209" s="81">
        <f t="shared" ca="1" si="29"/>
        <v>44060</v>
      </c>
      <c r="K209" s="54">
        <f t="shared" ca="1" si="33"/>
        <v>44060</v>
      </c>
      <c r="L209" s="117">
        <f ca="1">VALUE(IFERROR(VLOOKUP(TEXT(K209,"yyyy-mm-dd"),BDiv_RAW!$L$6:$M$1048576,2,FALSE),0))*$N$2</f>
        <v>0</v>
      </c>
    </row>
    <row r="210" spans="1:12" ht="16.5">
      <c r="A210" s="120">
        <f t="shared" ca="1" si="26"/>
        <v>44061</v>
      </c>
      <c r="B210" s="54">
        <f t="shared" ca="1" si="30"/>
        <v>44061</v>
      </c>
      <c r="C210" s="117">
        <f ca="1">VALUE(IFERROR(VLOOKUP(TEXT(B210,"yyyy-mm-dd"),BDiv_RAW!$C$6:$D$1048576,2,FALSE),0))*$N$2</f>
        <v>0</v>
      </c>
      <c r="D210" s="81">
        <f t="shared" ca="1" si="27"/>
        <v>44061</v>
      </c>
      <c r="E210" s="54">
        <f t="shared" ca="1" si="31"/>
        <v>44061</v>
      </c>
      <c r="F210" s="117">
        <f ca="1">VALUE(IFERROR(VLOOKUP(TEXT(E210,"yyyy-mm-dd"),BDiv_RAW!$F$6:$G$1048576,2,FALSE),0))*$N$2</f>
        <v>0</v>
      </c>
      <c r="G210" s="81">
        <f t="shared" ca="1" si="28"/>
        <v>44061</v>
      </c>
      <c r="H210" s="54">
        <f t="shared" ca="1" si="32"/>
        <v>44061</v>
      </c>
      <c r="I210" s="117">
        <f ca="1">VALUE(IFERROR(VLOOKUP(TEXT(H210,"yyyy-mm-dd"),BDiv_RAW!$I$6:$J$1048576,2,FALSE),0))*$N$2</f>
        <v>0</v>
      </c>
      <c r="J210" s="81">
        <f t="shared" ca="1" si="29"/>
        <v>44061</v>
      </c>
      <c r="K210" s="54">
        <f t="shared" ca="1" si="33"/>
        <v>44061</v>
      </c>
      <c r="L210" s="117">
        <f ca="1">VALUE(IFERROR(VLOOKUP(TEXT(K210,"yyyy-mm-dd"),BDiv_RAW!$L$6:$M$1048576,2,FALSE),0))*$N$2</f>
        <v>0</v>
      </c>
    </row>
    <row r="211" spans="1:12" ht="16.5">
      <c r="A211" s="120">
        <f t="shared" ca="1" si="26"/>
        <v>44062</v>
      </c>
      <c r="B211" s="54">
        <f t="shared" ca="1" si="30"/>
        <v>44062</v>
      </c>
      <c r="C211" s="117">
        <f ca="1">VALUE(IFERROR(VLOOKUP(TEXT(B211,"yyyy-mm-dd"),BDiv_RAW!$C$6:$D$1048576,2,FALSE),0))*$N$2</f>
        <v>0</v>
      </c>
      <c r="D211" s="81">
        <f t="shared" ca="1" si="27"/>
        <v>44062</v>
      </c>
      <c r="E211" s="54">
        <f t="shared" ca="1" si="31"/>
        <v>44062</v>
      </c>
      <c r="F211" s="117">
        <f ca="1">VALUE(IFERROR(VLOOKUP(TEXT(E211,"yyyy-mm-dd"),BDiv_RAW!$F$6:$G$1048576,2,FALSE),0))*$N$2</f>
        <v>0</v>
      </c>
      <c r="G211" s="81">
        <f t="shared" ca="1" si="28"/>
        <v>44062</v>
      </c>
      <c r="H211" s="54">
        <f t="shared" ca="1" si="32"/>
        <v>44062</v>
      </c>
      <c r="I211" s="117">
        <f ca="1">VALUE(IFERROR(VLOOKUP(TEXT(H211,"yyyy-mm-dd"),BDiv_RAW!$I$6:$J$1048576,2,FALSE),0))*$N$2</f>
        <v>0</v>
      </c>
      <c r="J211" s="81">
        <f t="shared" ca="1" si="29"/>
        <v>44062</v>
      </c>
      <c r="K211" s="54">
        <f t="shared" ca="1" si="33"/>
        <v>44062</v>
      </c>
      <c r="L211" s="117">
        <f ca="1">VALUE(IFERROR(VLOOKUP(TEXT(K211,"yyyy-mm-dd"),BDiv_RAW!$L$6:$M$1048576,2,FALSE),0))*$N$2</f>
        <v>0</v>
      </c>
    </row>
    <row r="212" spans="1:12" ht="16.5">
      <c r="A212" s="120">
        <f t="shared" ca="1" si="26"/>
        <v>44063</v>
      </c>
      <c r="B212" s="54">
        <f t="shared" ca="1" si="30"/>
        <v>44063</v>
      </c>
      <c r="C212" s="117">
        <f ca="1">VALUE(IFERROR(VLOOKUP(TEXT(B212,"yyyy-mm-dd"),BDiv_RAW!$C$6:$D$1048576,2,FALSE),0))*$N$2</f>
        <v>0</v>
      </c>
      <c r="D212" s="81">
        <f t="shared" ca="1" si="27"/>
        <v>44063</v>
      </c>
      <c r="E212" s="54">
        <f t="shared" ca="1" si="31"/>
        <v>44063</v>
      </c>
      <c r="F212" s="117">
        <f ca="1">VALUE(IFERROR(VLOOKUP(TEXT(E212,"yyyy-mm-dd"),BDiv_RAW!$F$6:$G$1048576,2,FALSE),0))*$N$2</f>
        <v>0</v>
      </c>
      <c r="G212" s="81">
        <f t="shared" ca="1" si="28"/>
        <v>44063</v>
      </c>
      <c r="H212" s="54">
        <f t="shared" ca="1" si="32"/>
        <v>44063</v>
      </c>
      <c r="I212" s="117">
        <f ca="1">VALUE(IFERROR(VLOOKUP(TEXT(H212,"yyyy-mm-dd"),BDiv_RAW!$I$6:$J$1048576,2,FALSE),0))*$N$2</f>
        <v>0</v>
      </c>
      <c r="J212" s="81">
        <f t="shared" ca="1" si="29"/>
        <v>44063</v>
      </c>
      <c r="K212" s="54">
        <f t="shared" ca="1" si="33"/>
        <v>44063</v>
      </c>
      <c r="L212" s="117">
        <f ca="1">VALUE(IFERROR(VLOOKUP(TEXT(K212,"yyyy-mm-dd"),BDiv_RAW!$L$6:$M$1048576,2,FALSE),0))*$N$2</f>
        <v>0</v>
      </c>
    </row>
    <row r="213" spans="1:12" ht="16.5">
      <c r="A213" s="120">
        <f t="shared" ca="1" si="26"/>
        <v>44064</v>
      </c>
      <c r="B213" s="54">
        <f t="shared" ca="1" si="30"/>
        <v>44064</v>
      </c>
      <c r="C213" s="117">
        <f ca="1">VALUE(IFERROR(VLOOKUP(TEXT(B213,"yyyy-mm-dd"),BDiv_RAW!$C$6:$D$1048576,2,FALSE),0))*$N$2</f>
        <v>0</v>
      </c>
      <c r="D213" s="81">
        <f t="shared" ca="1" si="27"/>
        <v>44064</v>
      </c>
      <c r="E213" s="54">
        <f t="shared" ca="1" si="31"/>
        <v>44064</v>
      </c>
      <c r="F213" s="117">
        <f ca="1">VALUE(IFERROR(VLOOKUP(TEXT(E213,"yyyy-mm-dd"),BDiv_RAW!$F$6:$G$1048576,2,FALSE),0))*$N$2</f>
        <v>0</v>
      </c>
      <c r="G213" s="81">
        <f t="shared" ca="1" si="28"/>
        <v>44064</v>
      </c>
      <c r="H213" s="54">
        <f t="shared" ca="1" si="32"/>
        <v>44064</v>
      </c>
      <c r="I213" s="117">
        <f ca="1">VALUE(IFERROR(VLOOKUP(TEXT(H213,"yyyy-mm-dd"),BDiv_RAW!$I$6:$J$1048576,2,FALSE),0))*$N$2</f>
        <v>0</v>
      </c>
      <c r="J213" s="81">
        <f t="shared" ca="1" si="29"/>
        <v>44064</v>
      </c>
      <c r="K213" s="54">
        <f t="shared" ca="1" si="33"/>
        <v>44064</v>
      </c>
      <c r="L213" s="117">
        <f ca="1">VALUE(IFERROR(VLOOKUP(TEXT(K213,"yyyy-mm-dd"),BDiv_RAW!$L$6:$M$1048576,2,FALSE),0))*$N$2</f>
        <v>0</v>
      </c>
    </row>
    <row r="214" spans="1:12" ht="16.5">
      <c r="A214" s="120">
        <f t="shared" ca="1" si="26"/>
        <v>44065</v>
      </c>
      <c r="B214" s="54">
        <f t="shared" ca="1" si="30"/>
        <v>44065</v>
      </c>
      <c r="C214" s="117">
        <f ca="1">VALUE(IFERROR(VLOOKUP(TEXT(B214,"yyyy-mm-dd"),BDiv_RAW!$C$6:$D$1048576,2,FALSE),0))*$N$2</f>
        <v>0</v>
      </c>
      <c r="D214" s="81">
        <f t="shared" ca="1" si="27"/>
        <v>44065</v>
      </c>
      <c r="E214" s="54">
        <f t="shared" ca="1" si="31"/>
        <v>44065</v>
      </c>
      <c r="F214" s="117">
        <f ca="1">VALUE(IFERROR(VLOOKUP(TEXT(E214,"yyyy-mm-dd"),BDiv_RAW!$F$6:$G$1048576,2,FALSE),0))*$N$2</f>
        <v>0</v>
      </c>
      <c r="G214" s="81">
        <f t="shared" ca="1" si="28"/>
        <v>44065</v>
      </c>
      <c r="H214" s="54">
        <f t="shared" ca="1" si="32"/>
        <v>44065</v>
      </c>
      <c r="I214" s="117">
        <f ca="1">VALUE(IFERROR(VLOOKUP(TEXT(H214,"yyyy-mm-dd"),BDiv_RAW!$I$6:$J$1048576,2,FALSE),0))*$N$2</f>
        <v>0</v>
      </c>
      <c r="J214" s="81">
        <f t="shared" ca="1" si="29"/>
        <v>44065</v>
      </c>
      <c r="K214" s="54">
        <f t="shared" ca="1" si="33"/>
        <v>44065</v>
      </c>
      <c r="L214" s="117">
        <f ca="1">VALUE(IFERROR(VLOOKUP(TEXT(K214,"yyyy-mm-dd"),BDiv_RAW!$L$6:$M$1048576,2,FALSE),0))*$N$2</f>
        <v>0</v>
      </c>
    </row>
    <row r="215" spans="1:12" ht="16.5">
      <c r="A215" s="120">
        <f t="shared" ca="1" si="26"/>
        <v>44066</v>
      </c>
      <c r="B215" s="54">
        <f t="shared" ca="1" si="30"/>
        <v>44066</v>
      </c>
      <c r="C215" s="117">
        <f ca="1">VALUE(IFERROR(VLOOKUP(TEXT(B215,"yyyy-mm-dd"),BDiv_RAW!$C$6:$D$1048576,2,FALSE),0))*$N$2</f>
        <v>0</v>
      </c>
      <c r="D215" s="81">
        <f t="shared" ca="1" si="27"/>
        <v>44066</v>
      </c>
      <c r="E215" s="54">
        <f t="shared" ca="1" si="31"/>
        <v>44066</v>
      </c>
      <c r="F215" s="117">
        <f ca="1">VALUE(IFERROR(VLOOKUP(TEXT(E215,"yyyy-mm-dd"),BDiv_RAW!$F$6:$G$1048576,2,FALSE),0))*$N$2</f>
        <v>0</v>
      </c>
      <c r="G215" s="81">
        <f t="shared" ca="1" si="28"/>
        <v>44066</v>
      </c>
      <c r="H215" s="54">
        <f t="shared" ca="1" si="32"/>
        <v>44066</v>
      </c>
      <c r="I215" s="117">
        <f ca="1">VALUE(IFERROR(VLOOKUP(TEXT(H215,"yyyy-mm-dd"),BDiv_RAW!$I$6:$J$1048576,2,FALSE),0))*$N$2</f>
        <v>0</v>
      </c>
      <c r="J215" s="81">
        <f t="shared" ca="1" si="29"/>
        <v>44066</v>
      </c>
      <c r="K215" s="54">
        <f t="shared" ca="1" si="33"/>
        <v>44066</v>
      </c>
      <c r="L215" s="117">
        <f ca="1">VALUE(IFERROR(VLOOKUP(TEXT(K215,"yyyy-mm-dd"),BDiv_RAW!$L$6:$M$1048576,2,FALSE),0))*$N$2</f>
        <v>0</v>
      </c>
    </row>
    <row r="216" spans="1:12" ht="16.5">
      <c r="A216" s="120">
        <f t="shared" ca="1" si="26"/>
        <v>44067</v>
      </c>
      <c r="B216" s="54">
        <f t="shared" ca="1" si="30"/>
        <v>44067</v>
      </c>
      <c r="C216" s="117">
        <f ca="1">VALUE(IFERROR(VLOOKUP(TEXT(B216,"yyyy-mm-dd"),BDiv_RAW!$C$6:$D$1048576,2,FALSE),0))*$N$2</f>
        <v>0</v>
      </c>
      <c r="D216" s="81">
        <f t="shared" ca="1" si="27"/>
        <v>44067</v>
      </c>
      <c r="E216" s="54">
        <f t="shared" ca="1" si="31"/>
        <v>44067</v>
      </c>
      <c r="F216" s="117">
        <f ca="1">VALUE(IFERROR(VLOOKUP(TEXT(E216,"yyyy-mm-dd"),BDiv_RAW!$F$6:$G$1048576,2,FALSE),0))*$N$2</f>
        <v>0</v>
      </c>
      <c r="G216" s="81">
        <f t="shared" ca="1" si="28"/>
        <v>44067</v>
      </c>
      <c r="H216" s="54">
        <f t="shared" ca="1" si="32"/>
        <v>44067</v>
      </c>
      <c r="I216" s="117">
        <f ca="1">VALUE(IFERROR(VLOOKUP(TEXT(H216,"yyyy-mm-dd"),BDiv_RAW!$I$6:$J$1048576,2,FALSE),0))*$N$2</f>
        <v>0</v>
      </c>
      <c r="J216" s="81">
        <f t="shared" ca="1" si="29"/>
        <v>44067</v>
      </c>
      <c r="K216" s="54">
        <f t="shared" ca="1" si="33"/>
        <v>44067</v>
      </c>
      <c r="L216" s="117">
        <f ca="1">VALUE(IFERROR(VLOOKUP(TEXT(K216,"yyyy-mm-dd"),BDiv_RAW!$L$6:$M$1048576,2,FALSE),0))*$N$2</f>
        <v>0</v>
      </c>
    </row>
    <row r="217" spans="1:12" ht="16.5">
      <c r="A217" s="120">
        <f t="shared" ca="1" si="26"/>
        <v>44068</v>
      </c>
      <c r="B217" s="54">
        <f t="shared" ca="1" si="30"/>
        <v>44068</v>
      </c>
      <c r="C217" s="117">
        <f ca="1">VALUE(IFERROR(VLOOKUP(TEXT(B217,"yyyy-mm-dd"),BDiv_RAW!$C$6:$D$1048576,2,FALSE),0))*$N$2</f>
        <v>0</v>
      </c>
      <c r="D217" s="81">
        <f t="shared" ca="1" si="27"/>
        <v>44068</v>
      </c>
      <c r="E217" s="54">
        <f t="shared" ca="1" si="31"/>
        <v>44068</v>
      </c>
      <c r="F217" s="117">
        <f ca="1">VALUE(IFERROR(VLOOKUP(TEXT(E217,"yyyy-mm-dd"),BDiv_RAW!$F$6:$G$1048576,2,FALSE),0))*$N$2</f>
        <v>0</v>
      </c>
      <c r="G217" s="81">
        <f t="shared" ca="1" si="28"/>
        <v>44068</v>
      </c>
      <c r="H217" s="54">
        <f t="shared" ca="1" si="32"/>
        <v>44068</v>
      </c>
      <c r="I217" s="117">
        <f ca="1">VALUE(IFERROR(VLOOKUP(TEXT(H217,"yyyy-mm-dd"),BDiv_RAW!$I$6:$J$1048576,2,FALSE),0))*$N$2</f>
        <v>0</v>
      </c>
      <c r="J217" s="81">
        <f t="shared" ca="1" si="29"/>
        <v>44068</v>
      </c>
      <c r="K217" s="54">
        <f t="shared" ca="1" si="33"/>
        <v>44068</v>
      </c>
      <c r="L217" s="117">
        <f ca="1">VALUE(IFERROR(VLOOKUP(TEXT(K217,"yyyy-mm-dd"),BDiv_RAW!$L$6:$M$1048576,2,FALSE),0))*$N$2</f>
        <v>0</v>
      </c>
    </row>
    <row r="218" spans="1:12" ht="16.5">
      <c r="A218" s="120">
        <f t="shared" ca="1" si="26"/>
        <v>44069</v>
      </c>
      <c r="B218" s="54">
        <f t="shared" ca="1" si="30"/>
        <v>44069</v>
      </c>
      <c r="C218" s="117">
        <f ca="1">VALUE(IFERROR(VLOOKUP(TEXT(B218,"yyyy-mm-dd"),BDiv_RAW!$C$6:$D$1048576,2,FALSE),0))*$N$2</f>
        <v>0</v>
      </c>
      <c r="D218" s="81">
        <f t="shared" ca="1" si="27"/>
        <v>44069</v>
      </c>
      <c r="E218" s="54">
        <f t="shared" ca="1" si="31"/>
        <v>44069</v>
      </c>
      <c r="F218" s="117">
        <f ca="1">VALUE(IFERROR(VLOOKUP(TEXT(E218,"yyyy-mm-dd"),BDiv_RAW!$F$6:$G$1048576,2,FALSE),0))*$N$2</f>
        <v>0</v>
      </c>
      <c r="G218" s="81">
        <f t="shared" ca="1" si="28"/>
        <v>44069</v>
      </c>
      <c r="H218" s="54">
        <f t="shared" ca="1" si="32"/>
        <v>44069</v>
      </c>
      <c r="I218" s="117">
        <f ca="1">VALUE(IFERROR(VLOOKUP(TEXT(H218,"yyyy-mm-dd"),BDiv_RAW!$I$6:$J$1048576,2,FALSE),0))*$N$2</f>
        <v>0</v>
      </c>
      <c r="J218" s="81">
        <f t="shared" ca="1" si="29"/>
        <v>44069</v>
      </c>
      <c r="K218" s="54">
        <f t="shared" ca="1" si="33"/>
        <v>44069</v>
      </c>
      <c r="L218" s="117">
        <f ca="1">VALUE(IFERROR(VLOOKUP(TEXT(K218,"yyyy-mm-dd"),BDiv_RAW!$L$6:$M$1048576,2,FALSE),0))*$N$2</f>
        <v>0</v>
      </c>
    </row>
    <row r="219" spans="1:12" ht="16.5">
      <c r="A219" s="120">
        <f t="shared" ca="1" si="26"/>
        <v>44070</v>
      </c>
      <c r="B219" s="54">
        <f t="shared" ca="1" si="30"/>
        <v>44070</v>
      </c>
      <c r="C219" s="117">
        <f ca="1">VALUE(IFERROR(VLOOKUP(TEXT(B219,"yyyy-mm-dd"),BDiv_RAW!$C$6:$D$1048576,2,FALSE),0))*$N$2</f>
        <v>0</v>
      </c>
      <c r="D219" s="81">
        <f t="shared" ca="1" si="27"/>
        <v>44070</v>
      </c>
      <c r="E219" s="54">
        <f t="shared" ca="1" si="31"/>
        <v>44070</v>
      </c>
      <c r="F219" s="117">
        <f ca="1">VALUE(IFERROR(VLOOKUP(TEXT(E219,"yyyy-mm-dd"),BDiv_RAW!$F$6:$G$1048576,2,FALSE),0))*$N$2</f>
        <v>0</v>
      </c>
      <c r="G219" s="81">
        <f t="shared" ca="1" si="28"/>
        <v>44070</v>
      </c>
      <c r="H219" s="54">
        <f t="shared" ca="1" si="32"/>
        <v>44070</v>
      </c>
      <c r="I219" s="117">
        <f ca="1">VALUE(IFERROR(VLOOKUP(TEXT(H219,"yyyy-mm-dd"),BDiv_RAW!$I$6:$J$1048576,2,FALSE),0))*$N$2</f>
        <v>0</v>
      </c>
      <c r="J219" s="81">
        <f t="shared" ca="1" si="29"/>
        <v>44070</v>
      </c>
      <c r="K219" s="54">
        <f t="shared" ca="1" si="33"/>
        <v>44070</v>
      </c>
      <c r="L219" s="117">
        <f ca="1">VALUE(IFERROR(VLOOKUP(TEXT(K219,"yyyy-mm-dd"),BDiv_RAW!$L$6:$M$1048576,2,FALSE),0))*$N$2</f>
        <v>0</v>
      </c>
    </row>
    <row r="220" spans="1:12" ht="16.5">
      <c r="A220" s="120">
        <f t="shared" ca="1" si="26"/>
        <v>44071</v>
      </c>
      <c r="B220" s="54">
        <f t="shared" ca="1" si="30"/>
        <v>44071</v>
      </c>
      <c r="C220" s="117">
        <f ca="1">VALUE(IFERROR(VLOOKUP(TEXT(B220,"yyyy-mm-dd"),BDiv_RAW!$C$6:$D$1048576,2,FALSE),0))*$N$2</f>
        <v>0</v>
      </c>
      <c r="D220" s="81">
        <f t="shared" ca="1" si="27"/>
        <v>44071</v>
      </c>
      <c r="E220" s="54">
        <f t="shared" ca="1" si="31"/>
        <v>44071</v>
      </c>
      <c r="F220" s="117">
        <f ca="1">VALUE(IFERROR(VLOOKUP(TEXT(E220,"yyyy-mm-dd"),BDiv_RAW!$F$6:$G$1048576,2,FALSE),0))*$N$2</f>
        <v>0</v>
      </c>
      <c r="G220" s="81">
        <f t="shared" ca="1" si="28"/>
        <v>44071</v>
      </c>
      <c r="H220" s="54">
        <f t="shared" ca="1" si="32"/>
        <v>44071</v>
      </c>
      <c r="I220" s="117">
        <f ca="1">VALUE(IFERROR(VLOOKUP(TEXT(H220,"yyyy-mm-dd"),BDiv_RAW!$I$6:$J$1048576,2,FALSE),0))*$N$2</f>
        <v>0</v>
      </c>
      <c r="J220" s="81">
        <f t="shared" ca="1" si="29"/>
        <v>44071</v>
      </c>
      <c r="K220" s="54">
        <f t="shared" ca="1" si="33"/>
        <v>44071</v>
      </c>
      <c r="L220" s="117">
        <f ca="1">VALUE(IFERROR(VLOOKUP(TEXT(K220,"yyyy-mm-dd"),BDiv_RAW!$L$6:$M$1048576,2,FALSE),0))*$N$2</f>
        <v>0</v>
      </c>
    </row>
    <row r="221" spans="1:12" ht="16.5">
      <c r="A221" s="120">
        <f t="shared" ca="1" si="26"/>
        <v>44072</v>
      </c>
      <c r="B221" s="54">
        <f t="shared" ca="1" si="30"/>
        <v>44072</v>
      </c>
      <c r="C221" s="117">
        <f ca="1">VALUE(IFERROR(VLOOKUP(TEXT(B221,"yyyy-mm-dd"),BDiv_RAW!$C$6:$D$1048576,2,FALSE),0))*$N$2</f>
        <v>0</v>
      </c>
      <c r="D221" s="81">
        <f t="shared" ca="1" si="27"/>
        <v>44072</v>
      </c>
      <c r="E221" s="54">
        <f t="shared" ca="1" si="31"/>
        <v>44072</v>
      </c>
      <c r="F221" s="117">
        <f ca="1">VALUE(IFERROR(VLOOKUP(TEXT(E221,"yyyy-mm-dd"),BDiv_RAW!$F$6:$G$1048576,2,FALSE),0))*$N$2</f>
        <v>0</v>
      </c>
      <c r="G221" s="81">
        <f t="shared" ca="1" si="28"/>
        <v>44072</v>
      </c>
      <c r="H221" s="54">
        <f t="shared" ca="1" si="32"/>
        <v>44072</v>
      </c>
      <c r="I221" s="117">
        <f ca="1">VALUE(IFERROR(VLOOKUP(TEXT(H221,"yyyy-mm-dd"),BDiv_RAW!$I$6:$J$1048576,2,FALSE),0))*$N$2</f>
        <v>0</v>
      </c>
      <c r="J221" s="81">
        <f t="shared" ca="1" si="29"/>
        <v>44072</v>
      </c>
      <c r="K221" s="54">
        <f t="shared" ca="1" si="33"/>
        <v>44072</v>
      </c>
      <c r="L221" s="117">
        <f ca="1">VALUE(IFERROR(VLOOKUP(TEXT(K221,"yyyy-mm-dd"),BDiv_RAW!$L$6:$M$1048576,2,FALSE),0))*$N$2</f>
        <v>0</v>
      </c>
    </row>
    <row r="222" spans="1:12" ht="16.5">
      <c r="A222" s="120">
        <f t="shared" ca="1" si="26"/>
        <v>44073</v>
      </c>
      <c r="B222" s="54">
        <f t="shared" ca="1" si="30"/>
        <v>44073</v>
      </c>
      <c r="C222" s="117">
        <f ca="1">VALUE(IFERROR(VLOOKUP(TEXT(B222,"yyyy-mm-dd"),BDiv_RAW!$C$6:$D$1048576,2,FALSE),0))*$N$2</f>
        <v>0</v>
      </c>
      <c r="D222" s="81">
        <f t="shared" ca="1" si="27"/>
        <v>44073</v>
      </c>
      <c r="E222" s="54">
        <f t="shared" ca="1" si="31"/>
        <v>44073</v>
      </c>
      <c r="F222" s="117">
        <f ca="1">VALUE(IFERROR(VLOOKUP(TEXT(E222,"yyyy-mm-dd"),BDiv_RAW!$F$6:$G$1048576,2,FALSE),0))*$N$2</f>
        <v>0</v>
      </c>
      <c r="G222" s="81">
        <f t="shared" ca="1" si="28"/>
        <v>44073</v>
      </c>
      <c r="H222" s="54">
        <f t="shared" ca="1" si="32"/>
        <v>44073</v>
      </c>
      <c r="I222" s="117">
        <f ca="1">VALUE(IFERROR(VLOOKUP(TEXT(H222,"yyyy-mm-dd"),BDiv_RAW!$I$6:$J$1048576,2,FALSE),0))*$N$2</f>
        <v>0</v>
      </c>
      <c r="J222" s="81">
        <f t="shared" ca="1" si="29"/>
        <v>44073</v>
      </c>
      <c r="K222" s="54">
        <f t="shared" ca="1" si="33"/>
        <v>44073</v>
      </c>
      <c r="L222" s="117">
        <f ca="1">VALUE(IFERROR(VLOOKUP(TEXT(K222,"yyyy-mm-dd"),BDiv_RAW!$L$6:$M$1048576,2,FALSE),0))*$N$2</f>
        <v>0</v>
      </c>
    </row>
    <row r="223" spans="1:12" ht="16.5">
      <c r="A223" s="120">
        <f t="shared" ca="1" si="26"/>
        <v>44074</v>
      </c>
      <c r="B223" s="54">
        <f t="shared" ca="1" si="30"/>
        <v>44074</v>
      </c>
      <c r="C223" s="117">
        <f ca="1">VALUE(IFERROR(VLOOKUP(TEXT(B223,"yyyy-mm-dd"),BDiv_RAW!$C$6:$D$1048576,2,FALSE),0))*$N$2</f>
        <v>0</v>
      </c>
      <c r="D223" s="81">
        <f t="shared" ca="1" si="27"/>
        <v>44074</v>
      </c>
      <c r="E223" s="54">
        <f t="shared" ca="1" si="31"/>
        <v>44074</v>
      </c>
      <c r="F223" s="117">
        <f ca="1">VALUE(IFERROR(VLOOKUP(TEXT(E223,"yyyy-mm-dd"),BDiv_RAW!$F$6:$G$1048576,2,FALSE),0))*$N$2</f>
        <v>0</v>
      </c>
      <c r="G223" s="81">
        <f t="shared" ca="1" si="28"/>
        <v>44074</v>
      </c>
      <c r="H223" s="54">
        <f t="shared" ca="1" si="32"/>
        <v>44074</v>
      </c>
      <c r="I223" s="117">
        <f ca="1">VALUE(IFERROR(VLOOKUP(TEXT(H223,"yyyy-mm-dd"),BDiv_RAW!$I$6:$J$1048576,2,FALSE),0))*$N$2</f>
        <v>0</v>
      </c>
      <c r="J223" s="81">
        <f t="shared" ca="1" si="29"/>
        <v>44074</v>
      </c>
      <c r="K223" s="54">
        <f t="shared" ca="1" si="33"/>
        <v>44074</v>
      </c>
      <c r="L223" s="117">
        <f ca="1">VALUE(IFERROR(VLOOKUP(TEXT(K223,"yyyy-mm-dd"),BDiv_RAW!$L$6:$M$1048576,2,FALSE),0))*$N$2</f>
        <v>0</v>
      </c>
    </row>
    <row r="224" spans="1:12" ht="16.5">
      <c r="A224" s="120">
        <f t="shared" ca="1" si="26"/>
        <v>44075</v>
      </c>
      <c r="B224" s="54">
        <f t="shared" ca="1" si="30"/>
        <v>44075</v>
      </c>
      <c r="C224" s="117">
        <f ca="1">VALUE(IFERROR(VLOOKUP(TEXT(B224,"yyyy-mm-dd"),BDiv_RAW!$C$6:$D$1048576,2,FALSE),0))*$N$2</f>
        <v>0</v>
      </c>
      <c r="D224" s="81">
        <f t="shared" ca="1" si="27"/>
        <v>44075</v>
      </c>
      <c r="E224" s="54">
        <f t="shared" ca="1" si="31"/>
        <v>44075</v>
      </c>
      <c r="F224" s="117">
        <f ca="1">VALUE(IFERROR(VLOOKUP(TEXT(E224,"yyyy-mm-dd"),BDiv_RAW!$F$6:$G$1048576,2,FALSE),0))*$N$2</f>
        <v>0</v>
      </c>
      <c r="G224" s="81">
        <f t="shared" ca="1" si="28"/>
        <v>44075</v>
      </c>
      <c r="H224" s="54">
        <f t="shared" ca="1" si="32"/>
        <v>44075</v>
      </c>
      <c r="I224" s="117">
        <f ca="1">VALUE(IFERROR(VLOOKUP(TEXT(H224,"yyyy-mm-dd"),BDiv_RAW!$I$6:$J$1048576,2,FALSE),0))*$N$2</f>
        <v>0</v>
      </c>
      <c r="J224" s="81">
        <f t="shared" ca="1" si="29"/>
        <v>44075</v>
      </c>
      <c r="K224" s="54">
        <f t="shared" ca="1" si="33"/>
        <v>44075</v>
      </c>
      <c r="L224" s="117">
        <f ca="1">VALUE(IFERROR(VLOOKUP(TEXT(K224,"yyyy-mm-dd"),BDiv_RAW!$L$6:$M$1048576,2,FALSE),0))*$N$2</f>
        <v>0</v>
      </c>
    </row>
    <row r="225" spans="1:12" ht="16.5">
      <c r="A225" s="120">
        <f t="shared" ca="1" si="26"/>
        <v>44076</v>
      </c>
      <c r="B225" s="54">
        <f t="shared" ca="1" si="30"/>
        <v>44076</v>
      </c>
      <c r="C225" s="117">
        <f ca="1">VALUE(IFERROR(VLOOKUP(TEXT(B225,"yyyy-mm-dd"),BDiv_RAW!$C$6:$D$1048576,2,FALSE),0))*$N$2</f>
        <v>0</v>
      </c>
      <c r="D225" s="81">
        <f t="shared" ca="1" si="27"/>
        <v>44076</v>
      </c>
      <c r="E225" s="54">
        <f t="shared" ca="1" si="31"/>
        <v>44076</v>
      </c>
      <c r="F225" s="117">
        <f ca="1">VALUE(IFERROR(VLOOKUP(TEXT(E225,"yyyy-mm-dd"),BDiv_RAW!$F$6:$G$1048576,2,FALSE),0))*$N$2</f>
        <v>0</v>
      </c>
      <c r="G225" s="81">
        <f t="shared" ca="1" si="28"/>
        <v>44076</v>
      </c>
      <c r="H225" s="54">
        <f t="shared" ca="1" si="32"/>
        <v>44076</v>
      </c>
      <c r="I225" s="117">
        <f ca="1">VALUE(IFERROR(VLOOKUP(TEXT(H225,"yyyy-mm-dd"),BDiv_RAW!$I$6:$J$1048576,2,FALSE),0))*$N$2</f>
        <v>0</v>
      </c>
      <c r="J225" s="81">
        <f t="shared" ca="1" si="29"/>
        <v>44076</v>
      </c>
      <c r="K225" s="54">
        <f t="shared" ca="1" si="33"/>
        <v>44076</v>
      </c>
      <c r="L225" s="117">
        <f ca="1">VALUE(IFERROR(VLOOKUP(TEXT(K225,"yyyy-mm-dd"),BDiv_RAW!$L$6:$M$1048576,2,FALSE),0))*$N$2</f>
        <v>0</v>
      </c>
    </row>
    <row r="226" spans="1:12" ht="16.5">
      <c r="A226" s="120">
        <f t="shared" ca="1" si="26"/>
        <v>44077</v>
      </c>
      <c r="B226" s="54">
        <f t="shared" ca="1" si="30"/>
        <v>44077</v>
      </c>
      <c r="C226" s="117">
        <f ca="1">VALUE(IFERROR(VLOOKUP(TEXT(B226,"yyyy-mm-dd"),BDiv_RAW!$C$6:$D$1048576,2,FALSE),0))*$N$2</f>
        <v>0</v>
      </c>
      <c r="D226" s="81">
        <f t="shared" ca="1" si="27"/>
        <v>44077</v>
      </c>
      <c r="E226" s="54">
        <f t="shared" ca="1" si="31"/>
        <v>44077</v>
      </c>
      <c r="F226" s="117">
        <f ca="1">VALUE(IFERROR(VLOOKUP(TEXT(E226,"yyyy-mm-dd"),BDiv_RAW!$F$6:$G$1048576,2,FALSE),0))*$N$2</f>
        <v>0</v>
      </c>
      <c r="G226" s="81">
        <f t="shared" ca="1" si="28"/>
        <v>44077</v>
      </c>
      <c r="H226" s="54">
        <f t="shared" ca="1" si="32"/>
        <v>44077</v>
      </c>
      <c r="I226" s="117">
        <f ca="1">VALUE(IFERROR(VLOOKUP(TEXT(H226,"yyyy-mm-dd"),BDiv_RAW!$I$6:$J$1048576,2,FALSE),0))*$N$2</f>
        <v>0</v>
      </c>
      <c r="J226" s="81">
        <f t="shared" ca="1" si="29"/>
        <v>44077</v>
      </c>
      <c r="K226" s="54">
        <f t="shared" ca="1" si="33"/>
        <v>44077</v>
      </c>
      <c r="L226" s="117">
        <f ca="1">VALUE(IFERROR(VLOOKUP(TEXT(K226,"yyyy-mm-dd"),BDiv_RAW!$L$6:$M$1048576,2,FALSE),0))*$N$2</f>
        <v>0</v>
      </c>
    </row>
    <row r="227" spans="1:12" ht="16.5">
      <c r="A227" s="120">
        <f t="shared" ca="1" si="26"/>
        <v>44078</v>
      </c>
      <c r="B227" s="54">
        <f t="shared" ca="1" si="30"/>
        <v>44078</v>
      </c>
      <c r="C227" s="117">
        <f ca="1">VALUE(IFERROR(VLOOKUP(TEXT(B227,"yyyy-mm-dd"),BDiv_RAW!$C$6:$D$1048576,2,FALSE),0))*$N$2</f>
        <v>0</v>
      </c>
      <c r="D227" s="81">
        <f t="shared" ca="1" si="27"/>
        <v>44078</v>
      </c>
      <c r="E227" s="54">
        <f t="shared" ca="1" si="31"/>
        <v>44078</v>
      </c>
      <c r="F227" s="117">
        <f ca="1">VALUE(IFERROR(VLOOKUP(TEXT(E227,"yyyy-mm-dd"),BDiv_RAW!$F$6:$G$1048576,2,FALSE),0))*$N$2</f>
        <v>0</v>
      </c>
      <c r="G227" s="81">
        <f t="shared" ca="1" si="28"/>
        <v>44078</v>
      </c>
      <c r="H227" s="54">
        <f t="shared" ca="1" si="32"/>
        <v>44078</v>
      </c>
      <c r="I227" s="117">
        <f ca="1">VALUE(IFERROR(VLOOKUP(TEXT(H227,"yyyy-mm-dd"),BDiv_RAW!$I$6:$J$1048576,2,FALSE),0))*$N$2</f>
        <v>0</v>
      </c>
      <c r="J227" s="81">
        <f t="shared" ca="1" si="29"/>
        <v>44078</v>
      </c>
      <c r="K227" s="54">
        <f t="shared" ca="1" si="33"/>
        <v>44078</v>
      </c>
      <c r="L227" s="117">
        <f ca="1">VALUE(IFERROR(VLOOKUP(TEXT(K227,"yyyy-mm-dd"),BDiv_RAW!$L$6:$M$1048576,2,FALSE),0))*$N$2</f>
        <v>0</v>
      </c>
    </row>
    <row r="228" spans="1:12" ht="16.5">
      <c r="A228" s="120">
        <f t="shared" ca="1" si="26"/>
        <v>44079</v>
      </c>
      <c r="B228" s="54">
        <f t="shared" ca="1" si="30"/>
        <v>44079</v>
      </c>
      <c r="C228" s="117">
        <f ca="1">VALUE(IFERROR(VLOOKUP(TEXT(B228,"yyyy-mm-dd"),BDiv_RAW!$C$6:$D$1048576,2,FALSE),0))*$N$2</f>
        <v>0</v>
      </c>
      <c r="D228" s="81">
        <f t="shared" ca="1" si="27"/>
        <v>44079</v>
      </c>
      <c r="E228" s="54">
        <f t="shared" ca="1" si="31"/>
        <v>44079</v>
      </c>
      <c r="F228" s="117">
        <f ca="1">VALUE(IFERROR(VLOOKUP(TEXT(E228,"yyyy-mm-dd"),BDiv_RAW!$F$6:$G$1048576,2,FALSE),0))*$N$2</f>
        <v>0</v>
      </c>
      <c r="G228" s="81">
        <f t="shared" ca="1" si="28"/>
        <v>44079</v>
      </c>
      <c r="H228" s="54">
        <f t="shared" ca="1" si="32"/>
        <v>44079</v>
      </c>
      <c r="I228" s="117">
        <f ca="1">VALUE(IFERROR(VLOOKUP(TEXT(H228,"yyyy-mm-dd"),BDiv_RAW!$I$6:$J$1048576,2,FALSE),0))*$N$2</f>
        <v>0</v>
      </c>
      <c r="J228" s="81">
        <f t="shared" ca="1" si="29"/>
        <v>44079</v>
      </c>
      <c r="K228" s="54">
        <f t="shared" ca="1" si="33"/>
        <v>44079</v>
      </c>
      <c r="L228" s="117">
        <f ca="1">VALUE(IFERROR(VLOOKUP(TEXT(K228,"yyyy-mm-dd"),BDiv_RAW!$L$6:$M$1048576,2,FALSE),0))*$N$2</f>
        <v>0</v>
      </c>
    </row>
    <row r="229" spans="1:12" ht="16.5">
      <c r="A229" s="120">
        <f t="shared" ca="1" si="26"/>
        <v>44080</v>
      </c>
      <c r="B229" s="54">
        <f t="shared" ca="1" si="30"/>
        <v>44080</v>
      </c>
      <c r="C229" s="117">
        <f ca="1">VALUE(IFERROR(VLOOKUP(TEXT(B229,"yyyy-mm-dd"),BDiv_RAW!$C$6:$D$1048576,2,FALSE),0))*$N$2</f>
        <v>0</v>
      </c>
      <c r="D229" s="81">
        <f t="shared" ca="1" si="27"/>
        <v>44080</v>
      </c>
      <c r="E229" s="54">
        <f t="shared" ca="1" si="31"/>
        <v>44080</v>
      </c>
      <c r="F229" s="117">
        <f ca="1">VALUE(IFERROR(VLOOKUP(TEXT(E229,"yyyy-mm-dd"),BDiv_RAW!$F$6:$G$1048576,2,FALSE),0))*$N$2</f>
        <v>0</v>
      </c>
      <c r="G229" s="81">
        <f t="shared" ca="1" si="28"/>
        <v>44080</v>
      </c>
      <c r="H229" s="54">
        <f t="shared" ca="1" si="32"/>
        <v>44080</v>
      </c>
      <c r="I229" s="117">
        <f ca="1">VALUE(IFERROR(VLOOKUP(TEXT(H229,"yyyy-mm-dd"),BDiv_RAW!$I$6:$J$1048576,2,FALSE),0))*$N$2</f>
        <v>0</v>
      </c>
      <c r="J229" s="81">
        <f t="shared" ca="1" si="29"/>
        <v>44080</v>
      </c>
      <c r="K229" s="54">
        <f t="shared" ca="1" si="33"/>
        <v>44080</v>
      </c>
      <c r="L229" s="117">
        <f ca="1">VALUE(IFERROR(VLOOKUP(TEXT(K229,"yyyy-mm-dd"),BDiv_RAW!$L$6:$M$1048576,2,FALSE),0))*$N$2</f>
        <v>0</v>
      </c>
    </row>
    <row r="230" spans="1:12" ht="16.5">
      <c r="A230" s="120">
        <f t="shared" ca="1" si="26"/>
        <v>44081</v>
      </c>
      <c r="B230" s="54">
        <f t="shared" ca="1" si="30"/>
        <v>44081</v>
      </c>
      <c r="C230" s="117">
        <f ca="1">VALUE(IFERROR(VLOOKUP(TEXT(B230,"yyyy-mm-dd"),BDiv_RAW!$C$6:$D$1048576,2,FALSE),0))*$N$2</f>
        <v>0</v>
      </c>
      <c r="D230" s="81">
        <f t="shared" ca="1" si="27"/>
        <v>44081</v>
      </c>
      <c r="E230" s="54">
        <f t="shared" ca="1" si="31"/>
        <v>44081</v>
      </c>
      <c r="F230" s="117">
        <f ca="1">VALUE(IFERROR(VLOOKUP(TEXT(E230,"yyyy-mm-dd"),BDiv_RAW!$F$6:$G$1048576,2,FALSE),0))*$N$2</f>
        <v>0</v>
      </c>
      <c r="G230" s="81">
        <f t="shared" ca="1" si="28"/>
        <v>44081</v>
      </c>
      <c r="H230" s="54">
        <f t="shared" ca="1" si="32"/>
        <v>44081</v>
      </c>
      <c r="I230" s="117">
        <f ca="1">VALUE(IFERROR(VLOOKUP(TEXT(H230,"yyyy-mm-dd"),BDiv_RAW!$I$6:$J$1048576,2,FALSE),0))*$N$2</f>
        <v>0</v>
      </c>
      <c r="J230" s="81">
        <f t="shared" ca="1" si="29"/>
        <v>44081</v>
      </c>
      <c r="K230" s="54">
        <f t="shared" ca="1" si="33"/>
        <v>44081</v>
      </c>
      <c r="L230" s="117">
        <f ca="1">VALUE(IFERROR(VLOOKUP(TEXT(K230,"yyyy-mm-dd"),BDiv_RAW!$L$6:$M$1048576,2,FALSE),0))*$N$2</f>
        <v>0</v>
      </c>
    </row>
    <row r="231" spans="1:12" ht="16.5">
      <c r="A231" s="120">
        <f t="shared" ca="1" si="26"/>
        <v>44082</v>
      </c>
      <c r="B231" s="54">
        <f t="shared" ca="1" si="30"/>
        <v>44082</v>
      </c>
      <c r="C231" s="117">
        <f ca="1">VALUE(IFERROR(VLOOKUP(TEXT(B231,"yyyy-mm-dd"),BDiv_RAW!$C$6:$D$1048576,2,FALSE),0))*$N$2</f>
        <v>0</v>
      </c>
      <c r="D231" s="81">
        <f t="shared" ca="1" si="27"/>
        <v>44082</v>
      </c>
      <c r="E231" s="54">
        <f t="shared" ca="1" si="31"/>
        <v>44082</v>
      </c>
      <c r="F231" s="117">
        <f ca="1">VALUE(IFERROR(VLOOKUP(TEXT(E231,"yyyy-mm-dd"),BDiv_RAW!$F$6:$G$1048576,2,FALSE),0))*$N$2</f>
        <v>0</v>
      </c>
      <c r="G231" s="81">
        <f t="shared" ca="1" si="28"/>
        <v>44082</v>
      </c>
      <c r="H231" s="54">
        <f t="shared" ca="1" si="32"/>
        <v>44082</v>
      </c>
      <c r="I231" s="117">
        <f ca="1">VALUE(IFERROR(VLOOKUP(TEXT(H231,"yyyy-mm-dd"),BDiv_RAW!$I$6:$J$1048576,2,FALSE),0))*$N$2</f>
        <v>0</v>
      </c>
      <c r="J231" s="81">
        <f t="shared" ca="1" si="29"/>
        <v>44082</v>
      </c>
      <c r="K231" s="54">
        <f t="shared" ca="1" si="33"/>
        <v>44082</v>
      </c>
      <c r="L231" s="117">
        <f ca="1">VALUE(IFERROR(VLOOKUP(TEXT(K231,"yyyy-mm-dd"),BDiv_RAW!$L$6:$M$1048576,2,FALSE),0))*$N$2</f>
        <v>0</v>
      </c>
    </row>
    <row r="232" spans="1:12" ht="16.5">
      <c r="A232" s="120">
        <f t="shared" ca="1" si="26"/>
        <v>44083</v>
      </c>
      <c r="B232" s="54">
        <f t="shared" ca="1" si="30"/>
        <v>44083</v>
      </c>
      <c r="C232" s="117">
        <f ca="1">VALUE(IFERROR(VLOOKUP(TEXT(B232,"yyyy-mm-dd"),BDiv_RAW!$C$6:$D$1048576,2,FALSE),0))*$N$2</f>
        <v>0</v>
      </c>
      <c r="D232" s="81">
        <f t="shared" ca="1" si="27"/>
        <v>44083</v>
      </c>
      <c r="E232" s="54">
        <f t="shared" ca="1" si="31"/>
        <v>44083</v>
      </c>
      <c r="F232" s="117">
        <f ca="1">VALUE(IFERROR(VLOOKUP(TEXT(E232,"yyyy-mm-dd"),BDiv_RAW!$F$6:$G$1048576,2,FALSE),0))*$N$2</f>
        <v>0</v>
      </c>
      <c r="G232" s="81">
        <f t="shared" ca="1" si="28"/>
        <v>44083</v>
      </c>
      <c r="H232" s="54">
        <f t="shared" ca="1" si="32"/>
        <v>44083</v>
      </c>
      <c r="I232" s="117">
        <f ca="1">VALUE(IFERROR(VLOOKUP(TEXT(H232,"yyyy-mm-dd"),BDiv_RAW!$I$6:$J$1048576,2,FALSE),0))*$N$2</f>
        <v>0</v>
      </c>
      <c r="J232" s="81">
        <f t="shared" ca="1" si="29"/>
        <v>44083</v>
      </c>
      <c r="K232" s="54">
        <f t="shared" ca="1" si="33"/>
        <v>44083</v>
      </c>
      <c r="L232" s="117">
        <f ca="1">VALUE(IFERROR(VLOOKUP(TEXT(K232,"yyyy-mm-dd"),BDiv_RAW!$L$6:$M$1048576,2,FALSE),0))*$N$2</f>
        <v>0</v>
      </c>
    </row>
    <row r="233" spans="1:12" ht="16.5">
      <c r="A233" s="120">
        <f t="shared" ca="1" si="26"/>
        <v>44084</v>
      </c>
      <c r="B233" s="54">
        <f t="shared" ca="1" si="30"/>
        <v>44084</v>
      </c>
      <c r="C233" s="117">
        <f ca="1">VALUE(IFERROR(VLOOKUP(TEXT(B233,"yyyy-mm-dd"),BDiv_RAW!$C$6:$D$1048576,2,FALSE),0))*$N$2</f>
        <v>0</v>
      </c>
      <c r="D233" s="81">
        <f t="shared" ca="1" si="27"/>
        <v>44084</v>
      </c>
      <c r="E233" s="54">
        <f t="shared" ca="1" si="31"/>
        <v>44084</v>
      </c>
      <c r="F233" s="117">
        <f ca="1">VALUE(IFERROR(VLOOKUP(TEXT(E233,"yyyy-mm-dd"),BDiv_RAW!$F$6:$G$1048576,2,FALSE),0))*$N$2</f>
        <v>0</v>
      </c>
      <c r="G233" s="81">
        <f t="shared" ca="1" si="28"/>
        <v>44084</v>
      </c>
      <c r="H233" s="54">
        <f t="shared" ca="1" si="32"/>
        <v>44084</v>
      </c>
      <c r="I233" s="117">
        <f ca="1">VALUE(IFERROR(VLOOKUP(TEXT(H233,"yyyy-mm-dd"),BDiv_RAW!$I$6:$J$1048576,2,FALSE),0))*$N$2</f>
        <v>0</v>
      </c>
      <c r="J233" s="81">
        <f t="shared" ca="1" si="29"/>
        <v>44084</v>
      </c>
      <c r="K233" s="54">
        <f t="shared" ca="1" si="33"/>
        <v>44084</v>
      </c>
      <c r="L233" s="117">
        <f ca="1">VALUE(IFERROR(VLOOKUP(TEXT(K233,"yyyy-mm-dd"),BDiv_RAW!$L$6:$M$1048576,2,FALSE),0))*$N$2</f>
        <v>0</v>
      </c>
    </row>
    <row r="234" spans="1:12" ht="16.5">
      <c r="A234" s="120">
        <f t="shared" ca="1" si="26"/>
        <v>44085</v>
      </c>
      <c r="B234" s="54">
        <f t="shared" ca="1" si="30"/>
        <v>44085</v>
      </c>
      <c r="C234" s="117">
        <f ca="1">VALUE(IFERROR(VLOOKUP(TEXT(B234,"yyyy-mm-dd"),BDiv_RAW!$C$6:$D$1048576,2,FALSE),0))*$N$2</f>
        <v>0</v>
      </c>
      <c r="D234" s="81">
        <f t="shared" ca="1" si="27"/>
        <v>44085</v>
      </c>
      <c r="E234" s="54">
        <f t="shared" ca="1" si="31"/>
        <v>44085</v>
      </c>
      <c r="F234" s="117">
        <f ca="1">VALUE(IFERROR(VLOOKUP(TEXT(E234,"yyyy-mm-dd"),BDiv_RAW!$F$6:$G$1048576,2,FALSE),0))*$N$2</f>
        <v>0</v>
      </c>
      <c r="G234" s="81">
        <f t="shared" ca="1" si="28"/>
        <v>44085</v>
      </c>
      <c r="H234" s="54">
        <f t="shared" ca="1" si="32"/>
        <v>44085</v>
      </c>
      <c r="I234" s="117">
        <f ca="1">VALUE(IFERROR(VLOOKUP(TEXT(H234,"yyyy-mm-dd"),BDiv_RAW!$I$6:$J$1048576,2,FALSE),0))*$N$2</f>
        <v>0</v>
      </c>
      <c r="J234" s="81">
        <f t="shared" ca="1" si="29"/>
        <v>44085</v>
      </c>
      <c r="K234" s="54">
        <f t="shared" ca="1" si="33"/>
        <v>44085</v>
      </c>
      <c r="L234" s="117">
        <f ca="1">VALUE(IFERROR(VLOOKUP(TEXT(K234,"yyyy-mm-dd"),BDiv_RAW!$L$6:$M$1048576,2,FALSE),0))*$N$2</f>
        <v>0</v>
      </c>
    </row>
    <row r="235" spans="1:12" ht="16.5">
      <c r="A235" s="120">
        <f t="shared" ca="1" si="26"/>
        <v>44086</v>
      </c>
      <c r="B235" s="54">
        <f t="shared" ca="1" si="30"/>
        <v>44086</v>
      </c>
      <c r="C235" s="117">
        <f ca="1">VALUE(IFERROR(VLOOKUP(TEXT(B235,"yyyy-mm-dd"),BDiv_RAW!$C$6:$D$1048576,2,FALSE),0))*$N$2</f>
        <v>0</v>
      </c>
      <c r="D235" s="81">
        <f t="shared" ca="1" si="27"/>
        <v>44086</v>
      </c>
      <c r="E235" s="54">
        <f t="shared" ca="1" si="31"/>
        <v>44086</v>
      </c>
      <c r="F235" s="117">
        <f ca="1">VALUE(IFERROR(VLOOKUP(TEXT(E235,"yyyy-mm-dd"),BDiv_RAW!$F$6:$G$1048576,2,FALSE),0))*$N$2</f>
        <v>0</v>
      </c>
      <c r="G235" s="81">
        <f t="shared" ca="1" si="28"/>
        <v>44086</v>
      </c>
      <c r="H235" s="54">
        <f t="shared" ca="1" si="32"/>
        <v>44086</v>
      </c>
      <c r="I235" s="117">
        <f ca="1">VALUE(IFERROR(VLOOKUP(TEXT(H235,"yyyy-mm-dd"),BDiv_RAW!$I$6:$J$1048576,2,FALSE),0))*$N$2</f>
        <v>0</v>
      </c>
      <c r="J235" s="81">
        <f t="shared" ca="1" si="29"/>
        <v>44086</v>
      </c>
      <c r="K235" s="54">
        <f t="shared" ca="1" si="33"/>
        <v>44086</v>
      </c>
      <c r="L235" s="117">
        <f ca="1">VALUE(IFERROR(VLOOKUP(TEXT(K235,"yyyy-mm-dd"),BDiv_RAW!$L$6:$M$1048576,2,FALSE),0))*$N$2</f>
        <v>0</v>
      </c>
    </row>
    <row r="236" spans="1:12" ht="16.5">
      <c r="A236" s="120">
        <f t="shared" ca="1" si="26"/>
        <v>44087</v>
      </c>
      <c r="B236" s="54">
        <f t="shared" ca="1" si="30"/>
        <v>44087</v>
      </c>
      <c r="C236" s="117">
        <f ca="1">VALUE(IFERROR(VLOOKUP(TEXT(B236,"yyyy-mm-dd"),BDiv_RAW!$C$6:$D$1048576,2,FALSE),0))*$N$2</f>
        <v>0</v>
      </c>
      <c r="D236" s="81">
        <f t="shared" ca="1" si="27"/>
        <v>44087</v>
      </c>
      <c r="E236" s="54">
        <f t="shared" ca="1" si="31"/>
        <v>44087</v>
      </c>
      <c r="F236" s="117">
        <f ca="1">VALUE(IFERROR(VLOOKUP(TEXT(E236,"yyyy-mm-dd"),BDiv_RAW!$F$6:$G$1048576,2,FALSE),0))*$N$2</f>
        <v>0</v>
      </c>
      <c r="G236" s="81">
        <f t="shared" ca="1" si="28"/>
        <v>44087</v>
      </c>
      <c r="H236" s="54">
        <f t="shared" ca="1" si="32"/>
        <v>44087</v>
      </c>
      <c r="I236" s="117">
        <f ca="1">VALUE(IFERROR(VLOOKUP(TEXT(H236,"yyyy-mm-dd"),BDiv_RAW!$I$6:$J$1048576,2,FALSE),0))*$N$2</f>
        <v>0</v>
      </c>
      <c r="J236" s="81">
        <f t="shared" ca="1" si="29"/>
        <v>44087</v>
      </c>
      <c r="K236" s="54">
        <f t="shared" ca="1" si="33"/>
        <v>44087</v>
      </c>
      <c r="L236" s="117">
        <f ca="1">VALUE(IFERROR(VLOOKUP(TEXT(K236,"yyyy-mm-dd"),BDiv_RAW!$L$6:$M$1048576,2,FALSE),0))*$N$2</f>
        <v>0</v>
      </c>
    </row>
    <row r="237" spans="1:12" ht="16.5">
      <c r="A237" s="120">
        <f t="shared" ca="1" si="26"/>
        <v>44088</v>
      </c>
      <c r="B237" s="54">
        <f t="shared" ca="1" si="30"/>
        <v>44088</v>
      </c>
      <c r="C237" s="117">
        <f ca="1">VALUE(IFERROR(VLOOKUP(TEXT(B237,"yyyy-mm-dd"),BDiv_RAW!$C$6:$D$1048576,2,FALSE),0))*$N$2</f>
        <v>0</v>
      </c>
      <c r="D237" s="81">
        <f t="shared" ca="1" si="27"/>
        <v>44088</v>
      </c>
      <c r="E237" s="54">
        <f t="shared" ca="1" si="31"/>
        <v>44088</v>
      </c>
      <c r="F237" s="117">
        <f ca="1">VALUE(IFERROR(VLOOKUP(TEXT(E237,"yyyy-mm-dd"),BDiv_RAW!$F$6:$G$1048576,2,FALSE),0))*$N$2</f>
        <v>0</v>
      </c>
      <c r="G237" s="81">
        <f t="shared" ca="1" si="28"/>
        <v>44088</v>
      </c>
      <c r="H237" s="54">
        <f t="shared" ca="1" si="32"/>
        <v>44088</v>
      </c>
      <c r="I237" s="117">
        <f ca="1">VALUE(IFERROR(VLOOKUP(TEXT(H237,"yyyy-mm-dd"),BDiv_RAW!$I$6:$J$1048576,2,FALSE),0))*$N$2</f>
        <v>0</v>
      </c>
      <c r="J237" s="81">
        <f t="shared" ca="1" si="29"/>
        <v>44088</v>
      </c>
      <c r="K237" s="54">
        <f t="shared" ca="1" si="33"/>
        <v>44088</v>
      </c>
      <c r="L237" s="117">
        <f ca="1">VALUE(IFERROR(VLOOKUP(TEXT(K237,"yyyy-mm-dd"),BDiv_RAW!$L$6:$M$1048576,2,FALSE),0))*$N$2</f>
        <v>0</v>
      </c>
    </row>
    <row r="238" spans="1:12" ht="16.5">
      <c r="A238" s="120">
        <f t="shared" ca="1" si="26"/>
        <v>44089</v>
      </c>
      <c r="B238" s="54">
        <f t="shared" ca="1" si="30"/>
        <v>44089</v>
      </c>
      <c r="C238" s="117">
        <f ca="1">VALUE(IFERROR(VLOOKUP(TEXT(B238,"yyyy-mm-dd"),BDiv_RAW!$C$6:$D$1048576,2,FALSE),0))*$N$2</f>
        <v>0</v>
      </c>
      <c r="D238" s="81">
        <f t="shared" ca="1" si="27"/>
        <v>44089</v>
      </c>
      <c r="E238" s="54">
        <f t="shared" ca="1" si="31"/>
        <v>44089</v>
      </c>
      <c r="F238" s="117">
        <f ca="1">VALUE(IFERROR(VLOOKUP(TEXT(E238,"yyyy-mm-dd"),BDiv_RAW!$F$6:$G$1048576,2,FALSE),0))*$N$2</f>
        <v>0</v>
      </c>
      <c r="G238" s="81">
        <f t="shared" ca="1" si="28"/>
        <v>44089</v>
      </c>
      <c r="H238" s="54">
        <f t="shared" ca="1" si="32"/>
        <v>44089</v>
      </c>
      <c r="I238" s="117">
        <f ca="1">VALUE(IFERROR(VLOOKUP(TEXT(H238,"yyyy-mm-dd"),BDiv_RAW!$I$6:$J$1048576,2,FALSE),0))*$N$2</f>
        <v>0</v>
      </c>
      <c r="J238" s="81">
        <f t="shared" ca="1" si="29"/>
        <v>44089</v>
      </c>
      <c r="K238" s="54">
        <f t="shared" ca="1" si="33"/>
        <v>44089</v>
      </c>
      <c r="L238" s="117">
        <f ca="1">VALUE(IFERROR(VLOOKUP(TEXT(K238,"yyyy-mm-dd"),BDiv_RAW!$L$6:$M$1048576,2,FALSE),0))*$N$2</f>
        <v>0</v>
      </c>
    </row>
    <row r="239" spans="1:12" ht="16.5">
      <c r="A239" s="120">
        <f t="shared" ca="1" si="26"/>
        <v>44090</v>
      </c>
      <c r="B239" s="54">
        <f t="shared" ca="1" si="30"/>
        <v>44090</v>
      </c>
      <c r="C239" s="117">
        <f ca="1">VALUE(IFERROR(VLOOKUP(TEXT(B239,"yyyy-mm-dd"),BDiv_RAW!$C$6:$D$1048576,2,FALSE),0))*$N$2</f>
        <v>0</v>
      </c>
      <c r="D239" s="81">
        <f t="shared" ca="1" si="27"/>
        <v>44090</v>
      </c>
      <c r="E239" s="54">
        <f t="shared" ca="1" si="31"/>
        <v>44090</v>
      </c>
      <c r="F239" s="117">
        <f ca="1">VALUE(IFERROR(VLOOKUP(TEXT(E239,"yyyy-mm-dd"),BDiv_RAW!$F$6:$G$1048576,2,FALSE),0))*$N$2</f>
        <v>0</v>
      </c>
      <c r="G239" s="81">
        <f t="shared" ca="1" si="28"/>
        <v>44090</v>
      </c>
      <c r="H239" s="54">
        <f t="shared" ca="1" si="32"/>
        <v>44090</v>
      </c>
      <c r="I239" s="117">
        <f ca="1">VALUE(IFERROR(VLOOKUP(TEXT(H239,"yyyy-mm-dd"),BDiv_RAW!$I$6:$J$1048576,2,FALSE),0))*$N$2</f>
        <v>0</v>
      </c>
      <c r="J239" s="81">
        <f t="shared" ca="1" si="29"/>
        <v>44090</v>
      </c>
      <c r="K239" s="54">
        <f t="shared" ca="1" si="33"/>
        <v>44090</v>
      </c>
      <c r="L239" s="117">
        <f ca="1">VALUE(IFERROR(VLOOKUP(TEXT(K239,"yyyy-mm-dd"),BDiv_RAW!$L$6:$M$1048576,2,FALSE),0))*$N$2</f>
        <v>0</v>
      </c>
    </row>
    <row r="240" spans="1:12" ht="16.5">
      <c r="A240" s="120">
        <f t="shared" ca="1" si="26"/>
        <v>44091</v>
      </c>
      <c r="B240" s="54">
        <f t="shared" ca="1" si="30"/>
        <v>44091</v>
      </c>
      <c r="C240" s="117">
        <f ca="1">VALUE(IFERROR(VLOOKUP(TEXT(B240,"yyyy-mm-dd"),BDiv_RAW!$C$6:$D$1048576,2,FALSE),0))*$N$2</f>
        <v>0</v>
      </c>
      <c r="D240" s="81">
        <f t="shared" ca="1" si="27"/>
        <v>44091</v>
      </c>
      <c r="E240" s="54">
        <f t="shared" ca="1" si="31"/>
        <v>44091</v>
      </c>
      <c r="F240" s="117">
        <f ca="1">VALUE(IFERROR(VLOOKUP(TEXT(E240,"yyyy-mm-dd"),BDiv_RAW!$F$6:$G$1048576,2,FALSE),0))*$N$2</f>
        <v>0</v>
      </c>
      <c r="G240" s="81">
        <f t="shared" ca="1" si="28"/>
        <v>44091</v>
      </c>
      <c r="H240" s="54">
        <f t="shared" ca="1" si="32"/>
        <v>44091</v>
      </c>
      <c r="I240" s="117">
        <f ca="1">VALUE(IFERROR(VLOOKUP(TEXT(H240,"yyyy-mm-dd"),BDiv_RAW!$I$6:$J$1048576,2,FALSE),0))*$N$2</f>
        <v>0</v>
      </c>
      <c r="J240" s="81">
        <f t="shared" ca="1" si="29"/>
        <v>44091</v>
      </c>
      <c r="K240" s="54">
        <f t="shared" ca="1" si="33"/>
        <v>44091</v>
      </c>
      <c r="L240" s="117">
        <f ca="1">VALUE(IFERROR(VLOOKUP(TEXT(K240,"yyyy-mm-dd"),BDiv_RAW!$L$6:$M$1048576,2,FALSE),0))*$N$2</f>
        <v>0</v>
      </c>
    </row>
    <row r="241" spans="1:12" ht="16.5">
      <c r="A241" s="120">
        <f t="shared" ca="1" si="26"/>
        <v>44092</v>
      </c>
      <c r="B241" s="54">
        <f t="shared" ca="1" si="30"/>
        <v>44092</v>
      </c>
      <c r="C241" s="117">
        <f ca="1">VALUE(IFERROR(VLOOKUP(TEXT(B241,"yyyy-mm-dd"),BDiv_RAW!$C$6:$D$1048576,2,FALSE),0))*$N$2</f>
        <v>0</v>
      </c>
      <c r="D241" s="81">
        <f t="shared" ca="1" si="27"/>
        <v>44092</v>
      </c>
      <c r="E241" s="54">
        <f t="shared" ca="1" si="31"/>
        <v>44092</v>
      </c>
      <c r="F241" s="117">
        <f ca="1">VALUE(IFERROR(VLOOKUP(TEXT(E241,"yyyy-mm-dd"),BDiv_RAW!$F$6:$G$1048576,2,FALSE),0))*$N$2</f>
        <v>0</v>
      </c>
      <c r="G241" s="81">
        <f t="shared" ca="1" si="28"/>
        <v>44092</v>
      </c>
      <c r="H241" s="54">
        <f t="shared" ca="1" si="32"/>
        <v>44092</v>
      </c>
      <c r="I241" s="117">
        <f ca="1">VALUE(IFERROR(VLOOKUP(TEXT(H241,"yyyy-mm-dd"),BDiv_RAW!$I$6:$J$1048576,2,FALSE),0))*$N$2</f>
        <v>0</v>
      </c>
      <c r="J241" s="81">
        <f t="shared" ca="1" si="29"/>
        <v>44092</v>
      </c>
      <c r="K241" s="54">
        <f t="shared" ca="1" si="33"/>
        <v>44092</v>
      </c>
      <c r="L241" s="117">
        <f ca="1">VALUE(IFERROR(VLOOKUP(TEXT(K241,"yyyy-mm-dd"),BDiv_RAW!$L$6:$M$1048576,2,FALSE),0))*$N$2</f>
        <v>0</v>
      </c>
    </row>
    <row r="242" spans="1:12" ht="16.5">
      <c r="A242" s="120">
        <f t="shared" ca="1" si="26"/>
        <v>44093</v>
      </c>
      <c r="B242" s="54">
        <f t="shared" ca="1" si="30"/>
        <v>44093</v>
      </c>
      <c r="C242" s="117">
        <f ca="1">VALUE(IFERROR(VLOOKUP(TEXT(B242,"yyyy-mm-dd"),BDiv_RAW!$C$6:$D$1048576,2,FALSE),0))*$N$2</f>
        <v>0</v>
      </c>
      <c r="D242" s="81">
        <f t="shared" ca="1" si="27"/>
        <v>44093</v>
      </c>
      <c r="E242" s="54">
        <f t="shared" ca="1" si="31"/>
        <v>44093</v>
      </c>
      <c r="F242" s="117">
        <f ca="1">VALUE(IFERROR(VLOOKUP(TEXT(E242,"yyyy-mm-dd"),BDiv_RAW!$F$6:$G$1048576,2,FALSE),0))*$N$2</f>
        <v>0</v>
      </c>
      <c r="G242" s="81">
        <f t="shared" ca="1" si="28"/>
        <v>44093</v>
      </c>
      <c r="H242" s="54">
        <f t="shared" ca="1" si="32"/>
        <v>44093</v>
      </c>
      <c r="I242" s="117">
        <f ca="1">VALUE(IFERROR(VLOOKUP(TEXT(H242,"yyyy-mm-dd"),BDiv_RAW!$I$6:$J$1048576,2,FALSE),0))*$N$2</f>
        <v>0</v>
      </c>
      <c r="J242" s="81">
        <f t="shared" ca="1" si="29"/>
        <v>44093</v>
      </c>
      <c r="K242" s="54">
        <f t="shared" ca="1" si="33"/>
        <v>44093</v>
      </c>
      <c r="L242" s="117">
        <f ca="1">VALUE(IFERROR(VLOOKUP(TEXT(K242,"yyyy-mm-dd"),BDiv_RAW!$L$6:$M$1048576,2,FALSE),0))*$N$2</f>
        <v>0</v>
      </c>
    </row>
    <row r="243" spans="1:12" ht="16.5">
      <c r="A243" s="120">
        <f t="shared" ca="1" si="26"/>
        <v>44094</v>
      </c>
      <c r="B243" s="54">
        <f t="shared" ca="1" si="30"/>
        <v>44094</v>
      </c>
      <c r="C243" s="117">
        <f ca="1">VALUE(IFERROR(VLOOKUP(TEXT(B243,"yyyy-mm-dd"),BDiv_RAW!$C$6:$D$1048576,2,FALSE),0))*$N$2</f>
        <v>0</v>
      </c>
      <c r="D243" s="81">
        <f t="shared" ca="1" si="27"/>
        <v>44094</v>
      </c>
      <c r="E243" s="54">
        <f t="shared" ca="1" si="31"/>
        <v>44094</v>
      </c>
      <c r="F243" s="117">
        <f ca="1">VALUE(IFERROR(VLOOKUP(TEXT(E243,"yyyy-mm-dd"),BDiv_RAW!$F$6:$G$1048576,2,FALSE),0))*$N$2</f>
        <v>0</v>
      </c>
      <c r="G243" s="81">
        <f t="shared" ca="1" si="28"/>
        <v>44094</v>
      </c>
      <c r="H243" s="54">
        <f t="shared" ca="1" si="32"/>
        <v>44094</v>
      </c>
      <c r="I243" s="117">
        <f ca="1">VALUE(IFERROR(VLOOKUP(TEXT(H243,"yyyy-mm-dd"),BDiv_RAW!$I$6:$J$1048576,2,FALSE),0))*$N$2</f>
        <v>0</v>
      </c>
      <c r="J243" s="81">
        <f t="shared" ca="1" si="29"/>
        <v>44094</v>
      </c>
      <c r="K243" s="54">
        <f t="shared" ca="1" si="33"/>
        <v>44094</v>
      </c>
      <c r="L243" s="117">
        <f ca="1">VALUE(IFERROR(VLOOKUP(TEXT(K243,"yyyy-mm-dd"),BDiv_RAW!$L$6:$M$1048576,2,FALSE),0))*$N$2</f>
        <v>0</v>
      </c>
    </row>
    <row r="244" spans="1:12" ht="16.5">
      <c r="A244" s="120">
        <f t="shared" ca="1" si="26"/>
        <v>44095</v>
      </c>
      <c r="B244" s="54">
        <f t="shared" ca="1" si="30"/>
        <v>44095</v>
      </c>
      <c r="C244" s="117">
        <f ca="1">VALUE(IFERROR(VLOOKUP(TEXT(B244,"yyyy-mm-dd"),BDiv_RAW!$C$6:$D$1048576,2,FALSE),0))*$N$2</f>
        <v>0</v>
      </c>
      <c r="D244" s="81">
        <f t="shared" ca="1" si="27"/>
        <v>44095</v>
      </c>
      <c r="E244" s="54">
        <f t="shared" ca="1" si="31"/>
        <v>44095</v>
      </c>
      <c r="F244" s="117">
        <f ca="1">VALUE(IFERROR(VLOOKUP(TEXT(E244,"yyyy-mm-dd"),BDiv_RAW!$F$6:$G$1048576,2,FALSE),0))*$N$2</f>
        <v>0</v>
      </c>
      <c r="G244" s="81">
        <f t="shared" ca="1" si="28"/>
        <v>44095</v>
      </c>
      <c r="H244" s="54">
        <f t="shared" ca="1" si="32"/>
        <v>44095</v>
      </c>
      <c r="I244" s="117">
        <f ca="1">VALUE(IFERROR(VLOOKUP(TEXT(H244,"yyyy-mm-dd"),BDiv_RAW!$I$6:$J$1048576,2,FALSE),0))*$N$2</f>
        <v>0</v>
      </c>
      <c r="J244" s="81">
        <f t="shared" ca="1" si="29"/>
        <v>44095</v>
      </c>
      <c r="K244" s="54">
        <f t="shared" ca="1" si="33"/>
        <v>44095</v>
      </c>
      <c r="L244" s="117">
        <f ca="1">VALUE(IFERROR(VLOOKUP(TEXT(K244,"yyyy-mm-dd"),BDiv_RAW!$L$6:$M$1048576,2,FALSE),0))*$N$2</f>
        <v>0</v>
      </c>
    </row>
    <row r="245" spans="1:12" ht="16.5">
      <c r="A245" s="120">
        <f t="shared" ca="1" si="26"/>
        <v>44096</v>
      </c>
      <c r="B245" s="54">
        <f t="shared" ca="1" si="30"/>
        <v>44096</v>
      </c>
      <c r="C245" s="117">
        <f ca="1">VALUE(IFERROR(VLOOKUP(TEXT(B245,"yyyy-mm-dd"),BDiv_RAW!$C$6:$D$1048576,2,FALSE),0))*$N$2</f>
        <v>0</v>
      </c>
      <c r="D245" s="81">
        <f t="shared" ca="1" si="27"/>
        <v>44096</v>
      </c>
      <c r="E245" s="54">
        <f t="shared" ca="1" si="31"/>
        <v>44096</v>
      </c>
      <c r="F245" s="117">
        <f ca="1">VALUE(IFERROR(VLOOKUP(TEXT(E245,"yyyy-mm-dd"),BDiv_RAW!$F$6:$G$1048576,2,FALSE),0))*$N$2</f>
        <v>0</v>
      </c>
      <c r="G245" s="81">
        <f t="shared" ca="1" si="28"/>
        <v>44096</v>
      </c>
      <c r="H245" s="54">
        <f t="shared" ca="1" si="32"/>
        <v>44096</v>
      </c>
      <c r="I245" s="117">
        <f ca="1">VALUE(IFERROR(VLOOKUP(TEXT(H245,"yyyy-mm-dd"),BDiv_RAW!$I$6:$J$1048576,2,FALSE),0))*$N$2</f>
        <v>0</v>
      </c>
      <c r="J245" s="81">
        <f t="shared" ca="1" si="29"/>
        <v>44096</v>
      </c>
      <c r="K245" s="54">
        <f t="shared" ca="1" si="33"/>
        <v>44096</v>
      </c>
      <c r="L245" s="117">
        <f ca="1">VALUE(IFERROR(VLOOKUP(TEXT(K245,"yyyy-mm-dd"),BDiv_RAW!$L$6:$M$1048576,2,FALSE),0))*$N$2</f>
        <v>0</v>
      </c>
    </row>
    <row r="246" spans="1:12" ht="16.5">
      <c r="A246" s="120">
        <f t="shared" ca="1" si="26"/>
        <v>44097</v>
      </c>
      <c r="B246" s="54">
        <f t="shared" ca="1" si="30"/>
        <v>44097</v>
      </c>
      <c r="C246" s="117">
        <f ca="1">VALUE(IFERROR(VLOOKUP(TEXT(B246,"yyyy-mm-dd"),BDiv_RAW!$C$6:$D$1048576,2,FALSE),0))*$N$2</f>
        <v>0</v>
      </c>
      <c r="D246" s="81">
        <f t="shared" ca="1" si="27"/>
        <v>44097</v>
      </c>
      <c r="E246" s="54">
        <f t="shared" ca="1" si="31"/>
        <v>44097</v>
      </c>
      <c r="F246" s="117">
        <f ca="1">VALUE(IFERROR(VLOOKUP(TEXT(E246,"yyyy-mm-dd"),BDiv_RAW!$F$6:$G$1048576,2,FALSE),0))*$N$2</f>
        <v>0</v>
      </c>
      <c r="G246" s="81">
        <f t="shared" ca="1" si="28"/>
        <v>44097</v>
      </c>
      <c r="H246" s="54">
        <f t="shared" ca="1" si="32"/>
        <v>44097</v>
      </c>
      <c r="I246" s="117">
        <f ca="1">VALUE(IFERROR(VLOOKUP(TEXT(H246,"yyyy-mm-dd"),BDiv_RAW!$I$6:$J$1048576,2,FALSE),0))*$N$2</f>
        <v>0</v>
      </c>
      <c r="J246" s="81">
        <f t="shared" ca="1" si="29"/>
        <v>44097</v>
      </c>
      <c r="K246" s="54">
        <f t="shared" ca="1" si="33"/>
        <v>44097</v>
      </c>
      <c r="L246" s="117">
        <f ca="1">VALUE(IFERROR(VLOOKUP(TEXT(K246,"yyyy-mm-dd"),BDiv_RAW!$L$6:$M$1048576,2,FALSE),0))*$N$2</f>
        <v>0</v>
      </c>
    </row>
    <row r="247" spans="1:12" ht="16.5">
      <c r="A247" s="120">
        <f t="shared" ca="1" si="26"/>
        <v>44098</v>
      </c>
      <c r="B247" s="54">
        <f t="shared" ca="1" si="30"/>
        <v>44098</v>
      </c>
      <c r="C247" s="117">
        <f ca="1">VALUE(IFERROR(VLOOKUP(TEXT(B247,"yyyy-mm-dd"),BDiv_RAW!$C$6:$D$1048576,2,FALSE),0))*$N$2</f>
        <v>0</v>
      </c>
      <c r="D247" s="81">
        <f t="shared" ca="1" si="27"/>
        <v>44098</v>
      </c>
      <c r="E247" s="54">
        <f t="shared" ca="1" si="31"/>
        <v>44098</v>
      </c>
      <c r="F247" s="117">
        <f ca="1">VALUE(IFERROR(VLOOKUP(TEXT(E247,"yyyy-mm-dd"),BDiv_RAW!$F$6:$G$1048576,2,FALSE),0))*$N$2</f>
        <v>0</v>
      </c>
      <c r="G247" s="81">
        <f t="shared" ca="1" si="28"/>
        <v>44098</v>
      </c>
      <c r="H247" s="54">
        <f t="shared" ca="1" si="32"/>
        <v>44098</v>
      </c>
      <c r="I247" s="117">
        <f ca="1">VALUE(IFERROR(VLOOKUP(TEXT(H247,"yyyy-mm-dd"),BDiv_RAW!$I$6:$J$1048576,2,FALSE),0))*$N$2</f>
        <v>0</v>
      </c>
      <c r="J247" s="81">
        <f t="shared" ca="1" si="29"/>
        <v>44098</v>
      </c>
      <c r="K247" s="54">
        <f t="shared" ca="1" si="33"/>
        <v>44098</v>
      </c>
      <c r="L247" s="117">
        <f ca="1">VALUE(IFERROR(VLOOKUP(TEXT(K247,"yyyy-mm-dd"),BDiv_RAW!$L$6:$M$1048576,2,FALSE),0))*$N$2</f>
        <v>0</v>
      </c>
    </row>
    <row r="248" spans="1:12" ht="16.5">
      <c r="A248" s="120">
        <f t="shared" ca="1" si="26"/>
        <v>44099</v>
      </c>
      <c r="B248" s="54">
        <f t="shared" ca="1" si="30"/>
        <v>44099</v>
      </c>
      <c r="C248" s="117">
        <f ca="1">VALUE(IFERROR(VLOOKUP(TEXT(B248,"yyyy-mm-dd"),BDiv_RAW!$C$6:$D$1048576,2,FALSE),0))*$N$2</f>
        <v>0</v>
      </c>
      <c r="D248" s="81">
        <f t="shared" ca="1" si="27"/>
        <v>44099</v>
      </c>
      <c r="E248" s="54">
        <f t="shared" ca="1" si="31"/>
        <v>44099</v>
      </c>
      <c r="F248" s="117">
        <f ca="1">VALUE(IFERROR(VLOOKUP(TEXT(E248,"yyyy-mm-dd"),BDiv_RAW!$F$6:$G$1048576,2,FALSE),0))*$N$2</f>
        <v>0</v>
      </c>
      <c r="G248" s="81">
        <f t="shared" ca="1" si="28"/>
        <v>44099</v>
      </c>
      <c r="H248" s="54">
        <f t="shared" ca="1" si="32"/>
        <v>44099</v>
      </c>
      <c r="I248" s="117">
        <f ca="1">VALUE(IFERROR(VLOOKUP(TEXT(H248,"yyyy-mm-dd"),BDiv_RAW!$I$6:$J$1048576,2,FALSE),0))*$N$2</f>
        <v>0</v>
      </c>
      <c r="J248" s="81">
        <f t="shared" ca="1" si="29"/>
        <v>44099</v>
      </c>
      <c r="K248" s="54">
        <f t="shared" ca="1" si="33"/>
        <v>44099</v>
      </c>
      <c r="L248" s="117">
        <f ca="1">VALUE(IFERROR(VLOOKUP(TEXT(K248,"yyyy-mm-dd"),BDiv_RAW!$L$6:$M$1048576,2,FALSE),0))*$N$2</f>
        <v>0</v>
      </c>
    </row>
    <row r="249" spans="1:12" ht="16.5">
      <c r="A249" s="120">
        <f t="shared" ca="1" si="26"/>
        <v>44100</v>
      </c>
      <c r="B249" s="54">
        <f t="shared" ca="1" si="30"/>
        <v>44100</v>
      </c>
      <c r="C249" s="117">
        <f ca="1">VALUE(IFERROR(VLOOKUP(TEXT(B249,"yyyy-mm-dd"),BDiv_RAW!$C$6:$D$1048576,2,FALSE),0))*$N$2</f>
        <v>0</v>
      </c>
      <c r="D249" s="81">
        <f t="shared" ca="1" si="27"/>
        <v>44100</v>
      </c>
      <c r="E249" s="54">
        <f t="shared" ca="1" si="31"/>
        <v>44100</v>
      </c>
      <c r="F249" s="117">
        <f ca="1">VALUE(IFERROR(VLOOKUP(TEXT(E249,"yyyy-mm-dd"),BDiv_RAW!$F$6:$G$1048576,2,FALSE),0))*$N$2</f>
        <v>0</v>
      </c>
      <c r="G249" s="81">
        <f t="shared" ca="1" si="28"/>
        <v>44100</v>
      </c>
      <c r="H249" s="54">
        <f t="shared" ca="1" si="32"/>
        <v>44100</v>
      </c>
      <c r="I249" s="117">
        <f ca="1">VALUE(IFERROR(VLOOKUP(TEXT(H249,"yyyy-mm-dd"),BDiv_RAW!$I$6:$J$1048576,2,FALSE),0))*$N$2</f>
        <v>0</v>
      </c>
      <c r="J249" s="81">
        <f t="shared" ca="1" si="29"/>
        <v>44100</v>
      </c>
      <c r="K249" s="54">
        <f t="shared" ca="1" si="33"/>
        <v>44100</v>
      </c>
      <c r="L249" s="117">
        <f ca="1">VALUE(IFERROR(VLOOKUP(TEXT(K249,"yyyy-mm-dd"),BDiv_RAW!$L$6:$M$1048576,2,FALSE),0))*$N$2</f>
        <v>0</v>
      </c>
    </row>
    <row r="250" spans="1:12" ht="16.5">
      <c r="A250" s="120">
        <f t="shared" ca="1" si="26"/>
        <v>44101</v>
      </c>
      <c r="B250" s="54">
        <f t="shared" ca="1" si="30"/>
        <v>44101</v>
      </c>
      <c r="C250" s="117">
        <f ca="1">VALUE(IFERROR(VLOOKUP(TEXT(B250,"yyyy-mm-dd"),BDiv_RAW!$C$6:$D$1048576,2,FALSE),0))*$N$2</f>
        <v>0</v>
      </c>
      <c r="D250" s="81">
        <f t="shared" ca="1" si="27"/>
        <v>44101</v>
      </c>
      <c r="E250" s="54">
        <f t="shared" ca="1" si="31"/>
        <v>44101</v>
      </c>
      <c r="F250" s="117">
        <f ca="1">VALUE(IFERROR(VLOOKUP(TEXT(E250,"yyyy-mm-dd"),BDiv_RAW!$F$6:$G$1048576,2,FALSE),0))*$N$2</f>
        <v>0</v>
      </c>
      <c r="G250" s="81">
        <f t="shared" ca="1" si="28"/>
        <v>44101</v>
      </c>
      <c r="H250" s="54">
        <f t="shared" ca="1" si="32"/>
        <v>44101</v>
      </c>
      <c r="I250" s="117">
        <f ca="1">VALUE(IFERROR(VLOOKUP(TEXT(H250,"yyyy-mm-dd"),BDiv_RAW!$I$6:$J$1048576,2,FALSE),0))*$N$2</f>
        <v>0</v>
      </c>
      <c r="J250" s="81">
        <f t="shared" ca="1" si="29"/>
        <v>44101</v>
      </c>
      <c r="K250" s="54">
        <f t="shared" ca="1" si="33"/>
        <v>44101</v>
      </c>
      <c r="L250" s="117">
        <f ca="1">VALUE(IFERROR(VLOOKUP(TEXT(K250,"yyyy-mm-dd"),BDiv_RAW!$L$6:$M$1048576,2,FALSE),0))*$N$2</f>
        <v>0</v>
      </c>
    </row>
    <row r="251" spans="1:12" ht="16.5">
      <c r="A251" s="120">
        <f t="shared" ca="1" si="26"/>
        <v>44102</v>
      </c>
      <c r="B251" s="54">
        <f t="shared" ca="1" si="30"/>
        <v>44102</v>
      </c>
      <c r="C251" s="117">
        <f ca="1">VALUE(IFERROR(VLOOKUP(TEXT(B251,"yyyy-mm-dd"),BDiv_RAW!$C$6:$D$1048576,2,FALSE),0))*$N$2</f>
        <v>0</v>
      </c>
      <c r="D251" s="81">
        <f t="shared" ca="1" si="27"/>
        <v>44102</v>
      </c>
      <c r="E251" s="54">
        <f t="shared" ca="1" si="31"/>
        <v>44102</v>
      </c>
      <c r="F251" s="117">
        <f ca="1">VALUE(IFERROR(VLOOKUP(TEXT(E251,"yyyy-mm-dd"),BDiv_RAW!$F$6:$G$1048576,2,FALSE),0))*$N$2</f>
        <v>0</v>
      </c>
      <c r="G251" s="81">
        <f t="shared" ca="1" si="28"/>
        <v>44102</v>
      </c>
      <c r="H251" s="54">
        <f t="shared" ca="1" si="32"/>
        <v>44102</v>
      </c>
      <c r="I251" s="117">
        <f ca="1">VALUE(IFERROR(VLOOKUP(TEXT(H251,"yyyy-mm-dd"),BDiv_RAW!$I$6:$J$1048576,2,FALSE),0))*$N$2</f>
        <v>0</v>
      </c>
      <c r="J251" s="81">
        <f t="shared" ca="1" si="29"/>
        <v>44102</v>
      </c>
      <c r="K251" s="54">
        <f t="shared" ca="1" si="33"/>
        <v>44102</v>
      </c>
      <c r="L251" s="117">
        <f ca="1">VALUE(IFERROR(VLOOKUP(TEXT(K251,"yyyy-mm-dd"),BDiv_RAW!$L$6:$M$1048576,2,FALSE),0))*$N$2</f>
        <v>0</v>
      </c>
    </row>
    <row r="252" spans="1:12" ht="16.5">
      <c r="A252" s="120">
        <f t="shared" ca="1" si="26"/>
        <v>44103</v>
      </c>
      <c r="B252" s="54">
        <f t="shared" ca="1" si="30"/>
        <v>44103</v>
      </c>
      <c r="C252" s="117">
        <f ca="1">VALUE(IFERROR(VLOOKUP(TEXT(B252,"yyyy-mm-dd"),BDiv_RAW!$C$6:$D$1048576,2,FALSE),0))*$N$2</f>
        <v>0</v>
      </c>
      <c r="D252" s="81">
        <f t="shared" ca="1" si="27"/>
        <v>44103</v>
      </c>
      <c r="E252" s="54">
        <f t="shared" ca="1" si="31"/>
        <v>44103</v>
      </c>
      <c r="F252" s="117">
        <f ca="1">VALUE(IFERROR(VLOOKUP(TEXT(E252,"yyyy-mm-dd"),BDiv_RAW!$F$6:$G$1048576,2,FALSE),0))*$N$2</f>
        <v>0</v>
      </c>
      <c r="G252" s="81">
        <f t="shared" ca="1" si="28"/>
        <v>44103</v>
      </c>
      <c r="H252" s="54">
        <f t="shared" ca="1" si="32"/>
        <v>44103</v>
      </c>
      <c r="I252" s="117">
        <f ca="1">VALUE(IFERROR(VLOOKUP(TEXT(H252,"yyyy-mm-dd"),BDiv_RAW!$I$6:$J$1048576,2,FALSE),0))*$N$2</f>
        <v>0</v>
      </c>
      <c r="J252" s="81">
        <f t="shared" ca="1" si="29"/>
        <v>44103</v>
      </c>
      <c r="K252" s="54">
        <f t="shared" ca="1" si="33"/>
        <v>44103</v>
      </c>
      <c r="L252" s="117">
        <f ca="1">VALUE(IFERROR(VLOOKUP(TEXT(K252,"yyyy-mm-dd"),BDiv_RAW!$L$6:$M$1048576,2,FALSE),0))*$N$2</f>
        <v>0</v>
      </c>
    </row>
    <row r="253" spans="1:12" ht="16.5">
      <c r="A253" s="120">
        <f t="shared" ca="1" si="26"/>
        <v>44104</v>
      </c>
      <c r="B253" s="54">
        <f t="shared" ca="1" si="30"/>
        <v>44104</v>
      </c>
      <c r="C253" s="117">
        <f ca="1">VALUE(IFERROR(VLOOKUP(TEXT(B253,"yyyy-mm-dd"),BDiv_RAW!$C$6:$D$1048576,2,FALSE),0))*$N$2</f>
        <v>0</v>
      </c>
      <c r="D253" s="81">
        <f t="shared" ca="1" si="27"/>
        <v>44104</v>
      </c>
      <c r="E253" s="54">
        <f t="shared" ca="1" si="31"/>
        <v>44104</v>
      </c>
      <c r="F253" s="117">
        <f ca="1">VALUE(IFERROR(VLOOKUP(TEXT(E253,"yyyy-mm-dd"),BDiv_RAW!$F$6:$G$1048576,2,FALSE),0))*$N$2</f>
        <v>0</v>
      </c>
      <c r="G253" s="81">
        <f t="shared" ca="1" si="28"/>
        <v>44104</v>
      </c>
      <c r="H253" s="54">
        <f t="shared" ca="1" si="32"/>
        <v>44104</v>
      </c>
      <c r="I253" s="117">
        <f ca="1">VALUE(IFERROR(VLOOKUP(TEXT(H253,"yyyy-mm-dd"),BDiv_RAW!$I$6:$J$1048576,2,FALSE),0))*$N$2</f>
        <v>0</v>
      </c>
      <c r="J253" s="81">
        <f t="shared" ca="1" si="29"/>
        <v>44104</v>
      </c>
      <c r="K253" s="54">
        <f t="shared" ca="1" si="33"/>
        <v>44104</v>
      </c>
      <c r="L253" s="117">
        <f ca="1">VALUE(IFERROR(VLOOKUP(TEXT(K253,"yyyy-mm-dd"),BDiv_RAW!$L$6:$M$1048576,2,FALSE),0))*$N$2</f>
        <v>0</v>
      </c>
    </row>
    <row r="254" spans="1:12" ht="16.5">
      <c r="A254" s="120">
        <f t="shared" ca="1" si="26"/>
        <v>44105</v>
      </c>
      <c r="B254" s="54">
        <f t="shared" ca="1" si="30"/>
        <v>44105</v>
      </c>
      <c r="C254" s="117">
        <f ca="1">VALUE(IFERROR(VLOOKUP(TEXT(B254,"yyyy-mm-dd"),BDiv_RAW!$C$6:$D$1048576,2,FALSE),0))*$N$2</f>
        <v>0</v>
      </c>
      <c r="D254" s="81">
        <f t="shared" ca="1" si="27"/>
        <v>44105</v>
      </c>
      <c r="E254" s="54">
        <f t="shared" ca="1" si="31"/>
        <v>44105</v>
      </c>
      <c r="F254" s="117">
        <f ca="1">VALUE(IFERROR(VLOOKUP(TEXT(E254,"yyyy-mm-dd"),BDiv_RAW!$F$6:$G$1048576,2,FALSE),0))*$N$2</f>
        <v>0</v>
      </c>
      <c r="G254" s="81">
        <f t="shared" ca="1" si="28"/>
        <v>44105</v>
      </c>
      <c r="H254" s="54">
        <f t="shared" ca="1" si="32"/>
        <v>44105</v>
      </c>
      <c r="I254" s="117">
        <f ca="1">VALUE(IFERROR(VLOOKUP(TEXT(H254,"yyyy-mm-dd"),BDiv_RAW!$I$6:$J$1048576,2,FALSE),0))*$N$2</f>
        <v>0</v>
      </c>
      <c r="J254" s="81">
        <f t="shared" ca="1" si="29"/>
        <v>44105</v>
      </c>
      <c r="K254" s="54">
        <f t="shared" ca="1" si="33"/>
        <v>44105</v>
      </c>
      <c r="L254" s="117">
        <f ca="1">VALUE(IFERROR(VLOOKUP(TEXT(K254,"yyyy-mm-dd"),BDiv_RAW!$L$6:$M$1048576,2,FALSE),0))*$N$2</f>
        <v>0</v>
      </c>
    </row>
    <row r="255" spans="1:12" ht="16.5">
      <c r="A255" s="120">
        <f t="shared" ca="1" si="26"/>
        <v>44106</v>
      </c>
      <c r="B255" s="54">
        <f t="shared" ca="1" si="30"/>
        <v>44106</v>
      </c>
      <c r="C255" s="117">
        <f ca="1">VALUE(IFERROR(VLOOKUP(TEXT(B255,"yyyy-mm-dd"),BDiv_RAW!$C$6:$D$1048576,2,FALSE),0))*$N$2</f>
        <v>0</v>
      </c>
      <c r="D255" s="81">
        <f t="shared" ca="1" si="27"/>
        <v>44106</v>
      </c>
      <c r="E255" s="54">
        <f t="shared" ca="1" si="31"/>
        <v>44106</v>
      </c>
      <c r="F255" s="117">
        <f ca="1">VALUE(IFERROR(VLOOKUP(TEXT(E255,"yyyy-mm-dd"),BDiv_RAW!$F$6:$G$1048576,2,FALSE),0))*$N$2</f>
        <v>0</v>
      </c>
      <c r="G255" s="81">
        <f t="shared" ca="1" si="28"/>
        <v>44106</v>
      </c>
      <c r="H255" s="54">
        <f t="shared" ca="1" si="32"/>
        <v>44106</v>
      </c>
      <c r="I255" s="117">
        <f ca="1">VALUE(IFERROR(VLOOKUP(TEXT(H255,"yyyy-mm-dd"),BDiv_RAW!$I$6:$J$1048576,2,FALSE),0))*$N$2</f>
        <v>0</v>
      </c>
      <c r="J255" s="81">
        <f t="shared" ca="1" si="29"/>
        <v>44106</v>
      </c>
      <c r="K255" s="54">
        <f t="shared" ca="1" si="33"/>
        <v>44106</v>
      </c>
      <c r="L255" s="117">
        <f ca="1">VALUE(IFERROR(VLOOKUP(TEXT(K255,"yyyy-mm-dd"),BDiv_RAW!$L$6:$M$1048576,2,FALSE),0))*$N$2</f>
        <v>0</v>
      </c>
    </row>
    <row r="256" spans="1:12" ht="16.5">
      <c r="A256" s="120">
        <f t="shared" ca="1" si="26"/>
        <v>44107</v>
      </c>
      <c r="B256" s="54">
        <f t="shared" ca="1" si="30"/>
        <v>44107</v>
      </c>
      <c r="C256" s="117">
        <f ca="1">VALUE(IFERROR(VLOOKUP(TEXT(B256,"yyyy-mm-dd"),BDiv_RAW!$C$6:$D$1048576,2,FALSE),0))*$N$2</f>
        <v>0</v>
      </c>
      <c r="D256" s="81">
        <f t="shared" ca="1" si="27"/>
        <v>44107</v>
      </c>
      <c r="E256" s="54">
        <f t="shared" ca="1" si="31"/>
        <v>44107</v>
      </c>
      <c r="F256" s="117">
        <f ca="1">VALUE(IFERROR(VLOOKUP(TEXT(E256,"yyyy-mm-dd"),BDiv_RAW!$F$6:$G$1048576,2,FALSE),0))*$N$2</f>
        <v>0</v>
      </c>
      <c r="G256" s="81">
        <f t="shared" ca="1" si="28"/>
        <v>44107</v>
      </c>
      <c r="H256" s="54">
        <f t="shared" ca="1" si="32"/>
        <v>44107</v>
      </c>
      <c r="I256" s="117">
        <f ca="1">VALUE(IFERROR(VLOOKUP(TEXT(H256,"yyyy-mm-dd"),BDiv_RAW!$I$6:$J$1048576,2,FALSE),0))*$N$2</f>
        <v>0</v>
      </c>
      <c r="J256" s="81">
        <f t="shared" ca="1" si="29"/>
        <v>44107</v>
      </c>
      <c r="K256" s="54">
        <f t="shared" ca="1" si="33"/>
        <v>44107</v>
      </c>
      <c r="L256" s="117">
        <f ca="1">VALUE(IFERROR(VLOOKUP(TEXT(K256,"yyyy-mm-dd"),BDiv_RAW!$L$6:$M$1048576,2,FALSE),0))*$N$2</f>
        <v>0</v>
      </c>
    </row>
    <row r="257" spans="1:12" ht="16.5">
      <c r="A257" s="120">
        <f t="shared" ca="1" si="26"/>
        <v>44108</v>
      </c>
      <c r="B257" s="54">
        <f t="shared" ca="1" si="30"/>
        <v>44108</v>
      </c>
      <c r="C257" s="117">
        <f ca="1">VALUE(IFERROR(VLOOKUP(TEXT(B257,"yyyy-mm-dd"),BDiv_RAW!$C$6:$D$1048576,2,FALSE),0))*$N$2</f>
        <v>0</v>
      </c>
      <c r="D257" s="81">
        <f t="shared" ca="1" si="27"/>
        <v>44108</v>
      </c>
      <c r="E257" s="54">
        <f t="shared" ca="1" si="31"/>
        <v>44108</v>
      </c>
      <c r="F257" s="117">
        <f ca="1">VALUE(IFERROR(VLOOKUP(TEXT(E257,"yyyy-mm-dd"),BDiv_RAW!$F$6:$G$1048576,2,FALSE),0))*$N$2</f>
        <v>0</v>
      </c>
      <c r="G257" s="81">
        <f t="shared" ca="1" si="28"/>
        <v>44108</v>
      </c>
      <c r="H257" s="54">
        <f t="shared" ca="1" si="32"/>
        <v>44108</v>
      </c>
      <c r="I257" s="117">
        <f ca="1">VALUE(IFERROR(VLOOKUP(TEXT(H257,"yyyy-mm-dd"),BDiv_RAW!$I$6:$J$1048576,2,FALSE),0))*$N$2</f>
        <v>0</v>
      </c>
      <c r="J257" s="81">
        <f t="shared" ca="1" si="29"/>
        <v>44108</v>
      </c>
      <c r="K257" s="54">
        <f t="shared" ca="1" si="33"/>
        <v>44108</v>
      </c>
      <c r="L257" s="117">
        <f ca="1">VALUE(IFERROR(VLOOKUP(TEXT(K257,"yyyy-mm-dd"),BDiv_RAW!$L$6:$M$1048576,2,FALSE),0))*$N$2</f>
        <v>0</v>
      </c>
    </row>
    <row r="258" spans="1:12" ht="16.5">
      <c r="A258" s="120">
        <f t="shared" ca="1" si="26"/>
        <v>44109</v>
      </c>
      <c r="B258" s="54">
        <f t="shared" ca="1" si="30"/>
        <v>44109</v>
      </c>
      <c r="C258" s="117">
        <f ca="1">VALUE(IFERROR(VLOOKUP(TEXT(B258,"yyyy-mm-dd"),BDiv_RAW!$C$6:$D$1048576,2,FALSE),0))*$N$2</f>
        <v>0</v>
      </c>
      <c r="D258" s="81">
        <f t="shared" ca="1" si="27"/>
        <v>44109</v>
      </c>
      <c r="E258" s="54">
        <f t="shared" ca="1" si="31"/>
        <v>44109</v>
      </c>
      <c r="F258" s="117">
        <f ca="1">VALUE(IFERROR(VLOOKUP(TEXT(E258,"yyyy-mm-dd"),BDiv_RAW!$F$6:$G$1048576,2,FALSE),0))*$N$2</f>
        <v>0</v>
      </c>
      <c r="G258" s="81">
        <f t="shared" ca="1" si="28"/>
        <v>44109</v>
      </c>
      <c r="H258" s="54">
        <f t="shared" ca="1" si="32"/>
        <v>44109</v>
      </c>
      <c r="I258" s="117">
        <f ca="1">VALUE(IFERROR(VLOOKUP(TEXT(H258,"yyyy-mm-dd"),BDiv_RAW!$I$6:$J$1048576,2,FALSE),0))*$N$2</f>
        <v>0</v>
      </c>
      <c r="J258" s="81">
        <f t="shared" ca="1" si="29"/>
        <v>44109</v>
      </c>
      <c r="K258" s="54">
        <f t="shared" ca="1" si="33"/>
        <v>44109</v>
      </c>
      <c r="L258" s="117">
        <f ca="1">VALUE(IFERROR(VLOOKUP(TEXT(K258,"yyyy-mm-dd"),BDiv_RAW!$L$6:$M$1048576,2,FALSE),0))*$N$2</f>
        <v>0</v>
      </c>
    </row>
    <row r="259" spans="1:12" ht="16.5">
      <c r="A259" s="120">
        <f t="shared" ref="A259:A322" ca="1" si="34">B259</f>
        <v>44110</v>
      </c>
      <c r="B259" s="54">
        <f t="shared" ca="1" si="30"/>
        <v>44110</v>
      </c>
      <c r="C259" s="117">
        <f ca="1">VALUE(IFERROR(VLOOKUP(TEXT(B259,"yyyy-mm-dd"),BDiv_RAW!$C$6:$D$1048576,2,FALSE),0))*$N$2</f>
        <v>0</v>
      </c>
      <c r="D259" s="81">
        <f t="shared" ref="D259:D322" ca="1" si="35">E259</f>
        <v>44110</v>
      </c>
      <c r="E259" s="54">
        <f t="shared" ca="1" si="31"/>
        <v>44110</v>
      </c>
      <c r="F259" s="117">
        <f ca="1">VALUE(IFERROR(VLOOKUP(TEXT(E259,"yyyy-mm-dd"),BDiv_RAW!$F$6:$G$1048576,2,FALSE),0))*$N$2</f>
        <v>0</v>
      </c>
      <c r="G259" s="81">
        <f t="shared" ref="G259:G322" ca="1" si="36">H259</f>
        <v>44110</v>
      </c>
      <c r="H259" s="54">
        <f t="shared" ca="1" si="32"/>
        <v>44110</v>
      </c>
      <c r="I259" s="117">
        <f ca="1">VALUE(IFERROR(VLOOKUP(TEXT(H259,"yyyy-mm-dd"),BDiv_RAW!$I$6:$J$1048576,2,FALSE),0))*$N$2</f>
        <v>0</v>
      </c>
      <c r="J259" s="81">
        <f t="shared" ref="J259:J322" ca="1" si="37">K259</f>
        <v>44110</v>
      </c>
      <c r="K259" s="54">
        <f t="shared" ca="1" si="33"/>
        <v>44110</v>
      </c>
      <c r="L259" s="117">
        <f ca="1">VALUE(IFERROR(VLOOKUP(TEXT(K259,"yyyy-mm-dd"),BDiv_RAW!$L$6:$M$1048576,2,FALSE),0))*$N$2</f>
        <v>0</v>
      </c>
    </row>
    <row r="260" spans="1:12" ht="16.5">
      <c r="A260" s="120">
        <f t="shared" ca="1" si="34"/>
        <v>44111</v>
      </c>
      <c r="B260" s="54">
        <f t="shared" ref="B260:B323" ca="1" si="38">B259+1</f>
        <v>44111</v>
      </c>
      <c r="C260" s="117">
        <f ca="1">VALUE(IFERROR(VLOOKUP(TEXT(B260,"yyyy-mm-dd"),BDiv_RAW!$C$6:$D$1048576,2,FALSE),0))*$N$2</f>
        <v>0</v>
      </c>
      <c r="D260" s="81">
        <f t="shared" ca="1" si="35"/>
        <v>44111</v>
      </c>
      <c r="E260" s="54">
        <f t="shared" ref="E260:E323" ca="1" si="39">E259+1</f>
        <v>44111</v>
      </c>
      <c r="F260" s="117">
        <f ca="1">VALUE(IFERROR(VLOOKUP(TEXT(E260,"yyyy-mm-dd"),BDiv_RAW!$F$6:$G$1048576,2,FALSE),0))*$N$2</f>
        <v>0</v>
      </c>
      <c r="G260" s="81">
        <f t="shared" ca="1" si="36"/>
        <v>44111</v>
      </c>
      <c r="H260" s="54">
        <f t="shared" ref="H260:H323" ca="1" si="40">H259+1</f>
        <v>44111</v>
      </c>
      <c r="I260" s="117">
        <f ca="1">VALUE(IFERROR(VLOOKUP(TEXT(H260,"yyyy-mm-dd"),BDiv_RAW!$I$6:$J$1048576,2,FALSE),0))*$N$2</f>
        <v>0</v>
      </c>
      <c r="J260" s="81">
        <f t="shared" ca="1" si="37"/>
        <v>44111</v>
      </c>
      <c r="K260" s="54">
        <f t="shared" ref="K260:K323" ca="1" si="41">K259+1</f>
        <v>44111</v>
      </c>
      <c r="L260" s="117">
        <f ca="1">VALUE(IFERROR(VLOOKUP(TEXT(K260,"yyyy-mm-dd"),BDiv_RAW!$L$6:$M$1048576,2,FALSE),0))*$N$2</f>
        <v>0</v>
      </c>
    </row>
    <row r="261" spans="1:12" ht="16.5">
      <c r="A261" s="120">
        <f t="shared" ca="1" si="34"/>
        <v>44112</v>
      </c>
      <c r="B261" s="54">
        <f t="shared" ca="1" si="38"/>
        <v>44112</v>
      </c>
      <c r="C261" s="117">
        <f ca="1">VALUE(IFERROR(VLOOKUP(TEXT(B261,"yyyy-mm-dd"),BDiv_RAW!$C$6:$D$1048576,2,FALSE),0))*$N$2</f>
        <v>0</v>
      </c>
      <c r="D261" s="81">
        <f t="shared" ca="1" si="35"/>
        <v>44112</v>
      </c>
      <c r="E261" s="54">
        <f t="shared" ca="1" si="39"/>
        <v>44112</v>
      </c>
      <c r="F261" s="117">
        <f ca="1">VALUE(IFERROR(VLOOKUP(TEXT(E261,"yyyy-mm-dd"),BDiv_RAW!$F$6:$G$1048576,2,FALSE),0))*$N$2</f>
        <v>0</v>
      </c>
      <c r="G261" s="81">
        <f t="shared" ca="1" si="36"/>
        <v>44112</v>
      </c>
      <c r="H261" s="54">
        <f t="shared" ca="1" si="40"/>
        <v>44112</v>
      </c>
      <c r="I261" s="117">
        <f ca="1">VALUE(IFERROR(VLOOKUP(TEXT(H261,"yyyy-mm-dd"),BDiv_RAW!$I$6:$J$1048576,2,FALSE),0))*$N$2</f>
        <v>0</v>
      </c>
      <c r="J261" s="81">
        <f t="shared" ca="1" si="37"/>
        <v>44112</v>
      </c>
      <c r="K261" s="54">
        <f t="shared" ca="1" si="41"/>
        <v>44112</v>
      </c>
      <c r="L261" s="117">
        <f ca="1">VALUE(IFERROR(VLOOKUP(TEXT(K261,"yyyy-mm-dd"),BDiv_RAW!$L$6:$M$1048576,2,FALSE),0))*$N$2</f>
        <v>0</v>
      </c>
    </row>
    <row r="262" spans="1:12" ht="16.5">
      <c r="A262" s="120">
        <f t="shared" ca="1" si="34"/>
        <v>44113</v>
      </c>
      <c r="B262" s="54">
        <f t="shared" ca="1" si="38"/>
        <v>44113</v>
      </c>
      <c r="C262" s="117">
        <f ca="1">VALUE(IFERROR(VLOOKUP(TEXT(B262,"yyyy-mm-dd"),BDiv_RAW!$C$6:$D$1048576,2,FALSE),0))*$N$2</f>
        <v>0</v>
      </c>
      <c r="D262" s="81">
        <f t="shared" ca="1" si="35"/>
        <v>44113</v>
      </c>
      <c r="E262" s="54">
        <f t="shared" ca="1" si="39"/>
        <v>44113</v>
      </c>
      <c r="F262" s="117">
        <f ca="1">VALUE(IFERROR(VLOOKUP(TEXT(E262,"yyyy-mm-dd"),BDiv_RAW!$F$6:$G$1048576,2,FALSE),0))*$N$2</f>
        <v>0</v>
      </c>
      <c r="G262" s="81">
        <f t="shared" ca="1" si="36"/>
        <v>44113</v>
      </c>
      <c r="H262" s="54">
        <f t="shared" ca="1" si="40"/>
        <v>44113</v>
      </c>
      <c r="I262" s="117">
        <f ca="1">VALUE(IFERROR(VLOOKUP(TEXT(H262,"yyyy-mm-dd"),BDiv_RAW!$I$6:$J$1048576,2,FALSE),0))*$N$2</f>
        <v>0</v>
      </c>
      <c r="J262" s="81">
        <f t="shared" ca="1" si="37"/>
        <v>44113</v>
      </c>
      <c r="K262" s="54">
        <f t="shared" ca="1" si="41"/>
        <v>44113</v>
      </c>
      <c r="L262" s="117">
        <f ca="1">VALUE(IFERROR(VLOOKUP(TEXT(K262,"yyyy-mm-dd"),BDiv_RAW!$L$6:$M$1048576,2,FALSE),0))*$N$2</f>
        <v>0</v>
      </c>
    </row>
    <row r="263" spans="1:12" ht="16.5">
      <c r="A263" s="120">
        <f t="shared" ca="1" si="34"/>
        <v>44114</v>
      </c>
      <c r="B263" s="54">
        <f t="shared" ca="1" si="38"/>
        <v>44114</v>
      </c>
      <c r="C263" s="117">
        <f ca="1">VALUE(IFERROR(VLOOKUP(TEXT(B263,"yyyy-mm-dd"),BDiv_RAW!$C$6:$D$1048576,2,FALSE),0))*$N$2</f>
        <v>0</v>
      </c>
      <c r="D263" s="81">
        <f t="shared" ca="1" si="35"/>
        <v>44114</v>
      </c>
      <c r="E263" s="54">
        <f t="shared" ca="1" si="39"/>
        <v>44114</v>
      </c>
      <c r="F263" s="117">
        <f ca="1">VALUE(IFERROR(VLOOKUP(TEXT(E263,"yyyy-mm-dd"),BDiv_RAW!$F$6:$G$1048576,2,FALSE),0))*$N$2</f>
        <v>0</v>
      </c>
      <c r="G263" s="81">
        <f t="shared" ca="1" si="36"/>
        <v>44114</v>
      </c>
      <c r="H263" s="54">
        <f t="shared" ca="1" si="40"/>
        <v>44114</v>
      </c>
      <c r="I263" s="117">
        <f ca="1">VALUE(IFERROR(VLOOKUP(TEXT(H263,"yyyy-mm-dd"),BDiv_RAW!$I$6:$J$1048576,2,FALSE),0))*$N$2</f>
        <v>0</v>
      </c>
      <c r="J263" s="81">
        <f t="shared" ca="1" si="37"/>
        <v>44114</v>
      </c>
      <c r="K263" s="54">
        <f t="shared" ca="1" si="41"/>
        <v>44114</v>
      </c>
      <c r="L263" s="117">
        <f ca="1">VALUE(IFERROR(VLOOKUP(TEXT(K263,"yyyy-mm-dd"),BDiv_RAW!$L$6:$M$1048576,2,FALSE),0))*$N$2</f>
        <v>0</v>
      </c>
    </row>
    <row r="264" spans="1:12" ht="16.5">
      <c r="A264" s="120">
        <f t="shared" ca="1" si="34"/>
        <v>44115</v>
      </c>
      <c r="B264" s="54">
        <f t="shared" ca="1" si="38"/>
        <v>44115</v>
      </c>
      <c r="C264" s="117">
        <f ca="1">VALUE(IFERROR(VLOOKUP(TEXT(B264,"yyyy-mm-dd"),BDiv_RAW!$C$6:$D$1048576,2,FALSE),0))*$N$2</f>
        <v>0</v>
      </c>
      <c r="D264" s="81">
        <f t="shared" ca="1" si="35"/>
        <v>44115</v>
      </c>
      <c r="E264" s="54">
        <f t="shared" ca="1" si="39"/>
        <v>44115</v>
      </c>
      <c r="F264" s="117">
        <f ca="1">VALUE(IFERROR(VLOOKUP(TEXT(E264,"yyyy-mm-dd"),BDiv_RAW!$F$6:$G$1048576,2,FALSE),0))*$N$2</f>
        <v>0</v>
      </c>
      <c r="G264" s="81">
        <f t="shared" ca="1" si="36"/>
        <v>44115</v>
      </c>
      <c r="H264" s="54">
        <f t="shared" ca="1" si="40"/>
        <v>44115</v>
      </c>
      <c r="I264" s="117">
        <f ca="1">VALUE(IFERROR(VLOOKUP(TEXT(H264,"yyyy-mm-dd"),BDiv_RAW!$I$6:$J$1048576,2,FALSE),0))*$N$2</f>
        <v>0</v>
      </c>
      <c r="J264" s="81">
        <f t="shared" ca="1" si="37"/>
        <v>44115</v>
      </c>
      <c r="K264" s="54">
        <f t="shared" ca="1" si="41"/>
        <v>44115</v>
      </c>
      <c r="L264" s="117">
        <f ca="1">VALUE(IFERROR(VLOOKUP(TEXT(K264,"yyyy-mm-dd"),BDiv_RAW!$L$6:$M$1048576,2,FALSE),0))*$N$2</f>
        <v>0</v>
      </c>
    </row>
    <row r="265" spans="1:12" ht="16.5">
      <c r="A265" s="120">
        <f t="shared" ca="1" si="34"/>
        <v>44116</v>
      </c>
      <c r="B265" s="54">
        <f t="shared" ca="1" si="38"/>
        <v>44116</v>
      </c>
      <c r="C265" s="117">
        <f ca="1">VALUE(IFERROR(VLOOKUP(TEXT(B265,"yyyy-mm-dd"),BDiv_RAW!$C$6:$D$1048576,2,FALSE),0))*$N$2</f>
        <v>0</v>
      </c>
      <c r="D265" s="81">
        <f t="shared" ca="1" si="35"/>
        <v>44116</v>
      </c>
      <c r="E265" s="54">
        <f t="shared" ca="1" si="39"/>
        <v>44116</v>
      </c>
      <c r="F265" s="117">
        <f ca="1">VALUE(IFERROR(VLOOKUP(TEXT(E265,"yyyy-mm-dd"),BDiv_RAW!$F$6:$G$1048576,2,FALSE),0))*$N$2</f>
        <v>0</v>
      </c>
      <c r="G265" s="81">
        <f t="shared" ca="1" si="36"/>
        <v>44116</v>
      </c>
      <c r="H265" s="54">
        <f t="shared" ca="1" si="40"/>
        <v>44116</v>
      </c>
      <c r="I265" s="117">
        <f ca="1">VALUE(IFERROR(VLOOKUP(TEXT(H265,"yyyy-mm-dd"),BDiv_RAW!$I$6:$J$1048576,2,FALSE),0))*$N$2</f>
        <v>0</v>
      </c>
      <c r="J265" s="81">
        <f t="shared" ca="1" si="37"/>
        <v>44116</v>
      </c>
      <c r="K265" s="54">
        <f t="shared" ca="1" si="41"/>
        <v>44116</v>
      </c>
      <c r="L265" s="117">
        <f ca="1">VALUE(IFERROR(VLOOKUP(TEXT(K265,"yyyy-mm-dd"),BDiv_RAW!$L$6:$M$1048576,2,FALSE),0))*$N$2</f>
        <v>0</v>
      </c>
    </row>
    <row r="266" spans="1:12" ht="16.5">
      <c r="A266" s="120">
        <f t="shared" ca="1" si="34"/>
        <v>44117</v>
      </c>
      <c r="B266" s="54">
        <f t="shared" ca="1" si="38"/>
        <v>44117</v>
      </c>
      <c r="C266" s="117">
        <f ca="1">VALUE(IFERROR(VLOOKUP(TEXT(B266,"yyyy-mm-dd"),BDiv_RAW!$C$6:$D$1048576,2,FALSE),0))*$N$2</f>
        <v>0</v>
      </c>
      <c r="D266" s="81">
        <f t="shared" ca="1" si="35"/>
        <v>44117</v>
      </c>
      <c r="E266" s="54">
        <f t="shared" ca="1" si="39"/>
        <v>44117</v>
      </c>
      <c r="F266" s="117">
        <f ca="1">VALUE(IFERROR(VLOOKUP(TEXT(E266,"yyyy-mm-dd"),BDiv_RAW!$F$6:$G$1048576,2,FALSE),0))*$N$2</f>
        <v>0</v>
      </c>
      <c r="G266" s="81">
        <f t="shared" ca="1" si="36"/>
        <v>44117</v>
      </c>
      <c r="H266" s="54">
        <f t="shared" ca="1" si="40"/>
        <v>44117</v>
      </c>
      <c r="I266" s="117">
        <f ca="1">VALUE(IFERROR(VLOOKUP(TEXT(H266,"yyyy-mm-dd"),BDiv_RAW!$I$6:$J$1048576,2,FALSE),0))*$N$2</f>
        <v>0</v>
      </c>
      <c r="J266" s="81">
        <f t="shared" ca="1" si="37"/>
        <v>44117</v>
      </c>
      <c r="K266" s="54">
        <f t="shared" ca="1" si="41"/>
        <v>44117</v>
      </c>
      <c r="L266" s="117">
        <f ca="1">VALUE(IFERROR(VLOOKUP(TEXT(K266,"yyyy-mm-dd"),BDiv_RAW!$L$6:$M$1048576,2,FALSE),0))*$N$2</f>
        <v>0</v>
      </c>
    </row>
    <row r="267" spans="1:12" ht="16.5">
      <c r="A267" s="120">
        <f t="shared" ca="1" si="34"/>
        <v>44118</v>
      </c>
      <c r="B267" s="54">
        <f t="shared" ca="1" si="38"/>
        <v>44118</v>
      </c>
      <c r="C267" s="117">
        <f ca="1">VALUE(IFERROR(VLOOKUP(TEXT(B267,"yyyy-mm-dd"),BDiv_RAW!$C$6:$D$1048576,2,FALSE),0))*$N$2</f>
        <v>0</v>
      </c>
      <c r="D267" s="81">
        <f t="shared" ca="1" si="35"/>
        <v>44118</v>
      </c>
      <c r="E267" s="54">
        <f t="shared" ca="1" si="39"/>
        <v>44118</v>
      </c>
      <c r="F267" s="117">
        <f ca="1">VALUE(IFERROR(VLOOKUP(TEXT(E267,"yyyy-mm-dd"),BDiv_RAW!$F$6:$G$1048576,2,FALSE),0))*$N$2</f>
        <v>0</v>
      </c>
      <c r="G267" s="81">
        <f t="shared" ca="1" si="36"/>
        <v>44118</v>
      </c>
      <c r="H267" s="54">
        <f t="shared" ca="1" si="40"/>
        <v>44118</v>
      </c>
      <c r="I267" s="117">
        <f ca="1">VALUE(IFERROR(VLOOKUP(TEXT(H267,"yyyy-mm-dd"),BDiv_RAW!$I$6:$J$1048576,2,FALSE),0))*$N$2</f>
        <v>0</v>
      </c>
      <c r="J267" s="81">
        <f t="shared" ca="1" si="37"/>
        <v>44118</v>
      </c>
      <c r="K267" s="54">
        <f t="shared" ca="1" si="41"/>
        <v>44118</v>
      </c>
      <c r="L267" s="117">
        <f ca="1">VALUE(IFERROR(VLOOKUP(TEXT(K267,"yyyy-mm-dd"),BDiv_RAW!$L$6:$M$1048576,2,FALSE),0))*$N$2</f>
        <v>0</v>
      </c>
    </row>
    <row r="268" spans="1:12" ht="16.5">
      <c r="A268" s="120">
        <f t="shared" ca="1" si="34"/>
        <v>44119</v>
      </c>
      <c r="B268" s="54">
        <f t="shared" ca="1" si="38"/>
        <v>44119</v>
      </c>
      <c r="C268" s="117">
        <f ca="1">VALUE(IFERROR(VLOOKUP(TEXT(B268,"yyyy-mm-dd"),BDiv_RAW!$C$6:$D$1048576,2,FALSE),0))*$N$2</f>
        <v>0</v>
      </c>
      <c r="D268" s="81">
        <f t="shared" ca="1" si="35"/>
        <v>44119</v>
      </c>
      <c r="E268" s="54">
        <f t="shared" ca="1" si="39"/>
        <v>44119</v>
      </c>
      <c r="F268" s="117">
        <f ca="1">VALUE(IFERROR(VLOOKUP(TEXT(E268,"yyyy-mm-dd"),BDiv_RAW!$F$6:$G$1048576,2,FALSE),0))*$N$2</f>
        <v>0</v>
      </c>
      <c r="G268" s="81">
        <f t="shared" ca="1" si="36"/>
        <v>44119</v>
      </c>
      <c r="H268" s="54">
        <f t="shared" ca="1" si="40"/>
        <v>44119</v>
      </c>
      <c r="I268" s="117">
        <f ca="1">VALUE(IFERROR(VLOOKUP(TEXT(H268,"yyyy-mm-dd"),BDiv_RAW!$I$6:$J$1048576,2,FALSE),0))*$N$2</f>
        <v>0</v>
      </c>
      <c r="J268" s="81">
        <f t="shared" ca="1" si="37"/>
        <v>44119</v>
      </c>
      <c r="K268" s="54">
        <f t="shared" ca="1" si="41"/>
        <v>44119</v>
      </c>
      <c r="L268" s="117">
        <f ca="1">VALUE(IFERROR(VLOOKUP(TEXT(K268,"yyyy-mm-dd"),BDiv_RAW!$L$6:$M$1048576,2,FALSE),0))*$N$2</f>
        <v>0</v>
      </c>
    </row>
    <row r="269" spans="1:12" ht="16.5">
      <c r="A269" s="120">
        <f t="shared" ca="1" si="34"/>
        <v>44120</v>
      </c>
      <c r="B269" s="54">
        <f t="shared" ca="1" si="38"/>
        <v>44120</v>
      </c>
      <c r="C269" s="117">
        <f ca="1">VALUE(IFERROR(VLOOKUP(TEXT(B269,"yyyy-mm-dd"),BDiv_RAW!$C$6:$D$1048576,2,FALSE),0))*$N$2</f>
        <v>0</v>
      </c>
      <c r="D269" s="81">
        <f t="shared" ca="1" si="35"/>
        <v>44120</v>
      </c>
      <c r="E269" s="54">
        <f t="shared" ca="1" si="39"/>
        <v>44120</v>
      </c>
      <c r="F269" s="117">
        <f ca="1">VALUE(IFERROR(VLOOKUP(TEXT(E269,"yyyy-mm-dd"),BDiv_RAW!$F$6:$G$1048576,2,FALSE),0))*$N$2</f>
        <v>0</v>
      </c>
      <c r="G269" s="81">
        <f t="shared" ca="1" si="36"/>
        <v>44120</v>
      </c>
      <c r="H269" s="54">
        <f t="shared" ca="1" si="40"/>
        <v>44120</v>
      </c>
      <c r="I269" s="117">
        <f ca="1">VALUE(IFERROR(VLOOKUP(TEXT(H269,"yyyy-mm-dd"),BDiv_RAW!$I$6:$J$1048576,2,FALSE),0))*$N$2</f>
        <v>0</v>
      </c>
      <c r="J269" s="81">
        <f t="shared" ca="1" si="37"/>
        <v>44120</v>
      </c>
      <c r="K269" s="54">
        <f t="shared" ca="1" si="41"/>
        <v>44120</v>
      </c>
      <c r="L269" s="117">
        <f ca="1">VALUE(IFERROR(VLOOKUP(TEXT(K269,"yyyy-mm-dd"),BDiv_RAW!$L$6:$M$1048576,2,FALSE),0))*$N$2</f>
        <v>0</v>
      </c>
    </row>
    <row r="270" spans="1:12" ht="16.5">
      <c r="A270" s="120">
        <f t="shared" ca="1" si="34"/>
        <v>44121</v>
      </c>
      <c r="B270" s="54">
        <f t="shared" ca="1" si="38"/>
        <v>44121</v>
      </c>
      <c r="C270" s="117">
        <f ca="1">VALUE(IFERROR(VLOOKUP(TEXT(B270,"yyyy-mm-dd"),BDiv_RAW!$C$6:$D$1048576,2,FALSE),0))*$N$2</f>
        <v>0</v>
      </c>
      <c r="D270" s="81">
        <f t="shared" ca="1" si="35"/>
        <v>44121</v>
      </c>
      <c r="E270" s="54">
        <f t="shared" ca="1" si="39"/>
        <v>44121</v>
      </c>
      <c r="F270" s="117">
        <f ca="1">VALUE(IFERROR(VLOOKUP(TEXT(E270,"yyyy-mm-dd"),BDiv_RAW!$F$6:$G$1048576,2,FALSE),0))*$N$2</f>
        <v>0</v>
      </c>
      <c r="G270" s="81">
        <f t="shared" ca="1" si="36"/>
        <v>44121</v>
      </c>
      <c r="H270" s="54">
        <f t="shared" ca="1" si="40"/>
        <v>44121</v>
      </c>
      <c r="I270" s="117">
        <f ca="1">VALUE(IFERROR(VLOOKUP(TEXT(H270,"yyyy-mm-dd"),BDiv_RAW!$I$6:$J$1048576,2,FALSE),0))*$N$2</f>
        <v>0</v>
      </c>
      <c r="J270" s="81">
        <f t="shared" ca="1" si="37"/>
        <v>44121</v>
      </c>
      <c r="K270" s="54">
        <f t="shared" ca="1" si="41"/>
        <v>44121</v>
      </c>
      <c r="L270" s="117">
        <f ca="1">VALUE(IFERROR(VLOOKUP(TEXT(K270,"yyyy-mm-dd"),BDiv_RAW!$L$6:$M$1048576,2,FALSE),0))*$N$2</f>
        <v>0</v>
      </c>
    </row>
    <row r="271" spans="1:12" ht="16.5">
      <c r="A271" s="120">
        <f t="shared" ca="1" si="34"/>
        <v>44122</v>
      </c>
      <c r="B271" s="54">
        <f t="shared" ca="1" si="38"/>
        <v>44122</v>
      </c>
      <c r="C271" s="117">
        <f ca="1">VALUE(IFERROR(VLOOKUP(TEXT(B271,"yyyy-mm-dd"),BDiv_RAW!$C$6:$D$1048576,2,FALSE),0))*$N$2</f>
        <v>0</v>
      </c>
      <c r="D271" s="81">
        <f t="shared" ca="1" si="35"/>
        <v>44122</v>
      </c>
      <c r="E271" s="54">
        <f t="shared" ca="1" si="39"/>
        <v>44122</v>
      </c>
      <c r="F271" s="117">
        <f ca="1">VALUE(IFERROR(VLOOKUP(TEXT(E271,"yyyy-mm-dd"),BDiv_RAW!$F$6:$G$1048576,2,FALSE),0))*$N$2</f>
        <v>0</v>
      </c>
      <c r="G271" s="81">
        <f t="shared" ca="1" si="36"/>
        <v>44122</v>
      </c>
      <c r="H271" s="54">
        <f t="shared" ca="1" si="40"/>
        <v>44122</v>
      </c>
      <c r="I271" s="117">
        <f ca="1">VALUE(IFERROR(VLOOKUP(TEXT(H271,"yyyy-mm-dd"),BDiv_RAW!$I$6:$J$1048576,2,FALSE),0))*$N$2</f>
        <v>0</v>
      </c>
      <c r="J271" s="81">
        <f t="shared" ca="1" si="37"/>
        <v>44122</v>
      </c>
      <c r="K271" s="54">
        <f t="shared" ca="1" si="41"/>
        <v>44122</v>
      </c>
      <c r="L271" s="117">
        <f ca="1">VALUE(IFERROR(VLOOKUP(TEXT(K271,"yyyy-mm-dd"),BDiv_RAW!$L$6:$M$1048576,2,FALSE),0))*$N$2</f>
        <v>0</v>
      </c>
    </row>
    <row r="272" spans="1:12" ht="16.5">
      <c r="A272" s="120">
        <f t="shared" ca="1" si="34"/>
        <v>44123</v>
      </c>
      <c r="B272" s="54">
        <f t="shared" ca="1" si="38"/>
        <v>44123</v>
      </c>
      <c r="C272" s="117">
        <f ca="1">VALUE(IFERROR(VLOOKUP(TEXT(B272,"yyyy-mm-dd"),BDiv_RAW!$C$6:$D$1048576,2,FALSE),0))*$N$2</f>
        <v>0</v>
      </c>
      <c r="D272" s="81">
        <f t="shared" ca="1" si="35"/>
        <v>44123</v>
      </c>
      <c r="E272" s="54">
        <f t="shared" ca="1" si="39"/>
        <v>44123</v>
      </c>
      <c r="F272" s="117">
        <f ca="1">VALUE(IFERROR(VLOOKUP(TEXT(E272,"yyyy-mm-dd"),BDiv_RAW!$F$6:$G$1048576,2,FALSE),0))*$N$2</f>
        <v>0</v>
      </c>
      <c r="G272" s="81">
        <f t="shared" ca="1" si="36"/>
        <v>44123</v>
      </c>
      <c r="H272" s="54">
        <f t="shared" ca="1" si="40"/>
        <v>44123</v>
      </c>
      <c r="I272" s="117">
        <f ca="1">VALUE(IFERROR(VLOOKUP(TEXT(H272,"yyyy-mm-dd"),BDiv_RAW!$I$6:$J$1048576,2,FALSE),0))*$N$2</f>
        <v>0</v>
      </c>
      <c r="J272" s="81">
        <f t="shared" ca="1" si="37"/>
        <v>44123</v>
      </c>
      <c r="K272" s="54">
        <f t="shared" ca="1" si="41"/>
        <v>44123</v>
      </c>
      <c r="L272" s="117">
        <f ca="1">VALUE(IFERROR(VLOOKUP(TEXT(K272,"yyyy-mm-dd"),BDiv_RAW!$L$6:$M$1048576,2,FALSE),0))*$N$2</f>
        <v>0</v>
      </c>
    </row>
    <row r="273" spans="1:12" ht="16.5">
      <c r="A273" s="120">
        <f t="shared" ca="1" si="34"/>
        <v>44124</v>
      </c>
      <c r="B273" s="54">
        <f t="shared" ca="1" si="38"/>
        <v>44124</v>
      </c>
      <c r="C273" s="117">
        <f ca="1">VALUE(IFERROR(VLOOKUP(TEXT(B273,"yyyy-mm-dd"),BDiv_RAW!$C$6:$D$1048576,2,FALSE),0))*$N$2</f>
        <v>0</v>
      </c>
      <c r="D273" s="81">
        <f t="shared" ca="1" si="35"/>
        <v>44124</v>
      </c>
      <c r="E273" s="54">
        <f t="shared" ca="1" si="39"/>
        <v>44124</v>
      </c>
      <c r="F273" s="117">
        <f ca="1">VALUE(IFERROR(VLOOKUP(TEXT(E273,"yyyy-mm-dd"),BDiv_RAW!$F$6:$G$1048576,2,FALSE),0))*$N$2</f>
        <v>0</v>
      </c>
      <c r="G273" s="81">
        <f t="shared" ca="1" si="36"/>
        <v>44124</v>
      </c>
      <c r="H273" s="54">
        <f t="shared" ca="1" si="40"/>
        <v>44124</v>
      </c>
      <c r="I273" s="117">
        <f ca="1">VALUE(IFERROR(VLOOKUP(TEXT(H273,"yyyy-mm-dd"),BDiv_RAW!$I$6:$J$1048576,2,FALSE),0))*$N$2</f>
        <v>0</v>
      </c>
      <c r="J273" s="81">
        <f t="shared" ca="1" si="37"/>
        <v>44124</v>
      </c>
      <c r="K273" s="54">
        <f t="shared" ca="1" si="41"/>
        <v>44124</v>
      </c>
      <c r="L273" s="117">
        <f ca="1">VALUE(IFERROR(VLOOKUP(TEXT(K273,"yyyy-mm-dd"),BDiv_RAW!$L$6:$M$1048576,2,FALSE),0))*$N$2</f>
        <v>0</v>
      </c>
    </row>
    <row r="274" spans="1:12" ht="16.5">
      <c r="A274" s="120">
        <f t="shared" ca="1" si="34"/>
        <v>44125</v>
      </c>
      <c r="B274" s="54">
        <f t="shared" ca="1" si="38"/>
        <v>44125</v>
      </c>
      <c r="C274" s="117">
        <f ca="1">VALUE(IFERROR(VLOOKUP(TEXT(B274,"yyyy-mm-dd"),BDiv_RAW!$C$6:$D$1048576,2,FALSE),0))*$N$2</f>
        <v>0</v>
      </c>
      <c r="D274" s="81">
        <f t="shared" ca="1" si="35"/>
        <v>44125</v>
      </c>
      <c r="E274" s="54">
        <f t="shared" ca="1" si="39"/>
        <v>44125</v>
      </c>
      <c r="F274" s="117">
        <f ca="1">VALUE(IFERROR(VLOOKUP(TEXT(E274,"yyyy-mm-dd"),BDiv_RAW!$F$6:$G$1048576,2,FALSE),0))*$N$2</f>
        <v>0</v>
      </c>
      <c r="G274" s="81">
        <f t="shared" ca="1" si="36"/>
        <v>44125</v>
      </c>
      <c r="H274" s="54">
        <f t="shared" ca="1" si="40"/>
        <v>44125</v>
      </c>
      <c r="I274" s="117">
        <f ca="1">VALUE(IFERROR(VLOOKUP(TEXT(H274,"yyyy-mm-dd"),BDiv_RAW!$I$6:$J$1048576,2,FALSE),0))*$N$2</f>
        <v>0</v>
      </c>
      <c r="J274" s="81">
        <f t="shared" ca="1" si="37"/>
        <v>44125</v>
      </c>
      <c r="K274" s="54">
        <f t="shared" ca="1" si="41"/>
        <v>44125</v>
      </c>
      <c r="L274" s="117">
        <f ca="1">VALUE(IFERROR(VLOOKUP(TEXT(K274,"yyyy-mm-dd"),BDiv_RAW!$L$6:$M$1048576,2,FALSE),0))*$N$2</f>
        <v>0</v>
      </c>
    </row>
    <row r="275" spans="1:12" ht="16.5">
      <c r="A275" s="120">
        <f t="shared" ca="1" si="34"/>
        <v>44126</v>
      </c>
      <c r="B275" s="54">
        <f t="shared" ca="1" si="38"/>
        <v>44126</v>
      </c>
      <c r="C275" s="117">
        <f ca="1">VALUE(IFERROR(VLOOKUP(TEXT(B275,"yyyy-mm-dd"),BDiv_RAW!$C$6:$D$1048576,2,FALSE),0))*$N$2</f>
        <v>0</v>
      </c>
      <c r="D275" s="81">
        <f t="shared" ca="1" si="35"/>
        <v>44126</v>
      </c>
      <c r="E275" s="54">
        <f t="shared" ca="1" si="39"/>
        <v>44126</v>
      </c>
      <c r="F275" s="117">
        <f ca="1">VALUE(IFERROR(VLOOKUP(TEXT(E275,"yyyy-mm-dd"),BDiv_RAW!$F$6:$G$1048576,2,FALSE),0))*$N$2</f>
        <v>0</v>
      </c>
      <c r="G275" s="81">
        <f t="shared" ca="1" si="36"/>
        <v>44126</v>
      </c>
      <c r="H275" s="54">
        <f t="shared" ca="1" si="40"/>
        <v>44126</v>
      </c>
      <c r="I275" s="117">
        <f ca="1">VALUE(IFERROR(VLOOKUP(TEXT(H275,"yyyy-mm-dd"),BDiv_RAW!$I$6:$J$1048576,2,FALSE),0))*$N$2</f>
        <v>0</v>
      </c>
      <c r="J275" s="81">
        <f t="shared" ca="1" si="37"/>
        <v>44126</v>
      </c>
      <c r="K275" s="54">
        <f t="shared" ca="1" si="41"/>
        <v>44126</v>
      </c>
      <c r="L275" s="117">
        <f ca="1">VALUE(IFERROR(VLOOKUP(TEXT(K275,"yyyy-mm-dd"),BDiv_RAW!$L$6:$M$1048576,2,FALSE),0))*$N$2</f>
        <v>0</v>
      </c>
    </row>
    <row r="276" spans="1:12" ht="16.5">
      <c r="A276" s="120">
        <f t="shared" ca="1" si="34"/>
        <v>44127</v>
      </c>
      <c r="B276" s="54">
        <f t="shared" ca="1" si="38"/>
        <v>44127</v>
      </c>
      <c r="C276" s="117">
        <f ca="1">VALUE(IFERROR(VLOOKUP(TEXT(B276,"yyyy-mm-dd"),BDiv_RAW!$C$6:$D$1048576,2,FALSE),0))*$N$2</f>
        <v>0</v>
      </c>
      <c r="D276" s="81">
        <f t="shared" ca="1" si="35"/>
        <v>44127</v>
      </c>
      <c r="E276" s="54">
        <f t="shared" ca="1" si="39"/>
        <v>44127</v>
      </c>
      <c r="F276" s="117">
        <f ca="1">VALUE(IFERROR(VLOOKUP(TEXT(E276,"yyyy-mm-dd"),BDiv_RAW!$F$6:$G$1048576,2,FALSE),0))*$N$2</f>
        <v>0</v>
      </c>
      <c r="G276" s="81">
        <f t="shared" ca="1" si="36"/>
        <v>44127</v>
      </c>
      <c r="H276" s="54">
        <f t="shared" ca="1" si="40"/>
        <v>44127</v>
      </c>
      <c r="I276" s="117">
        <f ca="1">VALUE(IFERROR(VLOOKUP(TEXT(H276,"yyyy-mm-dd"),BDiv_RAW!$I$6:$J$1048576,2,FALSE),0))*$N$2</f>
        <v>0</v>
      </c>
      <c r="J276" s="81">
        <f t="shared" ca="1" si="37"/>
        <v>44127</v>
      </c>
      <c r="K276" s="54">
        <f t="shared" ca="1" si="41"/>
        <v>44127</v>
      </c>
      <c r="L276" s="117">
        <f ca="1">VALUE(IFERROR(VLOOKUP(TEXT(K276,"yyyy-mm-dd"),BDiv_RAW!$L$6:$M$1048576,2,FALSE),0))*$N$2</f>
        <v>0</v>
      </c>
    </row>
    <row r="277" spans="1:12" ht="16.5">
      <c r="A277" s="120">
        <f t="shared" ca="1" si="34"/>
        <v>44128</v>
      </c>
      <c r="B277" s="54">
        <f t="shared" ca="1" si="38"/>
        <v>44128</v>
      </c>
      <c r="C277" s="117">
        <f ca="1">VALUE(IFERROR(VLOOKUP(TEXT(B277,"yyyy-mm-dd"),BDiv_RAW!$C$6:$D$1048576,2,FALSE),0))*$N$2</f>
        <v>0</v>
      </c>
      <c r="D277" s="81">
        <f t="shared" ca="1" si="35"/>
        <v>44128</v>
      </c>
      <c r="E277" s="54">
        <f t="shared" ca="1" si="39"/>
        <v>44128</v>
      </c>
      <c r="F277" s="117">
        <f ca="1">VALUE(IFERROR(VLOOKUP(TEXT(E277,"yyyy-mm-dd"),BDiv_RAW!$F$6:$G$1048576,2,FALSE),0))*$N$2</f>
        <v>0</v>
      </c>
      <c r="G277" s="81">
        <f t="shared" ca="1" si="36"/>
        <v>44128</v>
      </c>
      <c r="H277" s="54">
        <f t="shared" ca="1" si="40"/>
        <v>44128</v>
      </c>
      <c r="I277" s="117">
        <f ca="1">VALUE(IFERROR(VLOOKUP(TEXT(H277,"yyyy-mm-dd"),BDiv_RAW!$I$6:$J$1048576,2,FALSE),0))*$N$2</f>
        <v>0</v>
      </c>
      <c r="J277" s="81">
        <f t="shared" ca="1" si="37"/>
        <v>44128</v>
      </c>
      <c r="K277" s="54">
        <f t="shared" ca="1" si="41"/>
        <v>44128</v>
      </c>
      <c r="L277" s="117">
        <f ca="1">VALUE(IFERROR(VLOOKUP(TEXT(K277,"yyyy-mm-dd"),BDiv_RAW!$L$6:$M$1048576,2,FALSE),0))*$N$2</f>
        <v>0</v>
      </c>
    </row>
    <row r="278" spans="1:12" ht="16.5">
      <c r="A278" s="120">
        <f t="shared" ca="1" si="34"/>
        <v>44129</v>
      </c>
      <c r="B278" s="54">
        <f t="shared" ca="1" si="38"/>
        <v>44129</v>
      </c>
      <c r="C278" s="117">
        <f ca="1">VALUE(IFERROR(VLOOKUP(TEXT(B278,"yyyy-mm-dd"),BDiv_RAW!$C$6:$D$1048576,2,FALSE),0))*$N$2</f>
        <v>0</v>
      </c>
      <c r="D278" s="81">
        <f t="shared" ca="1" si="35"/>
        <v>44129</v>
      </c>
      <c r="E278" s="54">
        <f t="shared" ca="1" si="39"/>
        <v>44129</v>
      </c>
      <c r="F278" s="117">
        <f ca="1">VALUE(IFERROR(VLOOKUP(TEXT(E278,"yyyy-mm-dd"),BDiv_RAW!$F$6:$G$1048576,2,FALSE),0))*$N$2</f>
        <v>0</v>
      </c>
      <c r="G278" s="81">
        <f t="shared" ca="1" si="36"/>
        <v>44129</v>
      </c>
      <c r="H278" s="54">
        <f t="shared" ca="1" si="40"/>
        <v>44129</v>
      </c>
      <c r="I278" s="117">
        <f ca="1">VALUE(IFERROR(VLOOKUP(TEXT(H278,"yyyy-mm-dd"),BDiv_RAW!$I$6:$J$1048576,2,FALSE),0))*$N$2</f>
        <v>0</v>
      </c>
      <c r="J278" s="81">
        <f t="shared" ca="1" si="37"/>
        <v>44129</v>
      </c>
      <c r="K278" s="54">
        <f t="shared" ca="1" si="41"/>
        <v>44129</v>
      </c>
      <c r="L278" s="117">
        <f ca="1">VALUE(IFERROR(VLOOKUP(TEXT(K278,"yyyy-mm-dd"),BDiv_RAW!$L$6:$M$1048576,2,FALSE),0))*$N$2</f>
        <v>0</v>
      </c>
    </row>
    <row r="279" spans="1:12" ht="16.5">
      <c r="A279" s="120">
        <f t="shared" ca="1" si="34"/>
        <v>44130</v>
      </c>
      <c r="B279" s="54">
        <f t="shared" ca="1" si="38"/>
        <v>44130</v>
      </c>
      <c r="C279" s="117">
        <f ca="1">VALUE(IFERROR(VLOOKUP(TEXT(B279,"yyyy-mm-dd"),BDiv_RAW!$C$6:$D$1048576,2,FALSE),0))*$N$2</f>
        <v>0</v>
      </c>
      <c r="D279" s="81">
        <f t="shared" ca="1" si="35"/>
        <v>44130</v>
      </c>
      <c r="E279" s="54">
        <f t="shared" ca="1" si="39"/>
        <v>44130</v>
      </c>
      <c r="F279" s="117">
        <f ca="1">VALUE(IFERROR(VLOOKUP(TEXT(E279,"yyyy-mm-dd"),BDiv_RAW!$F$6:$G$1048576,2,FALSE),0))*$N$2</f>
        <v>0</v>
      </c>
      <c r="G279" s="81">
        <f t="shared" ca="1" si="36"/>
        <v>44130</v>
      </c>
      <c r="H279" s="54">
        <f t="shared" ca="1" si="40"/>
        <v>44130</v>
      </c>
      <c r="I279" s="117">
        <f ca="1">VALUE(IFERROR(VLOOKUP(TEXT(H279,"yyyy-mm-dd"),BDiv_RAW!$I$6:$J$1048576,2,FALSE),0))*$N$2</f>
        <v>0</v>
      </c>
      <c r="J279" s="81">
        <f t="shared" ca="1" si="37"/>
        <v>44130</v>
      </c>
      <c r="K279" s="54">
        <f t="shared" ca="1" si="41"/>
        <v>44130</v>
      </c>
      <c r="L279" s="117">
        <f ca="1">VALUE(IFERROR(VLOOKUP(TEXT(K279,"yyyy-mm-dd"),BDiv_RAW!$L$6:$M$1048576,2,FALSE),0))*$N$2</f>
        <v>0</v>
      </c>
    </row>
    <row r="280" spans="1:12" ht="16.5">
      <c r="A280" s="120">
        <f t="shared" ca="1" si="34"/>
        <v>44131</v>
      </c>
      <c r="B280" s="54">
        <f t="shared" ca="1" si="38"/>
        <v>44131</v>
      </c>
      <c r="C280" s="117">
        <f ca="1">VALUE(IFERROR(VLOOKUP(TEXT(B280,"yyyy-mm-dd"),BDiv_RAW!$C$6:$D$1048576,2,FALSE),0))*$N$2</f>
        <v>0</v>
      </c>
      <c r="D280" s="81">
        <f t="shared" ca="1" si="35"/>
        <v>44131</v>
      </c>
      <c r="E280" s="54">
        <f t="shared" ca="1" si="39"/>
        <v>44131</v>
      </c>
      <c r="F280" s="117">
        <f ca="1">VALUE(IFERROR(VLOOKUP(TEXT(E280,"yyyy-mm-dd"),BDiv_RAW!$F$6:$G$1048576,2,FALSE),0))*$N$2</f>
        <v>0</v>
      </c>
      <c r="G280" s="81">
        <f t="shared" ca="1" si="36"/>
        <v>44131</v>
      </c>
      <c r="H280" s="54">
        <f t="shared" ca="1" si="40"/>
        <v>44131</v>
      </c>
      <c r="I280" s="117">
        <f ca="1">VALUE(IFERROR(VLOOKUP(TEXT(H280,"yyyy-mm-dd"),BDiv_RAW!$I$6:$J$1048576,2,FALSE),0))*$N$2</f>
        <v>0</v>
      </c>
      <c r="J280" s="81">
        <f t="shared" ca="1" si="37"/>
        <v>44131</v>
      </c>
      <c r="K280" s="54">
        <f t="shared" ca="1" si="41"/>
        <v>44131</v>
      </c>
      <c r="L280" s="117">
        <f ca="1">VALUE(IFERROR(VLOOKUP(TEXT(K280,"yyyy-mm-dd"),BDiv_RAW!$L$6:$M$1048576,2,FALSE),0))*$N$2</f>
        <v>0</v>
      </c>
    </row>
    <row r="281" spans="1:12" ht="16.5">
      <c r="A281" s="120">
        <f t="shared" ca="1" si="34"/>
        <v>44132</v>
      </c>
      <c r="B281" s="54">
        <f t="shared" ca="1" si="38"/>
        <v>44132</v>
      </c>
      <c r="C281" s="117">
        <f ca="1">VALUE(IFERROR(VLOOKUP(TEXT(B281,"yyyy-mm-dd"),BDiv_RAW!$C$6:$D$1048576,2,FALSE),0))*$N$2</f>
        <v>0</v>
      </c>
      <c r="D281" s="81">
        <f t="shared" ca="1" si="35"/>
        <v>44132</v>
      </c>
      <c r="E281" s="54">
        <f t="shared" ca="1" si="39"/>
        <v>44132</v>
      </c>
      <c r="F281" s="117">
        <f ca="1">VALUE(IFERROR(VLOOKUP(TEXT(E281,"yyyy-mm-dd"),BDiv_RAW!$F$6:$G$1048576,2,FALSE),0))*$N$2</f>
        <v>0</v>
      </c>
      <c r="G281" s="81">
        <f t="shared" ca="1" si="36"/>
        <v>44132</v>
      </c>
      <c r="H281" s="54">
        <f t="shared" ca="1" si="40"/>
        <v>44132</v>
      </c>
      <c r="I281" s="117">
        <f ca="1">VALUE(IFERROR(VLOOKUP(TEXT(H281,"yyyy-mm-dd"),BDiv_RAW!$I$6:$J$1048576,2,FALSE),0))*$N$2</f>
        <v>0</v>
      </c>
      <c r="J281" s="81">
        <f t="shared" ca="1" si="37"/>
        <v>44132</v>
      </c>
      <c r="K281" s="54">
        <f t="shared" ca="1" si="41"/>
        <v>44132</v>
      </c>
      <c r="L281" s="117">
        <f ca="1">VALUE(IFERROR(VLOOKUP(TEXT(K281,"yyyy-mm-dd"),BDiv_RAW!$L$6:$M$1048576,2,FALSE),0))*$N$2</f>
        <v>0</v>
      </c>
    </row>
    <row r="282" spans="1:12" ht="16.5">
      <c r="A282" s="120">
        <f t="shared" ca="1" si="34"/>
        <v>44133</v>
      </c>
      <c r="B282" s="54">
        <f t="shared" ca="1" si="38"/>
        <v>44133</v>
      </c>
      <c r="C282" s="117">
        <f ca="1">VALUE(IFERROR(VLOOKUP(TEXT(B282,"yyyy-mm-dd"),BDiv_RAW!$C$6:$D$1048576,2,FALSE),0))*$N$2</f>
        <v>0</v>
      </c>
      <c r="D282" s="81">
        <f t="shared" ca="1" si="35"/>
        <v>44133</v>
      </c>
      <c r="E282" s="54">
        <f t="shared" ca="1" si="39"/>
        <v>44133</v>
      </c>
      <c r="F282" s="117">
        <f ca="1">VALUE(IFERROR(VLOOKUP(TEXT(E282,"yyyy-mm-dd"),BDiv_RAW!$F$6:$G$1048576,2,FALSE),0))*$N$2</f>
        <v>0</v>
      </c>
      <c r="G282" s="81">
        <f t="shared" ca="1" si="36"/>
        <v>44133</v>
      </c>
      <c r="H282" s="54">
        <f t="shared" ca="1" si="40"/>
        <v>44133</v>
      </c>
      <c r="I282" s="117">
        <f ca="1">VALUE(IFERROR(VLOOKUP(TEXT(H282,"yyyy-mm-dd"),BDiv_RAW!$I$6:$J$1048576,2,FALSE),0))*$N$2</f>
        <v>0</v>
      </c>
      <c r="J282" s="81">
        <f t="shared" ca="1" si="37"/>
        <v>44133</v>
      </c>
      <c r="K282" s="54">
        <f t="shared" ca="1" si="41"/>
        <v>44133</v>
      </c>
      <c r="L282" s="117">
        <f ca="1">VALUE(IFERROR(VLOOKUP(TEXT(K282,"yyyy-mm-dd"),BDiv_RAW!$L$6:$M$1048576,2,FALSE),0))*$N$2</f>
        <v>0</v>
      </c>
    </row>
    <row r="283" spans="1:12" ht="16.5">
      <c r="A283" s="120">
        <f t="shared" ca="1" si="34"/>
        <v>44134</v>
      </c>
      <c r="B283" s="54">
        <f t="shared" ca="1" si="38"/>
        <v>44134</v>
      </c>
      <c r="C283" s="117">
        <f ca="1">VALUE(IFERROR(VLOOKUP(TEXT(B283,"yyyy-mm-dd"),BDiv_RAW!$C$6:$D$1048576,2,FALSE),0))*$N$2</f>
        <v>0</v>
      </c>
      <c r="D283" s="81">
        <f t="shared" ca="1" si="35"/>
        <v>44134</v>
      </c>
      <c r="E283" s="54">
        <f t="shared" ca="1" si="39"/>
        <v>44134</v>
      </c>
      <c r="F283" s="117">
        <f ca="1">VALUE(IFERROR(VLOOKUP(TEXT(E283,"yyyy-mm-dd"),BDiv_RAW!$F$6:$G$1048576,2,FALSE),0))*$N$2</f>
        <v>0</v>
      </c>
      <c r="G283" s="81">
        <f t="shared" ca="1" si="36"/>
        <v>44134</v>
      </c>
      <c r="H283" s="54">
        <f t="shared" ca="1" si="40"/>
        <v>44134</v>
      </c>
      <c r="I283" s="117">
        <f ca="1">VALUE(IFERROR(VLOOKUP(TEXT(H283,"yyyy-mm-dd"),BDiv_RAW!$I$6:$J$1048576,2,FALSE),0))*$N$2</f>
        <v>0</v>
      </c>
      <c r="J283" s="81">
        <f t="shared" ca="1" si="37"/>
        <v>44134</v>
      </c>
      <c r="K283" s="54">
        <f t="shared" ca="1" si="41"/>
        <v>44134</v>
      </c>
      <c r="L283" s="117">
        <f ca="1">VALUE(IFERROR(VLOOKUP(TEXT(K283,"yyyy-mm-dd"),BDiv_RAW!$L$6:$M$1048576,2,FALSE),0))*$N$2</f>
        <v>0</v>
      </c>
    </row>
    <row r="284" spans="1:12" ht="16.5">
      <c r="A284" s="120">
        <f t="shared" ca="1" si="34"/>
        <v>44135</v>
      </c>
      <c r="B284" s="54">
        <f t="shared" ca="1" si="38"/>
        <v>44135</v>
      </c>
      <c r="C284" s="117">
        <f ca="1">VALUE(IFERROR(VLOOKUP(TEXT(B284,"yyyy-mm-dd"),BDiv_RAW!$C$6:$D$1048576,2,FALSE),0))*$N$2</f>
        <v>0</v>
      </c>
      <c r="D284" s="81">
        <f t="shared" ca="1" si="35"/>
        <v>44135</v>
      </c>
      <c r="E284" s="54">
        <f t="shared" ca="1" si="39"/>
        <v>44135</v>
      </c>
      <c r="F284" s="117">
        <f ca="1">VALUE(IFERROR(VLOOKUP(TEXT(E284,"yyyy-mm-dd"),BDiv_RAW!$F$6:$G$1048576,2,FALSE),0))*$N$2</f>
        <v>0</v>
      </c>
      <c r="G284" s="81">
        <f t="shared" ca="1" si="36"/>
        <v>44135</v>
      </c>
      <c r="H284" s="54">
        <f t="shared" ca="1" si="40"/>
        <v>44135</v>
      </c>
      <c r="I284" s="117">
        <f ca="1">VALUE(IFERROR(VLOOKUP(TEXT(H284,"yyyy-mm-dd"),BDiv_RAW!$I$6:$J$1048576,2,FALSE),0))*$N$2</f>
        <v>0</v>
      </c>
      <c r="J284" s="81">
        <f t="shared" ca="1" si="37"/>
        <v>44135</v>
      </c>
      <c r="K284" s="54">
        <f t="shared" ca="1" si="41"/>
        <v>44135</v>
      </c>
      <c r="L284" s="117">
        <f ca="1">VALUE(IFERROR(VLOOKUP(TEXT(K284,"yyyy-mm-dd"),BDiv_RAW!$L$6:$M$1048576,2,FALSE),0))*$N$2</f>
        <v>0</v>
      </c>
    </row>
    <row r="285" spans="1:12" ht="16.5">
      <c r="A285" s="120">
        <f t="shared" ca="1" si="34"/>
        <v>44136</v>
      </c>
      <c r="B285" s="54">
        <f t="shared" ca="1" si="38"/>
        <v>44136</v>
      </c>
      <c r="C285" s="117">
        <f ca="1">VALUE(IFERROR(VLOOKUP(TEXT(B285,"yyyy-mm-dd"),BDiv_RAW!$C$6:$D$1048576,2,FALSE),0))*$N$2</f>
        <v>0</v>
      </c>
      <c r="D285" s="81">
        <f t="shared" ca="1" si="35"/>
        <v>44136</v>
      </c>
      <c r="E285" s="54">
        <f t="shared" ca="1" si="39"/>
        <v>44136</v>
      </c>
      <c r="F285" s="117">
        <f ca="1">VALUE(IFERROR(VLOOKUP(TEXT(E285,"yyyy-mm-dd"),BDiv_RAW!$F$6:$G$1048576,2,FALSE),0))*$N$2</f>
        <v>0</v>
      </c>
      <c r="G285" s="81">
        <f t="shared" ca="1" si="36"/>
        <v>44136</v>
      </c>
      <c r="H285" s="54">
        <f t="shared" ca="1" si="40"/>
        <v>44136</v>
      </c>
      <c r="I285" s="117">
        <f ca="1">VALUE(IFERROR(VLOOKUP(TEXT(H285,"yyyy-mm-dd"),BDiv_RAW!$I$6:$J$1048576,2,FALSE),0))*$N$2</f>
        <v>0</v>
      </c>
      <c r="J285" s="81">
        <f t="shared" ca="1" si="37"/>
        <v>44136</v>
      </c>
      <c r="K285" s="54">
        <f t="shared" ca="1" si="41"/>
        <v>44136</v>
      </c>
      <c r="L285" s="117">
        <f ca="1">VALUE(IFERROR(VLOOKUP(TEXT(K285,"yyyy-mm-dd"),BDiv_RAW!$L$6:$M$1048576,2,FALSE),0))*$N$2</f>
        <v>0</v>
      </c>
    </row>
    <row r="286" spans="1:12" ht="16.5">
      <c r="A286" s="120">
        <f t="shared" ca="1" si="34"/>
        <v>44137</v>
      </c>
      <c r="B286" s="54">
        <f t="shared" ca="1" si="38"/>
        <v>44137</v>
      </c>
      <c r="C286" s="117">
        <f ca="1">VALUE(IFERROR(VLOOKUP(TEXT(B286,"yyyy-mm-dd"),BDiv_RAW!$C$6:$D$1048576,2,FALSE),0))*$N$2</f>
        <v>0</v>
      </c>
      <c r="D286" s="81">
        <f t="shared" ca="1" si="35"/>
        <v>44137</v>
      </c>
      <c r="E286" s="54">
        <f t="shared" ca="1" si="39"/>
        <v>44137</v>
      </c>
      <c r="F286" s="117">
        <f ca="1">VALUE(IFERROR(VLOOKUP(TEXT(E286,"yyyy-mm-dd"),BDiv_RAW!$F$6:$G$1048576,2,FALSE),0))*$N$2</f>
        <v>0</v>
      </c>
      <c r="G286" s="81">
        <f t="shared" ca="1" si="36"/>
        <v>44137</v>
      </c>
      <c r="H286" s="54">
        <f t="shared" ca="1" si="40"/>
        <v>44137</v>
      </c>
      <c r="I286" s="117">
        <f ca="1">VALUE(IFERROR(VLOOKUP(TEXT(H286,"yyyy-mm-dd"),BDiv_RAW!$I$6:$J$1048576,2,FALSE),0))*$N$2</f>
        <v>0</v>
      </c>
      <c r="J286" s="81">
        <f t="shared" ca="1" si="37"/>
        <v>44137</v>
      </c>
      <c r="K286" s="54">
        <f t="shared" ca="1" si="41"/>
        <v>44137</v>
      </c>
      <c r="L286" s="117">
        <f ca="1">VALUE(IFERROR(VLOOKUP(TEXT(K286,"yyyy-mm-dd"),BDiv_RAW!$L$6:$M$1048576,2,FALSE),0))*$N$2</f>
        <v>0</v>
      </c>
    </row>
    <row r="287" spans="1:12" ht="16.5">
      <c r="A287" s="120">
        <f t="shared" ca="1" si="34"/>
        <v>44138</v>
      </c>
      <c r="B287" s="54">
        <f t="shared" ca="1" si="38"/>
        <v>44138</v>
      </c>
      <c r="C287" s="117">
        <f ca="1">VALUE(IFERROR(VLOOKUP(TEXT(B287,"yyyy-mm-dd"),BDiv_RAW!$C$6:$D$1048576,2,FALSE),0))*$N$2</f>
        <v>0</v>
      </c>
      <c r="D287" s="81">
        <f t="shared" ca="1" si="35"/>
        <v>44138</v>
      </c>
      <c r="E287" s="54">
        <f t="shared" ca="1" si="39"/>
        <v>44138</v>
      </c>
      <c r="F287" s="117">
        <f ca="1">VALUE(IFERROR(VLOOKUP(TEXT(E287,"yyyy-mm-dd"),BDiv_RAW!$F$6:$G$1048576,2,FALSE),0))*$N$2</f>
        <v>0</v>
      </c>
      <c r="G287" s="81">
        <f t="shared" ca="1" si="36"/>
        <v>44138</v>
      </c>
      <c r="H287" s="54">
        <f t="shared" ca="1" si="40"/>
        <v>44138</v>
      </c>
      <c r="I287" s="117">
        <f ca="1">VALUE(IFERROR(VLOOKUP(TEXT(H287,"yyyy-mm-dd"),BDiv_RAW!$I$6:$J$1048576,2,FALSE),0))*$N$2</f>
        <v>0</v>
      </c>
      <c r="J287" s="81">
        <f t="shared" ca="1" si="37"/>
        <v>44138</v>
      </c>
      <c r="K287" s="54">
        <f t="shared" ca="1" si="41"/>
        <v>44138</v>
      </c>
      <c r="L287" s="117">
        <f ca="1">VALUE(IFERROR(VLOOKUP(TEXT(K287,"yyyy-mm-dd"),BDiv_RAW!$L$6:$M$1048576,2,FALSE),0))*$N$2</f>
        <v>0</v>
      </c>
    </row>
    <row r="288" spans="1:12" ht="16.5">
      <c r="A288" s="120">
        <f t="shared" ca="1" si="34"/>
        <v>44139</v>
      </c>
      <c r="B288" s="54">
        <f t="shared" ca="1" si="38"/>
        <v>44139</v>
      </c>
      <c r="C288" s="117">
        <f ca="1">VALUE(IFERROR(VLOOKUP(TEXT(B288,"yyyy-mm-dd"),BDiv_RAW!$C$6:$D$1048576,2,FALSE),0))*$N$2</f>
        <v>0</v>
      </c>
      <c r="D288" s="81">
        <f t="shared" ca="1" si="35"/>
        <v>44139</v>
      </c>
      <c r="E288" s="54">
        <f t="shared" ca="1" si="39"/>
        <v>44139</v>
      </c>
      <c r="F288" s="117">
        <f ca="1">VALUE(IFERROR(VLOOKUP(TEXT(E288,"yyyy-mm-dd"),BDiv_RAW!$F$6:$G$1048576,2,FALSE),0))*$N$2</f>
        <v>0</v>
      </c>
      <c r="G288" s="81">
        <f t="shared" ca="1" si="36"/>
        <v>44139</v>
      </c>
      <c r="H288" s="54">
        <f t="shared" ca="1" si="40"/>
        <v>44139</v>
      </c>
      <c r="I288" s="117">
        <f ca="1">VALUE(IFERROR(VLOOKUP(TEXT(H288,"yyyy-mm-dd"),BDiv_RAW!$I$6:$J$1048576,2,FALSE),0))*$N$2</f>
        <v>0</v>
      </c>
      <c r="J288" s="81">
        <f t="shared" ca="1" si="37"/>
        <v>44139</v>
      </c>
      <c r="K288" s="54">
        <f t="shared" ca="1" si="41"/>
        <v>44139</v>
      </c>
      <c r="L288" s="117">
        <f ca="1">VALUE(IFERROR(VLOOKUP(TEXT(K288,"yyyy-mm-dd"),BDiv_RAW!$L$6:$M$1048576,2,FALSE),0))*$N$2</f>
        <v>0</v>
      </c>
    </row>
    <row r="289" spans="1:12" ht="16.5">
      <c r="A289" s="120">
        <f t="shared" ca="1" si="34"/>
        <v>44140</v>
      </c>
      <c r="B289" s="54">
        <f t="shared" ca="1" si="38"/>
        <v>44140</v>
      </c>
      <c r="C289" s="117">
        <f ca="1">VALUE(IFERROR(VLOOKUP(TEXT(B289,"yyyy-mm-dd"),BDiv_RAW!$C$6:$D$1048576,2,FALSE),0))*$N$2</f>
        <v>0</v>
      </c>
      <c r="D289" s="81">
        <f t="shared" ca="1" si="35"/>
        <v>44140</v>
      </c>
      <c r="E289" s="54">
        <f t="shared" ca="1" si="39"/>
        <v>44140</v>
      </c>
      <c r="F289" s="117">
        <f ca="1">VALUE(IFERROR(VLOOKUP(TEXT(E289,"yyyy-mm-dd"),BDiv_RAW!$F$6:$G$1048576,2,FALSE),0))*$N$2</f>
        <v>0</v>
      </c>
      <c r="G289" s="81">
        <f t="shared" ca="1" si="36"/>
        <v>44140</v>
      </c>
      <c r="H289" s="54">
        <f t="shared" ca="1" si="40"/>
        <v>44140</v>
      </c>
      <c r="I289" s="117">
        <f ca="1">VALUE(IFERROR(VLOOKUP(TEXT(H289,"yyyy-mm-dd"),BDiv_RAW!$I$6:$J$1048576,2,FALSE),0))*$N$2</f>
        <v>0</v>
      </c>
      <c r="J289" s="81">
        <f t="shared" ca="1" si="37"/>
        <v>44140</v>
      </c>
      <c r="K289" s="54">
        <f t="shared" ca="1" si="41"/>
        <v>44140</v>
      </c>
      <c r="L289" s="117">
        <f ca="1">VALUE(IFERROR(VLOOKUP(TEXT(K289,"yyyy-mm-dd"),BDiv_RAW!$L$6:$M$1048576,2,FALSE),0))*$N$2</f>
        <v>0</v>
      </c>
    </row>
    <row r="290" spans="1:12" ht="16.5">
      <c r="A290" s="120">
        <f t="shared" ca="1" si="34"/>
        <v>44141</v>
      </c>
      <c r="B290" s="54">
        <f t="shared" ca="1" si="38"/>
        <v>44141</v>
      </c>
      <c r="C290" s="117">
        <f ca="1">VALUE(IFERROR(VLOOKUP(TEXT(B290,"yyyy-mm-dd"),BDiv_RAW!$C$6:$D$1048576,2,FALSE),0))*$N$2</f>
        <v>0</v>
      </c>
      <c r="D290" s="81">
        <f t="shared" ca="1" si="35"/>
        <v>44141</v>
      </c>
      <c r="E290" s="54">
        <f t="shared" ca="1" si="39"/>
        <v>44141</v>
      </c>
      <c r="F290" s="117">
        <f ca="1">VALUE(IFERROR(VLOOKUP(TEXT(E290,"yyyy-mm-dd"),BDiv_RAW!$F$6:$G$1048576,2,FALSE),0))*$N$2</f>
        <v>0</v>
      </c>
      <c r="G290" s="81">
        <f t="shared" ca="1" si="36"/>
        <v>44141</v>
      </c>
      <c r="H290" s="54">
        <f t="shared" ca="1" si="40"/>
        <v>44141</v>
      </c>
      <c r="I290" s="117">
        <f ca="1">VALUE(IFERROR(VLOOKUP(TEXT(H290,"yyyy-mm-dd"),BDiv_RAW!$I$6:$J$1048576,2,FALSE),0))*$N$2</f>
        <v>0</v>
      </c>
      <c r="J290" s="81">
        <f t="shared" ca="1" si="37"/>
        <v>44141</v>
      </c>
      <c r="K290" s="54">
        <f t="shared" ca="1" si="41"/>
        <v>44141</v>
      </c>
      <c r="L290" s="117">
        <f ca="1">VALUE(IFERROR(VLOOKUP(TEXT(K290,"yyyy-mm-dd"),BDiv_RAW!$L$6:$M$1048576,2,FALSE),0))*$N$2</f>
        <v>0</v>
      </c>
    </row>
    <row r="291" spans="1:12" ht="16.5">
      <c r="A291" s="120">
        <f t="shared" ca="1" si="34"/>
        <v>44142</v>
      </c>
      <c r="B291" s="54">
        <f t="shared" ca="1" si="38"/>
        <v>44142</v>
      </c>
      <c r="C291" s="117">
        <f ca="1">VALUE(IFERROR(VLOOKUP(TEXT(B291,"yyyy-mm-dd"),BDiv_RAW!$C$6:$D$1048576,2,FALSE),0))*$N$2</f>
        <v>0</v>
      </c>
      <c r="D291" s="81">
        <f t="shared" ca="1" si="35"/>
        <v>44142</v>
      </c>
      <c r="E291" s="54">
        <f t="shared" ca="1" si="39"/>
        <v>44142</v>
      </c>
      <c r="F291" s="117">
        <f ca="1">VALUE(IFERROR(VLOOKUP(TEXT(E291,"yyyy-mm-dd"),BDiv_RAW!$F$6:$G$1048576,2,FALSE),0))*$N$2</f>
        <v>0</v>
      </c>
      <c r="G291" s="81">
        <f t="shared" ca="1" si="36"/>
        <v>44142</v>
      </c>
      <c r="H291" s="54">
        <f t="shared" ca="1" si="40"/>
        <v>44142</v>
      </c>
      <c r="I291" s="117">
        <f ca="1">VALUE(IFERROR(VLOOKUP(TEXT(H291,"yyyy-mm-dd"),BDiv_RAW!$I$6:$J$1048576,2,FALSE),0))*$N$2</f>
        <v>0</v>
      </c>
      <c r="J291" s="81">
        <f t="shared" ca="1" si="37"/>
        <v>44142</v>
      </c>
      <c r="K291" s="54">
        <f t="shared" ca="1" si="41"/>
        <v>44142</v>
      </c>
      <c r="L291" s="117">
        <f ca="1">VALUE(IFERROR(VLOOKUP(TEXT(K291,"yyyy-mm-dd"),BDiv_RAW!$L$6:$M$1048576,2,FALSE),0))*$N$2</f>
        <v>0</v>
      </c>
    </row>
    <row r="292" spans="1:12" ht="16.5">
      <c r="A292" s="120">
        <f t="shared" ca="1" si="34"/>
        <v>44143</v>
      </c>
      <c r="B292" s="54">
        <f t="shared" ca="1" si="38"/>
        <v>44143</v>
      </c>
      <c r="C292" s="117">
        <f ca="1">VALUE(IFERROR(VLOOKUP(TEXT(B292,"yyyy-mm-dd"),BDiv_RAW!$C$6:$D$1048576,2,FALSE),0))*$N$2</f>
        <v>0</v>
      </c>
      <c r="D292" s="81">
        <f t="shared" ca="1" si="35"/>
        <v>44143</v>
      </c>
      <c r="E292" s="54">
        <f t="shared" ca="1" si="39"/>
        <v>44143</v>
      </c>
      <c r="F292" s="117">
        <f ca="1">VALUE(IFERROR(VLOOKUP(TEXT(E292,"yyyy-mm-dd"),BDiv_RAW!$F$6:$G$1048576,2,FALSE),0))*$N$2</f>
        <v>0</v>
      </c>
      <c r="G292" s="81">
        <f t="shared" ca="1" si="36"/>
        <v>44143</v>
      </c>
      <c r="H292" s="54">
        <f t="shared" ca="1" si="40"/>
        <v>44143</v>
      </c>
      <c r="I292" s="117">
        <f ca="1">VALUE(IFERROR(VLOOKUP(TEXT(H292,"yyyy-mm-dd"),BDiv_RAW!$I$6:$J$1048576,2,FALSE),0))*$N$2</f>
        <v>0</v>
      </c>
      <c r="J292" s="81">
        <f t="shared" ca="1" si="37"/>
        <v>44143</v>
      </c>
      <c r="K292" s="54">
        <f t="shared" ca="1" si="41"/>
        <v>44143</v>
      </c>
      <c r="L292" s="117">
        <f ca="1">VALUE(IFERROR(VLOOKUP(TEXT(K292,"yyyy-mm-dd"),BDiv_RAW!$L$6:$M$1048576,2,FALSE),0))*$N$2</f>
        <v>0</v>
      </c>
    </row>
    <row r="293" spans="1:12" ht="16.5">
      <c r="A293" s="120">
        <f t="shared" ca="1" si="34"/>
        <v>44144</v>
      </c>
      <c r="B293" s="54">
        <f t="shared" ca="1" si="38"/>
        <v>44144</v>
      </c>
      <c r="C293" s="117">
        <f ca="1">VALUE(IFERROR(VLOOKUP(TEXT(B293,"yyyy-mm-dd"),BDiv_RAW!$C$6:$D$1048576,2,FALSE),0))*$N$2</f>
        <v>0</v>
      </c>
      <c r="D293" s="81">
        <f t="shared" ca="1" si="35"/>
        <v>44144</v>
      </c>
      <c r="E293" s="54">
        <f t="shared" ca="1" si="39"/>
        <v>44144</v>
      </c>
      <c r="F293" s="117">
        <f ca="1">VALUE(IFERROR(VLOOKUP(TEXT(E293,"yyyy-mm-dd"),BDiv_RAW!$F$6:$G$1048576,2,FALSE),0))*$N$2</f>
        <v>0</v>
      </c>
      <c r="G293" s="81">
        <f t="shared" ca="1" si="36"/>
        <v>44144</v>
      </c>
      <c r="H293" s="54">
        <f t="shared" ca="1" si="40"/>
        <v>44144</v>
      </c>
      <c r="I293" s="117">
        <f ca="1">VALUE(IFERROR(VLOOKUP(TEXT(H293,"yyyy-mm-dd"),BDiv_RAW!$I$6:$J$1048576,2,FALSE),0))*$N$2</f>
        <v>0</v>
      </c>
      <c r="J293" s="81">
        <f t="shared" ca="1" si="37"/>
        <v>44144</v>
      </c>
      <c r="K293" s="54">
        <f t="shared" ca="1" si="41"/>
        <v>44144</v>
      </c>
      <c r="L293" s="117">
        <f ca="1">VALUE(IFERROR(VLOOKUP(TEXT(K293,"yyyy-mm-dd"),BDiv_RAW!$L$6:$M$1048576,2,FALSE),0))*$N$2</f>
        <v>0</v>
      </c>
    </row>
    <row r="294" spans="1:12" ht="16.5">
      <c r="A294" s="120">
        <f t="shared" ca="1" si="34"/>
        <v>44145</v>
      </c>
      <c r="B294" s="54">
        <f t="shared" ca="1" si="38"/>
        <v>44145</v>
      </c>
      <c r="C294" s="117">
        <f ca="1">VALUE(IFERROR(VLOOKUP(TEXT(B294,"yyyy-mm-dd"),BDiv_RAW!$C$6:$D$1048576,2,FALSE),0))*$N$2</f>
        <v>0</v>
      </c>
      <c r="D294" s="81">
        <f t="shared" ca="1" si="35"/>
        <v>44145</v>
      </c>
      <c r="E294" s="54">
        <f t="shared" ca="1" si="39"/>
        <v>44145</v>
      </c>
      <c r="F294" s="117">
        <f ca="1">VALUE(IFERROR(VLOOKUP(TEXT(E294,"yyyy-mm-dd"),BDiv_RAW!$F$6:$G$1048576,2,FALSE),0))*$N$2</f>
        <v>0</v>
      </c>
      <c r="G294" s="81">
        <f t="shared" ca="1" si="36"/>
        <v>44145</v>
      </c>
      <c r="H294" s="54">
        <f t="shared" ca="1" si="40"/>
        <v>44145</v>
      </c>
      <c r="I294" s="117">
        <f ca="1">VALUE(IFERROR(VLOOKUP(TEXT(H294,"yyyy-mm-dd"),BDiv_RAW!$I$6:$J$1048576,2,FALSE),0))*$N$2</f>
        <v>0</v>
      </c>
      <c r="J294" s="81">
        <f t="shared" ca="1" si="37"/>
        <v>44145</v>
      </c>
      <c r="K294" s="54">
        <f t="shared" ca="1" si="41"/>
        <v>44145</v>
      </c>
      <c r="L294" s="117">
        <f ca="1">VALUE(IFERROR(VLOOKUP(TEXT(K294,"yyyy-mm-dd"),BDiv_RAW!$L$6:$M$1048576,2,FALSE),0))*$N$2</f>
        <v>0</v>
      </c>
    </row>
    <row r="295" spans="1:12" ht="16.5">
      <c r="A295" s="120">
        <f t="shared" ca="1" si="34"/>
        <v>44146</v>
      </c>
      <c r="B295" s="54">
        <f t="shared" ca="1" si="38"/>
        <v>44146</v>
      </c>
      <c r="C295" s="117">
        <f ca="1">VALUE(IFERROR(VLOOKUP(TEXT(B295,"yyyy-mm-dd"),BDiv_RAW!$C$6:$D$1048576,2,FALSE),0))*$N$2</f>
        <v>0</v>
      </c>
      <c r="D295" s="81">
        <f t="shared" ca="1" si="35"/>
        <v>44146</v>
      </c>
      <c r="E295" s="54">
        <f t="shared" ca="1" si="39"/>
        <v>44146</v>
      </c>
      <c r="F295" s="117">
        <f ca="1">VALUE(IFERROR(VLOOKUP(TEXT(E295,"yyyy-mm-dd"),BDiv_RAW!$F$6:$G$1048576,2,FALSE),0))*$N$2</f>
        <v>0</v>
      </c>
      <c r="G295" s="81">
        <f t="shared" ca="1" si="36"/>
        <v>44146</v>
      </c>
      <c r="H295" s="54">
        <f t="shared" ca="1" si="40"/>
        <v>44146</v>
      </c>
      <c r="I295" s="117">
        <f ca="1">VALUE(IFERROR(VLOOKUP(TEXT(H295,"yyyy-mm-dd"),BDiv_RAW!$I$6:$J$1048576,2,FALSE),0))*$N$2</f>
        <v>0</v>
      </c>
      <c r="J295" s="81">
        <f t="shared" ca="1" si="37"/>
        <v>44146</v>
      </c>
      <c r="K295" s="54">
        <f t="shared" ca="1" si="41"/>
        <v>44146</v>
      </c>
      <c r="L295" s="117">
        <f ca="1">VALUE(IFERROR(VLOOKUP(TEXT(K295,"yyyy-mm-dd"),BDiv_RAW!$L$6:$M$1048576,2,FALSE),0))*$N$2</f>
        <v>0</v>
      </c>
    </row>
    <row r="296" spans="1:12" ht="16.5">
      <c r="A296" s="120">
        <f t="shared" ca="1" si="34"/>
        <v>44147</v>
      </c>
      <c r="B296" s="54">
        <f t="shared" ca="1" si="38"/>
        <v>44147</v>
      </c>
      <c r="C296" s="117">
        <f ca="1">VALUE(IFERROR(VLOOKUP(TEXT(B296,"yyyy-mm-dd"),BDiv_RAW!$C$6:$D$1048576,2,FALSE),0))*$N$2</f>
        <v>0</v>
      </c>
      <c r="D296" s="81">
        <f t="shared" ca="1" si="35"/>
        <v>44147</v>
      </c>
      <c r="E296" s="54">
        <f t="shared" ca="1" si="39"/>
        <v>44147</v>
      </c>
      <c r="F296" s="117">
        <f ca="1">VALUE(IFERROR(VLOOKUP(TEXT(E296,"yyyy-mm-dd"),BDiv_RAW!$F$6:$G$1048576,2,FALSE),0))*$N$2</f>
        <v>0</v>
      </c>
      <c r="G296" s="81">
        <f t="shared" ca="1" si="36"/>
        <v>44147</v>
      </c>
      <c r="H296" s="54">
        <f t="shared" ca="1" si="40"/>
        <v>44147</v>
      </c>
      <c r="I296" s="117">
        <f ca="1">VALUE(IFERROR(VLOOKUP(TEXT(H296,"yyyy-mm-dd"),BDiv_RAW!$I$6:$J$1048576,2,FALSE),0))*$N$2</f>
        <v>0</v>
      </c>
      <c r="J296" s="81">
        <f t="shared" ca="1" si="37"/>
        <v>44147</v>
      </c>
      <c r="K296" s="54">
        <f t="shared" ca="1" si="41"/>
        <v>44147</v>
      </c>
      <c r="L296" s="117">
        <f ca="1">VALUE(IFERROR(VLOOKUP(TEXT(K296,"yyyy-mm-dd"),BDiv_RAW!$L$6:$M$1048576,2,FALSE),0))*$N$2</f>
        <v>0</v>
      </c>
    </row>
    <row r="297" spans="1:12" ht="16.5">
      <c r="A297" s="120">
        <f t="shared" ca="1" si="34"/>
        <v>44148</v>
      </c>
      <c r="B297" s="54">
        <f t="shared" ca="1" si="38"/>
        <v>44148</v>
      </c>
      <c r="C297" s="117">
        <f ca="1">VALUE(IFERROR(VLOOKUP(TEXT(B297,"yyyy-mm-dd"),BDiv_RAW!$C$6:$D$1048576,2,FALSE),0))*$N$2</f>
        <v>0</v>
      </c>
      <c r="D297" s="81">
        <f t="shared" ca="1" si="35"/>
        <v>44148</v>
      </c>
      <c r="E297" s="54">
        <f t="shared" ca="1" si="39"/>
        <v>44148</v>
      </c>
      <c r="F297" s="117">
        <f ca="1">VALUE(IFERROR(VLOOKUP(TEXT(E297,"yyyy-mm-dd"),BDiv_RAW!$F$6:$G$1048576,2,FALSE),0))*$N$2</f>
        <v>0</v>
      </c>
      <c r="G297" s="81">
        <f t="shared" ca="1" si="36"/>
        <v>44148</v>
      </c>
      <c r="H297" s="54">
        <f t="shared" ca="1" si="40"/>
        <v>44148</v>
      </c>
      <c r="I297" s="117">
        <f ca="1">VALUE(IFERROR(VLOOKUP(TEXT(H297,"yyyy-mm-dd"),BDiv_RAW!$I$6:$J$1048576,2,FALSE),0))*$N$2</f>
        <v>0</v>
      </c>
      <c r="J297" s="81">
        <f t="shared" ca="1" si="37"/>
        <v>44148</v>
      </c>
      <c r="K297" s="54">
        <f t="shared" ca="1" si="41"/>
        <v>44148</v>
      </c>
      <c r="L297" s="117">
        <f ca="1">VALUE(IFERROR(VLOOKUP(TEXT(K297,"yyyy-mm-dd"),BDiv_RAW!$L$6:$M$1048576,2,FALSE),0))*$N$2</f>
        <v>0</v>
      </c>
    </row>
    <row r="298" spans="1:12" ht="16.5">
      <c r="A298" s="120">
        <f t="shared" ca="1" si="34"/>
        <v>44149</v>
      </c>
      <c r="B298" s="54">
        <f t="shared" ca="1" si="38"/>
        <v>44149</v>
      </c>
      <c r="C298" s="117">
        <f ca="1">VALUE(IFERROR(VLOOKUP(TEXT(B298,"yyyy-mm-dd"),BDiv_RAW!$C$6:$D$1048576,2,FALSE),0))*$N$2</f>
        <v>0</v>
      </c>
      <c r="D298" s="81">
        <f t="shared" ca="1" si="35"/>
        <v>44149</v>
      </c>
      <c r="E298" s="54">
        <f t="shared" ca="1" si="39"/>
        <v>44149</v>
      </c>
      <c r="F298" s="117">
        <f ca="1">VALUE(IFERROR(VLOOKUP(TEXT(E298,"yyyy-mm-dd"),BDiv_RAW!$F$6:$G$1048576,2,FALSE),0))*$N$2</f>
        <v>0</v>
      </c>
      <c r="G298" s="81">
        <f t="shared" ca="1" si="36"/>
        <v>44149</v>
      </c>
      <c r="H298" s="54">
        <f t="shared" ca="1" si="40"/>
        <v>44149</v>
      </c>
      <c r="I298" s="117">
        <f ca="1">VALUE(IFERROR(VLOOKUP(TEXT(H298,"yyyy-mm-dd"),BDiv_RAW!$I$6:$J$1048576,2,FALSE),0))*$N$2</f>
        <v>0</v>
      </c>
      <c r="J298" s="81">
        <f t="shared" ca="1" si="37"/>
        <v>44149</v>
      </c>
      <c r="K298" s="54">
        <f t="shared" ca="1" si="41"/>
        <v>44149</v>
      </c>
      <c r="L298" s="117">
        <f ca="1">VALUE(IFERROR(VLOOKUP(TEXT(K298,"yyyy-mm-dd"),BDiv_RAW!$L$6:$M$1048576,2,FALSE),0))*$N$2</f>
        <v>0</v>
      </c>
    </row>
    <row r="299" spans="1:12" ht="16.5">
      <c r="A299" s="120">
        <f t="shared" ca="1" si="34"/>
        <v>44150</v>
      </c>
      <c r="B299" s="54">
        <f t="shared" ca="1" si="38"/>
        <v>44150</v>
      </c>
      <c r="C299" s="117">
        <f ca="1">VALUE(IFERROR(VLOOKUP(TEXT(B299,"yyyy-mm-dd"),BDiv_RAW!$C$6:$D$1048576,2,FALSE),0))*$N$2</f>
        <v>0</v>
      </c>
      <c r="D299" s="81">
        <f t="shared" ca="1" si="35"/>
        <v>44150</v>
      </c>
      <c r="E299" s="54">
        <f t="shared" ca="1" si="39"/>
        <v>44150</v>
      </c>
      <c r="F299" s="117">
        <f ca="1">VALUE(IFERROR(VLOOKUP(TEXT(E299,"yyyy-mm-dd"),BDiv_RAW!$F$6:$G$1048576,2,FALSE),0))*$N$2</f>
        <v>0</v>
      </c>
      <c r="G299" s="81">
        <f t="shared" ca="1" si="36"/>
        <v>44150</v>
      </c>
      <c r="H299" s="54">
        <f t="shared" ca="1" si="40"/>
        <v>44150</v>
      </c>
      <c r="I299" s="117">
        <f ca="1">VALUE(IFERROR(VLOOKUP(TEXT(H299,"yyyy-mm-dd"),BDiv_RAW!$I$6:$J$1048576,2,FALSE),0))*$N$2</f>
        <v>0</v>
      </c>
      <c r="J299" s="81">
        <f t="shared" ca="1" si="37"/>
        <v>44150</v>
      </c>
      <c r="K299" s="54">
        <f t="shared" ca="1" si="41"/>
        <v>44150</v>
      </c>
      <c r="L299" s="117">
        <f ca="1">VALUE(IFERROR(VLOOKUP(TEXT(K299,"yyyy-mm-dd"),BDiv_RAW!$L$6:$M$1048576,2,FALSE),0))*$N$2</f>
        <v>0</v>
      </c>
    </row>
    <row r="300" spans="1:12" ht="16.5">
      <c r="A300" s="120">
        <f t="shared" ca="1" si="34"/>
        <v>44151</v>
      </c>
      <c r="B300" s="54">
        <f t="shared" ca="1" si="38"/>
        <v>44151</v>
      </c>
      <c r="C300" s="117">
        <f ca="1">VALUE(IFERROR(VLOOKUP(TEXT(B300,"yyyy-mm-dd"),BDiv_RAW!$C$6:$D$1048576,2,FALSE),0))*$N$2</f>
        <v>0</v>
      </c>
      <c r="D300" s="81">
        <f t="shared" ca="1" si="35"/>
        <v>44151</v>
      </c>
      <c r="E300" s="54">
        <f t="shared" ca="1" si="39"/>
        <v>44151</v>
      </c>
      <c r="F300" s="117">
        <f ca="1">VALUE(IFERROR(VLOOKUP(TEXT(E300,"yyyy-mm-dd"),BDiv_RAW!$F$6:$G$1048576,2,FALSE),0))*$N$2</f>
        <v>0</v>
      </c>
      <c r="G300" s="81">
        <f t="shared" ca="1" si="36"/>
        <v>44151</v>
      </c>
      <c r="H300" s="54">
        <f t="shared" ca="1" si="40"/>
        <v>44151</v>
      </c>
      <c r="I300" s="117">
        <f ca="1">VALUE(IFERROR(VLOOKUP(TEXT(H300,"yyyy-mm-dd"),BDiv_RAW!$I$6:$J$1048576,2,FALSE),0))*$N$2</f>
        <v>0</v>
      </c>
      <c r="J300" s="81">
        <f t="shared" ca="1" si="37"/>
        <v>44151</v>
      </c>
      <c r="K300" s="54">
        <f t="shared" ca="1" si="41"/>
        <v>44151</v>
      </c>
      <c r="L300" s="117">
        <f ca="1">VALUE(IFERROR(VLOOKUP(TEXT(K300,"yyyy-mm-dd"),BDiv_RAW!$L$6:$M$1048576,2,FALSE),0))*$N$2</f>
        <v>0</v>
      </c>
    </row>
    <row r="301" spans="1:12" ht="16.5">
      <c r="A301" s="120">
        <f t="shared" ca="1" si="34"/>
        <v>44152</v>
      </c>
      <c r="B301" s="54">
        <f t="shared" ca="1" si="38"/>
        <v>44152</v>
      </c>
      <c r="C301" s="117">
        <f ca="1">VALUE(IFERROR(VLOOKUP(TEXT(B301,"yyyy-mm-dd"),BDiv_RAW!$C$6:$D$1048576,2,FALSE),0))*$N$2</f>
        <v>0</v>
      </c>
      <c r="D301" s="81">
        <f t="shared" ca="1" si="35"/>
        <v>44152</v>
      </c>
      <c r="E301" s="54">
        <f t="shared" ca="1" si="39"/>
        <v>44152</v>
      </c>
      <c r="F301" s="117">
        <f ca="1">VALUE(IFERROR(VLOOKUP(TEXT(E301,"yyyy-mm-dd"),BDiv_RAW!$F$6:$G$1048576,2,FALSE),0))*$N$2</f>
        <v>0</v>
      </c>
      <c r="G301" s="81">
        <f t="shared" ca="1" si="36"/>
        <v>44152</v>
      </c>
      <c r="H301" s="54">
        <f t="shared" ca="1" si="40"/>
        <v>44152</v>
      </c>
      <c r="I301" s="117">
        <f ca="1">VALUE(IFERROR(VLOOKUP(TEXT(H301,"yyyy-mm-dd"),BDiv_RAW!$I$6:$J$1048576,2,FALSE),0))*$N$2</f>
        <v>0</v>
      </c>
      <c r="J301" s="81">
        <f t="shared" ca="1" si="37"/>
        <v>44152</v>
      </c>
      <c r="K301" s="54">
        <f t="shared" ca="1" si="41"/>
        <v>44152</v>
      </c>
      <c r="L301" s="117">
        <f ca="1">VALUE(IFERROR(VLOOKUP(TEXT(K301,"yyyy-mm-dd"),BDiv_RAW!$L$6:$M$1048576,2,FALSE),0))*$N$2</f>
        <v>0</v>
      </c>
    </row>
    <row r="302" spans="1:12" ht="16.5">
      <c r="A302" s="120">
        <f t="shared" ca="1" si="34"/>
        <v>44153</v>
      </c>
      <c r="B302" s="54">
        <f t="shared" ca="1" si="38"/>
        <v>44153</v>
      </c>
      <c r="C302" s="117">
        <f ca="1">VALUE(IFERROR(VLOOKUP(TEXT(B302,"yyyy-mm-dd"),BDiv_RAW!$C$6:$D$1048576,2,FALSE),0))*$N$2</f>
        <v>0</v>
      </c>
      <c r="D302" s="81">
        <f t="shared" ca="1" si="35"/>
        <v>44153</v>
      </c>
      <c r="E302" s="54">
        <f t="shared" ca="1" si="39"/>
        <v>44153</v>
      </c>
      <c r="F302" s="117">
        <f ca="1">VALUE(IFERROR(VLOOKUP(TEXT(E302,"yyyy-mm-dd"),BDiv_RAW!$F$6:$G$1048576,2,FALSE),0))*$N$2</f>
        <v>0</v>
      </c>
      <c r="G302" s="81">
        <f t="shared" ca="1" si="36"/>
        <v>44153</v>
      </c>
      <c r="H302" s="54">
        <f t="shared" ca="1" si="40"/>
        <v>44153</v>
      </c>
      <c r="I302" s="117">
        <f ca="1">VALUE(IFERROR(VLOOKUP(TEXT(H302,"yyyy-mm-dd"),BDiv_RAW!$I$6:$J$1048576,2,FALSE),0))*$N$2</f>
        <v>0</v>
      </c>
      <c r="J302" s="81">
        <f t="shared" ca="1" si="37"/>
        <v>44153</v>
      </c>
      <c r="K302" s="54">
        <f t="shared" ca="1" si="41"/>
        <v>44153</v>
      </c>
      <c r="L302" s="117">
        <f ca="1">VALUE(IFERROR(VLOOKUP(TEXT(K302,"yyyy-mm-dd"),BDiv_RAW!$L$6:$M$1048576,2,FALSE),0))*$N$2</f>
        <v>0</v>
      </c>
    </row>
    <row r="303" spans="1:12" ht="16.5">
      <c r="A303" s="120">
        <f t="shared" ca="1" si="34"/>
        <v>44154</v>
      </c>
      <c r="B303" s="54">
        <f t="shared" ca="1" si="38"/>
        <v>44154</v>
      </c>
      <c r="C303" s="117">
        <f ca="1">VALUE(IFERROR(VLOOKUP(TEXT(B303,"yyyy-mm-dd"),BDiv_RAW!$C$6:$D$1048576,2,FALSE),0))*$N$2</f>
        <v>0</v>
      </c>
      <c r="D303" s="81">
        <f t="shared" ca="1" si="35"/>
        <v>44154</v>
      </c>
      <c r="E303" s="54">
        <f t="shared" ca="1" si="39"/>
        <v>44154</v>
      </c>
      <c r="F303" s="117">
        <f ca="1">VALUE(IFERROR(VLOOKUP(TEXT(E303,"yyyy-mm-dd"),BDiv_RAW!$F$6:$G$1048576,2,FALSE),0))*$N$2</f>
        <v>0</v>
      </c>
      <c r="G303" s="81">
        <f t="shared" ca="1" si="36"/>
        <v>44154</v>
      </c>
      <c r="H303" s="54">
        <f t="shared" ca="1" si="40"/>
        <v>44154</v>
      </c>
      <c r="I303" s="117">
        <f ca="1">VALUE(IFERROR(VLOOKUP(TEXT(H303,"yyyy-mm-dd"),BDiv_RAW!$I$6:$J$1048576,2,FALSE),0))*$N$2</f>
        <v>0</v>
      </c>
      <c r="J303" s="81">
        <f t="shared" ca="1" si="37"/>
        <v>44154</v>
      </c>
      <c r="K303" s="54">
        <f t="shared" ca="1" si="41"/>
        <v>44154</v>
      </c>
      <c r="L303" s="117">
        <f ca="1">VALUE(IFERROR(VLOOKUP(TEXT(K303,"yyyy-mm-dd"),BDiv_RAW!$L$6:$M$1048576,2,FALSE),0))*$N$2</f>
        <v>0</v>
      </c>
    </row>
    <row r="304" spans="1:12" ht="16.5">
      <c r="A304" s="120">
        <f t="shared" ca="1" si="34"/>
        <v>44155</v>
      </c>
      <c r="B304" s="54">
        <f t="shared" ca="1" si="38"/>
        <v>44155</v>
      </c>
      <c r="C304" s="117">
        <f ca="1">VALUE(IFERROR(VLOOKUP(TEXT(B304,"yyyy-mm-dd"),BDiv_RAW!$C$6:$D$1048576,2,FALSE),0))*$N$2</f>
        <v>0</v>
      </c>
      <c r="D304" s="81">
        <f t="shared" ca="1" si="35"/>
        <v>44155</v>
      </c>
      <c r="E304" s="54">
        <f t="shared" ca="1" si="39"/>
        <v>44155</v>
      </c>
      <c r="F304" s="117">
        <f ca="1">VALUE(IFERROR(VLOOKUP(TEXT(E304,"yyyy-mm-dd"),BDiv_RAW!$F$6:$G$1048576,2,FALSE),0))*$N$2</f>
        <v>0</v>
      </c>
      <c r="G304" s="81">
        <f t="shared" ca="1" si="36"/>
        <v>44155</v>
      </c>
      <c r="H304" s="54">
        <f t="shared" ca="1" si="40"/>
        <v>44155</v>
      </c>
      <c r="I304" s="117">
        <f ca="1">VALUE(IFERROR(VLOOKUP(TEXT(H304,"yyyy-mm-dd"),BDiv_RAW!$I$6:$J$1048576,2,FALSE),0))*$N$2</f>
        <v>0</v>
      </c>
      <c r="J304" s="81">
        <f t="shared" ca="1" si="37"/>
        <v>44155</v>
      </c>
      <c r="K304" s="54">
        <f t="shared" ca="1" si="41"/>
        <v>44155</v>
      </c>
      <c r="L304" s="117">
        <f ca="1">VALUE(IFERROR(VLOOKUP(TEXT(K304,"yyyy-mm-dd"),BDiv_RAW!$L$6:$M$1048576,2,FALSE),0))*$N$2</f>
        <v>0</v>
      </c>
    </row>
    <row r="305" spans="1:12" ht="16.5">
      <c r="A305" s="120">
        <f t="shared" ca="1" si="34"/>
        <v>44156</v>
      </c>
      <c r="B305" s="54">
        <f t="shared" ca="1" si="38"/>
        <v>44156</v>
      </c>
      <c r="C305" s="117">
        <f ca="1">VALUE(IFERROR(VLOOKUP(TEXT(B305,"yyyy-mm-dd"),BDiv_RAW!$C$6:$D$1048576,2,FALSE),0))*$N$2</f>
        <v>0</v>
      </c>
      <c r="D305" s="81">
        <f t="shared" ca="1" si="35"/>
        <v>44156</v>
      </c>
      <c r="E305" s="54">
        <f t="shared" ca="1" si="39"/>
        <v>44156</v>
      </c>
      <c r="F305" s="117">
        <f ca="1">VALUE(IFERROR(VLOOKUP(TEXT(E305,"yyyy-mm-dd"),BDiv_RAW!$F$6:$G$1048576,2,FALSE),0))*$N$2</f>
        <v>0</v>
      </c>
      <c r="G305" s="81">
        <f t="shared" ca="1" si="36"/>
        <v>44156</v>
      </c>
      <c r="H305" s="54">
        <f t="shared" ca="1" si="40"/>
        <v>44156</v>
      </c>
      <c r="I305" s="117">
        <f ca="1">VALUE(IFERROR(VLOOKUP(TEXT(H305,"yyyy-mm-dd"),BDiv_RAW!$I$6:$J$1048576,2,FALSE),0))*$N$2</f>
        <v>0</v>
      </c>
      <c r="J305" s="81">
        <f t="shared" ca="1" si="37"/>
        <v>44156</v>
      </c>
      <c r="K305" s="54">
        <f t="shared" ca="1" si="41"/>
        <v>44156</v>
      </c>
      <c r="L305" s="117">
        <f ca="1">VALUE(IFERROR(VLOOKUP(TEXT(K305,"yyyy-mm-dd"),BDiv_RAW!$L$6:$M$1048576,2,FALSE),0))*$N$2</f>
        <v>0</v>
      </c>
    </row>
    <row r="306" spans="1:12" ht="16.5">
      <c r="A306" s="120">
        <f t="shared" ca="1" si="34"/>
        <v>44157</v>
      </c>
      <c r="B306" s="54">
        <f t="shared" ca="1" si="38"/>
        <v>44157</v>
      </c>
      <c r="C306" s="117">
        <f ca="1">VALUE(IFERROR(VLOOKUP(TEXT(B306,"yyyy-mm-dd"),BDiv_RAW!$C$6:$D$1048576,2,FALSE),0))*$N$2</f>
        <v>0</v>
      </c>
      <c r="D306" s="81">
        <f t="shared" ca="1" si="35"/>
        <v>44157</v>
      </c>
      <c r="E306" s="54">
        <f t="shared" ca="1" si="39"/>
        <v>44157</v>
      </c>
      <c r="F306" s="117">
        <f ca="1">VALUE(IFERROR(VLOOKUP(TEXT(E306,"yyyy-mm-dd"),BDiv_RAW!$F$6:$G$1048576,2,FALSE),0))*$N$2</f>
        <v>0</v>
      </c>
      <c r="G306" s="81">
        <f t="shared" ca="1" si="36"/>
        <v>44157</v>
      </c>
      <c r="H306" s="54">
        <f t="shared" ca="1" si="40"/>
        <v>44157</v>
      </c>
      <c r="I306" s="117">
        <f ca="1">VALUE(IFERROR(VLOOKUP(TEXT(H306,"yyyy-mm-dd"),BDiv_RAW!$I$6:$J$1048576,2,FALSE),0))*$N$2</f>
        <v>0</v>
      </c>
      <c r="J306" s="81">
        <f t="shared" ca="1" si="37"/>
        <v>44157</v>
      </c>
      <c r="K306" s="54">
        <f t="shared" ca="1" si="41"/>
        <v>44157</v>
      </c>
      <c r="L306" s="117">
        <f ca="1">VALUE(IFERROR(VLOOKUP(TEXT(K306,"yyyy-mm-dd"),BDiv_RAW!$L$6:$M$1048576,2,FALSE),0))*$N$2</f>
        <v>0</v>
      </c>
    </row>
    <row r="307" spans="1:12" ht="16.5">
      <c r="A307" s="120">
        <f t="shared" ca="1" si="34"/>
        <v>44158</v>
      </c>
      <c r="B307" s="54">
        <f t="shared" ca="1" si="38"/>
        <v>44158</v>
      </c>
      <c r="C307" s="117">
        <f ca="1">VALUE(IFERROR(VLOOKUP(TEXT(B307,"yyyy-mm-dd"),BDiv_RAW!$C$6:$D$1048576,2,FALSE),0))*$N$2</f>
        <v>0</v>
      </c>
      <c r="D307" s="81">
        <f t="shared" ca="1" si="35"/>
        <v>44158</v>
      </c>
      <c r="E307" s="54">
        <f t="shared" ca="1" si="39"/>
        <v>44158</v>
      </c>
      <c r="F307" s="117">
        <f ca="1">VALUE(IFERROR(VLOOKUP(TEXT(E307,"yyyy-mm-dd"),BDiv_RAW!$F$6:$G$1048576,2,FALSE),0))*$N$2</f>
        <v>0</v>
      </c>
      <c r="G307" s="81">
        <f t="shared" ca="1" si="36"/>
        <v>44158</v>
      </c>
      <c r="H307" s="54">
        <f t="shared" ca="1" si="40"/>
        <v>44158</v>
      </c>
      <c r="I307" s="117">
        <f ca="1">VALUE(IFERROR(VLOOKUP(TEXT(H307,"yyyy-mm-dd"),BDiv_RAW!$I$6:$J$1048576,2,FALSE),0))*$N$2</f>
        <v>0</v>
      </c>
      <c r="J307" s="81">
        <f t="shared" ca="1" si="37"/>
        <v>44158</v>
      </c>
      <c r="K307" s="54">
        <f t="shared" ca="1" si="41"/>
        <v>44158</v>
      </c>
      <c r="L307" s="117">
        <f ca="1">VALUE(IFERROR(VLOOKUP(TEXT(K307,"yyyy-mm-dd"),BDiv_RAW!$L$6:$M$1048576,2,FALSE),0))*$N$2</f>
        <v>0</v>
      </c>
    </row>
    <row r="308" spans="1:12" ht="16.5">
      <c r="A308" s="120">
        <f t="shared" ca="1" si="34"/>
        <v>44159</v>
      </c>
      <c r="B308" s="54">
        <f t="shared" ca="1" si="38"/>
        <v>44159</v>
      </c>
      <c r="C308" s="117">
        <f ca="1">VALUE(IFERROR(VLOOKUP(TEXT(B308,"yyyy-mm-dd"),BDiv_RAW!$C$6:$D$1048576,2,FALSE),0))*$N$2</f>
        <v>0</v>
      </c>
      <c r="D308" s="81">
        <f t="shared" ca="1" si="35"/>
        <v>44159</v>
      </c>
      <c r="E308" s="54">
        <f t="shared" ca="1" si="39"/>
        <v>44159</v>
      </c>
      <c r="F308" s="117">
        <f ca="1">VALUE(IFERROR(VLOOKUP(TEXT(E308,"yyyy-mm-dd"),BDiv_RAW!$F$6:$G$1048576,2,FALSE),0))*$N$2</f>
        <v>0</v>
      </c>
      <c r="G308" s="81">
        <f t="shared" ca="1" si="36"/>
        <v>44159</v>
      </c>
      <c r="H308" s="54">
        <f t="shared" ca="1" si="40"/>
        <v>44159</v>
      </c>
      <c r="I308" s="117">
        <f ca="1">VALUE(IFERROR(VLOOKUP(TEXT(H308,"yyyy-mm-dd"),BDiv_RAW!$I$6:$J$1048576,2,FALSE),0))*$N$2</f>
        <v>0</v>
      </c>
      <c r="J308" s="81">
        <f t="shared" ca="1" si="37"/>
        <v>44159</v>
      </c>
      <c r="K308" s="54">
        <f t="shared" ca="1" si="41"/>
        <v>44159</v>
      </c>
      <c r="L308" s="117">
        <f ca="1">VALUE(IFERROR(VLOOKUP(TEXT(K308,"yyyy-mm-dd"),BDiv_RAW!$L$6:$M$1048576,2,FALSE),0))*$N$2</f>
        <v>0</v>
      </c>
    </row>
    <row r="309" spans="1:12" ht="16.5">
      <c r="A309" s="120">
        <f t="shared" ca="1" si="34"/>
        <v>44160</v>
      </c>
      <c r="B309" s="54">
        <f t="shared" ca="1" si="38"/>
        <v>44160</v>
      </c>
      <c r="C309" s="117">
        <f ca="1">VALUE(IFERROR(VLOOKUP(TEXT(B309,"yyyy-mm-dd"),BDiv_RAW!$C$6:$D$1048576,2,FALSE),0))*$N$2</f>
        <v>0</v>
      </c>
      <c r="D309" s="81">
        <f t="shared" ca="1" si="35"/>
        <v>44160</v>
      </c>
      <c r="E309" s="54">
        <f t="shared" ca="1" si="39"/>
        <v>44160</v>
      </c>
      <c r="F309" s="117">
        <f ca="1">VALUE(IFERROR(VLOOKUP(TEXT(E309,"yyyy-mm-dd"),BDiv_RAW!$F$6:$G$1048576,2,FALSE),0))*$N$2</f>
        <v>0</v>
      </c>
      <c r="G309" s="81">
        <f t="shared" ca="1" si="36"/>
        <v>44160</v>
      </c>
      <c r="H309" s="54">
        <f t="shared" ca="1" si="40"/>
        <v>44160</v>
      </c>
      <c r="I309" s="117">
        <f ca="1">VALUE(IFERROR(VLOOKUP(TEXT(H309,"yyyy-mm-dd"),BDiv_RAW!$I$6:$J$1048576,2,FALSE),0))*$N$2</f>
        <v>0</v>
      </c>
      <c r="J309" s="81">
        <f t="shared" ca="1" si="37"/>
        <v>44160</v>
      </c>
      <c r="K309" s="54">
        <f t="shared" ca="1" si="41"/>
        <v>44160</v>
      </c>
      <c r="L309" s="117">
        <f ca="1">VALUE(IFERROR(VLOOKUP(TEXT(K309,"yyyy-mm-dd"),BDiv_RAW!$L$6:$M$1048576,2,FALSE),0))*$N$2</f>
        <v>0</v>
      </c>
    </row>
    <row r="310" spans="1:12" ht="16.5">
      <c r="A310" s="120">
        <f t="shared" ca="1" si="34"/>
        <v>44161</v>
      </c>
      <c r="B310" s="54">
        <f t="shared" ca="1" si="38"/>
        <v>44161</v>
      </c>
      <c r="C310" s="117">
        <f ca="1">VALUE(IFERROR(VLOOKUP(TEXT(B310,"yyyy-mm-dd"),BDiv_RAW!$C$6:$D$1048576,2,FALSE),0))*$N$2</f>
        <v>0</v>
      </c>
      <c r="D310" s="81">
        <f t="shared" ca="1" si="35"/>
        <v>44161</v>
      </c>
      <c r="E310" s="54">
        <f t="shared" ca="1" si="39"/>
        <v>44161</v>
      </c>
      <c r="F310" s="117">
        <f ca="1">VALUE(IFERROR(VLOOKUP(TEXT(E310,"yyyy-mm-dd"),BDiv_RAW!$F$6:$G$1048576,2,FALSE),0))*$N$2</f>
        <v>0</v>
      </c>
      <c r="G310" s="81">
        <f t="shared" ca="1" si="36"/>
        <v>44161</v>
      </c>
      <c r="H310" s="54">
        <f t="shared" ca="1" si="40"/>
        <v>44161</v>
      </c>
      <c r="I310" s="117">
        <f ca="1">VALUE(IFERROR(VLOOKUP(TEXT(H310,"yyyy-mm-dd"),BDiv_RAW!$I$6:$J$1048576,2,FALSE),0))*$N$2</f>
        <v>0</v>
      </c>
      <c r="J310" s="81">
        <f t="shared" ca="1" si="37"/>
        <v>44161</v>
      </c>
      <c r="K310" s="54">
        <f t="shared" ca="1" si="41"/>
        <v>44161</v>
      </c>
      <c r="L310" s="117">
        <f ca="1">VALUE(IFERROR(VLOOKUP(TEXT(K310,"yyyy-mm-dd"),BDiv_RAW!$L$6:$M$1048576,2,FALSE),0))*$N$2</f>
        <v>0</v>
      </c>
    </row>
    <row r="311" spans="1:12" ht="16.5">
      <c r="A311" s="120">
        <f t="shared" ca="1" si="34"/>
        <v>44162</v>
      </c>
      <c r="B311" s="54">
        <f t="shared" ca="1" si="38"/>
        <v>44162</v>
      </c>
      <c r="C311" s="117">
        <f ca="1">VALUE(IFERROR(VLOOKUP(TEXT(B311,"yyyy-mm-dd"),BDiv_RAW!$C$6:$D$1048576,2,FALSE),0))*$N$2</f>
        <v>0</v>
      </c>
      <c r="D311" s="81">
        <f t="shared" ca="1" si="35"/>
        <v>44162</v>
      </c>
      <c r="E311" s="54">
        <f t="shared" ca="1" si="39"/>
        <v>44162</v>
      </c>
      <c r="F311" s="117">
        <f ca="1">VALUE(IFERROR(VLOOKUP(TEXT(E311,"yyyy-mm-dd"),BDiv_RAW!$F$6:$G$1048576,2,FALSE),0))*$N$2</f>
        <v>0</v>
      </c>
      <c r="G311" s="81">
        <f t="shared" ca="1" si="36"/>
        <v>44162</v>
      </c>
      <c r="H311" s="54">
        <f t="shared" ca="1" si="40"/>
        <v>44162</v>
      </c>
      <c r="I311" s="117">
        <f ca="1">VALUE(IFERROR(VLOOKUP(TEXT(H311,"yyyy-mm-dd"),BDiv_RAW!$I$6:$J$1048576,2,FALSE),0))*$N$2</f>
        <v>0</v>
      </c>
      <c r="J311" s="81">
        <f t="shared" ca="1" si="37"/>
        <v>44162</v>
      </c>
      <c r="K311" s="54">
        <f t="shared" ca="1" si="41"/>
        <v>44162</v>
      </c>
      <c r="L311" s="117">
        <f ca="1">VALUE(IFERROR(VLOOKUP(TEXT(K311,"yyyy-mm-dd"),BDiv_RAW!$L$6:$M$1048576,2,FALSE),0))*$N$2</f>
        <v>0</v>
      </c>
    </row>
    <row r="312" spans="1:12" ht="16.5">
      <c r="A312" s="120">
        <f t="shared" ca="1" si="34"/>
        <v>44163</v>
      </c>
      <c r="B312" s="54">
        <f t="shared" ca="1" si="38"/>
        <v>44163</v>
      </c>
      <c r="C312" s="117">
        <f ca="1">VALUE(IFERROR(VLOOKUP(TEXT(B312,"yyyy-mm-dd"),BDiv_RAW!$C$6:$D$1048576,2,FALSE),0))*$N$2</f>
        <v>0</v>
      </c>
      <c r="D312" s="81">
        <f t="shared" ca="1" si="35"/>
        <v>44163</v>
      </c>
      <c r="E312" s="54">
        <f t="shared" ca="1" si="39"/>
        <v>44163</v>
      </c>
      <c r="F312" s="117">
        <f ca="1">VALUE(IFERROR(VLOOKUP(TEXT(E312,"yyyy-mm-dd"),BDiv_RAW!$F$6:$G$1048576,2,FALSE),0))*$N$2</f>
        <v>0</v>
      </c>
      <c r="G312" s="81">
        <f t="shared" ca="1" si="36"/>
        <v>44163</v>
      </c>
      <c r="H312" s="54">
        <f t="shared" ca="1" si="40"/>
        <v>44163</v>
      </c>
      <c r="I312" s="117">
        <f ca="1">VALUE(IFERROR(VLOOKUP(TEXT(H312,"yyyy-mm-dd"),BDiv_RAW!$I$6:$J$1048576,2,FALSE),0))*$N$2</f>
        <v>0</v>
      </c>
      <c r="J312" s="81">
        <f t="shared" ca="1" si="37"/>
        <v>44163</v>
      </c>
      <c r="K312" s="54">
        <f t="shared" ca="1" si="41"/>
        <v>44163</v>
      </c>
      <c r="L312" s="117">
        <f ca="1">VALUE(IFERROR(VLOOKUP(TEXT(K312,"yyyy-mm-dd"),BDiv_RAW!$L$6:$M$1048576,2,FALSE),0))*$N$2</f>
        <v>0</v>
      </c>
    </row>
    <row r="313" spans="1:12" ht="16.5">
      <c r="A313" s="120">
        <f t="shared" ca="1" si="34"/>
        <v>44164</v>
      </c>
      <c r="B313" s="54">
        <f t="shared" ca="1" si="38"/>
        <v>44164</v>
      </c>
      <c r="C313" s="117">
        <f ca="1">VALUE(IFERROR(VLOOKUP(TEXT(B313,"yyyy-mm-dd"),BDiv_RAW!$C$6:$D$1048576,2,FALSE),0))*$N$2</f>
        <v>0</v>
      </c>
      <c r="D313" s="81">
        <f t="shared" ca="1" si="35"/>
        <v>44164</v>
      </c>
      <c r="E313" s="54">
        <f t="shared" ca="1" si="39"/>
        <v>44164</v>
      </c>
      <c r="F313" s="117">
        <f ca="1">VALUE(IFERROR(VLOOKUP(TEXT(E313,"yyyy-mm-dd"),BDiv_RAW!$F$6:$G$1048576,2,FALSE),0))*$N$2</f>
        <v>0</v>
      </c>
      <c r="G313" s="81">
        <f t="shared" ca="1" si="36"/>
        <v>44164</v>
      </c>
      <c r="H313" s="54">
        <f t="shared" ca="1" si="40"/>
        <v>44164</v>
      </c>
      <c r="I313" s="117">
        <f ca="1">VALUE(IFERROR(VLOOKUP(TEXT(H313,"yyyy-mm-dd"),BDiv_RAW!$I$6:$J$1048576,2,FALSE),0))*$N$2</f>
        <v>0</v>
      </c>
      <c r="J313" s="81">
        <f t="shared" ca="1" si="37"/>
        <v>44164</v>
      </c>
      <c r="K313" s="54">
        <f t="shared" ca="1" si="41"/>
        <v>44164</v>
      </c>
      <c r="L313" s="117">
        <f ca="1">VALUE(IFERROR(VLOOKUP(TEXT(K313,"yyyy-mm-dd"),BDiv_RAW!$L$6:$M$1048576,2,FALSE),0))*$N$2</f>
        <v>0</v>
      </c>
    </row>
    <row r="314" spans="1:12" ht="16.5">
      <c r="A314" s="120">
        <f t="shared" ca="1" si="34"/>
        <v>44165</v>
      </c>
      <c r="B314" s="54">
        <f t="shared" ca="1" si="38"/>
        <v>44165</v>
      </c>
      <c r="C314" s="117">
        <f ca="1">VALUE(IFERROR(VLOOKUP(TEXT(B314,"yyyy-mm-dd"),BDiv_RAW!$C$6:$D$1048576,2,FALSE),0))*$N$2</f>
        <v>0</v>
      </c>
      <c r="D314" s="81">
        <f t="shared" ca="1" si="35"/>
        <v>44165</v>
      </c>
      <c r="E314" s="54">
        <f t="shared" ca="1" si="39"/>
        <v>44165</v>
      </c>
      <c r="F314" s="117">
        <f ca="1">VALUE(IFERROR(VLOOKUP(TEXT(E314,"yyyy-mm-dd"),BDiv_RAW!$F$6:$G$1048576,2,FALSE),0))*$N$2</f>
        <v>0</v>
      </c>
      <c r="G314" s="81">
        <f t="shared" ca="1" si="36"/>
        <v>44165</v>
      </c>
      <c r="H314" s="54">
        <f t="shared" ca="1" si="40"/>
        <v>44165</v>
      </c>
      <c r="I314" s="117">
        <f ca="1">VALUE(IFERROR(VLOOKUP(TEXT(H314,"yyyy-mm-dd"),BDiv_RAW!$I$6:$J$1048576,2,FALSE),0))*$N$2</f>
        <v>0</v>
      </c>
      <c r="J314" s="81">
        <f t="shared" ca="1" si="37"/>
        <v>44165</v>
      </c>
      <c r="K314" s="54">
        <f t="shared" ca="1" si="41"/>
        <v>44165</v>
      </c>
      <c r="L314" s="117">
        <f ca="1">VALUE(IFERROR(VLOOKUP(TEXT(K314,"yyyy-mm-dd"),BDiv_RAW!$L$6:$M$1048576,2,FALSE),0))*$N$2</f>
        <v>0</v>
      </c>
    </row>
    <row r="315" spans="1:12" ht="16.5">
      <c r="A315" s="120">
        <f t="shared" ca="1" si="34"/>
        <v>44166</v>
      </c>
      <c r="B315" s="54">
        <f t="shared" ca="1" si="38"/>
        <v>44166</v>
      </c>
      <c r="C315" s="117">
        <f ca="1">VALUE(IFERROR(VLOOKUP(TEXT(B315,"yyyy-mm-dd"),BDiv_RAW!$C$6:$D$1048576,2,FALSE),0))*$N$2</f>
        <v>0</v>
      </c>
      <c r="D315" s="81">
        <f t="shared" ca="1" si="35"/>
        <v>44166</v>
      </c>
      <c r="E315" s="54">
        <f t="shared" ca="1" si="39"/>
        <v>44166</v>
      </c>
      <c r="F315" s="117">
        <f ca="1">VALUE(IFERROR(VLOOKUP(TEXT(E315,"yyyy-mm-dd"),BDiv_RAW!$F$6:$G$1048576,2,FALSE),0))*$N$2</f>
        <v>0</v>
      </c>
      <c r="G315" s="81">
        <f t="shared" ca="1" si="36"/>
        <v>44166</v>
      </c>
      <c r="H315" s="54">
        <f t="shared" ca="1" si="40"/>
        <v>44166</v>
      </c>
      <c r="I315" s="117">
        <f ca="1">VALUE(IFERROR(VLOOKUP(TEXT(H315,"yyyy-mm-dd"),BDiv_RAW!$I$6:$J$1048576,2,FALSE),0))*$N$2</f>
        <v>0</v>
      </c>
      <c r="J315" s="81">
        <f t="shared" ca="1" si="37"/>
        <v>44166</v>
      </c>
      <c r="K315" s="54">
        <f t="shared" ca="1" si="41"/>
        <v>44166</v>
      </c>
      <c r="L315" s="117">
        <f ca="1">VALUE(IFERROR(VLOOKUP(TEXT(K315,"yyyy-mm-dd"),BDiv_RAW!$L$6:$M$1048576,2,FALSE),0))*$N$2</f>
        <v>0</v>
      </c>
    </row>
    <row r="316" spans="1:12" ht="16.5">
      <c r="A316" s="120">
        <f t="shared" ca="1" si="34"/>
        <v>44167</v>
      </c>
      <c r="B316" s="54">
        <f t="shared" ca="1" si="38"/>
        <v>44167</v>
      </c>
      <c r="C316" s="117">
        <f ca="1">VALUE(IFERROR(VLOOKUP(TEXT(B316,"yyyy-mm-dd"),BDiv_RAW!$C$6:$D$1048576,2,FALSE),0))*$N$2</f>
        <v>0</v>
      </c>
      <c r="D316" s="81">
        <f t="shared" ca="1" si="35"/>
        <v>44167</v>
      </c>
      <c r="E316" s="54">
        <f t="shared" ca="1" si="39"/>
        <v>44167</v>
      </c>
      <c r="F316" s="117">
        <f ca="1">VALUE(IFERROR(VLOOKUP(TEXT(E316,"yyyy-mm-dd"),BDiv_RAW!$F$6:$G$1048576,2,FALSE),0))*$N$2</f>
        <v>0</v>
      </c>
      <c r="G316" s="81">
        <f t="shared" ca="1" si="36"/>
        <v>44167</v>
      </c>
      <c r="H316" s="54">
        <f t="shared" ca="1" si="40"/>
        <v>44167</v>
      </c>
      <c r="I316" s="117">
        <f ca="1">VALUE(IFERROR(VLOOKUP(TEXT(H316,"yyyy-mm-dd"),BDiv_RAW!$I$6:$J$1048576,2,FALSE),0))*$N$2</f>
        <v>0</v>
      </c>
      <c r="J316" s="81">
        <f t="shared" ca="1" si="37"/>
        <v>44167</v>
      </c>
      <c r="K316" s="54">
        <f t="shared" ca="1" si="41"/>
        <v>44167</v>
      </c>
      <c r="L316" s="117">
        <f ca="1">VALUE(IFERROR(VLOOKUP(TEXT(K316,"yyyy-mm-dd"),BDiv_RAW!$L$6:$M$1048576,2,FALSE),0))*$N$2</f>
        <v>0</v>
      </c>
    </row>
    <row r="317" spans="1:12" ht="16.5">
      <c r="A317" s="120">
        <f t="shared" ca="1" si="34"/>
        <v>44168</v>
      </c>
      <c r="B317" s="54">
        <f t="shared" ca="1" si="38"/>
        <v>44168</v>
      </c>
      <c r="C317" s="117">
        <f ca="1">VALUE(IFERROR(VLOOKUP(TEXT(B317,"yyyy-mm-dd"),BDiv_RAW!$C$6:$D$1048576,2,FALSE),0))*$N$2</f>
        <v>0</v>
      </c>
      <c r="D317" s="81">
        <f t="shared" ca="1" si="35"/>
        <v>44168</v>
      </c>
      <c r="E317" s="54">
        <f t="shared" ca="1" si="39"/>
        <v>44168</v>
      </c>
      <c r="F317" s="117">
        <f ca="1">VALUE(IFERROR(VLOOKUP(TEXT(E317,"yyyy-mm-dd"),BDiv_RAW!$F$6:$G$1048576,2,FALSE),0))*$N$2</f>
        <v>0</v>
      </c>
      <c r="G317" s="81">
        <f t="shared" ca="1" si="36"/>
        <v>44168</v>
      </c>
      <c r="H317" s="54">
        <f t="shared" ca="1" si="40"/>
        <v>44168</v>
      </c>
      <c r="I317" s="117">
        <f ca="1">VALUE(IFERROR(VLOOKUP(TEXT(H317,"yyyy-mm-dd"),BDiv_RAW!$I$6:$J$1048576,2,FALSE),0))*$N$2</f>
        <v>0</v>
      </c>
      <c r="J317" s="81">
        <f t="shared" ca="1" si="37"/>
        <v>44168</v>
      </c>
      <c r="K317" s="54">
        <f t="shared" ca="1" si="41"/>
        <v>44168</v>
      </c>
      <c r="L317" s="117">
        <f ca="1">VALUE(IFERROR(VLOOKUP(TEXT(K317,"yyyy-mm-dd"),BDiv_RAW!$L$6:$M$1048576,2,FALSE),0))*$N$2</f>
        <v>0</v>
      </c>
    </row>
    <row r="318" spans="1:12" ht="16.5">
      <c r="A318" s="120">
        <f t="shared" ca="1" si="34"/>
        <v>44169</v>
      </c>
      <c r="B318" s="54">
        <f t="shared" ca="1" si="38"/>
        <v>44169</v>
      </c>
      <c r="C318" s="117">
        <f ca="1">VALUE(IFERROR(VLOOKUP(TEXT(B318,"yyyy-mm-dd"),BDiv_RAW!$C$6:$D$1048576,2,FALSE),0))*$N$2</f>
        <v>0</v>
      </c>
      <c r="D318" s="81">
        <f t="shared" ca="1" si="35"/>
        <v>44169</v>
      </c>
      <c r="E318" s="54">
        <f t="shared" ca="1" si="39"/>
        <v>44169</v>
      </c>
      <c r="F318" s="117">
        <f ca="1">VALUE(IFERROR(VLOOKUP(TEXT(E318,"yyyy-mm-dd"),BDiv_RAW!$F$6:$G$1048576,2,FALSE),0))*$N$2</f>
        <v>0</v>
      </c>
      <c r="G318" s="81">
        <f t="shared" ca="1" si="36"/>
        <v>44169</v>
      </c>
      <c r="H318" s="54">
        <f t="shared" ca="1" si="40"/>
        <v>44169</v>
      </c>
      <c r="I318" s="117">
        <f ca="1">VALUE(IFERROR(VLOOKUP(TEXT(H318,"yyyy-mm-dd"),BDiv_RAW!$I$6:$J$1048576,2,FALSE),0))*$N$2</f>
        <v>0</v>
      </c>
      <c r="J318" s="81">
        <f t="shared" ca="1" si="37"/>
        <v>44169</v>
      </c>
      <c r="K318" s="54">
        <f t="shared" ca="1" si="41"/>
        <v>44169</v>
      </c>
      <c r="L318" s="117">
        <f ca="1">VALUE(IFERROR(VLOOKUP(TEXT(K318,"yyyy-mm-dd"),BDiv_RAW!$L$6:$M$1048576,2,FALSE),0))*$N$2</f>
        <v>0</v>
      </c>
    </row>
    <row r="319" spans="1:12" ht="16.5">
      <c r="A319" s="120">
        <f t="shared" ca="1" si="34"/>
        <v>44170</v>
      </c>
      <c r="B319" s="54">
        <f t="shared" ca="1" si="38"/>
        <v>44170</v>
      </c>
      <c r="C319" s="117">
        <f ca="1">VALUE(IFERROR(VLOOKUP(TEXT(B319,"yyyy-mm-dd"),BDiv_RAW!$C$6:$D$1048576,2,FALSE),0))*$N$2</f>
        <v>0</v>
      </c>
      <c r="D319" s="81">
        <f t="shared" ca="1" si="35"/>
        <v>44170</v>
      </c>
      <c r="E319" s="54">
        <f t="shared" ca="1" si="39"/>
        <v>44170</v>
      </c>
      <c r="F319" s="117">
        <f ca="1">VALUE(IFERROR(VLOOKUP(TEXT(E319,"yyyy-mm-dd"),BDiv_RAW!$F$6:$G$1048576,2,FALSE),0))*$N$2</f>
        <v>0</v>
      </c>
      <c r="G319" s="81">
        <f t="shared" ca="1" si="36"/>
        <v>44170</v>
      </c>
      <c r="H319" s="54">
        <f t="shared" ca="1" si="40"/>
        <v>44170</v>
      </c>
      <c r="I319" s="117">
        <f ca="1">VALUE(IFERROR(VLOOKUP(TEXT(H319,"yyyy-mm-dd"),BDiv_RAW!$I$6:$J$1048576,2,FALSE),0))*$N$2</f>
        <v>0</v>
      </c>
      <c r="J319" s="81">
        <f t="shared" ca="1" si="37"/>
        <v>44170</v>
      </c>
      <c r="K319" s="54">
        <f t="shared" ca="1" si="41"/>
        <v>44170</v>
      </c>
      <c r="L319" s="117">
        <f ca="1">VALUE(IFERROR(VLOOKUP(TEXT(K319,"yyyy-mm-dd"),BDiv_RAW!$L$6:$M$1048576,2,FALSE),0))*$N$2</f>
        <v>0</v>
      </c>
    </row>
    <row r="320" spans="1:12" ht="16.5">
      <c r="A320" s="120">
        <f t="shared" ca="1" si="34"/>
        <v>44171</v>
      </c>
      <c r="B320" s="54">
        <f t="shared" ca="1" si="38"/>
        <v>44171</v>
      </c>
      <c r="C320" s="117">
        <f ca="1">VALUE(IFERROR(VLOOKUP(TEXT(B320,"yyyy-mm-dd"),BDiv_RAW!$C$6:$D$1048576,2,FALSE),0))*$N$2</f>
        <v>0</v>
      </c>
      <c r="D320" s="81">
        <f t="shared" ca="1" si="35"/>
        <v>44171</v>
      </c>
      <c r="E320" s="54">
        <f t="shared" ca="1" si="39"/>
        <v>44171</v>
      </c>
      <c r="F320" s="117">
        <f ca="1">VALUE(IFERROR(VLOOKUP(TEXT(E320,"yyyy-mm-dd"),BDiv_RAW!$F$6:$G$1048576,2,FALSE),0))*$N$2</f>
        <v>0</v>
      </c>
      <c r="G320" s="81">
        <f t="shared" ca="1" si="36"/>
        <v>44171</v>
      </c>
      <c r="H320" s="54">
        <f t="shared" ca="1" si="40"/>
        <v>44171</v>
      </c>
      <c r="I320" s="117">
        <f ca="1">VALUE(IFERROR(VLOOKUP(TEXT(H320,"yyyy-mm-dd"),BDiv_RAW!$I$6:$J$1048576,2,FALSE),0))*$N$2</f>
        <v>0</v>
      </c>
      <c r="J320" s="81">
        <f t="shared" ca="1" si="37"/>
        <v>44171</v>
      </c>
      <c r="K320" s="54">
        <f t="shared" ca="1" si="41"/>
        <v>44171</v>
      </c>
      <c r="L320" s="117">
        <f ca="1">VALUE(IFERROR(VLOOKUP(TEXT(K320,"yyyy-mm-dd"),BDiv_RAW!$L$6:$M$1048576,2,FALSE),0))*$N$2</f>
        <v>0</v>
      </c>
    </row>
    <row r="321" spans="1:12" ht="16.5">
      <c r="A321" s="120">
        <f t="shared" ca="1" si="34"/>
        <v>44172</v>
      </c>
      <c r="B321" s="54">
        <f t="shared" ca="1" si="38"/>
        <v>44172</v>
      </c>
      <c r="C321" s="117">
        <f ca="1">VALUE(IFERROR(VLOOKUP(TEXT(B321,"yyyy-mm-dd"),BDiv_RAW!$C$6:$D$1048576,2,FALSE),0))*$N$2</f>
        <v>0</v>
      </c>
      <c r="D321" s="81">
        <f t="shared" ca="1" si="35"/>
        <v>44172</v>
      </c>
      <c r="E321" s="54">
        <f t="shared" ca="1" si="39"/>
        <v>44172</v>
      </c>
      <c r="F321" s="117">
        <f ca="1">VALUE(IFERROR(VLOOKUP(TEXT(E321,"yyyy-mm-dd"),BDiv_RAW!$F$6:$G$1048576,2,FALSE),0))*$N$2</f>
        <v>0</v>
      </c>
      <c r="G321" s="81">
        <f t="shared" ca="1" si="36"/>
        <v>44172</v>
      </c>
      <c r="H321" s="54">
        <f t="shared" ca="1" si="40"/>
        <v>44172</v>
      </c>
      <c r="I321" s="117">
        <f ca="1">VALUE(IFERROR(VLOOKUP(TEXT(H321,"yyyy-mm-dd"),BDiv_RAW!$I$6:$J$1048576,2,FALSE),0))*$N$2</f>
        <v>0</v>
      </c>
      <c r="J321" s="81">
        <f t="shared" ca="1" si="37"/>
        <v>44172</v>
      </c>
      <c r="K321" s="54">
        <f t="shared" ca="1" si="41"/>
        <v>44172</v>
      </c>
      <c r="L321" s="117">
        <f ca="1">VALUE(IFERROR(VLOOKUP(TEXT(K321,"yyyy-mm-dd"),BDiv_RAW!$L$6:$M$1048576,2,FALSE),0))*$N$2</f>
        <v>0</v>
      </c>
    </row>
    <row r="322" spans="1:12" ht="16.5">
      <c r="A322" s="120">
        <f t="shared" ca="1" si="34"/>
        <v>44173</v>
      </c>
      <c r="B322" s="54">
        <f t="shared" ca="1" si="38"/>
        <v>44173</v>
      </c>
      <c r="C322" s="117">
        <f ca="1">VALUE(IFERROR(VLOOKUP(TEXT(B322,"yyyy-mm-dd"),BDiv_RAW!$C$6:$D$1048576,2,FALSE),0))*$N$2</f>
        <v>0</v>
      </c>
      <c r="D322" s="81">
        <f t="shared" ca="1" si="35"/>
        <v>44173</v>
      </c>
      <c r="E322" s="54">
        <f t="shared" ca="1" si="39"/>
        <v>44173</v>
      </c>
      <c r="F322" s="117">
        <f ca="1">VALUE(IFERROR(VLOOKUP(TEXT(E322,"yyyy-mm-dd"),BDiv_RAW!$F$6:$G$1048576,2,FALSE),0))*$N$2</f>
        <v>0</v>
      </c>
      <c r="G322" s="81">
        <f t="shared" ca="1" si="36"/>
        <v>44173</v>
      </c>
      <c r="H322" s="54">
        <f t="shared" ca="1" si="40"/>
        <v>44173</v>
      </c>
      <c r="I322" s="117">
        <f ca="1">VALUE(IFERROR(VLOOKUP(TEXT(H322,"yyyy-mm-dd"),BDiv_RAW!$I$6:$J$1048576,2,FALSE),0))*$N$2</f>
        <v>0</v>
      </c>
      <c r="J322" s="81">
        <f t="shared" ca="1" si="37"/>
        <v>44173</v>
      </c>
      <c r="K322" s="54">
        <f t="shared" ca="1" si="41"/>
        <v>44173</v>
      </c>
      <c r="L322" s="117">
        <f ca="1">VALUE(IFERROR(VLOOKUP(TEXT(K322,"yyyy-mm-dd"),BDiv_RAW!$L$6:$M$1048576,2,FALSE),0))*$N$2</f>
        <v>0</v>
      </c>
    </row>
    <row r="323" spans="1:12" ht="16.5">
      <c r="A323" s="120">
        <f t="shared" ref="A323:A386" ca="1" si="42">B323</f>
        <v>44174</v>
      </c>
      <c r="B323" s="54">
        <f t="shared" ca="1" si="38"/>
        <v>44174</v>
      </c>
      <c r="C323" s="117">
        <f ca="1">VALUE(IFERROR(VLOOKUP(TEXT(B323,"yyyy-mm-dd"),BDiv_RAW!$C$6:$D$1048576,2,FALSE),0))*$N$2</f>
        <v>0</v>
      </c>
      <c r="D323" s="81">
        <f t="shared" ref="D323:D386" ca="1" si="43">E323</f>
        <v>44174</v>
      </c>
      <c r="E323" s="54">
        <f t="shared" ca="1" si="39"/>
        <v>44174</v>
      </c>
      <c r="F323" s="117">
        <f ca="1">VALUE(IFERROR(VLOOKUP(TEXT(E323,"yyyy-mm-dd"),BDiv_RAW!$F$6:$G$1048576,2,FALSE),0))*$N$2</f>
        <v>0</v>
      </c>
      <c r="G323" s="81">
        <f t="shared" ref="G323:G386" ca="1" si="44">H323</f>
        <v>44174</v>
      </c>
      <c r="H323" s="54">
        <f t="shared" ca="1" si="40"/>
        <v>44174</v>
      </c>
      <c r="I323" s="117">
        <f ca="1">VALUE(IFERROR(VLOOKUP(TEXT(H323,"yyyy-mm-dd"),BDiv_RAW!$I$6:$J$1048576,2,FALSE),0))*$N$2</f>
        <v>0</v>
      </c>
      <c r="J323" s="81">
        <f t="shared" ref="J323:J386" ca="1" si="45">K323</f>
        <v>44174</v>
      </c>
      <c r="K323" s="54">
        <f t="shared" ca="1" si="41"/>
        <v>44174</v>
      </c>
      <c r="L323" s="117">
        <f ca="1">VALUE(IFERROR(VLOOKUP(TEXT(K323,"yyyy-mm-dd"),BDiv_RAW!$L$6:$M$1048576,2,FALSE),0))*$N$2</f>
        <v>0</v>
      </c>
    </row>
    <row r="324" spans="1:12" ht="16.5">
      <c r="A324" s="120">
        <f t="shared" ca="1" si="42"/>
        <v>44175</v>
      </c>
      <c r="B324" s="54">
        <f t="shared" ref="B324:B387" ca="1" si="46">B323+1</f>
        <v>44175</v>
      </c>
      <c r="C324" s="117">
        <f ca="1">VALUE(IFERROR(VLOOKUP(TEXT(B324,"yyyy-mm-dd"),BDiv_RAW!$C$6:$D$1048576,2,FALSE),0))*$N$2</f>
        <v>0</v>
      </c>
      <c r="D324" s="81">
        <f t="shared" ca="1" si="43"/>
        <v>44175</v>
      </c>
      <c r="E324" s="54">
        <f t="shared" ref="E324:E387" ca="1" si="47">E323+1</f>
        <v>44175</v>
      </c>
      <c r="F324" s="117">
        <f ca="1">VALUE(IFERROR(VLOOKUP(TEXT(E324,"yyyy-mm-dd"),BDiv_RAW!$F$6:$G$1048576,2,FALSE),0))*$N$2</f>
        <v>0</v>
      </c>
      <c r="G324" s="81">
        <f t="shared" ca="1" si="44"/>
        <v>44175</v>
      </c>
      <c r="H324" s="54">
        <f t="shared" ref="H324:H387" ca="1" si="48">H323+1</f>
        <v>44175</v>
      </c>
      <c r="I324" s="117">
        <f ca="1">VALUE(IFERROR(VLOOKUP(TEXT(H324,"yyyy-mm-dd"),BDiv_RAW!$I$6:$J$1048576,2,FALSE),0))*$N$2</f>
        <v>0</v>
      </c>
      <c r="J324" s="81">
        <f t="shared" ca="1" si="45"/>
        <v>44175</v>
      </c>
      <c r="K324" s="54">
        <f t="shared" ref="K324:K387" ca="1" si="49">K323+1</f>
        <v>44175</v>
      </c>
      <c r="L324" s="117">
        <f ca="1">VALUE(IFERROR(VLOOKUP(TEXT(K324,"yyyy-mm-dd"),BDiv_RAW!$L$6:$M$1048576,2,FALSE),0))*$N$2</f>
        <v>0</v>
      </c>
    </row>
    <row r="325" spans="1:12" ht="16.5">
      <c r="A325" s="120">
        <f t="shared" ca="1" si="42"/>
        <v>44176</v>
      </c>
      <c r="B325" s="54">
        <f t="shared" ca="1" si="46"/>
        <v>44176</v>
      </c>
      <c r="C325" s="117">
        <f ca="1">VALUE(IFERROR(VLOOKUP(TEXT(B325,"yyyy-mm-dd"),BDiv_RAW!$C$6:$D$1048576,2,FALSE),0))*$N$2</f>
        <v>0</v>
      </c>
      <c r="D325" s="81">
        <f t="shared" ca="1" si="43"/>
        <v>44176</v>
      </c>
      <c r="E325" s="54">
        <f t="shared" ca="1" si="47"/>
        <v>44176</v>
      </c>
      <c r="F325" s="117">
        <f ca="1">VALUE(IFERROR(VLOOKUP(TEXT(E325,"yyyy-mm-dd"),BDiv_RAW!$F$6:$G$1048576,2,FALSE),0))*$N$2</f>
        <v>0</v>
      </c>
      <c r="G325" s="81">
        <f t="shared" ca="1" si="44"/>
        <v>44176</v>
      </c>
      <c r="H325" s="54">
        <f t="shared" ca="1" si="48"/>
        <v>44176</v>
      </c>
      <c r="I325" s="117">
        <f ca="1">VALUE(IFERROR(VLOOKUP(TEXT(H325,"yyyy-mm-dd"),BDiv_RAW!$I$6:$J$1048576,2,FALSE),0))*$N$2</f>
        <v>0</v>
      </c>
      <c r="J325" s="81">
        <f t="shared" ca="1" si="45"/>
        <v>44176</v>
      </c>
      <c r="K325" s="54">
        <f t="shared" ca="1" si="49"/>
        <v>44176</v>
      </c>
      <c r="L325" s="117">
        <f ca="1">VALUE(IFERROR(VLOOKUP(TEXT(K325,"yyyy-mm-dd"),BDiv_RAW!$L$6:$M$1048576,2,FALSE),0))*$N$2</f>
        <v>0</v>
      </c>
    </row>
    <row r="326" spans="1:12" ht="16.5">
      <c r="A326" s="120">
        <f t="shared" ca="1" si="42"/>
        <v>44177</v>
      </c>
      <c r="B326" s="54">
        <f t="shared" ca="1" si="46"/>
        <v>44177</v>
      </c>
      <c r="C326" s="117">
        <f ca="1">VALUE(IFERROR(VLOOKUP(TEXT(B326,"yyyy-mm-dd"),BDiv_RAW!$C$6:$D$1048576,2,FALSE),0))*$N$2</f>
        <v>0</v>
      </c>
      <c r="D326" s="81">
        <f t="shared" ca="1" si="43"/>
        <v>44177</v>
      </c>
      <c r="E326" s="54">
        <f t="shared" ca="1" si="47"/>
        <v>44177</v>
      </c>
      <c r="F326" s="117">
        <f ca="1">VALUE(IFERROR(VLOOKUP(TEXT(E326,"yyyy-mm-dd"),BDiv_RAW!$F$6:$G$1048576,2,FALSE),0))*$N$2</f>
        <v>0</v>
      </c>
      <c r="G326" s="81">
        <f t="shared" ca="1" si="44"/>
        <v>44177</v>
      </c>
      <c r="H326" s="54">
        <f t="shared" ca="1" si="48"/>
        <v>44177</v>
      </c>
      <c r="I326" s="117">
        <f ca="1">VALUE(IFERROR(VLOOKUP(TEXT(H326,"yyyy-mm-dd"),BDiv_RAW!$I$6:$J$1048576,2,FALSE),0))*$N$2</f>
        <v>0</v>
      </c>
      <c r="J326" s="81">
        <f t="shared" ca="1" si="45"/>
        <v>44177</v>
      </c>
      <c r="K326" s="54">
        <f t="shared" ca="1" si="49"/>
        <v>44177</v>
      </c>
      <c r="L326" s="117">
        <f ca="1">VALUE(IFERROR(VLOOKUP(TEXT(K326,"yyyy-mm-dd"),BDiv_RAW!$L$6:$M$1048576,2,FALSE),0))*$N$2</f>
        <v>0</v>
      </c>
    </row>
    <row r="327" spans="1:12" ht="16.5">
      <c r="A327" s="120">
        <f t="shared" ca="1" si="42"/>
        <v>44178</v>
      </c>
      <c r="B327" s="54">
        <f t="shared" ca="1" si="46"/>
        <v>44178</v>
      </c>
      <c r="C327" s="117">
        <f ca="1">VALUE(IFERROR(VLOOKUP(TEXT(B327,"yyyy-mm-dd"),BDiv_RAW!$C$6:$D$1048576,2,FALSE),0))*$N$2</f>
        <v>0</v>
      </c>
      <c r="D327" s="81">
        <f t="shared" ca="1" si="43"/>
        <v>44178</v>
      </c>
      <c r="E327" s="54">
        <f t="shared" ca="1" si="47"/>
        <v>44178</v>
      </c>
      <c r="F327" s="117">
        <f ca="1">VALUE(IFERROR(VLOOKUP(TEXT(E327,"yyyy-mm-dd"),BDiv_RAW!$F$6:$G$1048576,2,FALSE),0))*$N$2</f>
        <v>0</v>
      </c>
      <c r="G327" s="81">
        <f t="shared" ca="1" si="44"/>
        <v>44178</v>
      </c>
      <c r="H327" s="54">
        <f t="shared" ca="1" si="48"/>
        <v>44178</v>
      </c>
      <c r="I327" s="117">
        <f ca="1">VALUE(IFERROR(VLOOKUP(TEXT(H327,"yyyy-mm-dd"),BDiv_RAW!$I$6:$J$1048576,2,FALSE),0))*$N$2</f>
        <v>0</v>
      </c>
      <c r="J327" s="81">
        <f t="shared" ca="1" si="45"/>
        <v>44178</v>
      </c>
      <c r="K327" s="54">
        <f t="shared" ca="1" si="49"/>
        <v>44178</v>
      </c>
      <c r="L327" s="117">
        <f ca="1">VALUE(IFERROR(VLOOKUP(TEXT(K327,"yyyy-mm-dd"),BDiv_RAW!$L$6:$M$1048576,2,FALSE),0))*$N$2</f>
        <v>0</v>
      </c>
    </row>
    <row r="328" spans="1:12" ht="16.5">
      <c r="A328" s="120">
        <f t="shared" ca="1" si="42"/>
        <v>44179</v>
      </c>
      <c r="B328" s="54">
        <f t="shared" ca="1" si="46"/>
        <v>44179</v>
      </c>
      <c r="C328" s="117">
        <f ca="1">VALUE(IFERROR(VLOOKUP(TEXT(B328,"yyyy-mm-dd"),BDiv_RAW!$C$6:$D$1048576,2,FALSE),0))*$N$2</f>
        <v>0</v>
      </c>
      <c r="D328" s="81">
        <f t="shared" ca="1" si="43"/>
        <v>44179</v>
      </c>
      <c r="E328" s="54">
        <f t="shared" ca="1" si="47"/>
        <v>44179</v>
      </c>
      <c r="F328" s="117">
        <f ca="1">VALUE(IFERROR(VLOOKUP(TEXT(E328,"yyyy-mm-dd"),BDiv_RAW!$F$6:$G$1048576,2,FALSE),0))*$N$2</f>
        <v>0</v>
      </c>
      <c r="G328" s="81">
        <f t="shared" ca="1" si="44"/>
        <v>44179</v>
      </c>
      <c r="H328" s="54">
        <f t="shared" ca="1" si="48"/>
        <v>44179</v>
      </c>
      <c r="I328" s="117">
        <f ca="1">VALUE(IFERROR(VLOOKUP(TEXT(H328,"yyyy-mm-dd"),BDiv_RAW!$I$6:$J$1048576,2,FALSE),0))*$N$2</f>
        <v>0</v>
      </c>
      <c r="J328" s="81">
        <f t="shared" ca="1" si="45"/>
        <v>44179</v>
      </c>
      <c r="K328" s="54">
        <f t="shared" ca="1" si="49"/>
        <v>44179</v>
      </c>
      <c r="L328" s="117">
        <f ca="1">VALUE(IFERROR(VLOOKUP(TEXT(K328,"yyyy-mm-dd"),BDiv_RAW!$L$6:$M$1048576,2,FALSE),0))*$N$2</f>
        <v>0</v>
      </c>
    </row>
    <row r="329" spans="1:12" ht="16.5">
      <c r="A329" s="120">
        <f t="shared" ca="1" si="42"/>
        <v>44180</v>
      </c>
      <c r="B329" s="54">
        <f t="shared" ca="1" si="46"/>
        <v>44180</v>
      </c>
      <c r="C329" s="117">
        <f ca="1">VALUE(IFERROR(VLOOKUP(TEXT(B329,"yyyy-mm-dd"),BDiv_RAW!$C$6:$D$1048576,2,FALSE),0))*$N$2</f>
        <v>0</v>
      </c>
      <c r="D329" s="81">
        <f t="shared" ca="1" si="43"/>
        <v>44180</v>
      </c>
      <c r="E329" s="54">
        <f t="shared" ca="1" si="47"/>
        <v>44180</v>
      </c>
      <c r="F329" s="117">
        <f ca="1">VALUE(IFERROR(VLOOKUP(TEXT(E329,"yyyy-mm-dd"),BDiv_RAW!$F$6:$G$1048576,2,FALSE),0))*$N$2</f>
        <v>0</v>
      </c>
      <c r="G329" s="81">
        <f t="shared" ca="1" si="44"/>
        <v>44180</v>
      </c>
      <c r="H329" s="54">
        <f t="shared" ca="1" si="48"/>
        <v>44180</v>
      </c>
      <c r="I329" s="117">
        <f ca="1">VALUE(IFERROR(VLOOKUP(TEXT(H329,"yyyy-mm-dd"),BDiv_RAW!$I$6:$J$1048576,2,FALSE),0))*$N$2</f>
        <v>0</v>
      </c>
      <c r="J329" s="81">
        <f t="shared" ca="1" si="45"/>
        <v>44180</v>
      </c>
      <c r="K329" s="54">
        <f t="shared" ca="1" si="49"/>
        <v>44180</v>
      </c>
      <c r="L329" s="117">
        <f ca="1">VALUE(IFERROR(VLOOKUP(TEXT(K329,"yyyy-mm-dd"),BDiv_RAW!$L$6:$M$1048576,2,FALSE),0))*$N$2</f>
        <v>0</v>
      </c>
    </row>
    <row r="330" spans="1:12" ht="16.5">
      <c r="A330" s="120">
        <f t="shared" ca="1" si="42"/>
        <v>44181</v>
      </c>
      <c r="B330" s="54">
        <f t="shared" ca="1" si="46"/>
        <v>44181</v>
      </c>
      <c r="C330" s="117">
        <f ca="1">VALUE(IFERROR(VLOOKUP(TEXT(B330,"yyyy-mm-dd"),BDiv_RAW!$C$6:$D$1048576,2,FALSE),0))*$N$2</f>
        <v>0</v>
      </c>
      <c r="D330" s="81">
        <f t="shared" ca="1" si="43"/>
        <v>44181</v>
      </c>
      <c r="E330" s="54">
        <f t="shared" ca="1" si="47"/>
        <v>44181</v>
      </c>
      <c r="F330" s="117">
        <f ca="1">VALUE(IFERROR(VLOOKUP(TEXT(E330,"yyyy-mm-dd"),BDiv_RAW!$F$6:$G$1048576,2,FALSE),0))*$N$2</f>
        <v>0</v>
      </c>
      <c r="G330" s="81">
        <f t="shared" ca="1" si="44"/>
        <v>44181</v>
      </c>
      <c r="H330" s="54">
        <f t="shared" ca="1" si="48"/>
        <v>44181</v>
      </c>
      <c r="I330" s="117">
        <f ca="1">VALUE(IFERROR(VLOOKUP(TEXT(H330,"yyyy-mm-dd"),BDiv_RAW!$I$6:$J$1048576,2,FALSE),0))*$N$2</f>
        <v>0</v>
      </c>
      <c r="J330" s="81">
        <f t="shared" ca="1" si="45"/>
        <v>44181</v>
      </c>
      <c r="K330" s="54">
        <f t="shared" ca="1" si="49"/>
        <v>44181</v>
      </c>
      <c r="L330" s="117">
        <f ca="1">VALUE(IFERROR(VLOOKUP(TEXT(K330,"yyyy-mm-dd"),BDiv_RAW!$L$6:$M$1048576,2,FALSE),0))*$N$2</f>
        <v>0</v>
      </c>
    </row>
    <row r="331" spans="1:12" ht="16.5">
      <c r="A331" s="120">
        <f t="shared" ca="1" si="42"/>
        <v>44182</v>
      </c>
      <c r="B331" s="54">
        <f t="shared" ca="1" si="46"/>
        <v>44182</v>
      </c>
      <c r="C331" s="117">
        <f ca="1">VALUE(IFERROR(VLOOKUP(TEXT(B331,"yyyy-mm-dd"),BDiv_RAW!$C$6:$D$1048576,2,FALSE),0))*$N$2</f>
        <v>0</v>
      </c>
      <c r="D331" s="81">
        <f t="shared" ca="1" si="43"/>
        <v>44182</v>
      </c>
      <c r="E331" s="54">
        <f t="shared" ca="1" si="47"/>
        <v>44182</v>
      </c>
      <c r="F331" s="117">
        <f ca="1">VALUE(IFERROR(VLOOKUP(TEXT(E331,"yyyy-mm-dd"),BDiv_RAW!$F$6:$G$1048576,2,FALSE),0))*$N$2</f>
        <v>0</v>
      </c>
      <c r="G331" s="81">
        <f t="shared" ca="1" si="44"/>
        <v>44182</v>
      </c>
      <c r="H331" s="54">
        <f t="shared" ca="1" si="48"/>
        <v>44182</v>
      </c>
      <c r="I331" s="117">
        <f ca="1">VALUE(IFERROR(VLOOKUP(TEXT(H331,"yyyy-mm-dd"),BDiv_RAW!$I$6:$J$1048576,2,FALSE),0))*$N$2</f>
        <v>0</v>
      </c>
      <c r="J331" s="81">
        <f t="shared" ca="1" si="45"/>
        <v>44182</v>
      </c>
      <c r="K331" s="54">
        <f t="shared" ca="1" si="49"/>
        <v>44182</v>
      </c>
      <c r="L331" s="117">
        <f ca="1">VALUE(IFERROR(VLOOKUP(TEXT(K331,"yyyy-mm-dd"),BDiv_RAW!$L$6:$M$1048576,2,FALSE),0))*$N$2</f>
        <v>0</v>
      </c>
    </row>
    <row r="332" spans="1:12" ht="16.5">
      <c r="A332" s="120">
        <f t="shared" ca="1" si="42"/>
        <v>44183</v>
      </c>
      <c r="B332" s="54">
        <f t="shared" ca="1" si="46"/>
        <v>44183</v>
      </c>
      <c r="C332" s="117">
        <f ca="1">VALUE(IFERROR(VLOOKUP(TEXT(B332,"yyyy-mm-dd"),BDiv_RAW!$C$6:$D$1048576,2,FALSE),0))*$N$2</f>
        <v>0</v>
      </c>
      <c r="D332" s="81">
        <f t="shared" ca="1" si="43"/>
        <v>44183</v>
      </c>
      <c r="E332" s="54">
        <f t="shared" ca="1" si="47"/>
        <v>44183</v>
      </c>
      <c r="F332" s="117">
        <f ca="1">VALUE(IFERROR(VLOOKUP(TEXT(E332,"yyyy-mm-dd"),BDiv_RAW!$F$6:$G$1048576,2,FALSE),0))*$N$2</f>
        <v>0</v>
      </c>
      <c r="G332" s="81">
        <f t="shared" ca="1" si="44"/>
        <v>44183</v>
      </c>
      <c r="H332" s="54">
        <f t="shared" ca="1" si="48"/>
        <v>44183</v>
      </c>
      <c r="I332" s="117">
        <f ca="1">VALUE(IFERROR(VLOOKUP(TEXT(H332,"yyyy-mm-dd"),BDiv_RAW!$I$6:$J$1048576,2,FALSE),0))*$N$2</f>
        <v>0</v>
      </c>
      <c r="J332" s="81">
        <f t="shared" ca="1" si="45"/>
        <v>44183</v>
      </c>
      <c r="K332" s="54">
        <f t="shared" ca="1" si="49"/>
        <v>44183</v>
      </c>
      <c r="L332" s="117">
        <f ca="1">VALUE(IFERROR(VLOOKUP(TEXT(K332,"yyyy-mm-dd"),BDiv_RAW!$L$6:$M$1048576,2,FALSE),0))*$N$2</f>
        <v>0</v>
      </c>
    </row>
    <row r="333" spans="1:12" ht="16.5">
      <c r="A333" s="120">
        <f t="shared" ca="1" si="42"/>
        <v>44184</v>
      </c>
      <c r="B333" s="54">
        <f t="shared" ca="1" si="46"/>
        <v>44184</v>
      </c>
      <c r="C333" s="117">
        <f ca="1">VALUE(IFERROR(VLOOKUP(TEXT(B333,"yyyy-mm-dd"),BDiv_RAW!$C$6:$D$1048576,2,FALSE),0))*$N$2</f>
        <v>0</v>
      </c>
      <c r="D333" s="81">
        <f t="shared" ca="1" si="43"/>
        <v>44184</v>
      </c>
      <c r="E333" s="54">
        <f t="shared" ca="1" si="47"/>
        <v>44184</v>
      </c>
      <c r="F333" s="117">
        <f ca="1">VALUE(IFERROR(VLOOKUP(TEXT(E333,"yyyy-mm-dd"),BDiv_RAW!$F$6:$G$1048576,2,FALSE),0))*$N$2</f>
        <v>0</v>
      </c>
      <c r="G333" s="81">
        <f t="shared" ca="1" si="44"/>
        <v>44184</v>
      </c>
      <c r="H333" s="54">
        <f t="shared" ca="1" si="48"/>
        <v>44184</v>
      </c>
      <c r="I333" s="117">
        <f ca="1">VALUE(IFERROR(VLOOKUP(TEXT(H333,"yyyy-mm-dd"),BDiv_RAW!$I$6:$J$1048576,2,FALSE),0))*$N$2</f>
        <v>0</v>
      </c>
      <c r="J333" s="81">
        <f t="shared" ca="1" si="45"/>
        <v>44184</v>
      </c>
      <c r="K333" s="54">
        <f t="shared" ca="1" si="49"/>
        <v>44184</v>
      </c>
      <c r="L333" s="117">
        <f ca="1">VALUE(IFERROR(VLOOKUP(TEXT(K333,"yyyy-mm-dd"),BDiv_RAW!$L$6:$M$1048576,2,FALSE),0))*$N$2</f>
        <v>0</v>
      </c>
    </row>
    <row r="334" spans="1:12" ht="16.5">
      <c r="A334" s="120">
        <f t="shared" ca="1" si="42"/>
        <v>44185</v>
      </c>
      <c r="B334" s="54">
        <f t="shared" ca="1" si="46"/>
        <v>44185</v>
      </c>
      <c r="C334" s="117">
        <f ca="1">VALUE(IFERROR(VLOOKUP(TEXT(B334,"yyyy-mm-dd"),BDiv_RAW!$C$6:$D$1048576,2,FALSE),0))*$N$2</f>
        <v>0</v>
      </c>
      <c r="D334" s="81">
        <f t="shared" ca="1" si="43"/>
        <v>44185</v>
      </c>
      <c r="E334" s="54">
        <f t="shared" ca="1" si="47"/>
        <v>44185</v>
      </c>
      <c r="F334" s="117">
        <f ca="1">VALUE(IFERROR(VLOOKUP(TEXT(E334,"yyyy-mm-dd"),BDiv_RAW!$F$6:$G$1048576,2,FALSE),0))*$N$2</f>
        <v>0</v>
      </c>
      <c r="G334" s="81">
        <f t="shared" ca="1" si="44"/>
        <v>44185</v>
      </c>
      <c r="H334" s="54">
        <f t="shared" ca="1" si="48"/>
        <v>44185</v>
      </c>
      <c r="I334" s="117">
        <f ca="1">VALUE(IFERROR(VLOOKUP(TEXT(H334,"yyyy-mm-dd"),BDiv_RAW!$I$6:$J$1048576,2,FALSE),0))*$N$2</f>
        <v>0</v>
      </c>
      <c r="J334" s="81">
        <f t="shared" ca="1" si="45"/>
        <v>44185</v>
      </c>
      <c r="K334" s="54">
        <f t="shared" ca="1" si="49"/>
        <v>44185</v>
      </c>
      <c r="L334" s="117">
        <f ca="1">VALUE(IFERROR(VLOOKUP(TEXT(K334,"yyyy-mm-dd"),BDiv_RAW!$L$6:$M$1048576,2,FALSE),0))*$N$2</f>
        <v>0</v>
      </c>
    </row>
    <row r="335" spans="1:12" ht="16.5">
      <c r="A335" s="120">
        <f t="shared" ca="1" si="42"/>
        <v>44186</v>
      </c>
      <c r="B335" s="54">
        <f t="shared" ca="1" si="46"/>
        <v>44186</v>
      </c>
      <c r="C335" s="117">
        <f ca="1">VALUE(IFERROR(VLOOKUP(TEXT(B335,"yyyy-mm-dd"),BDiv_RAW!$C$6:$D$1048576,2,FALSE),0))*$N$2</f>
        <v>0</v>
      </c>
      <c r="D335" s="81">
        <f t="shared" ca="1" si="43"/>
        <v>44186</v>
      </c>
      <c r="E335" s="54">
        <f t="shared" ca="1" si="47"/>
        <v>44186</v>
      </c>
      <c r="F335" s="117">
        <f ca="1">VALUE(IFERROR(VLOOKUP(TEXT(E335,"yyyy-mm-dd"),BDiv_RAW!$F$6:$G$1048576,2,FALSE),0))*$N$2</f>
        <v>0</v>
      </c>
      <c r="G335" s="81">
        <f t="shared" ca="1" si="44"/>
        <v>44186</v>
      </c>
      <c r="H335" s="54">
        <f t="shared" ca="1" si="48"/>
        <v>44186</v>
      </c>
      <c r="I335" s="117">
        <f ca="1">VALUE(IFERROR(VLOOKUP(TEXT(H335,"yyyy-mm-dd"),BDiv_RAW!$I$6:$J$1048576,2,FALSE),0))*$N$2</f>
        <v>0</v>
      </c>
      <c r="J335" s="81">
        <f t="shared" ca="1" si="45"/>
        <v>44186</v>
      </c>
      <c r="K335" s="54">
        <f t="shared" ca="1" si="49"/>
        <v>44186</v>
      </c>
      <c r="L335" s="117">
        <f ca="1">VALUE(IFERROR(VLOOKUP(TEXT(K335,"yyyy-mm-dd"),BDiv_RAW!$L$6:$M$1048576,2,FALSE),0))*$N$2</f>
        <v>0</v>
      </c>
    </row>
    <row r="336" spans="1:12" ht="16.5">
      <c r="A336" s="120">
        <f t="shared" ca="1" si="42"/>
        <v>44187</v>
      </c>
      <c r="B336" s="54">
        <f t="shared" ca="1" si="46"/>
        <v>44187</v>
      </c>
      <c r="C336" s="117">
        <f ca="1">VALUE(IFERROR(VLOOKUP(TEXT(B336,"yyyy-mm-dd"),BDiv_RAW!$C$6:$D$1048576,2,FALSE),0))*$N$2</f>
        <v>0</v>
      </c>
      <c r="D336" s="81">
        <f t="shared" ca="1" si="43"/>
        <v>44187</v>
      </c>
      <c r="E336" s="54">
        <f t="shared" ca="1" si="47"/>
        <v>44187</v>
      </c>
      <c r="F336" s="117">
        <f ca="1">VALUE(IFERROR(VLOOKUP(TEXT(E336,"yyyy-mm-dd"),BDiv_RAW!$F$6:$G$1048576,2,FALSE),0))*$N$2</f>
        <v>0</v>
      </c>
      <c r="G336" s="81">
        <f t="shared" ca="1" si="44"/>
        <v>44187</v>
      </c>
      <c r="H336" s="54">
        <f t="shared" ca="1" si="48"/>
        <v>44187</v>
      </c>
      <c r="I336" s="117">
        <f ca="1">VALUE(IFERROR(VLOOKUP(TEXT(H336,"yyyy-mm-dd"),BDiv_RAW!$I$6:$J$1048576,2,FALSE),0))*$N$2</f>
        <v>0</v>
      </c>
      <c r="J336" s="81">
        <f t="shared" ca="1" si="45"/>
        <v>44187</v>
      </c>
      <c r="K336" s="54">
        <f t="shared" ca="1" si="49"/>
        <v>44187</v>
      </c>
      <c r="L336" s="117">
        <f ca="1">VALUE(IFERROR(VLOOKUP(TEXT(K336,"yyyy-mm-dd"),BDiv_RAW!$L$6:$M$1048576,2,FALSE),0))*$N$2</f>
        <v>0</v>
      </c>
    </row>
    <row r="337" spans="1:12" ht="16.5">
      <c r="A337" s="120">
        <f t="shared" ca="1" si="42"/>
        <v>44188</v>
      </c>
      <c r="B337" s="54">
        <f t="shared" ca="1" si="46"/>
        <v>44188</v>
      </c>
      <c r="C337" s="117">
        <f ca="1">VALUE(IFERROR(VLOOKUP(TEXT(B337,"yyyy-mm-dd"),BDiv_RAW!$C$6:$D$1048576,2,FALSE),0))*$N$2</f>
        <v>0</v>
      </c>
      <c r="D337" s="81">
        <f t="shared" ca="1" si="43"/>
        <v>44188</v>
      </c>
      <c r="E337" s="54">
        <f t="shared" ca="1" si="47"/>
        <v>44188</v>
      </c>
      <c r="F337" s="117">
        <f ca="1">VALUE(IFERROR(VLOOKUP(TEXT(E337,"yyyy-mm-dd"),BDiv_RAW!$F$6:$G$1048576,2,FALSE),0))*$N$2</f>
        <v>0</v>
      </c>
      <c r="G337" s="81">
        <f t="shared" ca="1" si="44"/>
        <v>44188</v>
      </c>
      <c r="H337" s="54">
        <f t="shared" ca="1" si="48"/>
        <v>44188</v>
      </c>
      <c r="I337" s="117">
        <f ca="1">VALUE(IFERROR(VLOOKUP(TEXT(H337,"yyyy-mm-dd"),BDiv_RAW!$I$6:$J$1048576,2,FALSE),0))*$N$2</f>
        <v>0</v>
      </c>
      <c r="J337" s="81">
        <f t="shared" ca="1" si="45"/>
        <v>44188</v>
      </c>
      <c r="K337" s="54">
        <f t="shared" ca="1" si="49"/>
        <v>44188</v>
      </c>
      <c r="L337" s="117">
        <f ca="1">VALUE(IFERROR(VLOOKUP(TEXT(K337,"yyyy-mm-dd"),BDiv_RAW!$L$6:$M$1048576,2,FALSE),0))*$N$2</f>
        <v>0</v>
      </c>
    </row>
    <row r="338" spans="1:12" ht="16.5">
      <c r="A338" s="120">
        <f t="shared" ca="1" si="42"/>
        <v>44189</v>
      </c>
      <c r="B338" s="54">
        <f t="shared" ca="1" si="46"/>
        <v>44189</v>
      </c>
      <c r="C338" s="117">
        <f ca="1">VALUE(IFERROR(VLOOKUP(TEXT(B338,"yyyy-mm-dd"),BDiv_RAW!$C$6:$D$1048576,2,FALSE),0))*$N$2</f>
        <v>0</v>
      </c>
      <c r="D338" s="81">
        <f t="shared" ca="1" si="43"/>
        <v>44189</v>
      </c>
      <c r="E338" s="54">
        <f t="shared" ca="1" si="47"/>
        <v>44189</v>
      </c>
      <c r="F338" s="117">
        <f ca="1">VALUE(IFERROR(VLOOKUP(TEXT(E338,"yyyy-mm-dd"),BDiv_RAW!$F$6:$G$1048576,2,FALSE),0))*$N$2</f>
        <v>0</v>
      </c>
      <c r="G338" s="81">
        <f t="shared" ca="1" si="44"/>
        <v>44189</v>
      </c>
      <c r="H338" s="54">
        <f t="shared" ca="1" si="48"/>
        <v>44189</v>
      </c>
      <c r="I338" s="117">
        <f ca="1">VALUE(IFERROR(VLOOKUP(TEXT(H338,"yyyy-mm-dd"),BDiv_RAW!$I$6:$J$1048576,2,FALSE),0))*$N$2</f>
        <v>0</v>
      </c>
      <c r="J338" s="81">
        <f t="shared" ca="1" si="45"/>
        <v>44189</v>
      </c>
      <c r="K338" s="54">
        <f t="shared" ca="1" si="49"/>
        <v>44189</v>
      </c>
      <c r="L338" s="117">
        <f ca="1">VALUE(IFERROR(VLOOKUP(TEXT(K338,"yyyy-mm-dd"),BDiv_RAW!$L$6:$M$1048576,2,FALSE),0))*$N$2</f>
        <v>0</v>
      </c>
    </row>
    <row r="339" spans="1:12" ht="16.5">
      <c r="A339" s="120">
        <f t="shared" ca="1" si="42"/>
        <v>44190</v>
      </c>
      <c r="B339" s="54">
        <f t="shared" ca="1" si="46"/>
        <v>44190</v>
      </c>
      <c r="C339" s="117">
        <f ca="1">VALUE(IFERROR(VLOOKUP(TEXT(B339,"yyyy-mm-dd"),BDiv_RAW!$C$6:$D$1048576,2,FALSE),0))*$N$2</f>
        <v>0</v>
      </c>
      <c r="D339" s="81">
        <f t="shared" ca="1" si="43"/>
        <v>44190</v>
      </c>
      <c r="E339" s="54">
        <f t="shared" ca="1" si="47"/>
        <v>44190</v>
      </c>
      <c r="F339" s="117">
        <f ca="1">VALUE(IFERROR(VLOOKUP(TEXT(E339,"yyyy-mm-dd"),BDiv_RAW!$F$6:$G$1048576,2,FALSE),0))*$N$2</f>
        <v>0</v>
      </c>
      <c r="G339" s="81">
        <f t="shared" ca="1" si="44"/>
        <v>44190</v>
      </c>
      <c r="H339" s="54">
        <f t="shared" ca="1" si="48"/>
        <v>44190</v>
      </c>
      <c r="I339" s="117">
        <f ca="1">VALUE(IFERROR(VLOOKUP(TEXT(H339,"yyyy-mm-dd"),BDiv_RAW!$I$6:$J$1048576,2,FALSE),0))*$N$2</f>
        <v>0</v>
      </c>
      <c r="J339" s="81">
        <f t="shared" ca="1" si="45"/>
        <v>44190</v>
      </c>
      <c r="K339" s="54">
        <f t="shared" ca="1" si="49"/>
        <v>44190</v>
      </c>
      <c r="L339" s="117">
        <f ca="1">VALUE(IFERROR(VLOOKUP(TEXT(K339,"yyyy-mm-dd"),BDiv_RAW!$L$6:$M$1048576,2,FALSE),0))*$N$2</f>
        <v>0</v>
      </c>
    </row>
    <row r="340" spans="1:12" ht="16.5">
      <c r="A340" s="120">
        <f t="shared" ca="1" si="42"/>
        <v>44191</v>
      </c>
      <c r="B340" s="54">
        <f t="shared" ca="1" si="46"/>
        <v>44191</v>
      </c>
      <c r="C340" s="117">
        <f ca="1">VALUE(IFERROR(VLOOKUP(TEXT(B340,"yyyy-mm-dd"),BDiv_RAW!$C$6:$D$1048576,2,FALSE),0))*$N$2</f>
        <v>0</v>
      </c>
      <c r="D340" s="81">
        <f t="shared" ca="1" si="43"/>
        <v>44191</v>
      </c>
      <c r="E340" s="54">
        <f t="shared" ca="1" si="47"/>
        <v>44191</v>
      </c>
      <c r="F340" s="117">
        <f ca="1">VALUE(IFERROR(VLOOKUP(TEXT(E340,"yyyy-mm-dd"),BDiv_RAW!$F$6:$G$1048576,2,FALSE),0))*$N$2</f>
        <v>0</v>
      </c>
      <c r="G340" s="81">
        <f t="shared" ca="1" si="44"/>
        <v>44191</v>
      </c>
      <c r="H340" s="54">
        <f t="shared" ca="1" si="48"/>
        <v>44191</v>
      </c>
      <c r="I340" s="117">
        <f ca="1">VALUE(IFERROR(VLOOKUP(TEXT(H340,"yyyy-mm-dd"),BDiv_RAW!$I$6:$J$1048576,2,FALSE),0))*$N$2</f>
        <v>0</v>
      </c>
      <c r="J340" s="81">
        <f t="shared" ca="1" si="45"/>
        <v>44191</v>
      </c>
      <c r="K340" s="54">
        <f t="shared" ca="1" si="49"/>
        <v>44191</v>
      </c>
      <c r="L340" s="117">
        <f ca="1">VALUE(IFERROR(VLOOKUP(TEXT(K340,"yyyy-mm-dd"),BDiv_RAW!$L$6:$M$1048576,2,FALSE),0))*$N$2</f>
        <v>0</v>
      </c>
    </row>
    <row r="341" spans="1:12" ht="16.5">
      <c r="A341" s="120">
        <f t="shared" ca="1" si="42"/>
        <v>44192</v>
      </c>
      <c r="B341" s="54">
        <f t="shared" ca="1" si="46"/>
        <v>44192</v>
      </c>
      <c r="C341" s="117">
        <f ca="1">VALUE(IFERROR(VLOOKUP(TEXT(B341,"yyyy-mm-dd"),BDiv_RAW!$C$6:$D$1048576,2,FALSE),0))*$N$2</f>
        <v>0</v>
      </c>
      <c r="D341" s="81">
        <f t="shared" ca="1" si="43"/>
        <v>44192</v>
      </c>
      <c r="E341" s="54">
        <f t="shared" ca="1" si="47"/>
        <v>44192</v>
      </c>
      <c r="F341" s="117">
        <f ca="1">VALUE(IFERROR(VLOOKUP(TEXT(E341,"yyyy-mm-dd"),BDiv_RAW!$F$6:$G$1048576,2,FALSE),0))*$N$2</f>
        <v>0</v>
      </c>
      <c r="G341" s="81">
        <f t="shared" ca="1" si="44"/>
        <v>44192</v>
      </c>
      <c r="H341" s="54">
        <f t="shared" ca="1" si="48"/>
        <v>44192</v>
      </c>
      <c r="I341" s="117">
        <f ca="1">VALUE(IFERROR(VLOOKUP(TEXT(H341,"yyyy-mm-dd"),BDiv_RAW!$I$6:$J$1048576,2,FALSE),0))*$N$2</f>
        <v>0</v>
      </c>
      <c r="J341" s="81">
        <f t="shared" ca="1" si="45"/>
        <v>44192</v>
      </c>
      <c r="K341" s="54">
        <f t="shared" ca="1" si="49"/>
        <v>44192</v>
      </c>
      <c r="L341" s="117">
        <f ca="1">VALUE(IFERROR(VLOOKUP(TEXT(K341,"yyyy-mm-dd"),BDiv_RAW!$L$6:$M$1048576,2,FALSE),0))*$N$2</f>
        <v>0</v>
      </c>
    </row>
    <row r="342" spans="1:12" ht="16.5">
      <c r="A342" s="120">
        <f t="shared" ca="1" si="42"/>
        <v>44193</v>
      </c>
      <c r="B342" s="54">
        <f t="shared" ca="1" si="46"/>
        <v>44193</v>
      </c>
      <c r="C342" s="117">
        <f ca="1">VALUE(IFERROR(VLOOKUP(TEXT(B342,"yyyy-mm-dd"),BDiv_RAW!$C$6:$D$1048576,2,FALSE),0))*$N$2</f>
        <v>0</v>
      </c>
      <c r="D342" s="81">
        <f t="shared" ca="1" si="43"/>
        <v>44193</v>
      </c>
      <c r="E342" s="54">
        <f t="shared" ca="1" si="47"/>
        <v>44193</v>
      </c>
      <c r="F342" s="117">
        <f ca="1">VALUE(IFERROR(VLOOKUP(TEXT(E342,"yyyy-mm-dd"),BDiv_RAW!$F$6:$G$1048576,2,FALSE),0))*$N$2</f>
        <v>0</v>
      </c>
      <c r="G342" s="81">
        <f t="shared" ca="1" si="44"/>
        <v>44193</v>
      </c>
      <c r="H342" s="54">
        <f t="shared" ca="1" si="48"/>
        <v>44193</v>
      </c>
      <c r="I342" s="117">
        <f ca="1">VALUE(IFERROR(VLOOKUP(TEXT(H342,"yyyy-mm-dd"),BDiv_RAW!$I$6:$J$1048576,2,FALSE),0))*$N$2</f>
        <v>0</v>
      </c>
      <c r="J342" s="81">
        <f t="shared" ca="1" si="45"/>
        <v>44193</v>
      </c>
      <c r="K342" s="54">
        <f t="shared" ca="1" si="49"/>
        <v>44193</v>
      </c>
      <c r="L342" s="117">
        <f ca="1">VALUE(IFERROR(VLOOKUP(TEXT(K342,"yyyy-mm-dd"),BDiv_RAW!$L$6:$M$1048576,2,FALSE),0))*$N$2</f>
        <v>0</v>
      </c>
    </row>
    <row r="343" spans="1:12" ht="16.5">
      <c r="A343" s="120">
        <f t="shared" ca="1" si="42"/>
        <v>44194</v>
      </c>
      <c r="B343" s="54">
        <f t="shared" ca="1" si="46"/>
        <v>44194</v>
      </c>
      <c r="C343" s="117">
        <f ca="1">VALUE(IFERROR(VLOOKUP(TEXT(B343,"yyyy-mm-dd"),BDiv_RAW!$C$6:$D$1048576,2,FALSE),0))*$N$2</f>
        <v>0</v>
      </c>
      <c r="D343" s="81">
        <f t="shared" ca="1" si="43"/>
        <v>44194</v>
      </c>
      <c r="E343" s="54">
        <f t="shared" ca="1" si="47"/>
        <v>44194</v>
      </c>
      <c r="F343" s="117">
        <f ca="1">VALUE(IFERROR(VLOOKUP(TEXT(E343,"yyyy-mm-dd"),BDiv_RAW!$F$6:$G$1048576,2,FALSE),0))*$N$2</f>
        <v>0</v>
      </c>
      <c r="G343" s="81">
        <f t="shared" ca="1" si="44"/>
        <v>44194</v>
      </c>
      <c r="H343" s="54">
        <f t="shared" ca="1" si="48"/>
        <v>44194</v>
      </c>
      <c r="I343" s="117">
        <f ca="1">VALUE(IFERROR(VLOOKUP(TEXT(H343,"yyyy-mm-dd"),BDiv_RAW!$I$6:$J$1048576,2,FALSE),0))*$N$2</f>
        <v>0</v>
      </c>
      <c r="J343" s="81">
        <f t="shared" ca="1" si="45"/>
        <v>44194</v>
      </c>
      <c r="K343" s="54">
        <f t="shared" ca="1" si="49"/>
        <v>44194</v>
      </c>
      <c r="L343" s="117">
        <f ca="1">VALUE(IFERROR(VLOOKUP(TEXT(K343,"yyyy-mm-dd"),BDiv_RAW!$L$6:$M$1048576,2,FALSE),0))*$N$2</f>
        <v>0</v>
      </c>
    </row>
    <row r="344" spans="1:12" ht="16.5">
      <c r="A344" s="120">
        <f t="shared" ca="1" si="42"/>
        <v>44195</v>
      </c>
      <c r="B344" s="54">
        <f t="shared" ca="1" si="46"/>
        <v>44195</v>
      </c>
      <c r="C344" s="117">
        <f ca="1">VALUE(IFERROR(VLOOKUP(TEXT(B344,"yyyy-mm-dd"),BDiv_RAW!$C$6:$D$1048576,2,FALSE),0))*$N$2</f>
        <v>0</v>
      </c>
      <c r="D344" s="81">
        <f t="shared" ca="1" si="43"/>
        <v>44195</v>
      </c>
      <c r="E344" s="54">
        <f t="shared" ca="1" si="47"/>
        <v>44195</v>
      </c>
      <c r="F344" s="117">
        <f ca="1">VALUE(IFERROR(VLOOKUP(TEXT(E344,"yyyy-mm-dd"),BDiv_RAW!$F$6:$G$1048576,2,FALSE),0))*$N$2</f>
        <v>0</v>
      </c>
      <c r="G344" s="81">
        <f t="shared" ca="1" si="44"/>
        <v>44195</v>
      </c>
      <c r="H344" s="54">
        <f t="shared" ca="1" si="48"/>
        <v>44195</v>
      </c>
      <c r="I344" s="117">
        <f ca="1">VALUE(IFERROR(VLOOKUP(TEXT(H344,"yyyy-mm-dd"),BDiv_RAW!$I$6:$J$1048576,2,FALSE),0))*$N$2</f>
        <v>0</v>
      </c>
      <c r="J344" s="81">
        <f t="shared" ca="1" si="45"/>
        <v>44195</v>
      </c>
      <c r="K344" s="54">
        <f t="shared" ca="1" si="49"/>
        <v>44195</v>
      </c>
      <c r="L344" s="117">
        <f ca="1">VALUE(IFERROR(VLOOKUP(TEXT(K344,"yyyy-mm-dd"),BDiv_RAW!$L$6:$M$1048576,2,FALSE),0))*$N$2</f>
        <v>0</v>
      </c>
    </row>
    <row r="345" spans="1:12" ht="16.5">
      <c r="A345" s="120">
        <f t="shared" ca="1" si="42"/>
        <v>44196</v>
      </c>
      <c r="B345" s="54">
        <f t="shared" ca="1" si="46"/>
        <v>44196</v>
      </c>
      <c r="C345" s="117">
        <f ca="1">VALUE(IFERROR(VLOOKUP(TEXT(B345,"yyyy-mm-dd"),BDiv_RAW!$C$6:$D$1048576,2,FALSE),0))*$N$2</f>
        <v>0</v>
      </c>
      <c r="D345" s="81">
        <f t="shared" ca="1" si="43"/>
        <v>44196</v>
      </c>
      <c r="E345" s="54">
        <f t="shared" ca="1" si="47"/>
        <v>44196</v>
      </c>
      <c r="F345" s="117">
        <f ca="1">VALUE(IFERROR(VLOOKUP(TEXT(E345,"yyyy-mm-dd"),BDiv_RAW!$F$6:$G$1048576,2,FALSE),0))*$N$2</f>
        <v>0</v>
      </c>
      <c r="G345" s="81">
        <f t="shared" ca="1" si="44"/>
        <v>44196</v>
      </c>
      <c r="H345" s="54">
        <f t="shared" ca="1" si="48"/>
        <v>44196</v>
      </c>
      <c r="I345" s="117">
        <f ca="1">VALUE(IFERROR(VLOOKUP(TEXT(H345,"yyyy-mm-dd"),BDiv_RAW!$I$6:$J$1048576,2,FALSE),0))*$N$2</f>
        <v>0</v>
      </c>
      <c r="J345" s="81">
        <f t="shared" ca="1" si="45"/>
        <v>44196</v>
      </c>
      <c r="K345" s="54">
        <f t="shared" ca="1" si="49"/>
        <v>44196</v>
      </c>
      <c r="L345" s="117">
        <f ca="1">VALUE(IFERROR(VLOOKUP(TEXT(K345,"yyyy-mm-dd"),BDiv_RAW!$L$6:$M$1048576,2,FALSE),0))*$N$2</f>
        <v>0</v>
      </c>
    </row>
    <row r="346" spans="1:12" ht="16.5">
      <c r="A346" s="120">
        <f t="shared" ca="1" si="42"/>
        <v>44197</v>
      </c>
      <c r="B346" s="54">
        <f t="shared" ca="1" si="46"/>
        <v>44197</v>
      </c>
      <c r="C346" s="117">
        <f ca="1">VALUE(IFERROR(VLOOKUP(TEXT(B346,"yyyy-mm-dd"),BDiv_RAW!$C$6:$D$1048576,2,FALSE),0))*$N$2</f>
        <v>0</v>
      </c>
      <c r="D346" s="81">
        <f t="shared" ca="1" si="43"/>
        <v>44197</v>
      </c>
      <c r="E346" s="54">
        <f t="shared" ca="1" si="47"/>
        <v>44197</v>
      </c>
      <c r="F346" s="117">
        <f ca="1">VALUE(IFERROR(VLOOKUP(TEXT(E346,"yyyy-mm-dd"),BDiv_RAW!$F$6:$G$1048576,2,FALSE),0))*$N$2</f>
        <v>0</v>
      </c>
      <c r="G346" s="81">
        <f t="shared" ca="1" si="44"/>
        <v>44197</v>
      </c>
      <c r="H346" s="54">
        <f t="shared" ca="1" si="48"/>
        <v>44197</v>
      </c>
      <c r="I346" s="117">
        <f ca="1">VALUE(IFERROR(VLOOKUP(TEXT(H346,"yyyy-mm-dd"),BDiv_RAW!$I$6:$J$1048576,2,FALSE),0))*$N$2</f>
        <v>0</v>
      </c>
      <c r="J346" s="81">
        <f t="shared" ca="1" si="45"/>
        <v>44197</v>
      </c>
      <c r="K346" s="54">
        <f t="shared" ca="1" si="49"/>
        <v>44197</v>
      </c>
      <c r="L346" s="117">
        <f ca="1">VALUE(IFERROR(VLOOKUP(TEXT(K346,"yyyy-mm-dd"),BDiv_RAW!$L$6:$M$1048576,2,FALSE),0))*$N$2</f>
        <v>0</v>
      </c>
    </row>
    <row r="347" spans="1:12" ht="16.5">
      <c r="A347" s="120">
        <f t="shared" ca="1" si="42"/>
        <v>44198</v>
      </c>
      <c r="B347" s="54">
        <f t="shared" ca="1" si="46"/>
        <v>44198</v>
      </c>
      <c r="C347" s="117">
        <f ca="1">VALUE(IFERROR(VLOOKUP(TEXT(B347,"yyyy-mm-dd"),BDiv_RAW!$C$6:$D$1048576,2,FALSE),0))*$N$2</f>
        <v>0</v>
      </c>
      <c r="D347" s="81">
        <f t="shared" ca="1" si="43"/>
        <v>44198</v>
      </c>
      <c r="E347" s="54">
        <f t="shared" ca="1" si="47"/>
        <v>44198</v>
      </c>
      <c r="F347" s="117">
        <f ca="1">VALUE(IFERROR(VLOOKUP(TEXT(E347,"yyyy-mm-dd"),BDiv_RAW!$F$6:$G$1048576,2,FALSE),0))*$N$2</f>
        <v>0</v>
      </c>
      <c r="G347" s="81">
        <f t="shared" ca="1" si="44"/>
        <v>44198</v>
      </c>
      <c r="H347" s="54">
        <f t="shared" ca="1" si="48"/>
        <v>44198</v>
      </c>
      <c r="I347" s="117">
        <f ca="1">VALUE(IFERROR(VLOOKUP(TEXT(H347,"yyyy-mm-dd"),BDiv_RAW!$I$6:$J$1048576,2,FALSE),0))*$N$2</f>
        <v>0</v>
      </c>
      <c r="J347" s="81">
        <f t="shared" ca="1" si="45"/>
        <v>44198</v>
      </c>
      <c r="K347" s="54">
        <f t="shared" ca="1" si="49"/>
        <v>44198</v>
      </c>
      <c r="L347" s="117">
        <f ca="1">VALUE(IFERROR(VLOOKUP(TEXT(K347,"yyyy-mm-dd"),BDiv_RAW!$L$6:$M$1048576,2,FALSE),0))*$N$2</f>
        <v>0</v>
      </c>
    </row>
    <row r="348" spans="1:12" ht="16.5">
      <c r="A348" s="120">
        <f t="shared" ca="1" si="42"/>
        <v>44199</v>
      </c>
      <c r="B348" s="54">
        <f t="shared" ca="1" si="46"/>
        <v>44199</v>
      </c>
      <c r="C348" s="117">
        <f ca="1">VALUE(IFERROR(VLOOKUP(TEXT(B348,"yyyy-mm-dd"),BDiv_RAW!$C$6:$D$1048576,2,FALSE),0))*$N$2</f>
        <v>0</v>
      </c>
      <c r="D348" s="81">
        <f t="shared" ca="1" si="43"/>
        <v>44199</v>
      </c>
      <c r="E348" s="54">
        <f t="shared" ca="1" si="47"/>
        <v>44199</v>
      </c>
      <c r="F348" s="117">
        <f ca="1">VALUE(IFERROR(VLOOKUP(TEXT(E348,"yyyy-mm-dd"),BDiv_RAW!$F$6:$G$1048576,2,FALSE),0))*$N$2</f>
        <v>0</v>
      </c>
      <c r="G348" s="81">
        <f t="shared" ca="1" si="44"/>
        <v>44199</v>
      </c>
      <c r="H348" s="54">
        <f t="shared" ca="1" si="48"/>
        <v>44199</v>
      </c>
      <c r="I348" s="117">
        <f ca="1">VALUE(IFERROR(VLOOKUP(TEXT(H348,"yyyy-mm-dd"),BDiv_RAW!$I$6:$J$1048576,2,FALSE),0))*$N$2</f>
        <v>0</v>
      </c>
      <c r="J348" s="81">
        <f t="shared" ca="1" si="45"/>
        <v>44199</v>
      </c>
      <c r="K348" s="54">
        <f t="shared" ca="1" si="49"/>
        <v>44199</v>
      </c>
      <c r="L348" s="117">
        <f ca="1">VALUE(IFERROR(VLOOKUP(TEXT(K348,"yyyy-mm-dd"),BDiv_RAW!$L$6:$M$1048576,2,FALSE),0))*$N$2</f>
        <v>0</v>
      </c>
    </row>
    <row r="349" spans="1:12" ht="16.5">
      <c r="A349" s="120">
        <f t="shared" ca="1" si="42"/>
        <v>44200</v>
      </c>
      <c r="B349" s="54">
        <f t="shared" ca="1" si="46"/>
        <v>44200</v>
      </c>
      <c r="C349" s="117">
        <f ca="1">VALUE(IFERROR(VLOOKUP(TEXT(B349,"yyyy-mm-dd"),BDiv_RAW!$C$6:$D$1048576,2,FALSE),0))*$N$2</f>
        <v>0</v>
      </c>
      <c r="D349" s="81">
        <f t="shared" ca="1" si="43"/>
        <v>44200</v>
      </c>
      <c r="E349" s="54">
        <f t="shared" ca="1" si="47"/>
        <v>44200</v>
      </c>
      <c r="F349" s="117">
        <f ca="1">VALUE(IFERROR(VLOOKUP(TEXT(E349,"yyyy-mm-dd"),BDiv_RAW!$F$6:$G$1048576,2,FALSE),0))*$N$2</f>
        <v>0</v>
      </c>
      <c r="G349" s="81">
        <f t="shared" ca="1" si="44"/>
        <v>44200</v>
      </c>
      <c r="H349" s="54">
        <f t="shared" ca="1" si="48"/>
        <v>44200</v>
      </c>
      <c r="I349" s="117">
        <f ca="1">VALUE(IFERROR(VLOOKUP(TEXT(H349,"yyyy-mm-dd"),BDiv_RAW!$I$6:$J$1048576,2,FALSE),0))*$N$2</f>
        <v>0</v>
      </c>
      <c r="J349" s="81">
        <f t="shared" ca="1" si="45"/>
        <v>44200</v>
      </c>
      <c r="K349" s="54">
        <f t="shared" ca="1" si="49"/>
        <v>44200</v>
      </c>
      <c r="L349" s="117">
        <f ca="1">VALUE(IFERROR(VLOOKUP(TEXT(K349,"yyyy-mm-dd"),BDiv_RAW!$L$6:$M$1048576,2,FALSE),0))*$N$2</f>
        <v>0</v>
      </c>
    </row>
    <row r="350" spans="1:12" ht="16.5">
      <c r="A350" s="120">
        <f t="shared" ca="1" si="42"/>
        <v>44201</v>
      </c>
      <c r="B350" s="54">
        <f t="shared" ca="1" si="46"/>
        <v>44201</v>
      </c>
      <c r="C350" s="117">
        <f ca="1">VALUE(IFERROR(VLOOKUP(TEXT(B350,"yyyy-mm-dd"),BDiv_RAW!$C$6:$D$1048576,2,FALSE),0))*$N$2</f>
        <v>0</v>
      </c>
      <c r="D350" s="81">
        <f t="shared" ca="1" si="43"/>
        <v>44201</v>
      </c>
      <c r="E350" s="54">
        <f t="shared" ca="1" si="47"/>
        <v>44201</v>
      </c>
      <c r="F350" s="117">
        <f ca="1">VALUE(IFERROR(VLOOKUP(TEXT(E350,"yyyy-mm-dd"),BDiv_RAW!$F$6:$G$1048576,2,FALSE),0))*$N$2</f>
        <v>0</v>
      </c>
      <c r="G350" s="81">
        <f t="shared" ca="1" si="44"/>
        <v>44201</v>
      </c>
      <c r="H350" s="54">
        <f t="shared" ca="1" si="48"/>
        <v>44201</v>
      </c>
      <c r="I350" s="117">
        <f ca="1">VALUE(IFERROR(VLOOKUP(TEXT(H350,"yyyy-mm-dd"),BDiv_RAW!$I$6:$J$1048576,2,FALSE),0))*$N$2</f>
        <v>0</v>
      </c>
      <c r="J350" s="81">
        <f t="shared" ca="1" si="45"/>
        <v>44201</v>
      </c>
      <c r="K350" s="54">
        <f t="shared" ca="1" si="49"/>
        <v>44201</v>
      </c>
      <c r="L350" s="117">
        <f ca="1">VALUE(IFERROR(VLOOKUP(TEXT(K350,"yyyy-mm-dd"),BDiv_RAW!$L$6:$M$1048576,2,FALSE),0))*$N$2</f>
        <v>0</v>
      </c>
    </row>
    <row r="351" spans="1:12" ht="16.5">
      <c r="A351" s="120">
        <f t="shared" ca="1" si="42"/>
        <v>44202</v>
      </c>
      <c r="B351" s="54">
        <f t="shared" ca="1" si="46"/>
        <v>44202</v>
      </c>
      <c r="C351" s="117">
        <f ca="1">VALUE(IFERROR(VLOOKUP(TEXT(B351,"yyyy-mm-dd"),BDiv_RAW!$C$6:$D$1048576,2,FALSE),0))*$N$2</f>
        <v>0</v>
      </c>
      <c r="D351" s="81">
        <f t="shared" ca="1" si="43"/>
        <v>44202</v>
      </c>
      <c r="E351" s="54">
        <f t="shared" ca="1" si="47"/>
        <v>44202</v>
      </c>
      <c r="F351" s="117">
        <f ca="1">VALUE(IFERROR(VLOOKUP(TEXT(E351,"yyyy-mm-dd"),BDiv_RAW!$F$6:$G$1048576,2,FALSE),0))*$N$2</f>
        <v>0</v>
      </c>
      <c r="G351" s="81">
        <f t="shared" ca="1" si="44"/>
        <v>44202</v>
      </c>
      <c r="H351" s="54">
        <f t="shared" ca="1" si="48"/>
        <v>44202</v>
      </c>
      <c r="I351" s="117">
        <f ca="1">VALUE(IFERROR(VLOOKUP(TEXT(H351,"yyyy-mm-dd"),BDiv_RAW!$I$6:$J$1048576,2,FALSE),0))*$N$2</f>
        <v>0</v>
      </c>
      <c r="J351" s="81">
        <f t="shared" ca="1" si="45"/>
        <v>44202</v>
      </c>
      <c r="K351" s="54">
        <f t="shared" ca="1" si="49"/>
        <v>44202</v>
      </c>
      <c r="L351" s="117">
        <f ca="1">VALUE(IFERROR(VLOOKUP(TEXT(K351,"yyyy-mm-dd"),BDiv_RAW!$L$6:$M$1048576,2,FALSE),0))*$N$2</f>
        <v>0</v>
      </c>
    </row>
    <row r="352" spans="1:12" ht="16.5">
      <c r="A352" s="120">
        <f t="shared" ca="1" si="42"/>
        <v>44203</v>
      </c>
      <c r="B352" s="54">
        <f t="shared" ca="1" si="46"/>
        <v>44203</v>
      </c>
      <c r="C352" s="117">
        <f ca="1">VALUE(IFERROR(VLOOKUP(TEXT(B352,"yyyy-mm-dd"),BDiv_RAW!$C$6:$D$1048576,2,FALSE),0))*$N$2</f>
        <v>0</v>
      </c>
      <c r="D352" s="81">
        <f t="shared" ca="1" si="43"/>
        <v>44203</v>
      </c>
      <c r="E352" s="54">
        <f t="shared" ca="1" si="47"/>
        <v>44203</v>
      </c>
      <c r="F352" s="117">
        <f ca="1">VALUE(IFERROR(VLOOKUP(TEXT(E352,"yyyy-mm-dd"),BDiv_RAW!$F$6:$G$1048576,2,FALSE),0))*$N$2</f>
        <v>0</v>
      </c>
      <c r="G352" s="81">
        <f t="shared" ca="1" si="44"/>
        <v>44203</v>
      </c>
      <c r="H352" s="54">
        <f t="shared" ca="1" si="48"/>
        <v>44203</v>
      </c>
      <c r="I352" s="117">
        <f ca="1">VALUE(IFERROR(VLOOKUP(TEXT(H352,"yyyy-mm-dd"),BDiv_RAW!$I$6:$J$1048576,2,FALSE),0))*$N$2</f>
        <v>0</v>
      </c>
      <c r="J352" s="81">
        <f t="shared" ca="1" si="45"/>
        <v>44203</v>
      </c>
      <c r="K352" s="54">
        <f t="shared" ca="1" si="49"/>
        <v>44203</v>
      </c>
      <c r="L352" s="117">
        <f ca="1">VALUE(IFERROR(VLOOKUP(TEXT(K352,"yyyy-mm-dd"),BDiv_RAW!$L$6:$M$1048576,2,FALSE),0))*$N$2</f>
        <v>0</v>
      </c>
    </row>
    <row r="353" spans="1:12" ht="16.5">
      <c r="A353" s="120">
        <f t="shared" ca="1" si="42"/>
        <v>44204</v>
      </c>
      <c r="B353" s="54">
        <f t="shared" ca="1" si="46"/>
        <v>44204</v>
      </c>
      <c r="C353" s="117">
        <f ca="1">VALUE(IFERROR(VLOOKUP(TEXT(B353,"yyyy-mm-dd"),BDiv_RAW!$C$6:$D$1048576,2,FALSE),0))*$N$2</f>
        <v>0</v>
      </c>
      <c r="D353" s="81">
        <f t="shared" ca="1" si="43"/>
        <v>44204</v>
      </c>
      <c r="E353" s="54">
        <f t="shared" ca="1" si="47"/>
        <v>44204</v>
      </c>
      <c r="F353" s="117">
        <f ca="1">VALUE(IFERROR(VLOOKUP(TEXT(E353,"yyyy-mm-dd"),BDiv_RAW!$F$6:$G$1048576,2,FALSE),0))*$N$2</f>
        <v>0</v>
      </c>
      <c r="G353" s="81">
        <f t="shared" ca="1" si="44"/>
        <v>44204</v>
      </c>
      <c r="H353" s="54">
        <f t="shared" ca="1" si="48"/>
        <v>44204</v>
      </c>
      <c r="I353" s="117">
        <f ca="1">VALUE(IFERROR(VLOOKUP(TEXT(H353,"yyyy-mm-dd"),BDiv_RAW!$I$6:$J$1048576,2,FALSE),0))*$N$2</f>
        <v>0</v>
      </c>
      <c r="J353" s="81">
        <f t="shared" ca="1" si="45"/>
        <v>44204</v>
      </c>
      <c r="K353" s="54">
        <f t="shared" ca="1" si="49"/>
        <v>44204</v>
      </c>
      <c r="L353" s="117">
        <f ca="1">VALUE(IFERROR(VLOOKUP(TEXT(K353,"yyyy-mm-dd"),BDiv_RAW!$L$6:$M$1048576,2,FALSE),0))*$N$2</f>
        <v>0</v>
      </c>
    </row>
    <row r="354" spans="1:12" ht="16.5">
      <c r="A354" s="120">
        <f t="shared" ca="1" si="42"/>
        <v>44205</v>
      </c>
      <c r="B354" s="54">
        <f t="shared" ca="1" si="46"/>
        <v>44205</v>
      </c>
      <c r="C354" s="117">
        <f ca="1">VALUE(IFERROR(VLOOKUP(TEXT(B354,"yyyy-mm-dd"),BDiv_RAW!$C$6:$D$1048576,2,FALSE),0))*$N$2</f>
        <v>0</v>
      </c>
      <c r="D354" s="81">
        <f t="shared" ca="1" si="43"/>
        <v>44205</v>
      </c>
      <c r="E354" s="54">
        <f t="shared" ca="1" si="47"/>
        <v>44205</v>
      </c>
      <c r="F354" s="117">
        <f ca="1">VALUE(IFERROR(VLOOKUP(TEXT(E354,"yyyy-mm-dd"),BDiv_RAW!$F$6:$G$1048576,2,FALSE),0))*$N$2</f>
        <v>0</v>
      </c>
      <c r="G354" s="81">
        <f t="shared" ca="1" si="44"/>
        <v>44205</v>
      </c>
      <c r="H354" s="54">
        <f t="shared" ca="1" si="48"/>
        <v>44205</v>
      </c>
      <c r="I354" s="117">
        <f ca="1">VALUE(IFERROR(VLOOKUP(TEXT(H354,"yyyy-mm-dd"),BDiv_RAW!$I$6:$J$1048576,2,FALSE),0))*$N$2</f>
        <v>0</v>
      </c>
      <c r="J354" s="81">
        <f t="shared" ca="1" si="45"/>
        <v>44205</v>
      </c>
      <c r="K354" s="54">
        <f t="shared" ca="1" si="49"/>
        <v>44205</v>
      </c>
      <c r="L354" s="117">
        <f ca="1">VALUE(IFERROR(VLOOKUP(TEXT(K354,"yyyy-mm-dd"),BDiv_RAW!$L$6:$M$1048576,2,FALSE),0))*$N$2</f>
        <v>0</v>
      </c>
    </row>
    <row r="355" spans="1:12" ht="16.5">
      <c r="A355" s="120">
        <f t="shared" ca="1" si="42"/>
        <v>44206</v>
      </c>
      <c r="B355" s="54">
        <f t="shared" ca="1" si="46"/>
        <v>44206</v>
      </c>
      <c r="C355" s="117">
        <f ca="1">VALUE(IFERROR(VLOOKUP(TEXT(B355,"yyyy-mm-dd"),BDiv_RAW!$C$6:$D$1048576,2,FALSE),0))*$N$2</f>
        <v>0</v>
      </c>
      <c r="D355" s="81">
        <f t="shared" ca="1" si="43"/>
        <v>44206</v>
      </c>
      <c r="E355" s="54">
        <f t="shared" ca="1" si="47"/>
        <v>44206</v>
      </c>
      <c r="F355" s="117">
        <f ca="1">VALUE(IFERROR(VLOOKUP(TEXT(E355,"yyyy-mm-dd"),BDiv_RAW!$F$6:$G$1048576,2,FALSE),0))*$N$2</f>
        <v>0</v>
      </c>
      <c r="G355" s="81">
        <f t="shared" ca="1" si="44"/>
        <v>44206</v>
      </c>
      <c r="H355" s="54">
        <f t="shared" ca="1" si="48"/>
        <v>44206</v>
      </c>
      <c r="I355" s="117">
        <f ca="1">VALUE(IFERROR(VLOOKUP(TEXT(H355,"yyyy-mm-dd"),BDiv_RAW!$I$6:$J$1048576,2,FALSE),0))*$N$2</f>
        <v>0</v>
      </c>
      <c r="J355" s="81">
        <f t="shared" ca="1" si="45"/>
        <v>44206</v>
      </c>
      <c r="K355" s="54">
        <f t="shared" ca="1" si="49"/>
        <v>44206</v>
      </c>
      <c r="L355" s="117">
        <f ca="1">VALUE(IFERROR(VLOOKUP(TEXT(K355,"yyyy-mm-dd"),BDiv_RAW!$L$6:$M$1048576,2,FALSE),0))*$N$2</f>
        <v>0</v>
      </c>
    </row>
    <row r="356" spans="1:12" ht="16.5">
      <c r="A356" s="120">
        <f t="shared" ca="1" si="42"/>
        <v>44207</v>
      </c>
      <c r="B356" s="54">
        <f t="shared" ca="1" si="46"/>
        <v>44207</v>
      </c>
      <c r="C356" s="117">
        <f ca="1">VALUE(IFERROR(VLOOKUP(TEXT(B356,"yyyy-mm-dd"),BDiv_RAW!$C$6:$D$1048576,2,FALSE),0))*$N$2</f>
        <v>0</v>
      </c>
      <c r="D356" s="81">
        <f t="shared" ca="1" si="43"/>
        <v>44207</v>
      </c>
      <c r="E356" s="54">
        <f t="shared" ca="1" si="47"/>
        <v>44207</v>
      </c>
      <c r="F356" s="117">
        <f ca="1">VALUE(IFERROR(VLOOKUP(TEXT(E356,"yyyy-mm-dd"),BDiv_RAW!$F$6:$G$1048576,2,FALSE),0))*$N$2</f>
        <v>0</v>
      </c>
      <c r="G356" s="81">
        <f t="shared" ca="1" si="44"/>
        <v>44207</v>
      </c>
      <c r="H356" s="54">
        <f t="shared" ca="1" si="48"/>
        <v>44207</v>
      </c>
      <c r="I356" s="117">
        <f ca="1">VALUE(IFERROR(VLOOKUP(TEXT(H356,"yyyy-mm-dd"),BDiv_RAW!$I$6:$J$1048576,2,FALSE),0))*$N$2</f>
        <v>0</v>
      </c>
      <c r="J356" s="81">
        <f t="shared" ca="1" si="45"/>
        <v>44207</v>
      </c>
      <c r="K356" s="54">
        <f t="shared" ca="1" si="49"/>
        <v>44207</v>
      </c>
      <c r="L356" s="117">
        <f ca="1">VALUE(IFERROR(VLOOKUP(TEXT(K356,"yyyy-mm-dd"),BDiv_RAW!$L$6:$M$1048576,2,FALSE),0))*$N$2</f>
        <v>0</v>
      </c>
    </row>
    <row r="357" spans="1:12" ht="16.5">
      <c r="A357" s="120">
        <f t="shared" ca="1" si="42"/>
        <v>44208</v>
      </c>
      <c r="B357" s="54">
        <f t="shared" ca="1" si="46"/>
        <v>44208</v>
      </c>
      <c r="C357" s="117">
        <f ca="1">VALUE(IFERROR(VLOOKUP(TEXT(B357,"yyyy-mm-dd"),BDiv_RAW!$C$6:$D$1048576,2,FALSE),0))*$N$2</f>
        <v>0</v>
      </c>
      <c r="D357" s="81">
        <f t="shared" ca="1" si="43"/>
        <v>44208</v>
      </c>
      <c r="E357" s="54">
        <f t="shared" ca="1" si="47"/>
        <v>44208</v>
      </c>
      <c r="F357" s="117">
        <f ca="1">VALUE(IFERROR(VLOOKUP(TEXT(E357,"yyyy-mm-dd"),BDiv_RAW!$F$6:$G$1048576,2,FALSE),0))*$N$2</f>
        <v>0</v>
      </c>
      <c r="G357" s="81">
        <f t="shared" ca="1" si="44"/>
        <v>44208</v>
      </c>
      <c r="H357" s="54">
        <f t="shared" ca="1" si="48"/>
        <v>44208</v>
      </c>
      <c r="I357" s="117">
        <f ca="1">VALUE(IFERROR(VLOOKUP(TEXT(H357,"yyyy-mm-dd"),BDiv_RAW!$I$6:$J$1048576,2,FALSE),0))*$N$2</f>
        <v>0</v>
      </c>
      <c r="J357" s="81">
        <f t="shared" ca="1" si="45"/>
        <v>44208</v>
      </c>
      <c r="K357" s="54">
        <f t="shared" ca="1" si="49"/>
        <v>44208</v>
      </c>
      <c r="L357" s="117">
        <f ca="1">VALUE(IFERROR(VLOOKUP(TEXT(K357,"yyyy-mm-dd"),BDiv_RAW!$L$6:$M$1048576,2,FALSE),0))*$N$2</f>
        <v>0</v>
      </c>
    </row>
    <row r="358" spans="1:12" ht="16.5">
      <c r="A358" s="120">
        <f t="shared" ca="1" si="42"/>
        <v>44209</v>
      </c>
      <c r="B358" s="54">
        <f t="shared" ca="1" si="46"/>
        <v>44209</v>
      </c>
      <c r="C358" s="117">
        <f ca="1">VALUE(IFERROR(VLOOKUP(TEXT(B358,"yyyy-mm-dd"),BDiv_RAW!$C$6:$D$1048576,2,FALSE),0))*$N$2</f>
        <v>0</v>
      </c>
      <c r="D358" s="81">
        <f t="shared" ca="1" si="43"/>
        <v>44209</v>
      </c>
      <c r="E358" s="54">
        <f t="shared" ca="1" si="47"/>
        <v>44209</v>
      </c>
      <c r="F358" s="117">
        <f ca="1">VALUE(IFERROR(VLOOKUP(TEXT(E358,"yyyy-mm-dd"),BDiv_RAW!$F$6:$G$1048576,2,FALSE),0))*$N$2</f>
        <v>0</v>
      </c>
      <c r="G358" s="81">
        <f t="shared" ca="1" si="44"/>
        <v>44209</v>
      </c>
      <c r="H358" s="54">
        <f t="shared" ca="1" si="48"/>
        <v>44209</v>
      </c>
      <c r="I358" s="117">
        <f ca="1">VALUE(IFERROR(VLOOKUP(TEXT(H358,"yyyy-mm-dd"),BDiv_RAW!$I$6:$J$1048576,2,FALSE),0))*$N$2</f>
        <v>0</v>
      </c>
      <c r="J358" s="81">
        <f t="shared" ca="1" si="45"/>
        <v>44209</v>
      </c>
      <c r="K358" s="54">
        <f t="shared" ca="1" si="49"/>
        <v>44209</v>
      </c>
      <c r="L358" s="117">
        <f ca="1">VALUE(IFERROR(VLOOKUP(TEXT(K358,"yyyy-mm-dd"),BDiv_RAW!$L$6:$M$1048576,2,FALSE),0))*$N$2</f>
        <v>0</v>
      </c>
    </row>
    <row r="359" spans="1:12" ht="16.5">
      <c r="A359" s="120">
        <f t="shared" ca="1" si="42"/>
        <v>44210</v>
      </c>
      <c r="B359" s="54">
        <f t="shared" ca="1" si="46"/>
        <v>44210</v>
      </c>
      <c r="C359" s="117">
        <f ca="1">VALUE(IFERROR(VLOOKUP(TEXT(B359,"yyyy-mm-dd"),BDiv_RAW!$C$6:$D$1048576,2,FALSE),0))*$N$2</f>
        <v>0</v>
      </c>
      <c r="D359" s="81">
        <f t="shared" ca="1" si="43"/>
        <v>44210</v>
      </c>
      <c r="E359" s="54">
        <f t="shared" ca="1" si="47"/>
        <v>44210</v>
      </c>
      <c r="F359" s="117">
        <f ca="1">VALUE(IFERROR(VLOOKUP(TEXT(E359,"yyyy-mm-dd"),BDiv_RAW!$F$6:$G$1048576,2,FALSE),0))*$N$2</f>
        <v>0</v>
      </c>
      <c r="G359" s="81">
        <f t="shared" ca="1" si="44"/>
        <v>44210</v>
      </c>
      <c r="H359" s="54">
        <f t="shared" ca="1" si="48"/>
        <v>44210</v>
      </c>
      <c r="I359" s="117">
        <f ca="1">VALUE(IFERROR(VLOOKUP(TEXT(H359,"yyyy-mm-dd"),BDiv_RAW!$I$6:$J$1048576,2,FALSE),0))*$N$2</f>
        <v>0</v>
      </c>
      <c r="J359" s="81">
        <f t="shared" ca="1" si="45"/>
        <v>44210</v>
      </c>
      <c r="K359" s="54">
        <f t="shared" ca="1" si="49"/>
        <v>44210</v>
      </c>
      <c r="L359" s="117">
        <f ca="1">VALUE(IFERROR(VLOOKUP(TEXT(K359,"yyyy-mm-dd"),BDiv_RAW!$L$6:$M$1048576,2,FALSE),0))*$N$2</f>
        <v>0</v>
      </c>
    </row>
    <row r="360" spans="1:12" ht="16.5">
      <c r="A360" s="120">
        <f t="shared" ca="1" si="42"/>
        <v>44211</v>
      </c>
      <c r="B360" s="54">
        <f t="shared" ca="1" si="46"/>
        <v>44211</v>
      </c>
      <c r="C360" s="117">
        <f ca="1">VALUE(IFERROR(VLOOKUP(TEXT(B360,"yyyy-mm-dd"),BDiv_RAW!$C$6:$D$1048576,2,FALSE),0))*$N$2</f>
        <v>0</v>
      </c>
      <c r="D360" s="81">
        <f t="shared" ca="1" si="43"/>
        <v>44211</v>
      </c>
      <c r="E360" s="54">
        <f t="shared" ca="1" si="47"/>
        <v>44211</v>
      </c>
      <c r="F360" s="117">
        <f ca="1">VALUE(IFERROR(VLOOKUP(TEXT(E360,"yyyy-mm-dd"),BDiv_RAW!$F$6:$G$1048576,2,FALSE),0))*$N$2</f>
        <v>0</v>
      </c>
      <c r="G360" s="81">
        <f t="shared" ca="1" si="44"/>
        <v>44211</v>
      </c>
      <c r="H360" s="54">
        <f t="shared" ca="1" si="48"/>
        <v>44211</v>
      </c>
      <c r="I360" s="117">
        <f ca="1">VALUE(IFERROR(VLOOKUP(TEXT(H360,"yyyy-mm-dd"),BDiv_RAW!$I$6:$J$1048576,2,FALSE),0))*$N$2</f>
        <v>0</v>
      </c>
      <c r="J360" s="81">
        <f t="shared" ca="1" si="45"/>
        <v>44211</v>
      </c>
      <c r="K360" s="54">
        <f t="shared" ca="1" si="49"/>
        <v>44211</v>
      </c>
      <c r="L360" s="117">
        <f ca="1">VALUE(IFERROR(VLOOKUP(TEXT(K360,"yyyy-mm-dd"),BDiv_RAW!$L$6:$M$1048576,2,FALSE),0))*$N$2</f>
        <v>0</v>
      </c>
    </row>
    <row r="361" spans="1:12" ht="16.5">
      <c r="A361" s="120">
        <f t="shared" ca="1" si="42"/>
        <v>44212</v>
      </c>
      <c r="B361" s="54">
        <f t="shared" ca="1" si="46"/>
        <v>44212</v>
      </c>
      <c r="C361" s="117">
        <f ca="1">VALUE(IFERROR(VLOOKUP(TEXT(B361,"yyyy-mm-dd"),BDiv_RAW!$C$6:$D$1048576,2,FALSE),0))*$N$2</f>
        <v>0</v>
      </c>
      <c r="D361" s="81">
        <f t="shared" ca="1" si="43"/>
        <v>44212</v>
      </c>
      <c r="E361" s="54">
        <f t="shared" ca="1" si="47"/>
        <v>44212</v>
      </c>
      <c r="F361" s="117">
        <f ca="1">VALUE(IFERROR(VLOOKUP(TEXT(E361,"yyyy-mm-dd"),BDiv_RAW!$F$6:$G$1048576,2,FALSE),0))*$N$2</f>
        <v>0</v>
      </c>
      <c r="G361" s="81">
        <f t="shared" ca="1" si="44"/>
        <v>44212</v>
      </c>
      <c r="H361" s="54">
        <f t="shared" ca="1" si="48"/>
        <v>44212</v>
      </c>
      <c r="I361" s="117">
        <f ca="1">VALUE(IFERROR(VLOOKUP(TEXT(H361,"yyyy-mm-dd"),BDiv_RAW!$I$6:$J$1048576,2,FALSE),0))*$N$2</f>
        <v>0</v>
      </c>
      <c r="J361" s="81">
        <f t="shared" ca="1" si="45"/>
        <v>44212</v>
      </c>
      <c r="K361" s="54">
        <f t="shared" ca="1" si="49"/>
        <v>44212</v>
      </c>
      <c r="L361" s="117">
        <f ca="1">VALUE(IFERROR(VLOOKUP(TEXT(K361,"yyyy-mm-dd"),BDiv_RAW!$L$6:$M$1048576,2,FALSE),0))*$N$2</f>
        <v>0</v>
      </c>
    </row>
    <row r="362" spans="1:12" ht="16.5">
      <c r="A362" s="120">
        <f t="shared" ca="1" si="42"/>
        <v>44213</v>
      </c>
      <c r="B362" s="54">
        <f t="shared" ca="1" si="46"/>
        <v>44213</v>
      </c>
      <c r="C362" s="117">
        <f ca="1">VALUE(IFERROR(VLOOKUP(TEXT(B362,"yyyy-mm-dd"),BDiv_RAW!$C$6:$D$1048576,2,FALSE),0))*$N$2</f>
        <v>0</v>
      </c>
      <c r="D362" s="81">
        <f t="shared" ca="1" si="43"/>
        <v>44213</v>
      </c>
      <c r="E362" s="54">
        <f t="shared" ca="1" si="47"/>
        <v>44213</v>
      </c>
      <c r="F362" s="117">
        <f ca="1">VALUE(IFERROR(VLOOKUP(TEXT(E362,"yyyy-mm-dd"),BDiv_RAW!$F$6:$G$1048576,2,FALSE),0))*$N$2</f>
        <v>0</v>
      </c>
      <c r="G362" s="81">
        <f t="shared" ca="1" si="44"/>
        <v>44213</v>
      </c>
      <c r="H362" s="54">
        <f t="shared" ca="1" si="48"/>
        <v>44213</v>
      </c>
      <c r="I362" s="117">
        <f ca="1">VALUE(IFERROR(VLOOKUP(TEXT(H362,"yyyy-mm-dd"),BDiv_RAW!$I$6:$J$1048576,2,FALSE),0))*$N$2</f>
        <v>0</v>
      </c>
      <c r="J362" s="81">
        <f t="shared" ca="1" si="45"/>
        <v>44213</v>
      </c>
      <c r="K362" s="54">
        <f t="shared" ca="1" si="49"/>
        <v>44213</v>
      </c>
      <c r="L362" s="117">
        <f ca="1">VALUE(IFERROR(VLOOKUP(TEXT(K362,"yyyy-mm-dd"),BDiv_RAW!$L$6:$M$1048576,2,FALSE),0))*$N$2</f>
        <v>0</v>
      </c>
    </row>
    <row r="363" spans="1:12" ht="16.5">
      <c r="A363" s="120">
        <f t="shared" ca="1" si="42"/>
        <v>44214</v>
      </c>
      <c r="B363" s="54">
        <f t="shared" ca="1" si="46"/>
        <v>44214</v>
      </c>
      <c r="C363" s="117">
        <f ca="1">VALUE(IFERROR(VLOOKUP(TEXT(B363,"yyyy-mm-dd"),BDiv_RAW!$C$6:$D$1048576,2,FALSE),0))*$N$2</f>
        <v>0</v>
      </c>
      <c r="D363" s="81">
        <f t="shared" ca="1" si="43"/>
        <v>44214</v>
      </c>
      <c r="E363" s="54">
        <f t="shared" ca="1" si="47"/>
        <v>44214</v>
      </c>
      <c r="F363" s="117">
        <f ca="1">VALUE(IFERROR(VLOOKUP(TEXT(E363,"yyyy-mm-dd"),BDiv_RAW!$F$6:$G$1048576,2,FALSE),0))*$N$2</f>
        <v>0</v>
      </c>
      <c r="G363" s="81">
        <f t="shared" ca="1" si="44"/>
        <v>44214</v>
      </c>
      <c r="H363" s="54">
        <f t="shared" ca="1" si="48"/>
        <v>44214</v>
      </c>
      <c r="I363" s="117">
        <f ca="1">VALUE(IFERROR(VLOOKUP(TEXT(H363,"yyyy-mm-dd"),BDiv_RAW!$I$6:$J$1048576,2,FALSE),0))*$N$2</f>
        <v>0</v>
      </c>
      <c r="J363" s="81">
        <f t="shared" ca="1" si="45"/>
        <v>44214</v>
      </c>
      <c r="K363" s="54">
        <f t="shared" ca="1" si="49"/>
        <v>44214</v>
      </c>
      <c r="L363" s="117">
        <f ca="1">VALUE(IFERROR(VLOOKUP(TEXT(K363,"yyyy-mm-dd"),BDiv_RAW!$L$6:$M$1048576,2,FALSE),0))*$N$2</f>
        <v>0</v>
      </c>
    </row>
    <row r="364" spans="1:12" ht="16.5">
      <c r="A364" s="120">
        <f t="shared" ca="1" si="42"/>
        <v>44215</v>
      </c>
      <c r="B364" s="54">
        <f t="shared" ca="1" si="46"/>
        <v>44215</v>
      </c>
      <c r="C364" s="117">
        <f ca="1">VALUE(IFERROR(VLOOKUP(TEXT(B364,"yyyy-mm-dd"),BDiv_RAW!$C$6:$D$1048576,2,FALSE),0))*$N$2</f>
        <v>0</v>
      </c>
      <c r="D364" s="81">
        <f t="shared" ca="1" si="43"/>
        <v>44215</v>
      </c>
      <c r="E364" s="54">
        <f t="shared" ca="1" si="47"/>
        <v>44215</v>
      </c>
      <c r="F364" s="117">
        <f ca="1">VALUE(IFERROR(VLOOKUP(TEXT(E364,"yyyy-mm-dd"),BDiv_RAW!$F$6:$G$1048576,2,FALSE),0))*$N$2</f>
        <v>0</v>
      </c>
      <c r="G364" s="81">
        <f t="shared" ca="1" si="44"/>
        <v>44215</v>
      </c>
      <c r="H364" s="54">
        <f t="shared" ca="1" si="48"/>
        <v>44215</v>
      </c>
      <c r="I364" s="117">
        <f ca="1">VALUE(IFERROR(VLOOKUP(TEXT(H364,"yyyy-mm-dd"),BDiv_RAW!$I$6:$J$1048576,2,FALSE),0))*$N$2</f>
        <v>0</v>
      </c>
      <c r="J364" s="81">
        <f t="shared" ca="1" si="45"/>
        <v>44215</v>
      </c>
      <c r="K364" s="54">
        <f t="shared" ca="1" si="49"/>
        <v>44215</v>
      </c>
      <c r="L364" s="117">
        <f ca="1">VALUE(IFERROR(VLOOKUP(TEXT(K364,"yyyy-mm-dd"),BDiv_RAW!$L$6:$M$1048576,2,FALSE),0))*$N$2</f>
        <v>0</v>
      </c>
    </row>
    <row r="365" spans="1:12" ht="16.5">
      <c r="A365" s="120">
        <f t="shared" ca="1" si="42"/>
        <v>44216</v>
      </c>
      <c r="B365" s="54">
        <f t="shared" ca="1" si="46"/>
        <v>44216</v>
      </c>
      <c r="C365" s="117">
        <f ca="1">VALUE(IFERROR(VLOOKUP(TEXT(B365,"yyyy-mm-dd"),BDiv_RAW!$C$6:$D$1048576,2,FALSE),0))*$N$2</f>
        <v>0</v>
      </c>
      <c r="D365" s="81">
        <f t="shared" ca="1" si="43"/>
        <v>44216</v>
      </c>
      <c r="E365" s="54">
        <f t="shared" ca="1" si="47"/>
        <v>44216</v>
      </c>
      <c r="F365" s="117">
        <f ca="1">VALUE(IFERROR(VLOOKUP(TEXT(E365,"yyyy-mm-dd"),BDiv_RAW!$F$6:$G$1048576,2,FALSE),0))*$N$2</f>
        <v>0</v>
      </c>
      <c r="G365" s="81">
        <f t="shared" ca="1" si="44"/>
        <v>44216</v>
      </c>
      <c r="H365" s="54">
        <f t="shared" ca="1" si="48"/>
        <v>44216</v>
      </c>
      <c r="I365" s="117">
        <f ca="1">VALUE(IFERROR(VLOOKUP(TEXT(H365,"yyyy-mm-dd"),BDiv_RAW!$I$6:$J$1048576,2,FALSE),0))*$N$2</f>
        <v>0</v>
      </c>
      <c r="J365" s="81">
        <f t="shared" ca="1" si="45"/>
        <v>44216</v>
      </c>
      <c r="K365" s="54">
        <f t="shared" ca="1" si="49"/>
        <v>44216</v>
      </c>
      <c r="L365" s="117">
        <f ca="1">VALUE(IFERROR(VLOOKUP(TEXT(K365,"yyyy-mm-dd"),BDiv_RAW!$L$6:$M$1048576,2,FALSE),0))*$N$2</f>
        <v>0</v>
      </c>
    </row>
    <row r="366" spans="1:12" ht="16.5">
      <c r="A366" s="120">
        <f t="shared" ca="1" si="42"/>
        <v>44217</v>
      </c>
      <c r="B366" s="54">
        <f t="shared" ca="1" si="46"/>
        <v>44217</v>
      </c>
      <c r="C366" s="117">
        <f ca="1">VALUE(IFERROR(VLOOKUP(TEXT(B366,"yyyy-mm-dd"),BDiv_RAW!$C$6:$D$1048576,2,FALSE),0))*$N$2</f>
        <v>0</v>
      </c>
      <c r="D366" s="81">
        <f t="shared" ca="1" si="43"/>
        <v>44217</v>
      </c>
      <c r="E366" s="54">
        <f t="shared" ca="1" si="47"/>
        <v>44217</v>
      </c>
      <c r="F366" s="117">
        <f ca="1">VALUE(IFERROR(VLOOKUP(TEXT(E366,"yyyy-mm-dd"),BDiv_RAW!$F$6:$G$1048576,2,FALSE),0))*$N$2</f>
        <v>0</v>
      </c>
      <c r="G366" s="81">
        <f t="shared" ca="1" si="44"/>
        <v>44217</v>
      </c>
      <c r="H366" s="54">
        <f t="shared" ca="1" si="48"/>
        <v>44217</v>
      </c>
      <c r="I366" s="117">
        <f ca="1">VALUE(IFERROR(VLOOKUP(TEXT(H366,"yyyy-mm-dd"),BDiv_RAW!$I$6:$J$1048576,2,FALSE),0))*$N$2</f>
        <v>0</v>
      </c>
      <c r="J366" s="81">
        <f t="shared" ca="1" si="45"/>
        <v>44217</v>
      </c>
      <c r="K366" s="54">
        <f t="shared" ca="1" si="49"/>
        <v>44217</v>
      </c>
      <c r="L366" s="117">
        <f ca="1">VALUE(IFERROR(VLOOKUP(TEXT(K366,"yyyy-mm-dd"),BDiv_RAW!$L$6:$M$1048576,2,FALSE),0))*$N$2</f>
        <v>0</v>
      </c>
    </row>
    <row r="367" spans="1:12" ht="16.5">
      <c r="A367" s="120">
        <f t="shared" ca="1" si="42"/>
        <v>44218</v>
      </c>
      <c r="B367" s="54">
        <f t="shared" ca="1" si="46"/>
        <v>44218</v>
      </c>
      <c r="C367" s="117">
        <f ca="1">VALUE(IFERROR(VLOOKUP(TEXT(B367,"yyyy-mm-dd"),BDiv_RAW!$C$6:$D$1048576,2,FALSE),0))*$N$2</f>
        <v>0</v>
      </c>
      <c r="D367" s="81">
        <f t="shared" ca="1" si="43"/>
        <v>44218</v>
      </c>
      <c r="E367" s="54">
        <f t="shared" ca="1" si="47"/>
        <v>44218</v>
      </c>
      <c r="F367" s="117">
        <f ca="1">VALUE(IFERROR(VLOOKUP(TEXT(E367,"yyyy-mm-dd"),BDiv_RAW!$F$6:$G$1048576,2,FALSE),0))*$N$2</f>
        <v>0</v>
      </c>
      <c r="G367" s="81">
        <f t="shared" ca="1" si="44"/>
        <v>44218</v>
      </c>
      <c r="H367" s="54">
        <f t="shared" ca="1" si="48"/>
        <v>44218</v>
      </c>
      <c r="I367" s="117">
        <f ca="1">VALUE(IFERROR(VLOOKUP(TEXT(H367,"yyyy-mm-dd"),BDiv_RAW!$I$6:$J$1048576,2,FALSE),0))*$N$2</f>
        <v>0</v>
      </c>
      <c r="J367" s="81">
        <f t="shared" ca="1" si="45"/>
        <v>44218</v>
      </c>
      <c r="K367" s="54">
        <f t="shared" ca="1" si="49"/>
        <v>44218</v>
      </c>
      <c r="L367" s="117">
        <f ca="1">VALUE(IFERROR(VLOOKUP(TEXT(K367,"yyyy-mm-dd"),BDiv_RAW!$L$6:$M$1048576,2,FALSE),0))*$N$2</f>
        <v>0</v>
      </c>
    </row>
    <row r="368" spans="1:12" ht="16.5">
      <c r="A368" s="120">
        <f t="shared" ca="1" si="42"/>
        <v>44219</v>
      </c>
      <c r="B368" s="54">
        <f t="shared" ca="1" si="46"/>
        <v>44219</v>
      </c>
      <c r="C368" s="117">
        <f ca="1">VALUE(IFERROR(VLOOKUP(TEXT(B368,"yyyy-mm-dd"),BDiv_RAW!$C$6:$D$1048576,2,FALSE),0))*$N$2</f>
        <v>0</v>
      </c>
      <c r="D368" s="81">
        <f t="shared" ca="1" si="43"/>
        <v>44219</v>
      </c>
      <c r="E368" s="54">
        <f t="shared" ca="1" si="47"/>
        <v>44219</v>
      </c>
      <c r="F368" s="117">
        <f ca="1">VALUE(IFERROR(VLOOKUP(TEXT(E368,"yyyy-mm-dd"),BDiv_RAW!$F$6:$G$1048576,2,FALSE),0))*$N$2</f>
        <v>0</v>
      </c>
      <c r="G368" s="81">
        <f t="shared" ca="1" si="44"/>
        <v>44219</v>
      </c>
      <c r="H368" s="54">
        <f t="shared" ca="1" si="48"/>
        <v>44219</v>
      </c>
      <c r="I368" s="117">
        <f ca="1">VALUE(IFERROR(VLOOKUP(TEXT(H368,"yyyy-mm-dd"),BDiv_RAW!$I$6:$J$1048576,2,FALSE),0))*$N$2</f>
        <v>0</v>
      </c>
      <c r="J368" s="81">
        <f t="shared" ca="1" si="45"/>
        <v>44219</v>
      </c>
      <c r="K368" s="54">
        <f t="shared" ca="1" si="49"/>
        <v>44219</v>
      </c>
      <c r="L368" s="117">
        <f ca="1">VALUE(IFERROR(VLOOKUP(TEXT(K368,"yyyy-mm-dd"),BDiv_RAW!$L$6:$M$1048576,2,FALSE),0))*$N$2</f>
        <v>0</v>
      </c>
    </row>
    <row r="369" spans="1:12" ht="16.5">
      <c r="A369" s="120">
        <f t="shared" ca="1" si="42"/>
        <v>44220</v>
      </c>
      <c r="B369" s="54">
        <f t="shared" ca="1" si="46"/>
        <v>44220</v>
      </c>
      <c r="C369" s="117">
        <f ca="1">VALUE(IFERROR(VLOOKUP(TEXT(B369,"yyyy-mm-dd"),BDiv_RAW!$C$6:$D$1048576,2,FALSE),0))*$N$2</f>
        <v>0</v>
      </c>
      <c r="D369" s="81">
        <f t="shared" ca="1" si="43"/>
        <v>44220</v>
      </c>
      <c r="E369" s="54">
        <f t="shared" ca="1" si="47"/>
        <v>44220</v>
      </c>
      <c r="F369" s="117">
        <f ca="1">VALUE(IFERROR(VLOOKUP(TEXT(E369,"yyyy-mm-dd"),BDiv_RAW!$F$6:$G$1048576,2,FALSE),0))*$N$2</f>
        <v>0</v>
      </c>
      <c r="G369" s="81">
        <f t="shared" ca="1" si="44"/>
        <v>44220</v>
      </c>
      <c r="H369" s="54">
        <f t="shared" ca="1" si="48"/>
        <v>44220</v>
      </c>
      <c r="I369" s="117">
        <f ca="1">VALUE(IFERROR(VLOOKUP(TEXT(H369,"yyyy-mm-dd"),BDiv_RAW!$I$6:$J$1048576,2,FALSE),0))*$N$2</f>
        <v>0</v>
      </c>
      <c r="J369" s="81">
        <f t="shared" ca="1" si="45"/>
        <v>44220</v>
      </c>
      <c r="K369" s="54">
        <f t="shared" ca="1" si="49"/>
        <v>44220</v>
      </c>
      <c r="L369" s="117">
        <f ca="1">VALUE(IFERROR(VLOOKUP(TEXT(K369,"yyyy-mm-dd"),BDiv_RAW!$L$6:$M$1048576,2,FALSE),0))*$N$2</f>
        <v>0</v>
      </c>
    </row>
    <row r="370" spans="1:12" ht="16.5">
      <c r="A370" s="120">
        <f t="shared" ca="1" si="42"/>
        <v>44221</v>
      </c>
      <c r="B370" s="54">
        <f t="shared" ca="1" si="46"/>
        <v>44221</v>
      </c>
      <c r="C370" s="117">
        <f ca="1">VALUE(IFERROR(VLOOKUP(TEXT(B370,"yyyy-mm-dd"),BDiv_RAW!$C$6:$D$1048576,2,FALSE),0))*$N$2</f>
        <v>0</v>
      </c>
      <c r="D370" s="81">
        <f t="shared" ca="1" si="43"/>
        <v>44221</v>
      </c>
      <c r="E370" s="54">
        <f t="shared" ca="1" si="47"/>
        <v>44221</v>
      </c>
      <c r="F370" s="117">
        <f ca="1">VALUE(IFERROR(VLOOKUP(TEXT(E370,"yyyy-mm-dd"),BDiv_RAW!$F$6:$G$1048576,2,FALSE),0))*$N$2</f>
        <v>0</v>
      </c>
      <c r="G370" s="81">
        <f t="shared" ca="1" si="44"/>
        <v>44221</v>
      </c>
      <c r="H370" s="54">
        <f t="shared" ca="1" si="48"/>
        <v>44221</v>
      </c>
      <c r="I370" s="117">
        <f ca="1">VALUE(IFERROR(VLOOKUP(TEXT(H370,"yyyy-mm-dd"),BDiv_RAW!$I$6:$J$1048576,2,FALSE),0))*$N$2</f>
        <v>0</v>
      </c>
      <c r="J370" s="81">
        <f t="shared" ca="1" si="45"/>
        <v>44221</v>
      </c>
      <c r="K370" s="54">
        <f t="shared" ca="1" si="49"/>
        <v>44221</v>
      </c>
      <c r="L370" s="117">
        <f ca="1">VALUE(IFERROR(VLOOKUP(TEXT(K370,"yyyy-mm-dd"),BDiv_RAW!$L$6:$M$1048576,2,FALSE),0))*$N$2</f>
        <v>0</v>
      </c>
    </row>
    <row r="371" spans="1:12" ht="16.5">
      <c r="A371" s="120">
        <f t="shared" ca="1" si="42"/>
        <v>44222</v>
      </c>
      <c r="B371" s="54">
        <f t="shared" ca="1" si="46"/>
        <v>44222</v>
      </c>
      <c r="C371" s="117">
        <f ca="1">VALUE(IFERROR(VLOOKUP(TEXT(B371,"yyyy-mm-dd"),BDiv_RAW!$C$6:$D$1048576,2,FALSE),0))*$N$2</f>
        <v>0</v>
      </c>
      <c r="D371" s="81">
        <f t="shared" ca="1" si="43"/>
        <v>44222</v>
      </c>
      <c r="E371" s="54">
        <f t="shared" ca="1" si="47"/>
        <v>44222</v>
      </c>
      <c r="F371" s="117">
        <f ca="1">VALUE(IFERROR(VLOOKUP(TEXT(E371,"yyyy-mm-dd"),BDiv_RAW!$F$6:$G$1048576,2,FALSE),0))*$N$2</f>
        <v>0</v>
      </c>
      <c r="G371" s="81">
        <f t="shared" ca="1" si="44"/>
        <v>44222</v>
      </c>
      <c r="H371" s="54">
        <f t="shared" ca="1" si="48"/>
        <v>44222</v>
      </c>
      <c r="I371" s="117">
        <f ca="1">VALUE(IFERROR(VLOOKUP(TEXT(H371,"yyyy-mm-dd"),BDiv_RAW!$I$6:$J$1048576,2,FALSE),0))*$N$2</f>
        <v>0</v>
      </c>
      <c r="J371" s="81">
        <f t="shared" ca="1" si="45"/>
        <v>44222</v>
      </c>
      <c r="K371" s="54">
        <f t="shared" ca="1" si="49"/>
        <v>44222</v>
      </c>
      <c r="L371" s="117">
        <f ca="1">VALUE(IFERROR(VLOOKUP(TEXT(K371,"yyyy-mm-dd"),BDiv_RAW!$L$6:$M$1048576,2,FALSE),0))*$N$2</f>
        <v>0</v>
      </c>
    </row>
    <row r="372" spans="1:12" ht="16.5">
      <c r="A372" s="120">
        <f t="shared" ca="1" si="42"/>
        <v>44223</v>
      </c>
      <c r="B372" s="54">
        <f t="shared" ca="1" si="46"/>
        <v>44223</v>
      </c>
      <c r="C372" s="117">
        <f ca="1">VALUE(IFERROR(VLOOKUP(TEXT(B372,"yyyy-mm-dd"),BDiv_RAW!$C$6:$D$1048576,2,FALSE),0))*$N$2</f>
        <v>0</v>
      </c>
      <c r="D372" s="81">
        <f t="shared" ca="1" si="43"/>
        <v>44223</v>
      </c>
      <c r="E372" s="54">
        <f t="shared" ca="1" si="47"/>
        <v>44223</v>
      </c>
      <c r="F372" s="117">
        <f ca="1">VALUE(IFERROR(VLOOKUP(TEXT(E372,"yyyy-mm-dd"),BDiv_RAW!$F$6:$G$1048576,2,FALSE),0))*$N$2</f>
        <v>0</v>
      </c>
      <c r="G372" s="81">
        <f t="shared" ca="1" si="44"/>
        <v>44223</v>
      </c>
      <c r="H372" s="54">
        <f t="shared" ca="1" si="48"/>
        <v>44223</v>
      </c>
      <c r="I372" s="117">
        <f ca="1">VALUE(IFERROR(VLOOKUP(TEXT(H372,"yyyy-mm-dd"),BDiv_RAW!$I$6:$J$1048576,2,FALSE),0))*$N$2</f>
        <v>0</v>
      </c>
      <c r="J372" s="81">
        <f t="shared" ca="1" si="45"/>
        <v>44223</v>
      </c>
      <c r="K372" s="54">
        <f t="shared" ca="1" si="49"/>
        <v>44223</v>
      </c>
      <c r="L372" s="117">
        <f ca="1">VALUE(IFERROR(VLOOKUP(TEXT(K372,"yyyy-mm-dd"),BDiv_RAW!$L$6:$M$1048576,2,FALSE),0))*$N$2</f>
        <v>0</v>
      </c>
    </row>
    <row r="373" spans="1:12" ht="16.5">
      <c r="A373" s="120">
        <f t="shared" ca="1" si="42"/>
        <v>44224</v>
      </c>
      <c r="B373" s="54">
        <f t="shared" ca="1" si="46"/>
        <v>44224</v>
      </c>
      <c r="C373" s="117">
        <f ca="1">VALUE(IFERROR(VLOOKUP(TEXT(B373,"yyyy-mm-dd"),BDiv_RAW!$C$6:$D$1048576,2,FALSE),0))*$N$2</f>
        <v>0</v>
      </c>
      <c r="D373" s="81">
        <f t="shared" ca="1" si="43"/>
        <v>44224</v>
      </c>
      <c r="E373" s="54">
        <f t="shared" ca="1" si="47"/>
        <v>44224</v>
      </c>
      <c r="F373" s="117">
        <f ca="1">VALUE(IFERROR(VLOOKUP(TEXT(E373,"yyyy-mm-dd"),BDiv_RAW!$F$6:$G$1048576,2,FALSE),0))*$N$2</f>
        <v>0</v>
      </c>
      <c r="G373" s="81">
        <f t="shared" ca="1" si="44"/>
        <v>44224</v>
      </c>
      <c r="H373" s="54">
        <f t="shared" ca="1" si="48"/>
        <v>44224</v>
      </c>
      <c r="I373" s="117">
        <f ca="1">VALUE(IFERROR(VLOOKUP(TEXT(H373,"yyyy-mm-dd"),BDiv_RAW!$I$6:$J$1048576,2,FALSE),0))*$N$2</f>
        <v>0</v>
      </c>
      <c r="J373" s="81">
        <f t="shared" ca="1" si="45"/>
        <v>44224</v>
      </c>
      <c r="K373" s="54">
        <f t="shared" ca="1" si="49"/>
        <v>44224</v>
      </c>
      <c r="L373" s="117">
        <f ca="1">VALUE(IFERROR(VLOOKUP(TEXT(K373,"yyyy-mm-dd"),BDiv_RAW!$L$6:$M$1048576,2,FALSE),0))*$N$2</f>
        <v>0</v>
      </c>
    </row>
    <row r="374" spans="1:12" ht="16.5">
      <c r="A374" s="120">
        <f t="shared" ca="1" si="42"/>
        <v>44225</v>
      </c>
      <c r="B374" s="54">
        <f t="shared" ca="1" si="46"/>
        <v>44225</v>
      </c>
      <c r="C374" s="117">
        <f ca="1">VALUE(IFERROR(VLOOKUP(TEXT(B374,"yyyy-mm-dd"),BDiv_RAW!$C$6:$D$1048576,2,FALSE),0))*$N$2</f>
        <v>0</v>
      </c>
      <c r="D374" s="81">
        <f t="shared" ca="1" si="43"/>
        <v>44225</v>
      </c>
      <c r="E374" s="54">
        <f t="shared" ca="1" si="47"/>
        <v>44225</v>
      </c>
      <c r="F374" s="117">
        <f ca="1">VALUE(IFERROR(VLOOKUP(TEXT(E374,"yyyy-mm-dd"),BDiv_RAW!$F$6:$G$1048576,2,FALSE),0))*$N$2</f>
        <v>0</v>
      </c>
      <c r="G374" s="81">
        <f t="shared" ca="1" si="44"/>
        <v>44225</v>
      </c>
      <c r="H374" s="54">
        <f t="shared" ca="1" si="48"/>
        <v>44225</v>
      </c>
      <c r="I374" s="117">
        <f ca="1">VALUE(IFERROR(VLOOKUP(TEXT(H374,"yyyy-mm-dd"),BDiv_RAW!$I$6:$J$1048576,2,FALSE),0))*$N$2</f>
        <v>0</v>
      </c>
      <c r="J374" s="81">
        <f t="shared" ca="1" si="45"/>
        <v>44225</v>
      </c>
      <c r="K374" s="54">
        <f t="shared" ca="1" si="49"/>
        <v>44225</v>
      </c>
      <c r="L374" s="117">
        <f ca="1">VALUE(IFERROR(VLOOKUP(TEXT(K374,"yyyy-mm-dd"),BDiv_RAW!$L$6:$M$1048576,2,FALSE),0))*$N$2</f>
        <v>0</v>
      </c>
    </row>
    <row r="375" spans="1:12" ht="16.5">
      <c r="A375" s="120">
        <f t="shared" ca="1" si="42"/>
        <v>44226</v>
      </c>
      <c r="B375" s="54">
        <f t="shared" ca="1" si="46"/>
        <v>44226</v>
      </c>
      <c r="C375" s="117">
        <f ca="1">VALUE(IFERROR(VLOOKUP(TEXT(B375,"yyyy-mm-dd"),BDiv_RAW!$C$6:$D$1048576,2,FALSE),0))*$N$2</f>
        <v>0</v>
      </c>
      <c r="D375" s="81">
        <f t="shared" ca="1" si="43"/>
        <v>44226</v>
      </c>
      <c r="E375" s="54">
        <f t="shared" ca="1" si="47"/>
        <v>44226</v>
      </c>
      <c r="F375" s="117">
        <f ca="1">VALUE(IFERROR(VLOOKUP(TEXT(E375,"yyyy-mm-dd"),BDiv_RAW!$F$6:$G$1048576,2,FALSE),0))*$N$2</f>
        <v>0</v>
      </c>
      <c r="G375" s="81">
        <f t="shared" ca="1" si="44"/>
        <v>44226</v>
      </c>
      <c r="H375" s="54">
        <f t="shared" ca="1" si="48"/>
        <v>44226</v>
      </c>
      <c r="I375" s="117">
        <f ca="1">VALUE(IFERROR(VLOOKUP(TEXT(H375,"yyyy-mm-dd"),BDiv_RAW!$I$6:$J$1048576,2,FALSE),0))*$N$2</f>
        <v>0</v>
      </c>
      <c r="J375" s="81">
        <f t="shared" ca="1" si="45"/>
        <v>44226</v>
      </c>
      <c r="K375" s="54">
        <f t="shared" ca="1" si="49"/>
        <v>44226</v>
      </c>
      <c r="L375" s="117">
        <f ca="1">VALUE(IFERROR(VLOOKUP(TEXT(K375,"yyyy-mm-dd"),BDiv_RAW!$L$6:$M$1048576,2,FALSE),0))*$N$2</f>
        <v>0</v>
      </c>
    </row>
    <row r="376" spans="1:12" ht="16.5">
      <c r="A376" s="120">
        <f t="shared" ca="1" si="42"/>
        <v>44227</v>
      </c>
      <c r="B376" s="54">
        <f t="shared" ca="1" si="46"/>
        <v>44227</v>
      </c>
      <c r="C376" s="117">
        <f ca="1">VALUE(IFERROR(VLOOKUP(TEXT(B376,"yyyy-mm-dd"),BDiv_RAW!$C$6:$D$1048576,2,FALSE),0))*$N$2</f>
        <v>0</v>
      </c>
      <c r="D376" s="81">
        <f t="shared" ca="1" si="43"/>
        <v>44227</v>
      </c>
      <c r="E376" s="54">
        <f t="shared" ca="1" si="47"/>
        <v>44227</v>
      </c>
      <c r="F376" s="117">
        <f ca="1">VALUE(IFERROR(VLOOKUP(TEXT(E376,"yyyy-mm-dd"),BDiv_RAW!$F$6:$G$1048576,2,FALSE),0))*$N$2</f>
        <v>0</v>
      </c>
      <c r="G376" s="81">
        <f t="shared" ca="1" si="44"/>
        <v>44227</v>
      </c>
      <c r="H376" s="54">
        <f t="shared" ca="1" si="48"/>
        <v>44227</v>
      </c>
      <c r="I376" s="117">
        <f ca="1">VALUE(IFERROR(VLOOKUP(TEXT(H376,"yyyy-mm-dd"),BDiv_RAW!$I$6:$J$1048576,2,FALSE),0))*$N$2</f>
        <v>0</v>
      </c>
      <c r="J376" s="81">
        <f t="shared" ca="1" si="45"/>
        <v>44227</v>
      </c>
      <c r="K376" s="54">
        <f t="shared" ca="1" si="49"/>
        <v>44227</v>
      </c>
      <c r="L376" s="117">
        <f ca="1">VALUE(IFERROR(VLOOKUP(TEXT(K376,"yyyy-mm-dd"),BDiv_RAW!$L$6:$M$1048576,2,FALSE),0))*$N$2</f>
        <v>0</v>
      </c>
    </row>
    <row r="377" spans="1:12" ht="16.5">
      <c r="A377" s="120">
        <f t="shared" ca="1" si="42"/>
        <v>44228</v>
      </c>
      <c r="B377" s="54">
        <f t="shared" ca="1" si="46"/>
        <v>44228</v>
      </c>
      <c r="C377" s="117">
        <f ca="1">VALUE(IFERROR(VLOOKUP(TEXT(B377,"yyyy-mm-dd"),BDiv_RAW!$C$6:$D$1048576,2,FALSE),0))*$N$2</f>
        <v>0</v>
      </c>
      <c r="D377" s="81">
        <f t="shared" ca="1" si="43"/>
        <v>44228</v>
      </c>
      <c r="E377" s="54">
        <f t="shared" ca="1" si="47"/>
        <v>44228</v>
      </c>
      <c r="F377" s="117">
        <f ca="1">VALUE(IFERROR(VLOOKUP(TEXT(E377,"yyyy-mm-dd"),BDiv_RAW!$F$6:$G$1048576,2,FALSE),0))*$N$2</f>
        <v>0</v>
      </c>
      <c r="G377" s="81">
        <f t="shared" ca="1" si="44"/>
        <v>44228</v>
      </c>
      <c r="H377" s="54">
        <f t="shared" ca="1" si="48"/>
        <v>44228</v>
      </c>
      <c r="I377" s="117">
        <f ca="1">VALUE(IFERROR(VLOOKUP(TEXT(H377,"yyyy-mm-dd"),BDiv_RAW!$I$6:$J$1048576,2,FALSE),0))*$N$2</f>
        <v>0</v>
      </c>
      <c r="J377" s="81">
        <f t="shared" ca="1" si="45"/>
        <v>44228</v>
      </c>
      <c r="K377" s="54">
        <f t="shared" ca="1" si="49"/>
        <v>44228</v>
      </c>
      <c r="L377" s="117">
        <f ca="1">VALUE(IFERROR(VLOOKUP(TEXT(K377,"yyyy-mm-dd"),BDiv_RAW!$L$6:$M$1048576,2,FALSE),0))*$N$2</f>
        <v>0</v>
      </c>
    </row>
    <row r="378" spans="1:12" ht="16.5">
      <c r="A378" s="120">
        <f t="shared" ca="1" si="42"/>
        <v>44229</v>
      </c>
      <c r="B378" s="54">
        <f t="shared" ca="1" si="46"/>
        <v>44229</v>
      </c>
      <c r="C378" s="117">
        <f ca="1">VALUE(IFERROR(VLOOKUP(TEXT(B378,"yyyy-mm-dd"),BDiv_RAW!$C$6:$D$1048576,2,FALSE),0))*$N$2</f>
        <v>0</v>
      </c>
      <c r="D378" s="81">
        <f t="shared" ca="1" si="43"/>
        <v>44229</v>
      </c>
      <c r="E378" s="54">
        <f t="shared" ca="1" si="47"/>
        <v>44229</v>
      </c>
      <c r="F378" s="117">
        <f ca="1">VALUE(IFERROR(VLOOKUP(TEXT(E378,"yyyy-mm-dd"),BDiv_RAW!$F$6:$G$1048576,2,FALSE),0))*$N$2</f>
        <v>0</v>
      </c>
      <c r="G378" s="81">
        <f t="shared" ca="1" si="44"/>
        <v>44229</v>
      </c>
      <c r="H378" s="54">
        <f t="shared" ca="1" si="48"/>
        <v>44229</v>
      </c>
      <c r="I378" s="117">
        <f ca="1">VALUE(IFERROR(VLOOKUP(TEXT(H378,"yyyy-mm-dd"),BDiv_RAW!$I$6:$J$1048576,2,FALSE),0))*$N$2</f>
        <v>0</v>
      </c>
      <c r="J378" s="81">
        <f t="shared" ca="1" si="45"/>
        <v>44229</v>
      </c>
      <c r="K378" s="54">
        <f t="shared" ca="1" si="49"/>
        <v>44229</v>
      </c>
      <c r="L378" s="117">
        <f ca="1">VALUE(IFERROR(VLOOKUP(TEXT(K378,"yyyy-mm-dd"),BDiv_RAW!$L$6:$M$1048576,2,FALSE),0))*$N$2</f>
        <v>0</v>
      </c>
    </row>
    <row r="379" spans="1:12" ht="16.5">
      <c r="A379" s="120">
        <f t="shared" ca="1" si="42"/>
        <v>44230</v>
      </c>
      <c r="B379" s="54">
        <f t="shared" ca="1" si="46"/>
        <v>44230</v>
      </c>
      <c r="C379" s="117">
        <f ca="1">VALUE(IFERROR(VLOOKUP(TEXT(B379,"yyyy-mm-dd"),BDiv_RAW!$C$6:$D$1048576,2,FALSE),0))*$N$2</f>
        <v>0</v>
      </c>
      <c r="D379" s="81">
        <f t="shared" ca="1" si="43"/>
        <v>44230</v>
      </c>
      <c r="E379" s="54">
        <f t="shared" ca="1" si="47"/>
        <v>44230</v>
      </c>
      <c r="F379" s="117">
        <f ca="1">VALUE(IFERROR(VLOOKUP(TEXT(E379,"yyyy-mm-dd"),BDiv_RAW!$F$6:$G$1048576,2,FALSE),0))*$N$2</f>
        <v>0</v>
      </c>
      <c r="G379" s="81">
        <f t="shared" ca="1" si="44"/>
        <v>44230</v>
      </c>
      <c r="H379" s="54">
        <f t="shared" ca="1" si="48"/>
        <v>44230</v>
      </c>
      <c r="I379" s="117">
        <f ca="1">VALUE(IFERROR(VLOOKUP(TEXT(H379,"yyyy-mm-dd"),BDiv_RAW!$I$6:$J$1048576,2,FALSE),0))*$N$2</f>
        <v>0</v>
      </c>
      <c r="J379" s="81">
        <f t="shared" ca="1" si="45"/>
        <v>44230</v>
      </c>
      <c r="K379" s="54">
        <f t="shared" ca="1" si="49"/>
        <v>44230</v>
      </c>
      <c r="L379" s="117">
        <f ca="1">VALUE(IFERROR(VLOOKUP(TEXT(K379,"yyyy-mm-dd"),BDiv_RAW!$L$6:$M$1048576,2,FALSE),0))*$N$2</f>
        <v>0</v>
      </c>
    </row>
    <row r="380" spans="1:12" ht="16.5">
      <c r="A380" s="120">
        <f t="shared" ca="1" si="42"/>
        <v>44231</v>
      </c>
      <c r="B380" s="54">
        <f t="shared" ca="1" si="46"/>
        <v>44231</v>
      </c>
      <c r="C380" s="117">
        <f ca="1">VALUE(IFERROR(VLOOKUP(TEXT(B380,"yyyy-mm-dd"),BDiv_RAW!$C$6:$D$1048576,2,FALSE),0))*$N$2</f>
        <v>0</v>
      </c>
      <c r="D380" s="81">
        <f t="shared" ca="1" si="43"/>
        <v>44231</v>
      </c>
      <c r="E380" s="54">
        <f t="shared" ca="1" si="47"/>
        <v>44231</v>
      </c>
      <c r="F380" s="117">
        <f ca="1">VALUE(IFERROR(VLOOKUP(TEXT(E380,"yyyy-mm-dd"),BDiv_RAW!$F$6:$G$1048576,2,FALSE),0))*$N$2</f>
        <v>0</v>
      </c>
      <c r="G380" s="81">
        <f t="shared" ca="1" si="44"/>
        <v>44231</v>
      </c>
      <c r="H380" s="54">
        <f t="shared" ca="1" si="48"/>
        <v>44231</v>
      </c>
      <c r="I380" s="117">
        <f ca="1">VALUE(IFERROR(VLOOKUP(TEXT(H380,"yyyy-mm-dd"),BDiv_RAW!$I$6:$J$1048576,2,FALSE),0))*$N$2</f>
        <v>0</v>
      </c>
      <c r="J380" s="81">
        <f t="shared" ca="1" si="45"/>
        <v>44231</v>
      </c>
      <c r="K380" s="54">
        <f t="shared" ca="1" si="49"/>
        <v>44231</v>
      </c>
      <c r="L380" s="117">
        <f ca="1">VALUE(IFERROR(VLOOKUP(TEXT(K380,"yyyy-mm-dd"),BDiv_RAW!$L$6:$M$1048576,2,FALSE),0))*$N$2</f>
        <v>0</v>
      </c>
    </row>
    <row r="381" spans="1:12" ht="16.5">
      <c r="A381" s="120">
        <f t="shared" ca="1" si="42"/>
        <v>44232</v>
      </c>
      <c r="B381" s="54">
        <f t="shared" ca="1" si="46"/>
        <v>44232</v>
      </c>
      <c r="C381" s="117">
        <f ca="1">VALUE(IFERROR(VLOOKUP(TEXT(B381,"yyyy-mm-dd"),BDiv_RAW!$C$6:$D$1048576,2,FALSE),0))*$N$2</f>
        <v>0</v>
      </c>
      <c r="D381" s="81">
        <f t="shared" ca="1" si="43"/>
        <v>44232</v>
      </c>
      <c r="E381" s="54">
        <f t="shared" ca="1" si="47"/>
        <v>44232</v>
      </c>
      <c r="F381" s="117">
        <f ca="1">VALUE(IFERROR(VLOOKUP(TEXT(E381,"yyyy-mm-dd"),BDiv_RAW!$F$6:$G$1048576,2,FALSE),0))*$N$2</f>
        <v>0</v>
      </c>
      <c r="G381" s="81">
        <f t="shared" ca="1" si="44"/>
        <v>44232</v>
      </c>
      <c r="H381" s="54">
        <f t="shared" ca="1" si="48"/>
        <v>44232</v>
      </c>
      <c r="I381" s="117">
        <f ca="1">VALUE(IFERROR(VLOOKUP(TEXT(H381,"yyyy-mm-dd"),BDiv_RAW!$I$6:$J$1048576,2,FALSE),0))*$N$2</f>
        <v>0</v>
      </c>
      <c r="J381" s="81">
        <f t="shared" ca="1" si="45"/>
        <v>44232</v>
      </c>
      <c r="K381" s="54">
        <f t="shared" ca="1" si="49"/>
        <v>44232</v>
      </c>
      <c r="L381" s="117">
        <f ca="1">VALUE(IFERROR(VLOOKUP(TEXT(K381,"yyyy-mm-dd"),BDiv_RAW!$L$6:$M$1048576,2,FALSE),0))*$N$2</f>
        <v>0</v>
      </c>
    </row>
    <row r="382" spans="1:12" ht="16.5">
      <c r="A382" s="120">
        <f t="shared" ca="1" si="42"/>
        <v>44233</v>
      </c>
      <c r="B382" s="54">
        <f t="shared" ca="1" si="46"/>
        <v>44233</v>
      </c>
      <c r="C382" s="117">
        <f ca="1">VALUE(IFERROR(VLOOKUP(TEXT(B382,"yyyy-mm-dd"),BDiv_RAW!$C$6:$D$1048576,2,FALSE),0))*$N$2</f>
        <v>0</v>
      </c>
      <c r="D382" s="81">
        <f t="shared" ca="1" si="43"/>
        <v>44233</v>
      </c>
      <c r="E382" s="54">
        <f t="shared" ca="1" si="47"/>
        <v>44233</v>
      </c>
      <c r="F382" s="117">
        <f ca="1">VALUE(IFERROR(VLOOKUP(TEXT(E382,"yyyy-mm-dd"),BDiv_RAW!$F$6:$G$1048576,2,FALSE),0))*$N$2</f>
        <v>0</v>
      </c>
      <c r="G382" s="81">
        <f t="shared" ca="1" si="44"/>
        <v>44233</v>
      </c>
      <c r="H382" s="54">
        <f t="shared" ca="1" si="48"/>
        <v>44233</v>
      </c>
      <c r="I382" s="117">
        <f ca="1">VALUE(IFERROR(VLOOKUP(TEXT(H382,"yyyy-mm-dd"),BDiv_RAW!$I$6:$J$1048576,2,FALSE),0))*$N$2</f>
        <v>0</v>
      </c>
      <c r="J382" s="81">
        <f t="shared" ca="1" si="45"/>
        <v>44233</v>
      </c>
      <c r="K382" s="54">
        <f t="shared" ca="1" si="49"/>
        <v>44233</v>
      </c>
      <c r="L382" s="117">
        <f ca="1">VALUE(IFERROR(VLOOKUP(TEXT(K382,"yyyy-mm-dd"),BDiv_RAW!$L$6:$M$1048576,2,FALSE),0))*$N$2</f>
        <v>0</v>
      </c>
    </row>
    <row r="383" spans="1:12" ht="16.5">
      <c r="A383" s="120">
        <f t="shared" ca="1" si="42"/>
        <v>44234</v>
      </c>
      <c r="B383" s="54">
        <f t="shared" ca="1" si="46"/>
        <v>44234</v>
      </c>
      <c r="C383" s="117">
        <f ca="1">VALUE(IFERROR(VLOOKUP(TEXT(B383,"yyyy-mm-dd"),BDiv_RAW!$C$6:$D$1048576,2,FALSE),0))*$N$2</f>
        <v>0</v>
      </c>
      <c r="D383" s="81">
        <f t="shared" ca="1" si="43"/>
        <v>44234</v>
      </c>
      <c r="E383" s="54">
        <f t="shared" ca="1" si="47"/>
        <v>44234</v>
      </c>
      <c r="F383" s="117">
        <f ca="1">VALUE(IFERROR(VLOOKUP(TEXT(E383,"yyyy-mm-dd"),BDiv_RAW!$F$6:$G$1048576,2,FALSE),0))*$N$2</f>
        <v>0</v>
      </c>
      <c r="G383" s="81">
        <f t="shared" ca="1" si="44"/>
        <v>44234</v>
      </c>
      <c r="H383" s="54">
        <f t="shared" ca="1" si="48"/>
        <v>44234</v>
      </c>
      <c r="I383" s="117">
        <f ca="1">VALUE(IFERROR(VLOOKUP(TEXT(H383,"yyyy-mm-dd"),BDiv_RAW!$I$6:$J$1048576,2,FALSE),0))*$N$2</f>
        <v>0</v>
      </c>
      <c r="J383" s="81">
        <f t="shared" ca="1" si="45"/>
        <v>44234</v>
      </c>
      <c r="K383" s="54">
        <f t="shared" ca="1" si="49"/>
        <v>44234</v>
      </c>
      <c r="L383" s="117">
        <f ca="1">VALUE(IFERROR(VLOOKUP(TEXT(K383,"yyyy-mm-dd"),BDiv_RAW!$L$6:$M$1048576,2,FALSE),0))*$N$2</f>
        <v>0</v>
      </c>
    </row>
    <row r="384" spans="1:12" ht="16.5">
      <c r="A384" s="120">
        <f t="shared" ca="1" si="42"/>
        <v>44235</v>
      </c>
      <c r="B384" s="54">
        <f t="shared" ca="1" si="46"/>
        <v>44235</v>
      </c>
      <c r="C384" s="117">
        <f ca="1">VALUE(IFERROR(VLOOKUP(TEXT(B384,"yyyy-mm-dd"),BDiv_RAW!$C$6:$D$1048576,2,FALSE),0))*$N$2</f>
        <v>0</v>
      </c>
      <c r="D384" s="81">
        <f t="shared" ca="1" si="43"/>
        <v>44235</v>
      </c>
      <c r="E384" s="54">
        <f t="shared" ca="1" si="47"/>
        <v>44235</v>
      </c>
      <c r="F384" s="117">
        <f ca="1">VALUE(IFERROR(VLOOKUP(TEXT(E384,"yyyy-mm-dd"),BDiv_RAW!$F$6:$G$1048576,2,FALSE),0))*$N$2</f>
        <v>0</v>
      </c>
      <c r="G384" s="81">
        <f t="shared" ca="1" si="44"/>
        <v>44235</v>
      </c>
      <c r="H384" s="54">
        <f t="shared" ca="1" si="48"/>
        <v>44235</v>
      </c>
      <c r="I384" s="117">
        <f ca="1">VALUE(IFERROR(VLOOKUP(TEXT(H384,"yyyy-mm-dd"),BDiv_RAW!$I$6:$J$1048576,2,FALSE),0))*$N$2</f>
        <v>0</v>
      </c>
      <c r="J384" s="81">
        <f t="shared" ca="1" si="45"/>
        <v>44235</v>
      </c>
      <c r="K384" s="54">
        <f t="shared" ca="1" si="49"/>
        <v>44235</v>
      </c>
      <c r="L384" s="117">
        <f ca="1">VALUE(IFERROR(VLOOKUP(TEXT(K384,"yyyy-mm-dd"),BDiv_RAW!$L$6:$M$1048576,2,FALSE),0))*$N$2</f>
        <v>0</v>
      </c>
    </row>
    <row r="385" spans="1:12" ht="16.5">
      <c r="A385" s="120">
        <f t="shared" ca="1" si="42"/>
        <v>44236</v>
      </c>
      <c r="B385" s="54">
        <f t="shared" ca="1" si="46"/>
        <v>44236</v>
      </c>
      <c r="C385" s="117">
        <f ca="1">VALUE(IFERROR(VLOOKUP(TEXT(B385,"yyyy-mm-dd"),BDiv_RAW!$C$6:$D$1048576,2,FALSE),0))*$N$2</f>
        <v>0</v>
      </c>
      <c r="D385" s="81">
        <f t="shared" ca="1" si="43"/>
        <v>44236</v>
      </c>
      <c r="E385" s="54">
        <f t="shared" ca="1" si="47"/>
        <v>44236</v>
      </c>
      <c r="F385" s="117">
        <f ca="1">VALUE(IFERROR(VLOOKUP(TEXT(E385,"yyyy-mm-dd"),BDiv_RAW!$F$6:$G$1048576,2,FALSE),0))*$N$2</f>
        <v>0</v>
      </c>
      <c r="G385" s="81">
        <f t="shared" ca="1" si="44"/>
        <v>44236</v>
      </c>
      <c r="H385" s="54">
        <f t="shared" ca="1" si="48"/>
        <v>44236</v>
      </c>
      <c r="I385" s="117">
        <f ca="1">VALUE(IFERROR(VLOOKUP(TEXT(H385,"yyyy-mm-dd"),BDiv_RAW!$I$6:$J$1048576,2,FALSE),0))*$N$2</f>
        <v>0</v>
      </c>
      <c r="J385" s="81">
        <f t="shared" ca="1" si="45"/>
        <v>44236</v>
      </c>
      <c r="K385" s="54">
        <f t="shared" ca="1" si="49"/>
        <v>44236</v>
      </c>
      <c r="L385" s="117">
        <f ca="1">VALUE(IFERROR(VLOOKUP(TEXT(K385,"yyyy-mm-dd"),BDiv_RAW!$L$6:$M$1048576,2,FALSE),0))*$N$2</f>
        <v>0</v>
      </c>
    </row>
    <row r="386" spans="1:12" ht="16.5">
      <c r="A386" s="120">
        <f t="shared" ca="1" si="42"/>
        <v>44237</v>
      </c>
      <c r="B386" s="54">
        <f t="shared" ca="1" si="46"/>
        <v>44237</v>
      </c>
      <c r="C386" s="117">
        <f ca="1">VALUE(IFERROR(VLOOKUP(TEXT(B386,"yyyy-mm-dd"),BDiv_RAW!$C$6:$D$1048576,2,FALSE),0))*$N$2</f>
        <v>0</v>
      </c>
      <c r="D386" s="81">
        <f t="shared" ca="1" si="43"/>
        <v>44237</v>
      </c>
      <c r="E386" s="54">
        <f t="shared" ca="1" si="47"/>
        <v>44237</v>
      </c>
      <c r="F386" s="117">
        <f ca="1">VALUE(IFERROR(VLOOKUP(TEXT(E386,"yyyy-mm-dd"),BDiv_RAW!$F$6:$G$1048576,2,FALSE),0))*$N$2</f>
        <v>0</v>
      </c>
      <c r="G386" s="81">
        <f t="shared" ca="1" si="44"/>
        <v>44237</v>
      </c>
      <c r="H386" s="54">
        <f t="shared" ca="1" si="48"/>
        <v>44237</v>
      </c>
      <c r="I386" s="117">
        <f ca="1">VALUE(IFERROR(VLOOKUP(TEXT(H386,"yyyy-mm-dd"),BDiv_RAW!$I$6:$J$1048576,2,FALSE),0))*$N$2</f>
        <v>0</v>
      </c>
      <c r="J386" s="81">
        <f t="shared" ca="1" si="45"/>
        <v>44237</v>
      </c>
      <c r="K386" s="54">
        <f t="shared" ca="1" si="49"/>
        <v>44237</v>
      </c>
      <c r="L386" s="117">
        <f ca="1">VALUE(IFERROR(VLOOKUP(TEXT(K386,"yyyy-mm-dd"),BDiv_RAW!$L$6:$M$1048576,2,FALSE),0))*$N$2</f>
        <v>0</v>
      </c>
    </row>
    <row r="387" spans="1:12" ht="16.5">
      <c r="A387" s="120">
        <f t="shared" ref="A387:A450" ca="1" si="50">B387</f>
        <v>44238</v>
      </c>
      <c r="B387" s="54">
        <f t="shared" ca="1" si="46"/>
        <v>44238</v>
      </c>
      <c r="C387" s="117">
        <f ca="1">VALUE(IFERROR(VLOOKUP(TEXT(B387,"yyyy-mm-dd"),BDiv_RAW!$C$6:$D$1048576,2,FALSE),0))*$N$2</f>
        <v>0</v>
      </c>
      <c r="D387" s="81">
        <f t="shared" ref="D387:D450" ca="1" si="51">E387</f>
        <v>44238</v>
      </c>
      <c r="E387" s="54">
        <f t="shared" ca="1" si="47"/>
        <v>44238</v>
      </c>
      <c r="F387" s="117">
        <f ca="1">VALUE(IFERROR(VLOOKUP(TEXT(E387,"yyyy-mm-dd"),BDiv_RAW!$F$6:$G$1048576,2,FALSE),0))*$N$2</f>
        <v>0</v>
      </c>
      <c r="G387" s="81">
        <f t="shared" ref="G387:G450" ca="1" si="52">H387</f>
        <v>44238</v>
      </c>
      <c r="H387" s="54">
        <f t="shared" ca="1" si="48"/>
        <v>44238</v>
      </c>
      <c r="I387" s="117">
        <f ca="1">VALUE(IFERROR(VLOOKUP(TEXT(H387,"yyyy-mm-dd"),BDiv_RAW!$I$6:$J$1048576,2,FALSE),0))*$N$2</f>
        <v>0</v>
      </c>
      <c r="J387" s="81">
        <f t="shared" ref="J387:J450" ca="1" si="53">K387</f>
        <v>44238</v>
      </c>
      <c r="K387" s="54">
        <f t="shared" ca="1" si="49"/>
        <v>44238</v>
      </c>
      <c r="L387" s="117">
        <f ca="1">VALUE(IFERROR(VLOOKUP(TEXT(K387,"yyyy-mm-dd"),BDiv_RAW!$L$6:$M$1048576,2,FALSE),0))*$N$2</f>
        <v>0</v>
      </c>
    </row>
    <row r="388" spans="1:12" ht="16.5">
      <c r="A388" s="120">
        <f t="shared" ca="1" si="50"/>
        <v>44239</v>
      </c>
      <c r="B388" s="54">
        <f t="shared" ref="B388:B451" ca="1" si="54">B387+1</f>
        <v>44239</v>
      </c>
      <c r="C388" s="117">
        <f ca="1">VALUE(IFERROR(VLOOKUP(TEXT(B388,"yyyy-mm-dd"),BDiv_RAW!$C$6:$D$1048576,2,FALSE),0))*$N$2</f>
        <v>0</v>
      </c>
      <c r="D388" s="81">
        <f t="shared" ca="1" si="51"/>
        <v>44239</v>
      </c>
      <c r="E388" s="54">
        <f t="shared" ref="E388:E451" ca="1" si="55">E387+1</f>
        <v>44239</v>
      </c>
      <c r="F388" s="117">
        <f ca="1">VALUE(IFERROR(VLOOKUP(TEXT(E388,"yyyy-mm-dd"),BDiv_RAW!$F$6:$G$1048576,2,FALSE),0))*$N$2</f>
        <v>0</v>
      </c>
      <c r="G388" s="81">
        <f t="shared" ca="1" si="52"/>
        <v>44239</v>
      </c>
      <c r="H388" s="54">
        <f t="shared" ref="H388:H451" ca="1" si="56">H387+1</f>
        <v>44239</v>
      </c>
      <c r="I388" s="117">
        <f ca="1">VALUE(IFERROR(VLOOKUP(TEXT(H388,"yyyy-mm-dd"),BDiv_RAW!$I$6:$J$1048576,2,FALSE),0))*$N$2</f>
        <v>0</v>
      </c>
      <c r="J388" s="81">
        <f t="shared" ca="1" si="53"/>
        <v>44239</v>
      </c>
      <c r="K388" s="54">
        <f t="shared" ref="K388:K451" ca="1" si="57">K387+1</f>
        <v>44239</v>
      </c>
      <c r="L388" s="117">
        <f ca="1">VALUE(IFERROR(VLOOKUP(TEXT(K388,"yyyy-mm-dd"),BDiv_RAW!$L$6:$M$1048576,2,FALSE),0))*$N$2</f>
        <v>0</v>
      </c>
    </row>
    <row r="389" spans="1:12" ht="16.5">
      <c r="A389" s="120">
        <f t="shared" ca="1" si="50"/>
        <v>44240</v>
      </c>
      <c r="B389" s="54">
        <f t="shared" ca="1" si="54"/>
        <v>44240</v>
      </c>
      <c r="C389" s="117">
        <f ca="1">VALUE(IFERROR(VLOOKUP(TEXT(B389,"yyyy-mm-dd"),BDiv_RAW!$C$6:$D$1048576,2,FALSE),0))*$N$2</f>
        <v>0</v>
      </c>
      <c r="D389" s="81">
        <f t="shared" ca="1" si="51"/>
        <v>44240</v>
      </c>
      <c r="E389" s="54">
        <f t="shared" ca="1" si="55"/>
        <v>44240</v>
      </c>
      <c r="F389" s="117">
        <f ca="1">VALUE(IFERROR(VLOOKUP(TEXT(E389,"yyyy-mm-dd"),BDiv_RAW!$F$6:$G$1048576,2,FALSE),0))*$N$2</f>
        <v>0</v>
      </c>
      <c r="G389" s="81">
        <f t="shared" ca="1" si="52"/>
        <v>44240</v>
      </c>
      <c r="H389" s="54">
        <f t="shared" ca="1" si="56"/>
        <v>44240</v>
      </c>
      <c r="I389" s="117">
        <f ca="1">VALUE(IFERROR(VLOOKUP(TEXT(H389,"yyyy-mm-dd"),BDiv_RAW!$I$6:$J$1048576,2,FALSE),0))*$N$2</f>
        <v>0</v>
      </c>
      <c r="J389" s="81">
        <f t="shared" ca="1" si="53"/>
        <v>44240</v>
      </c>
      <c r="K389" s="54">
        <f t="shared" ca="1" si="57"/>
        <v>44240</v>
      </c>
      <c r="L389" s="117">
        <f ca="1">VALUE(IFERROR(VLOOKUP(TEXT(K389,"yyyy-mm-dd"),BDiv_RAW!$L$6:$M$1048576,2,FALSE),0))*$N$2</f>
        <v>0</v>
      </c>
    </row>
    <row r="390" spans="1:12" ht="16.5">
      <c r="A390" s="120">
        <f t="shared" ca="1" si="50"/>
        <v>44241</v>
      </c>
      <c r="B390" s="54">
        <f t="shared" ca="1" si="54"/>
        <v>44241</v>
      </c>
      <c r="C390" s="117">
        <f ca="1">VALUE(IFERROR(VLOOKUP(TEXT(B390,"yyyy-mm-dd"),BDiv_RAW!$C$6:$D$1048576,2,FALSE),0))*$N$2</f>
        <v>0</v>
      </c>
      <c r="D390" s="81">
        <f t="shared" ca="1" si="51"/>
        <v>44241</v>
      </c>
      <c r="E390" s="54">
        <f t="shared" ca="1" si="55"/>
        <v>44241</v>
      </c>
      <c r="F390" s="117">
        <f ca="1">VALUE(IFERROR(VLOOKUP(TEXT(E390,"yyyy-mm-dd"),BDiv_RAW!$F$6:$G$1048576,2,FALSE),0))*$N$2</f>
        <v>0</v>
      </c>
      <c r="G390" s="81">
        <f t="shared" ca="1" si="52"/>
        <v>44241</v>
      </c>
      <c r="H390" s="54">
        <f t="shared" ca="1" si="56"/>
        <v>44241</v>
      </c>
      <c r="I390" s="117">
        <f ca="1">VALUE(IFERROR(VLOOKUP(TEXT(H390,"yyyy-mm-dd"),BDiv_RAW!$I$6:$J$1048576,2,FALSE),0))*$N$2</f>
        <v>0</v>
      </c>
      <c r="J390" s="81">
        <f t="shared" ca="1" si="53"/>
        <v>44241</v>
      </c>
      <c r="K390" s="54">
        <f t="shared" ca="1" si="57"/>
        <v>44241</v>
      </c>
      <c r="L390" s="117">
        <f ca="1">VALUE(IFERROR(VLOOKUP(TEXT(K390,"yyyy-mm-dd"),BDiv_RAW!$L$6:$M$1048576,2,FALSE),0))*$N$2</f>
        <v>0</v>
      </c>
    </row>
    <row r="391" spans="1:12" ht="16.5">
      <c r="A391" s="120">
        <f t="shared" ca="1" si="50"/>
        <v>44242</v>
      </c>
      <c r="B391" s="54">
        <f t="shared" ca="1" si="54"/>
        <v>44242</v>
      </c>
      <c r="C391" s="117">
        <f ca="1">VALUE(IFERROR(VLOOKUP(TEXT(B391,"yyyy-mm-dd"),BDiv_RAW!$C$6:$D$1048576,2,FALSE),0))*$N$2</f>
        <v>0</v>
      </c>
      <c r="D391" s="81">
        <f t="shared" ca="1" si="51"/>
        <v>44242</v>
      </c>
      <c r="E391" s="54">
        <f t="shared" ca="1" si="55"/>
        <v>44242</v>
      </c>
      <c r="F391" s="117">
        <f ca="1">VALUE(IFERROR(VLOOKUP(TEXT(E391,"yyyy-mm-dd"),BDiv_RAW!$F$6:$G$1048576,2,FALSE),0))*$N$2</f>
        <v>0</v>
      </c>
      <c r="G391" s="81">
        <f t="shared" ca="1" si="52"/>
        <v>44242</v>
      </c>
      <c r="H391" s="54">
        <f t="shared" ca="1" si="56"/>
        <v>44242</v>
      </c>
      <c r="I391" s="117">
        <f ca="1">VALUE(IFERROR(VLOOKUP(TEXT(H391,"yyyy-mm-dd"),BDiv_RAW!$I$6:$J$1048576,2,FALSE),0))*$N$2</f>
        <v>0</v>
      </c>
      <c r="J391" s="81">
        <f t="shared" ca="1" si="53"/>
        <v>44242</v>
      </c>
      <c r="K391" s="54">
        <f t="shared" ca="1" si="57"/>
        <v>44242</v>
      </c>
      <c r="L391" s="117">
        <f ca="1">VALUE(IFERROR(VLOOKUP(TEXT(K391,"yyyy-mm-dd"),BDiv_RAW!$L$6:$M$1048576,2,FALSE),0))*$N$2</f>
        <v>0</v>
      </c>
    </row>
    <row r="392" spans="1:12" ht="16.5">
      <c r="A392" s="120">
        <f t="shared" ca="1" si="50"/>
        <v>44243</v>
      </c>
      <c r="B392" s="54">
        <f t="shared" ca="1" si="54"/>
        <v>44243</v>
      </c>
      <c r="C392" s="117">
        <f ca="1">VALUE(IFERROR(VLOOKUP(TEXT(B392,"yyyy-mm-dd"),BDiv_RAW!$C$6:$D$1048576,2,FALSE),0))*$N$2</f>
        <v>0</v>
      </c>
      <c r="D392" s="81">
        <f t="shared" ca="1" si="51"/>
        <v>44243</v>
      </c>
      <c r="E392" s="54">
        <f t="shared" ca="1" si="55"/>
        <v>44243</v>
      </c>
      <c r="F392" s="117">
        <f ca="1">VALUE(IFERROR(VLOOKUP(TEXT(E392,"yyyy-mm-dd"),BDiv_RAW!$F$6:$G$1048576,2,FALSE),0))*$N$2</f>
        <v>0</v>
      </c>
      <c r="G392" s="81">
        <f t="shared" ca="1" si="52"/>
        <v>44243</v>
      </c>
      <c r="H392" s="54">
        <f t="shared" ca="1" si="56"/>
        <v>44243</v>
      </c>
      <c r="I392" s="117">
        <f ca="1">VALUE(IFERROR(VLOOKUP(TEXT(H392,"yyyy-mm-dd"),BDiv_RAW!$I$6:$J$1048576,2,FALSE),0))*$N$2</f>
        <v>0</v>
      </c>
      <c r="J392" s="81">
        <f t="shared" ca="1" si="53"/>
        <v>44243</v>
      </c>
      <c r="K392" s="54">
        <f t="shared" ca="1" si="57"/>
        <v>44243</v>
      </c>
      <c r="L392" s="117">
        <f ca="1">VALUE(IFERROR(VLOOKUP(TEXT(K392,"yyyy-mm-dd"),BDiv_RAW!$L$6:$M$1048576,2,FALSE),0))*$N$2</f>
        <v>0</v>
      </c>
    </row>
    <row r="393" spans="1:12" ht="16.5">
      <c r="A393" s="120">
        <f t="shared" ca="1" si="50"/>
        <v>44244</v>
      </c>
      <c r="B393" s="54">
        <f t="shared" ca="1" si="54"/>
        <v>44244</v>
      </c>
      <c r="C393" s="117">
        <f ca="1">VALUE(IFERROR(VLOOKUP(TEXT(B393,"yyyy-mm-dd"),BDiv_RAW!$C$6:$D$1048576,2,FALSE),0))*$N$2</f>
        <v>0</v>
      </c>
      <c r="D393" s="81">
        <f t="shared" ca="1" si="51"/>
        <v>44244</v>
      </c>
      <c r="E393" s="54">
        <f t="shared" ca="1" si="55"/>
        <v>44244</v>
      </c>
      <c r="F393" s="117">
        <f ca="1">VALUE(IFERROR(VLOOKUP(TEXT(E393,"yyyy-mm-dd"),BDiv_RAW!$F$6:$G$1048576,2,FALSE),0))*$N$2</f>
        <v>0</v>
      </c>
      <c r="G393" s="81">
        <f t="shared" ca="1" si="52"/>
        <v>44244</v>
      </c>
      <c r="H393" s="54">
        <f t="shared" ca="1" si="56"/>
        <v>44244</v>
      </c>
      <c r="I393" s="117">
        <f ca="1">VALUE(IFERROR(VLOOKUP(TEXT(H393,"yyyy-mm-dd"),BDiv_RAW!$I$6:$J$1048576,2,FALSE),0))*$N$2</f>
        <v>0</v>
      </c>
      <c r="J393" s="81">
        <f t="shared" ca="1" si="53"/>
        <v>44244</v>
      </c>
      <c r="K393" s="54">
        <f t="shared" ca="1" si="57"/>
        <v>44244</v>
      </c>
      <c r="L393" s="117">
        <f ca="1">VALUE(IFERROR(VLOOKUP(TEXT(K393,"yyyy-mm-dd"),BDiv_RAW!$L$6:$M$1048576,2,FALSE),0))*$N$2</f>
        <v>0</v>
      </c>
    </row>
    <row r="394" spans="1:12" ht="16.5">
      <c r="A394" s="120">
        <f t="shared" ca="1" si="50"/>
        <v>44245</v>
      </c>
      <c r="B394" s="54">
        <f t="shared" ca="1" si="54"/>
        <v>44245</v>
      </c>
      <c r="C394" s="117">
        <f ca="1">VALUE(IFERROR(VLOOKUP(TEXT(B394,"yyyy-mm-dd"),BDiv_RAW!$C$6:$D$1048576,2,FALSE),0))*$N$2</f>
        <v>0</v>
      </c>
      <c r="D394" s="81">
        <f t="shared" ca="1" si="51"/>
        <v>44245</v>
      </c>
      <c r="E394" s="54">
        <f t="shared" ca="1" si="55"/>
        <v>44245</v>
      </c>
      <c r="F394" s="117">
        <f ca="1">VALUE(IFERROR(VLOOKUP(TEXT(E394,"yyyy-mm-dd"),BDiv_RAW!$F$6:$G$1048576,2,FALSE),0))*$N$2</f>
        <v>0</v>
      </c>
      <c r="G394" s="81">
        <f t="shared" ca="1" si="52"/>
        <v>44245</v>
      </c>
      <c r="H394" s="54">
        <f t="shared" ca="1" si="56"/>
        <v>44245</v>
      </c>
      <c r="I394" s="117">
        <f ca="1">VALUE(IFERROR(VLOOKUP(TEXT(H394,"yyyy-mm-dd"),BDiv_RAW!$I$6:$J$1048576,2,FALSE),0))*$N$2</f>
        <v>0</v>
      </c>
      <c r="J394" s="81">
        <f t="shared" ca="1" si="53"/>
        <v>44245</v>
      </c>
      <c r="K394" s="54">
        <f t="shared" ca="1" si="57"/>
        <v>44245</v>
      </c>
      <c r="L394" s="117">
        <f ca="1">VALUE(IFERROR(VLOOKUP(TEXT(K394,"yyyy-mm-dd"),BDiv_RAW!$L$6:$M$1048576,2,FALSE),0))*$N$2</f>
        <v>0</v>
      </c>
    </row>
    <row r="395" spans="1:12" ht="16.5">
      <c r="A395" s="120">
        <f t="shared" ca="1" si="50"/>
        <v>44246</v>
      </c>
      <c r="B395" s="54">
        <f t="shared" ca="1" si="54"/>
        <v>44246</v>
      </c>
      <c r="C395" s="117">
        <f ca="1">VALUE(IFERROR(VLOOKUP(TEXT(B395,"yyyy-mm-dd"),BDiv_RAW!$C$6:$D$1048576,2,FALSE),0))*$N$2</f>
        <v>0</v>
      </c>
      <c r="D395" s="81">
        <f t="shared" ca="1" si="51"/>
        <v>44246</v>
      </c>
      <c r="E395" s="54">
        <f t="shared" ca="1" si="55"/>
        <v>44246</v>
      </c>
      <c r="F395" s="117">
        <f ca="1">VALUE(IFERROR(VLOOKUP(TEXT(E395,"yyyy-mm-dd"),BDiv_RAW!$F$6:$G$1048576,2,FALSE),0))*$N$2</f>
        <v>0</v>
      </c>
      <c r="G395" s="81">
        <f t="shared" ca="1" si="52"/>
        <v>44246</v>
      </c>
      <c r="H395" s="54">
        <f t="shared" ca="1" si="56"/>
        <v>44246</v>
      </c>
      <c r="I395" s="117">
        <f ca="1">VALUE(IFERROR(VLOOKUP(TEXT(H395,"yyyy-mm-dd"),BDiv_RAW!$I$6:$J$1048576,2,FALSE),0))*$N$2</f>
        <v>0</v>
      </c>
      <c r="J395" s="81">
        <f t="shared" ca="1" si="53"/>
        <v>44246</v>
      </c>
      <c r="K395" s="54">
        <f t="shared" ca="1" si="57"/>
        <v>44246</v>
      </c>
      <c r="L395" s="117">
        <f ca="1">VALUE(IFERROR(VLOOKUP(TEXT(K395,"yyyy-mm-dd"),BDiv_RAW!$L$6:$M$1048576,2,FALSE),0))*$N$2</f>
        <v>0</v>
      </c>
    </row>
    <row r="396" spans="1:12" ht="16.5">
      <c r="A396" s="120">
        <f t="shared" ca="1" si="50"/>
        <v>44247</v>
      </c>
      <c r="B396" s="54">
        <f t="shared" ca="1" si="54"/>
        <v>44247</v>
      </c>
      <c r="C396" s="117">
        <f ca="1">VALUE(IFERROR(VLOOKUP(TEXT(B396,"yyyy-mm-dd"),BDiv_RAW!$C$6:$D$1048576,2,FALSE),0))*$N$2</f>
        <v>0</v>
      </c>
      <c r="D396" s="81">
        <f t="shared" ca="1" si="51"/>
        <v>44247</v>
      </c>
      <c r="E396" s="54">
        <f t="shared" ca="1" si="55"/>
        <v>44247</v>
      </c>
      <c r="F396" s="117">
        <f ca="1">VALUE(IFERROR(VLOOKUP(TEXT(E396,"yyyy-mm-dd"),BDiv_RAW!$F$6:$G$1048576,2,FALSE),0))*$N$2</f>
        <v>0</v>
      </c>
      <c r="G396" s="81">
        <f t="shared" ca="1" si="52"/>
        <v>44247</v>
      </c>
      <c r="H396" s="54">
        <f t="shared" ca="1" si="56"/>
        <v>44247</v>
      </c>
      <c r="I396" s="117">
        <f ca="1">VALUE(IFERROR(VLOOKUP(TEXT(H396,"yyyy-mm-dd"),BDiv_RAW!$I$6:$J$1048576,2,FALSE),0))*$N$2</f>
        <v>0</v>
      </c>
      <c r="J396" s="81">
        <f t="shared" ca="1" si="53"/>
        <v>44247</v>
      </c>
      <c r="K396" s="54">
        <f t="shared" ca="1" si="57"/>
        <v>44247</v>
      </c>
      <c r="L396" s="117">
        <f ca="1">VALUE(IFERROR(VLOOKUP(TEXT(K396,"yyyy-mm-dd"),BDiv_RAW!$L$6:$M$1048576,2,FALSE),0))*$N$2</f>
        <v>0</v>
      </c>
    </row>
    <row r="397" spans="1:12" ht="16.5">
      <c r="A397" s="120">
        <f t="shared" ca="1" si="50"/>
        <v>44248</v>
      </c>
      <c r="B397" s="54">
        <f t="shared" ca="1" si="54"/>
        <v>44248</v>
      </c>
      <c r="C397" s="117">
        <f ca="1">VALUE(IFERROR(VLOOKUP(TEXT(B397,"yyyy-mm-dd"),BDiv_RAW!$C$6:$D$1048576,2,FALSE),0))*$N$2</f>
        <v>0</v>
      </c>
      <c r="D397" s="81">
        <f t="shared" ca="1" si="51"/>
        <v>44248</v>
      </c>
      <c r="E397" s="54">
        <f t="shared" ca="1" si="55"/>
        <v>44248</v>
      </c>
      <c r="F397" s="117">
        <f ca="1">VALUE(IFERROR(VLOOKUP(TEXT(E397,"yyyy-mm-dd"),BDiv_RAW!$F$6:$G$1048576,2,FALSE),0))*$N$2</f>
        <v>0</v>
      </c>
      <c r="G397" s="81">
        <f t="shared" ca="1" si="52"/>
        <v>44248</v>
      </c>
      <c r="H397" s="54">
        <f t="shared" ca="1" si="56"/>
        <v>44248</v>
      </c>
      <c r="I397" s="117">
        <f ca="1">VALUE(IFERROR(VLOOKUP(TEXT(H397,"yyyy-mm-dd"),BDiv_RAW!$I$6:$J$1048576,2,FALSE),0))*$N$2</f>
        <v>0</v>
      </c>
      <c r="J397" s="81">
        <f t="shared" ca="1" si="53"/>
        <v>44248</v>
      </c>
      <c r="K397" s="54">
        <f t="shared" ca="1" si="57"/>
        <v>44248</v>
      </c>
      <c r="L397" s="117">
        <f ca="1">VALUE(IFERROR(VLOOKUP(TEXT(K397,"yyyy-mm-dd"),BDiv_RAW!$L$6:$M$1048576,2,FALSE),0))*$N$2</f>
        <v>0</v>
      </c>
    </row>
    <row r="398" spans="1:12" ht="16.5">
      <c r="A398" s="120">
        <f t="shared" ca="1" si="50"/>
        <v>44249</v>
      </c>
      <c r="B398" s="54">
        <f t="shared" ca="1" si="54"/>
        <v>44249</v>
      </c>
      <c r="C398" s="117">
        <f ca="1">VALUE(IFERROR(VLOOKUP(TEXT(B398,"yyyy-mm-dd"),BDiv_RAW!$C$6:$D$1048576,2,FALSE),0))*$N$2</f>
        <v>0</v>
      </c>
      <c r="D398" s="81">
        <f t="shared" ca="1" si="51"/>
        <v>44249</v>
      </c>
      <c r="E398" s="54">
        <f t="shared" ca="1" si="55"/>
        <v>44249</v>
      </c>
      <c r="F398" s="117">
        <f ca="1">VALUE(IFERROR(VLOOKUP(TEXT(E398,"yyyy-mm-dd"),BDiv_RAW!$F$6:$G$1048576,2,FALSE),0))*$N$2</f>
        <v>0</v>
      </c>
      <c r="G398" s="81">
        <f t="shared" ca="1" si="52"/>
        <v>44249</v>
      </c>
      <c r="H398" s="54">
        <f t="shared" ca="1" si="56"/>
        <v>44249</v>
      </c>
      <c r="I398" s="117">
        <f ca="1">VALUE(IFERROR(VLOOKUP(TEXT(H398,"yyyy-mm-dd"),BDiv_RAW!$I$6:$J$1048576,2,FALSE),0))*$N$2</f>
        <v>0</v>
      </c>
      <c r="J398" s="81">
        <f t="shared" ca="1" si="53"/>
        <v>44249</v>
      </c>
      <c r="K398" s="54">
        <f t="shared" ca="1" si="57"/>
        <v>44249</v>
      </c>
      <c r="L398" s="117">
        <f ca="1">VALUE(IFERROR(VLOOKUP(TEXT(K398,"yyyy-mm-dd"),BDiv_RAW!$L$6:$M$1048576,2,FALSE),0))*$N$2</f>
        <v>0</v>
      </c>
    </row>
    <row r="399" spans="1:12" ht="16.5">
      <c r="A399" s="120">
        <f t="shared" ca="1" si="50"/>
        <v>44250</v>
      </c>
      <c r="B399" s="54">
        <f t="shared" ca="1" si="54"/>
        <v>44250</v>
      </c>
      <c r="C399" s="117">
        <f ca="1">VALUE(IFERROR(VLOOKUP(TEXT(B399,"yyyy-mm-dd"),BDiv_RAW!$C$6:$D$1048576,2,FALSE),0))*$N$2</f>
        <v>0</v>
      </c>
      <c r="D399" s="81">
        <f t="shared" ca="1" si="51"/>
        <v>44250</v>
      </c>
      <c r="E399" s="54">
        <f t="shared" ca="1" si="55"/>
        <v>44250</v>
      </c>
      <c r="F399" s="117">
        <f ca="1">VALUE(IFERROR(VLOOKUP(TEXT(E399,"yyyy-mm-dd"),BDiv_RAW!$F$6:$G$1048576,2,FALSE),0))*$N$2</f>
        <v>0</v>
      </c>
      <c r="G399" s="81">
        <f t="shared" ca="1" si="52"/>
        <v>44250</v>
      </c>
      <c r="H399" s="54">
        <f t="shared" ca="1" si="56"/>
        <v>44250</v>
      </c>
      <c r="I399" s="117">
        <f ca="1">VALUE(IFERROR(VLOOKUP(TEXT(H399,"yyyy-mm-dd"),BDiv_RAW!$I$6:$J$1048576,2,FALSE),0))*$N$2</f>
        <v>0</v>
      </c>
      <c r="J399" s="81">
        <f t="shared" ca="1" si="53"/>
        <v>44250</v>
      </c>
      <c r="K399" s="54">
        <f t="shared" ca="1" si="57"/>
        <v>44250</v>
      </c>
      <c r="L399" s="117">
        <f ca="1">VALUE(IFERROR(VLOOKUP(TEXT(K399,"yyyy-mm-dd"),BDiv_RAW!$L$6:$M$1048576,2,FALSE),0))*$N$2</f>
        <v>0</v>
      </c>
    </row>
    <row r="400" spans="1:12" ht="16.5">
      <c r="A400" s="120">
        <f t="shared" ca="1" si="50"/>
        <v>44251</v>
      </c>
      <c r="B400" s="54">
        <f t="shared" ca="1" si="54"/>
        <v>44251</v>
      </c>
      <c r="C400" s="117">
        <f ca="1">VALUE(IFERROR(VLOOKUP(TEXT(B400,"yyyy-mm-dd"),BDiv_RAW!$C$6:$D$1048576,2,FALSE),0))*$N$2</f>
        <v>0</v>
      </c>
      <c r="D400" s="81">
        <f t="shared" ca="1" si="51"/>
        <v>44251</v>
      </c>
      <c r="E400" s="54">
        <f t="shared" ca="1" si="55"/>
        <v>44251</v>
      </c>
      <c r="F400" s="117">
        <f ca="1">VALUE(IFERROR(VLOOKUP(TEXT(E400,"yyyy-mm-dd"),BDiv_RAW!$F$6:$G$1048576,2,FALSE),0))*$N$2</f>
        <v>0</v>
      </c>
      <c r="G400" s="81">
        <f t="shared" ca="1" si="52"/>
        <v>44251</v>
      </c>
      <c r="H400" s="54">
        <f t="shared" ca="1" si="56"/>
        <v>44251</v>
      </c>
      <c r="I400" s="117">
        <f ca="1">VALUE(IFERROR(VLOOKUP(TEXT(H400,"yyyy-mm-dd"),BDiv_RAW!$I$6:$J$1048576,2,FALSE),0))*$N$2</f>
        <v>0</v>
      </c>
      <c r="J400" s="81">
        <f t="shared" ca="1" si="53"/>
        <v>44251</v>
      </c>
      <c r="K400" s="54">
        <f t="shared" ca="1" si="57"/>
        <v>44251</v>
      </c>
      <c r="L400" s="117">
        <f ca="1">VALUE(IFERROR(VLOOKUP(TEXT(K400,"yyyy-mm-dd"),BDiv_RAW!$L$6:$M$1048576,2,FALSE),0))*$N$2</f>
        <v>0</v>
      </c>
    </row>
    <row r="401" spans="1:12" ht="16.5">
      <c r="A401" s="120">
        <f t="shared" ca="1" si="50"/>
        <v>44252</v>
      </c>
      <c r="B401" s="54">
        <f t="shared" ca="1" si="54"/>
        <v>44252</v>
      </c>
      <c r="C401" s="117">
        <f ca="1">VALUE(IFERROR(VLOOKUP(TEXT(B401,"yyyy-mm-dd"),BDiv_RAW!$C$6:$D$1048576,2,FALSE),0))*$N$2</f>
        <v>0</v>
      </c>
      <c r="D401" s="81">
        <f t="shared" ca="1" si="51"/>
        <v>44252</v>
      </c>
      <c r="E401" s="54">
        <f t="shared" ca="1" si="55"/>
        <v>44252</v>
      </c>
      <c r="F401" s="117">
        <f ca="1">VALUE(IFERROR(VLOOKUP(TEXT(E401,"yyyy-mm-dd"),BDiv_RAW!$F$6:$G$1048576,2,FALSE),0))*$N$2</f>
        <v>0</v>
      </c>
      <c r="G401" s="81">
        <f t="shared" ca="1" si="52"/>
        <v>44252</v>
      </c>
      <c r="H401" s="54">
        <f t="shared" ca="1" si="56"/>
        <v>44252</v>
      </c>
      <c r="I401" s="117">
        <f ca="1">VALUE(IFERROR(VLOOKUP(TEXT(H401,"yyyy-mm-dd"),BDiv_RAW!$I$6:$J$1048576,2,FALSE),0))*$N$2</f>
        <v>0</v>
      </c>
      <c r="J401" s="81">
        <f t="shared" ca="1" si="53"/>
        <v>44252</v>
      </c>
      <c r="K401" s="54">
        <f t="shared" ca="1" si="57"/>
        <v>44252</v>
      </c>
      <c r="L401" s="117">
        <f ca="1">VALUE(IFERROR(VLOOKUP(TEXT(K401,"yyyy-mm-dd"),BDiv_RAW!$L$6:$M$1048576,2,FALSE),0))*$N$2</f>
        <v>0</v>
      </c>
    </row>
    <row r="402" spans="1:12" ht="16.5">
      <c r="A402" s="120">
        <f t="shared" ca="1" si="50"/>
        <v>44253</v>
      </c>
      <c r="B402" s="54">
        <f t="shared" ca="1" si="54"/>
        <v>44253</v>
      </c>
      <c r="C402" s="117">
        <f ca="1">VALUE(IFERROR(VLOOKUP(TEXT(B402,"yyyy-mm-dd"),BDiv_RAW!$C$6:$D$1048576,2,FALSE),0))*$N$2</f>
        <v>0</v>
      </c>
      <c r="D402" s="81">
        <f t="shared" ca="1" si="51"/>
        <v>44253</v>
      </c>
      <c r="E402" s="54">
        <f t="shared" ca="1" si="55"/>
        <v>44253</v>
      </c>
      <c r="F402" s="117">
        <f ca="1">VALUE(IFERROR(VLOOKUP(TEXT(E402,"yyyy-mm-dd"),BDiv_RAW!$F$6:$G$1048576,2,FALSE),0))*$N$2</f>
        <v>0</v>
      </c>
      <c r="G402" s="81">
        <f t="shared" ca="1" si="52"/>
        <v>44253</v>
      </c>
      <c r="H402" s="54">
        <f t="shared" ca="1" si="56"/>
        <v>44253</v>
      </c>
      <c r="I402" s="117">
        <f ca="1">VALUE(IFERROR(VLOOKUP(TEXT(H402,"yyyy-mm-dd"),BDiv_RAW!$I$6:$J$1048576,2,FALSE),0))*$N$2</f>
        <v>0</v>
      </c>
      <c r="J402" s="81">
        <f t="shared" ca="1" si="53"/>
        <v>44253</v>
      </c>
      <c r="K402" s="54">
        <f t="shared" ca="1" si="57"/>
        <v>44253</v>
      </c>
      <c r="L402" s="117">
        <f ca="1">VALUE(IFERROR(VLOOKUP(TEXT(K402,"yyyy-mm-dd"),BDiv_RAW!$L$6:$M$1048576,2,FALSE),0))*$N$2</f>
        <v>0</v>
      </c>
    </row>
    <row r="403" spans="1:12" ht="16.5">
      <c r="A403" s="120">
        <f t="shared" ca="1" si="50"/>
        <v>44254</v>
      </c>
      <c r="B403" s="54">
        <f t="shared" ca="1" si="54"/>
        <v>44254</v>
      </c>
      <c r="C403" s="117">
        <f ca="1">VALUE(IFERROR(VLOOKUP(TEXT(B403,"yyyy-mm-dd"),BDiv_RAW!$C$6:$D$1048576,2,FALSE),0))*$N$2</f>
        <v>0</v>
      </c>
      <c r="D403" s="81">
        <f t="shared" ca="1" si="51"/>
        <v>44254</v>
      </c>
      <c r="E403" s="54">
        <f t="shared" ca="1" si="55"/>
        <v>44254</v>
      </c>
      <c r="F403" s="117">
        <f ca="1">VALUE(IFERROR(VLOOKUP(TEXT(E403,"yyyy-mm-dd"),BDiv_RAW!$F$6:$G$1048576,2,FALSE),0))*$N$2</f>
        <v>0</v>
      </c>
      <c r="G403" s="81">
        <f t="shared" ca="1" si="52"/>
        <v>44254</v>
      </c>
      <c r="H403" s="54">
        <f t="shared" ca="1" si="56"/>
        <v>44254</v>
      </c>
      <c r="I403" s="117">
        <f ca="1">VALUE(IFERROR(VLOOKUP(TEXT(H403,"yyyy-mm-dd"),BDiv_RAW!$I$6:$J$1048576,2,FALSE),0))*$N$2</f>
        <v>0</v>
      </c>
      <c r="J403" s="81">
        <f t="shared" ca="1" si="53"/>
        <v>44254</v>
      </c>
      <c r="K403" s="54">
        <f t="shared" ca="1" si="57"/>
        <v>44254</v>
      </c>
      <c r="L403" s="117">
        <f ca="1">VALUE(IFERROR(VLOOKUP(TEXT(K403,"yyyy-mm-dd"),BDiv_RAW!$L$6:$M$1048576,2,FALSE),0))*$N$2</f>
        <v>0</v>
      </c>
    </row>
    <row r="404" spans="1:12" ht="16.5">
      <c r="A404" s="120">
        <f t="shared" ca="1" si="50"/>
        <v>44255</v>
      </c>
      <c r="B404" s="54">
        <f t="shared" ca="1" si="54"/>
        <v>44255</v>
      </c>
      <c r="C404" s="117">
        <f ca="1">VALUE(IFERROR(VLOOKUP(TEXT(B404,"yyyy-mm-dd"),BDiv_RAW!$C$6:$D$1048576,2,FALSE),0))*$N$2</f>
        <v>0</v>
      </c>
      <c r="D404" s="81">
        <f t="shared" ca="1" si="51"/>
        <v>44255</v>
      </c>
      <c r="E404" s="54">
        <f t="shared" ca="1" si="55"/>
        <v>44255</v>
      </c>
      <c r="F404" s="117">
        <f ca="1">VALUE(IFERROR(VLOOKUP(TEXT(E404,"yyyy-mm-dd"),BDiv_RAW!$F$6:$G$1048576,2,FALSE),0))*$N$2</f>
        <v>0</v>
      </c>
      <c r="G404" s="81">
        <f t="shared" ca="1" si="52"/>
        <v>44255</v>
      </c>
      <c r="H404" s="54">
        <f t="shared" ca="1" si="56"/>
        <v>44255</v>
      </c>
      <c r="I404" s="117">
        <f ca="1">VALUE(IFERROR(VLOOKUP(TEXT(H404,"yyyy-mm-dd"),BDiv_RAW!$I$6:$J$1048576,2,FALSE),0))*$N$2</f>
        <v>0</v>
      </c>
      <c r="J404" s="81">
        <f t="shared" ca="1" si="53"/>
        <v>44255</v>
      </c>
      <c r="K404" s="54">
        <f t="shared" ca="1" si="57"/>
        <v>44255</v>
      </c>
      <c r="L404" s="117">
        <f ca="1">VALUE(IFERROR(VLOOKUP(TEXT(K404,"yyyy-mm-dd"),BDiv_RAW!$L$6:$M$1048576,2,FALSE),0))*$N$2</f>
        <v>0</v>
      </c>
    </row>
    <row r="405" spans="1:12" ht="16.5">
      <c r="A405" s="120">
        <f t="shared" ca="1" si="50"/>
        <v>44256</v>
      </c>
      <c r="B405" s="54">
        <f t="shared" ca="1" si="54"/>
        <v>44256</v>
      </c>
      <c r="C405" s="117">
        <f ca="1">VALUE(IFERROR(VLOOKUP(TEXT(B405,"yyyy-mm-dd"),BDiv_RAW!$C$6:$D$1048576,2,FALSE),0))*$N$2</f>
        <v>0</v>
      </c>
      <c r="D405" s="81">
        <f t="shared" ca="1" si="51"/>
        <v>44256</v>
      </c>
      <c r="E405" s="54">
        <f t="shared" ca="1" si="55"/>
        <v>44256</v>
      </c>
      <c r="F405" s="117">
        <f ca="1">VALUE(IFERROR(VLOOKUP(TEXT(E405,"yyyy-mm-dd"),BDiv_RAW!$F$6:$G$1048576,2,FALSE),0))*$N$2</f>
        <v>0</v>
      </c>
      <c r="G405" s="81">
        <f t="shared" ca="1" si="52"/>
        <v>44256</v>
      </c>
      <c r="H405" s="54">
        <f t="shared" ca="1" si="56"/>
        <v>44256</v>
      </c>
      <c r="I405" s="117">
        <f ca="1">VALUE(IFERROR(VLOOKUP(TEXT(H405,"yyyy-mm-dd"),BDiv_RAW!$I$6:$J$1048576,2,FALSE),0))*$N$2</f>
        <v>0</v>
      </c>
      <c r="J405" s="81">
        <f t="shared" ca="1" si="53"/>
        <v>44256</v>
      </c>
      <c r="K405" s="54">
        <f t="shared" ca="1" si="57"/>
        <v>44256</v>
      </c>
      <c r="L405" s="117">
        <f ca="1">VALUE(IFERROR(VLOOKUP(TEXT(K405,"yyyy-mm-dd"),BDiv_RAW!$L$6:$M$1048576,2,FALSE),0))*$N$2</f>
        <v>0</v>
      </c>
    </row>
    <row r="406" spans="1:12" ht="16.5">
      <c r="A406" s="120">
        <f t="shared" ca="1" si="50"/>
        <v>44257</v>
      </c>
      <c r="B406" s="54">
        <f t="shared" ca="1" si="54"/>
        <v>44257</v>
      </c>
      <c r="C406" s="117">
        <f ca="1">VALUE(IFERROR(VLOOKUP(TEXT(B406,"yyyy-mm-dd"),BDiv_RAW!$C$6:$D$1048576,2,FALSE),0))*$N$2</f>
        <v>0</v>
      </c>
      <c r="D406" s="81">
        <f t="shared" ca="1" si="51"/>
        <v>44257</v>
      </c>
      <c r="E406" s="54">
        <f t="shared" ca="1" si="55"/>
        <v>44257</v>
      </c>
      <c r="F406" s="117">
        <f ca="1">VALUE(IFERROR(VLOOKUP(TEXT(E406,"yyyy-mm-dd"),BDiv_RAW!$F$6:$G$1048576,2,FALSE),0))*$N$2</f>
        <v>0</v>
      </c>
      <c r="G406" s="81">
        <f t="shared" ca="1" si="52"/>
        <v>44257</v>
      </c>
      <c r="H406" s="54">
        <f t="shared" ca="1" si="56"/>
        <v>44257</v>
      </c>
      <c r="I406" s="117">
        <f ca="1">VALUE(IFERROR(VLOOKUP(TEXT(H406,"yyyy-mm-dd"),BDiv_RAW!$I$6:$J$1048576,2,FALSE),0))*$N$2</f>
        <v>0</v>
      </c>
      <c r="J406" s="81">
        <f t="shared" ca="1" si="53"/>
        <v>44257</v>
      </c>
      <c r="K406" s="54">
        <f t="shared" ca="1" si="57"/>
        <v>44257</v>
      </c>
      <c r="L406" s="117">
        <f ca="1">VALUE(IFERROR(VLOOKUP(TEXT(K406,"yyyy-mm-dd"),BDiv_RAW!$L$6:$M$1048576,2,FALSE),0))*$N$2</f>
        <v>0</v>
      </c>
    </row>
    <row r="407" spans="1:12" ht="16.5">
      <c r="A407" s="120">
        <f t="shared" ca="1" si="50"/>
        <v>44258</v>
      </c>
      <c r="B407" s="54">
        <f t="shared" ca="1" si="54"/>
        <v>44258</v>
      </c>
      <c r="C407" s="117">
        <f ca="1">VALUE(IFERROR(VLOOKUP(TEXT(B407,"yyyy-mm-dd"),BDiv_RAW!$C$6:$D$1048576,2,FALSE),0))*$N$2</f>
        <v>0</v>
      </c>
      <c r="D407" s="81">
        <f t="shared" ca="1" si="51"/>
        <v>44258</v>
      </c>
      <c r="E407" s="54">
        <f t="shared" ca="1" si="55"/>
        <v>44258</v>
      </c>
      <c r="F407" s="117">
        <f ca="1">VALUE(IFERROR(VLOOKUP(TEXT(E407,"yyyy-mm-dd"),BDiv_RAW!$F$6:$G$1048576,2,FALSE),0))*$N$2</f>
        <v>0</v>
      </c>
      <c r="G407" s="81">
        <f t="shared" ca="1" si="52"/>
        <v>44258</v>
      </c>
      <c r="H407" s="54">
        <f t="shared" ca="1" si="56"/>
        <v>44258</v>
      </c>
      <c r="I407" s="117">
        <f ca="1">VALUE(IFERROR(VLOOKUP(TEXT(H407,"yyyy-mm-dd"),BDiv_RAW!$I$6:$J$1048576,2,FALSE),0))*$N$2</f>
        <v>0</v>
      </c>
      <c r="J407" s="81">
        <f t="shared" ca="1" si="53"/>
        <v>44258</v>
      </c>
      <c r="K407" s="54">
        <f t="shared" ca="1" si="57"/>
        <v>44258</v>
      </c>
      <c r="L407" s="117">
        <f ca="1">VALUE(IFERROR(VLOOKUP(TEXT(K407,"yyyy-mm-dd"),BDiv_RAW!$L$6:$M$1048576,2,FALSE),0))*$N$2</f>
        <v>0</v>
      </c>
    </row>
    <row r="408" spans="1:12" ht="16.5">
      <c r="A408" s="120">
        <f t="shared" ca="1" si="50"/>
        <v>44259</v>
      </c>
      <c r="B408" s="54">
        <f t="shared" ca="1" si="54"/>
        <v>44259</v>
      </c>
      <c r="C408" s="117">
        <f ca="1">VALUE(IFERROR(VLOOKUP(TEXT(B408,"yyyy-mm-dd"),BDiv_RAW!$C$6:$D$1048576,2,FALSE),0))*$N$2</f>
        <v>0</v>
      </c>
      <c r="D408" s="81">
        <f t="shared" ca="1" si="51"/>
        <v>44259</v>
      </c>
      <c r="E408" s="54">
        <f t="shared" ca="1" si="55"/>
        <v>44259</v>
      </c>
      <c r="F408" s="117">
        <f ca="1">VALUE(IFERROR(VLOOKUP(TEXT(E408,"yyyy-mm-dd"),BDiv_RAW!$F$6:$G$1048576,2,FALSE),0))*$N$2</f>
        <v>0</v>
      </c>
      <c r="G408" s="81">
        <f t="shared" ca="1" si="52"/>
        <v>44259</v>
      </c>
      <c r="H408" s="54">
        <f t="shared" ca="1" si="56"/>
        <v>44259</v>
      </c>
      <c r="I408" s="117">
        <f ca="1">VALUE(IFERROR(VLOOKUP(TEXT(H408,"yyyy-mm-dd"),BDiv_RAW!$I$6:$J$1048576,2,FALSE),0))*$N$2</f>
        <v>0</v>
      </c>
      <c r="J408" s="81">
        <f t="shared" ca="1" si="53"/>
        <v>44259</v>
      </c>
      <c r="K408" s="54">
        <f t="shared" ca="1" si="57"/>
        <v>44259</v>
      </c>
      <c r="L408" s="117">
        <f ca="1">VALUE(IFERROR(VLOOKUP(TEXT(K408,"yyyy-mm-dd"),BDiv_RAW!$L$6:$M$1048576,2,FALSE),0))*$N$2</f>
        <v>0</v>
      </c>
    </row>
    <row r="409" spans="1:12" ht="16.5">
      <c r="A409" s="120">
        <f t="shared" ca="1" si="50"/>
        <v>44260</v>
      </c>
      <c r="B409" s="54">
        <f t="shared" ca="1" si="54"/>
        <v>44260</v>
      </c>
      <c r="C409" s="117">
        <f ca="1">VALUE(IFERROR(VLOOKUP(TEXT(B409,"yyyy-mm-dd"),BDiv_RAW!$C$6:$D$1048576,2,FALSE),0))*$N$2</f>
        <v>0</v>
      </c>
      <c r="D409" s="81">
        <f t="shared" ca="1" si="51"/>
        <v>44260</v>
      </c>
      <c r="E409" s="54">
        <f t="shared" ca="1" si="55"/>
        <v>44260</v>
      </c>
      <c r="F409" s="117">
        <f ca="1">VALUE(IFERROR(VLOOKUP(TEXT(E409,"yyyy-mm-dd"),BDiv_RAW!$F$6:$G$1048576,2,FALSE),0))*$N$2</f>
        <v>0</v>
      </c>
      <c r="G409" s="81">
        <f t="shared" ca="1" si="52"/>
        <v>44260</v>
      </c>
      <c r="H409" s="54">
        <f t="shared" ca="1" si="56"/>
        <v>44260</v>
      </c>
      <c r="I409" s="117">
        <f ca="1">VALUE(IFERROR(VLOOKUP(TEXT(H409,"yyyy-mm-dd"),BDiv_RAW!$I$6:$J$1048576,2,FALSE),0))*$N$2</f>
        <v>0</v>
      </c>
      <c r="J409" s="81">
        <f t="shared" ca="1" si="53"/>
        <v>44260</v>
      </c>
      <c r="K409" s="54">
        <f t="shared" ca="1" si="57"/>
        <v>44260</v>
      </c>
      <c r="L409" s="117">
        <f ca="1">VALUE(IFERROR(VLOOKUP(TEXT(K409,"yyyy-mm-dd"),BDiv_RAW!$L$6:$M$1048576,2,FALSE),0))*$N$2</f>
        <v>0</v>
      </c>
    </row>
    <row r="410" spans="1:12" ht="16.5">
      <c r="A410" s="120">
        <f t="shared" ca="1" si="50"/>
        <v>44261</v>
      </c>
      <c r="B410" s="54">
        <f t="shared" ca="1" si="54"/>
        <v>44261</v>
      </c>
      <c r="C410" s="117">
        <f ca="1">VALUE(IFERROR(VLOOKUP(TEXT(B410,"yyyy-mm-dd"),BDiv_RAW!$C$6:$D$1048576,2,FALSE),0))*$N$2</f>
        <v>0</v>
      </c>
      <c r="D410" s="81">
        <f t="shared" ca="1" si="51"/>
        <v>44261</v>
      </c>
      <c r="E410" s="54">
        <f t="shared" ca="1" si="55"/>
        <v>44261</v>
      </c>
      <c r="F410" s="117">
        <f ca="1">VALUE(IFERROR(VLOOKUP(TEXT(E410,"yyyy-mm-dd"),BDiv_RAW!$F$6:$G$1048576,2,FALSE),0))*$N$2</f>
        <v>0</v>
      </c>
      <c r="G410" s="81">
        <f t="shared" ca="1" si="52"/>
        <v>44261</v>
      </c>
      <c r="H410" s="54">
        <f t="shared" ca="1" si="56"/>
        <v>44261</v>
      </c>
      <c r="I410" s="117">
        <f ca="1">VALUE(IFERROR(VLOOKUP(TEXT(H410,"yyyy-mm-dd"),BDiv_RAW!$I$6:$J$1048576,2,FALSE),0))*$N$2</f>
        <v>0</v>
      </c>
      <c r="J410" s="81">
        <f t="shared" ca="1" si="53"/>
        <v>44261</v>
      </c>
      <c r="K410" s="54">
        <f t="shared" ca="1" si="57"/>
        <v>44261</v>
      </c>
      <c r="L410" s="117">
        <f ca="1">VALUE(IFERROR(VLOOKUP(TEXT(K410,"yyyy-mm-dd"),BDiv_RAW!$L$6:$M$1048576,2,FALSE),0))*$N$2</f>
        <v>0</v>
      </c>
    </row>
    <row r="411" spans="1:12" ht="16.5">
      <c r="A411" s="120">
        <f t="shared" ca="1" si="50"/>
        <v>44262</v>
      </c>
      <c r="B411" s="54">
        <f t="shared" ca="1" si="54"/>
        <v>44262</v>
      </c>
      <c r="C411" s="117">
        <f ca="1">VALUE(IFERROR(VLOOKUP(TEXT(B411,"yyyy-mm-dd"),BDiv_RAW!$C$6:$D$1048576,2,FALSE),0))*$N$2</f>
        <v>0</v>
      </c>
      <c r="D411" s="81">
        <f t="shared" ca="1" si="51"/>
        <v>44262</v>
      </c>
      <c r="E411" s="54">
        <f t="shared" ca="1" si="55"/>
        <v>44262</v>
      </c>
      <c r="F411" s="117">
        <f ca="1">VALUE(IFERROR(VLOOKUP(TEXT(E411,"yyyy-mm-dd"),BDiv_RAW!$F$6:$G$1048576,2,FALSE),0))*$N$2</f>
        <v>0</v>
      </c>
      <c r="G411" s="81">
        <f t="shared" ca="1" si="52"/>
        <v>44262</v>
      </c>
      <c r="H411" s="54">
        <f t="shared" ca="1" si="56"/>
        <v>44262</v>
      </c>
      <c r="I411" s="117">
        <f ca="1">VALUE(IFERROR(VLOOKUP(TEXT(H411,"yyyy-mm-dd"),BDiv_RAW!$I$6:$J$1048576,2,FALSE),0))*$N$2</f>
        <v>0</v>
      </c>
      <c r="J411" s="81">
        <f t="shared" ca="1" si="53"/>
        <v>44262</v>
      </c>
      <c r="K411" s="54">
        <f t="shared" ca="1" si="57"/>
        <v>44262</v>
      </c>
      <c r="L411" s="117">
        <f ca="1">VALUE(IFERROR(VLOOKUP(TEXT(K411,"yyyy-mm-dd"),BDiv_RAW!$L$6:$M$1048576,2,FALSE),0))*$N$2</f>
        <v>0</v>
      </c>
    </row>
    <row r="412" spans="1:12" ht="16.5">
      <c r="A412" s="120">
        <f t="shared" ca="1" si="50"/>
        <v>44263</v>
      </c>
      <c r="B412" s="54">
        <f t="shared" ca="1" si="54"/>
        <v>44263</v>
      </c>
      <c r="C412" s="117">
        <f ca="1">VALUE(IFERROR(VLOOKUP(TEXT(B412,"yyyy-mm-dd"),BDiv_RAW!$C$6:$D$1048576,2,FALSE),0))*$N$2</f>
        <v>0</v>
      </c>
      <c r="D412" s="81">
        <f t="shared" ca="1" si="51"/>
        <v>44263</v>
      </c>
      <c r="E412" s="54">
        <f t="shared" ca="1" si="55"/>
        <v>44263</v>
      </c>
      <c r="F412" s="117">
        <f ca="1">VALUE(IFERROR(VLOOKUP(TEXT(E412,"yyyy-mm-dd"),BDiv_RAW!$F$6:$G$1048576,2,FALSE),0))*$N$2</f>
        <v>0</v>
      </c>
      <c r="G412" s="81">
        <f t="shared" ca="1" si="52"/>
        <v>44263</v>
      </c>
      <c r="H412" s="54">
        <f t="shared" ca="1" si="56"/>
        <v>44263</v>
      </c>
      <c r="I412" s="117">
        <f ca="1">VALUE(IFERROR(VLOOKUP(TEXT(H412,"yyyy-mm-dd"),BDiv_RAW!$I$6:$J$1048576,2,FALSE),0))*$N$2</f>
        <v>0</v>
      </c>
      <c r="J412" s="81">
        <f t="shared" ca="1" si="53"/>
        <v>44263</v>
      </c>
      <c r="K412" s="54">
        <f t="shared" ca="1" si="57"/>
        <v>44263</v>
      </c>
      <c r="L412" s="117">
        <f ca="1">VALUE(IFERROR(VLOOKUP(TEXT(K412,"yyyy-mm-dd"),BDiv_RAW!$L$6:$M$1048576,2,FALSE),0))*$N$2</f>
        <v>0</v>
      </c>
    </row>
    <row r="413" spans="1:12" ht="16.5">
      <c r="A413" s="120">
        <f t="shared" ca="1" si="50"/>
        <v>44264</v>
      </c>
      <c r="B413" s="54">
        <f t="shared" ca="1" si="54"/>
        <v>44264</v>
      </c>
      <c r="C413" s="117">
        <f ca="1">VALUE(IFERROR(VLOOKUP(TEXT(B413,"yyyy-mm-dd"),BDiv_RAW!$C$6:$D$1048576,2,FALSE),0))*$N$2</f>
        <v>0</v>
      </c>
      <c r="D413" s="81">
        <f t="shared" ca="1" si="51"/>
        <v>44264</v>
      </c>
      <c r="E413" s="54">
        <f t="shared" ca="1" si="55"/>
        <v>44264</v>
      </c>
      <c r="F413" s="117">
        <f ca="1">VALUE(IFERROR(VLOOKUP(TEXT(E413,"yyyy-mm-dd"),BDiv_RAW!$F$6:$G$1048576,2,FALSE),0))*$N$2</f>
        <v>0</v>
      </c>
      <c r="G413" s="81">
        <f t="shared" ca="1" si="52"/>
        <v>44264</v>
      </c>
      <c r="H413" s="54">
        <f t="shared" ca="1" si="56"/>
        <v>44264</v>
      </c>
      <c r="I413" s="117">
        <f ca="1">VALUE(IFERROR(VLOOKUP(TEXT(H413,"yyyy-mm-dd"),BDiv_RAW!$I$6:$J$1048576,2,FALSE),0))*$N$2</f>
        <v>0</v>
      </c>
      <c r="J413" s="81">
        <f t="shared" ca="1" si="53"/>
        <v>44264</v>
      </c>
      <c r="K413" s="54">
        <f t="shared" ca="1" si="57"/>
        <v>44264</v>
      </c>
      <c r="L413" s="117">
        <f ca="1">VALUE(IFERROR(VLOOKUP(TEXT(K413,"yyyy-mm-dd"),BDiv_RAW!$L$6:$M$1048576,2,FALSE),0))*$N$2</f>
        <v>0</v>
      </c>
    </row>
    <row r="414" spans="1:12" ht="16.5">
      <c r="A414" s="120">
        <f t="shared" ca="1" si="50"/>
        <v>44265</v>
      </c>
      <c r="B414" s="54">
        <f t="shared" ca="1" si="54"/>
        <v>44265</v>
      </c>
      <c r="C414" s="117">
        <f ca="1">VALUE(IFERROR(VLOOKUP(TEXT(B414,"yyyy-mm-dd"),BDiv_RAW!$C$6:$D$1048576,2,FALSE),0))*$N$2</f>
        <v>0</v>
      </c>
      <c r="D414" s="81">
        <f t="shared" ca="1" si="51"/>
        <v>44265</v>
      </c>
      <c r="E414" s="54">
        <f t="shared" ca="1" si="55"/>
        <v>44265</v>
      </c>
      <c r="F414" s="117">
        <f ca="1">VALUE(IFERROR(VLOOKUP(TEXT(E414,"yyyy-mm-dd"),BDiv_RAW!$F$6:$G$1048576,2,FALSE),0))*$N$2</f>
        <v>0</v>
      </c>
      <c r="G414" s="81">
        <f t="shared" ca="1" si="52"/>
        <v>44265</v>
      </c>
      <c r="H414" s="54">
        <f t="shared" ca="1" si="56"/>
        <v>44265</v>
      </c>
      <c r="I414" s="117">
        <f ca="1">VALUE(IFERROR(VLOOKUP(TEXT(H414,"yyyy-mm-dd"),BDiv_RAW!$I$6:$J$1048576,2,FALSE),0))*$N$2</f>
        <v>0</v>
      </c>
      <c r="J414" s="81">
        <f t="shared" ca="1" si="53"/>
        <v>44265</v>
      </c>
      <c r="K414" s="54">
        <f t="shared" ca="1" si="57"/>
        <v>44265</v>
      </c>
      <c r="L414" s="117">
        <f ca="1">VALUE(IFERROR(VLOOKUP(TEXT(K414,"yyyy-mm-dd"),BDiv_RAW!$L$6:$M$1048576,2,FALSE),0))*$N$2</f>
        <v>0</v>
      </c>
    </row>
    <row r="415" spans="1:12" ht="16.5">
      <c r="A415" s="120">
        <f t="shared" ca="1" si="50"/>
        <v>44266</v>
      </c>
      <c r="B415" s="54">
        <f t="shared" ca="1" si="54"/>
        <v>44266</v>
      </c>
      <c r="C415" s="117">
        <f ca="1">VALUE(IFERROR(VLOOKUP(TEXT(B415,"yyyy-mm-dd"),BDiv_RAW!$C$6:$D$1048576,2,FALSE),0))*$N$2</f>
        <v>0</v>
      </c>
      <c r="D415" s="81">
        <f t="shared" ca="1" si="51"/>
        <v>44266</v>
      </c>
      <c r="E415" s="54">
        <f t="shared" ca="1" si="55"/>
        <v>44266</v>
      </c>
      <c r="F415" s="117">
        <f ca="1">VALUE(IFERROR(VLOOKUP(TEXT(E415,"yyyy-mm-dd"),BDiv_RAW!$F$6:$G$1048576,2,FALSE),0))*$N$2</f>
        <v>0</v>
      </c>
      <c r="G415" s="81">
        <f t="shared" ca="1" si="52"/>
        <v>44266</v>
      </c>
      <c r="H415" s="54">
        <f t="shared" ca="1" si="56"/>
        <v>44266</v>
      </c>
      <c r="I415" s="117">
        <f ca="1">VALUE(IFERROR(VLOOKUP(TEXT(H415,"yyyy-mm-dd"),BDiv_RAW!$I$6:$J$1048576,2,FALSE),0))*$N$2</f>
        <v>0</v>
      </c>
      <c r="J415" s="81">
        <f t="shared" ca="1" si="53"/>
        <v>44266</v>
      </c>
      <c r="K415" s="54">
        <f t="shared" ca="1" si="57"/>
        <v>44266</v>
      </c>
      <c r="L415" s="117">
        <f ca="1">VALUE(IFERROR(VLOOKUP(TEXT(K415,"yyyy-mm-dd"),BDiv_RAW!$L$6:$M$1048576,2,FALSE),0))*$N$2</f>
        <v>0</v>
      </c>
    </row>
    <row r="416" spans="1:12" ht="16.5">
      <c r="A416" s="120">
        <f t="shared" ca="1" si="50"/>
        <v>44267</v>
      </c>
      <c r="B416" s="54">
        <f t="shared" ca="1" si="54"/>
        <v>44267</v>
      </c>
      <c r="C416" s="117">
        <f ca="1">VALUE(IFERROR(VLOOKUP(TEXT(B416,"yyyy-mm-dd"),BDiv_RAW!$C$6:$D$1048576,2,FALSE),0))*$N$2</f>
        <v>0</v>
      </c>
      <c r="D416" s="81">
        <f t="shared" ca="1" si="51"/>
        <v>44267</v>
      </c>
      <c r="E416" s="54">
        <f t="shared" ca="1" si="55"/>
        <v>44267</v>
      </c>
      <c r="F416" s="117">
        <f ca="1">VALUE(IFERROR(VLOOKUP(TEXT(E416,"yyyy-mm-dd"),BDiv_RAW!$F$6:$G$1048576,2,FALSE),0))*$N$2</f>
        <v>0</v>
      </c>
      <c r="G416" s="81">
        <f t="shared" ca="1" si="52"/>
        <v>44267</v>
      </c>
      <c r="H416" s="54">
        <f t="shared" ca="1" si="56"/>
        <v>44267</v>
      </c>
      <c r="I416" s="117">
        <f ca="1">VALUE(IFERROR(VLOOKUP(TEXT(H416,"yyyy-mm-dd"),BDiv_RAW!$I$6:$J$1048576,2,FALSE),0))*$N$2</f>
        <v>0</v>
      </c>
      <c r="J416" s="81">
        <f t="shared" ca="1" si="53"/>
        <v>44267</v>
      </c>
      <c r="K416" s="54">
        <f t="shared" ca="1" si="57"/>
        <v>44267</v>
      </c>
      <c r="L416" s="117">
        <f ca="1">VALUE(IFERROR(VLOOKUP(TEXT(K416,"yyyy-mm-dd"),BDiv_RAW!$L$6:$M$1048576,2,FALSE),0))*$N$2</f>
        <v>0</v>
      </c>
    </row>
    <row r="417" spans="1:12" ht="16.5">
      <c r="A417" s="120">
        <f t="shared" ca="1" si="50"/>
        <v>44268</v>
      </c>
      <c r="B417" s="54">
        <f t="shared" ca="1" si="54"/>
        <v>44268</v>
      </c>
      <c r="C417" s="117">
        <f ca="1">VALUE(IFERROR(VLOOKUP(TEXT(B417,"yyyy-mm-dd"),BDiv_RAW!$C$6:$D$1048576,2,FALSE),0))*$N$2</f>
        <v>0</v>
      </c>
      <c r="D417" s="81">
        <f t="shared" ca="1" si="51"/>
        <v>44268</v>
      </c>
      <c r="E417" s="54">
        <f t="shared" ca="1" si="55"/>
        <v>44268</v>
      </c>
      <c r="F417" s="117">
        <f ca="1">VALUE(IFERROR(VLOOKUP(TEXT(E417,"yyyy-mm-dd"),BDiv_RAW!$F$6:$G$1048576,2,FALSE),0))*$N$2</f>
        <v>0</v>
      </c>
      <c r="G417" s="81">
        <f t="shared" ca="1" si="52"/>
        <v>44268</v>
      </c>
      <c r="H417" s="54">
        <f t="shared" ca="1" si="56"/>
        <v>44268</v>
      </c>
      <c r="I417" s="117">
        <f ca="1">VALUE(IFERROR(VLOOKUP(TEXT(H417,"yyyy-mm-dd"),BDiv_RAW!$I$6:$J$1048576,2,FALSE),0))*$N$2</f>
        <v>0</v>
      </c>
      <c r="J417" s="81">
        <f t="shared" ca="1" si="53"/>
        <v>44268</v>
      </c>
      <c r="K417" s="54">
        <f t="shared" ca="1" si="57"/>
        <v>44268</v>
      </c>
      <c r="L417" s="117">
        <f ca="1">VALUE(IFERROR(VLOOKUP(TEXT(K417,"yyyy-mm-dd"),BDiv_RAW!$L$6:$M$1048576,2,FALSE),0))*$N$2</f>
        <v>0</v>
      </c>
    </row>
    <row r="418" spans="1:12" ht="16.5">
      <c r="A418" s="120">
        <f t="shared" ca="1" si="50"/>
        <v>44269</v>
      </c>
      <c r="B418" s="54">
        <f t="shared" ca="1" si="54"/>
        <v>44269</v>
      </c>
      <c r="C418" s="117">
        <f ca="1">VALUE(IFERROR(VLOOKUP(TEXT(B418,"yyyy-mm-dd"),BDiv_RAW!$C$6:$D$1048576,2,FALSE),0))*$N$2</f>
        <v>0</v>
      </c>
      <c r="D418" s="81">
        <f t="shared" ca="1" si="51"/>
        <v>44269</v>
      </c>
      <c r="E418" s="54">
        <f t="shared" ca="1" si="55"/>
        <v>44269</v>
      </c>
      <c r="F418" s="117">
        <f ca="1">VALUE(IFERROR(VLOOKUP(TEXT(E418,"yyyy-mm-dd"),BDiv_RAW!$F$6:$G$1048576,2,FALSE),0))*$N$2</f>
        <v>0</v>
      </c>
      <c r="G418" s="81">
        <f t="shared" ca="1" si="52"/>
        <v>44269</v>
      </c>
      <c r="H418" s="54">
        <f t="shared" ca="1" si="56"/>
        <v>44269</v>
      </c>
      <c r="I418" s="117">
        <f ca="1">VALUE(IFERROR(VLOOKUP(TEXT(H418,"yyyy-mm-dd"),BDiv_RAW!$I$6:$J$1048576,2,FALSE),0))*$N$2</f>
        <v>0</v>
      </c>
      <c r="J418" s="81">
        <f t="shared" ca="1" si="53"/>
        <v>44269</v>
      </c>
      <c r="K418" s="54">
        <f t="shared" ca="1" si="57"/>
        <v>44269</v>
      </c>
      <c r="L418" s="117">
        <f ca="1">VALUE(IFERROR(VLOOKUP(TEXT(K418,"yyyy-mm-dd"),BDiv_RAW!$L$6:$M$1048576,2,FALSE),0))*$N$2</f>
        <v>0</v>
      </c>
    </row>
    <row r="419" spans="1:12" ht="16.5">
      <c r="A419" s="120">
        <f t="shared" ca="1" si="50"/>
        <v>44270</v>
      </c>
      <c r="B419" s="54">
        <f t="shared" ca="1" si="54"/>
        <v>44270</v>
      </c>
      <c r="C419" s="117">
        <f ca="1">VALUE(IFERROR(VLOOKUP(TEXT(B419,"yyyy-mm-dd"),BDiv_RAW!$C$6:$D$1048576,2,FALSE),0))*$N$2</f>
        <v>0</v>
      </c>
      <c r="D419" s="81">
        <f t="shared" ca="1" si="51"/>
        <v>44270</v>
      </c>
      <c r="E419" s="54">
        <f t="shared" ca="1" si="55"/>
        <v>44270</v>
      </c>
      <c r="F419" s="117">
        <f ca="1">VALUE(IFERROR(VLOOKUP(TEXT(E419,"yyyy-mm-dd"),BDiv_RAW!$F$6:$G$1048576,2,FALSE),0))*$N$2</f>
        <v>0</v>
      </c>
      <c r="G419" s="81">
        <f t="shared" ca="1" si="52"/>
        <v>44270</v>
      </c>
      <c r="H419" s="54">
        <f t="shared" ca="1" si="56"/>
        <v>44270</v>
      </c>
      <c r="I419" s="117">
        <f ca="1">VALUE(IFERROR(VLOOKUP(TEXT(H419,"yyyy-mm-dd"),BDiv_RAW!$I$6:$J$1048576,2,FALSE),0))*$N$2</f>
        <v>0</v>
      </c>
      <c r="J419" s="81">
        <f t="shared" ca="1" si="53"/>
        <v>44270</v>
      </c>
      <c r="K419" s="54">
        <f t="shared" ca="1" si="57"/>
        <v>44270</v>
      </c>
      <c r="L419" s="117">
        <f ca="1">VALUE(IFERROR(VLOOKUP(TEXT(K419,"yyyy-mm-dd"),BDiv_RAW!$L$6:$M$1048576,2,FALSE),0))*$N$2</f>
        <v>0</v>
      </c>
    </row>
    <row r="420" spans="1:12" ht="16.5">
      <c r="A420" s="120">
        <f t="shared" ca="1" si="50"/>
        <v>44271</v>
      </c>
      <c r="B420" s="54">
        <f t="shared" ca="1" si="54"/>
        <v>44271</v>
      </c>
      <c r="C420" s="117">
        <f ca="1">VALUE(IFERROR(VLOOKUP(TEXT(B420,"yyyy-mm-dd"),BDiv_RAW!$C$6:$D$1048576,2,FALSE),0))*$N$2</f>
        <v>0</v>
      </c>
      <c r="D420" s="81">
        <f t="shared" ca="1" si="51"/>
        <v>44271</v>
      </c>
      <c r="E420" s="54">
        <f t="shared" ca="1" si="55"/>
        <v>44271</v>
      </c>
      <c r="F420" s="117">
        <f ca="1">VALUE(IFERROR(VLOOKUP(TEXT(E420,"yyyy-mm-dd"),BDiv_RAW!$F$6:$G$1048576,2,FALSE),0))*$N$2</f>
        <v>0</v>
      </c>
      <c r="G420" s="81">
        <f t="shared" ca="1" si="52"/>
        <v>44271</v>
      </c>
      <c r="H420" s="54">
        <f t="shared" ca="1" si="56"/>
        <v>44271</v>
      </c>
      <c r="I420" s="117">
        <f ca="1">VALUE(IFERROR(VLOOKUP(TEXT(H420,"yyyy-mm-dd"),BDiv_RAW!$I$6:$J$1048576,2,FALSE),0))*$N$2</f>
        <v>0</v>
      </c>
      <c r="J420" s="81">
        <f t="shared" ca="1" si="53"/>
        <v>44271</v>
      </c>
      <c r="K420" s="54">
        <f t="shared" ca="1" si="57"/>
        <v>44271</v>
      </c>
      <c r="L420" s="117">
        <f ca="1">VALUE(IFERROR(VLOOKUP(TEXT(K420,"yyyy-mm-dd"),BDiv_RAW!$L$6:$M$1048576,2,FALSE),0))*$N$2</f>
        <v>0</v>
      </c>
    </row>
    <row r="421" spans="1:12" ht="16.5">
      <c r="A421" s="120">
        <f t="shared" ca="1" si="50"/>
        <v>44272</v>
      </c>
      <c r="B421" s="54">
        <f t="shared" ca="1" si="54"/>
        <v>44272</v>
      </c>
      <c r="C421" s="117">
        <f ca="1">VALUE(IFERROR(VLOOKUP(TEXT(B421,"yyyy-mm-dd"),BDiv_RAW!$C$6:$D$1048576,2,FALSE),0))*$N$2</f>
        <v>0</v>
      </c>
      <c r="D421" s="81">
        <f t="shared" ca="1" si="51"/>
        <v>44272</v>
      </c>
      <c r="E421" s="54">
        <f t="shared" ca="1" si="55"/>
        <v>44272</v>
      </c>
      <c r="F421" s="117">
        <f ca="1">VALUE(IFERROR(VLOOKUP(TEXT(E421,"yyyy-mm-dd"),BDiv_RAW!$F$6:$G$1048576,2,FALSE),0))*$N$2</f>
        <v>0</v>
      </c>
      <c r="G421" s="81">
        <f t="shared" ca="1" si="52"/>
        <v>44272</v>
      </c>
      <c r="H421" s="54">
        <f t="shared" ca="1" si="56"/>
        <v>44272</v>
      </c>
      <c r="I421" s="117">
        <f ca="1">VALUE(IFERROR(VLOOKUP(TEXT(H421,"yyyy-mm-dd"),BDiv_RAW!$I$6:$J$1048576,2,FALSE),0))*$N$2</f>
        <v>0</v>
      </c>
      <c r="J421" s="81">
        <f t="shared" ca="1" si="53"/>
        <v>44272</v>
      </c>
      <c r="K421" s="54">
        <f t="shared" ca="1" si="57"/>
        <v>44272</v>
      </c>
      <c r="L421" s="117">
        <f ca="1">VALUE(IFERROR(VLOOKUP(TEXT(K421,"yyyy-mm-dd"),BDiv_RAW!$L$6:$M$1048576,2,FALSE),0))*$N$2</f>
        <v>0</v>
      </c>
    </row>
    <row r="422" spans="1:12" ht="16.5">
      <c r="A422" s="120">
        <f t="shared" ca="1" si="50"/>
        <v>44273</v>
      </c>
      <c r="B422" s="54">
        <f t="shared" ca="1" si="54"/>
        <v>44273</v>
      </c>
      <c r="C422" s="117">
        <f ca="1">VALUE(IFERROR(VLOOKUP(TEXT(B422,"yyyy-mm-dd"),BDiv_RAW!$C$6:$D$1048576,2,FALSE),0))*$N$2</f>
        <v>0</v>
      </c>
      <c r="D422" s="81">
        <f t="shared" ca="1" si="51"/>
        <v>44273</v>
      </c>
      <c r="E422" s="54">
        <f t="shared" ca="1" si="55"/>
        <v>44273</v>
      </c>
      <c r="F422" s="117">
        <f ca="1">VALUE(IFERROR(VLOOKUP(TEXT(E422,"yyyy-mm-dd"),BDiv_RAW!$F$6:$G$1048576,2,FALSE),0))*$N$2</f>
        <v>0</v>
      </c>
      <c r="G422" s="81">
        <f t="shared" ca="1" si="52"/>
        <v>44273</v>
      </c>
      <c r="H422" s="54">
        <f t="shared" ca="1" si="56"/>
        <v>44273</v>
      </c>
      <c r="I422" s="117">
        <f ca="1">VALUE(IFERROR(VLOOKUP(TEXT(H422,"yyyy-mm-dd"),BDiv_RAW!$I$6:$J$1048576,2,FALSE),0))*$N$2</f>
        <v>0</v>
      </c>
      <c r="J422" s="81">
        <f t="shared" ca="1" si="53"/>
        <v>44273</v>
      </c>
      <c r="K422" s="54">
        <f t="shared" ca="1" si="57"/>
        <v>44273</v>
      </c>
      <c r="L422" s="117">
        <f ca="1">VALUE(IFERROR(VLOOKUP(TEXT(K422,"yyyy-mm-dd"),BDiv_RAW!$L$6:$M$1048576,2,FALSE),0))*$N$2</f>
        <v>0</v>
      </c>
    </row>
    <row r="423" spans="1:12" ht="16.5">
      <c r="A423" s="120">
        <f t="shared" ca="1" si="50"/>
        <v>44274</v>
      </c>
      <c r="B423" s="54">
        <f t="shared" ca="1" si="54"/>
        <v>44274</v>
      </c>
      <c r="C423" s="117">
        <f ca="1">VALUE(IFERROR(VLOOKUP(TEXT(B423,"yyyy-mm-dd"),BDiv_RAW!$C$6:$D$1048576,2,FALSE),0))*$N$2</f>
        <v>0</v>
      </c>
      <c r="D423" s="81">
        <f t="shared" ca="1" si="51"/>
        <v>44274</v>
      </c>
      <c r="E423" s="54">
        <f t="shared" ca="1" si="55"/>
        <v>44274</v>
      </c>
      <c r="F423" s="117">
        <f ca="1">VALUE(IFERROR(VLOOKUP(TEXT(E423,"yyyy-mm-dd"),BDiv_RAW!$F$6:$G$1048576,2,FALSE),0))*$N$2</f>
        <v>0</v>
      </c>
      <c r="G423" s="81">
        <f t="shared" ca="1" si="52"/>
        <v>44274</v>
      </c>
      <c r="H423" s="54">
        <f t="shared" ca="1" si="56"/>
        <v>44274</v>
      </c>
      <c r="I423" s="117">
        <f ca="1">VALUE(IFERROR(VLOOKUP(TEXT(H423,"yyyy-mm-dd"),BDiv_RAW!$I$6:$J$1048576,2,FALSE),0))*$N$2</f>
        <v>0</v>
      </c>
      <c r="J423" s="81">
        <f t="shared" ca="1" si="53"/>
        <v>44274</v>
      </c>
      <c r="K423" s="54">
        <f t="shared" ca="1" si="57"/>
        <v>44274</v>
      </c>
      <c r="L423" s="117">
        <f ca="1">VALUE(IFERROR(VLOOKUP(TEXT(K423,"yyyy-mm-dd"),BDiv_RAW!$L$6:$M$1048576,2,FALSE),0))*$N$2</f>
        <v>0</v>
      </c>
    </row>
    <row r="424" spans="1:12" ht="16.5">
      <c r="A424" s="120">
        <f t="shared" ca="1" si="50"/>
        <v>44275</v>
      </c>
      <c r="B424" s="54">
        <f t="shared" ca="1" si="54"/>
        <v>44275</v>
      </c>
      <c r="C424" s="117">
        <f ca="1">VALUE(IFERROR(VLOOKUP(TEXT(B424,"yyyy-mm-dd"),BDiv_RAW!$C$6:$D$1048576,2,FALSE),0))*$N$2</f>
        <v>0</v>
      </c>
      <c r="D424" s="81">
        <f t="shared" ca="1" si="51"/>
        <v>44275</v>
      </c>
      <c r="E424" s="54">
        <f t="shared" ca="1" si="55"/>
        <v>44275</v>
      </c>
      <c r="F424" s="117">
        <f ca="1">VALUE(IFERROR(VLOOKUP(TEXT(E424,"yyyy-mm-dd"),BDiv_RAW!$F$6:$G$1048576,2,FALSE),0))*$N$2</f>
        <v>0</v>
      </c>
      <c r="G424" s="81">
        <f t="shared" ca="1" si="52"/>
        <v>44275</v>
      </c>
      <c r="H424" s="54">
        <f t="shared" ca="1" si="56"/>
        <v>44275</v>
      </c>
      <c r="I424" s="117">
        <f ca="1">VALUE(IFERROR(VLOOKUP(TEXT(H424,"yyyy-mm-dd"),BDiv_RAW!$I$6:$J$1048576,2,FALSE),0))*$N$2</f>
        <v>0</v>
      </c>
      <c r="J424" s="81">
        <f t="shared" ca="1" si="53"/>
        <v>44275</v>
      </c>
      <c r="K424" s="54">
        <f t="shared" ca="1" si="57"/>
        <v>44275</v>
      </c>
      <c r="L424" s="117">
        <f ca="1">VALUE(IFERROR(VLOOKUP(TEXT(K424,"yyyy-mm-dd"),BDiv_RAW!$L$6:$M$1048576,2,FALSE),0))*$N$2</f>
        <v>0</v>
      </c>
    </row>
    <row r="425" spans="1:12" ht="16.5">
      <c r="A425" s="120">
        <f t="shared" ca="1" si="50"/>
        <v>44276</v>
      </c>
      <c r="B425" s="54">
        <f t="shared" ca="1" si="54"/>
        <v>44276</v>
      </c>
      <c r="C425" s="117">
        <f ca="1">VALUE(IFERROR(VLOOKUP(TEXT(B425,"yyyy-mm-dd"),BDiv_RAW!$C$6:$D$1048576,2,FALSE),0))*$N$2</f>
        <v>0</v>
      </c>
      <c r="D425" s="81">
        <f t="shared" ca="1" si="51"/>
        <v>44276</v>
      </c>
      <c r="E425" s="54">
        <f t="shared" ca="1" si="55"/>
        <v>44276</v>
      </c>
      <c r="F425" s="117">
        <f ca="1">VALUE(IFERROR(VLOOKUP(TEXT(E425,"yyyy-mm-dd"),BDiv_RAW!$F$6:$G$1048576,2,FALSE),0))*$N$2</f>
        <v>0</v>
      </c>
      <c r="G425" s="81">
        <f t="shared" ca="1" si="52"/>
        <v>44276</v>
      </c>
      <c r="H425" s="54">
        <f t="shared" ca="1" si="56"/>
        <v>44276</v>
      </c>
      <c r="I425" s="117">
        <f ca="1">VALUE(IFERROR(VLOOKUP(TEXT(H425,"yyyy-mm-dd"),BDiv_RAW!$I$6:$J$1048576,2,FALSE),0))*$N$2</f>
        <v>0</v>
      </c>
      <c r="J425" s="81">
        <f t="shared" ca="1" si="53"/>
        <v>44276</v>
      </c>
      <c r="K425" s="54">
        <f t="shared" ca="1" si="57"/>
        <v>44276</v>
      </c>
      <c r="L425" s="117">
        <f ca="1">VALUE(IFERROR(VLOOKUP(TEXT(K425,"yyyy-mm-dd"),BDiv_RAW!$L$6:$M$1048576,2,FALSE),0))*$N$2</f>
        <v>0</v>
      </c>
    </row>
    <row r="426" spans="1:12" ht="16.5">
      <c r="A426" s="120">
        <f t="shared" ca="1" si="50"/>
        <v>44277</v>
      </c>
      <c r="B426" s="54">
        <f t="shared" ca="1" si="54"/>
        <v>44277</v>
      </c>
      <c r="C426" s="117">
        <f ca="1">VALUE(IFERROR(VLOOKUP(TEXT(B426,"yyyy-mm-dd"),BDiv_RAW!$C$6:$D$1048576,2,FALSE),0))*$N$2</f>
        <v>0</v>
      </c>
      <c r="D426" s="81">
        <f t="shared" ca="1" si="51"/>
        <v>44277</v>
      </c>
      <c r="E426" s="54">
        <f t="shared" ca="1" si="55"/>
        <v>44277</v>
      </c>
      <c r="F426" s="117">
        <f ca="1">VALUE(IFERROR(VLOOKUP(TEXT(E426,"yyyy-mm-dd"),BDiv_RAW!$F$6:$G$1048576,2,FALSE),0))*$N$2</f>
        <v>0</v>
      </c>
      <c r="G426" s="81">
        <f t="shared" ca="1" si="52"/>
        <v>44277</v>
      </c>
      <c r="H426" s="54">
        <f t="shared" ca="1" si="56"/>
        <v>44277</v>
      </c>
      <c r="I426" s="117">
        <f ca="1">VALUE(IFERROR(VLOOKUP(TEXT(H426,"yyyy-mm-dd"),BDiv_RAW!$I$6:$J$1048576,2,FALSE),0))*$N$2</f>
        <v>0</v>
      </c>
      <c r="J426" s="81">
        <f t="shared" ca="1" si="53"/>
        <v>44277</v>
      </c>
      <c r="K426" s="54">
        <f t="shared" ca="1" si="57"/>
        <v>44277</v>
      </c>
      <c r="L426" s="117">
        <f ca="1">VALUE(IFERROR(VLOOKUP(TEXT(K426,"yyyy-mm-dd"),BDiv_RAW!$L$6:$M$1048576,2,FALSE),0))*$N$2</f>
        <v>0</v>
      </c>
    </row>
    <row r="427" spans="1:12" ht="16.5">
      <c r="A427" s="120">
        <f t="shared" ca="1" si="50"/>
        <v>44278</v>
      </c>
      <c r="B427" s="54">
        <f t="shared" ca="1" si="54"/>
        <v>44278</v>
      </c>
      <c r="C427" s="117">
        <f ca="1">VALUE(IFERROR(VLOOKUP(TEXT(B427,"yyyy-mm-dd"),BDiv_RAW!$C$6:$D$1048576,2,FALSE),0))*$N$2</f>
        <v>0</v>
      </c>
      <c r="D427" s="81">
        <f t="shared" ca="1" si="51"/>
        <v>44278</v>
      </c>
      <c r="E427" s="54">
        <f t="shared" ca="1" si="55"/>
        <v>44278</v>
      </c>
      <c r="F427" s="117">
        <f ca="1">VALUE(IFERROR(VLOOKUP(TEXT(E427,"yyyy-mm-dd"),BDiv_RAW!$F$6:$G$1048576,2,FALSE),0))*$N$2</f>
        <v>0</v>
      </c>
      <c r="G427" s="81">
        <f t="shared" ca="1" si="52"/>
        <v>44278</v>
      </c>
      <c r="H427" s="54">
        <f t="shared" ca="1" si="56"/>
        <v>44278</v>
      </c>
      <c r="I427" s="117">
        <f ca="1">VALUE(IFERROR(VLOOKUP(TEXT(H427,"yyyy-mm-dd"),BDiv_RAW!$I$6:$J$1048576,2,FALSE),0))*$N$2</f>
        <v>0</v>
      </c>
      <c r="J427" s="81">
        <f t="shared" ca="1" si="53"/>
        <v>44278</v>
      </c>
      <c r="K427" s="54">
        <f t="shared" ca="1" si="57"/>
        <v>44278</v>
      </c>
      <c r="L427" s="117">
        <f ca="1">VALUE(IFERROR(VLOOKUP(TEXT(K427,"yyyy-mm-dd"),BDiv_RAW!$L$6:$M$1048576,2,FALSE),0))*$N$2</f>
        <v>0</v>
      </c>
    </row>
    <row r="428" spans="1:12" ht="16.5">
      <c r="A428" s="120">
        <f t="shared" ca="1" si="50"/>
        <v>44279</v>
      </c>
      <c r="B428" s="54">
        <f t="shared" ca="1" si="54"/>
        <v>44279</v>
      </c>
      <c r="C428" s="117">
        <f ca="1">VALUE(IFERROR(VLOOKUP(TEXT(B428,"yyyy-mm-dd"),BDiv_RAW!$C$6:$D$1048576,2,FALSE),0))*$N$2</f>
        <v>0</v>
      </c>
      <c r="D428" s="81">
        <f t="shared" ca="1" si="51"/>
        <v>44279</v>
      </c>
      <c r="E428" s="54">
        <f t="shared" ca="1" si="55"/>
        <v>44279</v>
      </c>
      <c r="F428" s="117">
        <f ca="1">VALUE(IFERROR(VLOOKUP(TEXT(E428,"yyyy-mm-dd"),BDiv_RAW!$F$6:$G$1048576,2,FALSE),0))*$N$2</f>
        <v>0</v>
      </c>
      <c r="G428" s="81">
        <f t="shared" ca="1" si="52"/>
        <v>44279</v>
      </c>
      <c r="H428" s="54">
        <f t="shared" ca="1" si="56"/>
        <v>44279</v>
      </c>
      <c r="I428" s="117">
        <f ca="1">VALUE(IFERROR(VLOOKUP(TEXT(H428,"yyyy-mm-dd"),BDiv_RAW!$I$6:$J$1048576,2,FALSE),0))*$N$2</f>
        <v>0</v>
      </c>
      <c r="J428" s="81">
        <f t="shared" ca="1" si="53"/>
        <v>44279</v>
      </c>
      <c r="K428" s="54">
        <f t="shared" ca="1" si="57"/>
        <v>44279</v>
      </c>
      <c r="L428" s="117">
        <f ca="1">VALUE(IFERROR(VLOOKUP(TEXT(K428,"yyyy-mm-dd"),BDiv_RAW!$L$6:$M$1048576,2,FALSE),0))*$N$2</f>
        <v>0</v>
      </c>
    </row>
    <row r="429" spans="1:12" ht="16.5">
      <c r="A429" s="120">
        <f t="shared" ca="1" si="50"/>
        <v>44280</v>
      </c>
      <c r="B429" s="54">
        <f t="shared" ca="1" si="54"/>
        <v>44280</v>
      </c>
      <c r="C429" s="117">
        <f ca="1">VALUE(IFERROR(VLOOKUP(TEXT(B429,"yyyy-mm-dd"),BDiv_RAW!$C$6:$D$1048576,2,FALSE),0))*$N$2</f>
        <v>0</v>
      </c>
      <c r="D429" s="81">
        <f t="shared" ca="1" si="51"/>
        <v>44280</v>
      </c>
      <c r="E429" s="54">
        <f t="shared" ca="1" si="55"/>
        <v>44280</v>
      </c>
      <c r="F429" s="117">
        <f ca="1">VALUE(IFERROR(VLOOKUP(TEXT(E429,"yyyy-mm-dd"),BDiv_RAW!$F$6:$G$1048576,2,FALSE),0))*$N$2</f>
        <v>0</v>
      </c>
      <c r="G429" s="81">
        <f t="shared" ca="1" si="52"/>
        <v>44280</v>
      </c>
      <c r="H429" s="54">
        <f t="shared" ca="1" si="56"/>
        <v>44280</v>
      </c>
      <c r="I429" s="117">
        <f ca="1">VALUE(IFERROR(VLOOKUP(TEXT(H429,"yyyy-mm-dd"),BDiv_RAW!$I$6:$J$1048576,2,FALSE),0))*$N$2</f>
        <v>0</v>
      </c>
      <c r="J429" s="81">
        <f t="shared" ca="1" si="53"/>
        <v>44280</v>
      </c>
      <c r="K429" s="54">
        <f t="shared" ca="1" si="57"/>
        <v>44280</v>
      </c>
      <c r="L429" s="117">
        <f ca="1">VALUE(IFERROR(VLOOKUP(TEXT(K429,"yyyy-mm-dd"),BDiv_RAW!$L$6:$M$1048576,2,FALSE),0))*$N$2</f>
        <v>0</v>
      </c>
    </row>
    <row r="430" spans="1:12" ht="16.5">
      <c r="A430" s="120">
        <f t="shared" ca="1" si="50"/>
        <v>44281</v>
      </c>
      <c r="B430" s="54">
        <f t="shared" ca="1" si="54"/>
        <v>44281</v>
      </c>
      <c r="C430" s="117">
        <f ca="1">VALUE(IFERROR(VLOOKUP(TEXT(B430,"yyyy-mm-dd"),BDiv_RAW!$C$6:$D$1048576,2,FALSE),0))*$N$2</f>
        <v>0</v>
      </c>
      <c r="D430" s="81">
        <f t="shared" ca="1" si="51"/>
        <v>44281</v>
      </c>
      <c r="E430" s="54">
        <f t="shared" ca="1" si="55"/>
        <v>44281</v>
      </c>
      <c r="F430" s="117">
        <f ca="1">VALUE(IFERROR(VLOOKUP(TEXT(E430,"yyyy-mm-dd"),BDiv_RAW!$F$6:$G$1048576,2,FALSE),0))*$N$2</f>
        <v>0</v>
      </c>
      <c r="G430" s="81">
        <f t="shared" ca="1" si="52"/>
        <v>44281</v>
      </c>
      <c r="H430" s="54">
        <f t="shared" ca="1" si="56"/>
        <v>44281</v>
      </c>
      <c r="I430" s="117">
        <f ca="1">VALUE(IFERROR(VLOOKUP(TEXT(H430,"yyyy-mm-dd"),BDiv_RAW!$I$6:$J$1048576,2,FALSE),0))*$N$2</f>
        <v>0</v>
      </c>
      <c r="J430" s="81">
        <f t="shared" ca="1" si="53"/>
        <v>44281</v>
      </c>
      <c r="K430" s="54">
        <f t="shared" ca="1" si="57"/>
        <v>44281</v>
      </c>
      <c r="L430" s="117">
        <f ca="1">VALUE(IFERROR(VLOOKUP(TEXT(K430,"yyyy-mm-dd"),BDiv_RAW!$L$6:$M$1048576,2,FALSE),0))*$N$2</f>
        <v>0</v>
      </c>
    </row>
    <row r="431" spans="1:12" ht="16.5">
      <c r="A431" s="120">
        <f t="shared" ca="1" si="50"/>
        <v>44282</v>
      </c>
      <c r="B431" s="54">
        <f t="shared" ca="1" si="54"/>
        <v>44282</v>
      </c>
      <c r="C431" s="117">
        <f ca="1">VALUE(IFERROR(VLOOKUP(TEXT(B431,"yyyy-mm-dd"),BDiv_RAW!$C$6:$D$1048576,2,FALSE),0))*$N$2</f>
        <v>0</v>
      </c>
      <c r="D431" s="81">
        <f t="shared" ca="1" si="51"/>
        <v>44282</v>
      </c>
      <c r="E431" s="54">
        <f t="shared" ca="1" si="55"/>
        <v>44282</v>
      </c>
      <c r="F431" s="117">
        <f ca="1">VALUE(IFERROR(VLOOKUP(TEXT(E431,"yyyy-mm-dd"),BDiv_RAW!$F$6:$G$1048576,2,FALSE),0))*$N$2</f>
        <v>0</v>
      </c>
      <c r="G431" s="81">
        <f t="shared" ca="1" si="52"/>
        <v>44282</v>
      </c>
      <c r="H431" s="54">
        <f t="shared" ca="1" si="56"/>
        <v>44282</v>
      </c>
      <c r="I431" s="117">
        <f ca="1">VALUE(IFERROR(VLOOKUP(TEXT(H431,"yyyy-mm-dd"),BDiv_RAW!$I$6:$J$1048576,2,FALSE),0))*$N$2</f>
        <v>0</v>
      </c>
      <c r="J431" s="81">
        <f t="shared" ca="1" si="53"/>
        <v>44282</v>
      </c>
      <c r="K431" s="54">
        <f t="shared" ca="1" si="57"/>
        <v>44282</v>
      </c>
      <c r="L431" s="117">
        <f ca="1">VALUE(IFERROR(VLOOKUP(TEXT(K431,"yyyy-mm-dd"),BDiv_RAW!$L$6:$M$1048576,2,FALSE),0))*$N$2</f>
        <v>0</v>
      </c>
    </row>
    <row r="432" spans="1:12" ht="16.5">
      <c r="A432" s="120">
        <f t="shared" ca="1" si="50"/>
        <v>44283</v>
      </c>
      <c r="B432" s="54">
        <f t="shared" ca="1" si="54"/>
        <v>44283</v>
      </c>
      <c r="C432" s="117">
        <f ca="1">VALUE(IFERROR(VLOOKUP(TEXT(B432,"yyyy-mm-dd"),BDiv_RAW!$C$6:$D$1048576,2,FALSE),0))*$N$2</f>
        <v>0</v>
      </c>
      <c r="D432" s="81">
        <f t="shared" ca="1" si="51"/>
        <v>44283</v>
      </c>
      <c r="E432" s="54">
        <f t="shared" ca="1" si="55"/>
        <v>44283</v>
      </c>
      <c r="F432" s="117">
        <f ca="1">VALUE(IFERROR(VLOOKUP(TEXT(E432,"yyyy-mm-dd"),BDiv_RAW!$F$6:$G$1048576,2,FALSE),0))*$N$2</f>
        <v>0</v>
      </c>
      <c r="G432" s="81">
        <f t="shared" ca="1" si="52"/>
        <v>44283</v>
      </c>
      <c r="H432" s="54">
        <f t="shared" ca="1" si="56"/>
        <v>44283</v>
      </c>
      <c r="I432" s="117">
        <f ca="1">VALUE(IFERROR(VLOOKUP(TEXT(H432,"yyyy-mm-dd"),BDiv_RAW!$I$6:$J$1048576,2,FALSE),0))*$N$2</f>
        <v>0</v>
      </c>
      <c r="J432" s="81">
        <f t="shared" ca="1" si="53"/>
        <v>44283</v>
      </c>
      <c r="K432" s="54">
        <f t="shared" ca="1" si="57"/>
        <v>44283</v>
      </c>
      <c r="L432" s="117">
        <f ca="1">VALUE(IFERROR(VLOOKUP(TEXT(K432,"yyyy-mm-dd"),BDiv_RAW!$L$6:$M$1048576,2,FALSE),0))*$N$2</f>
        <v>0</v>
      </c>
    </row>
    <row r="433" spans="1:12" ht="16.5">
      <c r="A433" s="120">
        <f t="shared" ca="1" si="50"/>
        <v>44284</v>
      </c>
      <c r="B433" s="54">
        <f t="shared" ca="1" si="54"/>
        <v>44284</v>
      </c>
      <c r="C433" s="117">
        <f ca="1">VALUE(IFERROR(VLOOKUP(TEXT(B433,"yyyy-mm-dd"),BDiv_RAW!$C$6:$D$1048576,2,FALSE),0))*$N$2</f>
        <v>0</v>
      </c>
      <c r="D433" s="81">
        <f t="shared" ca="1" si="51"/>
        <v>44284</v>
      </c>
      <c r="E433" s="54">
        <f t="shared" ca="1" si="55"/>
        <v>44284</v>
      </c>
      <c r="F433" s="117">
        <f ca="1">VALUE(IFERROR(VLOOKUP(TEXT(E433,"yyyy-mm-dd"),BDiv_RAW!$F$6:$G$1048576,2,FALSE),0))*$N$2</f>
        <v>0</v>
      </c>
      <c r="G433" s="81">
        <f t="shared" ca="1" si="52"/>
        <v>44284</v>
      </c>
      <c r="H433" s="54">
        <f t="shared" ca="1" si="56"/>
        <v>44284</v>
      </c>
      <c r="I433" s="117">
        <f ca="1">VALUE(IFERROR(VLOOKUP(TEXT(H433,"yyyy-mm-dd"),BDiv_RAW!$I$6:$J$1048576,2,FALSE),0))*$N$2</f>
        <v>0</v>
      </c>
      <c r="J433" s="81">
        <f t="shared" ca="1" si="53"/>
        <v>44284</v>
      </c>
      <c r="K433" s="54">
        <f t="shared" ca="1" si="57"/>
        <v>44284</v>
      </c>
      <c r="L433" s="117">
        <f ca="1">VALUE(IFERROR(VLOOKUP(TEXT(K433,"yyyy-mm-dd"),BDiv_RAW!$L$6:$M$1048576,2,FALSE),0))*$N$2</f>
        <v>0</v>
      </c>
    </row>
    <row r="434" spans="1:12" ht="16.5">
      <c r="A434" s="120">
        <f t="shared" ca="1" si="50"/>
        <v>44285</v>
      </c>
      <c r="B434" s="54">
        <f t="shared" ca="1" si="54"/>
        <v>44285</v>
      </c>
      <c r="C434" s="117">
        <f ca="1">VALUE(IFERROR(VLOOKUP(TEXT(B434,"yyyy-mm-dd"),BDiv_RAW!$C$6:$D$1048576,2,FALSE),0))*$N$2</f>
        <v>0</v>
      </c>
      <c r="D434" s="81">
        <f t="shared" ca="1" si="51"/>
        <v>44285</v>
      </c>
      <c r="E434" s="54">
        <f t="shared" ca="1" si="55"/>
        <v>44285</v>
      </c>
      <c r="F434" s="117">
        <f ca="1">VALUE(IFERROR(VLOOKUP(TEXT(E434,"yyyy-mm-dd"),BDiv_RAW!$F$6:$G$1048576,2,FALSE),0))*$N$2</f>
        <v>0</v>
      </c>
      <c r="G434" s="81">
        <f t="shared" ca="1" si="52"/>
        <v>44285</v>
      </c>
      <c r="H434" s="54">
        <f t="shared" ca="1" si="56"/>
        <v>44285</v>
      </c>
      <c r="I434" s="117">
        <f ca="1">VALUE(IFERROR(VLOOKUP(TEXT(H434,"yyyy-mm-dd"),BDiv_RAW!$I$6:$J$1048576,2,FALSE),0))*$N$2</f>
        <v>0</v>
      </c>
      <c r="J434" s="81">
        <f t="shared" ca="1" si="53"/>
        <v>44285</v>
      </c>
      <c r="K434" s="54">
        <f t="shared" ca="1" si="57"/>
        <v>44285</v>
      </c>
      <c r="L434" s="117">
        <f ca="1">VALUE(IFERROR(VLOOKUP(TEXT(K434,"yyyy-mm-dd"),BDiv_RAW!$L$6:$M$1048576,2,FALSE),0))*$N$2</f>
        <v>0</v>
      </c>
    </row>
    <row r="435" spans="1:12" ht="16.5">
      <c r="A435" s="120">
        <f t="shared" ca="1" si="50"/>
        <v>44286</v>
      </c>
      <c r="B435" s="54">
        <f t="shared" ca="1" si="54"/>
        <v>44286</v>
      </c>
      <c r="C435" s="117">
        <f ca="1">VALUE(IFERROR(VLOOKUP(TEXT(B435,"yyyy-mm-dd"),BDiv_RAW!$C$6:$D$1048576,2,FALSE),0))*$N$2</f>
        <v>0</v>
      </c>
      <c r="D435" s="81">
        <f t="shared" ca="1" si="51"/>
        <v>44286</v>
      </c>
      <c r="E435" s="54">
        <f t="shared" ca="1" si="55"/>
        <v>44286</v>
      </c>
      <c r="F435" s="117">
        <f ca="1">VALUE(IFERROR(VLOOKUP(TEXT(E435,"yyyy-mm-dd"),BDiv_RAW!$F$6:$G$1048576,2,FALSE),0))*$N$2</f>
        <v>0</v>
      </c>
      <c r="G435" s="81">
        <f t="shared" ca="1" si="52"/>
        <v>44286</v>
      </c>
      <c r="H435" s="54">
        <f t="shared" ca="1" si="56"/>
        <v>44286</v>
      </c>
      <c r="I435" s="117">
        <f ca="1">VALUE(IFERROR(VLOOKUP(TEXT(H435,"yyyy-mm-dd"),BDiv_RAW!$I$6:$J$1048576,2,FALSE),0))*$N$2</f>
        <v>0</v>
      </c>
      <c r="J435" s="81">
        <f t="shared" ca="1" si="53"/>
        <v>44286</v>
      </c>
      <c r="K435" s="54">
        <f t="shared" ca="1" si="57"/>
        <v>44286</v>
      </c>
      <c r="L435" s="117">
        <f ca="1">VALUE(IFERROR(VLOOKUP(TEXT(K435,"yyyy-mm-dd"),BDiv_RAW!$L$6:$M$1048576,2,FALSE),0))*$N$2</f>
        <v>0</v>
      </c>
    </row>
    <row r="436" spans="1:12" ht="16.5">
      <c r="A436" s="120">
        <f t="shared" ca="1" si="50"/>
        <v>44287</v>
      </c>
      <c r="B436" s="54">
        <f t="shared" ca="1" si="54"/>
        <v>44287</v>
      </c>
      <c r="C436" s="117">
        <f ca="1">VALUE(IFERROR(VLOOKUP(TEXT(B436,"yyyy-mm-dd"),BDiv_RAW!$C$6:$D$1048576,2,FALSE),0))*$N$2</f>
        <v>0</v>
      </c>
      <c r="D436" s="81">
        <f t="shared" ca="1" si="51"/>
        <v>44287</v>
      </c>
      <c r="E436" s="54">
        <f t="shared" ca="1" si="55"/>
        <v>44287</v>
      </c>
      <c r="F436" s="117">
        <f ca="1">VALUE(IFERROR(VLOOKUP(TEXT(E436,"yyyy-mm-dd"),BDiv_RAW!$F$6:$G$1048576,2,FALSE),0))*$N$2</f>
        <v>0</v>
      </c>
      <c r="G436" s="81">
        <f t="shared" ca="1" si="52"/>
        <v>44287</v>
      </c>
      <c r="H436" s="54">
        <f t="shared" ca="1" si="56"/>
        <v>44287</v>
      </c>
      <c r="I436" s="117">
        <f ca="1">VALUE(IFERROR(VLOOKUP(TEXT(H436,"yyyy-mm-dd"),BDiv_RAW!$I$6:$J$1048576,2,FALSE),0))*$N$2</f>
        <v>0</v>
      </c>
      <c r="J436" s="81">
        <f t="shared" ca="1" si="53"/>
        <v>44287</v>
      </c>
      <c r="K436" s="54">
        <f t="shared" ca="1" si="57"/>
        <v>44287</v>
      </c>
      <c r="L436" s="117">
        <f ca="1">VALUE(IFERROR(VLOOKUP(TEXT(K436,"yyyy-mm-dd"),BDiv_RAW!$L$6:$M$1048576,2,FALSE),0))*$N$2</f>
        <v>0</v>
      </c>
    </row>
    <row r="437" spans="1:12" ht="16.5">
      <c r="A437" s="120">
        <f t="shared" ca="1" si="50"/>
        <v>44288</v>
      </c>
      <c r="B437" s="54">
        <f t="shared" ca="1" si="54"/>
        <v>44288</v>
      </c>
      <c r="C437" s="117">
        <f ca="1">VALUE(IFERROR(VLOOKUP(TEXT(B437,"yyyy-mm-dd"),BDiv_RAW!$C$6:$D$1048576,2,FALSE),0))*$N$2</f>
        <v>0</v>
      </c>
      <c r="D437" s="81">
        <f t="shared" ca="1" si="51"/>
        <v>44288</v>
      </c>
      <c r="E437" s="54">
        <f t="shared" ca="1" si="55"/>
        <v>44288</v>
      </c>
      <c r="F437" s="117">
        <f ca="1">VALUE(IFERROR(VLOOKUP(TEXT(E437,"yyyy-mm-dd"),BDiv_RAW!$F$6:$G$1048576,2,FALSE),0))*$N$2</f>
        <v>0</v>
      </c>
      <c r="G437" s="81">
        <f t="shared" ca="1" si="52"/>
        <v>44288</v>
      </c>
      <c r="H437" s="54">
        <f t="shared" ca="1" si="56"/>
        <v>44288</v>
      </c>
      <c r="I437" s="117">
        <f ca="1">VALUE(IFERROR(VLOOKUP(TEXT(H437,"yyyy-mm-dd"),BDiv_RAW!$I$6:$J$1048576,2,FALSE),0))*$N$2</f>
        <v>0</v>
      </c>
      <c r="J437" s="81">
        <f t="shared" ca="1" si="53"/>
        <v>44288</v>
      </c>
      <c r="K437" s="54">
        <f t="shared" ca="1" si="57"/>
        <v>44288</v>
      </c>
      <c r="L437" s="117">
        <f ca="1">VALUE(IFERROR(VLOOKUP(TEXT(K437,"yyyy-mm-dd"),BDiv_RAW!$L$6:$M$1048576,2,FALSE),0))*$N$2</f>
        <v>0</v>
      </c>
    </row>
    <row r="438" spans="1:12" ht="16.5">
      <c r="A438" s="120">
        <f t="shared" ca="1" si="50"/>
        <v>44289</v>
      </c>
      <c r="B438" s="54">
        <f t="shared" ca="1" si="54"/>
        <v>44289</v>
      </c>
      <c r="C438" s="117">
        <f ca="1">VALUE(IFERROR(VLOOKUP(TEXT(B438,"yyyy-mm-dd"),BDiv_RAW!$C$6:$D$1048576,2,FALSE),0))*$N$2</f>
        <v>0</v>
      </c>
      <c r="D438" s="81">
        <f t="shared" ca="1" si="51"/>
        <v>44289</v>
      </c>
      <c r="E438" s="54">
        <f t="shared" ca="1" si="55"/>
        <v>44289</v>
      </c>
      <c r="F438" s="117">
        <f ca="1">VALUE(IFERROR(VLOOKUP(TEXT(E438,"yyyy-mm-dd"),BDiv_RAW!$F$6:$G$1048576,2,FALSE),0))*$N$2</f>
        <v>0</v>
      </c>
      <c r="G438" s="81">
        <f t="shared" ca="1" si="52"/>
        <v>44289</v>
      </c>
      <c r="H438" s="54">
        <f t="shared" ca="1" si="56"/>
        <v>44289</v>
      </c>
      <c r="I438" s="117">
        <f ca="1">VALUE(IFERROR(VLOOKUP(TEXT(H438,"yyyy-mm-dd"),BDiv_RAW!$I$6:$J$1048576,2,FALSE),0))*$N$2</f>
        <v>0</v>
      </c>
      <c r="J438" s="81">
        <f t="shared" ca="1" si="53"/>
        <v>44289</v>
      </c>
      <c r="K438" s="54">
        <f t="shared" ca="1" si="57"/>
        <v>44289</v>
      </c>
      <c r="L438" s="117">
        <f ca="1">VALUE(IFERROR(VLOOKUP(TEXT(K438,"yyyy-mm-dd"),BDiv_RAW!$L$6:$M$1048576,2,FALSE),0))*$N$2</f>
        <v>0</v>
      </c>
    </row>
    <row r="439" spans="1:12" ht="16.5">
      <c r="A439" s="120">
        <f t="shared" ca="1" si="50"/>
        <v>44290</v>
      </c>
      <c r="B439" s="54">
        <f t="shared" ca="1" si="54"/>
        <v>44290</v>
      </c>
      <c r="C439" s="117">
        <f ca="1">VALUE(IFERROR(VLOOKUP(TEXT(B439,"yyyy-mm-dd"),BDiv_RAW!$C$6:$D$1048576,2,FALSE),0))*$N$2</f>
        <v>0</v>
      </c>
      <c r="D439" s="81">
        <f t="shared" ca="1" si="51"/>
        <v>44290</v>
      </c>
      <c r="E439" s="54">
        <f t="shared" ca="1" si="55"/>
        <v>44290</v>
      </c>
      <c r="F439" s="117">
        <f ca="1">VALUE(IFERROR(VLOOKUP(TEXT(E439,"yyyy-mm-dd"),BDiv_RAW!$F$6:$G$1048576,2,FALSE),0))*$N$2</f>
        <v>0</v>
      </c>
      <c r="G439" s="81">
        <f t="shared" ca="1" si="52"/>
        <v>44290</v>
      </c>
      <c r="H439" s="54">
        <f t="shared" ca="1" si="56"/>
        <v>44290</v>
      </c>
      <c r="I439" s="117">
        <f ca="1">VALUE(IFERROR(VLOOKUP(TEXT(H439,"yyyy-mm-dd"),BDiv_RAW!$I$6:$J$1048576,2,FALSE),0))*$N$2</f>
        <v>0</v>
      </c>
      <c r="J439" s="81">
        <f t="shared" ca="1" si="53"/>
        <v>44290</v>
      </c>
      <c r="K439" s="54">
        <f t="shared" ca="1" si="57"/>
        <v>44290</v>
      </c>
      <c r="L439" s="117">
        <f ca="1">VALUE(IFERROR(VLOOKUP(TEXT(K439,"yyyy-mm-dd"),BDiv_RAW!$L$6:$M$1048576,2,FALSE),0))*$N$2</f>
        <v>0</v>
      </c>
    </row>
    <row r="440" spans="1:12" ht="16.5">
      <c r="A440" s="120">
        <f t="shared" ca="1" si="50"/>
        <v>44291</v>
      </c>
      <c r="B440" s="54">
        <f t="shared" ca="1" si="54"/>
        <v>44291</v>
      </c>
      <c r="C440" s="117">
        <f ca="1">VALUE(IFERROR(VLOOKUP(TEXT(B440,"yyyy-mm-dd"),BDiv_RAW!$C$6:$D$1048576,2,FALSE),0))*$N$2</f>
        <v>0</v>
      </c>
      <c r="D440" s="81">
        <f t="shared" ca="1" si="51"/>
        <v>44291</v>
      </c>
      <c r="E440" s="54">
        <f t="shared" ca="1" si="55"/>
        <v>44291</v>
      </c>
      <c r="F440" s="117">
        <f ca="1">VALUE(IFERROR(VLOOKUP(TEXT(E440,"yyyy-mm-dd"),BDiv_RAW!$F$6:$G$1048576,2,FALSE),0))*$N$2</f>
        <v>0</v>
      </c>
      <c r="G440" s="81">
        <f t="shared" ca="1" si="52"/>
        <v>44291</v>
      </c>
      <c r="H440" s="54">
        <f t="shared" ca="1" si="56"/>
        <v>44291</v>
      </c>
      <c r="I440" s="117">
        <f ca="1">VALUE(IFERROR(VLOOKUP(TEXT(H440,"yyyy-mm-dd"),BDiv_RAW!$I$6:$J$1048576,2,FALSE),0))*$N$2</f>
        <v>0</v>
      </c>
      <c r="J440" s="81">
        <f t="shared" ca="1" si="53"/>
        <v>44291</v>
      </c>
      <c r="K440" s="54">
        <f t="shared" ca="1" si="57"/>
        <v>44291</v>
      </c>
      <c r="L440" s="117">
        <f ca="1">VALUE(IFERROR(VLOOKUP(TEXT(K440,"yyyy-mm-dd"),BDiv_RAW!$L$6:$M$1048576,2,FALSE),0))*$N$2</f>
        <v>0</v>
      </c>
    </row>
    <row r="441" spans="1:12" ht="16.5">
      <c r="A441" s="120">
        <f t="shared" ca="1" si="50"/>
        <v>44292</v>
      </c>
      <c r="B441" s="54">
        <f t="shared" ca="1" si="54"/>
        <v>44292</v>
      </c>
      <c r="C441" s="117">
        <f ca="1">VALUE(IFERROR(VLOOKUP(TEXT(B441,"yyyy-mm-dd"),BDiv_RAW!$C$6:$D$1048576,2,FALSE),0))*$N$2</f>
        <v>0</v>
      </c>
      <c r="D441" s="81">
        <f t="shared" ca="1" si="51"/>
        <v>44292</v>
      </c>
      <c r="E441" s="54">
        <f t="shared" ca="1" si="55"/>
        <v>44292</v>
      </c>
      <c r="F441" s="117">
        <f ca="1">VALUE(IFERROR(VLOOKUP(TEXT(E441,"yyyy-mm-dd"),BDiv_RAW!$F$6:$G$1048576,2,FALSE),0))*$N$2</f>
        <v>0</v>
      </c>
      <c r="G441" s="81">
        <f t="shared" ca="1" si="52"/>
        <v>44292</v>
      </c>
      <c r="H441" s="54">
        <f t="shared" ca="1" si="56"/>
        <v>44292</v>
      </c>
      <c r="I441" s="117">
        <f ca="1">VALUE(IFERROR(VLOOKUP(TEXT(H441,"yyyy-mm-dd"),BDiv_RAW!$I$6:$J$1048576,2,FALSE),0))*$N$2</f>
        <v>0</v>
      </c>
      <c r="J441" s="81">
        <f t="shared" ca="1" si="53"/>
        <v>44292</v>
      </c>
      <c r="K441" s="54">
        <f t="shared" ca="1" si="57"/>
        <v>44292</v>
      </c>
      <c r="L441" s="117">
        <f ca="1">VALUE(IFERROR(VLOOKUP(TEXT(K441,"yyyy-mm-dd"),BDiv_RAW!$L$6:$M$1048576,2,FALSE),0))*$N$2</f>
        <v>0</v>
      </c>
    </row>
    <row r="442" spans="1:12" ht="16.5">
      <c r="A442" s="120">
        <f t="shared" ca="1" si="50"/>
        <v>44293</v>
      </c>
      <c r="B442" s="54">
        <f t="shared" ca="1" si="54"/>
        <v>44293</v>
      </c>
      <c r="C442" s="117">
        <f ca="1">VALUE(IFERROR(VLOOKUP(TEXT(B442,"yyyy-mm-dd"),BDiv_RAW!$C$6:$D$1048576,2,FALSE),0))*$N$2</f>
        <v>0</v>
      </c>
      <c r="D442" s="81">
        <f t="shared" ca="1" si="51"/>
        <v>44293</v>
      </c>
      <c r="E442" s="54">
        <f t="shared" ca="1" si="55"/>
        <v>44293</v>
      </c>
      <c r="F442" s="117">
        <f ca="1">VALUE(IFERROR(VLOOKUP(TEXT(E442,"yyyy-mm-dd"),BDiv_RAW!$F$6:$G$1048576,2,FALSE),0))*$N$2</f>
        <v>0</v>
      </c>
      <c r="G442" s="81">
        <f t="shared" ca="1" si="52"/>
        <v>44293</v>
      </c>
      <c r="H442" s="54">
        <f t="shared" ca="1" si="56"/>
        <v>44293</v>
      </c>
      <c r="I442" s="117">
        <f ca="1">VALUE(IFERROR(VLOOKUP(TEXT(H442,"yyyy-mm-dd"),BDiv_RAW!$I$6:$J$1048576,2,FALSE),0))*$N$2</f>
        <v>0</v>
      </c>
      <c r="J442" s="81">
        <f t="shared" ca="1" si="53"/>
        <v>44293</v>
      </c>
      <c r="K442" s="54">
        <f t="shared" ca="1" si="57"/>
        <v>44293</v>
      </c>
      <c r="L442" s="117">
        <f ca="1">VALUE(IFERROR(VLOOKUP(TEXT(K442,"yyyy-mm-dd"),BDiv_RAW!$L$6:$M$1048576,2,FALSE),0))*$N$2</f>
        <v>0</v>
      </c>
    </row>
    <row r="443" spans="1:12" ht="16.5">
      <c r="A443" s="120">
        <f t="shared" ca="1" si="50"/>
        <v>44294</v>
      </c>
      <c r="B443" s="54">
        <f t="shared" ca="1" si="54"/>
        <v>44294</v>
      </c>
      <c r="C443" s="117">
        <f ca="1">VALUE(IFERROR(VLOOKUP(TEXT(B443,"yyyy-mm-dd"),BDiv_RAW!$C$6:$D$1048576,2,FALSE),0))*$N$2</f>
        <v>0</v>
      </c>
      <c r="D443" s="81">
        <f t="shared" ca="1" si="51"/>
        <v>44294</v>
      </c>
      <c r="E443" s="54">
        <f t="shared" ca="1" si="55"/>
        <v>44294</v>
      </c>
      <c r="F443" s="117">
        <f ca="1">VALUE(IFERROR(VLOOKUP(TEXT(E443,"yyyy-mm-dd"),BDiv_RAW!$F$6:$G$1048576,2,FALSE),0))*$N$2</f>
        <v>0</v>
      </c>
      <c r="G443" s="81">
        <f t="shared" ca="1" si="52"/>
        <v>44294</v>
      </c>
      <c r="H443" s="54">
        <f t="shared" ca="1" si="56"/>
        <v>44294</v>
      </c>
      <c r="I443" s="117">
        <f ca="1">VALUE(IFERROR(VLOOKUP(TEXT(H443,"yyyy-mm-dd"),BDiv_RAW!$I$6:$J$1048576,2,FALSE),0))*$N$2</f>
        <v>0</v>
      </c>
      <c r="J443" s="81">
        <f t="shared" ca="1" si="53"/>
        <v>44294</v>
      </c>
      <c r="K443" s="54">
        <f t="shared" ca="1" si="57"/>
        <v>44294</v>
      </c>
      <c r="L443" s="117">
        <f ca="1">VALUE(IFERROR(VLOOKUP(TEXT(K443,"yyyy-mm-dd"),BDiv_RAW!$L$6:$M$1048576,2,FALSE),0))*$N$2</f>
        <v>0</v>
      </c>
    </row>
    <row r="444" spans="1:12" ht="16.5">
      <c r="A444" s="120">
        <f t="shared" ca="1" si="50"/>
        <v>44295</v>
      </c>
      <c r="B444" s="54">
        <f t="shared" ca="1" si="54"/>
        <v>44295</v>
      </c>
      <c r="C444" s="117">
        <f ca="1">VALUE(IFERROR(VLOOKUP(TEXT(B444,"yyyy-mm-dd"),BDiv_RAW!$C$6:$D$1048576,2,FALSE),0))*$N$2</f>
        <v>0</v>
      </c>
      <c r="D444" s="81">
        <f t="shared" ca="1" si="51"/>
        <v>44295</v>
      </c>
      <c r="E444" s="54">
        <f t="shared" ca="1" si="55"/>
        <v>44295</v>
      </c>
      <c r="F444" s="117">
        <f ca="1">VALUE(IFERROR(VLOOKUP(TEXT(E444,"yyyy-mm-dd"),BDiv_RAW!$F$6:$G$1048576,2,FALSE),0))*$N$2</f>
        <v>0</v>
      </c>
      <c r="G444" s="81">
        <f t="shared" ca="1" si="52"/>
        <v>44295</v>
      </c>
      <c r="H444" s="54">
        <f t="shared" ca="1" si="56"/>
        <v>44295</v>
      </c>
      <c r="I444" s="117">
        <f ca="1">VALUE(IFERROR(VLOOKUP(TEXT(H444,"yyyy-mm-dd"),BDiv_RAW!$I$6:$J$1048576,2,FALSE),0))*$N$2</f>
        <v>0</v>
      </c>
      <c r="J444" s="81">
        <f t="shared" ca="1" si="53"/>
        <v>44295</v>
      </c>
      <c r="K444" s="54">
        <f t="shared" ca="1" si="57"/>
        <v>44295</v>
      </c>
      <c r="L444" s="117">
        <f ca="1">VALUE(IFERROR(VLOOKUP(TEXT(K444,"yyyy-mm-dd"),BDiv_RAW!$L$6:$M$1048576,2,FALSE),0))*$N$2</f>
        <v>0</v>
      </c>
    </row>
    <row r="445" spans="1:12" ht="16.5">
      <c r="A445" s="120">
        <f t="shared" ca="1" si="50"/>
        <v>44296</v>
      </c>
      <c r="B445" s="54">
        <f t="shared" ca="1" si="54"/>
        <v>44296</v>
      </c>
      <c r="C445" s="117">
        <f ca="1">VALUE(IFERROR(VLOOKUP(TEXT(B445,"yyyy-mm-dd"),BDiv_RAW!$C$6:$D$1048576,2,FALSE),0))*$N$2</f>
        <v>0</v>
      </c>
      <c r="D445" s="81">
        <f t="shared" ca="1" si="51"/>
        <v>44296</v>
      </c>
      <c r="E445" s="54">
        <f t="shared" ca="1" si="55"/>
        <v>44296</v>
      </c>
      <c r="F445" s="117">
        <f ca="1">VALUE(IFERROR(VLOOKUP(TEXT(E445,"yyyy-mm-dd"),BDiv_RAW!$F$6:$G$1048576,2,FALSE),0))*$N$2</f>
        <v>0</v>
      </c>
      <c r="G445" s="81">
        <f t="shared" ca="1" si="52"/>
        <v>44296</v>
      </c>
      <c r="H445" s="54">
        <f t="shared" ca="1" si="56"/>
        <v>44296</v>
      </c>
      <c r="I445" s="117">
        <f ca="1">VALUE(IFERROR(VLOOKUP(TEXT(H445,"yyyy-mm-dd"),BDiv_RAW!$I$6:$J$1048576,2,FALSE),0))*$N$2</f>
        <v>0</v>
      </c>
      <c r="J445" s="81">
        <f t="shared" ca="1" si="53"/>
        <v>44296</v>
      </c>
      <c r="K445" s="54">
        <f t="shared" ca="1" si="57"/>
        <v>44296</v>
      </c>
      <c r="L445" s="117">
        <f ca="1">VALUE(IFERROR(VLOOKUP(TEXT(K445,"yyyy-mm-dd"),BDiv_RAW!$L$6:$M$1048576,2,FALSE),0))*$N$2</f>
        <v>0</v>
      </c>
    </row>
    <row r="446" spans="1:12" ht="16.5">
      <c r="A446" s="120">
        <f t="shared" ca="1" si="50"/>
        <v>44297</v>
      </c>
      <c r="B446" s="54">
        <f t="shared" ca="1" si="54"/>
        <v>44297</v>
      </c>
      <c r="C446" s="117">
        <f ca="1">VALUE(IFERROR(VLOOKUP(TEXT(B446,"yyyy-mm-dd"),BDiv_RAW!$C$6:$D$1048576,2,FALSE),0))*$N$2</f>
        <v>0</v>
      </c>
      <c r="D446" s="81">
        <f t="shared" ca="1" si="51"/>
        <v>44297</v>
      </c>
      <c r="E446" s="54">
        <f t="shared" ca="1" si="55"/>
        <v>44297</v>
      </c>
      <c r="F446" s="117">
        <f ca="1">VALUE(IFERROR(VLOOKUP(TEXT(E446,"yyyy-mm-dd"),BDiv_RAW!$F$6:$G$1048576,2,FALSE),0))*$N$2</f>
        <v>0</v>
      </c>
      <c r="G446" s="81">
        <f t="shared" ca="1" si="52"/>
        <v>44297</v>
      </c>
      <c r="H446" s="54">
        <f t="shared" ca="1" si="56"/>
        <v>44297</v>
      </c>
      <c r="I446" s="117">
        <f ca="1">VALUE(IFERROR(VLOOKUP(TEXT(H446,"yyyy-mm-dd"),BDiv_RAW!$I$6:$J$1048576,2,FALSE),0))*$N$2</f>
        <v>0</v>
      </c>
      <c r="J446" s="81">
        <f t="shared" ca="1" si="53"/>
        <v>44297</v>
      </c>
      <c r="K446" s="54">
        <f t="shared" ca="1" si="57"/>
        <v>44297</v>
      </c>
      <c r="L446" s="117">
        <f ca="1">VALUE(IFERROR(VLOOKUP(TEXT(K446,"yyyy-mm-dd"),BDiv_RAW!$L$6:$M$1048576,2,FALSE),0))*$N$2</f>
        <v>0</v>
      </c>
    </row>
    <row r="447" spans="1:12" ht="16.5">
      <c r="A447" s="120">
        <f t="shared" ca="1" si="50"/>
        <v>44298</v>
      </c>
      <c r="B447" s="54">
        <f t="shared" ca="1" si="54"/>
        <v>44298</v>
      </c>
      <c r="C447" s="117">
        <f ca="1">VALUE(IFERROR(VLOOKUP(TEXT(B447,"yyyy-mm-dd"),BDiv_RAW!$C$6:$D$1048576,2,FALSE),0))*$N$2</f>
        <v>0</v>
      </c>
      <c r="D447" s="81">
        <f t="shared" ca="1" si="51"/>
        <v>44298</v>
      </c>
      <c r="E447" s="54">
        <f t="shared" ca="1" si="55"/>
        <v>44298</v>
      </c>
      <c r="F447" s="117">
        <f ca="1">VALUE(IFERROR(VLOOKUP(TEXT(E447,"yyyy-mm-dd"),BDiv_RAW!$F$6:$G$1048576,2,FALSE),0))*$N$2</f>
        <v>0</v>
      </c>
      <c r="G447" s="81">
        <f t="shared" ca="1" si="52"/>
        <v>44298</v>
      </c>
      <c r="H447" s="54">
        <f t="shared" ca="1" si="56"/>
        <v>44298</v>
      </c>
      <c r="I447" s="117">
        <f ca="1">VALUE(IFERROR(VLOOKUP(TEXT(H447,"yyyy-mm-dd"),BDiv_RAW!$I$6:$J$1048576,2,FALSE),0))*$N$2</f>
        <v>0</v>
      </c>
      <c r="J447" s="81">
        <f t="shared" ca="1" si="53"/>
        <v>44298</v>
      </c>
      <c r="K447" s="54">
        <f t="shared" ca="1" si="57"/>
        <v>44298</v>
      </c>
      <c r="L447" s="117">
        <f ca="1">VALUE(IFERROR(VLOOKUP(TEXT(K447,"yyyy-mm-dd"),BDiv_RAW!$L$6:$M$1048576,2,FALSE),0))*$N$2</f>
        <v>0</v>
      </c>
    </row>
    <row r="448" spans="1:12" ht="16.5">
      <c r="A448" s="120">
        <f t="shared" ca="1" si="50"/>
        <v>44299</v>
      </c>
      <c r="B448" s="54">
        <f t="shared" ca="1" si="54"/>
        <v>44299</v>
      </c>
      <c r="C448" s="117">
        <f ca="1">VALUE(IFERROR(VLOOKUP(TEXT(B448,"yyyy-mm-dd"),BDiv_RAW!$C$6:$D$1048576,2,FALSE),0))*$N$2</f>
        <v>0</v>
      </c>
      <c r="D448" s="81">
        <f t="shared" ca="1" si="51"/>
        <v>44299</v>
      </c>
      <c r="E448" s="54">
        <f t="shared" ca="1" si="55"/>
        <v>44299</v>
      </c>
      <c r="F448" s="117">
        <f ca="1">VALUE(IFERROR(VLOOKUP(TEXT(E448,"yyyy-mm-dd"),BDiv_RAW!$F$6:$G$1048576,2,FALSE),0))*$N$2</f>
        <v>0</v>
      </c>
      <c r="G448" s="81">
        <f t="shared" ca="1" si="52"/>
        <v>44299</v>
      </c>
      <c r="H448" s="54">
        <f t="shared" ca="1" si="56"/>
        <v>44299</v>
      </c>
      <c r="I448" s="117">
        <f ca="1">VALUE(IFERROR(VLOOKUP(TEXT(H448,"yyyy-mm-dd"),BDiv_RAW!$I$6:$J$1048576,2,FALSE),0))*$N$2</f>
        <v>0</v>
      </c>
      <c r="J448" s="81">
        <f t="shared" ca="1" si="53"/>
        <v>44299</v>
      </c>
      <c r="K448" s="54">
        <f t="shared" ca="1" si="57"/>
        <v>44299</v>
      </c>
      <c r="L448" s="117">
        <f ca="1">VALUE(IFERROR(VLOOKUP(TEXT(K448,"yyyy-mm-dd"),BDiv_RAW!$L$6:$M$1048576,2,FALSE),0))*$N$2</f>
        <v>0</v>
      </c>
    </row>
    <row r="449" spans="1:12" ht="16.5">
      <c r="A449" s="120">
        <f t="shared" ca="1" si="50"/>
        <v>44300</v>
      </c>
      <c r="B449" s="54">
        <f t="shared" ca="1" si="54"/>
        <v>44300</v>
      </c>
      <c r="C449" s="117">
        <f ca="1">VALUE(IFERROR(VLOOKUP(TEXT(B449,"yyyy-mm-dd"),BDiv_RAW!$C$6:$D$1048576,2,FALSE),0))*$N$2</f>
        <v>0</v>
      </c>
      <c r="D449" s="81">
        <f t="shared" ca="1" si="51"/>
        <v>44300</v>
      </c>
      <c r="E449" s="54">
        <f t="shared" ca="1" si="55"/>
        <v>44300</v>
      </c>
      <c r="F449" s="117">
        <f ca="1">VALUE(IFERROR(VLOOKUP(TEXT(E449,"yyyy-mm-dd"),BDiv_RAW!$F$6:$G$1048576,2,FALSE),0))*$N$2</f>
        <v>0</v>
      </c>
      <c r="G449" s="81">
        <f t="shared" ca="1" si="52"/>
        <v>44300</v>
      </c>
      <c r="H449" s="54">
        <f t="shared" ca="1" si="56"/>
        <v>44300</v>
      </c>
      <c r="I449" s="117">
        <f ca="1">VALUE(IFERROR(VLOOKUP(TEXT(H449,"yyyy-mm-dd"),BDiv_RAW!$I$6:$J$1048576,2,FALSE),0))*$N$2</f>
        <v>0</v>
      </c>
      <c r="J449" s="81">
        <f t="shared" ca="1" si="53"/>
        <v>44300</v>
      </c>
      <c r="K449" s="54">
        <f t="shared" ca="1" si="57"/>
        <v>44300</v>
      </c>
      <c r="L449" s="117">
        <f ca="1">VALUE(IFERROR(VLOOKUP(TEXT(K449,"yyyy-mm-dd"),BDiv_RAW!$L$6:$M$1048576,2,FALSE),0))*$N$2</f>
        <v>0</v>
      </c>
    </row>
    <row r="450" spans="1:12" ht="16.5">
      <c r="A450" s="120">
        <f t="shared" ca="1" si="50"/>
        <v>44301</v>
      </c>
      <c r="B450" s="54">
        <f t="shared" ca="1" si="54"/>
        <v>44301</v>
      </c>
      <c r="C450" s="117">
        <f ca="1">VALUE(IFERROR(VLOOKUP(TEXT(B450,"yyyy-mm-dd"),BDiv_RAW!$C$6:$D$1048576,2,FALSE),0))*$N$2</f>
        <v>0</v>
      </c>
      <c r="D450" s="81">
        <f t="shared" ca="1" si="51"/>
        <v>44301</v>
      </c>
      <c r="E450" s="54">
        <f t="shared" ca="1" si="55"/>
        <v>44301</v>
      </c>
      <c r="F450" s="117">
        <f ca="1">VALUE(IFERROR(VLOOKUP(TEXT(E450,"yyyy-mm-dd"),BDiv_RAW!$F$6:$G$1048576,2,FALSE),0))*$N$2</f>
        <v>0</v>
      </c>
      <c r="G450" s="81">
        <f t="shared" ca="1" si="52"/>
        <v>44301</v>
      </c>
      <c r="H450" s="54">
        <f t="shared" ca="1" si="56"/>
        <v>44301</v>
      </c>
      <c r="I450" s="117">
        <f ca="1">VALUE(IFERROR(VLOOKUP(TEXT(H450,"yyyy-mm-dd"),BDiv_RAW!$I$6:$J$1048576,2,FALSE),0))*$N$2</f>
        <v>0</v>
      </c>
      <c r="J450" s="81">
        <f t="shared" ca="1" si="53"/>
        <v>44301</v>
      </c>
      <c r="K450" s="54">
        <f t="shared" ca="1" si="57"/>
        <v>44301</v>
      </c>
      <c r="L450" s="117">
        <f ca="1">VALUE(IFERROR(VLOOKUP(TEXT(K450,"yyyy-mm-dd"),BDiv_RAW!$L$6:$M$1048576,2,FALSE),0))*$N$2</f>
        <v>0</v>
      </c>
    </row>
    <row r="451" spans="1:12" ht="16.5">
      <c r="A451" s="120">
        <f t="shared" ref="A451:A514" ca="1" si="58">B451</f>
        <v>44302</v>
      </c>
      <c r="B451" s="54">
        <f t="shared" ca="1" si="54"/>
        <v>44302</v>
      </c>
      <c r="C451" s="117">
        <f ca="1">VALUE(IFERROR(VLOOKUP(TEXT(B451,"yyyy-mm-dd"),BDiv_RAW!$C$6:$D$1048576,2,FALSE),0))*$N$2</f>
        <v>0</v>
      </c>
      <c r="D451" s="81">
        <f t="shared" ref="D451:D514" ca="1" si="59">E451</f>
        <v>44302</v>
      </c>
      <c r="E451" s="54">
        <f t="shared" ca="1" si="55"/>
        <v>44302</v>
      </c>
      <c r="F451" s="117">
        <f ca="1">VALUE(IFERROR(VLOOKUP(TEXT(E451,"yyyy-mm-dd"),BDiv_RAW!$F$6:$G$1048576,2,FALSE),0))*$N$2</f>
        <v>0</v>
      </c>
      <c r="G451" s="81">
        <f t="shared" ref="G451:G514" ca="1" si="60">H451</f>
        <v>44302</v>
      </c>
      <c r="H451" s="54">
        <f t="shared" ca="1" si="56"/>
        <v>44302</v>
      </c>
      <c r="I451" s="117">
        <f ca="1">VALUE(IFERROR(VLOOKUP(TEXT(H451,"yyyy-mm-dd"),BDiv_RAW!$I$6:$J$1048576,2,FALSE),0))*$N$2</f>
        <v>0</v>
      </c>
      <c r="J451" s="81">
        <f t="shared" ref="J451:J514" ca="1" si="61">K451</f>
        <v>44302</v>
      </c>
      <c r="K451" s="54">
        <f t="shared" ca="1" si="57"/>
        <v>44302</v>
      </c>
      <c r="L451" s="117">
        <f ca="1">VALUE(IFERROR(VLOOKUP(TEXT(K451,"yyyy-mm-dd"),BDiv_RAW!$L$6:$M$1048576,2,FALSE),0))*$N$2</f>
        <v>0</v>
      </c>
    </row>
    <row r="452" spans="1:12" ht="16.5">
      <c r="A452" s="120">
        <f t="shared" ca="1" si="58"/>
        <v>44303</v>
      </c>
      <c r="B452" s="54">
        <f t="shared" ref="B452:B515" ca="1" si="62">B451+1</f>
        <v>44303</v>
      </c>
      <c r="C452" s="117">
        <f ca="1">VALUE(IFERROR(VLOOKUP(TEXT(B452,"yyyy-mm-dd"),BDiv_RAW!$C$6:$D$1048576,2,FALSE),0))*$N$2</f>
        <v>0</v>
      </c>
      <c r="D452" s="81">
        <f t="shared" ca="1" si="59"/>
        <v>44303</v>
      </c>
      <c r="E452" s="54">
        <f t="shared" ref="E452:E515" ca="1" si="63">E451+1</f>
        <v>44303</v>
      </c>
      <c r="F452" s="117">
        <f ca="1">VALUE(IFERROR(VLOOKUP(TEXT(E452,"yyyy-mm-dd"),BDiv_RAW!$F$6:$G$1048576,2,FALSE),0))*$N$2</f>
        <v>0</v>
      </c>
      <c r="G452" s="81">
        <f t="shared" ca="1" si="60"/>
        <v>44303</v>
      </c>
      <c r="H452" s="54">
        <f t="shared" ref="H452:H515" ca="1" si="64">H451+1</f>
        <v>44303</v>
      </c>
      <c r="I452" s="117">
        <f ca="1">VALUE(IFERROR(VLOOKUP(TEXT(H452,"yyyy-mm-dd"),BDiv_RAW!$I$6:$J$1048576,2,FALSE),0))*$N$2</f>
        <v>0</v>
      </c>
      <c r="J452" s="81">
        <f t="shared" ca="1" si="61"/>
        <v>44303</v>
      </c>
      <c r="K452" s="54">
        <f t="shared" ref="K452:K515" ca="1" si="65">K451+1</f>
        <v>44303</v>
      </c>
      <c r="L452" s="117">
        <f ca="1">VALUE(IFERROR(VLOOKUP(TEXT(K452,"yyyy-mm-dd"),BDiv_RAW!$L$6:$M$1048576,2,FALSE),0))*$N$2</f>
        <v>0</v>
      </c>
    </row>
    <row r="453" spans="1:12" ht="16.5">
      <c r="A453" s="120">
        <f t="shared" ca="1" si="58"/>
        <v>44304</v>
      </c>
      <c r="B453" s="54">
        <f t="shared" ca="1" si="62"/>
        <v>44304</v>
      </c>
      <c r="C453" s="117">
        <f ca="1">VALUE(IFERROR(VLOOKUP(TEXT(B453,"yyyy-mm-dd"),BDiv_RAW!$C$6:$D$1048576,2,FALSE),0))*$N$2</f>
        <v>0</v>
      </c>
      <c r="D453" s="81">
        <f t="shared" ca="1" si="59"/>
        <v>44304</v>
      </c>
      <c r="E453" s="54">
        <f t="shared" ca="1" si="63"/>
        <v>44304</v>
      </c>
      <c r="F453" s="117">
        <f ca="1">VALUE(IFERROR(VLOOKUP(TEXT(E453,"yyyy-mm-dd"),BDiv_RAW!$F$6:$G$1048576,2,FALSE),0))*$N$2</f>
        <v>0</v>
      </c>
      <c r="G453" s="81">
        <f t="shared" ca="1" si="60"/>
        <v>44304</v>
      </c>
      <c r="H453" s="54">
        <f t="shared" ca="1" si="64"/>
        <v>44304</v>
      </c>
      <c r="I453" s="117">
        <f ca="1">VALUE(IFERROR(VLOOKUP(TEXT(H453,"yyyy-mm-dd"),BDiv_RAW!$I$6:$J$1048576,2,FALSE),0))*$N$2</f>
        <v>0</v>
      </c>
      <c r="J453" s="81">
        <f t="shared" ca="1" si="61"/>
        <v>44304</v>
      </c>
      <c r="K453" s="54">
        <f t="shared" ca="1" si="65"/>
        <v>44304</v>
      </c>
      <c r="L453" s="117">
        <f ca="1">VALUE(IFERROR(VLOOKUP(TEXT(K453,"yyyy-mm-dd"),BDiv_RAW!$L$6:$M$1048576,2,FALSE),0))*$N$2</f>
        <v>0</v>
      </c>
    </row>
    <row r="454" spans="1:12" ht="16.5">
      <c r="A454" s="120">
        <f t="shared" ca="1" si="58"/>
        <v>44305</v>
      </c>
      <c r="B454" s="54">
        <f t="shared" ca="1" si="62"/>
        <v>44305</v>
      </c>
      <c r="C454" s="117">
        <f ca="1">VALUE(IFERROR(VLOOKUP(TEXT(B454,"yyyy-mm-dd"),BDiv_RAW!$C$6:$D$1048576,2,FALSE),0))*$N$2</f>
        <v>0</v>
      </c>
      <c r="D454" s="81">
        <f t="shared" ca="1" si="59"/>
        <v>44305</v>
      </c>
      <c r="E454" s="54">
        <f t="shared" ca="1" si="63"/>
        <v>44305</v>
      </c>
      <c r="F454" s="117">
        <f ca="1">VALUE(IFERROR(VLOOKUP(TEXT(E454,"yyyy-mm-dd"),BDiv_RAW!$F$6:$G$1048576,2,FALSE),0))*$N$2</f>
        <v>0</v>
      </c>
      <c r="G454" s="81">
        <f t="shared" ca="1" si="60"/>
        <v>44305</v>
      </c>
      <c r="H454" s="54">
        <f t="shared" ca="1" si="64"/>
        <v>44305</v>
      </c>
      <c r="I454" s="117">
        <f ca="1">VALUE(IFERROR(VLOOKUP(TEXT(H454,"yyyy-mm-dd"),BDiv_RAW!$I$6:$J$1048576,2,FALSE),0))*$N$2</f>
        <v>0</v>
      </c>
      <c r="J454" s="81">
        <f t="shared" ca="1" si="61"/>
        <v>44305</v>
      </c>
      <c r="K454" s="54">
        <f t="shared" ca="1" si="65"/>
        <v>44305</v>
      </c>
      <c r="L454" s="117">
        <f ca="1">VALUE(IFERROR(VLOOKUP(TEXT(K454,"yyyy-mm-dd"),BDiv_RAW!$L$6:$M$1048576,2,FALSE),0))*$N$2</f>
        <v>0</v>
      </c>
    </row>
    <row r="455" spans="1:12" ht="16.5">
      <c r="A455" s="120">
        <f t="shared" ca="1" si="58"/>
        <v>44306</v>
      </c>
      <c r="B455" s="54">
        <f t="shared" ca="1" si="62"/>
        <v>44306</v>
      </c>
      <c r="C455" s="117">
        <f ca="1">VALUE(IFERROR(VLOOKUP(TEXT(B455,"yyyy-mm-dd"),BDiv_RAW!$C$6:$D$1048576,2,FALSE),0))*$N$2</f>
        <v>0</v>
      </c>
      <c r="D455" s="81">
        <f t="shared" ca="1" si="59"/>
        <v>44306</v>
      </c>
      <c r="E455" s="54">
        <f t="shared" ca="1" si="63"/>
        <v>44306</v>
      </c>
      <c r="F455" s="117">
        <f ca="1">VALUE(IFERROR(VLOOKUP(TEXT(E455,"yyyy-mm-dd"),BDiv_RAW!$F$6:$G$1048576,2,FALSE),0))*$N$2</f>
        <v>0</v>
      </c>
      <c r="G455" s="81">
        <f t="shared" ca="1" si="60"/>
        <v>44306</v>
      </c>
      <c r="H455" s="54">
        <f t="shared" ca="1" si="64"/>
        <v>44306</v>
      </c>
      <c r="I455" s="117">
        <f ca="1">VALUE(IFERROR(VLOOKUP(TEXT(H455,"yyyy-mm-dd"),BDiv_RAW!$I$6:$J$1048576,2,FALSE),0))*$N$2</f>
        <v>0</v>
      </c>
      <c r="J455" s="81">
        <f t="shared" ca="1" si="61"/>
        <v>44306</v>
      </c>
      <c r="K455" s="54">
        <f t="shared" ca="1" si="65"/>
        <v>44306</v>
      </c>
      <c r="L455" s="117">
        <f ca="1">VALUE(IFERROR(VLOOKUP(TEXT(K455,"yyyy-mm-dd"),BDiv_RAW!$L$6:$M$1048576,2,FALSE),0))*$N$2</f>
        <v>0</v>
      </c>
    </row>
    <row r="456" spans="1:12" ht="16.5">
      <c r="A456" s="120">
        <f t="shared" ca="1" si="58"/>
        <v>44307</v>
      </c>
      <c r="B456" s="54">
        <f t="shared" ca="1" si="62"/>
        <v>44307</v>
      </c>
      <c r="C456" s="117">
        <f ca="1">VALUE(IFERROR(VLOOKUP(TEXT(B456,"yyyy-mm-dd"),BDiv_RAW!$C$6:$D$1048576,2,FALSE),0))*$N$2</f>
        <v>0</v>
      </c>
      <c r="D456" s="81">
        <f t="shared" ca="1" si="59"/>
        <v>44307</v>
      </c>
      <c r="E456" s="54">
        <f t="shared" ca="1" si="63"/>
        <v>44307</v>
      </c>
      <c r="F456" s="117">
        <f ca="1">VALUE(IFERROR(VLOOKUP(TEXT(E456,"yyyy-mm-dd"),BDiv_RAW!$F$6:$G$1048576,2,FALSE),0))*$N$2</f>
        <v>0</v>
      </c>
      <c r="G456" s="81">
        <f t="shared" ca="1" si="60"/>
        <v>44307</v>
      </c>
      <c r="H456" s="54">
        <f t="shared" ca="1" si="64"/>
        <v>44307</v>
      </c>
      <c r="I456" s="117">
        <f ca="1">VALUE(IFERROR(VLOOKUP(TEXT(H456,"yyyy-mm-dd"),BDiv_RAW!$I$6:$J$1048576,2,FALSE),0))*$N$2</f>
        <v>0</v>
      </c>
      <c r="J456" s="81">
        <f t="shared" ca="1" si="61"/>
        <v>44307</v>
      </c>
      <c r="K456" s="54">
        <f t="shared" ca="1" si="65"/>
        <v>44307</v>
      </c>
      <c r="L456" s="117">
        <f ca="1">VALUE(IFERROR(VLOOKUP(TEXT(K456,"yyyy-mm-dd"),BDiv_RAW!$L$6:$M$1048576,2,FALSE),0))*$N$2</f>
        <v>0</v>
      </c>
    </row>
    <row r="457" spans="1:12" ht="16.5">
      <c r="A457" s="120">
        <f t="shared" ca="1" si="58"/>
        <v>44308</v>
      </c>
      <c r="B457" s="54">
        <f t="shared" ca="1" si="62"/>
        <v>44308</v>
      </c>
      <c r="C457" s="117">
        <f ca="1">VALUE(IFERROR(VLOOKUP(TEXT(B457,"yyyy-mm-dd"),BDiv_RAW!$C$6:$D$1048576,2,FALSE),0))*$N$2</f>
        <v>0</v>
      </c>
      <c r="D457" s="81">
        <f t="shared" ca="1" si="59"/>
        <v>44308</v>
      </c>
      <c r="E457" s="54">
        <f t="shared" ca="1" si="63"/>
        <v>44308</v>
      </c>
      <c r="F457" s="117">
        <f ca="1">VALUE(IFERROR(VLOOKUP(TEXT(E457,"yyyy-mm-dd"),BDiv_RAW!$F$6:$G$1048576,2,FALSE),0))*$N$2</f>
        <v>0</v>
      </c>
      <c r="G457" s="81">
        <f t="shared" ca="1" si="60"/>
        <v>44308</v>
      </c>
      <c r="H457" s="54">
        <f t="shared" ca="1" si="64"/>
        <v>44308</v>
      </c>
      <c r="I457" s="117">
        <f ca="1">VALUE(IFERROR(VLOOKUP(TEXT(H457,"yyyy-mm-dd"),BDiv_RAW!$I$6:$J$1048576,2,FALSE),0))*$N$2</f>
        <v>0</v>
      </c>
      <c r="J457" s="81">
        <f t="shared" ca="1" si="61"/>
        <v>44308</v>
      </c>
      <c r="K457" s="54">
        <f t="shared" ca="1" si="65"/>
        <v>44308</v>
      </c>
      <c r="L457" s="117">
        <f ca="1">VALUE(IFERROR(VLOOKUP(TEXT(K457,"yyyy-mm-dd"),BDiv_RAW!$L$6:$M$1048576,2,FALSE),0))*$N$2</f>
        <v>0</v>
      </c>
    </row>
    <row r="458" spans="1:12" ht="16.5">
      <c r="A458" s="120">
        <f t="shared" ca="1" si="58"/>
        <v>44309</v>
      </c>
      <c r="B458" s="54">
        <f t="shared" ca="1" si="62"/>
        <v>44309</v>
      </c>
      <c r="C458" s="117">
        <f ca="1">VALUE(IFERROR(VLOOKUP(TEXT(B458,"yyyy-mm-dd"),BDiv_RAW!$C$6:$D$1048576,2,FALSE),0))*$N$2</f>
        <v>0</v>
      </c>
      <c r="D458" s="81">
        <f t="shared" ca="1" si="59"/>
        <v>44309</v>
      </c>
      <c r="E458" s="54">
        <f t="shared" ca="1" si="63"/>
        <v>44309</v>
      </c>
      <c r="F458" s="117">
        <f ca="1">VALUE(IFERROR(VLOOKUP(TEXT(E458,"yyyy-mm-dd"),BDiv_RAW!$F$6:$G$1048576,2,FALSE),0))*$N$2</f>
        <v>0</v>
      </c>
      <c r="G458" s="81">
        <f t="shared" ca="1" si="60"/>
        <v>44309</v>
      </c>
      <c r="H458" s="54">
        <f t="shared" ca="1" si="64"/>
        <v>44309</v>
      </c>
      <c r="I458" s="117">
        <f ca="1">VALUE(IFERROR(VLOOKUP(TEXT(H458,"yyyy-mm-dd"),BDiv_RAW!$I$6:$J$1048576,2,FALSE),0))*$N$2</f>
        <v>0</v>
      </c>
      <c r="J458" s="81">
        <f t="shared" ca="1" si="61"/>
        <v>44309</v>
      </c>
      <c r="K458" s="54">
        <f t="shared" ca="1" si="65"/>
        <v>44309</v>
      </c>
      <c r="L458" s="117">
        <f ca="1">VALUE(IFERROR(VLOOKUP(TEXT(K458,"yyyy-mm-dd"),BDiv_RAW!$L$6:$M$1048576,2,FALSE),0))*$N$2</f>
        <v>0</v>
      </c>
    </row>
    <row r="459" spans="1:12" ht="16.5">
      <c r="A459" s="120">
        <f t="shared" ca="1" si="58"/>
        <v>44310</v>
      </c>
      <c r="B459" s="54">
        <f t="shared" ca="1" si="62"/>
        <v>44310</v>
      </c>
      <c r="C459" s="117">
        <f ca="1">VALUE(IFERROR(VLOOKUP(TEXT(B459,"yyyy-mm-dd"),BDiv_RAW!$C$6:$D$1048576,2,FALSE),0))*$N$2</f>
        <v>0</v>
      </c>
      <c r="D459" s="81">
        <f t="shared" ca="1" si="59"/>
        <v>44310</v>
      </c>
      <c r="E459" s="54">
        <f t="shared" ca="1" si="63"/>
        <v>44310</v>
      </c>
      <c r="F459" s="117">
        <f ca="1">VALUE(IFERROR(VLOOKUP(TEXT(E459,"yyyy-mm-dd"),BDiv_RAW!$F$6:$G$1048576,2,FALSE),0))*$N$2</f>
        <v>0</v>
      </c>
      <c r="G459" s="81">
        <f t="shared" ca="1" si="60"/>
        <v>44310</v>
      </c>
      <c r="H459" s="54">
        <f t="shared" ca="1" si="64"/>
        <v>44310</v>
      </c>
      <c r="I459" s="117">
        <f ca="1">VALUE(IFERROR(VLOOKUP(TEXT(H459,"yyyy-mm-dd"),BDiv_RAW!$I$6:$J$1048576,2,FALSE),0))*$N$2</f>
        <v>0</v>
      </c>
      <c r="J459" s="81">
        <f t="shared" ca="1" si="61"/>
        <v>44310</v>
      </c>
      <c r="K459" s="54">
        <f t="shared" ca="1" si="65"/>
        <v>44310</v>
      </c>
      <c r="L459" s="117">
        <f ca="1">VALUE(IFERROR(VLOOKUP(TEXT(K459,"yyyy-mm-dd"),BDiv_RAW!$L$6:$M$1048576,2,FALSE),0))*$N$2</f>
        <v>0</v>
      </c>
    </row>
    <row r="460" spans="1:12" ht="16.5">
      <c r="A460" s="120">
        <f t="shared" ca="1" si="58"/>
        <v>44311</v>
      </c>
      <c r="B460" s="54">
        <f t="shared" ca="1" si="62"/>
        <v>44311</v>
      </c>
      <c r="C460" s="117">
        <f ca="1">VALUE(IFERROR(VLOOKUP(TEXT(B460,"yyyy-mm-dd"),BDiv_RAW!$C$6:$D$1048576,2,FALSE),0))*$N$2</f>
        <v>0</v>
      </c>
      <c r="D460" s="81">
        <f t="shared" ca="1" si="59"/>
        <v>44311</v>
      </c>
      <c r="E460" s="54">
        <f t="shared" ca="1" si="63"/>
        <v>44311</v>
      </c>
      <c r="F460" s="117">
        <f ca="1">VALUE(IFERROR(VLOOKUP(TEXT(E460,"yyyy-mm-dd"),BDiv_RAW!$F$6:$G$1048576,2,FALSE),0))*$N$2</f>
        <v>0</v>
      </c>
      <c r="G460" s="81">
        <f t="shared" ca="1" si="60"/>
        <v>44311</v>
      </c>
      <c r="H460" s="54">
        <f t="shared" ca="1" si="64"/>
        <v>44311</v>
      </c>
      <c r="I460" s="117">
        <f ca="1">VALUE(IFERROR(VLOOKUP(TEXT(H460,"yyyy-mm-dd"),BDiv_RAW!$I$6:$J$1048576,2,FALSE),0))*$N$2</f>
        <v>0</v>
      </c>
      <c r="J460" s="81">
        <f t="shared" ca="1" si="61"/>
        <v>44311</v>
      </c>
      <c r="K460" s="54">
        <f t="shared" ca="1" si="65"/>
        <v>44311</v>
      </c>
      <c r="L460" s="117">
        <f ca="1">VALUE(IFERROR(VLOOKUP(TEXT(K460,"yyyy-mm-dd"),BDiv_RAW!$L$6:$M$1048576,2,FALSE),0))*$N$2</f>
        <v>0</v>
      </c>
    </row>
    <row r="461" spans="1:12" ht="16.5">
      <c r="A461" s="120">
        <f t="shared" ca="1" si="58"/>
        <v>44312</v>
      </c>
      <c r="B461" s="54">
        <f t="shared" ca="1" si="62"/>
        <v>44312</v>
      </c>
      <c r="C461" s="117">
        <f ca="1">VALUE(IFERROR(VLOOKUP(TEXT(B461,"yyyy-mm-dd"),BDiv_RAW!$C$6:$D$1048576,2,FALSE),0))*$N$2</f>
        <v>0</v>
      </c>
      <c r="D461" s="81">
        <f t="shared" ca="1" si="59"/>
        <v>44312</v>
      </c>
      <c r="E461" s="54">
        <f t="shared" ca="1" si="63"/>
        <v>44312</v>
      </c>
      <c r="F461" s="117">
        <f ca="1">VALUE(IFERROR(VLOOKUP(TEXT(E461,"yyyy-mm-dd"),BDiv_RAW!$F$6:$G$1048576,2,FALSE),0))*$N$2</f>
        <v>0</v>
      </c>
      <c r="G461" s="81">
        <f t="shared" ca="1" si="60"/>
        <v>44312</v>
      </c>
      <c r="H461" s="54">
        <f t="shared" ca="1" si="64"/>
        <v>44312</v>
      </c>
      <c r="I461" s="117">
        <f ca="1">VALUE(IFERROR(VLOOKUP(TEXT(H461,"yyyy-mm-dd"),BDiv_RAW!$I$6:$J$1048576,2,FALSE),0))*$N$2</f>
        <v>0</v>
      </c>
      <c r="J461" s="81">
        <f t="shared" ca="1" si="61"/>
        <v>44312</v>
      </c>
      <c r="K461" s="54">
        <f t="shared" ca="1" si="65"/>
        <v>44312</v>
      </c>
      <c r="L461" s="117">
        <f ca="1">VALUE(IFERROR(VLOOKUP(TEXT(K461,"yyyy-mm-dd"),BDiv_RAW!$L$6:$M$1048576,2,FALSE),0))*$N$2</f>
        <v>0</v>
      </c>
    </row>
    <row r="462" spans="1:12" ht="16.5">
      <c r="A462" s="120">
        <f t="shared" ca="1" si="58"/>
        <v>44313</v>
      </c>
      <c r="B462" s="54">
        <f t="shared" ca="1" si="62"/>
        <v>44313</v>
      </c>
      <c r="C462" s="117">
        <f ca="1">VALUE(IFERROR(VLOOKUP(TEXT(B462,"yyyy-mm-dd"),BDiv_RAW!$C$6:$D$1048576,2,FALSE),0))*$N$2</f>
        <v>0</v>
      </c>
      <c r="D462" s="81">
        <f t="shared" ca="1" si="59"/>
        <v>44313</v>
      </c>
      <c r="E462" s="54">
        <f t="shared" ca="1" si="63"/>
        <v>44313</v>
      </c>
      <c r="F462" s="117">
        <f ca="1">VALUE(IFERROR(VLOOKUP(TEXT(E462,"yyyy-mm-dd"),BDiv_RAW!$F$6:$G$1048576,2,FALSE),0))*$N$2</f>
        <v>0</v>
      </c>
      <c r="G462" s="81">
        <f t="shared" ca="1" si="60"/>
        <v>44313</v>
      </c>
      <c r="H462" s="54">
        <f t="shared" ca="1" si="64"/>
        <v>44313</v>
      </c>
      <c r="I462" s="117">
        <f ca="1">VALUE(IFERROR(VLOOKUP(TEXT(H462,"yyyy-mm-dd"),BDiv_RAW!$I$6:$J$1048576,2,FALSE),0))*$N$2</f>
        <v>0</v>
      </c>
      <c r="J462" s="81">
        <f t="shared" ca="1" si="61"/>
        <v>44313</v>
      </c>
      <c r="K462" s="54">
        <f t="shared" ca="1" si="65"/>
        <v>44313</v>
      </c>
      <c r="L462" s="117">
        <f ca="1">VALUE(IFERROR(VLOOKUP(TEXT(K462,"yyyy-mm-dd"),BDiv_RAW!$L$6:$M$1048576,2,FALSE),0))*$N$2</f>
        <v>0</v>
      </c>
    </row>
    <row r="463" spans="1:12" ht="16.5">
      <c r="A463" s="120">
        <f t="shared" ca="1" si="58"/>
        <v>44314</v>
      </c>
      <c r="B463" s="54">
        <f t="shared" ca="1" si="62"/>
        <v>44314</v>
      </c>
      <c r="C463" s="117">
        <f ca="1">VALUE(IFERROR(VLOOKUP(TEXT(B463,"yyyy-mm-dd"),BDiv_RAW!$C$6:$D$1048576,2,FALSE),0))*$N$2</f>
        <v>0</v>
      </c>
      <c r="D463" s="81">
        <f t="shared" ca="1" si="59"/>
        <v>44314</v>
      </c>
      <c r="E463" s="54">
        <f t="shared" ca="1" si="63"/>
        <v>44314</v>
      </c>
      <c r="F463" s="117">
        <f ca="1">VALUE(IFERROR(VLOOKUP(TEXT(E463,"yyyy-mm-dd"),BDiv_RAW!$F$6:$G$1048576,2,FALSE),0))*$N$2</f>
        <v>0</v>
      </c>
      <c r="G463" s="81">
        <f t="shared" ca="1" si="60"/>
        <v>44314</v>
      </c>
      <c r="H463" s="54">
        <f t="shared" ca="1" si="64"/>
        <v>44314</v>
      </c>
      <c r="I463" s="117">
        <f ca="1">VALUE(IFERROR(VLOOKUP(TEXT(H463,"yyyy-mm-dd"),BDiv_RAW!$I$6:$J$1048576,2,FALSE),0))*$N$2</f>
        <v>0</v>
      </c>
      <c r="J463" s="81">
        <f t="shared" ca="1" si="61"/>
        <v>44314</v>
      </c>
      <c r="K463" s="54">
        <f t="shared" ca="1" si="65"/>
        <v>44314</v>
      </c>
      <c r="L463" s="117">
        <f ca="1">VALUE(IFERROR(VLOOKUP(TEXT(K463,"yyyy-mm-dd"),BDiv_RAW!$L$6:$M$1048576,2,FALSE),0))*$N$2</f>
        <v>0</v>
      </c>
    </row>
    <row r="464" spans="1:12" ht="16.5">
      <c r="A464" s="120">
        <f t="shared" ca="1" si="58"/>
        <v>44315</v>
      </c>
      <c r="B464" s="54">
        <f t="shared" ca="1" si="62"/>
        <v>44315</v>
      </c>
      <c r="C464" s="117">
        <f ca="1">VALUE(IFERROR(VLOOKUP(TEXT(B464,"yyyy-mm-dd"),BDiv_RAW!$C$6:$D$1048576,2,FALSE),0))*$N$2</f>
        <v>0</v>
      </c>
      <c r="D464" s="81">
        <f t="shared" ca="1" si="59"/>
        <v>44315</v>
      </c>
      <c r="E464" s="54">
        <f t="shared" ca="1" si="63"/>
        <v>44315</v>
      </c>
      <c r="F464" s="117">
        <f ca="1">VALUE(IFERROR(VLOOKUP(TEXT(E464,"yyyy-mm-dd"),BDiv_RAW!$F$6:$G$1048576,2,FALSE),0))*$N$2</f>
        <v>0</v>
      </c>
      <c r="G464" s="81">
        <f t="shared" ca="1" si="60"/>
        <v>44315</v>
      </c>
      <c r="H464" s="54">
        <f t="shared" ca="1" si="64"/>
        <v>44315</v>
      </c>
      <c r="I464" s="117">
        <f ca="1">VALUE(IFERROR(VLOOKUP(TEXT(H464,"yyyy-mm-dd"),BDiv_RAW!$I$6:$J$1048576,2,FALSE),0))*$N$2</f>
        <v>0</v>
      </c>
      <c r="J464" s="81">
        <f t="shared" ca="1" si="61"/>
        <v>44315</v>
      </c>
      <c r="K464" s="54">
        <f t="shared" ca="1" si="65"/>
        <v>44315</v>
      </c>
      <c r="L464" s="117">
        <f ca="1">VALUE(IFERROR(VLOOKUP(TEXT(K464,"yyyy-mm-dd"),BDiv_RAW!$L$6:$M$1048576,2,FALSE),0))*$N$2</f>
        <v>0</v>
      </c>
    </row>
    <row r="465" spans="1:12" ht="16.5">
      <c r="A465" s="120">
        <f t="shared" ca="1" si="58"/>
        <v>44316</v>
      </c>
      <c r="B465" s="54">
        <f t="shared" ca="1" si="62"/>
        <v>44316</v>
      </c>
      <c r="C465" s="117">
        <f ca="1">VALUE(IFERROR(VLOOKUP(TEXT(B465,"yyyy-mm-dd"),BDiv_RAW!$C$6:$D$1048576,2,FALSE),0))*$N$2</f>
        <v>0</v>
      </c>
      <c r="D465" s="81">
        <f t="shared" ca="1" si="59"/>
        <v>44316</v>
      </c>
      <c r="E465" s="54">
        <f t="shared" ca="1" si="63"/>
        <v>44316</v>
      </c>
      <c r="F465" s="117">
        <f ca="1">VALUE(IFERROR(VLOOKUP(TEXT(E465,"yyyy-mm-dd"),BDiv_RAW!$F$6:$G$1048576,2,FALSE),0))*$N$2</f>
        <v>0</v>
      </c>
      <c r="G465" s="81">
        <f t="shared" ca="1" si="60"/>
        <v>44316</v>
      </c>
      <c r="H465" s="54">
        <f t="shared" ca="1" si="64"/>
        <v>44316</v>
      </c>
      <c r="I465" s="117">
        <f ca="1">VALUE(IFERROR(VLOOKUP(TEXT(H465,"yyyy-mm-dd"),BDiv_RAW!$I$6:$J$1048576,2,FALSE),0))*$N$2</f>
        <v>0</v>
      </c>
      <c r="J465" s="81">
        <f t="shared" ca="1" si="61"/>
        <v>44316</v>
      </c>
      <c r="K465" s="54">
        <f t="shared" ca="1" si="65"/>
        <v>44316</v>
      </c>
      <c r="L465" s="117">
        <f ca="1">VALUE(IFERROR(VLOOKUP(TEXT(K465,"yyyy-mm-dd"),BDiv_RAW!$L$6:$M$1048576,2,FALSE),0))*$N$2</f>
        <v>0</v>
      </c>
    </row>
    <row r="466" spans="1:12" ht="16.5">
      <c r="A466" s="120">
        <f t="shared" ca="1" si="58"/>
        <v>44317</v>
      </c>
      <c r="B466" s="54">
        <f t="shared" ca="1" si="62"/>
        <v>44317</v>
      </c>
      <c r="C466" s="117">
        <f ca="1">VALUE(IFERROR(VLOOKUP(TEXT(B466,"yyyy-mm-dd"),BDiv_RAW!$C$6:$D$1048576,2,FALSE),0))*$N$2</f>
        <v>0</v>
      </c>
      <c r="D466" s="81">
        <f t="shared" ca="1" si="59"/>
        <v>44317</v>
      </c>
      <c r="E466" s="54">
        <f t="shared" ca="1" si="63"/>
        <v>44317</v>
      </c>
      <c r="F466" s="117">
        <f ca="1">VALUE(IFERROR(VLOOKUP(TEXT(E466,"yyyy-mm-dd"),BDiv_RAW!$F$6:$G$1048576,2,FALSE),0))*$N$2</f>
        <v>0</v>
      </c>
      <c r="G466" s="81">
        <f t="shared" ca="1" si="60"/>
        <v>44317</v>
      </c>
      <c r="H466" s="54">
        <f t="shared" ca="1" si="64"/>
        <v>44317</v>
      </c>
      <c r="I466" s="117">
        <f ca="1">VALUE(IFERROR(VLOOKUP(TEXT(H466,"yyyy-mm-dd"),BDiv_RAW!$I$6:$J$1048576,2,FALSE),0))*$N$2</f>
        <v>0</v>
      </c>
      <c r="J466" s="81">
        <f t="shared" ca="1" si="61"/>
        <v>44317</v>
      </c>
      <c r="K466" s="54">
        <f t="shared" ca="1" si="65"/>
        <v>44317</v>
      </c>
      <c r="L466" s="117">
        <f ca="1">VALUE(IFERROR(VLOOKUP(TEXT(K466,"yyyy-mm-dd"),BDiv_RAW!$L$6:$M$1048576,2,FALSE),0))*$N$2</f>
        <v>0</v>
      </c>
    </row>
    <row r="467" spans="1:12" ht="16.5">
      <c r="A467" s="120">
        <f t="shared" ca="1" si="58"/>
        <v>44318</v>
      </c>
      <c r="B467" s="54">
        <f t="shared" ca="1" si="62"/>
        <v>44318</v>
      </c>
      <c r="C467" s="117">
        <f ca="1">VALUE(IFERROR(VLOOKUP(TEXT(B467,"yyyy-mm-dd"),BDiv_RAW!$C$6:$D$1048576,2,FALSE),0))*$N$2</f>
        <v>0</v>
      </c>
      <c r="D467" s="81">
        <f t="shared" ca="1" si="59"/>
        <v>44318</v>
      </c>
      <c r="E467" s="54">
        <f t="shared" ca="1" si="63"/>
        <v>44318</v>
      </c>
      <c r="F467" s="117">
        <f ca="1">VALUE(IFERROR(VLOOKUP(TEXT(E467,"yyyy-mm-dd"),BDiv_RAW!$F$6:$G$1048576,2,FALSE),0))*$N$2</f>
        <v>0</v>
      </c>
      <c r="G467" s="81">
        <f t="shared" ca="1" si="60"/>
        <v>44318</v>
      </c>
      <c r="H467" s="54">
        <f t="shared" ca="1" si="64"/>
        <v>44318</v>
      </c>
      <c r="I467" s="117">
        <f ca="1">VALUE(IFERROR(VLOOKUP(TEXT(H467,"yyyy-mm-dd"),BDiv_RAW!$I$6:$J$1048576,2,FALSE),0))*$N$2</f>
        <v>0</v>
      </c>
      <c r="J467" s="81">
        <f t="shared" ca="1" si="61"/>
        <v>44318</v>
      </c>
      <c r="K467" s="54">
        <f t="shared" ca="1" si="65"/>
        <v>44318</v>
      </c>
      <c r="L467" s="117">
        <f ca="1">VALUE(IFERROR(VLOOKUP(TEXT(K467,"yyyy-mm-dd"),BDiv_RAW!$L$6:$M$1048576,2,FALSE),0))*$N$2</f>
        <v>0</v>
      </c>
    </row>
    <row r="468" spans="1:12" ht="16.5">
      <c r="A468" s="120">
        <f t="shared" ca="1" si="58"/>
        <v>44319</v>
      </c>
      <c r="B468" s="54">
        <f t="shared" ca="1" si="62"/>
        <v>44319</v>
      </c>
      <c r="C468" s="117">
        <f ca="1">VALUE(IFERROR(VLOOKUP(TEXT(B468,"yyyy-mm-dd"),BDiv_RAW!$C$6:$D$1048576,2,FALSE),0))*$N$2</f>
        <v>0</v>
      </c>
      <c r="D468" s="81">
        <f t="shared" ca="1" si="59"/>
        <v>44319</v>
      </c>
      <c r="E468" s="54">
        <f t="shared" ca="1" si="63"/>
        <v>44319</v>
      </c>
      <c r="F468" s="117">
        <f ca="1">VALUE(IFERROR(VLOOKUP(TEXT(E468,"yyyy-mm-dd"),BDiv_RAW!$F$6:$G$1048576,2,FALSE),0))*$N$2</f>
        <v>0</v>
      </c>
      <c r="G468" s="81">
        <f t="shared" ca="1" si="60"/>
        <v>44319</v>
      </c>
      <c r="H468" s="54">
        <f t="shared" ca="1" si="64"/>
        <v>44319</v>
      </c>
      <c r="I468" s="117">
        <f ca="1">VALUE(IFERROR(VLOOKUP(TEXT(H468,"yyyy-mm-dd"),BDiv_RAW!$I$6:$J$1048576,2,FALSE),0))*$N$2</f>
        <v>0</v>
      </c>
      <c r="J468" s="81">
        <f t="shared" ca="1" si="61"/>
        <v>44319</v>
      </c>
      <c r="K468" s="54">
        <f t="shared" ca="1" si="65"/>
        <v>44319</v>
      </c>
      <c r="L468" s="117">
        <f ca="1">VALUE(IFERROR(VLOOKUP(TEXT(K468,"yyyy-mm-dd"),BDiv_RAW!$L$6:$M$1048576,2,FALSE),0))*$N$2</f>
        <v>0</v>
      </c>
    </row>
    <row r="469" spans="1:12" ht="16.5">
      <c r="A469" s="120">
        <f t="shared" ca="1" si="58"/>
        <v>44320</v>
      </c>
      <c r="B469" s="54">
        <f t="shared" ca="1" si="62"/>
        <v>44320</v>
      </c>
      <c r="C469" s="117">
        <f ca="1">VALUE(IFERROR(VLOOKUP(TEXT(B469,"yyyy-mm-dd"),BDiv_RAW!$C$6:$D$1048576,2,FALSE),0))*$N$2</f>
        <v>0</v>
      </c>
      <c r="D469" s="81">
        <f t="shared" ca="1" si="59"/>
        <v>44320</v>
      </c>
      <c r="E469" s="54">
        <f t="shared" ca="1" si="63"/>
        <v>44320</v>
      </c>
      <c r="F469" s="117">
        <f ca="1">VALUE(IFERROR(VLOOKUP(TEXT(E469,"yyyy-mm-dd"),BDiv_RAW!$F$6:$G$1048576,2,FALSE),0))*$N$2</f>
        <v>0</v>
      </c>
      <c r="G469" s="81">
        <f t="shared" ca="1" si="60"/>
        <v>44320</v>
      </c>
      <c r="H469" s="54">
        <f t="shared" ca="1" si="64"/>
        <v>44320</v>
      </c>
      <c r="I469" s="117">
        <f ca="1">VALUE(IFERROR(VLOOKUP(TEXT(H469,"yyyy-mm-dd"),BDiv_RAW!$I$6:$J$1048576,2,FALSE),0))*$N$2</f>
        <v>0</v>
      </c>
      <c r="J469" s="81">
        <f t="shared" ca="1" si="61"/>
        <v>44320</v>
      </c>
      <c r="K469" s="54">
        <f t="shared" ca="1" si="65"/>
        <v>44320</v>
      </c>
      <c r="L469" s="117">
        <f ca="1">VALUE(IFERROR(VLOOKUP(TEXT(K469,"yyyy-mm-dd"),BDiv_RAW!$L$6:$M$1048576,2,FALSE),0))*$N$2</f>
        <v>0</v>
      </c>
    </row>
    <row r="470" spans="1:12" ht="16.5">
      <c r="A470" s="120">
        <f t="shared" ca="1" si="58"/>
        <v>44321</v>
      </c>
      <c r="B470" s="54">
        <f t="shared" ca="1" si="62"/>
        <v>44321</v>
      </c>
      <c r="C470" s="117">
        <f ca="1">VALUE(IFERROR(VLOOKUP(TEXT(B470,"yyyy-mm-dd"),BDiv_RAW!$C$6:$D$1048576,2,FALSE),0))*$N$2</f>
        <v>0</v>
      </c>
      <c r="D470" s="81">
        <f t="shared" ca="1" si="59"/>
        <v>44321</v>
      </c>
      <c r="E470" s="54">
        <f t="shared" ca="1" si="63"/>
        <v>44321</v>
      </c>
      <c r="F470" s="117">
        <f ca="1">VALUE(IFERROR(VLOOKUP(TEXT(E470,"yyyy-mm-dd"),BDiv_RAW!$F$6:$G$1048576,2,FALSE),0))*$N$2</f>
        <v>0</v>
      </c>
      <c r="G470" s="81">
        <f t="shared" ca="1" si="60"/>
        <v>44321</v>
      </c>
      <c r="H470" s="54">
        <f t="shared" ca="1" si="64"/>
        <v>44321</v>
      </c>
      <c r="I470" s="117">
        <f ca="1">VALUE(IFERROR(VLOOKUP(TEXT(H470,"yyyy-mm-dd"),BDiv_RAW!$I$6:$J$1048576,2,FALSE),0))*$N$2</f>
        <v>0</v>
      </c>
      <c r="J470" s="81">
        <f t="shared" ca="1" si="61"/>
        <v>44321</v>
      </c>
      <c r="K470" s="54">
        <f t="shared" ca="1" si="65"/>
        <v>44321</v>
      </c>
      <c r="L470" s="117">
        <f ca="1">VALUE(IFERROR(VLOOKUP(TEXT(K470,"yyyy-mm-dd"),BDiv_RAW!$L$6:$M$1048576,2,FALSE),0))*$N$2</f>
        <v>0</v>
      </c>
    </row>
    <row r="471" spans="1:12" ht="16.5">
      <c r="A471" s="120">
        <f t="shared" ca="1" si="58"/>
        <v>44322</v>
      </c>
      <c r="B471" s="54">
        <f t="shared" ca="1" si="62"/>
        <v>44322</v>
      </c>
      <c r="C471" s="117">
        <f ca="1">VALUE(IFERROR(VLOOKUP(TEXT(B471,"yyyy-mm-dd"),BDiv_RAW!$C$6:$D$1048576,2,FALSE),0))*$N$2</f>
        <v>0</v>
      </c>
      <c r="D471" s="81">
        <f t="shared" ca="1" si="59"/>
        <v>44322</v>
      </c>
      <c r="E471" s="54">
        <f t="shared" ca="1" si="63"/>
        <v>44322</v>
      </c>
      <c r="F471" s="117">
        <f ca="1">VALUE(IFERROR(VLOOKUP(TEXT(E471,"yyyy-mm-dd"),BDiv_RAW!$F$6:$G$1048576,2,FALSE),0))*$N$2</f>
        <v>0</v>
      </c>
      <c r="G471" s="81">
        <f t="shared" ca="1" si="60"/>
        <v>44322</v>
      </c>
      <c r="H471" s="54">
        <f t="shared" ca="1" si="64"/>
        <v>44322</v>
      </c>
      <c r="I471" s="117">
        <f ca="1">VALUE(IFERROR(VLOOKUP(TEXT(H471,"yyyy-mm-dd"),BDiv_RAW!$I$6:$J$1048576,2,FALSE),0))*$N$2</f>
        <v>0</v>
      </c>
      <c r="J471" s="81">
        <f t="shared" ca="1" si="61"/>
        <v>44322</v>
      </c>
      <c r="K471" s="54">
        <f t="shared" ca="1" si="65"/>
        <v>44322</v>
      </c>
      <c r="L471" s="117">
        <f ca="1">VALUE(IFERROR(VLOOKUP(TEXT(K471,"yyyy-mm-dd"),BDiv_RAW!$L$6:$M$1048576,2,FALSE),0))*$N$2</f>
        <v>0</v>
      </c>
    </row>
    <row r="472" spans="1:12" ht="16.5">
      <c r="A472" s="120">
        <f t="shared" ca="1" si="58"/>
        <v>44323</v>
      </c>
      <c r="B472" s="54">
        <f t="shared" ca="1" si="62"/>
        <v>44323</v>
      </c>
      <c r="C472" s="117">
        <f ca="1">VALUE(IFERROR(VLOOKUP(TEXT(B472,"yyyy-mm-dd"),BDiv_RAW!$C$6:$D$1048576,2,FALSE),0))*$N$2</f>
        <v>0</v>
      </c>
      <c r="D472" s="81">
        <f t="shared" ca="1" si="59"/>
        <v>44323</v>
      </c>
      <c r="E472" s="54">
        <f t="shared" ca="1" si="63"/>
        <v>44323</v>
      </c>
      <c r="F472" s="117">
        <f ca="1">VALUE(IFERROR(VLOOKUP(TEXT(E472,"yyyy-mm-dd"),BDiv_RAW!$F$6:$G$1048576,2,FALSE),0))*$N$2</f>
        <v>0</v>
      </c>
      <c r="G472" s="81">
        <f t="shared" ca="1" si="60"/>
        <v>44323</v>
      </c>
      <c r="H472" s="54">
        <f t="shared" ca="1" si="64"/>
        <v>44323</v>
      </c>
      <c r="I472" s="117">
        <f ca="1">VALUE(IFERROR(VLOOKUP(TEXT(H472,"yyyy-mm-dd"),BDiv_RAW!$I$6:$J$1048576,2,FALSE),0))*$N$2</f>
        <v>0</v>
      </c>
      <c r="J472" s="81">
        <f t="shared" ca="1" si="61"/>
        <v>44323</v>
      </c>
      <c r="K472" s="54">
        <f t="shared" ca="1" si="65"/>
        <v>44323</v>
      </c>
      <c r="L472" s="117">
        <f ca="1">VALUE(IFERROR(VLOOKUP(TEXT(K472,"yyyy-mm-dd"),BDiv_RAW!$L$6:$M$1048576,2,FALSE),0))*$N$2</f>
        <v>0</v>
      </c>
    </row>
    <row r="473" spans="1:12" ht="16.5">
      <c r="A473" s="120">
        <f t="shared" ca="1" si="58"/>
        <v>44324</v>
      </c>
      <c r="B473" s="54">
        <f t="shared" ca="1" si="62"/>
        <v>44324</v>
      </c>
      <c r="C473" s="117">
        <f ca="1">VALUE(IFERROR(VLOOKUP(TEXT(B473,"yyyy-mm-dd"),BDiv_RAW!$C$6:$D$1048576,2,FALSE),0))*$N$2</f>
        <v>0</v>
      </c>
      <c r="D473" s="81">
        <f t="shared" ca="1" si="59"/>
        <v>44324</v>
      </c>
      <c r="E473" s="54">
        <f t="shared" ca="1" si="63"/>
        <v>44324</v>
      </c>
      <c r="F473" s="117">
        <f ca="1">VALUE(IFERROR(VLOOKUP(TEXT(E473,"yyyy-mm-dd"),BDiv_RAW!$F$6:$G$1048576,2,FALSE),0))*$N$2</f>
        <v>0</v>
      </c>
      <c r="G473" s="81">
        <f t="shared" ca="1" si="60"/>
        <v>44324</v>
      </c>
      <c r="H473" s="54">
        <f t="shared" ca="1" si="64"/>
        <v>44324</v>
      </c>
      <c r="I473" s="117">
        <f ca="1">VALUE(IFERROR(VLOOKUP(TEXT(H473,"yyyy-mm-dd"),BDiv_RAW!$I$6:$J$1048576,2,FALSE),0))*$N$2</f>
        <v>0</v>
      </c>
      <c r="J473" s="81">
        <f t="shared" ca="1" si="61"/>
        <v>44324</v>
      </c>
      <c r="K473" s="54">
        <f t="shared" ca="1" si="65"/>
        <v>44324</v>
      </c>
      <c r="L473" s="117">
        <f ca="1">VALUE(IFERROR(VLOOKUP(TEXT(K473,"yyyy-mm-dd"),BDiv_RAW!$L$6:$M$1048576,2,FALSE),0))*$N$2</f>
        <v>0</v>
      </c>
    </row>
    <row r="474" spans="1:12" ht="16.5">
      <c r="A474" s="120">
        <f t="shared" ca="1" si="58"/>
        <v>44325</v>
      </c>
      <c r="B474" s="54">
        <f t="shared" ca="1" si="62"/>
        <v>44325</v>
      </c>
      <c r="C474" s="117">
        <f ca="1">VALUE(IFERROR(VLOOKUP(TEXT(B474,"yyyy-mm-dd"),BDiv_RAW!$C$6:$D$1048576,2,FALSE),0))*$N$2</f>
        <v>0</v>
      </c>
      <c r="D474" s="81">
        <f t="shared" ca="1" si="59"/>
        <v>44325</v>
      </c>
      <c r="E474" s="54">
        <f t="shared" ca="1" si="63"/>
        <v>44325</v>
      </c>
      <c r="F474" s="117">
        <f ca="1">VALUE(IFERROR(VLOOKUP(TEXT(E474,"yyyy-mm-dd"),BDiv_RAW!$F$6:$G$1048576,2,FALSE),0))*$N$2</f>
        <v>0</v>
      </c>
      <c r="G474" s="81">
        <f t="shared" ca="1" si="60"/>
        <v>44325</v>
      </c>
      <c r="H474" s="54">
        <f t="shared" ca="1" si="64"/>
        <v>44325</v>
      </c>
      <c r="I474" s="117">
        <f ca="1">VALUE(IFERROR(VLOOKUP(TEXT(H474,"yyyy-mm-dd"),BDiv_RAW!$I$6:$J$1048576,2,FALSE),0))*$N$2</f>
        <v>0</v>
      </c>
      <c r="J474" s="81">
        <f t="shared" ca="1" si="61"/>
        <v>44325</v>
      </c>
      <c r="K474" s="54">
        <f t="shared" ca="1" si="65"/>
        <v>44325</v>
      </c>
      <c r="L474" s="117">
        <f ca="1">VALUE(IFERROR(VLOOKUP(TEXT(K474,"yyyy-mm-dd"),BDiv_RAW!$L$6:$M$1048576,2,FALSE),0))*$N$2</f>
        <v>0</v>
      </c>
    </row>
    <row r="475" spans="1:12" ht="16.5">
      <c r="A475" s="120">
        <f t="shared" ca="1" si="58"/>
        <v>44326</v>
      </c>
      <c r="B475" s="54">
        <f t="shared" ca="1" si="62"/>
        <v>44326</v>
      </c>
      <c r="C475" s="117">
        <f ca="1">VALUE(IFERROR(VLOOKUP(TEXT(B475,"yyyy-mm-dd"),BDiv_RAW!$C$6:$D$1048576,2,FALSE),0))*$N$2</f>
        <v>0</v>
      </c>
      <c r="D475" s="81">
        <f t="shared" ca="1" si="59"/>
        <v>44326</v>
      </c>
      <c r="E475" s="54">
        <f t="shared" ca="1" si="63"/>
        <v>44326</v>
      </c>
      <c r="F475" s="117">
        <f ca="1">VALUE(IFERROR(VLOOKUP(TEXT(E475,"yyyy-mm-dd"),BDiv_RAW!$F$6:$G$1048576,2,FALSE),0))*$N$2</f>
        <v>0</v>
      </c>
      <c r="G475" s="81">
        <f t="shared" ca="1" si="60"/>
        <v>44326</v>
      </c>
      <c r="H475" s="54">
        <f t="shared" ca="1" si="64"/>
        <v>44326</v>
      </c>
      <c r="I475" s="117">
        <f ca="1">VALUE(IFERROR(VLOOKUP(TEXT(H475,"yyyy-mm-dd"),BDiv_RAW!$I$6:$J$1048576,2,FALSE),0))*$N$2</f>
        <v>0</v>
      </c>
      <c r="J475" s="81">
        <f t="shared" ca="1" si="61"/>
        <v>44326</v>
      </c>
      <c r="K475" s="54">
        <f t="shared" ca="1" si="65"/>
        <v>44326</v>
      </c>
      <c r="L475" s="117">
        <f ca="1">VALUE(IFERROR(VLOOKUP(TEXT(K475,"yyyy-mm-dd"),BDiv_RAW!$L$6:$M$1048576,2,FALSE),0))*$N$2</f>
        <v>0</v>
      </c>
    </row>
    <row r="476" spans="1:12" ht="16.5">
      <c r="A476" s="120">
        <f t="shared" ca="1" si="58"/>
        <v>44327</v>
      </c>
      <c r="B476" s="54">
        <f t="shared" ca="1" si="62"/>
        <v>44327</v>
      </c>
      <c r="C476" s="117">
        <f ca="1">VALUE(IFERROR(VLOOKUP(TEXT(B476,"yyyy-mm-dd"),BDiv_RAW!$C$6:$D$1048576,2,FALSE),0))*$N$2</f>
        <v>0</v>
      </c>
      <c r="D476" s="81">
        <f t="shared" ca="1" si="59"/>
        <v>44327</v>
      </c>
      <c r="E476" s="54">
        <f t="shared" ca="1" si="63"/>
        <v>44327</v>
      </c>
      <c r="F476" s="117">
        <f ca="1">VALUE(IFERROR(VLOOKUP(TEXT(E476,"yyyy-mm-dd"),BDiv_RAW!$F$6:$G$1048576,2,FALSE),0))*$N$2</f>
        <v>0</v>
      </c>
      <c r="G476" s="81">
        <f t="shared" ca="1" si="60"/>
        <v>44327</v>
      </c>
      <c r="H476" s="54">
        <f t="shared" ca="1" si="64"/>
        <v>44327</v>
      </c>
      <c r="I476" s="117">
        <f ca="1">VALUE(IFERROR(VLOOKUP(TEXT(H476,"yyyy-mm-dd"),BDiv_RAW!$I$6:$J$1048576,2,FALSE),0))*$N$2</f>
        <v>0</v>
      </c>
      <c r="J476" s="81">
        <f t="shared" ca="1" si="61"/>
        <v>44327</v>
      </c>
      <c r="K476" s="54">
        <f t="shared" ca="1" si="65"/>
        <v>44327</v>
      </c>
      <c r="L476" s="117">
        <f ca="1">VALUE(IFERROR(VLOOKUP(TEXT(K476,"yyyy-mm-dd"),BDiv_RAW!$L$6:$M$1048576,2,FALSE),0))*$N$2</f>
        <v>0</v>
      </c>
    </row>
    <row r="477" spans="1:12" ht="16.5">
      <c r="A477" s="120">
        <f t="shared" ca="1" si="58"/>
        <v>44328</v>
      </c>
      <c r="B477" s="54">
        <f t="shared" ca="1" si="62"/>
        <v>44328</v>
      </c>
      <c r="C477" s="117">
        <f ca="1">VALUE(IFERROR(VLOOKUP(TEXT(B477,"yyyy-mm-dd"),BDiv_RAW!$C$6:$D$1048576,2,FALSE),0))*$N$2</f>
        <v>0</v>
      </c>
      <c r="D477" s="81">
        <f t="shared" ca="1" si="59"/>
        <v>44328</v>
      </c>
      <c r="E477" s="54">
        <f t="shared" ca="1" si="63"/>
        <v>44328</v>
      </c>
      <c r="F477" s="117">
        <f ca="1">VALUE(IFERROR(VLOOKUP(TEXT(E477,"yyyy-mm-dd"),BDiv_RAW!$F$6:$G$1048576,2,FALSE),0))*$N$2</f>
        <v>0</v>
      </c>
      <c r="G477" s="81">
        <f t="shared" ca="1" si="60"/>
        <v>44328</v>
      </c>
      <c r="H477" s="54">
        <f t="shared" ca="1" si="64"/>
        <v>44328</v>
      </c>
      <c r="I477" s="117">
        <f ca="1">VALUE(IFERROR(VLOOKUP(TEXT(H477,"yyyy-mm-dd"),BDiv_RAW!$I$6:$J$1048576,2,FALSE),0))*$N$2</f>
        <v>0</v>
      </c>
      <c r="J477" s="81">
        <f t="shared" ca="1" si="61"/>
        <v>44328</v>
      </c>
      <c r="K477" s="54">
        <f t="shared" ca="1" si="65"/>
        <v>44328</v>
      </c>
      <c r="L477" s="117">
        <f ca="1">VALUE(IFERROR(VLOOKUP(TEXT(K477,"yyyy-mm-dd"),BDiv_RAW!$L$6:$M$1048576,2,FALSE),0))*$N$2</f>
        <v>0</v>
      </c>
    </row>
    <row r="478" spans="1:12" ht="16.5">
      <c r="A478" s="120">
        <f t="shared" ca="1" si="58"/>
        <v>44329</v>
      </c>
      <c r="B478" s="54">
        <f t="shared" ca="1" si="62"/>
        <v>44329</v>
      </c>
      <c r="C478" s="117">
        <f ca="1">VALUE(IFERROR(VLOOKUP(TEXT(B478,"yyyy-mm-dd"),BDiv_RAW!$C$6:$D$1048576,2,FALSE),0))*$N$2</f>
        <v>0</v>
      </c>
      <c r="D478" s="81">
        <f t="shared" ca="1" si="59"/>
        <v>44329</v>
      </c>
      <c r="E478" s="54">
        <f t="shared" ca="1" si="63"/>
        <v>44329</v>
      </c>
      <c r="F478" s="117">
        <f ca="1">VALUE(IFERROR(VLOOKUP(TEXT(E478,"yyyy-mm-dd"),BDiv_RAW!$F$6:$G$1048576,2,FALSE),0))*$N$2</f>
        <v>0</v>
      </c>
      <c r="G478" s="81">
        <f t="shared" ca="1" si="60"/>
        <v>44329</v>
      </c>
      <c r="H478" s="54">
        <f t="shared" ca="1" si="64"/>
        <v>44329</v>
      </c>
      <c r="I478" s="117">
        <f ca="1">VALUE(IFERROR(VLOOKUP(TEXT(H478,"yyyy-mm-dd"),BDiv_RAW!$I$6:$J$1048576,2,FALSE),0))*$N$2</f>
        <v>0</v>
      </c>
      <c r="J478" s="81">
        <f t="shared" ca="1" si="61"/>
        <v>44329</v>
      </c>
      <c r="K478" s="54">
        <f t="shared" ca="1" si="65"/>
        <v>44329</v>
      </c>
      <c r="L478" s="117">
        <f ca="1">VALUE(IFERROR(VLOOKUP(TEXT(K478,"yyyy-mm-dd"),BDiv_RAW!$L$6:$M$1048576,2,FALSE),0))*$N$2</f>
        <v>0</v>
      </c>
    </row>
    <row r="479" spans="1:12" ht="16.5">
      <c r="A479" s="120">
        <f t="shared" ca="1" si="58"/>
        <v>44330</v>
      </c>
      <c r="B479" s="54">
        <f t="shared" ca="1" si="62"/>
        <v>44330</v>
      </c>
      <c r="C479" s="117">
        <f ca="1">VALUE(IFERROR(VLOOKUP(TEXT(B479,"yyyy-mm-dd"),BDiv_RAW!$C$6:$D$1048576,2,FALSE),0))*$N$2</f>
        <v>0</v>
      </c>
      <c r="D479" s="81">
        <f t="shared" ca="1" si="59"/>
        <v>44330</v>
      </c>
      <c r="E479" s="54">
        <f t="shared" ca="1" si="63"/>
        <v>44330</v>
      </c>
      <c r="F479" s="117">
        <f ca="1">VALUE(IFERROR(VLOOKUP(TEXT(E479,"yyyy-mm-dd"),BDiv_RAW!$F$6:$G$1048576,2,FALSE),0))*$N$2</f>
        <v>0</v>
      </c>
      <c r="G479" s="81">
        <f t="shared" ca="1" si="60"/>
        <v>44330</v>
      </c>
      <c r="H479" s="54">
        <f t="shared" ca="1" si="64"/>
        <v>44330</v>
      </c>
      <c r="I479" s="117">
        <f ca="1">VALUE(IFERROR(VLOOKUP(TEXT(H479,"yyyy-mm-dd"),BDiv_RAW!$I$6:$J$1048576,2,FALSE),0))*$N$2</f>
        <v>0</v>
      </c>
      <c r="J479" s="81">
        <f t="shared" ca="1" si="61"/>
        <v>44330</v>
      </c>
      <c r="K479" s="54">
        <f t="shared" ca="1" si="65"/>
        <v>44330</v>
      </c>
      <c r="L479" s="117">
        <f ca="1">VALUE(IFERROR(VLOOKUP(TEXT(K479,"yyyy-mm-dd"),BDiv_RAW!$L$6:$M$1048576,2,FALSE),0))*$N$2</f>
        <v>0</v>
      </c>
    </row>
    <row r="480" spans="1:12" ht="16.5">
      <c r="A480" s="120">
        <f t="shared" ca="1" si="58"/>
        <v>44331</v>
      </c>
      <c r="B480" s="54">
        <f t="shared" ca="1" si="62"/>
        <v>44331</v>
      </c>
      <c r="C480" s="117">
        <f ca="1">VALUE(IFERROR(VLOOKUP(TEXT(B480,"yyyy-mm-dd"),BDiv_RAW!$C$6:$D$1048576,2,FALSE),0))*$N$2</f>
        <v>0</v>
      </c>
      <c r="D480" s="81">
        <f t="shared" ca="1" si="59"/>
        <v>44331</v>
      </c>
      <c r="E480" s="54">
        <f t="shared" ca="1" si="63"/>
        <v>44331</v>
      </c>
      <c r="F480" s="117">
        <f ca="1">VALUE(IFERROR(VLOOKUP(TEXT(E480,"yyyy-mm-dd"),BDiv_RAW!$F$6:$G$1048576,2,FALSE),0))*$N$2</f>
        <v>0</v>
      </c>
      <c r="G480" s="81">
        <f t="shared" ca="1" si="60"/>
        <v>44331</v>
      </c>
      <c r="H480" s="54">
        <f t="shared" ca="1" si="64"/>
        <v>44331</v>
      </c>
      <c r="I480" s="117">
        <f ca="1">VALUE(IFERROR(VLOOKUP(TEXT(H480,"yyyy-mm-dd"),BDiv_RAW!$I$6:$J$1048576,2,FALSE),0))*$N$2</f>
        <v>0</v>
      </c>
      <c r="J480" s="81">
        <f t="shared" ca="1" si="61"/>
        <v>44331</v>
      </c>
      <c r="K480" s="54">
        <f t="shared" ca="1" si="65"/>
        <v>44331</v>
      </c>
      <c r="L480" s="117">
        <f ca="1">VALUE(IFERROR(VLOOKUP(TEXT(K480,"yyyy-mm-dd"),BDiv_RAW!$L$6:$M$1048576,2,FALSE),0))*$N$2</f>
        <v>0</v>
      </c>
    </row>
    <row r="481" spans="1:12" ht="16.5">
      <c r="A481" s="120">
        <f t="shared" ca="1" si="58"/>
        <v>44332</v>
      </c>
      <c r="B481" s="54">
        <f t="shared" ca="1" si="62"/>
        <v>44332</v>
      </c>
      <c r="C481" s="117">
        <f ca="1">VALUE(IFERROR(VLOOKUP(TEXT(B481,"yyyy-mm-dd"),BDiv_RAW!$C$6:$D$1048576,2,FALSE),0))*$N$2</f>
        <v>0</v>
      </c>
      <c r="D481" s="81">
        <f t="shared" ca="1" si="59"/>
        <v>44332</v>
      </c>
      <c r="E481" s="54">
        <f t="shared" ca="1" si="63"/>
        <v>44332</v>
      </c>
      <c r="F481" s="117">
        <f ca="1">VALUE(IFERROR(VLOOKUP(TEXT(E481,"yyyy-mm-dd"),BDiv_RAW!$F$6:$G$1048576,2,FALSE),0))*$N$2</f>
        <v>0</v>
      </c>
      <c r="G481" s="81">
        <f t="shared" ca="1" si="60"/>
        <v>44332</v>
      </c>
      <c r="H481" s="54">
        <f t="shared" ca="1" si="64"/>
        <v>44332</v>
      </c>
      <c r="I481" s="117">
        <f ca="1">VALUE(IFERROR(VLOOKUP(TEXT(H481,"yyyy-mm-dd"),BDiv_RAW!$I$6:$J$1048576,2,FALSE),0))*$N$2</f>
        <v>0</v>
      </c>
      <c r="J481" s="81">
        <f t="shared" ca="1" si="61"/>
        <v>44332</v>
      </c>
      <c r="K481" s="54">
        <f t="shared" ca="1" si="65"/>
        <v>44332</v>
      </c>
      <c r="L481" s="117">
        <f ca="1">VALUE(IFERROR(VLOOKUP(TEXT(K481,"yyyy-mm-dd"),BDiv_RAW!$L$6:$M$1048576,2,FALSE),0))*$N$2</f>
        <v>0</v>
      </c>
    </row>
    <row r="482" spans="1:12" ht="16.5">
      <c r="A482" s="120">
        <f t="shared" ca="1" si="58"/>
        <v>44333</v>
      </c>
      <c r="B482" s="54">
        <f t="shared" ca="1" si="62"/>
        <v>44333</v>
      </c>
      <c r="C482" s="117">
        <f ca="1">VALUE(IFERROR(VLOOKUP(TEXT(B482,"yyyy-mm-dd"),BDiv_RAW!$C$6:$D$1048576,2,FALSE),0))*$N$2</f>
        <v>0</v>
      </c>
      <c r="D482" s="81">
        <f t="shared" ca="1" si="59"/>
        <v>44333</v>
      </c>
      <c r="E482" s="54">
        <f t="shared" ca="1" si="63"/>
        <v>44333</v>
      </c>
      <c r="F482" s="117">
        <f ca="1">VALUE(IFERROR(VLOOKUP(TEXT(E482,"yyyy-mm-dd"),BDiv_RAW!$F$6:$G$1048576,2,FALSE),0))*$N$2</f>
        <v>0</v>
      </c>
      <c r="G482" s="81">
        <f t="shared" ca="1" si="60"/>
        <v>44333</v>
      </c>
      <c r="H482" s="54">
        <f t="shared" ca="1" si="64"/>
        <v>44333</v>
      </c>
      <c r="I482" s="117">
        <f ca="1">VALUE(IFERROR(VLOOKUP(TEXT(H482,"yyyy-mm-dd"),BDiv_RAW!$I$6:$J$1048576,2,FALSE),0))*$N$2</f>
        <v>0</v>
      </c>
      <c r="J482" s="81">
        <f t="shared" ca="1" si="61"/>
        <v>44333</v>
      </c>
      <c r="K482" s="54">
        <f t="shared" ca="1" si="65"/>
        <v>44333</v>
      </c>
      <c r="L482" s="117">
        <f ca="1">VALUE(IFERROR(VLOOKUP(TEXT(K482,"yyyy-mm-dd"),BDiv_RAW!$L$6:$M$1048576,2,FALSE),0))*$N$2</f>
        <v>0</v>
      </c>
    </row>
    <row r="483" spans="1:12" ht="16.5">
      <c r="A483" s="120">
        <f t="shared" ca="1" si="58"/>
        <v>44334</v>
      </c>
      <c r="B483" s="54">
        <f t="shared" ca="1" si="62"/>
        <v>44334</v>
      </c>
      <c r="C483" s="117">
        <f ca="1">VALUE(IFERROR(VLOOKUP(TEXT(B483,"yyyy-mm-dd"),BDiv_RAW!$C$6:$D$1048576,2,FALSE),0))*$N$2</f>
        <v>0</v>
      </c>
      <c r="D483" s="81">
        <f t="shared" ca="1" si="59"/>
        <v>44334</v>
      </c>
      <c r="E483" s="54">
        <f t="shared" ca="1" si="63"/>
        <v>44334</v>
      </c>
      <c r="F483" s="117">
        <f ca="1">VALUE(IFERROR(VLOOKUP(TEXT(E483,"yyyy-mm-dd"),BDiv_RAW!$F$6:$G$1048576,2,FALSE),0))*$N$2</f>
        <v>0</v>
      </c>
      <c r="G483" s="81">
        <f t="shared" ca="1" si="60"/>
        <v>44334</v>
      </c>
      <c r="H483" s="54">
        <f t="shared" ca="1" si="64"/>
        <v>44334</v>
      </c>
      <c r="I483" s="117">
        <f ca="1">VALUE(IFERROR(VLOOKUP(TEXT(H483,"yyyy-mm-dd"),BDiv_RAW!$I$6:$J$1048576,2,FALSE),0))*$N$2</f>
        <v>0</v>
      </c>
      <c r="J483" s="81">
        <f t="shared" ca="1" si="61"/>
        <v>44334</v>
      </c>
      <c r="K483" s="54">
        <f t="shared" ca="1" si="65"/>
        <v>44334</v>
      </c>
      <c r="L483" s="117">
        <f ca="1">VALUE(IFERROR(VLOOKUP(TEXT(K483,"yyyy-mm-dd"),BDiv_RAW!$L$6:$M$1048576,2,FALSE),0))*$N$2</f>
        <v>0</v>
      </c>
    </row>
    <row r="484" spans="1:12" ht="16.5">
      <c r="A484" s="120">
        <f t="shared" ca="1" si="58"/>
        <v>44335</v>
      </c>
      <c r="B484" s="54">
        <f t="shared" ca="1" si="62"/>
        <v>44335</v>
      </c>
      <c r="C484" s="117">
        <f ca="1">VALUE(IFERROR(VLOOKUP(TEXT(B484,"yyyy-mm-dd"),BDiv_RAW!$C$6:$D$1048576,2,FALSE),0))*$N$2</f>
        <v>0</v>
      </c>
      <c r="D484" s="81">
        <f t="shared" ca="1" si="59"/>
        <v>44335</v>
      </c>
      <c r="E484" s="54">
        <f t="shared" ca="1" si="63"/>
        <v>44335</v>
      </c>
      <c r="F484" s="117">
        <f ca="1">VALUE(IFERROR(VLOOKUP(TEXT(E484,"yyyy-mm-dd"),BDiv_RAW!$F$6:$G$1048576,2,FALSE),0))*$N$2</f>
        <v>0</v>
      </c>
      <c r="G484" s="81">
        <f t="shared" ca="1" si="60"/>
        <v>44335</v>
      </c>
      <c r="H484" s="54">
        <f t="shared" ca="1" si="64"/>
        <v>44335</v>
      </c>
      <c r="I484" s="117">
        <f ca="1">VALUE(IFERROR(VLOOKUP(TEXT(H484,"yyyy-mm-dd"),BDiv_RAW!$I$6:$J$1048576,2,FALSE),0))*$N$2</f>
        <v>0</v>
      </c>
      <c r="J484" s="81">
        <f t="shared" ca="1" si="61"/>
        <v>44335</v>
      </c>
      <c r="K484" s="54">
        <f t="shared" ca="1" si="65"/>
        <v>44335</v>
      </c>
      <c r="L484" s="117">
        <f ca="1">VALUE(IFERROR(VLOOKUP(TEXT(K484,"yyyy-mm-dd"),BDiv_RAW!$L$6:$M$1048576,2,FALSE),0))*$N$2</f>
        <v>0</v>
      </c>
    </row>
    <row r="485" spans="1:12" ht="16.5">
      <c r="A485" s="120">
        <f t="shared" ca="1" si="58"/>
        <v>44336</v>
      </c>
      <c r="B485" s="54">
        <f t="shared" ca="1" si="62"/>
        <v>44336</v>
      </c>
      <c r="C485" s="117">
        <f ca="1">VALUE(IFERROR(VLOOKUP(TEXT(B485,"yyyy-mm-dd"),BDiv_RAW!$C$6:$D$1048576,2,FALSE),0))*$N$2</f>
        <v>0</v>
      </c>
      <c r="D485" s="81">
        <f t="shared" ca="1" si="59"/>
        <v>44336</v>
      </c>
      <c r="E485" s="54">
        <f t="shared" ca="1" si="63"/>
        <v>44336</v>
      </c>
      <c r="F485" s="117">
        <f ca="1">VALUE(IFERROR(VLOOKUP(TEXT(E485,"yyyy-mm-dd"),BDiv_RAW!$F$6:$G$1048576,2,FALSE),0))*$N$2</f>
        <v>0</v>
      </c>
      <c r="G485" s="81">
        <f t="shared" ca="1" si="60"/>
        <v>44336</v>
      </c>
      <c r="H485" s="54">
        <f t="shared" ca="1" si="64"/>
        <v>44336</v>
      </c>
      <c r="I485" s="117">
        <f ca="1">VALUE(IFERROR(VLOOKUP(TEXT(H485,"yyyy-mm-dd"),BDiv_RAW!$I$6:$J$1048576,2,FALSE),0))*$N$2</f>
        <v>0</v>
      </c>
      <c r="J485" s="81">
        <f t="shared" ca="1" si="61"/>
        <v>44336</v>
      </c>
      <c r="K485" s="54">
        <f t="shared" ca="1" si="65"/>
        <v>44336</v>
      </c>
      <c r="L485" s="117">
        <f ca="1">VALUE(IFERROR(VLOOKUP(TEXT(K485,"yyyy-mm-dd"),BDiv_RAW!$L$6:$M$1048576,2,FALSE),0))*$N$2</f>
        <v>0</v>
      </c>
    </row>
    <row r="486" spans="1:12" ht="16.5">
      <c r="A486" s="120">
        <f t="shared" ca="1" si="58"/>
        <v>44337</v>
      </c>
      <c r="B486" s="54">
        <f t="shared" ca="1" si="62"/>
        <v>44337</v>
      </c>
      <c r="C486" s="117">
        <f ca="1">VALUE(IFERROR(VLOOKUP(TEXT(B486,"yyyy-mm-dd"),BDiv_RAW!$C$6:$D$1048576,2,FALSE),0))*$N$2</f>
        <v>0</v>
      </c>
      <c r="D486" s="81">
        <f t="shared" ca="1" si="59"/>
        <v>44337</v>
      </c>
      <c r="E486" s="54">
        <f t="shared" ca="1" si="63"/>
        <v>44337</v>
      </c>
      <c r="F486" s="117">
        <f ca="1">VALUE(IFERROR(VLOOKUP(TEXT(E486,"yyyy-mm-dd"),BDiv_RAW!$F$6:$G$1048576,2,FALSE),0))*$N$2</f>
        <v>0</v>
      </c>
      <c r="G486" s="81">
        <f t="shared" ca="1" si="60"/>
        <v>44337</v>
      </c>
      <c r="H486" s="54">
        <f t="shared" ca="1" si="64"/>
        <v>44337</v>
      </c>
      <c r="I486" s="117">
        <f ca="1">VALUE(IFERROR(VLOOKUP(TEXT(H486,"yyyy-mm-dd"),BDiv_RAW!$I$6:$J$1048576,2,FALSE),0))*$N$2</f>
        <v>0</v>
      </c>
      <c r="J486" s="81">
        <f t="shared" ca="1" si="61"/>
        <v>44337</v>
      </c>
      <c r="K486" s="54">
        <f t="shared" ca="1" si="65"/>
        <v>44337</v>
      </c>
      <c r="L486" s="117">
        <f ca="1">VALUE(IFERROR(VLOOKUP(TEXT(K486,"yyyy-mm-dd"),BDiv_RAW!$L$6:$M$1048576,2,FALSE),0))*$N$2</f>
        <v>0</v>
      </c>
    </row>
    <row r="487" spans="1:12" ht="16.5">
      <c r="A487" s="120">
        <f t="shared" ca="1" si="58"/>
        <v>44338</v>
      </c>
      <c r="B487" s="54">
        <f t="shared" ca="1" si="62"/>
        <v>44338</v>
      </c>
      <c r="C487" s="117">
        <f ca="1">VALUE(IFERROR(VLOOKUP(TEXT(B487,"yyyy-mm-dd"),BDiv_RAW!$C$6:$D$1048576,2,FALSE),0))*$N$2</f>
        <v>0</v>
      </c>
      <c r="D487" s="81">
        <f t="shared" ca="1" si="59"/>
        <v>44338</v>
      </c>
      <c r="E487" s="54">
        <f t="shared" ca="1" si="63"/>
        <v>44338</v>
      </c>
      <c r="F487" s="117">
        <f ca="1">VALUE(IFERROR(VLOOKUP(TEXT(E487,"yyyy-mm-dd"),BDiv_RAW!$F$6:$G$1048576,2,FALSE),0))*$N$2</f>
        <v>0</v>
      </c>
      <c r="G487" s="81">
        <f t="shared" ca="1" si="60"/>
        <v>44338</v>
      </c>
      <c r="H487" s="54">
        <f t="shared" ca="1" si="64"/>
        <v>44338</v>
      </c>
      <c r="I487" s="117">
        <f ca="1">VALUE(IFERROR(VLOOKUP(TEXT(H487,"yyyy-mm-dd"),BDiv_RAW!$I$6:$J$1048576,2,FALSE),0))*$N$2</f>
        <v>0</v>
      </c>
      <c r="J487" s="81">
        <f t="shared" ca="1" si="61"/>
        <v>44338</v>
      </c>
      <c r="K487" s="54">
        <f t="shared" ca="1" si="65"/>
        <v>44338</v>
      </c>
      <c r="L487" s="117">
        <f ca="1">VALUE(IFERROR(VLOOKUP(TEXT(K487,"yyyy-mm-dd"),BDiv_RAW!$L$6:$M$1048576,2,FALSE),0))*$N$2</f>
        <v>0</v>
      </c>
    </row>
    <row r="488" spans="1:12" ht="16.5">
      <c r="A488" s="120">
        <f t="shared" ca="1" si="58"/>
        <v>44339</v>
      </c>
      <c r="B488" s="54">
        <f t="shared" ca="1" si="62"/>
        <v>44339</v>
      </c>
      <c r="C488" s="117">
        <f ca="1">VALUE(IFERROR(VLOOKUP(TEXT(B488,"yyyy-mm-dd"),BDiv_RAW!$C$6:$D$1048576,2,FALSE),0))*$N$2</f>
        <v>0</v>
      </c>
      <c r="D488" s="81">
        <f t="shared" ca="1" si="59"/>
        <v>44339</v>
      </c>
      <c r="E488" s="54">
        <f t="shared" ca="1" si="63"/>
        <v>44339</v>
      </c>
      <c r="F488" s="117">
        <f ca="1">VALUE(IFERROR(VLOOKUP(TEXT(E488,"yyyy-mm-dd"),BDiv_RAW!$F$6:$G$1048576,2,FALSE),0))*$N$2</f>
        <v>0</v>
      </c>
      <c r="G488" s="81">
        <f t="shared" ca="1" si="60"/>
        <v>44339</v>
      </c>
      <c r="H488" s="54">
        <f t="shared" ca="1" si="64"/>
        <v>44339</v>
      </c>
      <c r="I488" s="117">
        <f ca="1">VALUE(IFERROR(VLOOKUP(TEXT(H488,"yyyy-mm-dd"),BDiv_RAW!$I$6:$J$1048576,2,FALSE),0))*$N$2</f>
        <v>0</v>
      </c>
      <c r="J488" s="81">
        <f t="shared" ca="1" si="61"/>
        <v>44339</v>
      </c>
      <c r="K488" s="54">
        <f t="shared" ca="1" si="65"/>
        <v>44339</v>
      </c>
      <c r="L488" s="117">
        <f ca="1">VALUE(IFERROR(VLOOKUP(TEXT(K488,"yyyy-mm-dd"),BDiv_RAW!$L$6:$M$1048576,2,FALSE),0))*$N$2</f>
        <v>0</v>
      </c>
    </row>
    <row r="489" spans="1:12" ht="16.5">
      <c r="A489" s="120">
        <f t="shared" ca="1" si="58"/>
        <v>44340</v>
      </c>
      <c r="B489" s="54">
        <f t="shared" ca="1" si="62"/>
        <v>44340</v>
      </c>
      <c r="C489" s="117">
        <f ca="1">VALUE(IFERROR(VLOOKUP(TEXT(B489,"yyyy-mm-dd"),BDiv_RAW!$C$6:$D$1048576,2,FALSE),0))*$N$2</f>
        <v>0</v>
      </c>
      <c r="D489" s="81">
        <f t="shared" ca="1" si="59"/>
        <v>44340</v>
      </c>
      <c r="E489" s="54">
        <f t="shared" ca="1" si="63"/>
        <v>44340</v>
      </c>
      <c r="F489" s="117">
        <f ca="1">VALUE(IFERROR(VLOOKUP(TEXT(E489,"yyyy-mm-dd"),BDiv_RAW!$F$6:$G$1048576,2,FALSE),0))*$N$2</f>
        <v>0</v>
      </c>
      <c r="G489" s="81">
        <f t="shared" ca="1" si="60"/>
        <v>44340</v>
      </c>
      <c r="H489" s="54">
        <f t="shared" ca="1" si="64"/>
        <v>44340</v>
      </c>
      <c r="I489" s="117">
        <f ca="1">VALUE(IFERROR(VLOOKUP(TEXT(H489,"yyyy-mm-dd"),BDiv_RAW!$I$6:$J$1048576,2,FALSE),0))*$N$2</f>
        <v>0</v>
      </c>
      <c r="J489" s="81">
        <f t="shared" ca="1" si="61"/>
        <v>44340</v>
      </c>
      <c r="K489" s="54">
        <f t="shared" ca="1" si="65"/>
        <v>44340</v>
      </c>
      <c r="L489" s="117">
        <f ca="1">VALUE(IFERROR(VLOOKUP(TEXT(K489,"yyyy-mm-dd"),BDiv_RAW!$L$6:$M$1048576,2,FALSE),0))*$N$2</f>
        <v>0</v>
      </c>
    </row>
    <row r="490" spans="1:12" ht="16.5">
      <c r="A490" s="120">
        <f t="shared" ca="1" si="58"/>
        <v>44341</v>
      </c>
      <c r="B490" s="54">
        <f t="shared" ca="1" si="62"/>
        <v>44341</v>
      </c>
      <c r="C490" s="117">
        <f ca="1">VALUE(IFERROR(VLOOKUP(TEXT(B490,"yyyy-mm-dd"),BDiv_RAW!$C$6:$D$1048576,2,FALSE),0))*$N$2</f>
        <v>0</v>
      </c>
      <c r="D490" s="81">
        <f t="shared" ca="1" si="59"/>
        <v>44341</v>
      </c>
      <c r="E490" s="54">
        <f t="shared" ca="1" si="63"/>
        <v>44341</v>
      </c>
      <c r="F490" s="117">
        <f ca="1">VALUE(IFERROR(VLOOKUP(TEXT(E490,"yyyy-mm-dd"),BDiv_RAW!$F$6:$G$1048576,2,FALSE),0))*$N$2</f>
        <v>0</v>
      </c>
      <c r="G490" s="81">
        <f t="shared" ca="1" si="60"/>
        <v>44341</v>
      </c>
      <c r="H490" s="54">
        <f t="shared" ca="1" si="64"/>
        <v>44341</v>
      </c>
      <c r="I490" s="117">
        <f ca="1">VALUE(IFERROR(VLOOKUP(TEXT(H490,"yyyy-mm-dd"),BDiv_RAW!$I$6:$J$1048576,2,FALSE),0))*$N$2</f>
        <v>0</v>
      </c>
      <c r="J490" s="81">
        <f t="shared" ca="1" si="61"/>
        <v>44341</v>
      </c>
      <c r="K490" s="54">
        <f t="shared" ca="1" si="65"/>
        <v>44341</v>
      </c>
      <c r="L490" s="117">
        <f ca="1">VALUE(IFERROR(VLOOKUP(TEXT(K490,"yyyy-mm-dd"),BDiv_RAW!$L$6:$M$1048576,2,FALSE),0))*$N$2</f>
        <v>0</v>
      </c>
    </row>
    <row r="491" spans="1:12" ht="16.5">
      <c r="A491" s="120">
        <f t="shared" ca="1" si="58"/>
        <v>44342</v>
      </c>
      <c r="B491" s="54">
        <f t="shared" ca="1" si="62"/>
        <v>44342</v>
      </c>
      <c r="C491" s="117">
        <f ca="1">VALUE(IFERROR(VLOOKUP(TEXT(B491,"yyyy-mm-dd"),BDiv_RAW!$C$6:$D$1048576,2,FALSE),0))*$N$2</f>
        <v>0</v>
      </c>
      <c r="D491" s="81">
        <f t="shared" ca="1" si="59"/>
        <v>44342</v>
      </c>
      <c r="E491" s="54">
        <f t="shared" ca="1" si="63"/>
        <v>44342</v>
      </c>
      <c r="F491" s="117">
        <f ca="1">VALUE(IFERROR(VLOOKUP(TEXT(E491,"yyyy-mm-dd"),BDiv_RAW!$F$6:$G$1048576,2,FALSE),0))*$N$2</f>
        <v>0</v>
      </c>
      <c r="G491" s="81">
        <f t="shared" ca="1" si="60"/>
        <v>44342</v>
      </c>
      <c r="H491" s="54">
        <f t="shared" ca="1" si="64"/>
        <v>44342</v>
      </c>
      <c r="I491" s="117">
        <f ca="1">VALUE(IFERROR(VLOOKUP(TEXT(H491,"yyyy-mm-dd"),BDiv_RAW!$I$6:$J$1048576,2,FALSE),0))*$N$2</f>
        <v>0</v>
      </c>
      <c r="J491" s="81">
        <f t="shared" ca="1" si="61"/>
        <v>44342</v>
      </c>
      <c r="K491" s="54">
        <f t="shared" ca="1" si="65"/>
        <v>44342</v>
      </c>
      <c r="L491" s="117">
        <f ca="1">VALUE(IFERROR(VLOOKUP(TEXT(K491,"yyyy-mm-dd"),BDiv_RAW!$L$6:$M$1048576,2,FALSE),0))*$N$2</f>
        <v>0</v>
      </c>
    </row>
    <row r="492" spans="1:12" ht="16.5">
      <c r="A492" s="120">
        <f t="shared" ca="1" si="58"/>
        <v>44343</v>
      </c>
      <c r="B492" s="54">
        <f t="shared" ca="1" si="62"/>
        <v>44343</v>
      </c>
      <c r="C492" s="117">
        <f ca="1">VALUE(IFERROR(VLOOKUP(TEXT(B492,"yyyy-mm-dd"),BDiv_RAW!$C$6:$D$1048576,2,FALSE),0))*$N$2</f>
        <v>0</v>
      </c>
      <c r="D492" s="81">
        <f t="shared" ca="1" si="59"/>
        <v>44343</v>
      </c>
      <c r="E492" s="54">
        <f t="shared" ca="1" si="63"/>
        <v>44343</v>
      </c>
      <c r="F492" s="117">
        <f ca="1">VALUE(IFERROR(VLOOKUP(TEXT(E492,"yyyy-mm-dd"),BDiv_RAW!$F$6:$G$1048576,2,FALSE),0))*$N$2</f>
        <v>0</v>
      </c>
      <c r="G492" s="81">
        <f t="shared" ca="1" si="60"/>
        <v>44343</v>
      </c>
      <c r="H492" s="54">
        <f t="shared" ca="1" si="64"/>
        <v>44343</v>
      </c>
      <c r="I492" s="117">
        <f ca="1">VALUE(IFERROR(VLOOKUP(TEXT(H492,"yyyy-mm-dd"),BDiv_RAW!$I$6:$J$1048576,2,FALSE),0))*$N$2</f>
        <v>0</v>
      </c>
      <c r="J492" s="81">
        <f t="shared" ca="1" si="61"/>
        <v>44343</v>
      </c>
      <c r="K492" s="54">
        <f t="shared" ca="1" si="65"/>
        <v>44343</v>
      </c>
      <c r="L492" s="117">
        <f ca="1">VALUE(IFERROR(VLOOKUP(TEXT(K492,"yyyy-mm-dd"),BDiv_RAW!$L$6:$M$1048576,2,FALSE),0))*$N$2</f>
        <v>0</v>
      </c>
    </row>
    <row r="493" spans="1:12" ht="16.5">
      <c r="A493" s="120">
        <f t="shared" ca="1" si="58"/>
        <v>44344</v>
      </c>
      <c r="B493" s="54">
        <f t="shared" ca="1" si="62"/>
        <v>44344</v>
      </c>
      <c r="C493" s="117">
        <f ca="1">VALUE(IFERROR(VLOOKUP(TEXT(B493,"yyyy-mm-dd"),BDiv_RAW!$C$6:$D$1048576,2,FALSE),0))*$N$2</f>
        <v>0</v>
      </c>
      <c r="D493" s="81">
        <f t="shared" ca="1" si="59"/>
        <v>44344</v>
      </c>
      <c r="E493" s="54">
        <f t="shared" ca="1" si="63"/>
        <v>44344</v>
      </c>
      <c r="F493" s="117">
        <f ca="1">VALUE(IFERROR(VLOOKUP(TEXT(E493,"yyyy-mm-dd"),BDiv_RAW!$F$6:$G$1048576,2,FALSE),0))*$N$2</f>
        <v>0</v>
      </c>
      <c r="G493" s="81">
        <f t="shared" ca="1" si="60"/>
        <v>44344</v>
      </c>
      <c r="H493" s="54">
        <f t="shared" ca="1" si="64"/>
        <v>44344</v>
      </c>
      <c r="I493" s="117">
        <f ca="1">VALUE(IFERROR(VLOOKUP(TEXT(H493,"yyyy-mm-dd"),BDiv_RAW!$I$6:$J$1048576,2,FALSE),0))*$N$2</f>
        <v>0</v>
      </c>
      <c r="J493" s="81">
        <f t="shared" ca="1" si="61"/>
        <v>44344</v>
      </c>
      <c r="K493" s="54">
        <f t="shared" ca="1" si="65"/>
        <v>44344</v>
      </c>
      <c r="L493" s="117">
        <f ca="1">VALUE(IFERROR(VLOOKUP(TEXT(K493,"yyyy-mm-dd"),BDiv_RAW!$L$6:$M$1048576,2,FALSE),0))*$N$2</f>
        <v>0</v>
      </c>
    </row>
    <row r="494" spans="1:12" ht="16.5">
      <c r="A494" s="120">
        <f t="shared" ca="1" si="58"/>
        <v>44345</v>
      </c>
      <c r="B494" s="54">
        <f t="shared" ca="1" si="62"/>
        <v>44345</v>
      </c>
      <c r="C494" s="117">
        <f ca="1">VALUE(IFERROR(VLOOKUP(TEXT(B494,"yyyy-mm-dd"),BDiv_RAW!$C$6:$D$1048576,2,FALSE),0))*$N$2</f>
        <v>0</v>
      </c>
      <c r="D494" s="81">
        <f t="shared" ca="1" si="59"/>
        <v>44345</v>
      </c>
      <c r="E494" s="54">
        <f t="shared" ca="1" si="63"/>
        <v>44345</v>
      </c>
      <c r="F494" s="117">
        <f ca="1">VALUE(IFERROR(VLOOKUP(TEXT(E494,"yyyy-mm-dd"),BDiv_RAW!$F$6:$G$1048576,2,FALSE),0))*$N$2</f>
        <v>0</v>
      </c>
      <c r="G494" s="81">
        <f t="shared" ca="1" si="60"/>
        <v>44345</v>
      </c>
      <c r="H494" s="54">
        <f t="shared" ca="1" si="64"/>
        <v>44345</v>
      </c>
      <c r="I494" s="117">
        <f ca="1">VALUE(IFERROR(VLOOKUP(TEXT(H494,"yyyy-mm-dd"),BDiv_RAW!$I$6:$J$1048576,2,FALSE),0))*$N$2</f>
        <v>0</v>
      </c>
      <c r="J494" s="81">
        <f t="shared" ca="1" si="61"/>
        <v>44345</v>
      </c>
      <c r="K494" s="54">
        <f t="shared" ca="1" si="65"/>
        <v>44345</v>
      </c>
      <c r="L494" s="117">
        <f ca="1">VALUE(IFERROR(VLOOKUP(TEXT(K494,"yyyy-mm-dd"),BDiv_RAW!$L$6:$M$1048576,2,FALSE),0))*$N$2</f>
        <v>0</v>
      </c>
    </row>
    <row r="495" spans="1:12" ht="16.5">
      <c r="A495" s="120">
        <f t="shared" ca="1" si="58"/>
        <v>44346</v>
      </c>
      <c r="B495" s="54">
        <f t="shared" ca="1" si="62"/>
        <v>44346</v>
      </c>
      <c r="C495" s="117">
        <f ca="1">VALUE(IFERROR(VLOOKUP(TEXT(B495,"yyyy-mm-dd"),BDiv_RAW!$C$6:$D$1048576,2,FALSE),0))*$N$2</f>
        <v>0</v>
      </c>
      <c r="D495" s="81">
        <f t="shared" ca="1" si="59"/>
        <v>44346</v>
      </c>
      <c r="E495" s="54">
        <f t="shared" ca="1" si="63"/>
        <v>44346</v>
      </c>
      <c r="F495" s="117">
        <f ca="1">VALUE(IFERROR(VLOOKUP(TEXT(E495,"yyyy-mm-dd"),BDiv_RAW!$F$6:$G$1048576,2,FALSE),0))*$N$2</f>
        <v>0</v>
      </c>
      <c r="G495" s="81">
        <f t="shared" ca="1" si="60"/>
        <v>44346</v>
      </c>
      <c r="H495" s="54">
        <f t="shared" ca="1" si="64"/>
        <v>44346</v>
      </c>
      <c r="I495" s="117">
        <f ca="1">VALUE(IFERROR(VLOOKUP(TEXT(H495,"yyyy-mm-dd"),BDiv_RAW!$I$6:$J$1048576,2,FALSE),0))*$N$2</f>
        <v>0</v>
      </c>
      <c r="J495" s="81">
        <f t="shared" ca="1" si="61"/>
        <v>44346</v>
      </c>
      <c r="K495" s="54">
        <f t="shared" ca="1" si="65"/>
        <v>44346</v>
      </c>
      <c r="L495" s="117">
        <f ca="1">VALUE(IFERROR(VLOOKUP(TEXT(K495,"yyyy-mm-dd"),BDiv_RAW!$L$6:$M$1048576,2,FALSE),0))*$N$2</f>
        <v>0</v>
      </c>
    </row>
    <row r="496" spans="1:12" ht="16.5">
      <c r="A496" s="120">
        <f t="shared" ca="1" si="58"/>
        <v>44347</v>
      </c>
      <c r="B496" s="54">
        <f t="shared" ca="1" si="62"/>
        <v>44347</v>
      </c>
      <c r="C496" s="117">
        <f ca="1">VALUE(IFERROR(VLOOKUP(TEXT(B496,"yyyy-mm-dd"),BDiv_RAW!$C$6:$D$1048576,2,FALSE),0))*$N$2</f>
        <v>0</v>
      </c>
      <c r="D496" s="81">
        <f t="shared" ca="1" si="59"/>
        <v>44347</v>
      </c>
      <c r="E496" s="54">
        <f t="shared" ca="1" si="63"/>
        <v>44347</v>
      </c>
      <c r="F496" s="117">
        <f ca="1">VALUE(IFERROR(VLOOKUP(TEXT(E496,"yyyy-mm-dd"),BDiv_RAW!$F$6:$G$1048576,2,FALSE),0))*$N$2</f>
        <v>0</v>
      </c>
      <c r="G496" s="81">
        <f t="shared" ca="1" si="60"/>
        <v>44347</v>
      </c>
      <c r="H496" s="54">
        <f t="shared" ca="1" si="64"/>
        <v>44347</v>
      </c>
      <c r="I496" s="117">
        <f ca="1">VALUE(IFERROR(VLOOKUP(TEXT(H496,"yyyy-mm-dd"),BDiv_RAW!$I$6:$J$1048576,2,FALSE),0))*$N$2</f>
        <v>0</v>
      </c>
      <c r="J496" s="81">
        <f t="shared" ca="1" si="61"/>
        <v>44347</v>
      </c>
      <c r="K496" s="54">
        <f t="shared" ca="1" si="65"/>
        <v>44347</v>
      </c>
      <c r="L496" s="117">
        <f ca="1">VALUE(IFERROR(VLOOKUP(TEXT(K496,"yyyy-mm-dd"),BDiv_RAW!$L$6:$M$1048576,2,FALSE),0))*$N$2</f>
        <v>0</v>
      </c>
    </row>
    <row r="497" spans="1:12" ht="16.5">
      <c r="A497" s="120">
        <f t="shared" ca="1" si="58"/>
        <v>44348</v>
      </c>
      <c r="B497" s="54">
        <f t="shared" ca="1" si="62"/>
        <v>44348</v>
      </c>
      <c r="C497" s="117">
        <f ca="1">VALUE(IFERROR(VLOOKUP(TEXT(B497,"yyyy-mm-dd"),BDiv_RAW!$C$6:$D$1048576,2,FALSE),0))*$N$2</f>
        <v>0</v>
      </c>
      <c r="D497" s="81">
        <f t="shared" ca="1" si="59"/>
        <v>44348</v>
      </c>
      <c r="E497" s="54">
        <f t="shared" ca="1" si="63"/>
        <v>44348</v>
      </c>
      <c r="F497" s="117">
        <f ca="1">VALUE(IFERROR(VLOOKUP(TEXT(E497,"yyyy-mm-dd"),BDiv_RAW!$F$6:$G$1048576,2,FALSE),0))*$N$2</f>
        <v>0</v>
      </c>
      <c r="G497" s="81">
        <f t="shared" ca="1" si="60"/>
        <v>44348</v>
      </c>
      <c r="H497" s="54">
        <f t="shared" ca="1" si="64"/>
        <v>44348</v>
      </c>
      <c r="I497" s="117">
        <f ca="1">VALUE(IFERROR(VLOOKUP(TEXT(H497,"yyyy-mm-dd"),BDiv_RAW!$I$6:$J$1048576,2,FALSE),0))*$N$2</f>
        <v>0</v>
      </c>
      <c r="J497" s="81">
        <f t="shared" ca="1" si="61"/>
        <v>44348</v>
      </c>
      <c r="K497" s="54">
        <f t="shared" ca="1" si="65"/>
        <v>44348</v>
      </c>
      <c r="L497" s="117">
        <f ca="1">VALUE(IFERROR(VLOOKUP(TEXT(K497,"yyyy-mm-dd"),BDiv_RAW!$L$6:$M$1048576,2,FALSE),0))*$N$2</f>
        <v>0</v>
      </c>
    </row>
    <row r="498" spans="1:12" ht="16.5">
      <c r="A498" s="120">
        <f t="shared" ca="1" si="58"/>
        <v>44349</v>
      </c>
      <c r="B498" s="54">
        <f t="shared" ca="1" si="62"/>
        <v>44349</v>
      </c>
      <c r="C498" s="117">
        <f ca="1">VALUE(IFERROR(VLOOKUP(TEXT(B498,"yyyy-mm-dd"),BDiv_RAW!$C$6:$D$1048576,2,FALSE),0))*$N$2</f>
        <v>0</v>
      </c>
      <c r="D498" s="81">
        <f t="shared" ca="1" si="59"/>
        <v>44349</v>
      </c>
      <c r="E498" s="54">
        <f t="shared" ca="1" si="63"/>
        <v>44349</v>
      </c>
      <c r="F498" s="117">
        <f ca="1">VALUE(IFERROR(VLOOKUP(TEXT(E498,"yyyy-mm-dd"),BDiv_RAW!$F$6:$G$1048576,2,FALSE),0))*$N$2</f>
        <v>0</v>
      </c>
      <c r="G498" s="81">
        <f t="shared" ca="1" si="60"/>
        <v>44349</v>
      </c>
      <c r="H498" s="54">
        <f t="shared" ca="1" si="64"/>
        <v>44349</v>
      </c>
      <c r="I498" s="117">
        <f ca="1">VALUE(IFERROR(VLOOKUP(TEXT(H498,"yyyy-mm-dd"),BDiv_RAW!$I$6:$J$1048576,2,FALSE),0))*$N$2</f>
        <v>0</v>
      </c>
      <c r="J498" s="81">
        <f t="shared" ca="1" si="61"/>
        <v>44349</v>
      </c>
      <c r="K498" s="54">
        <f t="shared" ca="1" si="65"/>
        <v>44349</v>
      </c>
      <c r="L498" s="117">
        <f ca="1">VALUE(IFERROR(VLOOKUP(TEXT(K498,"yyyy-mm-dd"),BDiv_RAW!$L$6:$M$1048576,2,FALSE),0))*$N$2</f>
        <v>0</v>
      </c>
    </row>
    <row r="499" spans="1:12" ht="16.5">
      <c r="A499" s="120">
        <f t="shared" ca="1" si="58"/>
        <v>44350</v>
      </c>
      <c r="B499" s="54">
        <f t="shared" ca="1" si="62"/>
        <v>44350</v>
      </c>
      <c r="C499" s="117">
        <f ca="1">VALUE(IFERROR(VLOOKUP(TEXT(B499,"yyyy-mm-dd"),BDiv_RAW!$C$6:$D$1048576,2,FALSE),0))*$N$2</f>
        <v>0</v>
      </c>
      <c r="D499" s="81">
        <f t="shared" ca="1" si="59"/>
        <v>44350</v>
      </c>
      <c r="E499" s="54">
        <f t="shared" ca="1" si="63"/>
        <v>44350</v>
      </c>
      <c r="F499" s="117">
        <f ca="1">VALUE(IFERROR(VLOOKUP(TEXT(E499,"yyyy-mm-dd"),BDiv_RAW!$F$6:$G$1048576,2,FALSE),0))*$N$2</f>
        <v>0</v>
      </c>
      <c r="G499" s="81">
        <f t="shared" ca="1" si="60"/>
        <v>44350</v>
      </c>
      <c r="H499" s="54">
        <f t="shared" ca="1" si="64"/>
        <v>44350</v>
      </c>
      <c r="I499" s="117">
        <f ca="1">VALUE(IFERROR(VLOOKUP(TEXT(H499,"yyyy-mm-dd"),BDiv_RAW!$I$6:$J$1048576,2,FALSE),0))*$N$2</f>
        <v>0</v>
      </c>
      <c r="J499" s="81">
        <f t="shared" ca="1" si="61"/>
        <v>44350</v>
      </c>
      <c r="K499" s="54">
        <f t="shared" ca="1" si="65"/>
        <v>44350</v>
      </c>
      <c r="L499" s="117">
        <f ca="1">VALUE(IFERROR(VLOOKUP(TEXT(K499,"yyyy-mm-dd"),BDiv_RAW!$L$6:$M$1048576,2,FALSE),0))*$N$2</f>
        <v>0</v>
      </c>
    </row>
    <row r="500" spans="1:12" ht="16.5">
      <c r="A500" s="120">
        <f t="shared" ca="1" si="58"/>
        <v>44351</v>
      </c>
      <c r="B500" s="54">
        <f t="shared" ca="1" si="62"/>
        <v>44351</v>
      </c>
      <c r="C500" s="117">
        <f ca="1">VALUE(IFERROR(VLOOKUP(TEXT(B500,"yyyy-mm-dd"),BDiv_RAW!$C$6:$D$1048576,2,FALSE),0))*$N$2</f>
        <v>0</v>
      </c>
      <c r="D500" s="81">
        <f t="shared" ca="1" si="59"/>
        <v>44351</v>
      </c>
      <c r="E500" s="54">
        <f t="shared" ca="1" si="63"/>
        <v>44351</v>
      </c>
      <c r="F500" s="117">
        <f ca="1">VALUE(IFERROR(VLOOKUP(TEXT(E500,"yyyy-mm-dd"),BDiv_RAW!$F$6:$G$1048576,2,FALSE),0))*$N$2</f>
        <v>0</v>
      </c>
      <c r="G500" s="81">
        <f t="shared" ca="1" si="60"/>
        <v>44351</v>
      </c>
      <c r="H500" s="54">
        <f t="shared" ca="1" si="64"/>
        <v>44351</v>
      </c>
      <c r="I500" s="117">
        <f ca="1">VALUE(IFERROR(VLOOKUP(TEXT(H500,"yyyy-mm-dd"),BDiv_RAW!$I$6:$J$1048576,2,FALSE),0))*$N$2</f>
        <v>0</v>
      </c>
      <c r="J500" s="81">
        <f t="shared" ca="1" si="61"/>
        <v>44351</v>
      </c>
      <c r="K500" s="54">
        <f t="shared" ca="1" si="65"/>
        <v>44351</v>
      </c>
      <c r="L500" s="117">
        <f ca="1">VALUE(IFERROR(VLOOKUP(TEXT(K500,"yyyy-mm-dd"),BDiv_RAW!$L$6:$M$1048576,2,FALSE),0))*$N$2</f>
        <v>0</v>
      </c>
    </row>
    <row r="501" spans="1:12" ht="16.5">
      <c r="A501" s="120">
        <f t="shared" ca="1" si="58"/>
        <v>44352</v>
      </c>
      <c r="B501" s="54">
        <f t="shared" ca="1" si="62"/>
        <v>44352</v>
      </c>
      <c r="C501" s="117">
        <f ca="1">VALUE(IFERROR(VLOOKUP(TEXT(B501,"yyyy-mm-dd"),BDiv_RAW!$C$6:$D$1048576,2,FALSE),0))*$N$2</f>
        <v>0</v>
      </c>
      <c r="D501" s="81">
        <f t="shared" ca="1" si="59"/>
        <v>44352</v>
      </c>
      <c r="E501" s="54">
        <f t="shared" ca="1" si="63"/>
        <v>44352</v>
      </c>
      <c r="F501" s="117">
        <f ca="1">VALUE(IFERROR(VLOOKUP(TEXT(E501,"yyyy-mm-dd"),BDiv_RAW!$F$6:$G$1048576,2,FALSE),0))*$N$2</f>
        <v>0</v>
      </c>
      <c r="G501" s="81">
        <f t="shared" ca="1" si="60"/>
        <v>44352</v>
      </c>
      <c r="H501" s="54">
        <f t="shared" ca="1" si="64"/>
        <v>44352</v>
      </c>
      <c r="I501" s="117">
        <f ca="1">VALUE(IFERROR(VLOOKUP(TEXT(H501,"yyyy-mm-dd"),BDiv_RAW!$I$6:$J$1048576,2,FALSE),0))*$N$2</f>
        <v>0</v>
      </c>
      <c r="J501" s="81">
        <f t="shared" ca="1" si="61"/>
        <v>44352</v>
      </c>
      <c r="K501" s="54">
        <f t="shared" ca="1" si="65"/>
        <v>44352</v>
      </c>
      <c r="L501" s="117">
        <f ca="1">VALUE(IFERROR(VLOOKUP(TEXT(K501,"yyyy-mm-dd"),BDiv_RAW!$L$6:$M$1048576,2,FALSE),0))*$N$2</f>
        <v>0</v>
      </c>
    </row>
    <row r="502" spans="1:12" ht="16.5">
      <c r="A502" s="120">
        <f t="shared" ca="1" si="58"/>
        <v>44353</v>
      </c>
      <c r="B502" s="54">
        <f t="shared" ca="1" si="62"/>
        <v>44353</v>
      </c>
      <c r="C502" s="117">
        <f ca="1">VALUE(IFERROR(VLOOKUP(TEXT(B502,"yyyy-mm-dd"),BDiv_RAW!$C$6:$D$1048576,2,FALSE),0))*$N$2</f>
        <v>0</v>
      </c>
      <c r="D502" s="81">
        <f t="shared" ca="1" si="59"/>
        <v>44353</v>
      </c>
      <c r="E502" s="54">
        <f t="shared" ca="1" si="63"/>
        <v>44353</v>
      </c>
      <c r="F502" s="117">
        <f ca="1">VALUE(IFERROR(VLOOKUP(TEXT(E502,"yyyy-mm-dd"),BDiv_RAW!$F$6:$G$1048576,2,FALSE),0))*$N$2</f>
        <v>0</v>
      </c>
      <c r="G502" s="81">
        <f t="shared" ca="1" si="60"/>
        <v>44353</v>
      </c>
      <c r="H502" s="54">
        <f t="shared" ca="1" si="64"/>
        <v>44353</v>
      </c>
      <c r="I502" s="117">
        <f ca="1">VALUE(IFERROR(VLOOKUP(TEXT(H502,"yyyy-mm-dd"),BDiv_RAW!$I$6:$J$1048576,2,FALSE),0))*$N$2</f>
        <v>0</v>
      </c>
      <c r="J502" s="81">
        <f t="shared" ca="1" si="61"/>
        <v>44353</v>
      </c>
      <c r="K502" s="54">
        <f t="shared" ca="1" si="65"/>
        <v>44353</v>
      </c>
      <c r="L502" s="117">
        <f ca="1">VALUE(IFERROR(VLOOKUP(TEXT(K502,"yyyy-mm-dd"),BDiv_RAW!$L$6:$M$1048576,2,FALSE),0))*$N$2</f>
        <v>0</v>
      </c>
    </row>
    <row r="503" spans="1:12" ht="16.5">
      <c r="A503" s="120">
        <f t="shared" ca="1" si="58"/>
        <v>44354</v>
      </c>
      <c r="B503" s="54">
        <f t="shared" ca="1" si="62"/>
        <v>44354</v>
      </c>
      <c r="C503" s="117">
        <f ca="1">VALUE(IFERROR(VLOOKUP(TEXT(B503,"yyyy-mm-dd"),BDiv_RAW!$C$6:$D$1048576,2,FALSE),0))*$N$2</f>
        <v>0</v>
      </c>
      <c r="D503" s="81">
        <f t="shared" ca="1" si="59"/>
        <v>44354</v>
      </c>
      <c r="E503" s="54">
        <f t="shared" ca="1" si="63"/>
        <v>44354</v>
      </c>
      <c r="F503" s="117">
        <f ca="1">VALUE(IFERROR(VLOOKUP(TEXT(E503,"yyyy-mm-dd"),BDiv_RAW!$F$6:$G$1048576,2,FALSE),0))*$N$2</f>
        <v>0</v>
      </c>
      <c r="G503" s="81">
        <f t="shared" ca="1" si="60"/>
        <v>44354</v>
      </c>
      <c r="H503" s="54">
        <f t="shared" ca="1" si="64"/>
        <v>44354</v>
      </c>
      <c r="I503" s="117">
        <f ca="1">VALUE(IFERROR(VLOOKUP(TEXT(H503,"yyyy-mm-dd"),BDiv_RAW!$I$6:$J$1048576,2,FALSE),0))*$N$2</f>
        <v>0</v>
      </c>
      <c r="J503" s="81">
        <f t="shared" ca="1" si="61"/>
        <v>44354</v>
      </c>
      <c r="K503" s="54">
        <f t="shared" ca="1" si="65"/>
        <v>44354</v>
      </c>
      <c r="L503" s="117">
        <f ca="1">VALUE(IFERROR(VLOOKUP(TEXT(K503,"yyyy-mm-dd"),BDiv_RAW!$L$6:$M$1048576,2,FALSE),0))*$N$2</f>
        <v>0</v>
      </c>
    </row>
    <row r="504" spans="1:12" ht="16.5">
      <c r="A504" s="120">
        <f t="shared" ca="1" si="58"/>
        <v>44355</v>
      </c>
      <c r="B504" s="54">
        <f t="shared" ca="1" si="62"/>
        <v>44355</v>
      </c>
      <c r="C504" s="117">
        <f ca="1">VALUE(IFERROR(VLOOKUP(TEXT(B504,"yyyy-mm-dd"),BDiv_RAW!$C$6:$D$1048576,2,FALSE),0))*$N$2</f>
        <v>0</v>
      </c>
      <c r="D504" s="81">
        <f t="shared" ca="1" si="59"/>
        <v>44355</v>
      </c>
      <c r="E504" s="54">
        <f t="shared" ca="1" si="63"/>
        <v>44355</v>
      </c>
      <c r="F504" s="117">
        <f ca="1">VALUE(IFERROR(VLOOKUP(TEXT(E504,"yyyy-mm-dd"),BDiv_RAW!$F$6:$G$1048576,2,FALSE),0))*$N$2</f>
        <v>0</v>
      </c>
      <c r="G504" s="81">
        <f t="shared" ca="1" si="60"/>
        <v>44355</v>
      </c>
      <c r="H504" s="54">
        <f t="shared" ca="1" si="64"/>
        <v>44355</v>
      </c>
      <c r="I504" s="117">
        <f ca="1">VALUE(IFERROR(VLOOKUP(TEXT(H504,"yyyy-mm-dd"),BDiv_RAW!$I$6:$J$1048576,2,FALSE),0))*$N$2</f>
        <v>0</v>
      </c>
      <c r="J504" s="81">
        <f t="shared" ca="1" si="61"/>
        <v>44355</v>
      </c>
      <c r="K504" s="54">
        <f t="shared" ca="1" si="65"/>
        <v>44355</v>
      </c>
      <c r="L504" s="117">
        <f ca="1">VALUE(IFERROR(VLOOKUP(TEXT(K504,"yyyy-mm-dd"),BDiv_RAW!$L$6:$M$1048576,2,FALSE),0))*$N$2</f>
        <v>0</v>
      </c>
    </row>
    <row r="505" spans="1:12" ht="16.5">
      <c r="A505" s="120">
        <f t="shared" ca="1" si="58"/>
        <v>44356</v>
      </c>
      <c r="B505" s="54">
        <f t="shared" ca="1" si="62"/>
        <v>44356</v>
      </c>
      <c r="C505" s="117">
        <f ca="1">VALUE(IFERROR(VLOOKUP(TEXT(B505,"yyyy-mm-dd"),BDiv_RAW!$C$6:$D$1048576,2,FALSE),0))*$N$2</f>
        <v>0</v>
      </c>
      <c r="D505" s="81">
        <f t="shared" ca="1" si="59"/>
        <v>44356</v>
      </c>
      <c r="E505" s="54">
        <f t="shared" ca="1" si="63"/>
        <v>44356</v>
      </c>
      <c r="F505" s="117">
        <f ca="1">VALUE(IFERROR(VLOOKUP(TEXT(E505,"yyyy-mm-dd"),BDiv_RAW!$F$6:$G$1048576,2,FALSE),0))*$N$2</f>
        <v>0</v>
      </c>
      <c r="G505" s="81">
        <f t="shared" ca="1" si="60"/>
        <v>44356</v>
      </c>
      <c r="H505" s="54">
        <f t="shared" ca="1" si="64"/>
        <v>44356</v>
      </c>
      <c r="I505" s="117">
        <f ca="1">VALUE(IFERROR(VLOOKUP(TEXT(H505,"yyyy-mm-dd"),BDiv_RAW!$I$6:$J$1048576,2,FALSE),0))*$N$2</f>
        <v>0</v>
      </c>
      <c r="J505" s="81">
        <f t="shared" ca="1" si="61"/>
        <v>44356</v>
      </c>
      <c r="K505" s="54">
        <f t="shared" ca="1" si="65"/>
        <v>44356</v>
      </c>
      <c r="L505" s="117">
        <f ca="1">VALUE(IFERROR(VLOOKUP(TEXT(K505,"yyyy-mm-dd"),BDiv_RAW!$L$6:$M$1048576,2,FALSE),0))*$N$2</f>
        <v>0</v>
      </c>
    </row>
    <row r="506" spans="1:12" ht="16.5">
      <c r="A506" s="120">
        <f t="shared" ca="1" si="58"/>
        <v>44357</v>
      </c>
      <c r="B506" s="54">
        <f t="shared" ca="1" si="62"/>
        <v>44357</v>
      </c>
      <c r="C506" s="117">
        <f ca="1">VALUE(IFERROR(VLOOKUP(TEXT(B506,"yyyy-mm-dd"),BDiv_RAW!$C$6:$D$1048576,2,FALSE),0))*$N$2</f>
        <v>0</v>
      </c>
      <c r="D506" s="81">
        <f t="shared" ca="1" si="59"/>
        <v>44357</v>
      </c>
      <c r="E506" s="54">
        <f t="shared" ca="1" si="63"/>
        <v>44357</v>
      </c>
      <c r="F506" s="117">
        <f ca="1">VALUE(IFERROR(VLOOKUP(TEXT(E506,"yyyy-mm-dd"),BDiv_RAW!$F$6:$G$1048576,2,FALSE),0))*$N$2</f>
        <v>0</v>
      </c>
      <c r="G506" s="81">
        <f t="shared" ca="1" si="60"/>
        <v>44357</v>
      </c>
      <c r="H506" s="54">
        <f t="shared" ca="1" si="64"/>
        <v>44357</v>
      </c>
      <c r="I506" s="117">
        <f ca="1">VALUE(IFERROR(VLOOKUP(TEXT(H506,"yyyy-mm-dd"),BDiv_RAW!$I$6:$J$1048576,2,FALSE),0))*$N$2</f>
        <v>0</v>
      </c>
      <c r="J506" s="81">
        <f t="shared" ca="1" si="61"/>
        <v>44357</v>
      </c>
      <c r="K506" s="54">
        <f t="shared" ca="1" si="65"/>
        <v>44357</v>
      </c>
      <c r="L506" s="117">
        <f ca="1">VALUE(IFERROR(VLOOKUP(TEXT(K506,"yyyy-mm-dd"),BDiv_RAW!$L$6:$M$1048576,2,FALSE),0))*$N$2</f>
        <v>0</v>
      </c>
    </row>
    <row r="507" spans="1:12" ht="16.5">
      <c r="A507" s="120">
        <f t="shared" ca="1" si="58"/>
        <v>44358</v>
      </c>
      <c r="B507" s="54">
        <f t="shared" ca="1" si="62"/>
        <v>44358</v>
      </c>
      <c r="C507" s="117">
        <f ca="1">VALUE(IFERROR(VLOOKUP(TEXT(B507,"yyyy-mm-dd"),BDiv_RAW!$C$6:$D$1048576,2,FALSE),0))*$N$2</f>
        <v>0</v>
      </c>
      <c r="D507" s="81">
        <f t="shared" ca="1" si="59"/>
        <v>44358</v>
      </c>
      <c r="E507" s="54">
        <f t="shared" ca="1" si="63"/>
        <v>44358</v>
      </c>
      <c r="F507" s="117">
        <f ca="1">VALUE(IFERROR(VLOOKUP(TEXT(E507,"yyyy-mm-dd"),BDiv_RAW!$F$6:$G$1048576,2,FALSE),0))*$N$2</f>
        <v>0</v>
      </c>
      <c r="G507" s="81">
        <f t="shared" ca="1" si="60"/>
        <v>44358</v>
      </c>
      <c r="H507" s="54">
        <f t="shared" ca="1" si="64"/>
        <v>44358</v>
      </c>
      <c r="I507" s="117">
        <f ca="1">VALUE(IFERROR(VLOOKUP(TEXT(H507,"yyyy-mm-dd"),BDiv_RAW!$I$6:$J$1048576,2,FALSE),0))*$N$2</f>
        <v>0</v>
      </c>
      <c r="J507" s="81">
        <f t="shared" ca="1" si="61"/>
        <v>44358</v>
      </c>
      <c r="K507" s="54">
        <f t="shared" ca="1" si="65"/>
        <v>44358</v>
      </c>
      <c r="L507" s="117">
        <f ca="1">VALUE(IFERROR(VLOOKUP(TEXT(K507,"yyyy-mm-dd"),BDiv_RAW!$L$6:$M$1048576,2,FALSE),0))*$N$2</f>
        <v>0</v>
      </c>
    </row>
    <row r="508" spans="1:12" ht="16.5">
      <c r="A508" s="120">
        <f t="shared" ca="1" si="58"/>
        <v>44359</v>
      </c>
      <c r="B508" s="54">
        <f t="shared" ca="1" si="62"/>
        <v>44359</v>
      </c>
      <c r="C508" s="117">
        <f ca="1">VALUE(IFERROR(VLOOKUP(TEXT(B508,"yyyy-mm-dd"),BDiv_RAW!$C$6:$D$1048576,2,FALSE),0))*$N$2</f>
        <v>0</v>
      </c>
      <c r="D508" s="81">
        <f t="shared" ca="1" si="59"/>
        <v>44359</v>
      </c>
      <c r="E508" s="54">
        <f t="shared" ca="1" si="63"/>
        <v>44359</v>
      </c>
      <c r="F508" s="117">
        <f ca="1">VALUE(IFERROR(VLOOKUP(TEXT(E508,"yyyy-mm-dd"),BDiv_RAW!$F$6:$G$1048576,2,FALSE),0))*$N$2</f>
        <v>0</v>
      </c>
      <c r="G508" s="81">
        <f t="shared" ca="1" si="60"/>
        <v>44359</v>
      </c>
      <c r="H508" s="54">
        <f t="shared" ca="1" si="64"/>
        <v>44359</v>
      </c>
      <c r="I508" s="117">
        <f ca="1">VALUE(IFERROR(VLOOKUP(TEXT(H508,"yyyy-mm-dd"),BDiv_RAW!$I$6:$J$1048576,2,FALSE),0))*$N$2</f>
        <v>0</v>
      </c>
      <c r="J508" s="81">
        <f t="shared" ca="1" si="61"/>
        <v>44359</v>
      </c>
      <c r="K508" s="54">
        <f t="shared" ca="1" si="65"/>
        <v>44359</v>
      </c>
      <c r="L508" s="117">
        <f ca="1">VALUE(IFERROR(VLOOKUP(TEXT(K508,"yyyy-mm-dd"),BDiv_RAW!$L$6:$M$1048576,2,FALSE),0))*$N$2</f>
        <v>0</v>
      </c>
    </row>
    <row r="509" spans="1:12" ht="16.5">
      <c r="A509" s="120">
        <f t="shared" ca="1" si="58"/>
        <v>44360</v>
      </c>
      <c r="B509" s="54">
        <f t="shared" ca="1" si="62"/>
        <v>44360</v>
      </c>
      <c r="C509" s="117">
        <f ca="1">VALUE(IFERROR(VLOOKUP(TEXT(B509,"yyyy-mm-dd"),BDiv_RAW!$C$6:$D$1048576,2,FALSE),0))*$N$2</f>
        <v>0</v>
      </c>
      <c r="D509" s="81">
        <f t="shared" ca="1" si="59"/>
        <v>44360</v>
      </c>
      <c r="E509" s="54">
        <f t="shared" ca="1" si="63"/>
        <v>44360</v>
      </c>
      <c r="F509" s="117">
        <f ca="1">VALUE(IFERROR(VLOOKUP(TEXT(E509,"yyyy-mm-dd"),BDiv_RAW!$F$6:$G$1048576,2,FALSE),0))*$N$2</f>
        <v>0</v>
      </c>
      <c r="G509" s="81">
        <f t="shared" ca="1" si="60"/>
        <v>44360</v>
      </c>
      <c r="H509" s="54">
        <f t="shared" ca="1" si="64"/>
        <v>44360</v>
      </c>
      <c r="I509" s="117">
        <f ca="1">VALUE(IFERROR(VLOOKUP(TEXT(H509,"yyyy-mm-dd"),BDiv_RAW!$I$6:$J$1048576,2,FALSE),0))*$N$2</f>
        <v>0</v>
      </c>
      <c r="J509" s="81">
        <f t="shared" ca="1" si="61"/>
        <v>44360</v>
      </c>
      <c r="K509" s="54">
        <f t="shared" ca="1" si="65"/>
        <v>44360</v>
      </c>
      <c r="L509" s="117">
        <f ca="1">VALUE(IFERROR(VLOOKUP(TEXT(K509,"yyyy-mm-dd"),BDiv_RAW!$L$6:$M$1048576,2,FALSE),0))*$N$2</f>
        <v>0</v>
      </c>
    </row>
    <row r="510" spans="1:12" ht="16.5">
      <c r="A510" s="120">
        <f t="shared" ca="1" si="58"/>
        <v>44361</v>
      </c>
      <c r="B510" s="54">
        <f t="shared" ca="1" si="62"/>
        <v>44361</v>
      </c>
      <c r="C510" s="117">
        <f ca="1">VALUE(IFERROR(VLOOKUP(TEXT(B510,"yyyy-mm-dd"),BDiv_RAW!$C$6:$D$1048576,2,FALSE),0))*$N$2</f>
        <v>0</v>
      </c>
      <c r="D510" s="81">
        <f t="shared" ca="1" si="59"/>
        <v>44361</v>
      </c>
      <c r="E510" s="54">
        <f t="shared" ca="1" si="63"/>
        <v>44361</v>
      </c>
      <c r="F510" s="117">
        <f ca="1">VALUE(IFERROR(VLOOKUP(TEXT(E510,"yyyy-mm-dd"),BDiv_RAW!$F$6:$G$1048576,2,FALSE),0))*$N$2</f>
        <v>0</v>
      </c>
      <c r="G510" s="81">
        <f t="shared" ca="1" si="60"/>
        <v>44361</v>
      </c>
      <c r="H510" s="54">
        <f t="shared" ca="1" si="64"/>
        <v>44361</v>
      </c>
      <c r="I510" s="117">
        <f ca="1">VALUE(IFERROR(VLOOKUP(TEXT(H510,"yyyy-mm-dd"),BDiv_RAW!$I$6:$J$1048576,2,FALSE),0))*$N$2</f>
        <v>0</v>
      </c>
      <c r="J510" s="81">
        <f t="shared" ca="1" si="61"/>
        <v>44361</v>
      </c>
      <c r="K510" s="54">
        <f t="shared" ca="1" si="65"/>
        <v>44361</v>
      </c>
      <c r="L510" s="117">
        <f ca="1">VALUE(IFERROR(VLOOKUP(TEXT(K510,"yyyy-mm-dd"),BDiv_RAW!$L$6:$M$1048576,2,FALSE),0))*$N$2</f>
        <v>0</v>
      </c>
    </row>
    <row r="511" spans="1:12" ht="16.5">
      <c r="A511" s="120">
        <f t="shared" ca="1" si="58"/>
        <v>44362</v>
      </c>
      <c r="B511" s="54">
        <f t="shared" ca="1" si="62"/>
        <v>44362</v>
      </c>
      <c r="C511" s="117">
        <f ca="1">VALUE(IFERROR(VLOOKUP(TEXT(B511,"yyyy-mm-dd"),BDiv_RAW!$C$6:$D$1048576,2,FALSE),0))*$N$2</f>
        <v>0</v>
      </c>
      <c r="D511" s="81">
        <f t="shared" ca="1" si="59"/>
        <v>44362</v>
      </c>
      <c r="E511" s="54">
        <f t="shared" ca="1" si="63"/>
        <v>44362</v>
      </c>
      <c r="F511" s="117">
        <f ca="1">VALUE(IFERROR(VLOOKUP(TEXT(E511,"yyyy-mm-dd"),BDiv_RAW!$F$6:$G$1048576,2,FALSE),0))*$N$2</f>
        <v>0</v>
      </c>
      <c r="G511" s="81">
        <f t="shared" ca="1" si="60"/>
        <v>44362</v>
      </c>
      <c r="H511" s="54">
        <f t="shared" ca="1" si="64"/>
        <v>44362</v>
      </c>
      <c r="I511" s="117">
        <f ca="1">VALUE(IFERROR(VLOOKUP(TEXT(H511,"yyyy-mm-dd"),BDiv_RAW!$I$6:$J$1048576,2,FALSE),0))*$N$2</f>
        <v>0</v>
      </c>
      <c r="J511" s="81">
        <f t="shared" ca="1" si="61"/>
        <v>44362</v>
      </c>
      <c r="K511" s="54">
        <f t="shared" ca="1" si="65"/>
        <v>44362</v>
      </c>
      <c r="L511" s="117">
        <f ca="1">VALUE(IFERROR(VLOOKUP(TEXT(K511,"yyyy-mm-dd"),BDiv_RAW!$L$6:$M$1048576,2,FALSE),0))*$N$2</f>
        <v>0</v>
      </c>
    </row>
    <row r="512" spans="1:12" ht="16.5">
      <c r="A512" s="120">
        <f t="shared" ca="1" si="58"/>
        <v>44363</v>
      </c>
      <c r="B512" s="54">
        <f t="shared" ca="1" si="62"/>
        <v>44363</v>
      </c>
      <c r="C512" s="117">
        <f ca="1">VALUE(IFERROR(VLOOKUP(TEXT(B512,"yyyy-mm-dd"),BDiv_RAW!$C$6:$D$1048576,2,FALSE),0))*$N$2</f>
        <v>0</v>
      </c>
      <c r="D512" s="81">
        <f t="shared" ca="1" si="59"/>
        <v>44363</v>
      </c>
      <c r="E512" s="54">
        <f t="shared" ca="1" si="63"/>
        <v>44363</v>
      </c>
      <c r="F512" s="117">
        <f ca="1">VALUE(IFERROR(VLOOKUP(TEXT(E512,"yyyy-mm-dd"),BDiv_RAW!$F$6:$G$1048576,2,FALSE),0))*$N$2</f>
        <v>0</v>
      </c>
      <c r="G512" s="81">
        <f t="shared" ca="1" si="60"/>
        <v>44363</v>
      </c>
      <c r="H512" s="54">
        <f t="shared" ca="1" si="64"/>
        <v>44363</v>
      </c>
      <c r="I512" s="117">
        <f ca="1">VALUE(IFERROR(VLOOKUP(TEXT(H512,"yyyy-mm-dd"),BDiv_RAW!$I$6:$J$1048576,2,FALSE),0))*$N$2</f>
        <v>0</v>
      </c>
      <c r="J512" s="81">
        <f t="shared" ca="1" si="61"/>
        <v>44363</v>
      </c>
      <c r="K512" s="54">
        <f t="shared" ca="1" si="65"/>
        <v>44363</v>
      </c>
      <c r="L512" s="117">
        <f ca="1">VALUE(IFERROR(VLOOKUP(TEXT(K512,"yyyy-mm-dd"),BDiv_RAW!$L$6:$M$1048576,2,FALSE),0))*$N$2</f>
        <v>0</v>
      </c>
    </row>
    <row r="513" spans="1:12" ht="16.5">
      <c r="A513" s="120">
        <f t="shared" ca="1" si="58"/>
        <v>44364</v>
      </c>
      <c r="B513" s="54">
        <f t="shared" ca="1" si="62"/>
        <v>44364</v>
      </c>
      <c r="C513" s="117">
        <f ca="1">VALUE(IFERROR(VLOOKUP(TEXT(B513,"yyyy-mm-dd"),BDiv_RAW!$C$6:$D$1048576,2,FALSE),0))*$N$2</f>
        <v>0</v>
      </c>
      <c r="D513" s="81">
        <f t="shared" ca="1" si="59"/>
        <v>44364</v>
      </c>
      <c r="E513" s="54">
        <f t="shared" ca="1" si="63"/>
        <v>44364</v>
      </c>
      <c r="F513" s="117">
        <f ca="1">VALUE(IFERROR(VLOOKUP(TEXT(E513,"yyyy-mm-dd"),BDiv_RAW!$F$6:$G$1048576,2,FALSE),0))*$N$2</f>
        <v>0</v>
      </c>
      <c r="G513" s="81">
        <f t="shared" ca="1" si="60"/>
        <v>44364</v>
      </c>
      <c r="H513" s="54">
        <f t="shared" ca="1" si="64"/>
        <v>44364</v>
      </c>
      <c r="I513" s="117">
        <f ca="1">VALUE(IFERROR(VLOOKUP(TEXT(H513,"yyyy-mm-dd"),BDiv_RAW!$I$6:$J$1048576,2,FALSE),0))*$N$2</f>
        <v>0</v>
      </c>
      <c r="J513" s="81">
        <f t="shared" ca="1" si="61"/>
        <v>44364</v>
      </c>
      <c r="K513" s="54">
        <f t="shared" ca="1" si="65"/>
        <v>44364</v>
      </c>
      <c r="L513" s="117">
        <f ca="1">VALUE(IFERROR(VLOOKUP(TEXT(K513,"yyyy-mm-dd"),BDiv_RAW!$L$6:$M$1048576,2,FALSE),0))*$N$2</f>
        <v>0</v>
      </c>
    </row>
    <row r="514" spans="1:12" ht="16.5">
      <c r="A514" s="120">
        <f t="shared" ca="1" si="58"/>
        <v>44365</v>
      </c>
      <c r="B514" s="54">
        <f t="shared" ca="1" si="62"/>
        <v>44365</v>
      </c>
      <c r="C514" s="117">
        <f ca="1">VALUE(IFERROR(VLOOKUP(TEXT(B514,"yyyy-mm-dd"),BDiv_RAW!$C$6:$D$1048576,2,FALSE),0))*$N$2</f>
        <v>0</v>
      </c>
      <c r="D514" s="81">
        <f t="shared" ca="1" si="59"/>
        <v>44365</v>
      </c>
      <c r="E514" s="54">
        <f t="shared" ca="1" si="63"/>
        <v>44365</v>
      </c>
      <c r="F514" s="117">
        <f ca="1">VALUE(IFERROR(VLOOKUP(TEXT(E514,"yyyy-mm-dd"),BDiv_RAW!$F$6:$G$1048576,2,FALSE),0))*$N$2</f>
        <v>0</v>
      </c>
      <c r="G514" s="81">
        <f t="shared" ca="1" si="60"/>
        <v>44365</v>
      </c>
      <c r="H514" s="54">
        <f t="shared" ca="1" si="64"/>
        <v>44365</v>
      </c>
      <c r="I514" s="117">
        <f ca="1">VALUE(IFERROR(VLOOKUP(TEXT(H514,"yyyy-mm-dd"),BDiv_RAW!$I$6:$J$1048576,2,FALSE),0))*$N$2</f>
        <v>0</v>
      </c>
      <c r="J514" s="81">
        <f t="shared" ca="1" si="61"/>
        <v>44365</v>
      </c>
      <c r="K514" s="54">
        <f t="shared" ca="1" si="65"/>
        <v>44365</v>
      </c>
      <c r="L514" s="117">
        <f ca="1">VALUE(IFERROR(VLOOKUP(TEXT(K514,"yyyy-mm-dd"),BDiv_RAW!$L$6:$M$1048576,2,FALSE),0))*$N$2</f>
        <v>0</v>
      </c>
    </row>
    <row r="515" spans="1:12" ht="16.5">
      <c r="A515" s="120">
        <f t="shared" ref="A515:A578" ca="1" si="66">B515</f>
        <v>44366</v>
      </c>
      <c r="B515" s="54">
        <f t="shared" ca="1" si="62"/>
        <v>44366</v>
      </c>
      <c r="C515" s="117">
        <f ca="1">VALUE(IFERROR(VLOOKUP(TEXT(B515,"yyyy-mm-dd"),BDiv_RAW!$C$6:$D$1048576,2,FALSE),0))*$N$2</f>
        <v>0</v>
      </c>
      <c r="D515" s="81">
        <f t="shared" ref="D515:D578" ca="1" si="67">E515</f>
        <v>44366</v>
      </c>
      <c r="E515" s="54">
        <f t="shared" ca="1" si="63"/>
        <v>44366</v>
      </c>
      <c r="F515" s="117">
        <f ca="1">VALUE(IFERROR(VLOOKUP(TEXT(E515,"yyyy-mm-dd"),BDiv_RAW!$F$6:$G$1048576,2,FALSE),0))*$N$2</f>
        <v>0</v>
      </c>
      <c r="G515" s="81">
        <f t="shared" ref="G515:G578" ca="1" si="68">H515</f>
        <v>44366</v>
      </c>
      <c r="H515" s="54">
        <f t="shared" ca="1" si="64"/>
        <v>44366</v>
      </c>
      <c r="I515" s="117">
        <f ca="1">VALUE(IFERROR(VLOOKUP(TEXT(H515,"yyyy-mm-dd"),BDiv_RAW!$I$6:$J$1048576,2,FALSE),0))*$N$2</f>
        <v>0</v>
      </c>
      <c r="J515" s="81">
        <f t="shared" ref="J515:J578" ca="1" si="69">K515</f>
        <v>44366</v>
      </c>
      <c r="K515" s="54">
        <f t="shared" ca="1" si="65"/>
        <v>44366</v>
      </c>
      <c r="L515" s="117">
        <f ca="1">VALUE(IFERROR(VLOOKUP(TEXT(K515,"yyyy-mm-dd"),BDiv_RAW!$L$6:$M$1048576,2,FALSE),0))*$N$2</f>
        <v>0</v>
      </c>
    </row>
    <row r="516" spans="1:12" ht="16.5">
      <c r="A516" s="120">
        <f t="shared" ca="1" si="66"/>
        <v>44367</v>
      </c>
      <c r="B516" s="54">
        <f t="shared" ref="B516:B579" ca="1" si="70">B515+1</f>
        <v>44367</v>
      </c>
      <c r="C516" s="117">
        <f ca="1">VALUE(IFERROR(VLOOKUP(TEXT(B516,"yyyy-mm-dd"),BDiv_RAW!$C$6:$D$1048576,2,FALSE),0))*$N$2</f>
        <v>0</v>
      </c>
      <c r="D516" s="81">
        <f t="shared" ca="1" si="67"/>
        <v>44367</v>
      </c>
      <c r="E516" s="54">
        <f t="shared" ref="E516:E579" ca="1" si="71">E515+1</f>
        <v>44367</v>
      </c>
      <c r="F516" s="117">
        <f ca="1">VALUE(IFERROR(VLOOKUP(TEXT(E516,"yyyy-mm-dd"),BDiv_RAW!$F$6:$G$1048576,2,FALSE),0))*$N$2</f>
        <v>0</v>
      </c>
      <c r="G516" s="81">
        <f t="shared" ca="1" si="68"/>
        <v>44367</v>
      </c>
      <c r="H516" s="54">
        <f t="shared" ref="H516:H579" ca="1" si="72">H515+1</f>
        <v>44367</v>
      </c>
      <c r="I516" s="117">
        <f ca="1">VALUE(IFERROR(VLOOKUP(TEXT(H516,"yyyy-mm-dd"),BDiv_RAW!$I$6:$J$1048576,2,FALSE),0))*$N$2</f>
        <v>0</v>
      </c>
      <c r="J516" s="81">
        <f t="shared" ca="1" si="69"/>
        <v>44367</v>
      </c>
      <c r="K516" s="54">
        <f t="shared" ref="K516:K579" ca="1" si="73">K515+1</f>
        <v>44367</v>
      </c>
      <c r="L516" s="117">
        <f ca="1">VALUE(IFERROR(VLOOKUP(TEXT(K516,"yyyy-mm-dd"),BDiv_RAW!$L$6:$M$1048576,2,FALSE),0))*$N$2</f>
        <v>0</v>
      </c>
    </row>
    <row r="517" spans="1:12" ht="16.5">
      <c r="A517" s="120">
        <f t="shared" ca="1" si="66"/>
        <v>44368</v>
      </c>
      <c r="B517" s="54">
        <f t="shared" ca="1" si="70"/>
        <v>44368</v>
      </c>
      <c r="C517" s="117">
        <f ca="1">VALUE(IFERROR(VLOOKUP(TEXT(B517,"yyyy-mm-dd"),BDiv_RAW!$C$6:$D$1048576,2,FALSE),0))*$N$2</f>
        <v>0</v>
      </c>
      <c r="D517" s="81">
        <f t="shared" ca="1" si="67"/>
        <v>44368</v>
      </c>
      <c r="E517" s="54">
        <f t="shared" ca="1" si="71"/>
        <v>44368</v>
      </c>
      <c r="F517" s="117">
        <f ca="1">VALUE(IFERROR(VLOOKUP(TEXT(E517,"yyyy-mm-dd"),BDiv_RAW!$F$6:$G$1048576,2,FALSE),0))*$N$2</f>
        <v>0</v>
      </c>
      <c r="G517" s="81">
        <f t="shared" ca="1" si="68"/>
        <v>44368</v>
      </c>
      <c r="H517" s="54">
        <f t="shared" ca="1" si="72"/>
        <v>44368</v>
      </c>
      <c r="I517" s="117">
        <f ca="1">VALUE(IFERROR(VLOOKUP(TEXT(H517,"yyyy-mm-dd"),BDiv_RAW!$I$6:$J$1048576,2,FALSE),0))*$N$2</f>
        <v>0</v>
      </c>
      <c r="J517" s="81">
        <f t="shared" ca="1" si="69"/>
        <v>44368</v>
      </c>
      <c r="K517" s="54">
        <f t="shared" ca="1" si="73"/>
        <v>44368</v>
      </c>
      <c r="L517" s="117">
        <f ca="1">VALUE(IFERROR(VLOOKUP(TEXT(K517,"yyyy-mm-dd"),BDiv_RAW!$L$6:$M$1048576,2,FALSE),0))*$N$2</f>
        <v>0</v>
      </c>
    </row>
    <row r="518" spans="1:12" ht="16.5">
      <c r="A518" s="120">
        <f t="shared" ca="1" si="66"/>
        <v>44369</v>
      </c>
      <c r="B518" s="54">
        <f t="shared" ca="1" si="70"/>
        <v>44369</v>
      </c>
      <c r="C518" s="117">
        <f ca="1">VALUE(IFERROR(VLOOKUP(TEXT(B518,"yyyy-mm-dd"),BDiv_RAW!$C$6:$D$1048576,2,FALSE),0))*$N$2</f>
        <v>0</v>
      </c>
      <c r="D518" s="81">
        <f t="shared" ca="1" si="67"/>
        <v>44369</v>
      </c>
      <c r="E518" s="54">
        <f t="shared" ca="1" si="71"/>
        <v>44369</v>
      </c>
      <c r="F518" s="117">
        <f ca="1">VALUE(IFERROR(VLOOKUP(TEXT(E518,"yyyy-mm-dd"),BDiv_RAW!$F$6:$G$1048576,2,FALSE),0))*$N$2</f>
        <v>0</v>
      </c>
      <c r="G518" s="81">
        <f t="shared" ca="1" si="68"/>
        <v>44369</v>
      </c>
      <c r="H518" s="54">
        <f t="shared" ca="1" si="72"/>
        <v>44369</v>
      </c>
      <c r="I518" s="117">
        <f ca="1">VALUE(IFERROR(VLOOKUP(TEXT(H518,"yyyy-mm-dd"),BDiv_RAW!$I$6:$J$1048576,2,FALSE),0))*$N$2</f>
        <v>0</v>
      </c>
      <c r="J518" s="81">
        <f t="shared" ca="1" si="69"/>
        <v>44369</v>
      </c>
      <c r="K518" s="54">
        <f t="shared" ca="1" si="73"/>
        <v>44369</v>
      </c>
      <c r="L518" s="117">
        <f ca="1">VALUE(IFERROR(VLOOKUP(TEXT(K518,"yyyy-mm-dd"),BDiv_RAW!$L$6:$M$1048576,2,FALSE),0))*$N$2</f>
        <v>0</v>
      </c>
    </row>
    <row r="519" spans="1:12" ht="16.5">
      <c r="A519" s="120">
        <f t="shared" ca="1" si="66"/>
        <v>44370</v>
      </c>
      <c r="B519" s="54">
        <f t="shared" ca="1" si="70"/>
        <v>44370</v>
      </c>
      <c r="C519" s="117">
        <f ca="1">VALUE(IFERROR(VLOOKUP(TEXT(B519,"yyyy-mm-dd"),BDiv_RAW!$C$6:$D$1048576,2,FALSE),0))*$N$2</f>
        <v>0</v>
      </c>
      <c r="D519" s="81">
        <f t="shared" ca="1" si="67"/>
        <v>44370</v>
      </c>
      <c r="E519" s="54">
        <f t="shared" ca="1" si="71"/>
        <v>44370</v>
      </c>
      <c r="F519" s="117">
        <f ca="1">VALUE(IFERROR(VLOOKUP(TEXT(E519,"yyyy-mm-dd"),BDiv_RAW!$F$6:$G$1048576,2,FALSE),0))*$N$2</f>
        <v>0</v>
      </c>
      <c r="G519" s="81">
        <f t="shared" ca="1" si="68"/>
        <v>44370</v>
      </c>
      <c r="H519" s="54">
        <f t="shared" ca="1" si="72"/>
        <v>44370</v>
      </c>
      <c r="I519" s="117">
        <f ca="1">VALUE(IFERROR(VLOOKUP(TEXT(H519,"yyyy-mm-dd"),BDiv_RAW!$I$6:$J$1048576,2,FALSE),0))*$N$2</f>
        <v>0</v>
      </c>
      <c r="J519" s="81">
        <f t="shared" ca="1" si="69"/>
        <v>44370</v>
      </c>
      <c r="K519" s="54">
        <f t="shared" ca="1" si="73"/>
        <v>44370</v>
      </c>
      <c r="L519" s="117">
        <f ca="1">VALUE(IFERROR(VLOOKUP(TEXT(K519,"yyyy-mm-dd"),BDiv_RAW!$L$6:$M$1048576,2,FALSE),0))*$N$2</f>
        <v>0</v>
      </c>
    </row>
    <row r="520" spans="1:12" ht="16.5">
      <c r="A520" s="120">
        <f t="shared" ca="1" si="66"/>
        <v>44371</v>
      </c>
      <c r="B520" s="54">
        <f t="shared" ca="1" si="70"/>
        <v>44371</v>
      </c>
      <c r="C520" s="117">
        <f ca="1">VALUE(IFERROR(VLOOKUP(TEXT(B520,"yyyy-mm-dd"),BDiv_RAW!$C$6:$D$1048576,2,FALSE),0))*$N$2</f>
        <v>0</v>
      </c>
      <c r="D520" s="81">
        <f t="shared" ca="1" si="67"/>
        <v>44371</v>
      </c>
      <c r="E520" s="54">
        <f t="shared" ca="1" si="71"/>
        <v>44371</v>
      </c>
      <c r="F520" s="117">
        <f ca="1">VALUE(IFERROR(VLOOKUP(TEXT(E520,"yyyy-mm-dd"),BDiv_RAW!$F$6:$G$1048576,2,FALSE),0))*$N$2</f>
        <v>0</v>
      </c>
      <c r="G520" s="81">
        <f t="shared" ca="1" si="68"/>
        <v>44371</v>
      </c>
      <c r="H520" s="54">
        <f t="shared" ca="1" si="72"/>
        <v>44371</v>
      </c>
      <c r="I520" s="117">
        <f ca="1">VALUE(IFERROR(VLOOKUP(TEXT(H520,"yyyy-mm-dd"),BDiv_RAW!$I$6:$J$1048576,2,FALSE),0))*$N$2</f>
        <v>0</v>
      </c>
      <c r="J520" s="81">
        <f t="shared" ca="1" si="69"/>
        <v>44371</v>
      </c>
      <c r="K520" s="54">
        <f t="shared" ca="1" si="73"/>
        <v>44371</v>
      </c>
      <c r="L520" s="117">
        <f ca="1">VALUE(IFERROR(VLOOKUP(TEXT(K520,"yyyy-mm-dd"),BDiv_RAW!$L$6:$M$1048576,2,FALSE),0))*$N$2</f>
        <v>0</v>
      </c>
    </row>
    <row r="521" spans="1:12" ht="16.5">
      <c r="A521" s="120">
        <f t="shared" ca="1" si="66"/>
        <v>44372</v>
      </c>
      <c r="B521" s="54">
        <f t="shared" ca="1" si="70"/>
        <v>44372</v>
      </c>
      <c r="C521" s="117">
        <f ca="1">VALUE(IFERROR(VLOOKUP(TEXT(B521,"yyyy-mm-dd"),BDiv_RAW!$C$6:$D$1048576,2,FALSE),0))*$N$2</f>
        <v>0</v>
      </c>
      <c r="D521" s="81">
        <f t="shared" ca="1" si="67"/>
        <v>44372</v>
      </c>
      <c r="E521" s="54">
        <f t="shared" ca="1" si="71"/>
        <v>44372</v>
      </c>
      <c r="F521" s="117">
        <f ca="1">VALUE(IFERROR(VLOOKUP(TEXT(E521,"yyyy-mm-dd"),BDiv_RAW!$F$6:$G$1048576,2,FALSE),0))*$N$2</f>
        <v>0</v>
      </c>
      <c r="G521" s="81">
        <f t="shared" ca="1" si="68"/>
        <v>44372</v>
      </c>
      <c r="H521" s="54">
        <f t="shared" ca="1" si="72"/>
        <v>44372</v>
      </c>
      <c r="I521" s="117">
        <f ca="1">VALUE(IFERROR(VLOOKUP(TEXT(H521,"yyyy-mm-dd"),BDiv_RAW!$I$6:$J$1048576,2,FALSE),0))*$N$2</f>
        <v>0</v>
      </c>
      <c r="J521" s="81">
        <f t="shared" ca="1" si="69"/>
        <v>44372</v>
      </c>
      <c r="K521" s="54">
        <f t="shared" ca="1" si="73"/>
        <v>44372</v>
      </c>
      <c r="L521" s="117">
        <f ca="1">VALUE(IFERROR(VLOOKUP(TEXT(K521,"yyyy-mm-dd"),BDiv_RAW!$L$6:$M$1048576,2,FALSE),0))*$N$2</f>
        <v>0</v>
      </c>
    </row>
    <row r="522" spans="1:12" ht="16.5">
      <c r="A522" s="120">
        <f t="shared" ca="1" si="66"/>
        <v>44373</v>
      </c>
      <c r="B522" s="54">
        <f t="shared" ca="1" si="70"/>
        <v>44373</v>
      </c>
      <c r="C522" s="117">
        <f ca="1">VALUE(IFERROR(VLOOKUP(TEXT(B522,"yyyy-mm-dd"),BDiv_RAW!$C$6:$D$1048576,2,FALSE),0))*$N$2</f>
        <v>0</v>
      </c>
      <c r="D522" s="81">
        <f t="shared" ca="1" si="67"/>
        <v>44373</v>
      </c>
      <c r="E522" s="54">
        <f t="shared" ca="1" si="71"/>
        <v>44373</v>
      </c>
      <c r="F522" s="117">
        <f ca="1">VALUE(IFERROR(VLOOKUP(TEXT(E522,"yyyy-mm-dd"),BDiv_RAW!$F$6:$G$1048576,2,FALSE),0))*$N$2</f>
        <v>0</v>
      </c>
      <c r="G522" s="81">
        <f t="shared" ca="1" si="68"/>
        <v>44373</v>
      </c>
      <c r="H522" s="54">
        <f t="shared" ca="1" si="72"/>
        <v>44373</v>
      </c>
      <c r="I522" s="117">
        <f ca="1">VALUE(IFERROR(VLOOKUP(TEXT(H522,"yyyy-mm-dd"),BDiv_RAW!$I$6:$J$1048576,2,FALSE),0))*$N$2</f>
        <v>0</v>
      </c>
      <c r="J522" s="81">
        <f t="shared" ca="1" si="69"/>
        <v>44373</v>
      </c>
      <c r="K522" s="54">
        <f t="shared" ca="1" si="73"/>
        <v>44373</v>
      </c>
      <c r="L522" s="117">
        <f ca="1">VALUE(IFERROR(VLOOKUP(TEXT(K522,"yyyy-mm-dd"),BDiv_RAW!$L$6:$M$1048576,2,FALSE),0))*$N$2</f>
        <v>0</v>
      </c>
    </row>
    <row r="523" spans="1:12" ht="16.5">
      <c r="A523" s="120">
        <f t="shared" ca="1" si="66"/>
        <v>44374</v>
      </c>
      <c r="B523" s="54">
        <f t="shared" ca="1" si="70"/>
        <v>44374</v>
      </c>
      <c r="C523" s="117">
        <f ca="1">VALUE(IFERROR(VLOOKUP(TEXT(B523,"yyyy-mm-dd"),BDiv_RAW!$C$6:$D$1048576,2,FALSE),0))*$N$2</f>
        <v>0</v>
      </c>
      <c r="D523" s="81">
        <f t="shared" ca="1" si="67"/>
        <v>44374</v>
      </c>
      <c r="E523" s="54">
        <f t="shared" ca="1" si="71"/>
        <v>44374</v>
      </c>
      <c r="F523" s="117">
        <f ca="1">VALUE(IFERROR(VLOOKUP(TEXT(E523,"yyyy-mm-dd"),BDiv_RAW!$F$6:$G$1048576,2,FALSE),0))*$N$2</f>
        <v>0</v>
      </c>
      <c r="G523" s="81">
        <f t="shared" ca="1" si="68"/>
        <v>44374</v>
      </c>
      <c r="H523" s="54">
        <f t="shared" ca="1" si="72"/>
        <v>44374</v>
      </c>
      <c r="I523" s="117">
        <f ca="1">VALUE(IFERROR(VLOOKUP(TEXT(H523,"yyyy-mm-dd"),BDiv_RAW!$I$6:$J$1048576,2,FALSE),0))*$N$2</f>
        <v>0</v>
      </c>
      <c r="J523" s="81">
        <f t="shared" ca="1" si="69"/>
        <v>44374</v>
      </c>
      <c r="K523" s="54">
        <f t="shared" ca="1" si="73"/>
        <v>44374</v>
      </c>
      <c r="L523" s="117">
        <f ca="1">VALUE(IFERROR(VLOOKUP(TEXT(K523,"yyyy-mm-dd"),BDiv_RAW!$L$6:$M$1048576,2,FALSE),0))*$N$2</f>
        <v>0</v>
      </c>
    </row>
    <row r="524" spans="1:12" ht="16.5">
      <c r="A524" s="120">
        <f t="shared" ca="1" si="66"/>
        <v>44375</v>
      </c>
      <c r="B524" s="54">
        <f t="shared" ca="1" si="70"/>
        <v>44375</v>
      </c>
      <c r="C524" s="117">
        <f ca="1">VALUE(IFERROR(VLOOKUP(TEXT(B524,"yyyy-mm-dd"),BDiv_RAW!$C$6:$D$1048576,2,FALSE),0))*$N$2</f>
        <v>0</v>
      </c>
      <c r="D524" s="81">
        <f t="shared" ca="1" si="67"/>
        <v>44375</v>
      </c>
      <c r="E524" s="54">
        <f t="shared" ca="1" si="71"/>
        <v>44375</v>
      </c>
      <c r="F524" s="117">
        <f ca="1">VALUE(IFERROR(VLOOKUP(TEXT(E524,"yyyy-mm-dd"),BDiv_RAW!$F$6:$G$1048576,2,FALSE),0))*$N$2</f>
        <v>0</v>
      </c>
      <c r="G524" s="81">
        <f t="shared" ca="1" si="68"/>
        <v>44375</v>
      </c>
      <c r="H524" s="54">
        <f t="shared" ca="1" si="72"/>
        <v>44375</v>
      </c>
      <c r="I524" s="117">
        <f ca="1">VALUE(IFERROR(VLOOKUP(TEXT(H524,"yyyy-mm-dd"),BDiv_RAW!$I$6:$J$1048576,2,FALSE),0))*$N$2</f>
        <v>0</v>
      </c>
      <c r="J524" s="81">
        <f t="shared" ca="1" si="69"/>
        <v>44375</v>
      </c>
      <c r="K524" s="54">
        <f t="shared" ca="1" si="73"/>
        <v>44375</v>
      </c>
      <c r="L524" s="117">
        <f ca="1">VALUE(IFERROR(VLOOKUP(TEXT(K524,"yyyy-mm-dd"),BDiv_RAW!$L$6:$M$1048576,2,FALSE),0))*$N$2</f>
        <v>0</v>
      </c>
    </row>
    <row r="525" spans="1:12" ht="16.5">
      <c r="A525" s="120">
        <f t="shared" ca="1" si="66"/>
        <v>44376</v>
      </c>
      <c r="B525" s="54">
        <f t="shared" ca="1" si="70"/>
        <v>44376</v>
      </c>
      <c r="C525" s="117">
        <f ca="1">VALUE(IFERROR(VLOOKUP(TEXT(B525,"yyyy-mm-dd"),BDiv_RAW!$C$6:$D$1048576,2,FALSE),0))*$N$2</f>
        <v>0</v>
      </c>
      <c r="D525" s="81">
        <f t="shared" ca="1" si="67"/>
        <v>44376</v>
      </c>
      <c r="E525" s="54">
        <f t="shared" ca="1" si="71"/>
        <v>44376</v>
      </c>
      <c r="F525" s="117">
        <f ca="1">VALUE(IFERROR(VLOOKUP(TEXT(E525,"yyyy-mm-dd"),BDiv_RAW!$F$6:$G$1048576,2,FALSE),0))*$N$2</f>
        <v>0</v>
      </c>
      <c r="G525" s="81">
        <f t="shared" ca="1" si="68"/>
        <v>44376</v>
      </c>
      <c r="H525" s="54">
        <f t="shared" ca="1" si="72"/>
        <v>44376</v>
      </c>
      <c r="I525" s="117">
        <f ca="1">VALUE(IFERROR(VLOOKUP(TEXT(H525,"yyyy-mm-dd"),BDiv_RAW!$I$6:$J$1048576,2,FALSE),0))*$N$2</f>
        <v>0</v>
      </c>
      <c r="J525" s="81">
        <f t="shared" ca="1" si="69"/>
        <v>44376</v>
      </c>
      <c r="K525" s="54">
        <f t="shared" ca="1" si="73"/>
        <v>44376</v>
      </c>
      <c r="L525" s="117">
        <f ca="1">VALUE(IFERROR(VLOOKUP(TEXT(K525,"yyyy-mm-dd"),BDiv_RAW!$L$6:$M$1048576,2,FALSE),0))*$N$2</f>
        <v>0</v>
      </c>
    </row>
    <row r="526" spans="1:12" ht="16.5">
      <c r="A526" s="120">
        <f t="shared" ca="1" si="66"/>
        <v>44377</v>
      </c>
      <c r="B526" s="54">
        <f t="shared" ca="1" si="70"/>
        <v>44377</v>
      </c>
      <c r="C526" s="117">
        <f ca="1">VALUE(IFERROR(VLOOKUP(TEXT(B526,"yyyy-mm-dd"),BDiv_RAW!$C$6:$D$1048576,2,FALSE),0))*$N$2</f>
        <v>0</v>
      </c>
      <c r="D526" s="81">
        <f t="shared" ca="1" si="67"/>
        <v>44377</v>
      </c>
      <c r="E526" s="54">
        <f t="shared" ca="1" si="71"/>
        <v>44377</v>
      </c>
      <c r="F526" s="117">
        <f ca="1">VALUE(IFERROR(VLOOKUP(TEXT(E526,"yyyy-mm-dd"),BDiv_RAW!$F$6:$G$1048576,2,FALSE),0))*$N$2</f>
        <v>0</v>
      </c>
      <c r="G526" s="81">
        <f t="shared" ca="1" si="68"/>
        <v>44377</v>
      </c>
      <c r="H526" s="54">
        <f t="shared" ca="1" si="72"/>
        <v>44377</v>
      </c>
      <c r="I526" s="117">
        <f ca="1">VALUE(IFERROR(VLOOKUP(TEXT(H526,"yyyy-mm-dd"),BDiv_RAW!$I$6:$J$1048576,2,FALSE),0))*$N$2</f>
        <v>0</v>
      </c>
      <c r="J526" s="81">
        <f t="shared" ca="1" si="69"/>
        <v>44377</v>
      </c>
      <c r="K526" s="54">
        <f t="shared" ca="1" si="73"/>
        <v>44377</v>
      </c>
      <c r="L526" s="117">
        <f ca="1">VALUE(IFERROR(VLOOKUP(TEXT(K526,"yyyy-mm-dd"),BDiv_RAW!$L$6:$M$1048576,2,FALSE),0))*$N$2</f>
        <v>0</v>
      </c>
    </row>
    <row r="527" spans="1:12" ht="16.5">
      <c r="A527" s="120">
        <f t="shared" ca="1" si="66"/>
        <v>44378</v>
      </c>
      <c r="B527" s="54">
        <f t="shared" ca="1" si="70"/>
        <v>44378</v>
      </c>
      <c r="C527" s="117">
        <f ca="1">VALUE(IFERROR(VLOOKUP(TEXT(B527,"yyyy-mm-dd"),BDiv_RAW!$C$6:$D$1048576,2,FALSE),0))*$N$2</f>
        <v>0</v>
      </c>
      <c r="D527" s="81">
        <f t="shared" ca="1" si="67"/>
        <v>44378</v>
      </c>
      <c r="E527" s="54">
        <f t="shared" ca="1" si="71"/>
        <v>44378</v>
      </c>
      <c r="F527" s="117">
        <f ca="1">VALUE(IFERROR(VLOOKUP(TEXT(E527,"yyyy-mm-dd"),BDiv_RAW!$F$6:$G$1048576,2,FALSE),0))*$N$2</f>
        <v>0</v>
      </c>
      <c r="G527" s="81">
        <f t="shared" ca="1" si="68"/>
        <v>44378</v>
      </c>
      <c r="H527" s="54">
        <f t="shared" ca="1" si="72"/>
        <v>44378</v>
      </c>
      <c r="I527" s="117">
        <f ca="1">VALUE(IFERROR(VLOOKUP(TEXT(H527,"yyyy-mm-dd"),BDiv_RAW!$I$6:$J$1048576,2,FALSE),0))*$N$2</f>
        <v>0</v>
      </c>
      <c r="J527" s="81">
        <f t="shared" ca="1" si="69"/>
        <v>44378</v>
      </c>
      <c r="K527" s="54">
        <f t="shared" ca="1" si="73"/>
        <v>44378</v>
      </c>
      <c r="L527" s="117">
        <f ca="1">VALUE(IFERROR(VLOOKUP(TEXT(K527,"yyyy-mm-dd"),BDiv_RAW!$L$6:$M$1048576,2,FALSE),0))*$N$2</f>
        <v>0</v>
      </c>
    </row>
    <row r="528" spans="1:12" ht="16.5">
      <c r="A528" s="120">
        <f t="shared" ca="1" si="66"/>
        <v>44379</v>
      </c>
      <c r="B528" s="54">
        <f t="shared" ca="1" si="70"/>
        <v>44379</v>
      </c>
      <c r="C528" s="117">
        <f ca="1">VALUE(IFERROR(VLOOKUP(TEXT(B528,"yyyy-mm-dd"),BDiv_RAW!$C$6:$D$1048576,2,FALSE),0))*$N$2</f>
        <v>0</v>
      </c>
      <c r="D528" s="81">
        <f t="shared" ca="1" si="67"/>
        <v>44379</v>
      </c>
      <c r="E528" s="54">
        <f t="shared" ca="1" si="71"/>
        <v>44379</v>
      </c>
      <c r="F528" s="117">
        <f ca="1">VALUE(IFERROR(VLOOKUP(TEXT(E528,"yyyy-mm-dd"),BDiv_RAW!$F$6:$G$1048576,2,FALSE),0))*$N$2</f>
        <v>0</v>
      </c>
      <c r="G528" s="81">
        <f t="shared" ca="1" si="68"/>
        <v>44379</v>
      </c>
      <c r="H528" s="54">
        <f t="shared" ca="1" si="72"/>
        <v>44379</v>
      </c>
      <c r="I528" s="117">
        <f ca="1">VALUE(IFERROR(VLOOKUP(TEXT(H528,"yyyy-mm-dd"),BDiv_RAW!$I$6:$J$1048576,2,FALSE),0))*$N$2</f>
        <v>0</v>
      </c>
      <c r="J528" s="81">
        <f t="shared" ca="1" si="69"/>
        <v>44379</v>
      </c>
      <c r="K528" s="54">
        <f t="shared" ca="1" si="73"/>
        <v>44379</v>
      </c>
      <c r="L528" s="117">
        <f ca="1">VALUE(IFERROR(VLOOKUP(TEXT(K528,"yyyy-mm-dd"),BDiv_RAW!$L$6:$M$1048576,2,FALSE),0))*$N$2</f>
        <v>0</v>
      </c>
    </row>
    <row r="529" spans="1:12" ht="16.5">
      <c r="A529" s="120">
        <f t="shared" ca="1" si="66"/>
        <v>44380</v>
      </c>
      <c r="B529" s="54">
        <f t="shared" ca="1" si="70"/>
        <v>44380</v>
      </c>
      <c r="C529" s="117">
        <f ca="1">VALUE(IFERROR(VLOOKUP(TEXT(B529,"yyyy-mm-dd"),BDiv_RAW!$C$6:$D$1048576,2,FALSE),0))*$N$2</f>
        <v>0</v>
      </c>
      <c r="D529" s="81">
        <f t="shared" ca="1" si="67"/>
        <v>44380</v>
      </c>
      <c r="E529" s="54">
        <f t="shared" ca="1" si="71"/>
        <v>44380</v>
      </c>
      <c r="F529" s="117">
        <f ca="1">VALUE(IFERROR(VLOOKUP(TEXT(E529,"yyyy-mm-dd"),BDiv_RAW!$F$6:$G$1048576,2,FALSE),0))*$N$2</f>
        <v>0</v>
      </c>
      <c r="G529" s="81">
        <f t="shared" ca="1" si="68"/>
        <v>44380</v>
      </c>
      <c r="H529" s="54">
        <f t="shared" ca="1" si="72"/>
        <v>44380</v>
      </c>
      <c r="I529" s="117">
        <f ca="1">VALUE(IFERROR(VLOOKUP(TEXT(H529,"yyyy-mm-dd"),BDiv_RAW!$I$6:$J$1048576,2,FALSE),0))*$N$2</f>
        <v>0</v>
      </c>
      <c r="J529" s="81">
        <f t="shared" ca="1" si="69"/>
        <v>44380</v>
      </c>
      <c r="K529" s="54">
        <f t="shared" ca="1" si="73"/>
        <v>44380</v>
      </c>
      <c r="L529" s="117">
        <f ca="1">VALUE(IFERROR(VLOOKUP(TEXT(K529,"yyyy-mm-dd"),BDiv_RAW!$L$6:$M$1048576,2,FALSE),0))*$N$2</f>
        <v>0</v>
      </c>
    </row>
    <row r="530" spans="1:12" ht="16.5">
      <c r="A530" s="120">
        <f t="shared" ca="1" si="66"/>
        <v>44381</v>
      </c>
      <c r="B530" s="54">
        <f t="shared" ca="1" si="70"/>
        <v>44381</v>
      </c>
      <c r="C530" s="117">
        <f ca="1">VALUE(IFERROR(VLOOKUP(TEXT(B530,"yyyy-mm-dd"),BDiv_RAW!$C$6:$D$1048576,2,FALSE),0))*$N$2</f>
        <v>0</v>
      </c>
      <c r="D530" s="81">
        <f t="shared" ca="1" si="67"/>
        <v>44381</v>
      </c>
      <c r="E530" s="54">
        <f t="shared" ca="1" si="71"/>
        <v>44381</v>
      </c>
      <c r="F530" s="117">
        <f ca="1">VALUE(IFERROR(VLOOKUP(TEXT(E530,"yyyy-mm-dd"),BDiv_RAW!$F$6:$G$1048576,2,FALSE),0))*$N$2</f>
        <v>0</v>
      </c>
      <c r="G530" s="81">
        <f t="shared" ca="1" si="68"/>
        <v>44381</v>
      </c>
      <c r="H530" s="54">
        <f t="shared" ca="1" si="72"/>
        <v>44381</v>
      </c>
      <c r="I530" s="117">
        <f ca="1">VALUE(IFERROR(VLOOKUP(TEXT(H530,"yyyy-mm-dd"),BDiv_RAW!$I$6:$J$1048576,2,FALSE),0))*$N$2</f>
        <v>0</v>
      </c>
      <c r="J530" s="81">
        <f t="shared" ca="1" si="69"/>
        <v>44381</v>
      </c>
      <c r="K530" s="54">
        <f t="shared" ca="1" si="73"/>
        <v>44381</v>
      </c>
      <c r="L530" s="117">
        <f ca="1">VALUE(IFERROR(VLOOKUP(TEXT(K530,"yyyy-mm-dd"),BDiv_RAW!$L$6:$M$1048576,2,FALSE),0))*$N$2</f>
        <v>0</v>
      </c>
    </row>
    <row r="531" spans="1:12" ht="16.5">
      <c r="A531" s="120">
        <f t="shared" ca="1" si="66"/>
        <v>44382</v>
      </c>
      <c r="B531" s="54">
        <f t="shared" ca="1" si="70"/>
        <v>44382</v>
      </c>
      <c r="C531" s="117">
        <f ca="1">VALUE(IFERROR(VLOOKUP(TEXT(B531,"yyyy-mm-dd"),BDiv_RAW!$C$6:$D$1048576,2,FALSE),0))*$N$2</f>
        <v>0</v>
      </c>
      <c r="D531" s="81">
        <f t="shared" ca="1" si="67"/>
        <v>44382</v>
      </c>
      <c r="E531" s="54">
        <f t="shared" ca="1" si="71"/>
        <v>44382</v>
      </c>
      <c r="F531" s="117">
        <f ca="1">VALUE(IFERROR(VLOOKUP(TEXT(E531,"yyyy-mm-dd"),BDiv_RAW!$F$6:$G$1048576,2,FALSE),0))*$N$2</f>
        <v>0</v>
      </c>
      <c r="G531" s="81">
        <f t="shared" ca="1" si="68"/>
        <v>44382</v>
      </c>
      <c r="H531" s="54">
        <f t="shared" ca="1" si="72"/>
        <v>44382</v>
      </c>
      <c r="I531" s="117">
        <f ca="1">VALUE(IFERROR(VLOOKUP(TEXT(H531,"yyyy-mm-dd"),BDiv_RAW!$I$6:$J$1048576,2,FALSE),0))*$N$2</f>
        <v>0</v>
      </c>
      <c r="J531" s="81">
        <f t="shared" ca="1" si="69"/>
        <v>44382</v>
      </c>
      <c r="K531" s="54">
        <f t="shared" ca="1" si="73"/>
        <v>44382</v>
      </c>
      <c r="L531" s="117">
        <f ca="1">VALUE(IFERROR(VLOOKUP(TEXT(K531,"yyyy-mm-dd"),BDiv_RAW!$L$6:$M$1048576,2,FALSE),0))*$N$2</f>
        <v>0</v>
      </c>
    </row>
    <row r="532" spans="1:12" ht="16.5">
      <c r="A532" s="120">
        <f t="shared" ca="1" si="66"/>
        <v>44383</v>
      </c>
      <c r="B532" s="54">
        <f t="shared" ca="1" si="70"/>
        <v>44383</v>
      </c>
      <c r="C532" s="117">
        <f ca="1">VALUE(IFERROR(VLOOKUP(TEXT(B532,"yyyy-mm-dd"),BDiv_RAW!$C$6:$D$1048576,2,FALSE),0))*$N$2</f>
        <v>0</v>
      </c>
      <c r="D532" s="81">
        <f t="shared" ca="1" si="67"/>
        <v>44383</v>
      </c>
      <c r="E532" s="54">
        <f t="shared" ca="1" si="71"/>
        <v>44383</v>
      </c>
      <c r="F532" s="117">
        <f ca="1">VALUE(IFERROR(VLOOKUP(TEXT(E532,"yyyy-mm-dd"),BDiv_RAW!$F$6:$G$1048576,2,FALSE),0))*$N$2</f>
        <v>0</v>
      </c>
      <c r="G532" s="81">
        <f t="shared" ca="1" si="68"/>
        <v>44383</v>
      </c>
      <c r="H532" s="54">
        <f t="shared" ca="1" si="72"/>
        <v>44383</v>
      </c>
      <c r="I532" s="117">
        <f ca="1">VALUE(IFERROR(VLOOKUP(TEXT(H532,"yyyy-mm-dd"),BDiv_RAW!$I$6:$J$1048576,2,FALSE),0))*$N$2</f>
        <v>0</v>
      </c>
      <c r="J532" s="81">
        <f t="shared" ca="1" si="69"/>
        <v>44383</v>
      </c>
      <c r="K532" s="54">
        <f t="shared" ca="1" si="73"/>
        <v>44383</v>
      </c>
      <c r="L532" s="117">
        <f ca="1">VALUE(IFERROR(VLOOKUP(TEXT(K532,"yyyy-mm-dd"),BDiv_RAW!$L$6:$M$1048576,2,FALSE),0))*$N$2</f>
        <v>0</v>
      </c>
    </row>
    <row r="533" spans="1:12" ht="16.5">
      <c r="A533" s="120">
        <f t="shared" ca="1" si="66"/>
        <v>44384</v>
      </c>
      <c r="B533" s="54">
        <f t="shared" ca="1" si="70"/>
        <v>44384</v>
      </c>
      <c r="C533" s="117">
        <f ca="1">VALUE(IFERROR(VLOOKUP(TEXT(B533,"yyyy-mm-dd"),BDiv_RAW!$C$6:$D$1048576,2,FALSE),0))*$N$2</f>
        <v>0</v>
      </c>
      <c r="D533" s="81">
        <f t="shared" ca="1" si="67"/>
        <v>44384</v>
      </c>
      <c r="E533" s="54">
        <f t="shared" ca="1" si="71"/>
        <v>44384</v>
      </c>
      <c r="F533" s="117">
        <f ca="1">VALUE(IFERROR(VLOOKUP(TEXT(E533,"yyyy-mm-dd"),BDiv_RAW!$F$6:$G$1048576,2,FALSE),0))*$N$2</f>
        <v>0</v>
      </c>
      <c r="G533" s="81">
        <f t="shared" ca="1" si="68"/>
        <v>44384</v>
      </c>
      <c r="H533" s="54">
        <f t="shared" ca="1" si="72"/>
        <v>44384</v>
      </c>
      <c r="I533" s="117">
        <f ca="1">VALUE(IFERROR(VLOOKUP(TEXT(H533,"yyyy-mm-dd"),BDiv_RAW!$I$6:$J$1048576,2,FALSE),0))*$N$2</f>
        <v>0</v>
      </c>
      <c r="J533" s="81">
        <f t="shared" ca="1" si="69"/>
        <v>44384</v>
      </c>
      <c r="K533" s="54">
        <f t="shared" ca="1" si="73"/>
        <v>44384</v>
      </c>
      <c r="L533" s="117">
        <f ca="1">VALUE(IFERROR(VLOOKUP(TEXT(K533,"yyyy-mm-dd"),BDiv_RAW!$L$6:$M$1048576,2,FALSE),0))*$N$2</f>
        <v>0</v>
      </c>
    </row>
    <row r="534" spans="1:12" ht="16.5">
      <c r="A534" s="120">
        <f t="shared" ca="1" si="66"/>
        <v>44385</v>
      </c>
      <c r="B534" s="54">
        <f t="shared" ca="1" si="70"/>
        <v>44385</v>
      </c>
      <c r="C534" s="117">
        <f ca="1">VALUE(IFERROR(VLOOKUP(TEXT(B534,"yyyy-mm-dd"),BDiv_RAW!$C$6:$D$1048576,2,FALSE),0))*$N$2</f>
        <v>0</v>
      </c>
      <c r="D534" s="81">
        <f t="shared" ca="1" si="67"/>
        <v>44385</v>
      </c>
      <c r="E534" s="54">
        <f t="shared" ca="1" si="71"/>
        <v>44385</v>
      </c>
      <c r="F534" s="117">
        <f ca="1">VALUE(IFERROR(VLOOKUP(TEXT(E534,"yyyy-mm-dd"),BDiv_RAW!$F$6:$G$1048576,2,FALSE),0))*$N$2</f>
        <v>0</v>
      </c>
      <c r="G534" s="81">
        <f t="shared" ca="1" si="68"/>
        <v>44385</v>
      </c>
      <c r="H534" s="54">
        <f t="shared" ca="1" si="72"/>
        <v>44385</v>
      </c>
      <c r="I534" s="117">
        <f ca="1">VALUE(IFERROR(VLOOKUP(TEXT(H534,"yyyy-mm-dd"),BDiv_RAW!$I$6:$J$1048576,2,FALSE),0))*$N$2</f>
        <v>0</v>
      </c>
      <c r="J534" s="81">
        <f t="shared" ca="1" si="69"/>
        <v>44385</v>
      </c>
      <c r="K534" s="54">
        <f t="shared" ca="1" si="73"/>
        <v>44385</v>
      </c>
      <c r="L534" s="117">
        <f ca="1">VALUE(IFERROR(VLOOKUP(TEXT(K534,"yyyy-mm-dd"),BDiv_RAW!$L$6:$M$1048576,2,FALSE),0))*$N$2</f>
        <v>0</v>
      </c>
    </row>
    <row r="535" spans="1:12" ht="16.5">
      <c r="A535" s="120">
        <f t="shared" ca="1" si="66"/>
        <v>44386</v>
      </c>
      <c r="B535" s="54">
        <f t="shared" ca="1" si="70"/>
        <v>44386</v>
      </c>
      <c r="C535" s="117">
        <f ca="1">VALUE(IFERROR(VLOOKUP(TEXT(B535,"yyyy-mm-dd"),BDiv_RAW!$C$6:$D$1048576,2,FALSE),0))*$N$2</f>
        <v>0</v>
      </c>
      <c r="D535" s="81">
        <f t="shared" ca="1" si="67"/>
        <v>44386</v>
      </c>
      <c r="E535" s="54">
        <f t="shared" ca="1" si="71"/>
        <v>44386</v>
      </c>
      <c r="F535" s="117">
        <f ca="1">VALUE(IFERROR(VLOOKUP(TEXT(E535,"yyyy-mm-dd"),BDiv_RAW!$F$6:$G$1048576,2,FALSE),0))*$N$2</f>
        <v>0</v>
      </c>
      <c r="G535" s="81">
        <f t="shared" ca="1" si="68"/>
        <v>44386</v>
      </c>
      <c r="H535" s="54">
        <f t="shared" ca="1" si="72"/>
        <v>44386</v>
      </c>
      <c r="I535" s="117">
        <f ca="1">VALUE(IFERROR(VLOOKUP(TEXT(H535,"yyyy-mm-dd"),BDiv_RAW!$I$6:$J$1048576,2,FALSE),0))*$N$2</f>
        <v>0</v>
      </c>
      <c r="J535" s="81">
        <f t="shared" ca="1" si="69"/>
        <v>44386</v>
      </c>
      <c r="K535" s="54">
        <f t="shared" ca="1" si="73"/>
        <v>44386</v>
      </c>
      <c r="L535" s="117">
        <f ca="1">VALUE(IFERROR(VLOOKUP(TEXT(K535,"yyyy-mm-dd"),BDiv_RAW!$L$6:$M$1048576,2,FALSE),0))*$N$2</f>
        <v>0</v>
      </c>
    </row>
    <row r="536" spans="1:12" ht="16.5">
      <c r="A536" s="120">
        <f t="shared" ca="1" si="66"/>
        <v>44387</v>
      </c>
      <c r="B536" s="54">
        <f t="shared" ca="1" si="70"/>
        <v>44387</v>
      </c>
      <c r="C536" s="117">
        <f ca="1">VALUE(IFERROR(VLOOKUP(TEXT(B536,"yyyy-mm-dd"),BDiv_RAW!$C$6:$D$1048576,2,FALSE),0))*$N$2</f>
        <v>0</v>
      </c>
      <c r="D536" s="81">
        <f t="shared" ca="1" si="67"/>
        <v>44387</v>
      </c>
      <c r="E536" s="54">
        <f t="shared" ca="1" si="71"/>
        <v>44387</v>
      </c>
      <c r="F536" s="117">
        <f ca="1">VALUE(IFERROR(VLOOKUP(TEXT(E536,"yyyy-mm-dd"),BDiv_RAW!$F$6:$G$1048576,2,FALSE),0))*$N$2</f>
        <v>0</v>
      </c>
      <c r="G536" s="81">
        <f t="shared" ca="1" si="68"/>
        <v>44387</v>
      </c>
      <c r="H536" s="54">
        <f t="shared" ca="1" si="72"/>
        <v>44387</v>
      </c>
      <c r="I536" s="117">
        <f ca="1">VALUE(IFERROR(VLOOKUP(TEXT(H536,"yyyy-mm-dd"),BDiv_RAW!$I$6:$J$1048576,2,FALSE),0))*$N$2</f>
        <v>0</v>
      </c>
      <c r="J536" s="81">
        <f t="shared" ca="1" si="69"/>
        <v>44387</v>
      </c>
      <c r="K536" s="54">
        <f t="shared" ca="1" si="73"/>
        <v>44387</v>
      </c>
      <c r="L536" s="117">
        <f ca="1">VALUE(IFERROR(VLOOKUP(TEXT(K536,"yyyy-mm-dd"),BDiv_RAW!$L$6:$M$1048576,2,FALSE),0))*$N$2</f>
        <v>0</v>
      </c>
    </row>
    <row r="537" spans="1:12" ht="16.5">
      <c r="A537" s="120">
        <f t="shared" ca="1" si="66"/>
        <v>44388</v>
      </c>
      <c r="B537" s="54">
        <f t="shared" ca="1" si="70"/>
        <v>44388</v>
      </c>
      <c r="C537" s="117">
        <f ca="1">VALUE(IFERROR(VLOOKUP(TEXT(B537,"yyyy-mm-dd"),BDiv_RAW!$C$6:$D$1048576,2,FALSE),0))*$N$2</f>
        <v>0</v>
      </c>
      <c r="D537" s="81">
        <f t="shared" ca="1" si="67"/>
        <v>44388</v>
      </c>
      <c r="E537" s="54">
        <f t="shared" ca="1" si="71"/>
        <v>44388</v>
      </c>
      <c r="F537" s="117">
        <f ca="1">VALUE(IFERROR(VLOOKUP(TEXT(E537,"yyyy-mm-dd"),BDiv_RAW!$F$6:$G$1048576,2,FALSE),0))*$N$2</f>
        <v>0</v>
      </c>
      <c r="G537" s="81">
        <f t="shared" ca="1" si="68"/>
        <v>44388</v>
      </c>
      <c r="H537" s="54">
        <f t="shared" ca="1" si="72"/>
        <v>44388</v>
      </c>
      <c r="I537" s="117">
        <f ca="1">VALUE(IFERROR(VLOOKUP(TEXT(H537,"yyyy-mm-dd"),BDiv_RAW!$I$6:$J$1048576,2,FALSE),0))*$N$2</f>
        <v>0</v>
      </c>
      <c r="J537" s="81">
        <f t="shared" ca="1" si="69"/>
        <v>44388</v>
      </c>
      <c r="K537" s="54">
        <f t="shared" ca="1" si="73"/>
        <v>44388</v>
      </c>
      <c r="L537" s="117">
        <f ca="1">VALUE(IFERROR(VLOOKUP(TEXT(K537,"yyyy-mm-dd"),BDiv_RAW!$L$6:$M$1048576,2,FALSE),0))*$N$2</f>
        <v>0</v>
      </c>
    </row>
    <row r="538" spans="1:12" ht="16.5">
      <c r="A538" s="120">
        <f t="shared" ca="1" si="66"/>
        <v>44389</v>
      </c>
      <c r="B538" s="54">
        <f t="shared" ca="1" si="70"/>
        <v>44389</v>
      </c>
      <c r="C538" s="117">
        <f ca="1">VALUE(IFERROR(VLOOKUP(TEXT(B538,"yyyy-mm-dd"),BDiv_RAW!$C$6:$D$1048576,2,FALSE),0))*$N$2</f>
        <v>0</v>
      </c>
      <c r="D538" s="81">
        <f t="shared" ca="1" si="67"/>
        <v>44389</v>
      </c>
      <c r="E538" s="54">
        <f t="shared" ca="1" si="71"/>
        <v>44389</v>
      </c>
      <c r="F538" s="117">
        <f ca="1">VALUE(IFERROR(VLOOKUP(TEXT(E538,"yyyy-mm-dd"),BDiv_RAW!$F$6:$G$1048576,2,FALSE),0))*$N$2</f>
        <v>0</v>
      </c>
      <c r="G538" s="81">
        <f t="shared" ca="1" si="68"/>
        <v>44389</v>
      </c>
      <c r="H538" s="54">
        <f t="shared" ca="1" si="72"/>
        <v>44389</v>
      </c>
      <c r="I538" s="117">
        <f ca="1">VALUE(IFERROR(VLOOKUP(TEXT(H538,"yyyy-mm-dd"),BDiv_RAW!$I$6:$J$1048576,2,FALSE),0))*$N$2</f>
        <v>0</v>
      </c>
      <c r="J538" s="81">
        <f t="shared" ca="1" si="69"/>
        <v>44389</v>
      </c>
      <c r="K538" s="54">
        <f t="shared" ca="1" si="73"/>
        <v>44389</v>
      </c>
      <c r="L538" s="117">
        <f ca="1">VALUE(IFERROR(VLOOKUP(TEXT(K538,"yyyy-mm-dd"),BDiv_RAW!$L$6:$M$1048576,2,FALSE),0))*$N$2</f>
        <v>0</v>
      </c>
    </row>
    <row r="539" spans="1:12" ht="16.5">
      <c r="A539" s="120">
        <f t="shared" ca="1" si="66"/>
        <v>44390</v>
      </c>
      <c r="B539" s="54">
        <f t="shared" ca="1" si="70"/>
        <v>44390</v>
      </c>
      <c r="C539" s="117">
        <f ca="1">VALUE(IFERROR(VLOOKUP(TEXT(B539,"yyyy-mm-dd"),BDiv_RAW!$C$6:$D$1048576,2,FALSE),0))*$N$2</f>
        <v>0</v>
      </c>
      <c r="D539" s="81">
        <f t="shared" ca="1" si="67"/>
        <v>44390</v>
      </c>
      <c r="E539" s="54">
        <f t="shared" ca="1" si="71"/>
        <v>44390</v>
      </c>
      <c r="F539" s="117">
        <f ca="1">VALUE(IFERROR(VLOOKUP(TEXT(E539,"yyyy-mm-dd"),BDiv_RAW!$F$6:$G$1048576,2,FALSE),0))*$N$2</f>
        <v>0</v>
      </c>
      <c r="G539" s="81">
        <f t="shared" ca="1" si="68"/>
        <v>44390</v>
      </c>
      <c r="H539" s="54">
        <f t="shared" ca="1" si="72"/>
        <v>44390</v>
      </c>
      <c r="I539" s="117">
        <f ca="1">VALUE(IFERROR(VLOOKUP(TEXT(H539,"yyyy-mm-dd"),BDiv_RAW!$I$6:$J$1048576,2,FALSE),0))*$N$2</f>
        <v>0</v>
      </c>
      <c r="J539" s="81">
        <f t="shared" ca="1" si="69"/>
        <v>44390</v>
      </c>
      <c r="K539" s="54">
        <f t="shared" ca="1" si="73"/>
        <v>44390</v>
      </c>
      <c r="L539" s="117">
        <f ca="1">VALUE(IFERROR(VLOOKUP(TEXT(K539,"yyyy-mm-dd"),BDiv_RAW!$L$6:$M$1048576,2,FALSE),0))*$N$2</f>
        <v>0</v>
      </c>
    </row>
    <row r="540" spans="1:12" ht="16.5">
      <c r="A540" s="120">
        <f t="shared" ca="1" si="66"/>
        <v>44391</v>
      </c>
      <c r="B540" s="54">
        <f t="shared" ca="1" si="70"/>
        <v>44391</v>
      </c>
      <c r="C540" s="117">
        <f ca="1">VALUE(IFERROR(VLOOKUP(TEXT(B540,"yyyy-mm-dd"),BDiv_RAW!$C$6:$D$1048576,2,FALSE),0))*$N$2</f>
        <v>0</v>
      </c>
      <c r="D540" s="81">
        <f t="shared" ca="1" si="67"/>
        <v>44391</v>
      </c>
      <c r="E540" s="54">
        <f t="shared" ca="1" si="71"/>
        <v>44391</v>
      </c>
      <c r="F540" s="117">
        <f ca="1">VALUE(IFERROR(VLOOKUP(TEXT(E540,"yyyy-mm-dd"),BDiv_RAW!$F$6:$G$1048576,2,FALSE),0))*$N$2</f>
        <v>0</v>
      </c>
      <c r="G540" s="81">
        <f t="shared" ca="1" si="68"/>
        <v>44391</v>
      </c>
      <c r="H540" s="54">
        <f t="shared" ca="1" si="72"/>
        <v>44391</v>
      </c>
      <c r="I540" s="117">
        <f ca="1">VALUE(IFERROR(VLOOKUP(TEXT(H540,"yyyy-mm-dd"),BDiv_RAW!$I$6:$J$1048576,2,FALSE),0))*$N$2</f>
        <v>0</v>
      </c>
      <c r="J540" s="81">
        <f t="shared" ca="1" si="69"/>
        <v>44391</v>
      </c>
      <c r="K540" s="54">
        <f t="shared" ca="1" si="73"/>
        <v>44391</v>
      </c>
      <c r="L540" s="117">
        <f ca="1">VALUE(IFERROR(VLOOKUP(TEXT(K540,"yyyy-mm-dd"),BDiv_RAW!$L$6:$M$1048576,2,FALSE),0))*$N$2</f>
        <v>0</v>
      </c>
    </row>
    <row r="541" spans="1:12" ht="16.5">
      <c r="A541" s="120">
        <f t="shared" ca="1" si="66"/>
        <v>44392</v>
      </c>
      <c r="B541" s="54">
        <f t="shared" ca="1" si="70"/>
        <v>44392</v>
      </c>
      <c r="C541" s="117">
        <f ca="1">VALUE(IFERROR(VLOOKUP(TEXT(B541,"yyyy-mm-dd"),BDiv_RAW!$C$6:$D$1048576,2,FALSE),0))*$N$2</f>
        <v>0</v>
      </c>
      <c r="D541" s="81">
        <f t="shared" ca="1" si="67"/>
        <v>44392</v>
      </c>
      <c r="E541" s="54">
        <f t="shared" ca="1" si="71"/>
        <v>44392</v>
      </c>
      <c r="F541" s="117">
        <f ca="1">VALUE(IFERROR(VLOOKUP(TEXT(E541,"yyyy-mm-dd"),BDiv_RAW!$F$6:$G$1048576,2,FALSE),0))*$N$2</f>
        <v>0</v>
      </c>
      <c r="G541" s="81">
        <f t="shared" ca="1" si="68"/>
        <v>44392</v>
      </c>
      <c r="H541" s="54">
        <f t="shared" ca="1" si="72"/>
        <v>44392</v>
      </c>
      <c r="I541" s="117">
        <f ca="1">VALUE(IFERROR(VLOOKUP(TEXT(H541,"yyyy-mm-dd"),BDiv_RAW!$I$6:$J$1048576,2,FALSE),0))*$N$2</f>
        <v>0</v>
      </c>
      <c r="J541" s="81">
        <f t="shared" ca="1" si="69"/>
        <v>44392</v>
      </c>
      <c r="K541" s="54">
        <f t="shared" ca="1" si="73"/>
        <v>44392</v>
      </c>
      <c r="L541" s="117">
        <f ca="1">VALUE(IFERROR(VLOOKUP(TEXT(K541,"yyyy-mm-dd"),BDiv_RAW!$L$6:$M$1048576,2,FALSE),0))*$N$2</f>
        <v>0</v>
      </c>
    </row>
    <row r="542" spans="1:12" ht="16.5">
      <c r="A542" s="120">
        <f t="shared" ca="1" si="66"/>
        <v>44393</v>
      </c>
      <c r="B542" s="54">
        <f t="shared" ca="1" si="70"/>
        <v>44393</v>
      </c>
      <c r="C542" s="117">
        <f ca="1">VALUE(IFERROR(VLOOKUP(TEXT(B542,"yyyy-mm-dd"),BDiv_RAW!$C$6:$D$1048576,2,FALSE),0))*$N$2</f>
        <v>0</v>
      </c>
      <c r="D542" s="81">
        <f t="shared" ca="1" si="67"/>
        <v>44393</v>
      </c>
      <c r="E542" s="54">
        <f t="shared" ca="1" si="71"/>
        <v>44393</v>
      </c>
      <c r="F542" s="117">
        <f ca="1">VALUE(IFERROR(VLOOKUP(TEXT(E542,"yyyy-mm-dd"),BDiv_RAW!$F$6:$G$1048576,2,FALSE),0))*$N$2</f>
        <v>0</v>
      </c>
      <c r="G542" s="81">
        <f t="shared" ca="1" si="68"/>
        <v>44393</v>
      </c>
      <c r="H542" s="54">
        <f t="shared" ca="1" si="72"/>
        <v>44393</v>
      </c>
      <c r="I542" s="117">
        <f ca="1">VALUE(IFERROR(VLOOKUP(TEXT(H542,"yyyy-mm-dd"),BDiv_RAW!$I$6:$J$1048576,2,FALSE),0))*$N$2</f>
        <v>0</v>
      </c>
      <c r="J542" s="81">
        <f t="shared" ca="1" si="69"/>
        <v>44393</v>
      </c>
      <c r="K542" s="54">
        <f t="shared" ca="1" si="73"/>
        <v>44393</v>
      </c>
      <c r="L542" s="117">
        <f ca="1">VALUE(IFERROR(VLOOKUP(TEXT(K542,"yyyy-mm-dd"),BDiv_RAW!$L$6:$M$1048576,2,FALSE),0))*$N$2</f>
        <v>0</v>
      </c>
    </row>
    <row r="543" spans="1:12" ht="16.5">
      <c r="A543" s="120">
        <f t="shared" ca="1" si="66"/>
        <v>44394</v>
      </c>
      <c r="B543" s="54">
        <f t="shared" ca="1" si="70"/>
        <v>44394</v>
      </c>
      <c r="C543" s="117">
        <f ca="1">VALUE(IFERROR(VLOOKUP(TEXT(B543,"yyyy-mm-dd"),BDiv_RAW!$C$6:$D$1048576,2,FALSE),0))*$N$2</f>
        <v>0</v>
      </c>
      <c r="D543" s="81">
        <f t="shared" ca="1" si="67"/>
        <v>44394</v>
      </c>
      <c r="E543" s="54">
        <f t="shared" ca="1" si="71"/>
        <v>44394</v>
      </c>
      <c r="F543" s="117">
        <f ca="1">VALUE(IFERROR(VLOOKUP(TEXT(E543,"yyyy-mm-dd"),BDiv_RAW!$F$6:$G$1048576,2,FALSE),0))*$N$2</f>
        <v>0</v>
      </c>
      <c r="G543" s="81">
        <f t="shared" ca="1" si="68"/>
        <v>44394</v>
      </c>
      <c r="H543" s="54">
        <f t="shared" ca="1" si="72"/>
        <v>44394</v>
      </c>
      <c r="I543" s="117">
        <f ca="1">VALUE(IFERROR(VLOOKUP(TEXT(H543,"yyyy-mm-dd"),BDiv_RAW!$I$6:$J$1048576,2,FALSE),0))*$N$2</f>
        <v>0</v>
      </c>
      <c r="J543" s="81">
        <f t="shared" ca="1" si="69"/>
        <v>44394</v>
      </c>
      <c r="K543" s="54">
        <f t="shared" ca="1" si="73"/>
        <v>44394</v>
      </c>
      <c r="L543" s="117">
        <f ca="1">VALUE(IFERROR(VLOOKUP(TEXT(K543,"yyyy-mm-dd"),BDiv_RAW!$L$6:$M$1048576,2,FALSE),0))*$N$2</f>
        <v>0</v>
      </c>
    </row>
    <row r="544" spans="1:12" ht="16.5">
      <c r="A544" s="120">
        <f t="shared" ca="1" si="66"/>
        <v>44395</v>
      </c>
      <c r="B544" s="54">
        <f t="shared" ca="1" si="70"/>
        <v>44395</v>
      </c>
      <c r="C544" s="117">
        <f ca="1">VALUE(IFERROR(VLOOKUP(TEXT(B544,"yyyy-mm-dd"),BDiv_RAW!$C$6:$D$1048576,2,FALSE),0))*$N$2</f>
        <v>0</v>
      </c>
      <c r="D544" s="81">
        <f t="shared" ca="1" si="67"/>
        <v>44395</v>
      </c>
      <c r="E544" s="54">
        <f t="shared" ca="1" si="71"/>
        <v>44395</v>
      </c>
      <c r="F544" s="117">
        <f ca="1">VALUE(IFERROR(VLOOKUP(TEXT(E544,"yyyy-mm-dd"),BDiv_RAW!$F$6:$G$1048576,2,FALSE),0))*$N$2</f>
        <v>0</v>
      </c>
      <c r="G544" s="81">
        <f t="shared" ca="1" si="68"/>
        <v>44395</v>
      </c>
      <c r="H544" s="54">
        <f t="shared" ca="1" si="72"/>
        <v>44395</v>
      </c>
      <c r="I544" s="117">
        <f ca="1">VALUE(IFERROR(VLOOKUP(TEXT(H544,"yyyy-mm-dd"),BDiv_RAW!$I$6:$J$1048576,2,FALSE),0))*$N$2</f>
        <v>0</v>
      </c>
      <c r="J544" s="81">
        <f t="shared" ca="1" si="69"/>
        <v>44395</v>
      </c>
      <c r="K544" s="54">
        <f t="shared" ca="1" si="73"/>
        <v>44395</v>
      </c>
      <c r="L544" s="117">
        <f ca="1">VALUE(IFERROR(VLOOKUP(TEXT(K544,"yyyy-mm-dd"),BDiv_RAW!$L$6:$M$1048576,2,FALSE),0))*$N$2</f>
        <v>0</v>
      </c>
    </row>
    <row r="545" spans="1:12" ht="16.5">
      <c r="A545" s="120">
        <f t="shared" ca="1" si="66"/>
        <v>44396</v>
      </c>
      <c r="B545" s="54">
        <f t="shared" ca="1" si="70"/>
        <v>44396</v>
      </c>
      <c r="C545" s="117">
        <f ca="1">VALUE(IFERROR(VLOOKUP(TEXT(B545,"yyyy-mm-dd"),BDiv_RAW!$C$6:$D$1048576,2,FALSE),0))*$N$2</f>
        <v>0</v>
      </c>
      <c r="D545" s="81">
        <f t="shared" ca="1" si="67"/>
        <v>44396</v>
      </c>
      <c r="E545" s="54">
        <f t="shared" ca="1" si="71"/>
        <v>44396</v>
      </c>
      <c r="F545" s="117">
        <f ca="1">VALUE(IFERROR(VLOOKUP(TEXT(E545,"yyyy-mm-dd"),BDiv_RAW!$F$6:$G$1048576,2,FALSE),0))*$N$2</f>
        <v>0</v>
      </c>
      <c r="G545" s="81">
        <f t="shared" ca="1" si="68"/>
        <v>44396</v>
      </c>
      <c r="H545" s="54">
        <f t="shared" ca="1" si="72"/>
        <v>44396</v>
      </c>
      <c r="I545" s="117">
        <f ca="1">VALUE(IFERROR(VLOOKUP(TEXT(H545,"yyyy-mm-dd"),BDiv_RAW!$I$6:$J$1048576,2,FALSE),0))*$N$2</f>
        <v>0</v>
      </c>
      <c r="J545" s="81">
        <f t="shared" ca="1" si="69"/>
        <v>44396</v>
      </c>
      <c r="K545" s="54">
        <f t="shared" ca="1" si="73"/>
        <v>44396</v>
      </c>
      <c r="L545" s="117">
        <f ca="1">VALUE(IFERROR(VLOOKUP(TEXT(K545,"yyyy-mm-dd"),BDiv_RAW!$L$6:$M$1048576,2,FALSE),0))*$N$2</f>
        <v>0</v>
      </c>
    </row>
    <row r="546" spans="1:12" ht="16.5">
      <c r="A546" s="120">
        <f t="shared" ca="1" si="66"/>
        <v>44397</v>
      </c>
      <c r="B546" s="54">
        <f t="shared" ca="1" si="70"/>
        <v>44397</v>
      </c>
      <c r="C546" s="117">
        <f ca="1">VALUE(IFERROR(VLOOKUP(TEXT(B546,"yyyy-mm-dd"),BDiv_RAW!$C$6:$D$1048576,2,FALSE),0))*$N$2</f>
        <v>0</v>
      </c>
      <c r="D546" s="81">
        <f t="shared" ca="1" si="67"/>
        <v>44397</v>
      </c>
      <c r="E546" s="54">
        <f t="shared" ca="1" si="71"/>
        <v>44397</v>
      </c>
      <c r="F546" s="117">
        <f ca="1">VALUE(IFERROR(VLOOKUP(TEXT(E546,"yyyy-mm-dd"),BDiv_RAW!$F$6:$G$1048576,2,FALSE),0))*$N$2</f>
        <v>0</v>
      </c>
      <c r="G546" s="81">
        <f t="shared" ca="1" si="68"/>
        <v>44397</v>
      </c>
      <c r="H546" s="54">
        <f t="shared" ca="1" si="72"/>
        <v>44397</v>
      </c>
      <c r="I546" s="117">
        <f ca="1">VALUE(IFERROR(VLOOKUP(TEXT(H546,"yyyy-mm-dd"),BDiv_RAW!$I$6:$J$1048576,2,FALSE),0))*$N$2</f>
        <v>0</v>
      </c>
      <c r="J546" s="81">
        <f t="shared" ca="1" si="69"/>
        <v>44397</v>
      </c>
      <c r="K546" s="54">
        <f t="shared" ca="1" si="73"/>
        <v>44397</v>
      </c>
      <c r="L546" s="117">
        <f ca="1">VALUE(IFERROR(VLOOKUP(TEXT(K546,"yyyy-mm-dd"),BDiv_RAW!$L$6:$M$1048576,2,FALSE),0))*$N$2</f>
        <v>0</v>
      </c>
    </row>
    <row r="547" spans="1:12" ht="16.5">
      <c r="A547" s="120">
        <f t="shared" ca="1" si="66"/>
        <v>44398</v>
      </c>
      <c r="B547" s="54">
        <f t="shared" ca="1" si="70"/>
        <v>44398</v>
      </c>
      <c r="C547" s="117">
        <f ca="1">VALUE(IFERROR(VLOOKUP(TEXT(B547,"yyyy-mm-dd"),BDiv_RAW!$C$6:$D$1048576,2,FALSE),0))*$N$2</f>
        <v>0</v>
      </c>
      <c r="D547" s="81">
        <f t="shared" ca="1" si="67"/>
        <v>44398</v>
      </c>
      <c r="E547" s="54">
        <f t="shared" ca="1" si="71"/>
        <v>44398</v>
      </c>
      <c r="F547" s="117">
        <f ca="1">VALUE(IFERROR(VLOOKUP(TEXT(E547,"yyyy-mm-dd"),BDiv_RAW!$F$6:$G$1048576,2,FALSE),0))*$N$2</f>
        <v>0</v>
      </c>
      <c r="G547" s="81">
        <f t="shared" ca="1" si="68"/>
        <v>44398</v>
      </c>
      <c r="H547" s="54">
        <f t="shared" ca="1" si="72"/>
        <v>44398</v>
      </c>
      <c r="I547" s="117">
        <f ca="1">VALUE(IFERROR(VLOOKUP(TEXT(H547,"yyyy-mm-dd"),BDiv_RAW!$I$6:$J$1048576,2,FALSE),0))*$N$2</f>
        <v>0</v>
      </c>
      <c r="J547" s="81">
        <f t="shared" ca="1" si="69"/>
        <v>44398</v>
      </c>
      <c r="K547" s="54">
        <f t="shared" ca="1" si="73"/>
        <v>44398</v>
      </c>
      <c r="L547" s="117">
        <f ca="1">VALUE(IFERROR(VLOOKUP(TEXT(K547,"yyyy-mm-dd"),BDiv_RAW!$L$6:$M$1048576,2,FALSE),0))*$N$2</f>
        <v>0</v>
      </c>
    </row>
    <row r="548" spans="1:12" ht="16.5">
      <c r="A548" s="120">
        <f t="shared" ca="1" si="66"/>
        <v>44399</v>
      </c>
      <c r="B548" s="54">
        <f t="shared" ca="1" si="70"/>
        <v>44399</v>
      </c>
      <c r="C548" s="117">
        <f ca="1">VALUE(IFERROR(VLOOKUP(TEXT(B548,"yyyy-mm-dd"),BDiv_RAW!$C$6:$D$1048576,2,FALSE),0))*$N$2</f>
        <v>0</v>
      </c>
      <c r="D548" s="81">
        <f t="shared" ca="1" si="67"/>
        <v>44399</v>
      </c>
      <c r="E548" s="54">
        <f t="shared" ca="1" si="71"/>
        <v>44399</v>
      </c>
      <c r="F548" s="117">
        <f ca="1">VALUE(IFERROR(VLOOKUP(TEXT(E548,"yyyy-mm-dd"),BDiv_RAW!$F$6:$G$1048576,2,FALSE),0))*$N$2</f>
        <v>0</v>
      </c>
      <c r="G548" s="81">
        <f t="shared" ca="1" si="68"/>
        <v>44399</v>
      </c>
      <c r="H548" s="54">
        <f t="shared" ca="1" si="72"/>
        <v>44399</v>
      </c>
      <c r="I548" s="117">
        <f ca="1">VALUE(IFERROR(VLOOKUP(TEXT(H548,"yyyy-mm-dd"),BDiv_RAW!$I$6:$J$1048576,2,FALSE),0))*$N$2</f>
        <v>0</v>
      </c>
      <c r="J548" s="81">
        <f t="shared" ca="1" si="69"/>
        <v>44399</v>
      </c>
      <c r="K548" s="54">
        <f t="shared" ca="1" si="73"/>
        <v>44399</v>
      </c>
      <c r="L548" s="117">
        <f ca="1">VALUE(IFERROR(VLOOKUP(TEXT(K548,"yyyy-mm-dd"),BDiv_RAW!$L$6:$M$1048576,2,FALSE),0))*$N$2</f>
        <v>0</v>
      </c>
    </row>
    <row r="549" spans="1:12" ht="16.5">
      <c r="A549" s="120">
        <f t="shared" ca="1" si="66"/>
        <v>44400</v>
      </c>
      <c r="B549" s="54">
        <f t="shared" ca="1" si="70"/>
        <v>44400</v>
      </c>
      <c r="C549" s="117">
        <f ca="1">VALUE(IFERROR(VLOOKUP(TEXT(B549,"yyyy-mm-dd"),BDiv_RAW!$C$6:$D$1048576,2,FALSE),0))*$N$2</f>
        <v>0</v>
      </c>
      <c r="D549" s="81">
        <f t="shared" ca="1" si="67"/>
        <v>44400</v>
      </c>
      <c r="E549" s="54">
        <f t="shared" ca="1" si="71"/>
        <v>44400</v>
      </c>
      <c r="F549" s="117">
        <f ca="1">VALUE(IFERROR(VLOOKUP(TEXT(E549,"yyyy-mm-dd"),BDiv_RAW!$F$6:$G$1048576,2,FALSE),0))*$N$2</f>
        <v>0</v>
      </c>
      <c r="G549" s="81">
        <f t="shared" ca="1" si="68"/>
        <v>44400</v>
      </c>
      <c r="H549" s="54">
        <f t="shared" ca="1" si="72"/>
        <v>44400</v>
      </c>
      <c r="I549" s="117">
        <f ca="1">VALUE(IFERROR(VLOOKUP(TEXT(H549,"yyyy-mm-dd"),BDiv_RAW!$I$6:$J$1048576,2,FALSE),0))*$N$2</f>
        <v>0</v>
      </c>
      <c r="J549" s="81">
        <f t="shared" ca="1" si="69"/>
        <v>44400</v>
      </c>
      <c r="K549" s="54">
        <f t="shared" ca="1" si="73"/>
        <v>44400</v>
      </c>
      <c r="L549" s="117">
        <f ca="1">VALUE(IFERROR(VLOOKUP(TEXT(K549,"yyyy-mm-dd"),BDiv_RAW!$L$6:$M$1048576,2,FALSE),0))*$N$2</f>
        <v>0</v>
      </c>
    </row>
    <row r="550" spans="1:12" ht="16.5">
      <c r="A550" s="120">
        <f t="shared" ca="1" si="66"/>
        <v>44401</v>
      </c>
      <c r="B550" s="54">
        <f t="shared" ca="1" si="70"/>
        <v>44401</v>
      </c>
      <c r="C550" s="117">
        <f ca="1">VALUE(IFERROR(VLOOKUP(TEXT(B550,"yyyy-mm-dd"),BDiv_RAW!$C$6:$D$1048576,2,FALSE),0))*$N$2</f>
        <v>0</v>
      </c>
      <c r="D550" s="81">
        <f t="shared" ca="1" si="67"/>
        <v>44401</v>
      </c>
      <c r="E550" s="54">
        <f t="shared" ca="1" si="71"/>
        <v>44401</v>
      </c>
      <c r="F550" s="117">
        <f ca="1">VALUE(IFERROR(VLOOKUP(TEXT(E550,"yyyy-mm-dd"),BDiv_RAW!$F$6:$G$1048576,2,FALSE),0))*$N$2</f>
        <v>0</v>
      </c>
      <c r="G550" s="81">
        <f t="shared" ca="1" si="68"/>
        <v>44401</v>
      </c>
      <c r="H550" s="54">
        <f t="shared" ca="1" si="72"/>
        <v>44401</v>
      </c>
      <c r="I550" s="117">
        <f ca="1">VALUE(IFERROR(VLOOKUP(TEXT(H550,"yyyy-mm-dd"),BDiv_RAW!$I$6:$J$1048576,2,FALSE),0))*$N$2</f>
        <v>0</v>
      </c>
      <c r="J550" s="81">
        <f t="shared" ca="1" si="69"/>
        <v>44401</v>
      </c>
      <c r="K550" s="54">
        <f t="shared" ca="1" si="73"/>
        <v>44401</v>
      </c>
      <c r="L550" s="117">
        <f ca="1">VALUE(IFERROR(VLOOKUP(TEXT(K550,"yyyy-mm-dd"),BDiv_RAW!$L$6:$M$1048576,2,FALSE),0))*$N$2</f>
        <v>0</v>
      </c>
    </row>
    <row r="551" spans="1:12" ht="16.5">
      <c r="A551" s="120">
        <f t="shared" ca="1" si="66"/>
        <v>44402</v>
      </c>
      <c r="B551" s="54">
        <f t="shared" ca="1" si="70"/>
        <v>44402</v>
      </c>
      <c r="C551" s="117">
        <f ca="1">VALUE(IFERROR(VLOOKUP(TEXT(B551,"yyyy-mm-dd"),BDiv_RAW!$C$6:$D$1048576,2,FALSE),0))*$N$2</f>
        <v>0</v>
      </c>
      <c r="D551" s="81">
        <f t="shared" ca="1" si="67"/>
        <v>44402</v>
      </c>
      <c r="E551" s="54">
        <f t="shared" ca="1" si="71"/>
        <v>44402</v>
      </c>
      <c r="F551" s="117">
        <f ca="1">VALUE(IFERROR(VLOOKUP(TEXT(E551,"yyyy-mm-dd"),BDiv_RAW!$F$6:$G$1048576,2,FALSE),0))*$N$2</f>
        <v>0</v>
      </c>
      <c r="G551" s="81">
        <f t="shared" ca="1" si="68"/>
        <v>44402</v>
      </c>
      <c r="H551" s="54">
        <f t="shared" ca="1" si="72"/>
        <v>44402</v>
      </c>
      <c r="I551" s="117">
        <f ca="1">VALUE(IFERROR(VLOOKUP(TEXT(H551,"yyyy-mm-dd"),BDiv_RAW!$I$6:$J$1048576,2,FALSE),0))*$N$2</f>
        <v>0</v>
      </c>
      <c r="J551" s="81">
        <f t="shared" ca="1" si="69"/>
        <v>44402</v>
      </c>
      <c r="K551" s="54">
        <f t="shared" ca="1" si="73"/>
        <v>44402</v>
      </c>
      <c r="L551" s="117">
        <f ca="1">VALUE(IFERROR(VLOOKUP(TEXT(K551,"yyyy-mm-dd"),BDiv_RAW!$L$6:$M$1048576,2,FALSE),0))*$N$2</f>
        <v>0</v>
      </c>
    </row>
    <row r="552" spans="1:12" ht="16.5">
      <c r="A552" s="120">
        <f t="shared" ca="1" si="66"/>
        <v>44403</v>
      </c>
      <c r="B552" s="54">
        <f t="shared" ca="1" si="70"/>
        <v>44403</v>
      </c>
      <c r="C552" s="117">
        <f ca="1">VALUE(IFERROR(VLOOKUP(TEXT(B552,"yyyy-mm-dd"),BDiv_RAW!$C$6:$D$1048576,2,FALSE),0))*$N$2</f>
        <v>0</v>
      </c>
      <c r="D552" s="81">
        <f t="shared" ca="1" si="67"/>
        <v>44403</v>
      </c>
      <c r="E552" s="54">
        <f t="shared" ca="1" si="71"/>
        <v>44403</v>
      </c>
      <c r="F552" s="117">
        <f ca="1">VALUE(IFERROR(VLOOKUP(TEXT(E552,"yyyy-mm-dd"),BDiv_RAW!$F$6:$G$1048576,2,FALSE),0))*$N$2</f>
        <v>0</v>
      </c>
      <c r="G552" s="81">
        <f t="shared" ca="1" si="68"/>
        <v>44403</v>
      </c>
      <c r="H552" s="54">
        <f t="shared" ca="1" si="72"/>
        <v>44403</v>
      </c>
      <c r="I552" s="117">
        <f ca="1">VALUE(IFERROR(VLOOKUP(TEXT(H552,"yyyy-mm-dd"),BDiv_RAW!$I$6:$J$1048576,2,FALSE),0))*$N$2</f>
        <v>0</v>
      </c>
      <c r="J552" s="81">
        <f t="shared" ca="1" si="69"/>
        <v>44403</v>
      </c>
      <c r="K552" s="54">
        <f t="shared" ca="1" si="73"/>
        <v>44403</v>
      </c>
      <c r="L552" s="117">
        <f ca="1">VALUE(IFERROR(VLOOKUP(TEXT(K552,"yyyy-mm-dd"),BDiv_RAW!$L$6:$M$1048576,2,FALSE),0))*$N$2</f>
        <v>0</v>
      </c>
    </row>
    <row r="553" spans="1:12" ht="16.5">
      <c r="A553" s="120">
        <f t="shared" ca="1" si="66"/>
        <v>44404</v>
      </c>
      <c r="B553" s="54">
        <f t="shared" ca="1" si="70"/>
        <v>44404</v>
      </c>
      <c r="C553" s="117">
        <f ca="1">VALUE(IFERROR(VLOOKUP(TEXT(B553,"yyyy-mm-dd"),BDiv_RAW!$C$6:$D$1048576,2,FALSE),0))*$N$2</f>
        <v>0</v>
      </c>
      <c r="D553" s="81">
        <f t="shared" ca="1" si="67"/>
        <v>44404</v>
      </c>
      <c r="E553" s="54">
        <f t="shared" ca="1" si="71"/>
        <v>44404</v>
      </c>
      <c r="F553" s="117">
        <f ca="1">VALUE(IFERROR(VLOOKUP(TEXT(E553,"yyyy-mm-dd"),BDiv_RAW!$F$6:$G$1048576,2,FALSE),0))*$N$2</f>
        <v>0</v>
      </c>
      <c r="G553" s="81">
        <f t="shared" ca="1" si="68"/>
        <v>44404</v>
      </c>
      <c r="H553" s="54">
        <f t="shared" ca="1" si="72"/>
        <v>44404</v>
      </c>
      <c r="I553" s="117">
        <f ca="1">VALUE(IFERROR(VLOOKUP(TEXT(H553,"yyyy-mm-dd"),BDiv_RAW!$I$6:$J$1048576,2,FALSE),0))*$N$2</f>
        <v>0</v>
      </c>
      <c r="J553" s="81">
        <f t="shared" ca="1" si="69"/>
        <v>44404</v>
      </c>
      <c r="K553" s="54">
        <f t="shared" ca="1" si="73"/>
        <v>44404</v>
      </c>
      <c r="L553" s="117">
        <f ca="1">VALUE(IFERROR(VLOOKUP(TEXT(K553,"yyyy-mm-dd"),BDiv_RAW!$L$6:$M$1048576,2,FALSE),0))*$N$2</f>
        <v>0</v>
      </c>
    </row>
    <row r="554" spans="1:12" ht="16.5">
      <c r="A554" s="120">
        <f t="shared" ca="1" si="66"/>
        <v>44405</v>
      </c>
      <c r="B554" s="54">
        <f t="shared" ca="1" si="70"/>
        <v>44405</v>
      </c>
      <c r="C554" s="117">
        <f ca="1">VALUE(IFERROR(VLOOKUP(TEXT(B554,"yyyy-mm-dd"),BDiv_RAW!$C$6:$D$1048576,2,FALSE),0))*$N$2</f>
        <v>0</v>
      </c>
      <c r="D554" s="81">
        <f t="shared" ca="1" si="67"/>
        <v>44405</v>
      </c>
      <c r="E554" s="54">
        <f t="shared" ca="1" si="71"/>
        <v>44405</v>
      </c>
      <c r="F554" s="117">
        <f ca="1">VALUE(IFERROR(VLOOKUP(TEXT(E554,"yyyy-mm-dd"),BDiv_RAW!$F$6:$G$1048576,2,FALSE),0))*$N$2</f>
        <v>0</v>
      </c>
      <c r="G554" s="81">
        <f t="shared" ca="1" si="68"/>
        <v>44405</v>
      </c>
      <c r="H554" s="54">
        <f t="shared" ca="1" si="72"/>
        <v>44405</v>
      </c>
      <c r="I554" s="117">
        <f ca="1">VALUE(IFERROR(VLOOKUP(TEXT(H554,"yyyy-mm-dd"),BDiv_RAW!$I$6:$J$1048576,2,FALSE),0))*$N$2</f>
        <v>0</v>
      </c>
      <c r="J554" s="81">
        <f t="shared" ca="1" si="69"/>
        <v>44405</v>
      </c>
      <c r="K554" s="54">
        <f t="shared" ca="1" si="73"/>
        <v>44405</v>
      </c>
      <c r="L554" s="117">
        <f ca="1">VALUE(IFERROR(VLOOKUP(TEXT(K554,"yyyy-mm-dd"),BDiv_RAW!$L$6:$M$1048576,2,FALSE),0))*$N$2</f>
        <v>0</v>
      </c>
    </row>
    <row r="555" spans="1:12" ht="16.5">
      <c r="A555" s="120">
        <f t="shared" ca="1" si="66"/>
        <v>44406</v>
      </c>
      <c r="B555" s="54">
        <f t="shared" ca="1" si="70"/>
        <v>44406</v>
      </c>
      <c r="C555" s="117">
        <f ca="1">VALUE(IFERROR(VLOOKUP(TEXT(B555,"yyyy-mm-dd"),BDiv_RAW!$C$6:$D$1048576,2,FALSE),0))*$N$2</f>
        <v>0</v>
      </c>
      <c r="D555" s="81">
        <f t="shared" ca="1" si="67"/>
        <v>44406</v>
      </c>
      <c r="E555" s="54">
        <f t="shared" ca="1" si="71"/>
        <v>44406</v>
      </c>
      <c r="F555" s="117">
        <f ca="1">VALUE(IFERROR(VLOOKUP(TEXT(E555,"yyyy-mm-dd"),BDiv_RAW!$F$6:$G$1048576,2,FALSE),0))*$N$2</f>
        <v>0</v>
      </c>
      <c r="G555" s="81">
        <f t="shared" ca="1" si="68"/>
        <v>44406</v>
      </c>
      <c r="H555" s="54">
        <f t="shared" ca="1" si="72"/>
        <v>44406</v>
      </c>
      <c r="I555" s="117">
        <f ca="1">VALUE(IFERROR(VLOOKUP(TEXT(H555,"yyyy-mm-dd"),BDiv_RAW!$I$6:$J$1048576,2,FALSE),0))*$N$2</f>
        <v>0</v>
      </c>
      <c r="J555" s="81">
        <f t="shared" ca="1" si="69"/>
        <v>44406</v>
      </c>
      <c r="K555" s="54">
        <f t="shared" ca="1" si="73"/>
        <v>44406</v>
      </c>
      <c r="L555" s="117">
        <f ca="1">VALUE(IFERROR(VLOOKUP(TEXT(K555,"yyyy-mm-dd"),BDiv_RAW!$L$6:$M$1048576,2,FALSE),0))*$N$2</f>
        <v>0</v>
      </c>
    </row>
    <row r="556" spans="1:12" ht="16.5">
      <c r="A556" s="120">
        <f t="shared" ca="1" si="66"/>
        <v>44407</v>
      </c>
      <c r="B556" s="54">
        <f t="shared" ca="1" si="70"/>
        <v>44407</v>
      </c>
      <c r="C556" s="117">
        <f ca="1">VALUE(IFERROR(VLOOKUP(TEXT(B556,"yyyy-mm-dd"),BDiv_RAW!$C$6:$D$1048576,2,FALSE),0))*$N$2</f>
        <v>0</v>
      </c>
      <c r="D556" s="81">
        <f t="shared" ca="1" si="67"/>
        <v>44407</v>
      </c>
      <c r="E556" s="54">
        <f t="shared" ca="1" si="71"/>
        <v>44407</v>
      </c>
      <c r="F556" s="117">
        <f ca="1">VALUE(IFERROR(VLOOKUP(TEXT(E556,"yyyy-mm-dd"),BDiv_RAW!$F$6:$G$1048576,2,FALSE),0))*$N$2</f>
        <v>0</v>
      </c>
      <c r="G556" s="81">
        <f t="shared" ca="1" si="68"/>
        <v>44407</v>
      </c>
      <c r="H556" s="54">
        <f t="shared" ca="1" si="72"/>
        <v>44407</v>
      </c>
      <c r="I556" s="117">
        <f ca="1">VALUE(IFERROR(VLOOKUP(TEXT(H556,"yyyy-mm-dd"),BDiv_RAW!$I$6:$J$1048576,2,FALSE),0))*$N$2</f>
        <v>0</v>
      </c>
      <c r="J556" s="81">
        <f t="shared" ca="1" si="69"/>
        <v>44407</v>
      </c>
      <c r="K556" s="54">
        <f t="shared" ca="1" si="73"/>
        <v>44407</v>
      </c>
      <c r="L556" s="117">
        <f ca="1">VALUE(IFERROR(VLOOKUP(TEXT(K556,"yyyy-mm-dd"),BDiv_RAW!$L$6:$M$1048576,2,FALSE),0))*$N$2</f>
        <v>0</v>
      </c>
    </row>
    <row r="557" spans="1:12" ht="16.5">
      <c r="A557" s="120">
        <f t="shared" ca="1" si="66"/>
        <v>44408</v>
      </c>
      <c r="B557" s="54">
        <f t="shared" ca="1" si="70"/>
        <v>44408</v>
      </c>
      <c r="C557" s="117">
        <f ca="1">VALUE(IFERROR(VLOOKUP(TEXT(B557,"yyyy-mm-dd"),BDiv_RAW!$C$6:$D$1048576,2,FALSE),0))*$N$2</f>
        <v>0</v>
      </c>
      <c r="D557" s="81">
        <f t="shared" ca="1" si="67"/>
        <v>44408</v>
      </c>
      <c r="E557" s="54">
        <f t="shared" ca="1" si="71"/>
        <v>44408</v>
      </c>
      <c r="F557" s="117">
        <f ca="1">VALUE(IFERROR(VLOOKUP(TEXT(E557,"yyyy-mm-dd"),BDiv_RAW!$F$6:$G$1048576,2,FALSE),0))*$N$2</f>
        <v>0</v>
      </c>
      <c r="G557" s="81">
        <f t="shared" ca="1" si="68"/>
        <v>44408</v>
      </c>
      <c r="H557" s="54">
        <f t="shared" ca="1" si="72"/>
        <v>44408</v>
      </c>
      <c r="I557" s="117">
        <f ca="1">VALUE(IFERROR(VLOOKUP(TEXT(H557,"yyyy-mm-dd"),BDiv_RAW!$I$6:$J$1048576,2,FALSE),0))*$N$2</f>
        <v>0</v>
      </c>
      <c r="J557" s="81">
        <f t="shared" ca="1" si="69"/>
        <v>44408</v>
      </c>
      <c r="K557" s="54">
        <f t="shared" ca="1" si="73"/>
        <v>44408</v>
      </c>
      <c r="L557" s="117">
        <f ca="1">VALUE(IFERROR(VLOOKUP(TEXT(K557,"yyyy-mm-dd"),BDiv_RAW!$L$6:$M$1048576,2,FALSE),0))*$N$2</f>
        <v>0</v>
      </c>
    </row>
    <row r="558" spans="1:12" ht="16.5">
      <c r="A558" s="120">
        <f t="shared" ca="1" si="66"/>
        <v>44409</v>
      </c>
      <c r="B558" s="54">
        <f t="shared" ca="1" si="70"/>
        <v>44409</v>
      </c>
      <c r="C558" s="117">
        <f ca="1">VALUE(IFERROR(VLOOKUP(TEXT(B558,"yyyy-mm-dd"),BDiv_RAW!$C$6:$D$1048576,2,FALSE),0))*$N$2</f>
        <v>0</v>
      </c>
      <c r="D558" s="81">
        <f t="shared" ca="1" si="67"/>
        <v>44409</v>
      </c>
      <c r="E558" s="54">
        <f t="shared" ca="1" si="71"/>
        <v>44409</v>
      </c>
      <c r="F558" s="117">
        <f ca="1">VALUE(IFERROR(VLOOKUP(TEXT(E558,"yyyy-mm-dd"),BDiv_RAW!$F$6:$G$1048576,2,FALSE),0))*$N$2</f>
        <v>0</v>
      </c>
      <c r="G558" s="81">
        <f t="shared" ca="1" si="68"/>
        <v>44409</v>
      </c>
      <c r="H558" s="54">
        <f t="shared" ca="1" si="72"/>
        <v>44409</v>
      </c>
      <c r="I558" s="117">
        <f ca="1">VALUE(IFERROR(VLOOKUP(TEXT(H558,"yyyy-mm-dd"),BDiv_RAW!$I$6:$J$1048576,2,FALSE),0))*$N$2</f>
        <v>0</v>
      </c>
      <c r="J558" s="81">
        <f t="shared" ca="1" si="69"/>
        <v>44409</v>
      </c>
      <c r="K558" s="54">
        <f t="shared" ca="1" si="73"/>
        <v>44409</v>
      </c>
      <c r="L558" s="117">
        <f ca="1">VALUE(IFERROR(VLOOKUP(TEXT(K558,"yyyy-mm-dd"),BDiv_RAW!$L$6:$M$1048576,2,FALSE),0))*$N$2</f>
        <v>0</v>
      </c>
    </row>
    <row r="559" spans="1:12" ht="16.5">
      <c r="A559" s="120">
        <f t="shared" ca="1" si="66"/>
        <v>44410</v>
      </c>
      <c r="B559" s="54">
        <f t="shared" ca="1" si="70"/>
        <v>44410</v>
      </c>
      <c r="C559" s="117">
        <f ca="1">VALUE(IFERROR(VLOOKUP(TEXT(B559,"yyyy-mm-dd"),BDiv_RAW!$C$6:$D$1048576,2,FALSE),0))*$N$2</f>
        <v>0</v>
      </c>
      <c r="D559" s="81">
        <f t="shared" ca="1" si="67"/>
        <v>44410</v>
      </c>
      <c r="E559" s="54">
        <f t="shared" ca="1" si="71"/>
        <v>44410</v>
      </c>
      <c r="F559" s="117">
        <f ca="1">VALUE(IFERROR(VLOOKUP(TEXT(E559,"yyyy-mm-dd"),BDiv_RAW!$F$6:$G$1048576,2,FALSE),0))*$N$2</f>
        <v>0</v>
      </c>
      <c r="G559" s="81">
        <f t="shared" ca="1" si="68"/>
        <v>44410</v>
      </c>
      <c r="H559" s="54">
        <f t="shared" ca="1" si="72"/>
        <v>44410</v>
      </c>
      <c r="I559" s="117">
        <f ca="1">VALUE(IFERROR(VLOOKUP(TEXT(H559,"yyyy-mm-dd"),BDiv_RAW!$I$6:$J$1048576,2,FALSE),0))*$N$2</f>
        <v>0</v>
      </c>
      <c r="J559" s="81">
        <f t="shared" ca="1" si="69"/>
        <v>44410</v>
      </c>
      <c r="K559" s="54">
        <f t="shared" ca="1" si="73"/>
        <v>44410</v>
      </c>
      <c r="L559" s="117">
        <f ca="1">VALUE(IFERROR(VLOOKUP(TEXT(K559,"yyyy-mm-dd"),BDiv_RAW!$L$6:$M$1048576,2,FALSE),0))*$N$2</f>
        <v>0</v>
      </c>
    </row>
    <row r="560" spans="1:12" ht="16.5">
      <c r="A560" s="120">
        <f t="shared" ca="1" si="66"/>
        <v>44411</v>
      </c>
      <c r="B560" s="54">
        <f t="shared" ca="1" si="70"/>
        <v>44411</v>
      </c>
      <c r="C560" s="117">
        <f ca="1">VALUE(IFERROR(VLOOKUP(TEXT(B560,"yyyy-mm-dd"),BDiv_RAW!$C$6:$D$1048576,2,FALSE),0))*$N$2</f>
        <v>0</v>
      </c>
      <c r="D560" s="81">
        <f t="shared" ca="1" si="67"/>
        <v>44411</v>
      </c>
      <c r="E560" s="54">
        <f t="shared" ca="1" si="71"/>
        <v>44411</v>
      </c>
      <c r="F560" s="117">
        <f ca="1">VALUE(IFERROR(VLOOKUP(TEXT(E560,"yyyy-mm-dd"),BDiv_RAW!$F$6:$G$1048576,2,FALSE),0))*$N$2</f>
        <v>0</v>
      </c>
      <c r="G560" s="81">
        <f t="shared" ca="1" si="68"/>
        <v>44411</v>
      </c>
      <c r="H560" s="54">
        <f t="shared" ca="1" si="72"/>
        <v>44411</v>
      </c>
      <c r="I560" s="117">
        <f ca="1">VALUE(IFERROR(VLOOKUP(TEXT(H560,"yyyy-mm-dd"),BDiv_RAW!$I$6:$J$1048576,2,FALSE),0))*$N$2</f>
        <v>0</v>
      </c>
      <c r="J560" s="81">
        <f t="shared" ca="1" si="69"/>
        <v>44411</v>
      </c>
      <c r="K560" s="54">
        <f t="shared" ca="1" si="73"/>
        <v>44411</v>
      </c>
      <c r="L560" s="117">
        <f ca="1">VALUE(IFERROR(VLOOKUP(TEXT(K560,"yyyy-mm-dd"),BDiv_RAW!$L$6:$M$1048576,2,FALSE),0))*$N$2</f>
        <v>0</v>
      </c>
    </row>
    <row r="561" spans="1:12" ht="16.5">
      <c r="A561" s="120">
        <f t="shared" ca="1" si="66"/>
        <v>44412</v>
      </c>
      <c r="B561" s="54">
        <f t="shared" ca="1" si="70"/>
        <v>44412</v>
      </c>
      <c r="C561" s="117">
        <f ca="1">VALUE(IFERROR(VLOOKUP(TEXT(B561,"yyyy-mm-dd"),BDiv_RAW!$C$6:$D$1048576,2,FALSE),0))*$N$2</f>
        <v>0</v>
      </c>
      <c r="D561" s="81">
        <f t="shared" ca="1" si="67"/>
        <v>44412</v>
      </c>
      <c r="E561" s="54">
        <f t="shared" ca="1" si="71"/>
        <v>44412</v>
      </c>
      <c r="F561" s="117">
        <f ca="1">VALUE(IFERROR(VLOOKUP(TEXT(E561,"yyyy-mm-dd"),BDiv_RAW!$F$6:$G$1048576,2,FALSE),0))*$N$2</f>
        <v>0</v>
      </c>
      <c r="G561" s="81">
        <f t="shared" ca="1" si="68"/>
        <v>44412</v>
      </c>
      <c r="H561" s="54">
        <f t="shared" ca="1" si="72"/>
        <v>44412</v>
      </c>
      <c r="I561" s="117">
        <f ca="1">VALUE(IFERROR(VLOOKUP(TEXT(H561,"yyyy-mm-dd"),BDiv_RAW!$I$6:$J$1048576,2,FALSE),0))*$N$2</f>
        <v>0</v>
      </c>
      <c r="J561" s="81">
        <f t="shared" ca="1" si="69"/>
        <v>44412</v>
      </c>
      <c r="K561" s="54">
        <f t="shared" ca="1" si="73"/>
        <v>44412</v>
      </c>
      <c r="L561" s="117">
        <f ca="1">VALUE(IFERROR(VLOOKUP(TEXT(K561,"yyyy-mm-dd"),BDiv_RAW!$L$6:$M$1048576,2,FALSE),0))*$N$2</f>
        <v>0</v>
      </c>
    </row>
    <row r="562" spans="1:12" ht="16.5">
      <c r="A562" s="120">
        <f t="shared" ca="1" si="66"/>
        <v>44413</v>
      </c>
      <c r="B562" s="54">
        <f t="shared" ca="1" si="70"/>
        <v>44413</v>
      </c>
      <c r="C562" s="117">
        <f ca="1">VALUE(IFERROR(VLOOKUP(TEXT(B562,"yyyy-mm-dd"),BDiv_RAW!$C$6:$D$1048576,2,FALSE),0))*$N$2</f>
        <v>0</v>
      </c>
      <c r="D562" s="81">
        <f t="shared" ca="1" si="67"/>
        <v>44413</v>
      </c>
      <c r="E562" s="54">
        <f t="shared" ca="1" si="71"/>
        <v>44413</v>
      </c>
      <c r="F562" s="117">
        <f ca="1">VALUE(IFERROR(VLOOKUP(TEXT(E562,"yyyy-mm-dd"),BDiv_RAW!$F$6:$G$1048576,2,FALSE),0))*$N$2</f>
        <v>0</v>
      </c>
      <c r="G562" s="81">
        <f t="shared" ca="1" si="68"/>
        <v>44413</v>
      </c>
      <c r="H562" s="54">
        <f t="shared" ca="1" si="72"/>
        <v>44413</v>
      </c>
      <c r="I562" s="117">
        <f ca="1">VALUE(IFERROR(VLOOKUP(TEXT(H562,"yyyy-mm-dd"),BDiv_RAW!$I$6:$J$1048576,2,FALSE),0))*$N$2</f>
        <v>0</v>
      </c>
      <c r="J562" s="81">
        <f t="shared" ca="1" si="69"/>
        <v>44413</v>
      </c>
      <c r="K562" s="54">
        <f t="shared" ca="1" si="73"/>
        <v>44413</v>
      </c>
      <c r="L562" s="117">
        <f ca="1">VALUE(IFERROR(VLOOKUP(TEXT(K562,"yyyy-mm-dd"),BDiv_RAW!$L$6:$M$1048576,2,FALSE),0))*$N$2</f>
        <v>0</v>
      </c>
    </row>
    <row r="563" spans="1:12" ht="16.5">
      <c r="A563" s="120">
        <f t="shared" ca="1" si="66"/>
        <v>44414</v>
      </c>
      <c r="B563" s="54">
        <f t="shared" ca="1" si="70"/>
        <v>44414</v>
      </c>
      <c r="C563" s="117">
        <f ca="1">VALUE(IFERROR(VLOOKUP(TEXT(B563,"yyyy-mm-dd"),BDiv_RAW!$C$6:$D$1048576,2,FALSE),0))*$N$2</f>
        <v>0</v>
      </c>
      <c r="D563" s="81">
        <f t="shared" ca="1" si="67"/>
        <v>44414</v>
      </c>
      <c r="E563" s="54">
        <f t="shared" ca="1" si="71"/>
        <v>44414</v>
      </c>
      <c r="F563" s="117">
        <f ca="1">VALUE(IFERROR(VLOOKUP(TEXT(E563,"yyyy-mm-dd"),BDiv_RAW!$F$6:$G$1048576,2,FALSE),0))*$N$2</f>
        <v>0</v>
      </c>
      <c r="G563" s="81">
        <f t="shared" ca="1" si="68"/>
        <v>44414</v>
      </c>
      <c r="H563" s="54">
        <f t="shared" ca="1" si="72"/>
        <v>44414</v>
      </c>
      <c r="I563" s="117">
        <f ca="1">VALUE(IFERROR(VLOOKUP(TEXT(H563,"yyyy-mm-dd"),BDiv_RAW!$I$6:$J$1048576,2,FALSE),0))*$N$2</f>
        <v>0</v>
      </c>
      <c r="J563" s="81">
        <f t="shared" ca="1" si="69"/>
        <v>44414</v>
      </c>
      <c r="K563" s="54">
        <f t="shared" ca="1" si="73"/>
        <v>44414</v>
      </c>
      <c r="L563" s="117">
        <f ca="1">VALUE(IFERROR(VLOOKUP(TEXT(K563,"yyyy-mm-dd"),BDiv_RAW!$L$6:$M$1048576,2,FALSE),0))*$N$2</f>
        <v>0</v>
      </c>
    </row>
    <row r="564" spans="1:12" ht="16.5">
      <c r="A564" s="120">
        <f t="shared" ca="1" si="66"/>
        <v>44415</v>
      </c>
      <c r="B564" s="54">
        <f t="shared" ca="1" si="70"/>
        <v>44415</v>
      </c>
      <c r="C564" s="117">
        <f ca="1">VALUE(IFERROR(VLOOKUP(TEXT(B564,"yyyy-mm-dd"),BDiv_RAW!$C$6:$D$1048576,2,FALSE),0))*$N$2</f>
        <v>0</v>
      </c>
      <c r="D564" s="81">
        <f t="shared" ca="1" si="67"/>
        <v>44415</v>
      </c>
      <c r="E564" s="54">
        <f t="shared" ca="1" si="71"/>
        <v>44415</v>
      </c>
      <c r="F564" s="117">
        <f ca="1">VALUE(IFERROR(VLOOKUP(TEXT(E564,"yyyy-mm-dd"),BDiv_RAW!$F$6:$G$1048576,2,FALSE),0))*$N$2</f>
        <v>0</v>
      </c>
      <c r="G564" s="81">
        <f t="shared" ca="1" si="68"/>
        <v>44415</v>
      </c>
      <c r="H564" s="54">
        <f t="shared" ca="1" si="72"/>
        <v>44415</v>
      </c>
      <c r="I564" s="117">
        <f ca="1">VALUE(IFERROR(VLOOKUP(TEXT(H564,"yyyy-mm-dd"),BDiv_RAW!$I$6:$J$1048576,2,FALSE),0))*$N$2</f>
        <v>0</v>
      </c>
      <c r="J564" s="81">
        <f t="shared" ca="1" si="69"/>
        <v>44415</v>
      </c>
      <c r="K564" s="54">
        <f t="shared" ca="1" si="73"/>
        <v>44415</v>
      </c>
      <c r="L564" s="117">
        <f ca="1">VALUE(IFERROR(VLOOKUP(TEXT(K564,"yyyy-mm-dd"),BDiv_RAW!$L$6:$M$1048576,2,FALSE),0))*$N$2</f>
        <v>0</v>
      </c>
    </row>
    <row r="565" spans="1:12" ht="16.5">
      <c r="A565" s="120">
        <f t="shared" ca="1" si="66"/>
        <v>44416</v>
      </c>
      <c r="B565" s="54">
        <f t="shared" ca="1" si="70"/>
        <v>44416</v>
      </c>
      <c r="C565" s="117">
        <f ca="1">VALUE(IFERROR(VLOOKUP(TEXT(B565,"yyyy-mm-dd"),BDiv_RAW!$C$6:$D$1048576,2,FALSE),0))*$N$2</f>
        <v>0</v>
      </c>
      <c r="D565" s="81">
        <f t="shared" ca="1" si="67"/>
        <v>44416</v>
      </c>
      <c r="E565" s="54">
        <f t="shared" ca="1" si="71"/>
        <v>44416</v>
      </c>
      <c r="F565" s="117">
        <f ca="1">VALUE(IFERROR(VLOOKUP(TEXT(E565,"yyyy-mm-dd"),BDiv_RAW!$F$6:$G$1048576,2,FALSE),0))*$N$2</f>
        <v>0</v>
      </c>
      <c r="G565" s="81">
        <f t="shared" ca="1" si="68"/>
        <v>44416</v>
      </c>
      <c r="H565" s="54">
        <f t="shared" ca="1" si="72"/>
        <v>44416</v>
      </c>
      <c r="I565" s="117">
        <f ca="1">VALUE(IFERROR(VLOOKUP(TEXT(H565,"yyyy-mm-dd"),BDiv_RAW!$I$6:$J$1048576,2,FALSE),0))*$N$2</f>
        <v>0</v>
      </c>
      <c r="J565" s="81">
        <f t="shared" ca="1" si="69"/>
        <v>44416</v>
      </c>
      <c r="K565" s="54">
        <f t="shared" ca="1" si="73"/>
        <v>44416</v>
      </c>
      <c r="L565" s="117">
        <f ca="1">VALUE(IFERROR(VLOOKUP(TEXT(K565,"yyyy-mm-dd"),BDiv_RAW!$L$6:$M$1048576,2,FALSE),0))*$N$2</f>
        <v>0</v>
      </c>
    </row>
    <row r="566" spans="1:12" ht="16.5">
      <c r="A566" s="120">
        <f t="shared" ca="1" si="66"/>
        <v>44417</v>
      </c>
      <c r="B566" s="54">
        <f t="shared" ca="1" si="70"/>
        <v>44417</v>
      </c>
      <c r="C566" s="117">
        <f ca="1">VALUE(IFERROR(VLOOKUP(TEXT(B566,"yyyy-mm-dd"),BDiv_RAW!$C$6:$D$1048576,2,FALSE),0))*$N$2</f>
        <v>0</v>
      </c>
      <c r="D566" s="81">
        <f t="shared" ca="1" si="67"/>
        <v>44417</v>
      </c>
      <c r="E566" s="54">
        <f t="shared" ca="1" si="71"/>
        <v>44417</v>
      </c>
      <c r="F566" s="117">
        <f ca="1">VALUE(IFERROR(VLOOKUP(TEXT(E566,"yyyy-mm-dd"),BDiv_RAW!$F$6:$G$1048576,2,FALSE),0))*$N$2</f>
        <v>0</v>
      </c>
      <c r="G566" s="81">
        <f t="shared" ca="1" si="68"/>
        <v>44417</v>
      </c>
      <c r="H566" s="54">
        <f t="shared" ca="1" si="72"/>
        <v>44417</v>
      </c>
      <c r="I566" s="117">
        <f ca="1">VALUE(IFERROR(VLOOKUP(TEXT(H566,"yyyy-mm-dd"),BDiv_RAW!$I$6:$J$1048576,2,FALSE),0))*$N$2</f>
        <v>0</v>
      </c>
      <c r="J566" s="81">
        <f t="shared" ca="1" si="69"/>
        <v>44417</v>
      </c>
      <c r="K566" s="54">
        <f t="shared" ca="1" si="73"/>
        <v>44417</v>
      </c>
      <c r="L566" s="117">
        <f ca="1">VALUE(IFERROR(VLOOKUP(TEXT(K566,"yyyy-mm-dd"),BDiv_RAW!$L$6:$M$1048576,2,FALSE),0))*$N$2</f>
        <v>0</v>
      </c>
    </row>
    <row r="567" spans="1:12" ht="16.5">
      <c r="A567" s="120">
        <f t="shared" ca="1" si="66"/>
        <v>44418</v>
      </c>
      <c r="B567" s="54">
        <f t="shared" ca="1" si="70"/>
        <v>44418</v>
      </c>
      <c r="C567" s="117">
        <f ca="1">VALUE(IFERROR(VLOOKUP(TEXT(B567,"yyyy-mm-dd"),BDiv_RAW!$C$6:$D$1048576,2,FALSE),0))*$N$2</f>
        <v>0</v>
      </c>
      <c r="D567" s="81">
        <f t="shared" ca="1" si="67"/>
        <v>44418</v>
      </c>
      <c r="E567" s="54">
        <f t="shared" ca="1" si="71"/>
        <v>44418</v>
      </c>
      <c r="F567" s="117">
        <f ca="1">VALUE(IFERROR(VLOOKUP(TEXT(E567,"yyyy-mm-dd"),BDiv_RAW!$F$6:$G$1048576,2,FALSE),0))*$N$2</f>
        <v>0</v>
      </c>
      <c r="G567" s="81">
        <f t="shared" ca="1" si="68"/>
        <v>44418</v>
      </c>
      <c r="H567" s="54">
        <f t="shared" ca="1" si="72"/>
        <v>44418</v>
      </c>
      <c r="I567" s="117">
        <f ca="1">VALUE(IFERROR(VLOOKUP(TEXT(H567,"yyyy-mm-dd"),BDiv_RAW!$I$6:$J$1048576,2,FALSE),0))*$N$2</f>
        <v>0</v>
      </c>
      <c r="J567" s="81">
        <f t="shared" ca="1" si="69"/>
        <v>44418</v>
      </c>
      <c r="K567" s="54">
        <f t="shared" ca="1" si="73"/>
        <v>44418</v>
      </c>
      <c r="L567" s="117">
        <f ca="1">VALUE(IFERROR(VLOOKUP(TEXT(K567,"yyyy-mm-dd"),BDiv_RAW!$L$6:$M$1048576,2,FALSE),0))*$N$2</f>
        <v>0</v>
      </c>
    </row>
    <row r="568" spans="1:12" ht="16.5">
      <c r="A568" s="120">
        <f t="shared" ca="1" si="66"/>
        <v>44419</v>
      </c>
      <c r="B568" s="54">
        <f t="shared" ca="1" si="70"/>
        <v>44419</v>
      </c>
      <c r="C568" s="117">
        <f ca="1">VALUE(IFERROR(VLOOKUP(TEXT(B568,"yyyy-mm-dd"),BDiv_RAW!$C$6:$D$1048576,2,FALSE),0))*$N$2</f>
        <v>0</v>
      </c>
      <c r="D568" s="81">
        <f t="shared" ca="1" si="67"/>
        <v>44419</v>
      </c>
      <c r="E568" s="54">
        <f t="shared" ca="1" si="71"/>
        <v>44419</v>
      </c>
      <c r="F568" s="117">
        <f ca="1">VALUE(IFERROR(VLOOKUP(TEXT(E568,"yyyy-mm-dd"),BDiv_RAW!$F$6:$G$1048576,2,FALSE),0))*$N$2</f>
        <v>0</v>
      </c>
      <c r="G568" s="81">
        <f t="shared" ca="1" si="68"/>
        <v>44419</v>
      </c>
      <c r="H568" s="54">
        <f t="shared" ca="1" si="72"/>
        <v>44419</v>
      </c>
      <c r="I568" s="117">
        <f ca="1">VALUE(IFERROR(VLOOKUP(TEXT(H568,"yyyy-mm-dd"),BDiv_RAW!$I$6:$J$1048576,2,FALSE),0))*$N$2</f>
        <v>0</v>
      </c>
      <c r="J568" s="81">
        <f t="shared" ca="1" si="69"/>
        <v>44419</v>
      </c>
      <c r="K568" s="54">
        <f t="shared" ca="1" si="73"/>
        <v>44419</v>
      </c>
      <c r="L568" s="117">
        <f ca="1">VALUE(IFERROR(VLOOKUP(TEXT(K568,"yyyy-mm-dd"),BDiv_RAW!$L$6:$M$1048576,2,FALSE),0))*$N$2</f>
        <v>0</v>
      </c>
    </row>
    <row r="569" spans="1:12" ht="16.5">
      <c r="A569" s="120">
        <f t="shared" ca="1" si="66"/>
        <v>44420</v>
      </c>
      <c r="B569" s="54">
        <f t="shared" ca="1" si="70"/>
        <v>44420</v>
      </c>
      <c r="C569" s="117">
        <f ca="1">VALUE(IFERROR(VLOOKUP(TEXT(B569,"yyyy-mm-dd"),BDiv_RAW!$C$6:$D$1048576,2,FALSE),0))*$N$2</f>
        <v>0</v>
      </c>
      <c r="D569" s="81">
        <f t="shared" ca="1" si="67"/>
        <v>44420</v>
      </c>
      <c r="E569" s="54">
        <f t="shared" ca="1" si="71"/>
        <v>44420</v>
      </c>
      <c r="F569" s="117">
        <f ca="1">VALUE(IFERROR(VLOOKUP(TEXT(E569,"yyyy-mm-dd"),BDiv_RAW!$F$6:$G$1048576,2,FALSE),0))*$N$2</f>
        <v>0</v>
      </c>
      <c r="G569" s="81">
        <f t="shared" ca="1" si="68"/>
        <v>44420</v>
      </c>
      <c r="H569" s="54">
        <f t="shared" ca="1" si="72"/>
        <v>44420</v>
      </c>
      <c r="I569" s="117">
        <f ca="1">VALUE(IFERROR(VLOOKUP(TEXT(H569,"yyyy-mm-dd"),BDiv_RAW!$I$6:$J$1048576,2,FALSE),0))*$N$2</f>
        <v>0</v>
      </c>
      <c r="J569" s="81">
        <f t="shared" ca="1" si="69"/>
        <v>44420</v>
      </c>
      <c r="K569" s="54">
        <f t="shared" ca="1" si="73"/>
        <v>44420</v>
      </c>
      <c r="L569" s="117">
        <f ca="1">VALUE(IFERROR(VLOOKUP(TEXT(K569,"yyyy-mm-dd"),BDiv_RAW!$L$6:$M$1048576,2,FALSE),0))*$N$2</f>
        <v>0</v>
      </c>
    </row>
    <row r="570" spans="1:12" ht="16.5">
      <c r="A570" s="120">
        <f t="shared" ca="1" si="66"/>
        <v>44421</v>
      </c>
      <c r="B570" s="54">
        <f t="shared" ca="1" si="70"/>
        <v>44421</v>
      </c>
      <c r="C570" s="117">
        <f ca="1">VALUE(IFERROR(VLOOKUP(TEXT(B570,"yyyy-mm-dd"),BDiv_RAW!$C$6:$D$1048576,2,FALSE),0))*$N$2</f>
        <v>0</v>
      </c>
      <c r="D570" s="81">
        <f t="shared" ca="1" si="67"/>
        <v>44421</v>
      </c>
      <c r="E570" s="54">
        <f t="shared" ca="1" si="71"/>
        <v>44421</v>
      </c>
      <c r="F570" s="117">
        <f ca="1">VALUE(IFERROR(VLOOKUP(TEXT(E570,"yyyy-mm-dd"),BDiv_RAW!$F$6:$G$1048576,2,FALSE),0))*$N$2</f>
        <v>0</v>
      </c>
      <c r="G570" s="81">
        <f t="shared" ca="1" si="68"/>
        <v>44421</v>
      </c>
      <c r="H570" s="54">
        <f t="shared" ca="1" si="72"/>
        <v>44421</v>
      </c>
      <c r="I570" s="117">
        <f ca="1">VALUE(IFERROR(VLOOKUP(TEXT(H570,"yyyy-mm-dd"),BDiv_RAW!$I$6:$J$1048576,2,FALSE),0))*$N$2</f>
        <v>0</v>
      </c>
      <c r="J570" s="81">
        <f t="shared" ca="1" si="69"/>
        <v>44421</v>
      </c>
      <c r="K570" s="54">
        <f t="shared" ca="1" si="73"/>
        <v>44421</v>
      </c>
      <c r="L570" s="117">
        <f ca="1">VALUE(IFERROR(VLOOKUP(TEXT(K570,"yyyy-mm-dd"),BDiv_RAW!$L$6:$M$1048576,2,FALSE),0))*$N$2</f>
        <v>0</v>
      </c>
    </row>
    <row r="571" spans="1:12" ht="16.5">
      <c r="A571" s="120">
        <f t="shared" ca="1" si="66"/>
        <v>44422</v>
      </c>
      <c r="B571" s="54">
        <f t="shared" ca="1" si="70"/>
        <v>44422</v>
      </c>
      <c r="C571" s="117">
        <f ca="1">VALUE(IFERROR(VLOOKUP(TEXT(B571,"yyyy-mm-dd"),BDiv_RAW!$C$6:$D$1048576,2,FALSE),0))*$N$2</f>
        <v>0</v>
      </c>
      <c r="D571" s="81">
        <f t="shared" ca="1" si="67"/>
        <v>44422</v>
      </c>
      <c r="E571" s="54">
        <f t="shared" ca="1" si="71"/>
        <v>44422</v>
      </c>
      <c r="F571" s="117">
        <f ca="1">VALUE(IFERROR(VLOOKUP(TEXT(E571,"yyyy-mm-dd"),BDiv_RAW!$F$6:$G$1048576,2,FALSE),0))*$N$2</f>
        <v>0</v>
      </c>
      <c r="G571" s="81">
        <f t="shared" ca="1" si="68"/>
        <v>44422</v>
      </c>
      <c r="H571" s="54">
        <f t="shared" ca="1" si="72"/>
        <v>44422</v>
      </c>
      <c r="I571" s="117">
        <f ca="1">VALUE(IFERROR(VLOOKUP(TEXT(H571,"yyyy-mm-dd"),BDiv_RAW!$I$6:$J$1048576,2,FALSE),0))*$N$2</f>
        <v>0</v>
      </c>
      <c r="J571" s="81">
        <f t="shared" ca="1" si="69"/>
        <v>44422</v>
      </c>
      <c r="K571" s="54">
        <f t="shared" ca="1" si="73"/>
        <v>44422</v>
      </c>
      <c r="L571" s="117">
        <f ca="1">VALUE(IFERROR(VLOOKUP(TEXT(K571,"yyyy-mm-dd"),BDiv_RAW!$L$6:$M$1048576,2,FALSE),0))*$N$2</f>
        <v>0</v>
      </c>
    </row>
    <row r="572" spans="1:12" ht="16.5">
      <c r="A572" s="120">
        <f t="shared" ca="1" si="66"/>
        <v>44423</v>
      </c>
      <c r="B572" s="54">
        <f t="shared" ca="1" si="70"/>
        <v>44423</v>
      </c>
      <c r="C572" s="117">
        <f ca="1">VALUE(IFERROR(VLOOKUP(TEXT(B572,"yyyy-mm-dd"),BDiv_RAW!$C$6:$D$1048576,2,FALSE),0))*$N$2</f>
        <v>0</v>
      </c>
      <c r="D572" s="81">
        <f t="shared" ca="1" si="67"/>
        <v>44423</v>
      </c>
      <c r="E572" s="54">
        <f t="shared" ca="1" si="71"/>
        <v>44423</v>
      </c>
      <c r="F572" s="117">
        <f ca="1">VALUE(IFERROR(VLOOKUP(TEXT(E572,"yyyy-mm-dd"),BDiv_RAW!$F$6:$G$1048576,2,FALSE),0))*$N$2</f>
        <v>0</v>
      </c>
      <c r="G572" s="81">
        <f t="shared" ca="1" si="68"/>
        <v>44423</v>
      </c>
      <c r="H572" s="54">
        <f t="shared" ca="1" si="72"/>
        <v>44423</v>
      </c>
      <c r="I572" s="117">
        <f ca="1">VALUE(IFERROR(VLOOKUP(TEXT(H572,"yyyy-mm-dd"),BDiv_RAW!$I$6:$J$1048576,2,FALSE),0))*$N$2</f>
        <v>0</v>
      </c>
      <c r="J572" s="81">
        <f t="shared" ca="1" si="69"/>
        <v>44423</v>
      </c>
      <c r="K572" s="54">
        <f t="shared" ca="1" si="73"/>
        <v>44423</v>
      </c>
      <c r="L572" s="117">
        <f ca="1">VALUE(IFERROR(VLOOKUP(TEXT(K572,"yyyy-mm-dd"),BDiv_RAW!$L$6:$M$1048576,2,FALSE),0))*$N$2</f>
        <v>0</v>
      </c>
    </row>
    <row r="573" spans="1:12" ht="16.5">
      <c r="A573" s="120">
        <f t="shared" ca="1" si="66"/>
        <v>44424</v>
      </c>
      <c r="B573" s="54">
        <f t="shared" ca="1" si="70"/>
        <v>44424</v>
      </c>
      <c r="C573" s="117">
        <f ca="1">VALUE(IFERROR(VLOOKUP(TEXT(B573,"yyyy-mm-dd"),BDiv_RAW!$C$6:$D$1048576,2,FALSE),0))*$N$2</f>
        <v>0</v>
      </c>
      <c r="D573" s="81">
        <f t="shared" ca="1" si="67"/>
        <v>44424</v>
      </c>
      <c r="E573" s="54">
        <f t="shared" ca="1" si="71"/>
        <v>44424</v>
      </c>
      <c r="F573" s="117">
        <f ca="1">VALUE(IFERROR(VLOOKUP(TEXT(E573,"yyyy-mm-dd"),BDiv_RAW!$F$6:$G$1048576,2,FALSE),0))*$N$2</f>
        <v>0</v>
      </c>
      <c r="G573" s="81">
        <f t="shared" ca="1" si="68"/>
        <v>44424</v>
      </c>
      <c r="H573" s="54">
        <f t="shared" ca="1" si="72"/>
        <v>44424</v>
      </c>
      <c r="I573" s="117">
        <f ca="1">VALUE(IFERROR(VLOOKUP(TEXT(H573,"yyyy-mm-dd"),BDiv_RAW!$I$6:$J$1048576,2,FALSE),0))*$N$2</f>
        <v>0</v>
      </c>
      <c r="J573" s="81">
        <f t="shared" ca="1" si="69"/>
        <v>44424</v>
      </c>
      <c r="K573" s="54">
        <f t="shared" ca="1" si="73"/>
        <v>44424</v>
      </c>
      <c r="L573" s="117">
        <f ca="1">VALUE(IFERROR(VLOOKUP(TEXT(K573,"yyyy-mm-dd"),BDiv_RAW!$L$6:$M$1048576,2,FALSE),0))*$N$2</f>
        <v>0</v>
      </c>
    </row>
    <row r="574" spans="1:12" ht="16.5">
      <c r="A574" s="120">
        <f t="shared" ca="1" si="66"/>
        <v>44425</v>
      </c>
      <c r="B574" s="54">
        <f t="shared" ca="1" si="70"/>
        <v>44425</v>
      </c>
      <c r="C574" s="117">
        <f ca="1">VALUE(IFERROR(VLOOKUP(TEXT(B574,"yyyy-mm-dd"),BDiv_RAW!$C$6:$D$1048576,2,FALSE),0))*$N$2</f>
        <v>0</v>
      </c>
      <c r="D574" s="81">
        <f t="shared" ca="1" si="67"/>
        <v>44425</v>
      </c>
      <c r="E574" s="54">
        <f t="shared" ca="1" si="71"/>
        <v>44425</v>
      </c>
      <c r="F574" s="117">
        <f ca="1">VALUE(IFERROR(VLOOKUP(TEXT(E574,"yyyy-mm-dd"),BDiv_RAW!$F$6:$G$1048576,2,FALSE),0))*$N$2</f>
        <v>0</v>
      </c>
      <c r="G574" s="81">
        <f t="shared" ca="1" si="68"/>
        <v>44425</v>
      </c>
      <c r="H574" s="54">
        <f t="shared" ca="1" si="72"/>
        <v>44425</v>
      </c>
      <c r="I574" s="117">
        <f ca="1">VALUE(IFERROR(VLOOKUP(TEXT(H574,"yyyy-mm-dd"),BDiv_RAW!$I$6:$J$1048576,2,FALSE),0))*$N$2</f>
        <v>0</v>
      </c>
      <c r="J574" s="81">
        <f t="shared" ca="1" si="69"/>
        <v>44425</v>
      </c>
      <c r="K574" s="54">
        <f t="shared" ca="1" si="73"/>
        <v>44425</v>
      </c>
      <c r="L574" s="117">
        <f ca="1">VALUE(IFERROR(VLOOKUP(TEXT(K574,"yyyy-mm-dd"),BDiv_RAW!$L$6:$M$1048576,2,FALSE),0))*$N$2</f>
        <v>0</v>
      </c>
    </row>
    <row r="575" spans="1:12" ht="16.5">
      <c r="A575" s="120">
        <f t="shared" ca="1" si="66"/>
        <v>44426</v>
      </c>
      <c r="B575" s="54">
        <f t="shared" ca="1" si="70"/>
        <v>44426</v>
      </c>
      <c r="C575" s="117">
        <f ca="1">VALUE(IFERROR(VLOOKUP(TEXT(B575,"yyyy-mm-dd"),BDiv_RAW!$C$6:$D$1048576,2,FALSE),0))*$N$2</f>
        <v>0</v>
      </c>
      <c r="D575" s="81">
        <f t="shared" ca="1" si="67"/>
        <v>44426</v>
      </c>
      <c r="E575" s="54">
        <f t="shared" ca="1" si="71"/>
        <v>44426</v>
      </c>
      <c r="F575" s="117">
        <f ca="1">VALUE(IFERROR(VLOOKUP(TEXT(E575,"yyyy-mm-dd"),BDiv_RAW!$F$6:$G$1048576,2,FALSE),0))*$N$2</f>
        <v>0</v>
      </c>
      <c r="G575" s="81">
        <f t="shared" ca="1" si="68"/>
        <v>44426</v>
      </c>
      <c r="H575" s="54">
        <f t="shared" ca="1" si="72"/>
        <v>44426</v>
      </c>
      <c r="I575" s="117">
        <f ca="1">VALUE(IFERROR(VLOOKUP(TEXT(H575,"yyyy-mm-dd"),BDiv_RAW!$I$6:$J$1048576,2,FALSE),0))*$N$2</f>
        <v>0</v>
      </c>
      <c r="J575" s="81">
        <f t="shared" ca="1" si="69"/>
        <v>44426</v>
      </c>
      <c r="K575" s="54">
        <f t="shared" ca="1" si="73"/>
        <v>44426</v>
      </c>
      <c r="L575" s="117">
        <f ca="1">VALUE(IFERROR(VLOOKUP(TEXT(K575,"yyyy-mm-dd"),BDiv_RAW!$L$6:$M$1048576,2,FALSE),0))*$N$2</f>
        <v>0</v>
      </c>
    </row>
    <row r="576" spans="1:12" ht="16.5">
      <c r="A576" s="120">
        <f t="shared" ca="1" si="66"/>
        <v>44427</v>
      </c>
      <c r="B576" s="54">
        <f t="shared" ca="1" si="70"/>
        <v>44427</v>
      </c>
      <c r="C576" s="117">
        <f ca="1">VALUE(IFERROR(VLOOKUP(TEXT(B576,"yyyy-mm-dd"),BDiv_RAW!$C$6:$D$1048576,2,FALSE),0))*$N$2</f>
        <v>0</v>
      </c>
      <c r="D576" s="81">
        <f t="shared" ca="1" si="67"/>
        <v>44427</v>
      </c>
      <c r="E576" s="54">
        <f t="shared" ca="1" si="71"/>
        <v>44427</v>
      </c>
      <c r="F576" s="117">
        <f ca="1">VALUE(IFERROR(VLOOKUP(TEXT(E576,"yyyy-mm-dd"),BDiv_RAW!$F$6:$G$1048576,2,FALSE),0))*$N$2</f>
        <v>0</v>
      </c>
      <c r="G576" s="81">
        <f t="shared" ca="1" si="68"/>
        <v>44427</v>
      </c>
      <c r="H576" s="54">
        <f t="shared" ca="1" si="72"/>
        <v>44427</v>
      </c>
      <c r="I576" s="117">
        <f ca="1">VALUE(IFERROR(VLOOKUP(TEXT(H576,"yyyy-mm-dd"),BDiv_RAW!$I$6:$J$1048576,2,FALSE),0))*$N$2</f>
        <v>0</v>
      </c>
      <c r="J576" s="81">
        <f t="shared" ca="1" si="69"/>
        <v>44427</v>
      </c>
      <c r="K576" s="54">
        <f t="shared" ca="1" si="73"/>
        <v>44427</v>
      </c>
      <c r="L576" s="117">
        <f ca="1">VALUE(IFERROR(VLOOKUP(TEXT(K576,"yyyy-mm-dd"),BDiv_RAW!$L$6:$M$1048576,2,FALSE),0))*$N$2</f>
        <v>0</v>
      </c>
    </row>
    <row r="577" spans="1:12" ht="16.5">
      <c r="A577" s="120">
        <f t="shared" ca="1" si="66"/>
        <v>44428</v>
      </c>
      <c r="B577" s="54">
        <f t="shared" ca="1" si="70"/>
        <v>44428</v>
      </c>
      <c r="C577" s="117">
        <f ca="1">VALUE(IFERROR(VLOOKUP(TEXT(B577,"yyyy-mm-dd"),BDiv_RAW!$C$6:$D$1048576,2,FALSE),0))*$N$2</f>
        <v>0</v>
      </c>
      <c r="D577" s="81">
        <f t="shared" ca="1" si="67"/>
        <v>44428</v>
      </c>
      <c r="E577" s="54">
        <f t="shared" ca="1" si="71"/>
        <v>44428</v>
      </c>
      <c r="F577" s="117">
        <f ca="1">VALUE(IFERROR(VLOOKUP(TEXT(E577,"yyyy-mm-dd"),BDiv_RAW!$F$6:$G$1048576,2,FALSE),0))*$N$2</f>
        <v>0</v>
      </c>
      <c r="G577" s="81">
        <f t="shared" ca="1" si="68"/>
        <v>44428</v>
      </c>
      <c r="H577" s="54">
        <f t="shared" ca="1" si="72"/>
        <v>44428</v>
      </c>
      <c r="I577" s="117">
        <f ca="1">VALUE(IFERROR(VLOOKUP(TEXT(H577,"yyyy-mm-dd"),BDiv_RAW!$I$6:$J$1048576,2,FALSE),0))*$N$2</f>
        <v>0</v>
      </c>
      <c r="J577" s="81">
        <f t="shared" ca="1" si="69"/>
        <v>44428</v>
      </c>
      <c r="K577" s="54">
        <f t="shared" ca="1" si="73"/>
        <v>44428</v>
      </c>
      <c r="L577" s="117">
        <f ca="1">VALUE(IFERROR(VLOOKUP(TEXT(K577,"yyyy-mm-dd"),BDiv_RAW!$L$6:$M$1048576,2,FALSE),0))*$N$2</f>
        <v>0</v>
      </c>
    </row>
    <row r="578" spans="1:12" ht="16.5">
      <c r="A578" s="120">
        <f t="shared" ca="1" si="66"/>
        <v>44429</v>
      </c>
      <c r="B578" s="54">
        <f t="shared" ca="1" si="70"/>
        <v>44429</v>
      </c>
      <c r="C578" s="117">
        <f ca="1">VALUE(IFERROR(VLOOKUP(TEXT(B578,"yyyy-mm-dd"),BDiv_RAW!$C$6:$D$1048576,2,FALSE),0))*$N$2</f>
        <v>0</v>
      </c>
      <c r="D578" s="81">
        <f t="shared" ca="1" si="67"/>
        <v>44429</v>
      </c>
      <c r="E578" s="54">
        <f t="shared" ca="1" si="71"/>
        <v>44429</v>
      </c>
      <c r="F578" s="117">
        <f ca="1">VALUE(IFERROR(VLOOKUP(TEXT(E578,"yyyy-mm-dd"),BDiv_RAW!$F$6:$G$1048576,2,FALSE),0))*$N$2</f>
        <v>0</v>
      </c>
      <c r="G578" s="81">
        <f t="shared" ca="1" si="68"/>
        <v>44429</v>
      </c>
      <c r="H578" s="54">
        <f t="shared" ca="1" si="72"/>
        <v>44429</v>
      </c>
      <c r="I578" s="117">
        <f ca="1">VALUE(IFERROR(VLOOKUP(TEXT(H578,"yyyy-mm-dd"),BDiv_RAW!$I$6:$J$1048576,2,FALSE),0))*$N$2</f>
        <v>0</v>
      </c>
      <c r="J578" s="81">
        <f t="shared" ca="1" si="69"/>
        <v>44429</v>
      </c>
      <c r="K578" s="54">
        <f t="shared" ca="1" si="73"/>
        <v>44429</v>
      </c>
      <c r="L578" s="117">
        <f ca="1">VALUE(IFERROR(VLOOKUP(TEXT(K578,"yyyy-mm-dd"),BDiv_RAW!$L$6:$M$1048576,2,FALSE),0))*$N$2</f>
        <v>0</v>
      </c>
    </row>
    <row r="579" spans="1:12" ht="16.5">
      <c r="A579" s="120">
        <f t="shared" ref="A579:A642" ca="1" si="74">B579</f>
        <v>44430</v>
      </c>
      <c r="B579" s="54">
        <f t="shared" ca="1" si="70"/>
        <v>44430</v>
      </c>
      <c r="C579" s="117">
        <f ca="1">VALUE(IFERROR(VLOOKUP(TEXT(B579,"yyyy-mm-dd"),BDiv_RAW!$C$6:$D$1048576,2,FALSE),0))*$N$2</f>
        <v>0</v>
      </c>
      <c r="D579" s="81">
        <f t="shared" ref="D579:D642" ca="1" si="75">E579</f>
        <v>44430</v>
      </c>
      <c r="E579" s="54">
        <f t="shared" ca="1" si="71"/>
        <v>44430</v>
      </c>
      <c r="F579" s="117">
        <f ca="1">VALUE(IFERROR(VLOOKUP(TEXT(E579,"yyyy-mm-dd"),BDiv_RAW!$F$6:$G$1048576,2,FALSE),0))*$N$2</f>
        <v>0</v>
      </c>
      <c r="G579" s="81">
        <f t="shared" ref="G579:G642" ca="1" si="76">H579</f>
        <v>44430</v>
      </c>
      <c r="H579" s="54">
        <f t="shared" ca="1" si="72"/>
        <v>44430</v>
      </c>
      <c r="I579" s="117">
        <f ca="1">VALUE(IFERROR(VLOOKUP(TEXT(H579,"yyyy-mm-dd"),BDiv_RAW!$I$6:$J$1048576,2,FALSE),0))*$N$2</f>
        <v>0</v>
      </c>
      <c r="J579" s="81">
        <f t="shared" ref="J579:J642" ca="1" si="77">K579</f>
        <v>44430</v>
      </c>
      <c r="K579" s="54">
        <f t="shared" ca="1" si="73"/>
        <v>44430</v>
      </c>
      <c r="L579" s="117">
        <f ca="1">VALUE(IFERROR(VLOOKUP(TEXT(K579,"yyyy-mm-dd"),BDiv_RAW!$L$6:$M$1048576,2,FALSE),0))*$N$2</f>
        <v>0</v>
      </c>
    </row>
    <row r="580" spans="1:12" ht="16.5">
      <c r="A580" s="120">
        <f t="shared" ca="1" si="74"/>
        <v>44431</v>
      </c>
      <c r="B580" s="54">
        <f t="shared" ref="B580:B643" ca="1" si="78">B579+1</f>
        <v>44431</v>
      </c>
      <c r="C580" s="117">
        <f ca="1">VALUE(IFERROR(VLOOKUP(TEXT(B580,"yyyy-mm-dd"),BDiv_RAW!$C$6:$D$1048576,2,FALSE),0))*$N$2</f>
        <v>0</v>
      </c>
      <c r="D580" s="81">
        <f t="shared" ca="1" si="75"/>
        <v>44431</v>
      </c>
      <c r="E580" s="54">
        <f t="shared" ref="E580:E643" ca="1" si="79">E579+1</f>
        <v>44431</v>
      </c>
      <c r="F580" s="117">
        <f ca="1">VALUE(IFERROR(VLOOKUP(TEXT(E580,"yyyy-mm-dd"),BDiv_RAW!$F$6:$G$1048576,2,FALSE),0))*$N$2</f>
        <v>0</v>
      </c>
      <c r="G580" s="81">
        <f t="shared" ca="1" si="76"/>
        <v>44431</v>
      </c>
      <c r="H580" s="54">
        <f t="shared" ref="H580:H643" ca="1" si="80">H579+1</f>
        <v>44431</v>
      </c>
      <c r="I580" s="117">
        <f ca="1">VALUE(IFERROR(VLOOKUP(TEXT(H580,"yyyy-mm-dd"),BDiv_RAW!$I$6:$J$1048576,2,FALSE),0))*$N$2</f>
        <v>0</v>
      </c>
      <c r="J580" s="81">
        <f t="shared" ca="1" si="77"/>
        <v>44431</v>
      </c>
      <c r="K580" s="54">
        <f t="shared" ref="K580:K643" ca="1" si="81">K579+1</f>
        <v>44431</v>
      </c>
      <c r="L580" s="117">
        <f ca="1">VALUE(IFERROR(VLOOKUP(TEXT(K580,"yyyy-mm-dd"),BDiv_RAW!$L$6:$M$1048576,2,FALSE),0))*$N$2</f>
        <v>0</v>
      </c>
    </row>
    <row r="581" spans="1:12" ht="16.5">
      <c r="A581" s="120">
        <f t="shared" ca="1" si="74"/>
        <v>44432</v>
      </c>
      <c r="B581" s="54">
        <f t="shared" ca="1" si="78"/>
        <v>44432</v>
      </c>
      <c r="C581" s="117">
        <f ca="1">VALUE(IFERROR(VLOOKUP(TEXT(B581,"yyyy-mm-dd"),BDiv_RAW!$C$6:$D$1048576,2,FALSE),0))*$N$2</f>
        <v>0</v>
      </c>
      <c r="D581" s="81">
        <f t="shared" ca="1" si="75"/>
        <v>44432</v>
      </c>
      <c r="E581" s="54">
        <f t="shared" ca="1" si="79"/>
        <v>44432</v>
      </c>
      <c r="F581" s="117">
        <f ca="1">VALUE(IFERROR(VLOOKUP(TEXT(E581,"yyyy-mm-dd"),BDiv_RAW!$F$6:$G$1048576,2,FALSE),0))*$N$2</f>
        <v>0</v>
      </c>
      <c r="G581" s="81">
        <f t="shared" ca="1" si="76"/>
        <v>44432</v>
      </c>
      <c r="H581" s="54">
        <f t="shared" ca="1" si="80"/>
        <v>44432</v>
      </c>
      <c r="I581" s="117">
        <f ca="1">VALUE(IFERROR(VLOOKUP(TEXT(H581,"yyyy-mm-dd"),BDiv_RAW!$I$6:$J$1048576,2,FALSE),0))*$N$2</f>
        <v>0</v>
      </c>
      <c r="J581" s="81">
        <f t="shared" ca="1" si="77"/>
        <v>44432</v>
      </c>
      <c r="K581" s="54">
        <f t="shared" ca="1" si="81"/>
        <v>44432</v>
      </c>
      <c r="L581" s="117">
        <f ca="1">VALUE(IFERROR(VLOOKUP(TEXT(K581,"yyyy-mm-dd"),BDiv_RAW!$L$6:$M$1048576,2,FALSE),0))*$N$2</f>
        <v>0</v>
      </c>
    </row>
    <row r="582" spans="1:12" ht="16.5">
      <c r="A582" s="120">
        <f t="shared" ca="1" si="74"/>
        <v>44433</v>
      </c>
      <c r="B582" s="54">
        <f t="shared" ca="1" si="78"/>
        <v>44433</v>
      </c>
      <c r="C582" s="117">
        <f ca="1">VALUE(IFERROR(VLOOKUP(TEXT(B582,"yyyy-mm-dd"),BDiv_RAW!$C$6:$D$1048576,2,FALSE),0))*$N$2</f>
        <v>0</v>
      </c>
      <c r="D582" s="81">
        <f t="shared" ca="1" si="75"/>
        <v>44433</v>
      </c>
      <c r="E582" s="54">
        <f t="shared" ca="1" si="79"/>
        <v>44433</v>
      </c>
      <c r="F582" s="117">
        <f ca="1">VALUE(IFERROR(VLOOKUP(TEXT(E582,"yyyy-mm-dd"),BDiv_RAW!$F$6:$G$1048576,2,FALSE),0))*$N$2</f>
        <v>0</v>
      </c>
      <c r="G582" s="81">
        <f t="shared" ca="1" si="76"/>
        <v>44433</v>
      </c>
      <c r="H582" s="54">
        <f t="shared" ca="1" si="80"/>
        <v>44433</v>
      </c>
      <c r="I582" s="117">
        <f ca="1">VALUE(IFERROR(VLOOKUP(TEXT(H582,"yyyy-mm-dd"),BDiv_RAW!$I$6:$J$1048576,2,FALSE),0))*$N$2</f>
        <v>0</v>
      </c>
      <c r="J582" s="81">
        <f t="shared" ca="1" si="77"/>
        <v>44433</v>
      </c>
      <c r="K582" s="54">
        <f t="shared" ca="1" si="81"/>
        <v>44433</v>
      </c>
      <c r="L582" s="117">
        <f ca="1">VALUE(IFERROR(VLOOKUP(TEXT(K582,"yyyy-mm-dd"),BDiv_RAW!$L$6:$M$1048576,2,FALSE),0))*$N$2</f>
        <v>0</v>
      </c>
    </row>
    <row r="583" spans="1:12" ht="16.5">
      <c r="A583" s="120">
        <f t="shared" ca="1" si="74"/>
        <v>44434</v>
      </c>
      <c r="B583" s="54">
        <f t="shared" ca="1" si="78"/>
        <v>44434</v>
      </c>
      <c r="C583" s="117">
        <f ca="1">VALUE(IFERROR(VLOOKUP(TEXT(B583,"yyyy-mm-dd"),BDiv_RAW!$C$6:$D$1048576,2,FALSE),0))*$N$2</f>
        <v>0</v>
      </c>
      <c r="D583" s="81">
        <f t="shared" ca="1" si="75"/>
        <v>44434</v>
      </c>
      <c r="E583" s="54">
        <f t="shared" ca="1" si="79"/>
        <v>44434</v>
      </c>
      <c r="F583" s="117">
        <f ca="1">VALUE(IFERROR(VLOOKUP(TEXT(E583,"yyyy-mm-dd"),BDiv_RAW!$F$6:$G$1048576,2,FALSE),0))*$N$2</f>
        <v>0</v>
      </c>
      <c r="G583" s="81">
        <f t="shared" ca="1" si="76"/>
        <v>44434</v>
      </c>
      <c r="H583" s="54">
        <f t="shared" ca="1" si="80"/>
        <v>44434</v>
      </c>
      <c r="I583" s="117">
        <f ca="1">VALUE(IFERROR(VLOOKUP(TEXT(H583,"yyyy-mm-dd"),BDiv_RAW!$I$6:$J$1048576,2,FALSE),0))*$N$2</f>
        <v>0</v>
      </c>
      <c r="J583" s="81">
        <f t="shared" ca="1" si="77"/>
        <v>44434</v>
      </c>
      <c r="K583" s="54">
        <f t="shared" ca="1" si="81"/>
        <v>44434</v>
      </c>
      <c r="L583" s="117">
        <f ca="1">VALUE(IFERROR(VLOOKUP(TEXT(K583,"yyyy-mm-dd"),BDiv_RAW!$L$6:$M$1048576,2,FALSE),0))*$N$2</f>
        <v>0</v>
      </c>
    </row>
    <row r="584" spans="1:12" ht="16.5">
      <c r="A584" s="120">
        <f t="shared" ca="1" si="74"/>
        <v>44435</v>
      </c>
      <c r="B584" s="54">
        <f t="shared" ca="1" si="78"/>
        <v>44435</v>
      </c>
      <c r="C584" s="117">
        <f ca="1">VALUE(IFERROR(VLOOKUP(TEXT(B584,"yyyy-mm-dd"),BDiv_RAW!$C$6:$D$1048576,2,FALSE),0))*$N$2</f>
        <v>0</v>
      </c>
      <c r="D584" s="81">
        <f t="shared" ca="1" si="75"/>
        <v>44435</v>
      </c>
      <c r="E584" s="54">
        <f t="shared" ca="1" si="79"/>
        <v>44435</v>
      </c>
      <c r="F584" s="117">
        <f ca="1">VALUE(IFERROR(VLOOKUP(TEXT(E584,"yyyy-mm-dd"),BDiv_RAW!$F$6:$G$1048576,2,FALSE),0))*$N$2</f>
        <v>0</v>
      </c>
      <c r="G584" s="81">
        <f t="shared" ca="1" si="76"/>
        <v>44435</v>
      </c>
      <c r="H584" s="54">
        <f t="shared" ca="1" si="80"/>
        <v>44435</v>
      </c>
      <c r="I584" s="117">
        <f ca="1">VALUE(IFERROR(VLOOKUP(TEXT(H584,"yyyy-mm-dd"),BDiv_RAW!$I$6:$J$1048576,2,FALSE),0))*$N$2</f>
        <v>0</v>
      </c>
      <c r="J584" s="81">
        <f t="shared" ca="1" si="77"/>
        <v>44435</v>
      </c>
      <c r="K584" s="54">
        <f t="shared" ca="1" si="81"/>
        <v>44435</v>
      </c>
      <c r="L584" s="117">
        <f ca="1">VALUE(IFERROR(VLOOKUP(TEXT(K584,"yyyy-mm-dd"),BDiv_RAW!$L$6:$M$1048576,2,FALSE),0))*$N$2</f>
        <v>0</v>
      </c>
    </row>
    <row r="585" spans="1:12" ht="16.5">
      <c r="A585" s="120">
        <f t="shared" ca="1" si="74"/>
        <v>44436</v>
      </c>
      <c r="B585" s="54">
        <f t="shared" ca="1" si="78"/>
        <v>44436</v>
      </c>
      <c r="C585" s="117">
        <f ca="1">VALUE(IFERROR(VLOOKUP(TEXT(B585,"yyyy-mm-dd"),BDiv_RAW!$C$6:$D$1048576,2,FALSE),0))*$N$2</f>
        <v>0</v>
      </c>
      <c r="D585" s="81">
        <f t="shared" ca="1" si="75"/>
        <v>44436</v>
      </c>
      <c r="E585" s="54">
        <f t="shared" ca="1" si="79"/>
        <v>44436</v>
      </c>
      <c r="F585" s="117">
        <f ca="1">VALUE(IFERROR(VLOOKUP(TEXT(E585,"yyyy-mm-dd"),BDiv_RAW!$F$6:$G$1048576,2,FALSE),0))*$N$2</f>
        <v>0</v>
      </c>
      <c r="G585" s="81">
        <f t="shared" ca="1" si="76"/>
        <v>44436</v>
      </c>
      <c r="H585" s="54">
        <f t="shared" ca="1" si="80"/>
        <v>44436</v>
      </c>
      <c r="I585" s="117">
        <f ca="1">VALUE(IFERROR(VLOOKUP(TEXT(H585,"yyyy-mm-dd"),BDiv_RAW!$I$6:$J$1048576,2,FALSE),0))*$N$2</f>
        <v>0</v>
      </c>
      <c r="J585" s="81">
        <f t="shared" ca="1" si="77"/>
        <v>44436</v>
      </c>
      <c r="K585" s="54">
        <f t="shared" ca="1" si="81"/>
        <v>44436</v>
      </c>
      <c r="L585" s="117">
        <f ca="1">VALUE(IFERROR(VLOOKUP(TEXT(K585,"yyyy-mm-dd"),BDiv_RAW!$L$6:$M$1048576,2,FALSE),0))*$N$2</f>
        <v>0</v>
      </c>
    </row>
    <row r="586" spans="1:12" ht="16.5">
      <c r="A586" s="120">
        <f t="shared" ca="1" si="74"/>
        <v>44437</v>
      </c>
      <c r="B586" s="54">
        <f t="shared" ca="1" si="78"/>
        <v>44437</v>
      </c>
      <c r="C586" s="117">
        <f ca="1">VALUE(IFERROR(VLOOKUP(TEXT(B586,"yyyy-mm-dd"),BDiv_RAW!$C$6:$D$1048576,2,FALSE),0))*$N$2</f>
        <v>0</v>
      </c>
      <c r="D586" s="81">
        <f t="shared" ca="1" si="75"/>
        <v>44437</v>
      </c>
      <c r="E586" s="54">
        <f t="shared" ca="1" si="79"/>
        <v>44437</v>
      </c>
      <c r="F586" s="117">
        <f ca="1">VALUE(IFERROR(VLOOKUP(TEXT(E586,"yyyy-mm-dd"),BDiv_RAW!$F$6:$G$1048576,2,FALSE),0))*$N$2</f>
        <v>0</v>
      </c>
      <c r="G586" s="81">
        <f t="shared" ca="1" si="76"/>
        <v>44437</v>
      </c>
      <c r="H586" s="54">
        <f t="shared" ca="1" si="80"/>
        <v>44437</v>
      </c>
      <c r="I586" s="117">
        <f ca="1">VALUE(IFERROR(VLOOKUP(TEXT(H586,"yyyy-mm-dd"),BDiv_RAW!$I$6:$J$1048576,2,FALSE),0))*$N$2</f>
        <v>0</v>
      </c>
      <c r="J586" s="81">
        <f t="shared" ca="1" si="77"/>
        <v>44437</v>
      </c>
      <c r="K586" s="54">
        <f t="shared" ca="1" si="81"/>
        <v>44437</v>
      </c>
      <c r="L586" s="117">
        <f ca="1">VALUE(IFERROR(VLOOKUP(TEXT(K586,"yyyy-mm-dd"),BDiv_RAW!$L$6:$M$1048576,2,FALSE),0))*$N$2</f>
        <v>0</v>
      </c>
    </row>
    <row r="587" spans="1:12" ht="16.5">
      <c r="A587" s="120">
        <f t="shared" ca="1" si="74"/>
        <v>44438</v>
      </c>
      <c r="B587" s="54">
        <f t="shared" ca="1" si="78"/>
        <v>44438</v>
      </c>
      <c r="C587" s="117">
        <f ca="1">VALUE(IFERROR(VLOOKUP(TEXT(B587,"yyyy-mm-dd"),BDiv_RAW!$C$6:$D$1048576,2,FALSE),0))*$N$2</f>
        <v>0</v>
      </c>
      <c r="D587" s="81">
        <f t="shared" ca="1" si="75"/>
        <v>44438</v>
      </c>
      <c r="E587" s="54">
        <f t="shared" ca="1" si="79"/>
        <v>44438</v>
      </c>
      <c r="F587" s="117">
        <f ca="1">VALUE(IFERROR(VLOOKUP(TEXT(E587,"yyyy-mm-dd"),BDiv_RAW!$F$6:$G$1048576,2,FALSE),0))*$N$2</f>
        <v>0</v>
      </c>
      <c r="G587" s="81">
        <f t="shared" ca="1" si="76"/>
        <v>44438</v>
      </c>
      <c r="H587" s="54">
        <f t="shared" ca="1" si="80"/>
        <v>44438</v>
      </c>
      <c r="I587" s="117">
        <f ca="1">VALUE(IFERROR(VLOOKUP(TEXT(H587,"yyyy-mm-dd"),BDiv_RAW!$I$6:$J$1048576,2,FALSE),0))*$N$2</f>
        <v>0</v>
      </c>
      <c r="J587" s="81">
        <f t="shared" ca="1" si="77"/>
        <v>44438</v>
      </c>
      <c r="K587" s="54">
        <f t="shared" ca="1" si="81"/>
        <v>44438</v>
      </c>
      <c r="L587" s="117">
        <f ca="1">VALUE(IFERROR(VLOOKUP(TEXT(K587,"yyyy-mm-dd"),BDiv_RAW!$L$6:$M$1048576,2,FALSE),0))*$N$2</f>
        <v>0</v>
      </c>
    </row>
    <row r="588" spans="1:12" ht="16.5">
      <c r="A588" s="120">
        <f t="shared" ca="1" si="74"/>
        <v>44439</v>
      </c>
      <c r="B588" s="54">
        <f t="shared" ca="1" si="78"/>
        <v>44439</v>
      </c>
      <c r="C588" s="117">
        <f ca="1">VALUE(IFERROR(VLOOKUP(TEXT(B588,"yyyy-mm-dd"),BDiv_RAW!$C$6:$D$1048576,2,FALSE),0))*$N$2</f>
        <v>0</v>
      </c>
      <c r="D588" s="81">
        <f t="shared" ca="1" si="75"/>
        <v>44439</v>
      </c>
      <c r="E588" s="54">
        <f t="shared" ca="1" si="79"/>
        <v>44439</v>
      </c>
      <c r="F588" s="117">
        <f ca="1">VALUE(IFERROR(VLOOKUP(TEXT(E588,"yyyy-mm-dd"),BDiv_RAW!$F$6:$G$1048576,2,FALSE),0))*$N$2</f>
        <v>0</v>
      </c>
      <c r="G588" s="81">
        <f t="shared" ca="1" si="76"/>
        <v>44439</v>
      </c>
      <c r="H588" s="54">
        <f t="shared" ca="1" si="80"/>
        <v>44439</v>
      </c>
      <c r="I588" s="117">
        <f ca="1">VALUE(IFERROR(VLOOKUP(TEXT(H588,"yyyy-mm-dd"),BDiv_RAW!$I$6:$J$1048576,2,FALSE),0))*$N$2</f>
        <v>0</v>
      </c>
      <c r="J588" s="81">
        <f t="shared" ca="1" si="77"/>
        <v>44439</v>
      </c>
      <c r="K588" s="54">
        <f t="shared" ca="1" si="81"/>
        <v>44439</v>
      </c>
      <c r="L588" s="117">
        <f ca="1">VALUE(IFERROR(VLOOKUP(TEXT(K588,"yyyy-mm-dd"),BDiv_RAW!$L$6:$M$1048576,2,FALSE),0))*$N$2</f>
        <v>0</v>
      </c>
    </row>
    <row r="589" spans="1:12" ht="16.5">
      <c r="A589" s="120">
        <f t="shared" ca="1" si="74"/>
        <v>44440</v>
      </c>
      <c r="B589" s="54">
        <f t="shared" ca="1" si="78"/>
        <v>44440</v>
      </c>
      <c r="C589" s="117">
        <f ca="1">VALUE(IFERROR(VLOOKUP(TEXT(B589,"yyyy-mm-dd"),BDiv_RAW!$C$6:$D$1048576,2,FALSE),0))*$N$2</f>
        <v>0</v>
      </c>
      <c r="D589" s="81">
        <f t="shared" ca="1" si="75"/>
        <v>44440</v>
      </c>
      <c r="E589" s="54">
        <f t="shared" ca="1" si="79"/>
        <v>44440</v>
      </c>
      <c r="F589" s="117">
        <f ca="1">VALUE(IFERROR(VLOOKUP(TEXT(E589,"yyyy-mm-dd"),BDiv_RAW!$F$6:$G$1048576,2,FALSE),0))*$N$2</f>
        <v>0</v>
      </c>
      <c r="G589" s="81">
        <f t="shared" ca="1" si="76"/>
        <v>44440</v>
      </c>
      <c r="H589" s="54">
        <f t="shared" ca="1" si="80"/>
        <v>44440</v>
      </c>
      <c r="I589" s="117">
        <f ca="1">VALUE(IFERROR(VLOOKUP(TEXT(H589,"yyyy-mm-dd"),BDiv_RAW!$I$6:$J$1048576,2,FALSE),0))*$N$2</f>
        <v>0</v>
      </c>
      <c r="J589" s="81">
        <f t="shared" ca="1" si="77"/>
        <v>44440</v>
      </c>
      <c r="K589" s="54">
        <f t="shared" ca="1" si="81"/>
        <v>44440</v>
      </c>
      <c r="L589" s="117">
        <f ca="1">VALUE(IFERROR(VLOOKUP(TEXT(K589,"yyyy-mm-dd"),BDiv_RAW!$L$6:$M$1048576,2,FALSE),0))*$N$2</f>
        <v>0</v>
      </c>
    </row>
    <row r="590" spans="1:12" ht="16.5">
      <c r="A590" s="120">
        <f t="shared" ca="1" si="74"/>
        <v>44441</v>
      </c>
      <c r="B590" s="54">
        <f t="shared" ca="1" si="78"/>
        <v>44441</v>
      </c>
      <c r="C590" s="117">
        <f ca="1">VALUE(IFERROR(VLOOKUP(TEXT(B590,"yyyy-mm-dd"),BDiv_RAW!$C$6:$D$1048576,2,FALSE),0))*$N$2</f>
        <v>0</v>
      </c>
      <c r="D590" s="81">
        <f t="shared" ca="1" si="75"/>
        <v>44441</v>
      </c>
      <c r="E590" s="54">
        <f t="shared" ca="1" si="79"/>
        <v>44441</v>
      </c>
      <c r="F590" s="117">
        <f ca="1">VALUE(IFERROR(VLOOKUP(TEXT(E590,"yyyy-mm-dd"),BDiv_RAW!$F$6:$G$1048576,2,FALSE),0))*$N$2</f>
        <v>0</v>
      </c>
      <c r="G590" s="81">
        <f t="shared" ca="1" si="76"/>
        <v>44441</v>
      </c>
      <c r="H590" s="54">
        <f t="shared" ca="1" si="80"/>
        <v>44441</v>
      </c>
      <c r="I590" s="117">
        <f ca="1">VALUE(IFERROR(VLOOKUP(TEXT(H590,"yyyy-mm-dd"),BDiv_RAW!$I$6:$J$1048576,2,FALSE),0))*$N$2</f>
        <v>0</v>
      </c>
      <c r="J590" s="81">
        <f t="shared" ca="1" si="77"/>
        <v>44441</v>
      </c>
      <c r="K590" s="54">
        <f t="shared" ca="1" si="81"/>
        <v>44441</v>
      </c>
      <c r="L590" s="117">
        <f ca="1">VALUE(IFERROR(VLOOKUP(TEXT(K590,"yyyy-mm-dd"),BDiv_RAW!$L$6:$M$1048576,2,FALSE),0))*$N$2</f>
        <v>0</v>
      </c>
    </row>
    <row r="591" spans="1:12" ht="16.5">
      <c r="A591" s="120">
        <f t="shared" ca="1" si="74"/>
        <v>44442</v>
      </c>
      <c r="B591" s="54">
        <f t="shared" ca="1" si="78"/>
        <v>44442</v>
      </c>
      <c r="C591" s="117">
        <f ca="1">VALUE(IFERROR(VLOOKUP(TEXT(B591,"yyyy-mm-dd"),BDiv_RAW!$C$6:$D$1048576,2,FALSE),0))*$N$2</f>
        <v>0</v>
      </c>
      <c r="D591" s="81">
        <f t="shared" ca="1" si="75"/>
        <v>44442</v>
      </c>
      <c r="E591" s="54">
        <f t="shared" ca="1" si="79"/>
        <v>44442</v>
      </c>
      <c r="F591" s="117">
        <f ca="1">VALUE(IFERROR(VLOOKUP(TEXT(E591,"yyyy-mm-dd"),BDiv_RAW!$F$6:$G$1048576,2,FALSE),0))*$N$2</f>
        <v>0</v>
      </c>
      <c r="G591" s="81">
        <f t="shared" ca="1" si="76"/>
        <v>44442</v>
      </c>
      <c r="H591" s="54">
        <f t="shared" ca="1" si="80"/>
        <v>44442</v>
      </c>
      <c r="I591" s="117">
        <f ca="1">VALUE(IFERROR(VLOOKUP(TEXT(H591,"yyyy-mm-dd"),BDiv_RAW!$I$6:$J$1048576,2,FALSE),0))*$N$2</f>
        <v>0</v>
      </c>
      <c r="J591" s="81">
        <f t="shared" ca="1" si="77"/>
        <v>44442</v>
      </c>
      <c r="K591" s="54">
        <f t="shared" ca="1" si="81"/>
        <v>44442</v>
      </c>
      <c r="L591" s="117">
        <f ca="1">VALUE(IFERROR(VLOOKUP(TEXT(K591,"yyyy-mm-dd"),BDiv_RAW!$L$6:$M$1048576,2,FALSE),0))*$N$2</f>
        <v>0</v>
      </c>
    </row>
    <row r="592" spans="1:12" ht="16.5">
      <c r="A592" s="120">
        <f t="shared" ca="1" si="74"/>
        <v>44443</v>
      </c>
      <c r="B592" s="54">
        <f t="shared" ca="1" si="78"/>
        <v>44443</v>
      </c>
      <c r="C592" s="117">
        <f ca="1">VALUE(IFERROR(VLOOKUP(TEXT(B592,"yyyy-mm-dd"),BDiv_RAW!$C$6:$D$1048576,2,FALSE),0))*$N$2</f>
        <v>0</v>
      </c>
      <c r="D592" s="81">
        <f t="shared" ca="1" si="75"/>
        <v>44443</v>
      </c>
      <c r="E592" s="54">
        <f t="shared" ca="1" si="79"/>
        <v>44443</v>
      </c>
      <c r="F592" s="117">
        <f ca="1">VALUE(IFERROR(VLOOKUP(TEXT(E592,"yyyy-mm-dd"),BDiv_RAW!$F$6:$G$1048576,2,FALSE),0))*$N$2</f>
        <v>0</v>
      </c>
      <c r="G592" s="81">
        <f t="shared" ca="1" si="76"/>
        <v>44443</v>
      </c>
      <c r="H592" s="54">
        <f t="shared" ca="1" si="80"/>
        <v>44443</v>
      </c>
      <c r="I592" s="117">
        <f ca="1">VALUE(IFERROR(VLOOKUP(TEXT(H592,"yyyy-mm-dd"),BDiv_RAW!$I$6:$J$1048576,2,FALSE),0))*$N$2</f>
        <v>0</v>
      </c>
      <c r="J592" s="81">
        <f t="shared" ca="1" si="77"/>
        <v>44443</v>
      </c>
      <c r="K592" s="54">
        <f t="shared" ca="1" si="81"/>
        <v>44443</v>
      </c>
      <c r="L592" s="117">
        <f ca="1">VALUE(IFERROR(VLOOKUP(TEXT(K592,"yyyy-mm-dd"),BDiv_RAW!$L$6:$M$1048576,2,FALSE),0))*$N$2</f>
        <v>0</v>
      </c>
    </row>
    <row r="593" spans="1:12" ht="16.5">
      <c r="A593" s="120">
        <f t="shared" ca="1" si="74"/>
        <v>44444</v>
      </c>
      <c r="B593" s="54">
        <f t="shared" ca="1" si="78"/>
        <v>44444</v>
      </c>
      <c r="C593" s="117">
        <f ca="1">VALUE(IFERROR(VLOOKUP(TEXT(B593,"yyyy-mm-dd"),BDiv_RAW!$C$6:$D$1048576,2,FALSE),0))*$N$2</f>
        <v>0</v>
      </c>
      <c r="D593" s="81">
        <f t="shared" ca="1" si="75"/>
        <v>44444</v>
      </c>
      <c r="E593" s="54">
        <f t="shared" ca="1" si="79"/>
        <v>44444</v>
      </c>
      <c r="F593" s="117">
        <f ca="1">VALUE(IFERROR(VLOOKUP(TEXT(E593,"yyyy-mm-dd"),BDiv_RAW!$F$6:$G$1048576,2,FALSE),0))*$N$2</f>
        <v>0</v>
      </c>
      <c r="G593" s="81">
        <f t="shared" ca="1" si="76"/>
        <v>44444</v>
      </c>
      <c r="H593" s="54">
        <f t="shared" ca="1" si="80"/>
        <v>44444</v>
      </c>
      <c r="I593" s="117">
        <f ca="1">VALUE(IFERROR(VLOOKUP(TEXT(H593,"yyyy-mm-dd"),BDiv_RAW!$I$6:$J$1048576,2,FALSE),0))*$N$2</f>
        <v>0</v>
      </c>
      <c r="J593" s="81">
        <f t="shared" ca="1" si="77"/>
        <v>44444</v>
      </c>
      <c r="K593" s="54">
        <f t="shared" ca="1" si="81"/>
        <v>44444</v>
      </c>
      <c r="L593" s="117">
        <f ca="1">VALUE(IFERROR(VLOOKUP(TEXT(K593,"yyyy-mm-dd"),BDiv_RAW!$L$6:$M$1048576,2,FALSE),0))*$N$2</f>
        <v>0</v>
      </c>
    </row>
    <row r="594" spans="1:12" ht="16.5">
      <c r="A594" s="120">
        <f t="shared" ca="1" si="74"/>
        <v>44445</v>
      </c>
      <c r="B594" s="54">
        <f t="shared" ca="1" si="78"/>
        <v>44445</v>
      </c>
      <c r="C594" s="117">
        <f ca="1">VALUE(IFERROR(VLOOKUP(TEXT(B594,"yyyy-mm-dd"),BDiv_RAW!$C$6:$D$1048576,2,FALSE),0))*$N$2</f>
        <v>0</v>
      </c>
      <c r="D594" s="81">
        <f t="shared" ca="1" si="75"/>
        <v>44445</v>
      </c>
      <c r="E594" s="54">
        <f t="shared" ca="1" si="79"/>
        <v>44445</v>
      </c>
      <c r="F594" s="117">
        <f ca="1">VALUE(IFERROR(VLOOKUP(TEXT(E594,"yyyy-mm-dd"),BDiv_RAW!$F$6:$G$1048576,2,FALSE),0))*$N$2</f>
        <v>0</v>
      </c>
      <c r="G594" s="81">
        <f t="shared" ca="1" si="76"/>
        <v>44445</v>
      </c>
      <c r="H594" s="54">
        <f t="shared" ca="1" si="80"/>
        <v>44445</v>
      </c>
      <c r="I594" s="117">
        <f ca="1">VALUE(IFERROR(VLOOKUP(TEXT(H594,"yyyy-mm-dd"),BDiv_RAW!$I$6:$J$1048576,2,FALSE),0))*$N$2</f>
        <v>0</v>
      </c>
      <c r="J594" s="81">
        <f t="shared" ca="1" si="77"/>
        <v>44445</v>
      </c>
      <c r="K594" s="54">
        <f t="shared" ca="1" si="81"/>
        <v>44445</v>
      </c>
      <c r="L594" s="117">
        <f ca="1">VALUE(IFERROR(VLOOKUP(TEXT(K594,"yyyy-mm-dd"),BDiv_RAW!$L$6:$M$1048576,2,FALSE),0))*$N$2</f>
        <v>0</v>
      </c>
    </row>
    <row r="595" spans="1:12" ht="16.5">
      <c r="A595" s="120">
        <f t="shared" ca="1" si="74"/>
        <v>44446</v>
      </c>
      <c r="B595" s="54">
        <f t="shared" ca="1" si="78"/>
        <v>44446</v>
      </c>
      <c r="C595" s="117">
        <f ca="1">VALUE(IFERROR(VLOOKUP(TEXT(B595,"yyyy-mm-dd"),BDiv_RAW!$C$6:$D$1048576,2,FALSE),0))*$N$2</f>
        <v>0</v>
      </c>
      <c r="D595" s="81">
        <f t="shared" ca="1" si="75"/>
        <v>44446</v>
      </c>
      <c r="E595" s="54">
        <f t="shared" ca="1" si="79"/>
        <v>44446</v>
      </c>
      <c r="F595" s="117">
        <f ca="1">VALUE(IFERROR(VLOOKUP(TEXT(E595,"yyyy-mm-dd"),BDiv_RAW!$F$6:$G$1048576,2,FALSE),0))*$N$2</f>
        <v>0</v>
      </c>
      <c r="G595" s="81">
        <f t="shared" ca="1" si="76"/>
        <v>44446</v>
      </c>
      <c r="H595" s="54">
        <f t="shared" ca="1" si="80"/>
        <v>44446</v>
      </c>
      <c r="I595" s="117">
        <f ca="1">VALUE(IFERROR(VLOOKUP(TEXT(H595,"yyyy-mm-dd"),BDiv_RAW!$I$6:$J$1048576,2,FALSE),0))*$N$2</f>
        <v>0</v>
      </c>
      <c r="J595" s="81">
        <f t="shared" ca="1" si="77"/>
        <v>44446</v>
      </c>
      <c r="K595" s="54">
        <f t="shared" ca="1" si="81"/>
        <v>44446</v>
      </c>
      <c r="L595" s="117">
        <f ca="1">VALUE(IFERROR(VLOOKUP(TEXT(K595,"yyyy-mm-dd"),BDiv_RAW!$L$6:$M$1048576,2,FALSE),0))*$N$2</f>
        <v>0</v>
      </c>
    </row>
    <row r="596" spans="1:12" ht="16.5">
      <c r="A596" s="120">
        <f t="shared" ca="1" si="74"/>
        <v>44447</v>
      </c>
      <c r="B596" s="54">
        <f t="shared" ca="1" si="78"/>
        <v>44447</v>
      </c>
      <c r="C596" s="117">
        <f ca="1">VALUE(IFERROR(VLOOKUP(TEXT(B596,"yyyy-mm-dd"),BDiv_RAW!$C$6:$D$1048576,2,FALSE),0))*$N$2</f>
        <v>0</v>
      </c>
      <c r="D596" s="81">
        <f t="shared" ca="1" si="75"/>
        <v>44447</v>
      </c>
      <c r="E596" s="54">
        <f t="shared" ca="1" si="79"/>
        <v>44447</v>
      </c>
      <c r="F596" s="117">
        <f ca="1">VALUE(IFERROR(VLOOKUP(TEXT(E596,"yyyy-mm-dd"),BDiv_RAW!$F$6:$G$1048576,2,FALSE),0))*$N$2</f>
        <v>0</v>
      </c>
      <c r="G596" s="81">
        <f t="shared" ca="1" si="76"/>
        <v>44447</v>
      </c>
      <c r="H596" s="54">
        <f t="shared" ca="1" si="80"/>
        <v>44447</v>
      </c>
      <c r="I596" s="117">
        <f ca="1">VALUE(IFERROR(VLOOKUP(TEXT(H596,"yyyy-mm-dd"),BDiv_RAW!$I$6:$J$1048576,2,FALSE),0))*$N$2</f>
        <v>0</v>
      </c>
      <c r="J596" s="81">
        <f t="shared" ca="1" si="77"/>
        <v>44447</v>
      </c>
      <c r="K596" s="54">
        <f t="shared" ca="1" si="81"/>
        <v>44447</v>
      </c>
      <c r="L596" s="117">
        <f ca="1">VALUE(IFERROR(VLOOKUP(TEXT(K596,"yyyy-mm-dd"),BDiv_RAW!$L$6:$M$1048576,2,FALSE),0))*$N$2</f>
        <v>0</v>
      </c>
    </row>
    <row r="597" spans="1:12" ht="16.5">
      <c r="A597" s="120">
        <f t="shared" ca="1" si="74"/>
        <v>44448</v>
      </c>
      <c r="B597" s="54">
        <f t="shared" ca="1" si="78"/>
        <v>44448</v>
      </c>
      <c r="C597" s="117">
        <f ca="1">VALUE(IFERROR(VLOOKUP(TEXT(B597,"yyyy-mm-dd"),BDiv_RAW!$C$6:$D$1048576,2,FALSE),0))*$N$2</f>
        <v>0</v>
      </c>
      <c r="D597" s="81">
        <f t="shared" ca="1" si="75"/>
        <v>44448</v>
      </c>
      <c r="E597" s="54">
        <f t="shared" ca="1" si="79"/>
        <v>44448</v>
      </c>
      <c r="F597" s="117">
        <f ca="1">VALUE(IFERROR(VLOOKUP(TEXT(E597,"yyyy-mm-dd"),BDiv_RAW!$F$6:$G$1048576,2,FALSE),0))*$N$2</f>
        <v>0</v>
      </c>
      <c r="G597" s="81">
        <f t="shared" ca="1" si="76"/>
        <v>44448</v>
      </c>
      <c r="H597" s="54">
        <f t="shared" ca="1" si="80"/>
        <v>44448</v>
      </c>
      <c r="I597" s="117">
        <f ca="1">VALUE(IFERROR(VLOOKUP(TEXT(H597,"yyyy-mm-dd"),BDiv_RAW!$I$6:$J$1048576,2,FALSE),0))*$N$2</f>
        <v>0</v>
      </c>
      <c r="J597" s="81">
        <f t="shared" ca="1" si="77"/>
        <v>44448</v>
      </c>
      <c r="K597" s="54">
        <f t="shared" ca="1" si="81"/>
        <v>44448</v>
      </c>
      <c r="L597" s="117">
        <f ca="1">VALUE(IFERROR(VLOOKUP(TEXT(K597,"yyyy-mm-dd"),BDiv_RAW!$L$6:$M$1048576,2,FALSE),0))*$N$2</f>
        <v>0</v>
      </c>
    </row>
    <row r="598" spans="1:12" ht="16.5">
      <c r="A598" s="120">
        <f t="shared" ca="1" si="74"/>
        <v>44449</v>
      </c>
      <c r="B598" s="54">
        <f t="shared" ca="1" si="78"/>
        <v>44449</v>
      </c>
      <c r="C598" s="117">
        <f ca="1">VALUE(IFERROR(VLOOKUP(TEXT(B598,"yyyy-mm-dd"),BDiv_RAW!$C$6:$D$1048576,2,FALSE),0))*$N$2</f>
        <v>0</v>
      </c>
      <c r="D598" s="81">
        <f t="shared" ca="1" si="75"/>
        <v>44449</v>
      </c>
      <c r="E598" s="54">
        <f t="shared" ca="1" si="79"/>
        <v>44449</v>
      </c>
      <c r="F598" s="117">
        <f ca="1">VALUE(IFERROR(VLOOKUP(TEXT(E598,"yyyy-mm-dd"),BDiv_RAW!$F$6:$G$1048576,2,FALSE),0))*$N$2</f>
        <v>0</v>
      </c>
      <c r="G598" s="81">
        <f t="shared" ca="1" si="76"/>
        <v>44449</v>
      </c>
      <c r="H598" s="54">
        <f t="shared" ca="1" si="80"/>
        <v>44449</v>
      </c>
      <c r="I598" s="117">
        <f ca="1">VALUE(IFERROR(VLOOKUP(TEXT(H598,"yyyy-mm-dd"),BDiv_RAW!$I$6:$J$1048576,2,FALSE),0))*$N$2</f>
        <v>0</v>
      </c>
      <c r="J598" s="81">
        <f t="shared" ca="1" si="77"/>
        <v>44449</v>
      </c>
      <c r="K598" s="54">
        <f t="shared" ca="1" si="81"/>
        <v>44449</v>
      </c>
      <c r="L598" s="117">
        <f ca="1">VALUE(IFERROR(VLOOKUP(TEXT(K598,"yyyy-mm-dd"),BDiv_RAW!$L$6:$M$1048576,2,FALSE),0))*$N$2</f>
        <v>0</v>
      </c>
    </row>
    <row r="599" spans="1:12" ht="16.5">
      <c r="A599" s="120">
        <f t="shared" ca="1" si="74"/>
        <v>44450</v>
      </c>
      <c r="B599" s="54">
        <f t="shared" ca="1" si="78"/>
        <v>44450</v>
      </c>
      <c r="C599" s="117">
        <f ca="1">VALUE(IFERROR(VLOOKUP(TEXT(B599,"yyyy-mm-dd"),BDiv_RAW!$C$6:$D$1048576,2,FALSE),0))*$N$2</f>
        <v>0</v>
      </c>
      <c r="D599" s="81">
        <f t="shared" ca="1" si="75"/>
        <v>44450</v>
      </c>
      <c r="E599" s="54">
        <f t="shared" ca="1" si="79"/>
        <v>44450</v>
      </c>
      <c r="F599" s="117">
        <f ca="1">VALUE(IFERROR(VLOOKUP(TEXT(E599,"yyyy-mm-dd"),BDiv_RAW!$F$6:$G$1048576,2,FALSE),0))*$N$2</f>
        <v>0</v>
      </c>
      <c r="G599" s="81">
        <f t="shared" ca="1" si="76"/>
        <v>44450</v>
      </c>
      <c r="H599" s="54">
        <f t="shared" ca="1" si="80"/>
        <v>44450</v>
      </c>
      <c r="I599" s="117">
        <f ca="1">VALUE(IFERROR(VLOOKUP(TEXT(H599,"yyyy-mm-dd"),BDiv_RAW!$I$6:$J$1048576,2,FALSE),0))*$N$2</f>
        <v>0</v>
      </c>
      <c r="J599" s="81">
        <f t="shared" ca="1" si="77"/>
        <v>44450</v>
      </c>
      <c r="K599" s="54">
        <f t="shared" ca="1" si="81"/>
        <v>44450</v>
      </c>
      <c r="L599" s="117">
        <f ca="1">VALUE(IFERROR(VLOOKUP(TEXT(K599,"yyyy-mm-dd"),BDiv_RAW!$L$6:$M$1048576,2,FALSE),0))*$N$2</f>
        <v>0</v>
      </c>
    </row>
    <row r="600" spans="1:12" ht="16.5">
      <c r="A600" s="120">
        <f t="shared" ca="1" si="74"/>
        <v>44451</v>
      </c>
      <c r="B600" s="54">
        <f t="shared" ca="1" si="78"/>
        <v>44451</v>
      </c>
      <c r="C600" s="117">
        <f ca="1">VALUE(IFERROR(VLOOKUP(TEXT(B600,"yyyy-mm-dd"),BDiv_RAW!$C$6:$D$1048576,2,FALSE),0))*$N$2</f>
        <v>0</v>
      </c>
      <c r="D600" s="81">
        <f t="shared" ca="1" si="75"/>
        <v>44451</v>
      </c>
      <c r="E600" s="54">
        <f t="shared" ca="1" si="79"/>
        <v>44451</v>
      </c>
      <c r="F600" s="117">
        <f ca="1">VALUE(IFERROR(VLOOKUP(TEXT(E600,"yyyy-mm-dd"),BDiv_RAW!$F$6:$G$1048576,2,FALSE),0))*$N$2</f>
        <v>0</v>
      </c>
      <c r="G600" s="81">
        <f t="shared" ca="1" si="76"/>
        <v>44451</v>
      </c>
      <c r="H600" s="54">
        <f t="shared" ca="1" si="80"/>
        <v>44451</v>
      </c>
      <c r="I600" s="117">
        <f ca="1">VALUE(IFERROR(VLOOKUP(TEXT(H600,"yyyy-mm-dd"),BDiv_RAW!$I$6:$J$1048576,2,FALSE),0))*$N$2</f>
        <v>0</v>
      </c>
      <c r="J600" s="81">
        <f t="shared" ca="1" si="77"/>
        <v>44451</v>
      </c>
      <c r="K600" s="54">
        <f t="shared" ca="1" si="81"/>
        <v>44451</v>
      </c>
      <c r="L600" s="117">
        <f ca="1">VALUE(IFERROR(VLOOKUP(TEXT(K600,"yyyy-mm-dd"),BDiv_RAW!$L$6:$M$1048576,2,FALSE),0))*$N$2</f>
        <v>0</v>
      </c>
    </row>
    <row r="601" spans="1:12" ht="16.5">
      <c r="A601" s="120">
        <f t="shared" ca="1" si="74"/>
        <v>44452</v>
      </c>
      <c r="B601" s="54">
        <f t="shared" ca="1" si="78"/>
        <v>44452</v>
      </c>
      <c r="C601" s="117">
        <f ca="1">VALUE(IFERROR(VLOOKUP(TEXT(B601,"yyyy-mm-dd"),BDiv_RAW!$C$6:$D$1048576,2,FALSE),0))*$N$2</f>
        <v>0</v>
      </c>
      <c r="D601" s="81">
        <f t="shared" ca="1" si="75"/>
        <v>44452</v>
      </c>
      <c r="E601" s="54">
        <f t="shared" ca="1" si="79"/>
        <v>44452</v>
      </c>
      <c r="F601" s="117">
        <f ca="1">VALUE(IFERROR(VLOOKUP(TEXT(E601,"yyyy-mm-dd"),BDiv_RAW!$F$6:$G$1048576,2,FALSE),0))*$N$2</f>
        <v>0</v>
      </c>
      <c r="G601" s="81">
        <f t="shared" ca="1" si="76"/>
        <v>44452</v>
      </c>
      <c r="H601" s="54">
        <f t="shared" ca="1" si="80"/>
        <v>44452</v>
      </c>
      <c r="I601" s="117">
        <f ca="1">VALUE(IFERROR(VLOOKUP(TEXT(H601,"yyyy-mm-dd"),BDiv_RAW!$I$6:$J$1048576,2,FALSE),0))*$N$2</f>
        <v>0</v>
      </c>
      <c r="J601" s="81">
        <f t="shared" ca="1" si="77"/>
        <v>44452</v>
      </c>
      <c r="K601" s="54">
        <f t="shared" ca="1" si="81"/>
        <v>44452</v>
      </c>
      <c r="L601" s="117">
        <f ca="1">VALUE(IFERROR(VLOOKUP(TEXT(K601,"yyyy-mm-dd"),BDiv_RAW!$L$6:$M$1048576,2,FALSE),0))*$N$2</f>
        <v>0</v>
      </c>
    </row>
    <row r="602" spans="1:12" ht="16.5">
      <c r="A602" s="120">
        <f t="shared" ca="1" si="74"/>
        <v>44453</v>
      </c>
      <c r="B602" s="54">
        <f t="shared" ca="1" si="78"/>
        <v>44453</v>
      </c>
      <c r="C602" s="117">
        <f ca="1">VALUE(IFERROR(VLOOKUP(TEXT(B602,"yyyy-mm-dd"),BDiv_RAW!$C$6:$D$1048576,2,FALSE),0))*$N$2</f>
        <v>0</v>
      </c>
      <c r="D602" s="81">
        <f t="shared" ca="1" si="75"/>
        <v>44453</v>
      </c>
      <c r="E602" s="54">
        <f t="shared" ca="1" si="79"/>
        <v>44453</v>
      </c>
      <c r="F602" s="117">
        <f ca="1">VALUE(IFERROR(VLOOKUP(TEXT(E602,"yyyy-mm-dd"),BDiv_RAW!$F$6:$G$1048576,2,FALSE),0))*$N$2</f>
        <v>0</v>
      </c>
      <c r="G602" s="81">
        <f t="shared" ca="1" si="76"/>
        <v>44453</v>
      </c>
      <c r="H602" s="54">
        <f t="shared" ca="1" si="80"/>
        <v>44453</v>
      </c>
      <c r="I602" s="117">
        <f ca="1">VALUE(IFERROR(VLOOKUP(TEXT(H602,"yyyy-mm-dd"),BDiv_RAW!$I$6:$J$1048576,2,FALSE),0))*$N$2</f>
        <v>0</v>
      </c>
      <c r="J602" s="81">
        <f t="shared" ca="1" si="77"/>
        <v>44453</v>
      </c>
      <c r="K602" s="54">
        <f t="shared" ca="1" si="81"/>
        <v>44453</v>
      </c>
      <c r="L602" s="117">
        <f ca="1">VALUE(IFERROR(VLOOKUP(TEXT(K602,"yyyy-mm-dd"),BDiv_RAW!$L$6:$M$1048576,2,FALSE),0))*$N$2</f>
        <v>0</v>
      </c>
    </row>
    <row r="603" spans="1:12" ht="16.5">
      <c r="A603" s="120">
        <f t="shared" ca="1" si="74"/>
        <v>44454</v>
      </c>
      <c r="B603" s="54">
        <f t="shared" ca="1" si="78"/>
        <v>44454</v>
      </c>
      <c r="C603" s="117">
        <f ca="1">VALUE(IFERROR(VLOOKUP(TEXT(B603,"yyyy-mm-dd"),BDiv_RAW!$C$6:$D$1048576,2,FALSE),0))*$N$2</f>
        <v>0</v>
      </c>
      <c r="D603" s="81">
        <f t="shared" ca="1" si="75"/>
        <v>44454</v>
      </c>
      <c r="E603" s="54">
        <f t="shared" ca="1" si="79"/>
        <v>44454</v>
      </c>
      <c r="F603" s="117">
        <f ca="1">VALUE(IFERROR(VLOOKUP(TEXT(E603,"yyyy-mm-dd"),BDiv_RAW!$F$6:$G$1048576,2,FALSE),0))*$N$2</f>
        <v>0</v>
      </c>
      <c r="G603" s="81">
        <f t="shared" ca="1" si="76"/>
        <v>44454</v>
      </c>
      <c r="H603" s="54">
        <f t="shared" ca="1" si="80"/>
        <v>44454</v>
      </c>
      <c r="I603" s="117">
        <f ca="1">VALUE(IFERROR(VLOOKUP(TEXT(H603,"yyyy-mm-dd"),BDiv_RAW!$I$6:$J$1048576,2,FALSE),0))*$N$2</f>
        <v>0</v>
      </c>
      <c r="J603" s="81">
        <f t="shared" ca="1" si="77"/>
        <v>44454</v>
      </c>
      <c r="K603" s="54">
        <f t="shared" ca="1" si="81"/>
        <v>44454</v>
      </c>
      <c r="L603" s="117">
        <f ca="1">VALUE(IFERROR(VLOOKUP(TEXT(K603,"yyyy-mm-dd"),BDiv_RAW!$L$6:$M$1048576,2,FALSE),0))*$N$2</f>
        <v>0</v>
      </c>
    </row>
    <row r="604" spans="1:12" ht="16.5">
      <c r="A604" s="120">
        <f t="shared" ca="1" si="74"/>
        <v>44455</v>
      </c>
      <c r="B604" s="54">
        <f t="shared" ca="1" si="78"/>
        <v>44455</v>
      </c>
      <c r="C604" s="117">
        <f ca="1">VALUE(IFERROR(VLOOKUP(TEXT(B604,"yyyy-mm-dd"),BDiv_RAW!$C$6:$D$1048576,2,FALSE),0))*$N$2</f>
        <v>0</v>
      </c>
      <c r="D604" s="81">
        <f t="shared" ca="1" si="75"/>
        <v>44455</v>
      </c>
      <c r="E604" s="54">
        <f t="shared" ca="1" si="79"/>
        <v>44455</v>
      </c>
      <c r="F604" s="117">
        <f ca="1">VALUE(IFERROR(VLOOKUP(TEXT(E604,"yyyy-mm-dd"),BDiv_RAW!$F$6:$G$1048576,2,FALSE),0))*$N$2</f>
        <v>0</v>
      </c>
      <c r="G604" s="81">
        <f t="shared" ca="1" si="76"/>
        <v>44455</v>
      </c>
      <c r="H604" s="54">
        <f t="shared" ca="1" si="80"/>
        <v>44455</v>
      </c>
      <c r="I604" s="117">
        <f ca="1">VALUE(IFERROR(VLOOKUP(TEXT(H604,"yyyy-mm-dd"),BDiv_RAW!$I$6:$J$1048576,2,FALSE),0))*$N$2</f>
        <v>0</v>
      </c>
      <c r="J604" s="81">
        <f t="shared" ca="1" si="77"/>
        <v>44455</v>
      </c>
      <c r="K604" s="54">
        <f t="shared" ca="1" si="81"/>
        <v>44455</v>
      </c>
      <c r="L604" s="117">
        <f ca="1">VALUE(IFERROR(VLOOKUP(TEXT(K604,"yyyy-mm-dd"),BDiv_RAW!$L$6:$M$1048576,2,FALSE),0))*$N$2</f>
        <v>0</v>
      </c>
    </row>
    <row r="605" spans="1:12" ht="16.5">
      <c r="A605" s="120">
        <f t="shared" ca="1" si="74"/>
        <v>44456</v>
      </c>
      <c r="B605" s="54">
        <f t="shared" ca="1" si="78"/>
        <v>44456</v>
      </c>
      <c r="C605" s="117">
        <f ca="1">VALUE(IFERROR(VLOOKUP(TEXT(B605,"yyyy-mm-dd"),BDiv_RAW!$C$6:$D$1048576,2,FALSE),0))*$N$2</f>
        <v>0</v>
      </c>
      <c r="D605" s="81">
        <f t="shared" ca="1" si="75"/>
        <v>44456</v>
      </c>
      <c r="E605" s="54">
        <f t="shared" ca="1" si="79"/>
        <v>44456</v>
      </c>
      <c r="F605" s="117">
        <f ca="1">VALUE(IFERROR(VLOOKUP(TEXT(E605,"yyyy-mm-dd"),BDiv_RAW!$F$6:$G$1048576,2,FALSE),0))*$N$2</f>
        <v>0</v>
      </c>
      <c r="G605" s="81">
        <f t="shared" ca="1" si="76"/>
        <v>44456</v>
      </c>
      <c r="H605" s="54">
        <f t="shared" ca="1" si="80"/>
        <v>44456</v>
      </c>
      <c r="I605" s="117">
        <f ca="1">VALUE(IFERROR(VLOOKUP(TEXT(H605,"yyyy-mm-dd"),BDiv_RAW!$I$6:$J$1048576,2,FALSE),0))*$N$2</f>
        <v>0</v>
      </c>
      <c r="J605" s="81">
        <f t="shared" ca="1" si="77"/>
        <v>44456</v>
      </c>
      <c r="K605" s="54">
        <f t="shared" ca="1" si="81"/>
        <v>44456</v>
      </c>
      <c r="L605" s="117">
        <f ca="1">VALUE(IFERROR(VLOOKUP(TEXT(K605,"yyyy-mm-dd"),BDiv_RAW!$L$6:$M$1048576,2,FALSE),0))*$N$2</f>
        <v>0</v>
      </c>
    </row>
    <row r="606" spans="1:12" ht="16.5">
      <c r="A606" s="120">
        <f t="shared" ca="1" si="74"/>
        <v>44457</v>
      </c>
      <c r="B606" s="54">
        <f t="shared" ca="1" si="78"/>
        <v>44457</v>
      </c>
      <c r="C606" s="117">
        <f ca="1">VALUE(IFERROR(VLOOKUP(TEXT(B606,"yyyy-mm-dd"),BDiv_RAW!$C$6:$D$1048576,2,FALSE),0))*$N$2</f>
        <v>0</v>
      </c>
      <c r="D606" s="81">
        <f t="shared" ca="1" si="75"/>
        <v>44457</v>
      </c>
      <c r="E606" s="54">
        <f t="shared" ca="1" si="79"/>
        <v>44457</v>
      </c>
      <c r="F606" s="117">
        <f ca="1">VALUE(IFERROR(VLOOKUP(TEXT(E606,"yyyy-mm-dd"),BDiv_RAW!$F$6:$G$1048576,2,FALSE),0))*$N$2</f>
        <v>0</v>
      </c>
      <c r="G606" s="81">
        <f t="shared" ca="1" si="76"/>
        <v>44457</v>
      </c>
      <c r="H606" s="54">
        <f t="shared" ca="1" si="80"/>
        <v>44457</v>
      </c>
      <c r="I606" s="117">
        <f ca="1">VALUE(IFERROR(VLOOKUP(TEXT(H606,"yyyy-mm-dd"),BDiv_RAW!$I$6:$J$1048576,2,FALSE),0))*$N$2</f>
        <v>0</v>
      </c>
      <c r="J606" s="81">
        <f t="shared" ca="1" si="77"/>
        <v>44457</v>
      </c>
      <c r="K606" s="54">
        <f t="shared" ca="1" si="81"/>
        <v>44457</v>
      </c>
      <c r="L606" s="117">
        <f ca="1">VALUE(IFERROR(VLOOKUP(TEXT(K606,"yyyy-mm-dd"),BDiv_RAW!$L$6:$M$1048576,2,FALSE),0))*$N$2</f>
        <v>0</v>
      </c>
    </row>
    <row r="607" spans="1:12" ht="16.5">
      <c r="A607" s="120">
        <f t="shared" ca="1" si="74"/>
        <v>44458</v>
      </c>
      <c r="B607" s="54">
        <f t="shared" ca="1" si="78"/>
        <v>44458</v>
      </c>
      <c r="C607" s="117">
        <f ca="1">VALUE(IFERROR(VLOOKUP(TEXT(B607,"yyyy-mm-dd"),BDiv_RAW!$C$6:$D$1048576,2,FALSE),0))*$N$2</f>
        <v>0</v>
      </c>
      <c r="D607" s="81">
        <f t="shared" ca="1" si="75"/>
        <v>44458</v>
      </c>
      <c r="E607" s="54">
        <f t="shared" ca="1" si="79"/>
        <v>44458</v>
      </c>
      <c r="F607" s="117">
        <f ca="1">VALUE(IFERROR(VLOOKUP(TEXT(E607,"yyyy-mm-dd"),BDiv_RAW!$F$6:$G$1048576,2,FALSE),0))*$N$2</f>
        <v>0</v>
      </c>
      <c r="G607" s="81">
        <f t="shared" ca="1" si="76"/>
        <v>44458</v>
      </c>
      <c r="H607" s="54">
        <f t="shared" ca="1" si="80"/>
        <v>44458</v>
      </c>
      <c r="I607" s="117">
        <f ca="1">VALUE(IFERROR(VLOOKUP(TEXT(H607,"yyyy-mm-dd"),BDiv_RAW!$I$6:$J$1048576,2,FALSE),0))*$N$2</f>
        <v>0</v>
      </c>
      <c r="J607" s="81">
        <f t="shared" ca="1" si="77"/>
        <v>44458</v>
      </c>
      <c r="K607" s="54">
        <f t="shared" ca="1" si="81"/>
        <v>44458</v>
      </c>
      <c r="L607" s="117">
        <f ca="1">VALUE(IFERROR(VLOOKUP(TEXT(K607,"yyyy-mm-dd"),BDiv_RAW!$L$6:$M$1048576,2,FALSE),0))*$N$2</f>
        <v>0</v>
      </c>
    </row>
    <row r="608" spans="1:12" ht="16.5">
      <c r="A608" s="120">
        <f t="shared" ca="1" si="74"/>
        <v>44459</v>
      </c>
      <c r="B608" s="54">
        <f t="shared" ca="1" si="78"/>
        <v>44459</v>
      </c>
      <c r="C608" s="117">
        <f ca="1">VALUE(IFERROR(VLOOKUP(TEXT(B608,"yyyy-mm-dd"),BDiv_RAW!$C$6:$D$1048576,2,FALSE),0))*$N$2</f>
        <v>0</v>
      </c>
      <c r="D608" s="81">
        <f t="shared" ca="1" si="75"/>
        <v>44459</v>
      </c>
      <c r="E608" s="54">
        <f t="shared" ca="1" si="79"/>
        <v>44459</v>
      </c>
      <c r="F608" s="117">
        <f ca="1">VALUE(IFERROR(VLOOKUP(TEXT(E608,"yyyy-mm-dd"),BDiv_RAW!$F$6:$G$1048576,2,FALSE),0))*$N$2</f>
        <v>0</v>
      </c>
      <c r="G608" s="81">
        <f t="shared" ca="1" si="76"/>
        <v>44459</v>
      </c>
      <c r="H608" s="54">
        <f t="shared" ca="1" si="80"/>
        <v>44459</v>
      </c>
      <c r="I608" s="117">
        <f ca="1">VALUE(IFERROR(VLOOKUP(TEXT(H608,"yyyy-mm-dd"),BDiv_RAW!$I$6:$J$1048576,2,FALSE),0))*$N$2</f>
        <v>0</v>
      </c>
      <c r="J608" s="81">
        <f t="shared" ca="1" si="77"/>
        <v>44459</v>
      </c>
      <c r="K608" s="54">
        <f t="shared" ca="1" si="81"/>
        <v>44459</v>
      </c>
      <c r="L608" s="117">
        <f ca="1">VALUE(IFERROR(VLOOKUP(TEXT(K608,"yyyy-mm-dd"),BDiv_RAW!$L$6:$M$1048576,2,FALSE),0))*$N$2</f>
        <v>0</v>
      </c>
    </row>
    <row r="609" spans="1:12" ht="16.5">
      <c r="A609" s="120">
        <f t="shared" ca="1" si="74"/>
        <v>44460</v>
      </c>
      <c r="B609" s="54">
        <f t="shared" ca="1" si="78"/>
        <v>44460</v>
      </c>
      <c r="C609" s="117">
        <f ca="1">VALUE(IFERROR(VLOOKUP(TEXT(B609,"yyyy-mm-dd"),BDiv_RAW!$C$6:$D$1048576,2,FALSE),0))*$N$2</f>
        <v>0</v>
      </c>
      <c r="D609" s="81">
        <f t="shared" ca="1" si="75"/>
        <v>44460</v>
      </c>
      <c r="E609" s="54">
        <f t="shared" ca="1" si="79"/>
        <v>44460</v>
      </c>
      <c r="F609" s="117">
        <f ca="1">VALUE(IFERROR(VLOOKUP(TEXT(E609,"yyyy-mm-dd"),BDiv_RAW!$F$6:$G$1048576,2,FALSE),0))*$N$2</f>
        <v>0</v>
      </c>
      <c r="G609" s="81">
        <f t="shared" ca="1" si="76"/>
        <v>44460</v>
      </c>
      <c r="H609" s="54">
        <f t="shared" ca="1" si="80"/>
        <v>44460</v>
      </c>
      <c r="I609" s="117">
        <f ca="1">VALUE(IFERROR(VLOOKUP(TEXT(H609,"yyyy-mm-dd"),BDiv_RAW!$I$6:$J$1048576,2,FALSE),0))*$N$2</f>
        <v>0</v>
      </c>
      <c r="J609" s="81">
        <f t="shared" ca="1" si="77"/>
        <v>44460</v>
      </c>
      <c r="K609" s="54">
        <f t="shared" ca="1" si="81"/>
        <v>44460</v>
      </c>
      <c r="L609" s="117">
        <f ca="1">VALUE(IFERROR(VLOOKUP(TEXT(K609,"yyyy-mm-dd"),BDiv_RAW!$L$6:$M$1048576,2,FALSE),0))*$N$2</f>
        <v>0</v>
      </c>
    </row>
    <row r="610" spans="1:12" ht="16.5">
      <c r="A610" s="120">
        <f t="shared" ca="1" si="74"/>
        <v>44461</v>
      </c>
      <c r="B610" s="54">
        <f t="shared" ca="1" si="78"/>
        <v>44461</v>
      </c>
      <c r="C610" s="117">
        <f ca="1">VALUE(IFERROR(VLOOKUP(TEXT(B610,"yyyy-mm-dd"),BDiv_RAW!$C$6:$D$1048576,2,FALSE),0))*$N$2</f>
        <v>0</v>
      </c>
      <c r="D610" s="81">
        <f t="shared" ca="1" si="75"/>
        <v>44461</v>
      </c>
      <c r="E610" s="54">
        <f t="shared" ca="1" si="79"/>
        <v>44461</v>
      </c>
      <c r="F610" s="117">
        <f ca="1">VALUE(IFERROR(VLOOKUP(TEXT(E610,"yyyy-mm-dd"),BDiv_RAW!$F$6:$G$1048576,2,FALSE),0))*$N$2</f>
        <v>0</v>
      </c>
      <c r="G610" s="81">
        <f t="shared" ca="1" si="76"/>
        <v>44461</v>
      </c>
      <c r="H610" s="54">
        <f t="shared" ca="1" si="80"/>
        <v>44461</v>
      </c>
      <c r="I610" s="117">
        <f ca="1">VALUE(IFERROR(VLOOKUP(TEXT(H610,"yyyy-mm-dd"),BDiv_RAW!$I$6:$J$1048576,2,FALSE),0))*$N$2</f>
        <v>0</v>
      </c>
      <c r="J610" s="81">
        <f t="shared" ca="1" si="77"/>
        <v>44461</v>
      </c>
      <c r="K610" s="54">
        <f t="shared" ca="1" si="81"/>
        <v>44461</v>
      </c>
      <c r="L610" s="117">
        <f ca="1">VALUE(IFERROR(VLOOKUP(TEXT(K610,"yyyy-mm-dd"),BDiv_RAW!$L$6:$M$1048576,2,FALSE),0))*$N$2</f>
        <v>0</v>
      </c>
    </row>
    <row r="611" spans="1:12" ht="16.5">
      <c r="A611" s="120">
        <f t="shared" ca="1" si="74"/>
        <v>44462</v>
      </c>
      <c r="B611" s="54">
        <f t="shared" ca="1" si="78"/>
        <v>44462</v>
      </c>
      <c r="C611" s="117">
        <f ca="1">VALUE(IFERROR(VLOOKUP(TEXT(B611,"yyyy-mm-dd"),BDiv_RAW!$C$6:$D$1048576,2,FALSE),0))*$N$2</f>
        <v>0</v>
      </c>
      <c r="D611" s="81">
        <f t="shared" ca="1" si="75"/>
        <v>44462</v>
      </c>
      <c r="E611" s="54">
        <f t="shared" ca="1" si="79"/>
        <v>44462</v>
      </c>
      <c r="F611" s="117">
        <f ca="1">VALUE(IFERROR(VLOOKUP(TEXT(E611,"yyyy-mm-dd"),BDiv_RAW!$F$6:$G$1048576,2,FALSE),0))*$N$2</f>
        <v>0</v>
      </c>
      <c r="G611" s="81">
        <f t="shared" ca="1" si="76"/>
        <v>44462</v>
      </c>
      <c r="H611" s="54">
        <f t="shared" ca="1" si="80"/>
        <v>44462</v>
      </c>
      <c r="I611" s="117">
        <f ca="1">VALUE(IFERROR(VLOOKUP(TEXT(H611,"yyyy-mm-dd"),BDiv_RAW!$I$6:$J$1048576,2,FALSE),0))*$N$2</f>
        <v>0</v>
      </c>
      <c r="J611" s="81">
        <f t="shared" ca="1" si="77"/>
        <v>44462</v>
      </c>
      <c r="K611" s="54">
        <f t="shared" ca="1" si="81"/>
        <v>44462</v>
      </c>
      <c r="L611" s="117">
        <f ca="1">VALUE(IFERROR(VLOOKUP(TEXT(K611,"yyyy-mm-dd"),BDiv_RAW!$L$6:$M$1048576,2,FALSE),0))*$N$2</f>
        <v>0</v>
      </c>
    </row>
    <row r="612" spans="1:12" ht="16.5">
      <c r="A612" s="120">
        <f t="shared" ca="1" si="74"/>
        <v>44463</v>
      </c>
      <c r="B612" s="54">
        <f t="shared" ca="1" si="78"/>
        <v>44463</v>
      </c>
      <c r="C612" s="117">
        <f ca="1">VALUE(IFERROR(VLOOKUP(TEXT(B612,"yyyy-mm-dd"),BDiv_RAW!$C$6:$D$1048576,2,FALSE),0))*$N$2</f>
        <v>0</v>
      </c>
      <c r="D612" s="81">
        <f t="shared" ca="1" si="75"/>
        <v>44463</v>
      </c>
      <c r="E612" s="54">
        <f t="shared" ca="1" si="79"/>
        <v>44463</v>
      </c>
      <c r="F612" s="117">
        <f ca="1">VALUE(IFERROR(VLOOKUP(TEXT(E612,"yyyy-mm-dd"),BDiv_RAW!$F$6:$G$1048576,2,FALSE),0))*$N$2</f>
        <v>0</v>
      </c>
      <c r="G612" s="81">
        <f t="shared" ca="1" si="76"/>
        <v>44463</v>
      </c>
      <c r="H612" s="54">
        <f t="shared" ca="1" si="80"/>
        <v>44463</v>
      </c>
      <c r="I612" s="117">
        <f ca="1">VALUE(IFERROR(VLOOKUP(TEXT(H612,"yyyy-mm-dd"),BDiv_RAW!$I$6:$J$1048576,2,FALSE),0))*$N$2</f>
        <v>0</v>
      </c>
      <c r="J612" s="81">
        <f t="shared" ca="1" si="77"/>
        <v>44463</v>
      </c>
      <c r="K612" s="54">
        <f t="shared" ca="1" si="81"/>
        <v>44463</v>
      </c>
      <c r="L612" s="117">
        <f ca="1">VALUE(IFERROR(VLOOKUP(TEXT(K612,"yyyy-mm-dd"),BDiv_RAW!$L$6:$M$1048576,2,FALSE),0))*$N$2</f>
        <v>0</v>
      </c>
    </row>
    <row r="613" spans="1:12" ht="16.5">
      <c r="A613" s="120">
        <f t="shared" ca="1" si="74"/>
        <v>44464</v>
      </c>
      <c r="B613" s="54">
        <f t="shared" ca="1" si="78"/>
        <v>44464</v>
      </c>
      <c r="C613" s="117">
        <f ca="1">VALUE(IFERROR(VLOOKUP(TEXT(B613,"yyyy-mm-dd"),BDiv_RAW!$C$6:$D$1048576,2,FALSE),0))*$N$2</f>
        <v>0</v>
      </c>
      <c r="D613" s="81">
        <f t="shared" ca="1" si="75"/>
        <v>44464</v>
      </c>
      <c r="E613" s="54">
        <f t="shared" ca="1" si="79"/>
        <v>44464</v>
      </c>
      <c r="F613" s="117">
        <f ca="1">VALUE(IFERROR(VLOOKUP(TEXT(E613,"yyyy-mm-dd"),BDiv_RAW!$F$6:$G$1048576,2,FALSE),0))*$N$2</f>
        <v>0</v>
      </c>
      <c r="G613" s="81">
        <f t="shared" ca="1" si="76"/>
        <v>44464</v>
      </c>
      <c r="H613" s="54">
        <f t="shared" ca="1" si="80"/>
        <v>44464</v>
      </c>
      <c r="I613" s="117">
        <f ca="1">VALUE(IFERROR(VLOOKUP(TEXT(H613,"yyyy-mm-dd"),BDiv_RAW!$I$6:$J$1048576,2,FALSE),0))*$N$2</f>
        <v>0</v>
      </c>
      <c r="J613" s="81">
        <f t="shared" ca="1" si="77"/>
        <v>44464</v>
      </c>
      <c r="K613" s="54">
        <f t="shared" ca="1" si="81"/>
        <v>44464</v>
      </c>
      <c r="L613" s="117">
        <f ca="1">VALUE(IFERROR(VLOOKUP(TEXT(K613,"yyyy-mm-dd"),BDiv_RAW!$L$6:$M$1048576,2,FALSE),0))*$N$2</f>
        <v>0</v>
      </c>
    </row>
    <row r="614" spans="1:12" ht="16.5">
      <c r="A614" s="120">
        <f t="shared" ca="1" si="74"/>
        <v>44465</v>
      </c>
      <c r="B614" s="54">
        <f t="shared" ca="1" si="78"/>
        <v>44465</v>
      </c>
      <c r="C614" s="117">
        <f ca="1">VALUE(IFERROR(VLOOKUP(TEXT(B614,"yyyy-mm-dd"),BDiv_RAW!$C$6:$D$1048576,2,FALSE),0))*$N$2</f>
        <v>0</v>
      </c>
      <c r="D614" s="81">
        <f t="shared" ca="1" si="75"/>
        <v>44465</v>
      </c>
      <c r="E614" s="54">
        <f t="shared" ca="1" si="79"/>
        <v>44465</v>
      </c>
      <c r="F614" s="117">
        <f ca="1">VALUE(IFERROR(VLOOKUP(TEXT(E614,"yyyy-mm-dd"),BDiv_RAW!$F$6:$G$1048576,2,FALSE),0))*$N$2</f>
        <v>0</v>
      </c>
      <c r="G614" s="81">
        <f t="shared" ca="1" si="76"/>
        <v>44465</v>
      </c>
      <c r="H614" s="54">
        <f t="shared" ca="1" si="80"/>
        <v>44465</v>
      </c>
      <c r="I614" s="117">
        <f ca="1">VALUE(IFERROR(VLOOKUP(TEXT(H614,"yyyy-mm-dd"),BDiv_RAW!$I$6:$J$1048576,2,FALSE),0))*$N$2</f>
        <v>0</v>
      </c>
      <c r="J614" s="81">
        <f t="shared" ca="1" si="77"/>
        <v>44465</v>
      </c>
      <c r="K614" s="54">
        <f t="shared" ca="1" si="81"/>
        <v>44465</v>
      </c>
      <c r="L614" s="117">
        <f ca="1">VALUE(IFERROR(VLOOKUP(TEXT(K614,"yyyy-mm-dd"),BDiv_RAW!$L$6:$M$1048576,2,FALSE),0))*$N$2</f>
        <v>0</v>
      </c>
    </row>
    <row r="615" spans="1:12" ht="16.5">
      <c r="A615" s="120">
        <f t="shared" ca="1" si="74"/>
        <v>44466</v>
      </c>
      <c r="B615" s="54">
        <f t="shared" ca="1" si="78"/>
        <v>44466</v>
      </c>
      <c r="C615" s="117">
        <f ca="1">VALUE(IFERROR(VLOOKUP(TEXT(B615,"yyyy-mm-dd"),BDiv_RAW!$C$6:$D$1048576,2,FALSE),0))*$N$2</f>
        <v>0</v>
      </c>
      <c r="D615" s="81">
        <f t="shared" ca="1" si="75"/>
        <v>44466</v>
      </c>
      <c r="E615" s="54">
        <f t="shared" ca="1" si="79"/>
        <v>44466</v>
      </c>
      <c r="F615" s="117">
        <f ca="1">VALUE(IFERROR(VLOOKUP(TEXT(E615,"yyyy-mm-dd"),BDiv_RAW!$F$6:$G$1048576,2,FALSE),0))*$N$2</f>
        <v>0</v>
      </c>
      <c r="G615" s="81">
        <f t="shared" ca="1" si="76"/>
        <v>44466</v>
      </c>
      <c r="H615" s="54">
        <f t="shared" ca="1" si="80"/>
        <v>44466</v>
      </c>
      <c r="I615" s="117">
        <f ca="1">VALUE(IFERROR(VLOOKUP(TEXT(H615,"yyyy-mm-dd"),BDiv_RAW!$I$6:$J$1048576,2,FALSE),0))*$N$2</f>
        <v>0</v>
      </c>
      <c r="J615" s="81">
        <f t="shared" ca="1" si="77"/>
        <v>44466</v>
      </c>
      <c r="K615" s="54">
        <f t="shared" ca="1" si="81"/>
        <v>44466</v>
      </c>
      <c r="L615" s="117">
        <f ca="1">VALUE(IFERROR(VLOOKUP(TEXT(K615,"yyyy-mm-dd"),BDiv_RAW!$L$6:$M$1048576,2,FALSE),0))*$N$2</f>
        <v>0</v>
      </c>
    </row>
    <row r="616" spans="1:12" ht="16.5">
      <c r="A616" s="120">
        <f t="shared" ca="1" si="74"/>
        <v>44467</v>
      </c>
      <c r="B616" s="54">
        <f t="shared" ca="1" si="78"/>
        <v>44467</v>
      </c>
      <c r="C616" s="117">
        <f ca="1">VALUE(IFERROR(VLOOKUP(TEXT(B616,"yyyy-mm-dd"),BDiv_RAW!$C$6:$D$1048576,2,FALSE),0))*$N$2</f>
        <v>0</v>
      </c>
      <c r="D616" s="81">
        <f t="shared" ca="1" si="75"/>
        <v>44467</v>
      </c>
      <c r="E616" s="54">
        <f t="shared" ca="1" si="79"/>
        <v>44467</v>
      </c>
      <c r="F616" s="117">
        <f ca="1">VALUE(IFERROR(VLOOKUP(TEXT(E616,"yyyy-mm-dd"),BDiv_RAW!$F$6:$G$1048576,2,FALSE),0))*$N$2</f>
        <v>0</v>
      </c>
      <c r="G616" s="81">
        <f t="shared" ca="1" si="76"/>
        <v>44467</v>
      </c>
      <c r="H616" s="54">
        <f t="shared" ca="1" si="80"/>
        <v>44467</v>
      </c>
      <c r="I616" s="117">
        <f ca="1">VALUE(IFERROR(VLOOKUP(TEXT(H616,"yyyy-mm-dd"),BDiv_RAW!$I$6:$J$1048576,2,FALSE),0))*$N$2</f>
        <v>0</v>
      </c>
      <c r="J616" s="81">
        <f t="shared" ca="1" si="77"/>
        <v>44467</v>
      </c>
      <c r="K616" s="54">
        <f t="shared" ca="1" si="81"/>
        <v>44467</v>
      </c>
      <c r="L616" s="117">
        <f ca="1">VALUE(IFERROR(VLOOKUP(TEXT(K616,"yyyy-mm-dd"),BDiv_RAW!$L$6:$M$1048576,2,FALSE),0))*$N$2</f>
        <v>0</v>
      </c>
    </row>
    <row r="617" spans="1:12" ht="16.5">
      <c r="A617" s="120">
        <f t="shared" ca="1" si="74"/>
        <v>44468</v>
      </c>
      <c r="B617" s="54">
        <f t="shared" ca="1" si="78"/>
        <v>44468</v>
      </c>
      <c r="C617" s="117">
        <f ca="1">VALUE(IFERROR(VLOOKUP(TEXT(B617,"yyyy-mm-dd"),BDiv_RAW!$C$6:$D$1048576,2,FALSE),0))*$N$2</f>
        <v>0</v>
      </c>
      <c r="D617" s="81">
        <f t="shared" ca="1" si="75"/>
        <v>44468</v>
      </c>
      <c r="E617" s="54">
        <f t="shared" ca="1" si="79"/>
        <v>44468</v>
      </c>
      <c r="F617" s="117">
        <f ca="1">VALUE(IFERROR(VLOOKUP(TEXT(E617,"yyyy-mm-dd"),BDiv_RAW!$F$6:$G$1048576,2,FALSE),0))*$N$2</f>
        <v>0</v>
      </c>
      <c r="G617" s="81">
        <f t="shared" ca="1" si="76"/>
        <v>44468</v>
      </c>
      <c r="H617" s="54">
        <f t="shared" ca="1" si="80"/>
        <v>44468</v>
      </c>
      <c r="I617" s="117">
        <f ca="1">VALUE(IFERROR(VLOOKUP(TEXT(H617,"yyyy-mm-dd"),BDiv_RAW!$I$6:$J$1048576,2,FALSE),0))*$N$2</f>
        <v>0</v>
      </c>
      <c r="J617" s="81">
        <f t="shared" ca="1" si="77"/>
        <v>44468</v>
      </c>
      <c r="K617" s="54">
        <f t="shared" ca="1" si="81"/>
        <v>44468</v>
      </c>
      <c r="L617" s="117">
        <f ca="1">VALUE(IFERROR(VLOOKUP(TEXT(K617,"yyyy-mm-dd"),BDiv_RAW!$L$6:$M$1048576,2,FALSE),0))*$N$2</f>
        <v>0</v>
      </c>
    </row>
    <row r="618" spans="1:12" ht="16.5">
      <c r="A618" s="120">
        <f t="shared" ca="1" si="74"/>
        <v>44469</v>
      </c>
      <c r="B618" s="54">
        <f t="shared" ca="1" si="78"/>
        <v>44469</v>
      </c>
      <c r="C618" s="117">
        <f ca="1">VALUE(IFERROR(VLOOKUP(TEXT(B618,"yyyy-mm-dd"),BDiv_RAW!$C$6:$D$1048576,2,FALSE),0))*$N$2</f>
        <v>0</v>
      </c>
      <c r="D618" s="81">
        <f t="shared" ca="1" si="75"/>
        <v>44469</v>
      </c>
      <c r="E618" s="54">
        <f t="shared" ca="1" si="79"/>
        <v>44469</v>
      </c>
      <c r="F618" s="117">
        <f ca="1">VALUE(IFERROR(VLOOKUP(TEXT(E618,"yyyy-mm-dd"),BDiv_RAW!$F$6:$G$1048576,2,FALSE),0))*$N$2</f>
        <v>0</v>
      </c>
      <c r="G618" s="81">
        <f t="shared" ca="1" si="76"/>
        <v>44469</v>
      </c>
      <c r="H618" s="54">
        <f t="shared" ca="1" si="80"/>
        <v>44469</v>
      </c>
      <c r="I618" s="117">
        <f ca="1">VALUE(IFERROR(VLOOKUP(TEXT(H618,"yyyy-mm-dd"),BDiv_RAW!$I$6:$J$1048576,2,FALSE),0))*$N$2</f>
        <v>0</v>
      </c>
      <c r="J618" s="81">
        <f t="shared" ca="1" si="77"/>
        <v>44469</v>
      </c>
      <c r="K618" s="54">
        <f t="shared" ca="1" si="81"/>
        <v>44469</v>
      </c>
      <c r="L618" s="117">
        <f ca="1">VALUE(IFERROR(VLOOKUP(TEXT(K618,"yyyy-mm-dd"),BDiv_RAW!$L$6:$M$1048576,2,FALSE),0))*$N$2</f>
        <v>0</v>
      </c>
    </row>
    <row r="619" spans="1:12" ht="16.5">
      <c r="A619" s="120">
        <f t="shared" ca="1" si="74"/>
        <v>44470</v>
      </c>
      <c r="B619" s="54">
        <f t="shared" ca="1" si="78"/>
        <v>44470</v>
      </c>
      <c r="C619" s="117">
        <f ca="1">VALUE(IFERROR(VLOOKUP(TEXT(B619,"yyyy-mm-dd"),BDiv_RAW!$C$6:$D$1048576,2,FALSE),0))*$N$2</f>
        <v>0</v>
      </c>
      <c r="D619" s="81">
        <f t="shared" ca="1" si="75"/>
        <v>44470</v>
      </c>
      <c r="E619" s="54">
        <f t="shared" ca="1" si="79"/>
        <v>44470</v>
      </c>
      <c r="F619" s="117">
        <f ca="1">VALUE(IFERROR(VLOOKUP(TEXT(E619,"yyyy-mm-dd"),BDiv_RAW!$F$6:$G$1048576,2,FALSE),0))*$N$2</f>
        <v>0</v>
      </c>
      <c r="G619" s="81">
        <f t="shared" ca="1" si="76"/>
        <v>44470</v>
      </c>
      <c r="H619" s="54">
        <f t="shared" ca="1" si="80"/>
        <v>44470</v>
      </c>
      <c r="I619" s="117">
        <f ca="1">VALUE(IFERROR(VLOOKUP(TEXT(H619,"yyyy-mm-dd"),BDiv_RAW!$I$6:$J$1048576,2,FALSE),0))*$N$2</f>
        <v>0</v>
      </c>
      <c r="J619" s="81">
        <f t="shared" ca="1" si="77"/>
        <v>44470</v>
      </c>
      <c r="K619" s="54">
        <f t="shared" ca="1" si="81"/>
        <v>44470</v>
      </c>
      <c r="L619" s="117">
        <f ca="1">VALUE(IFERROR(VLOOKUP(TEXT(K619,"yyyy-mm-dd"),BDiv_RAW!$L$6:$M$1048576,2,FALSE),0))*$N$2</f>
        <v>0</v>
      </c>
    </row>
    <row r="620" spans="1:12" ht="16.5">
      <c r="A620" s="120">
        <f t="shared" ca="1" si="74"/>
        <v>44471</v>
      </c>
      <c r="B620" s="54">
        <f t="shared" ca="1" si="78"/>
        <v>44471</v>
      </c>
      <c r="C620" s="117">
        <f ca="1">VALUE(IFERROR(VLOOKUP(TEXT(B620,"yyyy-mm-dd"),BDiv_RAW!$C$6:$D$1048576,2,FALSE),0))*$N$2</f>
        <v>0</v>
      </c>
      <c r="D620" s="81">
        <f t="shared" ca="1" si="75"/>
        <v>44471</v>
      </c>
      <c r="E620" s="54">
        <f t="shared" ca="1" si="79"/>
        <v>44471</v>
      </c>
      <c r="F620" s="117">
        <f ca="1">VALUE(IFERROR(VLOOKUP(TEXT(E620,"yyyy-mm-dd"),BDiv_RAW!$F$6:$G$1048576,2,FALSE),0))*$N$2</f>
        <v>0</v>
      </c>
      <c r="G620" s="81">
        <f t="shared" ca="1" si="76"/>
        <v>44471</v>
      </c>
      <c r="H620" s="54">
        <f t="shared" ca="1" si="80"/>
        <v>44471</v>
      </c>
      <c r="I620" s="117">
        <f ca="1">VALUE(IFERROR(VLOOKUP(TEXT(H620,"yyyy-mm-dd"),BDiv_RAW!$I$6:$J$1048576,2,FALSE),0))*$N$2</f>
        <v>0</v>
      </c>
      <c r="J620" s="81">
        <f t="shared" ca="1" si="77"/>
        <v>44471</v>
      </c>
      <c r="K620" s="54">
        <f t="shared" ca="1" si="81"/>
        <v>44471</v>
      </c>
      <c r="L620" s="117">
        <f ca="1">VALUE(IFERROR(VLOOKUP(TEXT(K620,"yyyy-mm-dd"),BDiv_RAW!$L$6:$M$1048576,2,FALSE),0))*$N$2</f>
        <v>0</v>
      </c>
    </row>
    <row r="621" spans="1:12" ht="16.5">
      <c r="A621" s="120">
        <f t="shared" ca="1" si="74"/>
        <v>44472</v>
      </c>
      <c r="B621" s="54">
        <f t="shared" ca="1" si="78"/>
        <v>44472</v>
      </c>
      <c r="C621" s="117">
        <f ca="1">VALUE(IFERROR(VLOOKUP(TEXT(B621,"yyyy-mm-dd"),BDiv_RAW!$C$6:$D$1048576,2,FALSE),0))*$N$2</f>
        <v>0</v>
      </c>
      <c r="D621" s="81">
        <f t="shared" ca="1" si="75"/>
        <v>44472</v>
      </c>
      <c r="E621" s="54">
        <f t="shared" ca="1" si="79"/>
        <v>44472</v>
      </c>
      <c r="F621" s="117">
        <f ca="1">VALUE(IFERROR(VLOOKUP(TEXT(E621,"yyyy-mm-dd"),BDiv_RAW!$F$6:$G$1048576,2,FALSE),0))*$N$2</f>
        <v>0</v>
      </c>
      <c r="G621" s="81">
        <f t="shared" ca="1" si="76"/>
        <v>44472</v>
      </c>
      <c r="H621" s="54">
        <f t="shared" ca="1" si="80"/>
        <v>44472</v>
      </c>
      <c r="I621" s="117">
        <f ca="1">VALUE(IFERROR(VLOOKUP(TEXT(H621,"yyyy-mm-dd"),BDiv_RAW!$I$6:$J$1048576,2,FALSE),0))*$N$2</f>
        <v>0</v>
      </c>
      <c r="J621" s="81">
        <f t="shared" ca="1" si="77"/>
        <v>44472</v>
      </c>
      <c r="K621" s="54">
        <f t="shared" ca="1" si="81"/>
        <v>44472</v>
      </c>
      <c r="L621" s="117">
        <f ca="1">VALUE(IFERROR(VLOOKUP(TEXT(K621,"yyyy-mm-dd"),BDiv_RAW!$L$6:$M$1048576,2,FALSE),0))*$N$2</f>
        <v>0</v>
      </c>
    </row>
    <row r="622" spans="1:12" ht="16.5">
      <c r="A622" s="120">
        <f t="shared" ca="1" si="74"/>
        <v>44473</v>
      </c>
      <c r="B622" s="54">
        <f t="shared" ca="1" si="78"/>
        <v>44473</v>
      </c>
      <c r="C622" s="117">
        <f ca="1">VALUE(IFERROR(VLOOKUP(TEXT(B622,"yyyy-mm-dd"),BDiv_RAW!$C$6:$D$1048576,2,FALSE),0))*$N$2</f>
        <v>0</v>
      </c>
      <c r="D622" s="81">
        <f t="shared" ca="1" si="75"/>
        <v>44473</v>
      </c>
      <c r="E622" s="54">
        <f t="shared" ca="1" si="79"/>
        <v>44473</v>
      </c>
      <c r="F622" s="117">
        <f ca="1">VALUE(IFERROR(VLOOKUP(TEXT(E622,"yyyy-mm-dd"),BDiv_RAW!$F$6:$G$1048576,2,FALSE),0))*$N$2</f>
        <v>0</v>
      </c>
      <c r="G622" s="81">
        <f t="shared" ca="1" si="76"/>
        <v>44473</v>
      </c>
      <c r="H622" s="54">
        <f t="shared" ca="1" si="80"/>
        <v>44473</v>
      </c>
      <c r="I622" s="117">
        <f ca="1">VALUE(IFERROR(VLOOKUP(TEXT(H622,"yyyy-mm-dd"),BDiv_RAW!$I$6:$J$1048576,2,FALSE),0))*$N$2</f>
        <v>0</v>
      </c>
      <c r="J622" s="81">
        <f t="shared" ca="1" si="77"/>
        <v>44473</v>
      </c>
      <c r="K622" s="54">
        <f t="shared" ca="1" si="81"/>
        <v>44473</v>
      </c>
      <c r="L622" s="117">
        <f ca="1">VALUE(IFERROR(VLOOKUP(TEXT(K622,"yyyy-mm-dd"),BDiv_RAW!$L$6:$M$1048576,2,FALSE),0))*$N$2</f>
        <v>0</v>
      </c>
    </row>
    <row r="623" spans="1:12" ht="16.5">
      <c r="A623" s="120">
        <f t="shared" ca="1" si="74"/>
        <v>44474</v>
      </c>
      <c r="B623" s="54">
        <f t="shared" ca="1" si="78"/>
        <v>44474</v>
      </c>
      <c r="C623" s="117">
        <f ca="1">VALUE(IFERROR(VLOOKUP(TEXT(B623,"yyyy-mm-dd"),BDiv_RAW!$C$6:$D$1048576,2,FALSE),0))*$N$2</f>
        <v>0</v>
      </c>
      <c r="D623" s="81">
        <f t="shared" ca="1" si="75"/>
        <v>44474</v>
      </c>
      <c r="E623" s="54">
        <f t="shared" ca="1" si="79"/>
        <v>44474</v>
      </c>
      <c r="F623" s="117">
        <f ca="1">VALUE(IFERROR(VLOOKUP(TEXT(E623,"yyyy-mm-dd"),BDiv_RAW!$F$6:$G$1048576,2,FALSE),0))*$N$2</f>
        <v>0</v>
      </c>
      <c r="G623" s="81">
        <f t="shared" ca="1" si="76"/>
        <v>44474</v>
      </c>
      <c r="H623" s="54">
        <f t="shared" ca="1" si="80"/>
        <v>44474</v>
      </c>
      <c r="I623" s="117">
        <f ca="1">VALUE(IFERROR(VLOOKUP(TEXT(H623,"yyyy-mm-dd"),BDiv_RAW!$I$6:$J$1048576,2,FALSE),0))*$N$2</f>
        <v>0</v>
      </c>
      <c r="J623" s="81">
        <f t="shared" ca="1" si="77"/>
        <v>44474</v>
      </c>
      <c r="K623" s="54">
        <f t="shared" ca="1" si="81"/>
        <v>44474</v>
      </c>
      <c r="L623" s="117">
        <f ca="1">VALUE(IFERROR(VLOOKUP(TEXT(K623,"yyyy-mm-dd"),BDiv_RAW!$L$6:$M$1048576,2,FALSE),0))*$N$2</f>
        <v>0</v>
      </c>
    </row>
    <row r="624" spans="1:12" ht="16.5">
      <c r="A624" s="120">
        <f t="shared" ca="1" si="74"/>
        <v>44475</v>
      </c>
      <c r="B624" s="54">
        <f t="shared" ca="1" si="78"/>
        <v>44475</v>
      </c>
      <c r="C624" s="117">
        <f ca="1">VALUE(IFERROR(VLOOKUP(TEXT(B624,"yyyy-mm-dd"),BDiv_RAW!$C$6:$D$1048576,2,FALSE),0))*$N$2</f>
        <v>0</v>
      </c>
      <c r="D624" s="81">
        <f t="shared" ca="1" si="75"/>
        <v>44475</v>
      </c>
      <c r="E624" s="54">
        <f t="shared" ca="1" si="79"/>
        <v>44475</v>
      </c>
      <c r="F624" s="117">
        <f ca="1">VALUE(IFERROR(VLOOKUP(TEXT(E624,"yyyy-mm-dd"),BDiv_RAW!$F$6:$G$1048576,2,FALSE),0))*$N$2</f>
        <v>0</v>
      </c>
      <c r="G624" s="81">
        <f t="shared" ca="1" si="76"/>
        <v>44475</v>
      </c>
      <c r="H624" s="54">
        <f t="shared" ca="1" si="80"/>
        <v>44475</v>
      </c>
      <c r="I624" s="117">
        <f ca="1">VALUE(IFERROR(VLOOKUP(TEXT(H624,"yyyy-mm-dd"),BDiv_RAW!$I$6:$J$1048576,2,FALSE),0))*$N$2</f>
        <v>0</v>
      </c>
      <c r="J624" s="81">
        <f t="shared" ca="1" si="77"/>
        <v>44475</v>
      </c>
      <c r="K624" s="54">
        <f t="shared" ca="1" si="81"/>
        <v>44475</v>
      </c>
      <c r="L624" s="117">
        <f ca="1">VALUE(IFERROR(VLOOKUP(TEXT(K624,"yyyy-mm-dd"),BDiv_RAW!$L$6:$M$1048576,2,FALSE),0))*$N$2</f>
        <v>0</v>
      </c>
    </row>
    <row r="625" spans="1:12" ht="16.5">
      <c r="A625" s="120">
        <f t="shared" ca="1" si="74"/>
        <v>44476</v>
      </c>
      <c r="B625" s="54">
        <f t="shared" ca="1" si="78"/>
        <v>44476</v>
      </c>
      <c r="C625" s="117">
        <f ca="1">VALUE(IFERROR(VLOOKUP(TEXT(B625,"yyyy-mm-dd"),BDiv_RAW!$C$6:$D$1048576,2,FALSE),0))*$N$2</f>
        <v>0</v>
      </c>
      <c r="D625" s="81">
        <f t="shared" ca="1" si="75"/>
        <v>44476</v>
      </c>
      <c r="E625" s="54">
        <f t="shared" ca="1" si="79"/>
        <v>44476</v>
      </c>
      <c r="F625" s="117">
        <f ca="1">VALUE(IFERROR(VLOOKUP(TEXT(E625,"yyyy-mm-dd"),BDiv_RAW!$F$6:$G$1048576,2,FALSE),0))*$N$2</f>
        <v>0</v>
      </c>
      <c r="G625" s="81">
        <f t="shared" ca="1" si="76"/>
        <v>44476</v>
      </c>
      <c r="H625" s="54">
        <f t="shared" ca="1" si="80"/>
        <v>44476</v>
      </c>
      <c r="I625" s="117">
        <f ca="1">VALUE(IFERROR(VLOOKUP(TEXT(H625,"yyyy-mm-dd"),BDiv_RAW!$I$6:$J$1048576,2,FALSE),0))*$N$2</f>
        <v>0</v>
      </c>
      <c r="J625" s="81">
        <f t="shared" ca="1" si="77"/>
        <v>44476</v>
      </c>
      <c r="K625" s="54">
        <f t="shared" ca="1" si="81"/>
        <v>44476</v>
      </c>
      <c r="L625" s="117">
        <f ca="1">VALUE(IFERROR(VLOOKUP(TEXT(K625,"yyyy-mm-dd"),BDiv_RAW!$L$6:$M$1048576,2,FALSE),0))*$N$2</f>
        <v>0</v>
      </c>
    </row>
    <row r="626" spans="1:12" ht="16.5">
      <c r="A626" s="120">
        <f t="shared" ca="1" si="74"/>
        <v>44477</v>
      </c>
      <c r="B626" s="54">
        <f t="shared" ca="1" si="78"/>
        <v>44477</v>
      </c>
      <c r="C626" s="117">
        <f ca="1">VALUE(IFERROR(VLOOKUP(TEXT(B626,"yyyy-mm-dd"),BDiv_RAW!$C$6:$D$1048576,2,FALSE),0))*$N$2</f>
        <v>0</v>
      </c>
      <c r="D626" s="81">
        <f t="shared" ca="1" si="75"/>
        <v>44477</v>
      </c>
      <c r="E626" s="54">
        <f t="shared" ca="1" si="79"/>
        <v>44477</v>
      </c>
      <c r="F626" s="117">
        <f ca="1">VALUE(IFERROR(VLOOKUP(TEXT(E626,"yyyy-mm-dd"),BDiv_RAW!$F$6:$G$1048576,2,FALSE),0))*$N$2</f>
        <v>0</v>
      </c>
      <c r="G626" s="81">
        <f t="shared" ca="1" si="76"/>
        <v>44477</v>
      </c>
      <c r="H626" s="54">
        <f t="shared" ca="1" si="80"/>
        <v>44477</v>
      </c>
      <c r="I626" s="117">
        <f ca="1">VALUE(IFERROR(VLOOKUP(TEXT(H626,"yyyy-mm-dd"),BDiv_RAW!$I$6:$J$1048576,2,FALSE),0))*$N$2</f>
        <v>0</v>
      </c>
      <c r="J626" s="81">
        <f t="shared" ca="1" si="77"/>
        <v>44477</v>
      </c>
      <c r="K626" s="54">
        <f t="shared" ca="1" si="81"/>
        <v>44477</v>
      </c>
      <c r="L626" s="117">
        <f ca="1">VALUE(IFERROR(VLOOKUP(TEXT(K626,"yyyy-mm-dd"),BDiv_RAW!$L$6:$M$1048576,2,FALSE),0))*$N$2</f>
        <v>0</v>
      </c>
    </row>
    <row r="627" spans="1:12" ht="16.5">
      <c r="A627" s="120">
        <f t="shared" ca="1" si="74"/>
        <v>44478</v>
      </c>
      <c r="B627" s="54">
        <f t="shared" ca="1" si="78"/>
        <v>44478</v>
      </c>
      <c r="C627" s="117">
        <f ca="1">VALUE(IFERROR(VLOOKUP(TEXT(B627,"yyyy-mm-dd"),BDiv_RAW!$C$6:$D$1048576,2,FALSE),0))*$N$2</f>
        <v>0</v>
      </c>
      <c r="D627" s="81">
        <f t="shared" ca="1" si="75"/>
        <v>44478</v>
      </c>
      <c r="E627" s="54">
        <f t="shared" ca="1" si="79"/>
        <v>44478</v>
      </c>
      <c r="F627" s="117">
        <f ca="1">VALUE(IFERROR(VLOOKUP(TEXT(E627,"yyyy-mm-dd"),BDiv_RAW!$F$6:$G$1048576,2,FALSE),0))*$N$2</f>
        <v>0</v>
      </c>
      <c r="G627" s="81">
        <f t="shared" ca="1" si="76"/>
        <v>44478</v>
      </c>
      <c r="H627" s="54">
        <f t="shared" ca="1" si="80"/>
        <v>44478</v>
      </c>
      <c r="I627" s="117">
        <f ca="1">VALUE(IFERROR(VLOOKUP(TEXT(H627,"yyyy-mm-dd"),BDiv_RAW!$I$6:$J$1048576,2,FALSE),0))*$N$2</f>
        <v>0</v>
      </c>
      <c r="J627" s="81">
        <f t="shared" ca="1" si="77"/>
        <v>44478</v>
      </c>
      <c r="K627" s="54">
        <f t="shared" ca="1" si="81"/>
        <v>44478</v>
      </c>
      <c r="L627" s="117">
        <f ca="1">VALUE(IFERROR(VLOOKUP(TEXT(K627,"yyyy-mm-dd"),BDiv_RAW!$L$6:$M$1048576,2,FALSE),0))*$N$2</f>
        <v>0</v>
      </c>
    </row>
    <row r="628" spans="1:12" ht="16.5">
      <c r="A628" s="120">
        <f t="shared" ca="1" si="74"/>
        <v>44479</v>
      </c>
      <c r="B628" s="54">
        <f t="shared" ca="1" si="78"/>
        <v>44479</v>
      </c>
      <c r="C628" s="117">
        <f ca="1">VALUE(IFERROR(VLOOKUP(TEXT(B628,"yyyy-mm-dd"),BDiv_RAW!$C$6:$D$1048576,2,FALSE),0))*$N$2</f>
        <v>0</v>
      </c>
      <c r="D628" s="81">
        <f t="shared" ca="1" si="75"/>
        <v>44479</v>
      </c>
      <c r="E628" s="54">
        <f t="shared" ca="1" si="79"/>
        <v>44479</v>
      </c>
      <c r="F628" s="117">
        <f ca="1">VALUE(IFERROR(VLOOKUP(TEXT(E628,"yyyy-mm-dd"),BDiv_RAW!$F$6:$G$1048576,2,FALSE),0))*$N$2</f>
        <v>0</v>
      </c>
      <c r="G628" s="81">
        <f t="shared" ca="1" si="76"/>
        <v>44479</v>
      </c>
      <c r="H628" s="54">
        <f t="shared" ca="1" si="80"/>
        <v>44479</v>
      </c>
      <c r="I628" s="117">
        <f ca="1">VALUE(IFERROR(VLOOKUP(TEXT(H628,"yyyy-mm-dd"),BDiv_RAW!$I$6:$J$1048576,2,FALSE),0))*$N$2</f>
        <v>0</v>
      </c>
      <c r="J628" s="81">
        <f t="shared" ca="1" si="77"/>
        <v>44479</v>
      </c>
      <c r="K628" s="54">
        <f t="shared" ca="1" si="81"/>
        <v>44479</v>
      </c>
      <c r="L628" s="117">
        <f ca="1">VALUE(IFERROR(VLOOKUP(TEXT(K628,"yyyy-mm-dd"),BDiv_RAW!$L$6:$M$1048576,2,FALSE),0))*$N$2</f>
        <v>0</v>
      </c>
    </row>
    <row r="629" spans="1:12" ht="16.5">
      <c r="A629" s="120">
        <f t="shared" ca="1" si="74"/>
        <v>44480</v>
      </c>
      <c r="B629" s="54">
        <f t="shared" ca="1" si="78"/>
        <v>44480</v>
      </c>
      <c r="C629" s="117">
        <f ca="1">VALUE(IFERROR(VLOOKUP(TEXT(B629,"yyyy-mm-dd"),BDiv_RAW!$C$6:$D$1048576,2,FALSE),0))*$N$2</f>
        <v>0</v>
      </c>
      <c r="D629" s="81">
        <f t="shared" ca="1" si="75"/>
        <v>44480</v>
      </c>
      <c r="E629" s="54">
        <f t="shared" ca="1" si="79"/>
        <v>44480</v>
      </c>
      <c r="F629" s="117">
        <f ca="1">VALUE(IFERROR(VLOOKUP(TEXT(E629,"yyyy-mm-dd"),BDiv_RAW!$F$6:$G$1048576,2,FALSE),0))*$N$2</f>
        <v>0</v>
      </c>
      <c r="G629" s="81">
        <f t="shared" ca="1" si="76"/>
        <v>44480</v>
      </c>
      <c r="H629" s="54">
        <f t="shared" ca="1" si="80"/>
        <v>44480</v>
      </c>
      <c r="I629" s="117">
        <f ca="1">VALUE(IFERROR(VLOOKUP(TEXT(H629,"yyyy-mm-dd"),BDiv_RAW!$I$6:$J$1048576,2,FALSE),0))*$N$2</f>
        <v>0</v>
      </c>
      <c r="J629" s="81">
        <f t="shared" ca="1" si="77"/>
        <v>44480</v>
      </c>
      <c r="K629" s="54">
        <f t="shared" ca="1" si="81"/>
        <v>44480</v>
      </c>
      <c r="L629" s="117">
        <f ca="1">VALUE(IFERROR(VLOOKUP(TEXT(K629,"yyyy-mm-dd"),BDiv_RAW!$L$6:$M$1048576,2,FALSE),0))*$N$2</f>
        <v>0</v>
      </c>
    </row>
    <row r="630" spans="1:12" ht="16.5">
      <c r="A630" s="120">
        <f t="shared" ca="1" si="74"/>
        <v>44481</v>
      </c>
      <c r="B630" s="54">
        <f t="shared" ca="1" si="78"/>
        <v>44481</v>
      </c>
      <c r="C630" s="117">
        <f ca="1">VALUE(IFERROR(VLOOKUP(TEXT(B630,"yyyy-mm-dd"),BDiv_RAW!$C$6:$D$1048576,2,FALSE),0))*$N$2</f>
        <v>0</v>
      </c>
      <c r="D630" s="81">
        <f t="shared" ca="1" si="75"/>
        <v>44481</v>
      </c>
      <c r="E630" s="54">
        <f t="shared" ca="1" si="79"/>
        <v>44481</v>
      </c>
      <c r="F630" s="117">
        <f ca="1">VALUE(IFERROR(VLOOKUP(TEXT(E630,"yyyy-mm-dd"),BDiv_RAW!$F$6:$G$1048576,2,FALSE),0))*$N$2</f>
        <v>0</v>
      </c>
      <c r="G630" s="81">
        <f t="shared" ca="1" si="76"/>
        <v>44481</v>
      </c>
      <c r="H630" s="54">
        <f t="shared" ca="1" si="80"/>
        <v>44481</v>
      </c>
      <c r="I630" s="117">
        <f ca="1">VALUE(IFERROR(VLOOKUP(TEXT(H630,"yyyy-mm-dd"),BDiv_RAW!$I$6:$J$1048576,2,FALSE),0))*$N$2</f>
        <v>0</v>
      </c>
      <c r="J630" s="81">
        <f t="shared" ca="1" si="77"/>
        <v>44481</v>
      </c>
      <c r="K630" s="54">
        <f t="shared" ca="1" si="81"/>
        <v>44481</v>
      </c>
      <c r="L630" s="117">
        <f ca="1">VALUE(IFERROR(VLOOKUP(TEXT(K630,"yyyy-mm-dd"),BDiv_RAW!$L$6:$M$1048576,2,FALSE),0))*$N$2</f>
        <v>0</v>
      </c>
    </row>
    <row r="631" spans="1:12" ht="16.5">
      <c r="A631" s="120">
        <f t="shared" ca="1" si="74"/>
        <v>44482</v>
      </c>
      <c r="B631" s="54">
        <f t="shared" ca="1" si="78"/>
        <v>44482</v>
      </c>
      <c r="C631" s="117">
        <f ca="1">VALUE(IFERROR(VLOOKUP(TEXT(B631,"yyyy-mm-dd"),BDiv_RAW!$C$6:$D$1048576,2,FALSE),0))*$N$2</f>
        <v>0</v>
      </c>
      <c r="D631" s="81">
        <f t="shared" ca="1" si="75"/>
        <v>44482</v>
      </c>
      <c r="E631" s="54">
        <f t="shared" ca="1" si="79"/>
        <v>44482</v>
      </c>
      <c r="F631" s="117">
        <f ca="1">VALUE(IFERROR(VLOOKUP(TEXT(E631,"yyyy-mm-dd"),BDiv_RAW!$F$6:$G$1048576,2,FALSE),0))*$N$2</f>
        <v>0</v>
      </c>
      <c r="G631" s="81">
        <f t="shared" ca="1" si="76"/>
        <v>44482</v>
      </c>
      <c r="H631" s="54">
        <f t="shared" ca="1" si="80"/>
        <v>44482</v>
      </c>
      <c r="I631" s="117">
        <f ca="1">VALUE(IFERROR(VLOOKUP(TEXT(H631,"yyyy-mm-dd"),BDiv_RAW!$I$6:$J$1048576,2,FALSE),0))*$N$2</f>
        <v>0</v>
      </c>
      <c r="J631" s="81">
        <f t="shared" ca="1" si="77"/>
        <v>44482</v>
      </c>
      <c r="K631" s="54">
        <f t="shared" ca="1" si="81"/>
        <v>44482</v>
      </c>
      <c r="L631" s="117">
        <f ca="1">VALUE(IFERROR(VLOOKUP(TEXT(K631,"yyyy-mm-dd"),BDiv_RAW!$L$6:$M$1048576,2,FALSE),0))*$N$2</f>
        <v>0</v>
      </c>
    </row>
    <row r="632" spans="1:12" ht="16.5">
      <c r="A632" s="120">
        <f t="shared" ca="1" si="74"/>
        <v>44483</v>
      </c>
      <c r="B632" s="54">
        <f t="shared" ca="1" si="78"/>
        <v>44483</v>
      </c>
      <c r="C632" s="117">
        <f ca="1">VALUE(IFERROR(VLOOKUP(TEXT(B632,"yyyy-mm-dd"),BDiv_RAW!$C$6:$D$1048576,2,FALSE),0))*$N$2</f>
        <v>0</v>
      </c>
      <c r="D632" s="81">
        <f t="shared" ca="1" si="75"/>
        <v>44483</v>
      </c>
      <c r="E632" s="54">
        <f t="shared" ca="1" si="79"/>
        <v>44483</v>
      </c>
      <c r="F632" s="117">
        <f ca="1">VALUE(IFERROR(VLOOKUP(TEXT(E632,"yyyy-mm-dd"),BDiv_RAW!$F$6:$G$1048576,2,FALSE),0))*$N$2</f>
        <v>0</v>
      </c>
      <c r="G632" s="81">
        <f t="shared" ca="1" si="76"/>
        <v>44483</v>
      </c>
      <c r="H632" s="54">
        <f t="shared" ca="1" si="80"/>
        <v>44483</v>
      </c>
      <c r="I632" s="117">
        <f ca="1">VALUE(IFERROR(VLOOKUP(TEXT(H632,"yyyy-mm-dd"),BDiv_RAW!$I$6:$J$1048576,2,FALSE),0))*$N$2</f>
        <v>0</v>
      </c>
      <c r="J632" s="81">
        <f t="shared" ca="1" si="77"/>
        <v>44483</v>
      </c>
      <c r="K632" s="54">
        <f t="shared" ca="1" si="81"/>
        <v>44483</v>
      </c>
      <c r="L632" s="117">
        <f ca="1">VALUE(IFERROR(VLOOKUP(TEXT(K632,"yyyy-mm-dd"),BDiv_RAW!$L$6:$M$1048576,2,FALSE),0))*$N$2</f>
        <v>0</v>
      </c>
    </row>
    <row r="633" spans="1:12" ht="16.5">
      <c r="A633" s="120">
        <f t="shared" ca="1" si="74"/>
        <v>44484</v>
      </c>
      <c r="B633" s="54">
        <f t="shared" ca="1" si="78"/>
        <v>44484</v>
      </c>
      <c r="C633" s="117">
        <f ca="1">VALUE(IFERROR(VLOOKUP(TEXT(B633,"yyyy-mm-dd"),BDiv_RAW!$C$6:$D$1048576,2,FALSE),0))*$N$2</f>
        <v>0</v>
      </c>
      <c r="D633" s="81">
        <f t="shared" ca="1" si="75"/>
        <v>44484</v>
      </c>
      <c r="E633" s="54">
        <f t="shared" ca="1" si="79"/>
        <v>44484</v>
      </c>
      <c r="F633" s="117">
        <f ca="1">VALUE(IFERROR(VLOOKUP(TEXT(E633,"yyyy-mm-dd"),BDiv_RAW!$F$6:$G$1048576,2,FALSE),0))*$N$2</f>
        <v>0</v>
      </c>
      <c r="G633" s="81">
        <f t="shared" ca="1" si="76"/>
        <v>44484</v>
      </c>
      <c r="H633" s="54">
        <f t="shared" ca="1" si="80"/>
        <v>44484</v>
      </c>
      <c r="I633" s="117">
        <f ca="1">VALUE(IFERROR(VLOOKUP(TEXT(H633,"yyyy-mm-dd"),BDiv_RAW!$I$6:$J$1048576,2,FALSE),0))*$N$2</f>
        <v>0</v>
      </c>
      <c r="J633" s="81">
        <f t="shared" ca="1" si="77"/>
        <v>44484</v>
      </c>
      <c r="K633" s="54">
        <f t="shared" ca="1" si="81"/>
        <v>44484</v>
      </c>
      <c r="L633" s="117">
        <f ca="1">VALUE(IFERROR(VLOOKUP(TEXT(K633,"yyyy-mm-dd"),BDiv_RAW!$L$6:$M$1048576,2,FALSE),0))*$N$2</f>
        <v>0</v>
      </c>
    </row>
    <row r="634" spans="1:12" ht="16.5">
      <c r="A634" s="120">
        <f t="shared" ca="1" si="74"/>
        <v>44485</v>
      </c>
      <c r="B634" s="54">
        <f t="shared" ca="1" si="78"/>
        <v>44485</v>
      </c>
      <c r="C634" s="117">
        <f ca="1">VALUE(IFERROR(VLOOKUP(TEXT(B634,"yyyy-mm-dd"),BDiv_RAW!$C$6:$D$1048576,2,FALSE),0))*$N$2</f>
        <v>0</v>
      </c>
      <c r="D634" s="81">
        <f t="shared" ca="1" si="75"/>
        <v>44485</v>
      </c>
      <c r="E634" s="54">
        <f t="shared" ca="1" si="79"/>
        <v>44485</v>
      </c>
      <c r="F634" s="117">
        <f ca="1">VALUE(IFERROR(VLOOKUP(TEXT(E634,"yyyy-mm-dd"),BDiv_RAW!$F$6:$G$1048576,2,FALSE),0))*$N$2</f>
        <v>0</v>
      </c>
      <c r="G634" s="81">
        <f t="shared" ca="1" si="76"/>
        <v>44485</v>
      </c>
      <c r="H634" s="54">
        <f t="shared" ca="1" si="80"/>
        <v>44485</v>
      </c>
      <c r="I634" s="117">
        <f ca="1">VALUE(IFERROR(VLOOKUP(TEXT(H634,"yyyy-mm-dd"),BDiv_RAW!$I$6:$J$1048576,2,FALSE),0))*$N$2</f>
        <v>0</v>
      </c>
      <c r="J634" s="81">
        <f t="shared" ca="1" si="77"/>
        <v>44485</v>
      </c>
      <c r="K634" s="54">
        <f t="shared" ca="1" si="81"/>
        <v>44485</v>
      </c>
      <c r="L634" s="117">
        <f ca="1">VALUE(IFERROR(VLOOKUP(TEXT(K634,"yyyy-mm-dd"),BDiv_RAW!$L$6:$M$1048576,2,FALSE),0))*$N$2</f>
        <v>0</v>
      </c>
    </row>
    <row r="635" spans="1:12" ht="16.5">
      <c r="A635" s="120">
        <f t="shared" ca="1" si="74"/>
        <v>44486</v>
      </c>
      <c r="B635" s="54">
        <f t="shared" ca="1" si="78"/>
        <v>44486</v>
      </c>
      <c r="C635" s="117">
        <f ca="1">VALUE(IFERROR(VLOOKUP(TEXT(B635,"yyyy-mm-dd"),BDiv_RAW!$C$6:$D$1048576,2,FALSE),0))*$N$2</f>
        <v>0</v>
      </c>
      <c r="D635" s="81">
        <f t="shared" ca="1" si="75"/>
        <v>44486</v>
      </c>
      <c r="E635" s="54">
        <f t="shared" ca="1" si="79"/>
        <v>44486</v>
      </c>
      <c r="F635" s="117">
        <f ca="1">VALUE(IFERROR(VLOOKUP(TEXT(E635,"yyyy-mm-dd"),BDiv_RAW!$F$6:$G$1048576,2,FALSE),0))*$N$2</f>
        <v>0</v>
      </c>
      <c r="G635" s="81">
        <f t="shared" ca="1" si="76"/>
        <v>44486</v>
      </c>
      <c r="H635" s="54">
        <f t="shared" ca="1" si="80"/>
        <v>44486</v>
      </c>
      <c r="I635" s="117">
        <f ca="1">VALUE(IFERROR(VLOOKUP(TEXT(H635,"yyyy-mm-dd"),BDiv_RAW!$I$6:$J$1048576,2,FALSE),0))*$N$2</f>
        <v>0</v>
      </c>
      <c r="J635" s="81">
        <f t="shared" ca="1" si="77"/>
        <v>44486</v>
      </c>
      <c r="K635" s="54">
        <f t="shared" ca="1" si="81"/>
        <v>44486</v>
      </c>
      <c r="L635" s="117">
        <f ca="1">VALUE(IFERROR(VLOOKUP(TEXT(K635,"yyyy-mm-dd"),BDiv_RAW!$L$6:$M$1048576,2,FALSE),0))*$N$2</f>
        <v>0</v>
      </c>
    </row>
    <row r="636" spans="1:12" ht="16.5">
      <c r="A636" s="120">
        <f t="shared" ca="1" si="74"/>
        <v>44487</v>
      </c>
      <c r="B636" s="54">
        <f t="shared" ca="1" si="78"/>
        <v>44487</v>
      </c>
      <c r="C636" s="117">
        <f ca="1">VALUE(IFERROR(VLOOKUP(TEXT(B636,"yyyy-mm-dd"),BDiv_RAW!$C$6:$D$1048576,2,FALSE),0))*$N$2</f>
        <v>0</v>
      </c>
      <c r="D636" s="81">
        <f t="shared" ca="1" si="75"/>
        <v>44487</v>
      </c>
      <c r="E636" s="54">
        <f t="shared" ca="1" si="79"/>
        <v>44487</v>
      </c>
      <c r="F636" s="117">
        <f ca="1">VALUE(IFERROR(VLOOKUP(TEXT(E636,"yyyy-mm-dd"),BDiv_RAW!$F$6:$G$1048576,2,FALSE),0))*$N$2</f>
        <v>0</v>
      </c>
      <c r="G636" s="81">
        <f t="shared" ca="1" si="76"/>
        <v>44487</v>
      </c>
      <c r="H636" s="54">
        <f t="shared" ca="1" si="80"/>
        <v>44487</v>
      </c>
      <c r="I636" s="117">
        <f ca="1">VALUE(IFERROR(VLOOKUP(TEXT(H636,"yyyy-mm-dd"),BDiv_RAW!$I$6:$J$1048576,2,FALSE),0))*$N$2</f>
        <v>0</v>
      </c>
      <c r="J636" s="81">
        <f t="shared" ca="1" si="77"/>
        <v>44487</v>
      </c>
      <c r="K636" s="54">
        <f t="shared" ca="1" si="81"/>
        <v>44487</v>
      </c>
      <c r="L636" s="117">
        <f ca="1">VALUE(IFERROR(VLOOKUP(TEXT(K636,"yyyy-mm-dd"),BDiv_RAW!$L$6:$M$1048576,2,FALSE),0))*$N$2</f>
        <v>0</v>
      </c>
    </row>
    <row r="637" spans="1:12" ht="16.5">
      <c r="A637" s="120">
        <f t="shared" ca="1" si="74"/>
        <v>44488</v>
      </c>
      <c r="B637" s="54">
        <f t="shared" ca="1" si="78"/>
        <v>44488</v>
      </c>
      <c r="C637" s="117">
        <f ca="1">VALUE(IFERROR(VLOOKUP(TEXT(B637,"yyyy-mm-dd"),BDiv_RAW!$C$6:$D$1048576,2,FALSE),0))*$N$2</f>
        <v>0</v>
      </c>
      <c r="D637" s="81">
        <f t="shared" ca="1" si="75"/>
        <v>44488</v>
      </c>
      <c r="E637" s="54">
        <f t="shared" ca="1" si="79"/>
        <v>44488</v>
      </c>
      <c r="F637" s="117">
        <f ca="1">VALUE(IFERROR(VLOOKUP(TEXT(E637,"yyyy-mm-dd"),BDiv_RAW!$F$6:$G$1048576,2,FALSE),0))*$N$2</f>
        <v>0</v>
      </c>
      <c r="G637" s="81">
        <f t="shared" ca="1" si="76"/>
        <v>44488</v>
      </c>
      <c r="H637" s="54">
        <f t="shared" ca="1" si="80"/>
        <v>44488</v>
      </c>
      <c r="I637" s="117">
        <f ca="1">VALUE(IFERROR(VLOOKUP(TEXT(H637,"yyyy-mm-dd"),BDiv_RAW!$I$6:$J$1048576,2,FALSE),0))*$N$2</f>
        <v>0</v>
      </c>
      <c r="J637" s="81">
        <f t="shared" ca="1" si="77"/>
        <v>44488</v>
      </c>
      <c r="K637" s="54">
        <f t="shared" ca="1" si="81"/>
        <v>44488</v>
      </c>
      <c r="L637" s="117">
        <f ca="1">VALUE(IFERROR(VLOOKUP(TEXT(K637,"yyyy-mm-dd"),BDiv_RAW!$L$6:$M$1048576,2,FALSE),0))*$N$2</f>
        <v>0</v>
      </c>
    </row>
    <row r="638" spans="1:12" ht="16.5">
      <c r="A638" s="120">
        <f t="shared" ca="1" si="74"/>
        <v>44489</v>
      </c>
      <c r="B638" s="54">
        <f t="shared" ca="1" si="78"/>
        <v>44489</v>
      </c>
      <c r="C638" s="117">
        <f ca="1">VALUE(IFERROR(VLOOKUP(TEXT(B638,"yyyy-mm-dd"),BDiv_RAW!$C$6:$D$1048576,2,FALSE),0))*$N$2</f>
        <v>0</v>
      </c>
      <c r="D638" s="81">
        <f t="shared" ca="1" si="75"/>
        <v>44489</v>
      </c>
      <c r="E638" s="54">
        <f t="shared" ca="1" si="79"/>
        <v>44489</v>
      </c>
      <c r="F638" s="117">
        <f ca="1">VALUE(IFERROR(VLOOKUP(TEXT(E638,"yyyy-mm-dd"),BDiv_RAW!$F$6:$G$1048576,2,FALSE),0))*$N$2</f>
        <v>0</v>
      </c>
      <c r="G638" s="81">
        <f t="shared" ca="1" si="76"/>
        <v>44489</v>
      </c>
      <c r="H638" s="54">
        <f t="shared" ca="1" si="80"/>
        <v>44489</v>
      </c>
      <c r="I638" s="117">
        <f ca="1">VALUE(IFERROR(VLOOKUP(TEXT(H638,"yyyy-mm-dd"),BDiv_RAW!$I$6:$J$1048576,2,FALSE),0))*$N$2</f>
        <v>0</v>
      </c>
      <c r="J638" s="81">
        <f t="shared" ca="1" si="77"/>
        <v>44489</v>
      </c>
      <c r="K638" s="54">
        <f t="shared" ca="1" si="81"/>
        <v>44489</v>
      </c>
      <c r="L638" s="117">
        <f ca="1">VALUE(IFERROR(VLOOKUP(TEXT(K638,"yyyy-mm-dd"),BDiv_RAW!$L$6:$M$1048576,2,FALSE),0))*$N$2</f>
        <v>0</v>
      </c>
    </row>
    <row r="639" spans="1:12" ht="16.5">
      <c r="A639" s="120">
        <f t="shared" ca="1" si="74"/>
        <v>44490</v>
      </c>
      <c r="B639" s="54">
        <f t="shared" ca="1" si="78"/>
        <v>44490</v>
      </c>
      <c r="C639" s="117">
        <f ca="1">VALUE(IFERROR(VLOOKUP(TEXT(B639,"yyyy-mm-dd"),BDiv_RAW!$C$6:$D$1048576,2,FALSE),0))*$N$2</f>
        <v>0</v>
      </c>
      <c r="D639" s="81">
        <f t="shared" ca="1" si="75"/>
        <v>44490</v>
      </c>
      <c r="E639" s="54">
        <f t="shared" ca="1" si="79"/>
        <v>44490</v>
      </c>
      <c r="F639" s="117">
        <f ca="1">VALUE(IFERROR(VLOOKUP(TEXT(E639,"yyyy-mm-dd"),BDiv_RAW!$F$6:$G$1048576,2,FALSE),0))*$N$2</f>
        <v>0</v>
      </c>
      <c r="G639" s="81">
        <f t="shared" ca="1" si="76"/>
        <v>44490</v>
      </c>
      <c r="H639" s="54">
        <f t="shared" ca="1" si="80"/>
        <v>44490</v>
      </c>
      <c r="I639" s="117">
        <f ca="1">VALUE(IFERROR(VLOOKUP(TEXT(H639,"yyyy-mm-dd"),BDiv_RAW!$I$6:$J$1048576,2,FALSE),0))*$N$2</f>
        <v>0</v>
      </c>
      <c r="J639" s="81">
        <f t="shared" ca="1" si="77"/>
        <v>44490</v>
      </c>
      <c r="K639" s="54">
        <f t="shared" ca="1" si="81"/>
        <v>44490</v>
      </c>
      <c r="L639" s="117">
        <f ca="1">VALUE(IFERROR(VLOOKUP(TEXT(K639,"yyyy-mm-dd"),BDiv_RAW!$L$6:$M$1048576,2,FALSE),0))*$N$2</f>
        <v>0</v>
      </c>
    </row>
    <row r="640" spans="1:12" ht="16.5">
      <c r="A640" s="120">
        <f t="shared" ca="1" si="74"/>
        <v>44491</v>
      </c>
      <c r="B640" s="54">
        <f t="shared" ca="1" si="78"/>
        <v>44491</v>
      </c>
      <c r="C640" s="117">
        <f ca="1">VALUE(IFERROR(VLOOKUP(TEXT(B640,"yyyy-mm-dd"),BDiv_RAW!$C$6:$D$1048576,2,FALSE),0))*$N$2</f>
        <v>0</v>
      </c>
      <c r="D640" s="81">
        <f t="shared" ca="1" si="75"/>
        <v>44491</v>
      </c>
      <c r="E640" s="54">
        <f t="shared" ca="1" si="79"/>
        <v>44491</v>
      </c>
      <c r="F640" s="117">
        <f ca="1">VALUE(IFERROR(VLOOKUP(TEXT(E640,"yyyy-mm-dd"),BDiv_RAW!$F$6:$G$1048576,2,FALSE),0))*$N$2</f>
        <v>0</v>
      </c>
      <c r="G640" s="81">
        <f t="shared" ca="1" si="76"/>
        <v>44491</v>
      </c>
      <c r="H640" s="54">
        <f t="shared" ca="1" si="80"/>
        <v>44491</v>
      </c>
      <c r="I640" s="117">
        <f ca="1">VALUE(IFERROR(VLOOKUP(TEXT(H640,"yyyy-mm-dd"),BDiv_RAW!$I$6:$J$1048576,2,FALSE),0))*$N$2</f>
        <v>0</v>
      </c>
      <c r="J640" s="81">
        <f t="shared" ca="1" si="77"/>
        <v>44491</v>
      </c>
      <c r="K640" s="54">
        <f t="shared" ca="1" si="81"/>
        <v>44491</v>
      </c>
      <c r="L640" s="117">
        <f ca="1">VALUE(IFERROR(VLOOKUP(TEXT(K640,"yyyy-mm-dd"),BDiv_RAW!$L$6:$M$1048576,2,FALSE),0))*$N$2</f>
        <v>0</v>
      </c>
    </row>
    <row r="641" spans="1:12" ht="16.5">
      <c r="A641" s="120">
        <f t="shared" ca="1" si="74"/>
        <v>44492</v>
      </c>
      <c r="B641" s="54">
        <f t="shared" ca="1" si="78"/>
        <v>44492</v>
      </c>
      <c r="C641" s="117">
        <f ca="1">VALUE(IFERROR(VLOOKUP(TEXT(B641,"yyyy-mm-dd"),BDiv_RAW!$C$6:$D$1048576,2,FALSE),0))*$N$2</f>
        <v>0</v>
      </c>
      <c r="D641" s="81">
        <f t="shared" ca="1" si="75"/>
        <v>44492</v>
      </c>
      <c r="E641" s="54">
        <f t="shared" ca="1" si="79"/>
        <v>44492</v>
      </c>
      <c r="F641" s="117">
        <f ca="1">VALUE(IFERROR(VLOOKUP(TEXT(E641,"yyyy-mm-dd"),BDiv_RAW!$F$6:$G$1048576,2,FALSE),0))*$N$2</f>
        <v>0</v>
      </c>
      <c r="G641" s="81">
        <f t="shared" ca="1" si="76"/>
        <v>44492</v>
      </c>
      <c r="H641" s="54">
        <f t="shared" ca="1" si="80"/>
        <v>44492</v>
      </c>
      <c r="I641" s="117">
        <f ca="1">VALUE(IFERROR(VLOOKUP(TEXT(H641,"yyyy-mm-dd"),BDiv_RAW!$I$6:$J$1048576,2,FALSE),0))*$N$2</f>
        <v>0</v>
      </c>
      <c r="J641" s="81">
        <f t="shared" ca="1" si="77"/>
        <v>44492</v>
      </c>
      <c r="K641" s="54">
        <f t="shared" ca="1" si="81"/>
        <v>44492</v>
      </c>
      <c r="L641" s="117">
        <f ca="1">VALUE(IFERROR(VLOOKUP(TEXT(K641,"yyyy-mm-dd"),BDiv_RAW!$L$6:$M$1048576,2,FALSE),0))*$N$2</f>
        <v>0</v>
      </c>
    </row>
    <row r="642" spans="1:12" ht="16.5">
      <c r="A642" s="120">
        <f t="shared" ca="1" si="74"/>
        <v>44493</v>
      </c>
      <c r="B642" s="54">
        <f t="shared" ca="1" si="78"/>
        <v>44493</v>
      </c>
      <c r="C642" s="117">
        <f ca="1">VALUE(IFERROR(VLOOKUP(TEXT(B642,"yyyy-mm-dd"),BDiv_RAW!$C$6:$D$1048576,2,FALSE),0))*$N$2</f>
        <v>0</v>
      </c>
      <c r="D642" s="81">
        <f t="shared" ca="1" si="75"/>
        <v>44493</v>
      </c>
      <c r="E642" s="54">
        <f t="shared" ca="1" si="79"/>
        <v>44493</v>
      </c>
      <c r="F642" s="117">
        <f ca="1">VALUE(IFERROR(VLOOKUP(TEXT(E642,"yyyy-mm-dd"),BDiv_RAW!$F$6:$G$1048576,2,FALSE),0))*$N$2</f>
        <v>0</v>
      </c>
      <c r="G642" s="81">
        <f t="shared" ca="1" si="76"/>
        <v>44493</v>
      </c>
      <c r="H642" s="54">
        <f t="shared" ca="1" si="80"/>
        <v>44493</v>
      </c>
      <c r="I642" s="117">
        <f ca="1">VALUE(IFERROR(VLOOKUP(TEXT(H642,"yyyy-mm-dd"),BDiv_RAW!$I$6:$J$1048576,2,FALSE),0))*$N$2</f>
        <v>0</v>
      </c>
      <c r="J642" s="81">
        <f t="shared" ca="1" si="77"/>
        <v>44493</v>
      </c>
      <c r="K642" s="54">
        <f t="shared" ca="1" si="81"/>
        <v>44493</v>
      </c>
      <c r="L642" s="117">
        <f ca="1">VALUE(IFERROR(VLOOKUP(TEXT(K642,"yyyy-mm-dd"),BDiv_RAW!$L$6:$M$1048576,2,FALSE),0))*$N$2</f>
        <v>0</v>
      </c>
    </row>
    <row r="643" spans="1:12" ht="16.5">
      <c r="A643" s="120">
        <f t="shared" ref="A643:A706" ca="1" si="82">B643</f>
        <v>44494</v>
      </c>
      <c r="B643" s="54">
        <f t="shared" ca="1" si="78"/>
        <v>44494</v>
      </c>
      <c r="C643" s="117">
        <f ca="1">VALUE(IFERROR(VLOOKUP(TEXT(B643,"yyyy-mm-dd"),BDiv_RAW!$C$6:$D$1048576,2,FALSE),0))*$N$2</f>
        <v>0</v>
      </c>
      <c r="D643" s="81">
        <f t="shared" ref="D643:D706" ca="1" si="83">E643</f>
        <v>44494</v>
      </c>
      <c r="E643" s="54">
        <f t="shared" ca="1" si="79"/>
        <v>44494</v>
      </c>
      <c r="F643" s="117">
        <f ca="1">VALUE(IFERROR(VLOOKUP(TEXT(E643,"yyyy-mm-dd"),BDiv_RAW!$F$6:$G$1048576,2,FALSE),0))*$N$2</f>
        <v>0</v>
      </c>
      <c r="G643" s="81">
        <f t="shared" ref="G643:G706" ca="1" si="84">H643</f>
        <v>44494</v>
      </c>
      <c r="H643" s="54">
        <f t="shared" ca="1" si="80"/>
        <v>44494</v>
      </c>
      <c r="I643" s="117">
        <f ca="1">VALUE(IFERROR(VLOOKUP(TEXT(H643,"yyyy-mm-dd"),BDiv_RAW!$I$6:$J$1048576,2,FALSE),0))*$N$2</f>
        <v>0</v>
      </c>
      <c r="J643" s="81">
        <f t="shared" ref="J643:J706" ca="1" si="85">K643</f>
        <v>44494</v>
      </c>
      <c r="K643" s="54">
        <f t="shared" ca="1" si="81"/>
        <v>44494</v>
      </c>
      <c r="L643" s="117">
        <f ca="1">VALUE(IFERROR(VLOOKUP(TEXT(K643,"yyyy-mm-dd"),BDiv_RAW!$L$6:$M$1048576,2,FALSE),0))*$N$2</f>
        <v>0</v>
      </c>
    </row>
    <row r="644" spans="1:12" ht="16.5">
      <c r="A644" s="120">
        <f t="shared" ca="1" si="82"/>
        <v>44495</v>
      </c>
      <c r="B644" s="54">
        <f t="shared" ref="B644:B707" ca="1" si="86">B643+1</f>
        <v>44495</v>
      </c>
      <c r="C644" s="117">
        <f ca="1">VALUE(IFERROR(VLOOKUP(TEXT(B644,"yyyy-mm-dd"),BDiv_RAW!$C$6:$D$1048576,2,FALSE),0))*$N$2</f>
        <v>0</v>
      </c>
      <c r="D644" s="81">
        <f t="shared" ca="1" si="83"/>
        <v>44495</v>
      </c>
      <c r="E644" s="54">
        <f t="shared" ref="E644:E707" ca="1" si="87">E643+1</f>
        <v>44495</v>
      </c>
      <c r="F644" s="117">
        <f ca="1">VALUE(IFERROR(VLOOKUP(TEXT(E644,"yyyy-mm-dd"),BDiv_RAW!$F$6:$G$1048576,2,FALSE),0))*$N$2</f>
        <v>0</v>
      </c>
      <c r="G644" s="81">
        <f t="shared" ca="1" si="84"/>
        <v>44495</v>
      </c>
      <c r="H644" s="54">
        <f t="shared" ref="H644:H707" ca="1" si="88">H643+1</f>
        <v>44495</v>
      </c>
      <c r="I644" s="117">
        <f ca="1">VALUE(IFERROR(VLOOKUP(TEXT(H644,"yyyy-mm-dd"),BDiv_RAW!$I$6:$J$1048576,2,FALSE),0))*$N$2</f>
        <v>0</v>
      </c>
      <c r="J644" s="81">
        <f t="shared" ca="1" si="85"/>
        <v>44495</v>
      </c>
      <c r="K644" s="54">
        <f t="shared" ref="K644:K707" ca="1" si="89">K643+1</f>
        <v>44495</v>
      </c>
      <c r="L644" s="117">
        <f ca="1">VALUE(IFERROR(VLOOKUP(TEXT(K644,"yyyy-mm-dd"),BDiv_RAW!$L$6:$M$1048576,2,FALSE),0))*$N$2</f>
        <v>0</v>
      </c>
    </row>
    <row r="645" spans="1:12" ht="16.5">
      <c r="A645" s="120">
        <f t="shared" ca="1" si="82"/>
        <v>44496</v>
      </c>
      <c r="B645" s="54">
        <f t="shared" ca="1" si="86"/>
        <v>44496</v>
      </c>
      <c r="C645" s="117">
        <f ca="1">VALUE(IFERROR(VLOOKUP(TEXT(B645,"yyyy-mm-dd"),BDiv_RAW!$C$6:$D$1048576,2,FALSE),0))*$N$2</f>
        <v>0</v>
      </c>
      <c r="D645" s="81">
        <f t="shared" ca="1" si="83"/>
        <v>44496</v>
      </c>
      <c r="E645" s="54">
        <f t="shared" ca="1" si="87"/>
        <v>44496</v>
      </c>
      <c r="F645" s="117">
        <f ca="1">VALUE(IFERROR(VLOOKUP(TEXT(E645,"yyyy-mm-dd"),BDiv_RAW!$F$6:$G$1048576,2,FALSE),0))*$N$2</f>
        <v>0</v>
      </c>
      <c r="G645" s="81">
        <f t="shared" ca="1" si="84"/>
        <v>44496</v>
      </c>
      <c r="H645" s="54">
        <f t="shared" ca="1" si="88"/>
        <v>44496</v>
      </c>
      <c r="I645" s="117">
        <f ca="1">VALUE(IFERROR(VLOOKUP(TEXT(H645,"yyyy-mm-dd"),BDiv_RAW!$I$6:$J$1048576,2,FALSE),0))*$N$2</f>
        <v>0</v>
      </c>
      <c r="J645" s="81">
        <f t="shared" ca="1" si="85"/>
        <v>44496</v>
      </c>
      <c r="K645" s="54">
        <f t="shared" ca="1" si="89"/>
        <v>44496</v>
      </c>
      <c r="L645" s="117">
        <f ca="1">VALUE(IFERROR(VLOOKUP(TEXT(K645,"yyyy-mm-dd"),BDiv_RAW!$L$6:$M$1048576,2,FALSE),0))*$N$2</f>
        <v>0</v>
      </c>
    </row>
    <row r="646" spans="1:12" ht="16.5">
      <c r="A646" s="120">
        <f t="shared" ca="1" si="82"/>
        <v>44497</v>
      </c>
      <c r="B646" s="54">
        <f t="shared" ca="1" si="86"/>
        <v>44497</v>
      </c>
      <c r="C646" s="117">
        <f ca="1">VALUE(IFERROR(VLOOKUP(TEXT(B646,"yyyy-mm-dd"),BDiv_RAW!$C$6:$D$1048576,2,FALSE),0))*$N$2</f>
        <v>0</v>
      </c>
      <c r="D646" s="81">
        <f t="shared" ca="1" si="83"/>
        <v>44497</v>
      </c>
      <c r="E646" s="54">
        <f t="shared" ca="1" si="87"/>
        <v>44497</v>
      </c>
      <c r="F646" s="117">
        <f ca="1">VALUE(IFERROR(VLOOKUP(TEXT(E646,"yyyy-mm-dd"),BDiv_RAW!$F$6:$G$1048576,2,FALSE),0))*$N$2</f>
        <v>0</v>
      </c>
      <c r="G646" s="81">
        <f t="shared" ca="1" si="84"/>
        <v>44497</v>
      </c>
      <c r="H646" s="54">
        <f t="shared" ca="1" si="88"/>
        <v>44497</v>
      </c>
      <c r="I646" s="117">
        <f ca="1">VALUE(IFERROR(VLOOKUP(TEXT(H646,"yyyy-mm-dd"),BDiv_RAW!$I$6:$J$1048576,2,FALSE),0))*$N$2</f>
        <v>0</v>
      </c>
      <c r="J646" s="81">
        <f t="shared" ca="1" si="85"/>
        <v>44497</v>
      </c>
      <c r="K646" s="54">
        <f t="shared" ca="1" si="89"/>
        <v>44497</v>
      </c>
      <c r="L646" s="117">
        <f ca="1">VALUE(IFERROR(VLOOKUP(TEXT(K646,"yyyy-mm-dd"),BDiv_RAW!$L$6:$M$1048576,2,FALSE),0))*$N$2</f>
        <v>0</v>
      </c>
    </row>
    <row r="647" spans="1:12" ht="16.5">
      <c r="A647" s="120">
        <f t="shared" ca="1" si="82"/>
        <v>44498</v>
      </c>
      <c r="B647" s="54">
        <f t="shared" ca="1" si="86"/>
        <v>44498</v>
      </c>
      <c r="C647" s="117">
        <f ca="1">VALUE(IFERROR(VLOOKUP(TEXT(B647,"yyyy-mm-dd"),BDiv_RAW!$C$6:$D$1048576,2,FALSE),0))*$N$2</f>
        <v>0</v>
      </c>
      <c r="D647" s="81">
        <f t="shared" ca="1" si="83"/>
        <v>44498</v>
      </c>
      <c r="E647" s="54">
        <f t="shared" ca="1" si="87"/>
        <v>44498</v>
      </c>
      <c r="F647" s="117">
        <f ca="1">VALUE(IFERROR(VLOOKUP(TEXT(E647,"yyyy-mm-dd"),BDiv_RAW!$F$6:$G$1048576,2,FALSE),0))*$N$2</f>
        <v>0</v>
      </c>
      <c r="G647" s="81">
        <f t="shared" ca="1" si="84"/>
        <v>44498</v>
      </c>
      <c r="H647" s="54">
        <f t="shared" ca="1" si="88"/>
        <v>44498</v>
      </c>
      <c r="I647" s="117">
        <f ca="1">VALUE(IFERROR(VLOOKUP(TEXT(H647,"yyyy-mm-dd"),BDiv_RAW!$I$6:$J$1048576,2,FALSE),0))*$N$2</f>
        <v>0</v>
      </c>
      <c r="J647" s="81">
        <f t="shared" ca="1" si="85"/>
        <v>44498</v>
      </c>
      <c r="K647" s="54">
        <f t="shared" ca="1" si="89"/>
        <v>44498</v>
      </c>
      <c r="L647" s="117">
        <f ca="1">VALUE(IFERROR(VLOOKUP(TEXT(K647,"yyyy-mm-dd"),BDiv_RAW!$L$6:$M$1048576,2,FALSE),0))*$N$2</f>
        <v>0</v>
      </c>
    </row>
    <row r="648" spans="1:12" ht="16.5">
      <c r="A648" s="120">
        <f t="shared" ca="1" si="82"/>
        <v>44499</v>
      </c>
      <c r="B648" s="54">
        <f t="shared" ca="1" si="86"/>
        <v>44499</v>
      </c>
      <c r="C648" s="117">
        <f ca="1">VALUE(IFERROR(VLOOKUP(TEXT(B648,"yyyy-mm-dd"),BDiv_RAW!$C$6:$D$1048576,2,FALSE),0))*$N$2</f>
        <v>0</v>
      </c>
      <c r="D648" s="81">
        <f t="shared" ca="1" si="83"/>
        <v>44499</v>
      </c>
      <c r="E648" s="54">
        <f t="shared" ca="1" si="87"/>
        <v>44499</v>
      </c>
      <c r="F648" s="117">
        <f ca="1">VALUE(IFERROR(VLOOKUP(TEXT(E648,"yyyy-mm-dd"),BDiv_RAW!$F$6:$G$1048576,2,FALSE),0))*$N$2</f>
        <v>0</v>
      </c>
      <c r="G648" s="81">
        <f t="shared" ca="1" si="84"/>
        <v>44499</v>
      </c>
      <c r="H648" s="54">
        <f t="shared" ca="1" si="88"/>
        <v>44499</v>
      </c>
      <c r="I648" s="117">
        <f ca="1">VALUE(IFERROR(VLOOKUP(TEXT(H648,"yyyy-mm-dd"),BDiv_RAW!$I$6:$J$1048576,2,FALSE),0))*$N$2</f>
        <v>0</v>
      </c>
      <c r="J648" s="81">
        <f t="shared" ca="1" si="85"/>
        <v>44499</v>
      </c>
      <c r="K648" s="54">
        <f t="shared" ca="1" si="89"/>
        <v>44499</v>
      </c>
      <c r="L648" s="117">
        <f ca="1">VALUE(IFERROR(VLOOKUP(TEXT(K648,"yyyy-mm-dd"),BDiv_RAW!$L$6:$M$1048576,2,FALSE),0))*$N$2</f>
        <v>0</v>
      </c>
    </row>
    <row r="649" spans="1:12" ht="16.5">
      <c r="A649" s="120">
        <f t="shared" ca="1" si="82"/>
        <v>44500</v>
      </c>
      <c r="B649" s="54">
        <f t="shared" ca="1" si="86"/>
        <v>44500</v>
      </c>
      <c r="C649" s="117">
        <f ca="1">VALUE(IFERROR(VLOOKUP(TEXT(B649,"yyyy-mm-dd"),BDiv_RAW!$C$6:$D$1048576,2,FALSE),0))*$N$2</f>
        <v>0</v>
      </c>
      <c r="D649" s="81">
        <f t="shared" ca="1" si="83"/>
        <v>44500</v>
      </c>
      <c r="E649" s="54">
        <f t="shared" ca="1" si="87"/>
        <v>44500</v>
      </c>
      <c r="F649" s="117">
        <f ca="1">VALUE(IFERROR(VLOOKUP(TEXT(E649,"yyyy-mm-dd"),BDiv_RAW!$F$6:$G$1048576,2,FALSE),0))*$N$2</f>
        <v>0</v>
      </c>
      <c r="G649" s="81">
        <f t="shared" ca="1" si="84"/>
        <v>44500</v>
      </c>
      <c r="H649" s="54">
        <f t="shared" ca="1" si="88"/>
        <v>44500</v>
      </c>
      <c r="I649" s="117">
        <f ca="1">VALUE(IFERROR(VLOOKUP(TEXT(H649,"yyyy-mm-dd"),BDiv_RAW!$I$6:$J$1048576,2,FALSE),0))*$N$2</f>
        <v>0</v>
      </c>
      <c r="J649" s="81">
        <f t="shared" ca="1" si="85"/>
        <v>44500</v>
      </c>
      <c r="K649" s="54">
        <f t="shared" ca="1" si="89"/>
        <v>44500</v>
      </c>
      <c r="L649" s="117">
        <f ca="1">VALUE(IFERROR(VLOOKUP(TEXT(K649,"yyyy-mm-dd"),BDiv_RAW!$L$6:$M$1048576,2,FALSE),0))*$N$2</f>
        <v>0</v>
      </c>
    </row>
    <row r="650" spans="1:12" ht="16.5">
      <c r="A650" s="120">
        <f t="shared" ca="1" si="82"/>
        <v>44501</v>
      </c>
      <c r="B650" s="54">
        <f t="shared" ca="1" si="86"/>
        <v>44501</v>
      </c>
      <c r="C650" s="117">
        <f ca="1">VALUE(IFERROR(VLOOKUP(TEXT(B650,"yyyy-mm-dd"),BDiv_RAW!$C$6:$D$1048576,2,FALSE),0))*$N$2</f>
        <v>0</v>
      </c>
      <c r="D650" s="81">
        <f t="shared" ca="1" si="83"/>
        <v>44501</v>
      </c>
      <c r="E650" s="54">
        <f t="shared" ca="1" si="87"/>
        <v>44501</v>
      </c>
      <c r="F650" s="117">
        <f ca="1">VALUE(IFERROR(VLOOKUP(TEXT(E650,"yyyy-mm-dd"),BDiv_RAW!$F$6:$G$1048576,2,FALSE),0))*$N$2</f>
        <v>0</v>
      </c>
      <c r="G650" s="81">
        <f t="shared" ca="1" si="84"/>
        <v>44501</v>
      </c>
      <c r="H650" s="54">
        <f t="shared" ca="1" si="88"/>
        <v>44501</v>
      </c>
      <c r="I650" s="117">
        <f ca="1">VALUE(IFERROR(VLOOKUP(TEXT(H650,"yyyy-mm-dd"),BDiv_RAW!$I$6:$J$1048576,2,FALSE),0))*$N$2</f>
        <v>0</v>
      </c>
      <c r="J650" s="81">
        <f t="shared" ca="1" si="85"/>
        <v>44501</v>
      </c>
      <c r="K650" s="54">
        <f t="shared" ca="1" si="89"/>
        <v>44501</v>
      </c>
      <c r="L650" s="117">
        <f ca="1">VALUE(IFERROR(VLOOKUP(TEXT(K650,"yyyy-mm-dd"),BDiv_RAW!$L$6:$M$1048576,2,FALSE),0))*$N$2</f>
        <v>0</v>
      </c>
    </row>
    <row r="651" spans="1:12" ht="16.5">
      <c r="A651" s="120">
        <f t="shared" ca="1" si="82"/>
        <v>44502</v>
      </c>
      <c r="B651" s="54">
        <f t="shared" ca="1" si="86"/>
        <v>44502</v>
      </c>
      <c r="C651" s="117">
        <f ca="1">VALUE(IFERROR(VLOOKUP(TEXT(B651,"yyyy-mm-dd"),BDiv_RAW!$C$6:$D$1048576,2,FALSE),0))*$N$2</f>
        <v>0</v>
      </c>
      <c r="D651" s="81">
        <f t="shared" ca="1" si="83"/>
        <v>44502</v>
      </c>
      <c r="E651" s="54">
        <f t="shared" ca="1" si="87"/>
        <v>44502</v>
      </c>
      <c r="F651" s="117">
        <f ca="1">VALUE(IFERROR(VLOOKUP(TEXT(E651,"yyyy-mm-dd"),BDiv_RAW!$F$6:$G$1048576,2,FALSE),0))*$N$2</f>
        <v>0</v>
      </c>
      <c r="G651" s="81">
        <f t="shared" ca="1" si="84"/>
        <v>44502</v>
      </c>
      <c r="H651" s="54">
        <f t="shared" ca="1" si="88"/>
        <v>44502</v>
      </c>
      <c r="I651" s="117">
        <f ca="1">VALUE(IFERROR(VLOOKUP(TEXT(H651,"yyyy-mm-dd"),BDiv_RAW!$I$6:$J$1048576,2,FALSE),0))*$N$2</f>
        <v>0</v>
      </c>
      <c r="J651" s="81">
        <f t="shared" ca="1" si="85"/>
        <v>44502</v>
      </c>
      <c r="K651" s="54">
        <f t="shared" ca="1" si="89"/>
        <v>44502</v>
      </c>
      <c r="L651" s="117">
        <f ca="1">VALUE(IFERROR(VLOOKUP(TEXT(K651,"yyyy-mm-dd"),BDiv_RAW!$L$6:$M$1048576,2,FALSE),0))*$N$2</f>
        <v>0</v>
      </c>
    </row>
    <row r="652" spans="1:12" ht="16.5">
      <c r="A652" s="120">
        <f t="shared" ca="1" si="82"/>
        <v>44503</v>
      </c>
      <c r="B652" s="54">
        <f t="shared" ca="1" si="86"/>
        <v>44503</v>
      </c>
      <c r="C652" s="117">
        <f ca="1">VALUE(IFERROR(VLOOKUP(TEXT(B652,"yyyy-mm-dd"),BDiv_RAW!$C$6:$D$1048576,2,FALSE),0))*$N$2</f>
        <v>0</v>
      </c>
      <c r="D652" s="81">
        <f t="shared" ca="1" si="83"/>
        <v>44503</v>
      </c>
      <c r="E652" s="54">
        <f t="shared" ca="1" si="87"/>
        <v>44503</v>
      </c>
      <c r="F652" s="117">
        <f ca="1">VALUE(IFERROR(VLOOKUP(TEXT(E652,"yyyy-mm-dd"),BDiv_RAW!$F$6:$G$1048576,2,FALSE),0))*$N$2</f>
        <v>0</v>
      </c>
      <c r="G652" s="81">
        <f t="shared" ca="1" si="84"/>
        <v>44503</v>
      </c>
      <c r="H652" s="54">
        <f t="shared" ca="1" si="88"/>
        <v>44503</v>
      </c>
      <c r="I652" s="117">
        <f ca="1">VALUE(IFERROR(VLOOKUP(TEXT(H652,"yyyy-mm-dd"),BDiv_RAW!$I$6:$J$1048576,2,FALSE),0))*$N$2</f>
        <v>0</v>
      </c>
      <c r="J652" s="81">
        <f t="shared" ca="1" si="85"/>
        <v>44503</v>
      </c>
      <c r="K652" s="54">
        <f t="shared" ca="1" si="89"/>
        <v>44503</v>
      </c>
      <c r="L652" s="117">
        <f ca="1">VALUE(IFERROR(VLOOKUP(TEXT(K652,"yyyy-mm-dd"),BDiv_RAW!$L$6:$M$1048576,2,FALSE),0))*$N$2</f>
        <v>0</v>
      </c>
    </row>
    <row r="653" spans="1:12" ht="16.5">
      <c r="A653" s="120">
        <f t="shared" ca="1" si="82"/>
        <v>44504</v>
      </c>
      <c r="B653" s="54">
        <f t="shared" ca="1" si="86"/>
        <v>44504</v>
      </c>
      <c r="C653" s="117">
        <f ca="1">VALUE(IFERROR(VLOOKUP(TEXT(B653,"yyyy-mm-dd"),BDiv_RAW!$C$6:$D$1048576,2,FALSE),0))*$N$2</f>
        <v>0</v>
      </c>
      <c r="D653" s="81">
        <f t="shared" ca="1" si="83"/>
        <v>44504</v>
      </c>
      <c r="E653" s="54">
        <f t="shared" ca="1" si="87"/>
        <v>44504</v>
      </c>
      <c r="F653" s="117">
        <f ca="1">VALUE(IFERROR(VLOOKUP(TEXT(E653,"yyyy-mm-dd"),BDiv_RAW!$F$6:$G$1048576,2,FALSE),0))*$N$2</f>
        <v>0</v>
      </c>
      <c r="G653" s="81">
        <f t="shared" ca="1" si="84"/>
        <v>44504</v>
      </c>
      <c r="H653" s="54">
        <f t="shared" ca="1" si="88"/>
        <v>44504</v>
      </c>
      <c r="I653" s="117">
        <f ca="1">VALUE(IFERROR(VLOOKUP(TEXT(H653,"yyyy-mm-dd"),BDiv_RAW!$I$6:$J$1048576,2,FALSE),0))*$N$2</f>
        <v>0</v>
      </c>
      <c r="J653" s="81">
        <f t="shared" ca="1" si="85"/>
        <v>44504</v>
      </c>
      <c r="K653" s="54">
        <f t="shared" ca="1" si="89"/>
        <v>44504</v>
      </c>
      <c r="L653" s="117">
        <f ca="1">VALUE(IFERROR(VLOOKUP(TEXT(K653,"yyyy-mm-dd"),BDiv_RAW!$L$6:$M$1048576,2,FALSE),0))*$N$2</f>
        <v>0</v>
      </c>
    </row>
    <row r="654" spans="1:12" ht="16.5">
      <c r="A654" s="120">
        <f t="shared" ca="1" si="82"/>
        <v>44505</v>
      </c>
      <c r="B654" s="54">
        <f t="shared" ca="1" si="86"/>
        <v>44505</v>
      </c>
      <c r="C654" s="117">
        <f ca="1">VALUE(IFERROR(VLOOKUP(TEXT(B654,"yyyy-mm-dd"),BDiv_RAW!$C$6:$D$1048576,2,FALSE),0))*$N$2</f>
        <v>0</v>
      </c>
      <c r="D654" s="81">
        <f t="shared" ca="1" si="83"/>
        <v>44505</v>
      </c>
      <c r="E654" s="54">
        <f t="shared" ca="1" si="87"/>
        <v>44505</v>
      </c>
      <c r="F654" s="117">
        <f ca="1">VALUE(IFERROR(VLOOKUP(TEXT(E654,"yyyy-mm-dd"),BDiv_RAW!$F$6:$G$1048576,2,FALSE),0))*$N$2</f>
        <v>0</v>
      </c>
      <c r="G654" s="81">
        <f t="shared" ca="1" si="84"/>
        <v>44505</v>
      </c>
      <c r="H654" s="54">
        <f t="shared" ca="1" si="88"/>
        <v>44505</v>
      </c>
      <c r="I654" s="117">
        <f ca="1">VALUE(IFERROR(VLOOKUP(TEXT(H654,"yyyy-mm-dd"),BDiv_RAW!$I$6:$J$1048576,2,FALSE),0))*$N$2</f>
        <v>0</v>
      </c>
      <c r="J654" s="81">
        <f t="shared" ca="1" si="85"/>
        <v>44505</v>
      </c>
      <c r="K654" s="54">
        <f t="shared" ca="1" si="89"/>
        <v>44505</v>
      </c>
      <c r="L654" s="117">
        <f ca="1">VALUE(IFERROR(VLOOKUP(TEXT(K654,"yyyy-mm-dd"),BDiv_RAW!$L$6:$M$1048576,2,FALSE),0))*$N$2</f>
        <v>0</v>
      </c>
    </row>
    <row r="655" spans="1:12" ht="16.5">
      <c r="A655" s="120">
        <f t="shared" ca="1" si="82"/>
        <v>44506</v>
      </c>
      <c r="B655" s="54">
        <f t="shared" ca="1" si="86"/>
        <v>44506</v>
      </c>
      <c r="C655" s="117">
        <f ca="1">VALUE(IFERROR(VLOOKUP(TEXT(B655,"yyyy-mm-dd"),BDiv_RAW!$C$6:$D$1048576,2,FALSE),0))*$N$2</f>
        <v>0</v>
      </c>
      <c r="D655" s="81">
        <f t="shared" ca="1" si="83"/>
        <v>44506</v>
      </c>
      <c r="E655" s="54">
        <f t="shared" ca="1" si="87"/>
        <v>44506</v>
      </c>
      <c r="F655" s="117">
        <f ca="1">VALUE(IFERROR(VLOOKUP(TEXT(E655,"yyyy-mm-dd"),BDiv_RAW!$F$6:$G$1048576,2,FALSE),0))*$N$2</f>
        <v>0</v>
      </c>
      <c r="G655" s="81">
        <f t="shared" ca="1" si="84"/>
        <v>44506</v>
      </c>
      <c r="H655" s="54">
        <f t="shared" ca="1" si="88"/>
        <v>44506</v>
      </c>
      <c r="I655" s="117">
        <f ca="1">VALUE(IFERROR(VLOOKUP(TEXT(H655,"yyyy-mm-dd"),BDiv_RAW!$I$6:$J$1048576,2,FALSE),0))*$N$2</f>
        <v>0</v>
      </c>
      <c r="J655" s="81">
        <f t="shared" ca="1" si="85"/>
        <v>44506</v>
      </c>
      <c r="K655" s="54">
        <f t="shared" ca="1" si="89"/>
        <v>44506</v>
      </c>
      <c r="L655" s="117">
        <f ca="1">VALUE(IFERROR(VLOOKUP(TEXT(K655,"yyyy-mm-dd"),BDiv_RAW!$L$6:$M$1048576,2,FALSE),0))*$N$2</f>
        <v>0</v>
      </c>
    </row>
    <row r="656" spans="1:12" ht="16.5">
      <c r="A656" s="120">
        <f t="shared" ca="1" si="82"/>
        <v>44507</v>
      </c>
      <c r="B656" s="54">
        <f t="shared" ca="1" si="86"/>
        <v>44507</v>
      </c>
      <c r="C656" s="117">
        <f ca="1">VALUE(IFERROR(VLOOKUP(TEXT(B656,"yyyy-mm-dd"),BDiv_RAW!$C$6:$D$1048576,2,FALSE),0))*$N$2</f>
        <v>0</v>
      </c>
      <c r="D656" s="81">
        <f t="shared" ca="1" si="83"/>
        <v>44507</v>
      </c>
      <c r="E656" s="54">
        <f t="shared" ca="1" si="87"/>
        <v>44507</v>
      </c>
      <c r="F656" s="117">
        <f ca="1">VALUE(IFERROR(VLOOKUP(TEXT(E656,"yyyy-mm-dd"),BDiv_RAW!$F$6:$G$1048576,2,FALSE),0))*$N$2</f>
        <v>0</v>
      </c>
      <c r="G656" s="81">
        <f t="shared" ca="1" si="84"/>
        <v>44507</v>
      </c>
      <c r="H656" s="54">
        <f t="shared" ca="1" si="88"/>
        <v>44507</v>
      </c>
      <c r="I656" s="117">
        <f ca="1">VALUE(IFERROR(VLOOKUP(TEXT(H656,"yyyy-mm-dd"),BDiv_RAW!$I$6:$J$1048576,2,FALSE),0))*$N$2</f>
        <v>0</v>
      </c>
      <c r="J656" s="81">
        <f t="shared" ca="1" si="85"/>
        <v>44507</v>
      </c>
      <c r="K656" s="54">
        <f t="shared" ca="1" si="89"/>
        <v>44507</v>
      </c>
      <c r="L656" s="117">
        <f ca="1">VALUE(IFERROR(VLOOKUP(TEXT(K656,"yyyy-mm-dd"),BDiv_RAW!$L$6:$M$1048576,2,FALSE),0))*$N$2</f>
        <v>0</v>
      </c>
    </row>
    <row r="657" spans="1:12" ht="16.5">
      <c r="A657" s="120">
        <f t="shared" ca="1" si="82"/>
        <v>44508</v>
      </c>
      <c r="B657" s="54">
        <f t="shared" ca="1" si="86"/>
        <v>44508</v>
      </c>
      <c r="C657" s="117">
        <f ca="1">VALUE(IFERROR(VLOOKUP(TEXT(B657,"yyyy-mm-dd"),BDiv_RAW!$C$6:$D$1048576,2,FALSE),0))*$N$2</f>
        <v>0</v>
      </c>
      <c r="D657" s="81">
        <f t="shared" ca="1" si="83"/>
        <v>44508</v>
      </c>
      <c r="E657" s="54">
        <f t="shared" ca="1" si="87"/>
        <v>44508</v>
      </c>
      <c r="F657" s="117">
        <f ca="1">VALUE(IFERROR(VLOOKUP(TEXT(E657,"yyyy-mm-dd"),BDiv_RAW!$F$6:$G$1048576,2,FALSE),0))*$N$2</f>
        <v>0</v>
      </c>
      <c r="G657" s="81">
        <f t="shared" ca="1" si="84"/>
        <v>44508</v>
      </c>
      <c r="H657" s="54">
        <f t="shared" ca="1" si="88"/>
        <v>44508</v>
      </c>
      <c r="I657" s="117">
        <f ca="1">VALUE(IFERROR(VLOOKUP(TEXT(H657,"yyyy-mm-dd"),BDiv_RAW!$I$6:$J$1048576,2,FALSE),0))*$N$2</f>
        <v>0</v>
      </c>
      <c r="J657" s="81">
        <f t="shared" ca="1" si="85"/>
        <v>44508</v>
      </c>
      <c r="K657" s="54">
        <f t="shared" ca="1" si="89"/>
        <v>44508</v>
      </c>
      <c r="L657" s="117">
        <f ca="1">VALUE(IFERROR(VLOOKUP(TEXT(K657,"yyyy-mm-dd"),BDiv_RAW!$L$6:$M$1048576,2,FALSE),0))*$N$2</f>
        <v>0</v>
      </c>
    </row>
    <row r="658" spans="1:12" ht="16.5">
      <c r="A658" s="120">
        <f t="shared" ca="1" si="82"/>
        <v>44509</v>
      </c>
      <c r="B658" s="54">
        <f t="shared" ca="1" si="86"/>
        <v>44509</v>
      </c>
      <c r="C658" s="117">
        <f ca="1">VALUE(IFERROR(VLOOKUP(TEXT(B658,"yyyy-mm-dd"),BDiv_RAW!$C$6:$D$1048576,2,FALSE),0))*$N$2</f>
        <v>0</v>
      </c>
      <c r="D658" s="81">
        <f t="shared" ca="1" si="83"/>
        <v>44509</v>
      </c>
      <c r="E658" s="54">
        <f t="shared" ca="1" si="87"/>
        <v>44509</v>
      </c>
      <c r="F658" s="117">
        <f ca="1">VALUE(IFERROR(VLOOKUP(TEXT(E658,"yyyy-mm-dd"),BDiv_RAW!$F$6:$G$1048576,2,FALSE),0))*$N$2</f>
        <v>0</v>
      </c>
      <c r="G658" s="81">
        <f t="shared" ca="1" si="84"/>
        <v>44509</v>
      </c>
      <c r="H658" s="54">
        <f t="shared" ca="1" si="88"/>
        <v>44509</v>
      </c>
      <c r="I658" s="117">
        <f ca="1">VALUE(IFERROR(VLOOKUP(TEXT(H658,"yyyy-mm-dd"),BDiv_RAW!$I$6:$J$1048576,2,FALSE),0))*$N$2</f>
        <v>0</v>
      </c>
      <c r="J658" s="81">
        <f t="shared" ca="1" si="85"/>
        <v>44509</v>
      </c>
      <c r="K658" s="54">
        <f t="shared" ca="1" si="89"/>
        <v>44509</v>
      </c>
      <c r="L658" s="117">
        <f ca="1">VALUE(IFERROR(VLOOKUP(TEXT(K658,"yyyy-mm-dd"),BDiv_RAW!$L$6:$M$1048576,2,FALSE),0))*$N$2</f>
        <v>0</v>
      </c>
    </row>
    <row r="659" spans="1:12" ht="16.5">
      <c r="A659" s="120">
        <f t="shared" ca="1" si="82"/>
        <v>44510</v>
      </c>
      <c r="B659" s="54">
        <f t="shared" ca="1" si="86"/>
        <v>44510</v>
      </c>
      <c r="C659" s="117">
        <f ca="1">VALUE(IFERROR(VLOOKUP(TEXT(B659,"yyyy-mm-dd"),BDiv_RAW!$C$6:$D$1048576,2,FALSE),0))*$N$2</f>
        <v>0</v>
      </c>
      <c r="D659" s="81">
        <f t="shared" ca="1" si="83"/>
        <v>44510</v>
      </c>
      <c r="E659" s="54">
        <f t="shared" ca="1" si="87"/>
        <v>44510</v>
      </c>
      <c r="F659" s="117">
        <f ca="1">VALUE(IFERROR(VLOOKUP(TEXT(E659,"yyyy-mm-dd"),BDiv_RAW!$F$6:$G$1048576,2,FALSE),0))*$N$2</f>
        <v>0</v>
      </c>
      <c r="G659" s="81">
        <f t="shared" ca="1" si="84"/>
        <v>44510</v>
      </c>
      <c r="H659" s="54">
        <f t="shared" ca="1" si="88"/>
        <v>44510</v>
      </c>
      <c r="I659" s="117">
        <f ca="1">VALUE(IFERROR(VLOOKUP(TEXT(H659,"yyyy-mm-dd"),BDiv_RAW!$I$6:$J$1048576,2,FALSE),0))*$N$2</f>
        <v>0</v>
      </c>
      <c r="J659" s="81">
        <f t="shared" ca="1" si="85"/>
        <v>44510</v>
      </c>
      <c r="K659" s="54">
        <f t="shared" ca="1" si="89"/>
        <v>44510</v>
      </c>
      <c r="L659" s="117">
        <f ca="1">VALUE(IFERROR(VLOOKUP(TEXT(K659,"yyyy-mm-dd"),BDiv_RAW!$L$6:$M$1048576,2,FALSE),0))*$N$2</f>
        <v>0</v>
      </c>
    </row>
    <row r="660" spans="1:12" ht="16.5">
      <c r="A660" s="120">
        <f t="shared" ca="1" si="82"/>
        <v>44511</v>
      </c>
      <c r="B660" s="54">
        <f t="shared" ca="1" si="86"/>
        <v>44511</v>
      </c>
      <c r="C660" s="117">
        <f ca="1">VALUE(IFERROR(VLOOKUP(TEXT(B660,"yyyy-mm-dd"),BDiv_RAW!$C$6:$D$1048576,2,FALSE),0))*$N$2</f>
        <v>0</v>
      </c>
      <c r="D660" s="81">
        <f t="shared" ca="1" si="83"/>
        <v>44511</v>
      </c>
      <c r="E660" s="54">
        <f t="shared" ca="1" si="87"/>
        <v>44511</v>
      </c>
      <c r="F660" s="117">
        <f ca="1">VALUE(IFERROR(VLOOKUP(TEXT(E660,"yyyy-mm-dd"),BDiv_RAW!$F$6:$G$1048576,2,FALSE),0))*$N$2</f>
        <v>0</v>
      </c>
      <c r="G660" s="81">
        <f t="shared" ca="1" si="84"/>
        <v>44511</v>
      </c>
      <c r="H660" s="54">
        <f t="shared" ca="1" si="88"/>
        <v>44511</v>
      </c>
      <c r="I660" s="117">
        <f ca="1">VALUE(IFERROR(VLOOKUP(TEXT(H660,"yyyy-mm-dd"),BDiv_RAW!$I$6:$J$1048576,2,FALSE),0))*$N$2</f>
        <v>0</v>
      </c>
      <c r="J660" s="81">
        <f t="shared" ca="1" si="85"/>
        <v>44511</v>
      </c>
      <c r="K660" s="54">
        <f t="shared" ca="1" si="89"/>
        <v>44511</v>
      </c>
      <c r="L660" s="117">
        <f ca="1">VALUE(IFERROR(VLOOKUP(TEXT(K660,"yyyy-mm-dd"),BDiv_RAW!$L$6:$M$1048576,2,FALSE),0))*$N$2</f>
        <v>0</v>
      </c>
    </row>
    <row r="661" spans="1:12" ht="16.5">
      <c r="A661" s="120">
        <f t="shared" ca="1" si="82"/>
        <v>44512</v>
      </c>
      <c r="B661" s="54">
        <f t="shared" ca="1" si="86"/>
        <v>44512</v>
      </c>
      <c r="C661" s="117">
        <f ca="1">VALUE(IFERROR(VLOOKUP(TEXT(B661,"yyyy-mm-dd"),BDiv_RAW!$C$6:$D$1048576,2,FALSE),0))*$N$2</f>
        <v>0</v>
      </c>
      <c r="D661" s="81">
        <f t="shared" ca="1" si="83"/>
        <v>44512</v>
      </c>
      <c r="E661" s="54">
        <f t="shared" ca="1" si="87"/>
        <v>44512</v>
      </c>
      <c r="F661" s="117">
        <f ca="1">VALUE(IFERROR(VLOOKUP(TEXT(E661,"yyyy-mm-dd"),BDiv_RAW!$F$6:$G$1048576,2,FALSE),0))*$N$2</f>
        <v>0</v>
      </c>
      <c r="G661" s="81">
        <f t="shared" ca="1" si="84"/>
        <v>44512</v>
      </c>
      <c r="H661" s="54">
        <f t="shared" ca="1" si="88"/>
        <v>44512</v>
      </c>
      <c r="I661" s="117">
        <f ca="1">VALUE(IFERROR(VLOOKUP(TEXT(H661,"yyyy-mm-dd"),BDiv_RAW!$I$6:$J$1048576,2,FALSE),0))*$N$2</f>
        <v>0</v>
      </c>
      <c r="J661" s="81">
        <f t="shared" ca="1" si="85"/>
        <v>44512</v>
      </c>
      <c r="K661" s="54">
        <f t="shared" ca="1" si="89"/>
        <v>44512</v>
      </c>
      <c r="L661" s="117">
        <f ca="1">VALUE(IFERROR(VLOOKUP(TEXT(K661,"yyyy-mm-dd"),BDiv_RAW!$L$6:$M$1048576,2,FALSE),0))*$N$2</f>
        <v>0</v>
      </c>
    </row>
    <row r="662" spans="1:12" ht="16.5">
      <c r="A662" s="120">
        <f t="shared" ca="1" si="82"/>
        <v>44513</v>
      </c>
      <c r="B662" s="54">
        <f t="shared" ca="1" si="86"/>
        <v>44513</v>
      </c>
      <c r="C662" s="117">
        <f ca="1">VALUE(IFERROR(VLOOKUP(TEXT(B662,"yyyy-mm-dd"),BDiv_RAW!$C$6:$D$1048576,2,FALSE),0))*$N$2</f>
        <v>0</v>
      </c>
      <c r="D662" s="81">
        <f t="shared" ca="1" si="83"/>
        <v>44513</v>
      </c>
      <c r="E662" s="54">
        <f t="shared" ca="1" si="87"/>
        <v>44513</v>
      </c>
      <c r="F662" s="117">
        <f ca="1">VALUE(IFERROR(VLOOKUP(TEXT(E662,"yyyy-mm-dd"),BDiv_RAW!$F$6:$G$1048576,2,FALSE),0))*$N$2</f>
        <v>0</v>
      </c>
      <c r="G662" s="81">
        <f t="shared" ca="1" si="84"/>
        <v>44513</v>
      </c>
      <c r="H662" s="54">
        <f t="shared" ca="1" si="88"/>
        <v>44513</v>
      </c>
      <c r="I662" s="117">
        <f ca="1">VALUE(IFERROR(VLOOKUP(TEXT(H662,"yyyy-mm-dd"),BDiv_RAW!$I$6:$J$1048576,2,FALSE),0))*$N$2</f>
        <v>0</v>
      </c>
      <c r="J662" s="81">
        <f t="shared" ca="1" si="85"/>
        <v>44513</v>
      </c>
      <c r="K662" s="54">
        <f t="shared" ca="1" si="89"/>
        <v>44513</v>
      </c>
      <c r="L662" s="117">
        <f ca="1">VALUE(IFERROR(VLOOKUP(TEXT(K662,"yyyy-mm-dd"),BDiv_RAW!$L$6:$M$1048576,2,FALSE),0))*$N$2</f>
        <v>0</v>
      </c>
    </row>
    <row r="663" spans="1:12" ht="16.5">
      <c r="A663" s="120">
        <f t="shared" ca="1" si="82"/>
        <v>44514</v>
      </c>
      <c r="B663" s="54">
        <f t="shared" ca="1" si="86"/>
        <v>44514</v>
      </c>
      <c r="C663" s="117">
        <f ca="1">VALUE(IFERROR(VLOOKUP(TEXT(B663,"yyyy-mm-dd"),BDiv_RAW!$C$6:$D$1048576,2,FALSE),0))*$N$2</f>
        <v>0</v>
      </c>
      <c r="D663" s="81">
        <f t="shared" ca="1" si="83"/>
        <v>44514</v>
      </c>
      <c r="E663" s="54">
        <f t="shared" ca="1" si="87"/>
        <v>44514</v>
      </c>
      <c r="F663" s="117">
        <f ca="1">VALUE(IFERROR(VLOOKUP(TEXT(E663,"yyyy-mm-dd"),BDiv_RAW!$F$6:$G$1048576,2,FALSE),0))*$N$2</f>
        <v>0</v>
      </c>
      <c r="G663" s="81">
        <f t="shared" ca="1" si="84"/>
        <v>44514</v>
      </c>
      <c r="H663" s="54">
        <f t="shared" ca="1" si="88"/>
        <v>44514</v>
      </c>
      <c r="I663" s="117">
        <f ca="1">VALUE(IFERROR(VLOOKUP(TEXT(H663,"yyyy-mm-dd"),BDiv_RAW!$I$6:$J$1048576,2,FALSE),0))*$N$2</f>
        <v>0</v>
      </c>
      <c r="J663" s="81">
        <f t="shared" ca="1" si="85"/>
        <v>44514</v>
      </c>
      <c r="K663" s="54">
        <f t="shared" ca="1" si="89"/>
        <v>44514</v>
      </c>
      <c r="L663" s="117">
        <f ca="1">VALUE(IFERROR(VLOOKUP(TEXT(K663,"yyyy-mm-dd"),BDiv_RAW!$L$6:$M$1048576,2,FALSE),0))*$N$2</f>
        <v>0</v>
      </c>
    </row>
    <row r="664" spans="1:12" ht="16.5">
      <c r="A664" s="120">
        <f t="shared" ca="1" si="82"/>
        <v>44515</v>
      </c>
      <c r="B664" s="54">
        <f t="shared" ca="1" si="86"/>
        <v>44515</v>
      </c>
      <c r="C664" s="117">
        <f ca="1">VALUE(IFERROR(VLOOKUP(TEXT(B664,"yyyy-mm-dd"),BDiv_RAW!$C$6:$D$1048576,2,FALSE),0))*$N$2</f>
        <v>0</v>
      </c>
      <c r="D664" s="81">
        <f t="shared" ca="1" si="83"/>
        <v>44515</v>
      </c>
      <c r="E664" s="54">
        <f t="shared" ca="1" si="87"/>
        <v>44515</v>
      </c>
      <c r="F664" s="117">
        <f ca="1">VALUE(IFERROR(VLOOKUP(TEXT(E664,"yyyy-mm-dd"),BDiv_RAW!$F$6:$G$1048576,2,FALSE),0))*$N$2</f>
        <v>0</v>
      </c>
      <c r="G664" s="81">
        <f t="shared" ca="1" si="84"/>
        <v>44515</v>
      </c>
      <c r="H664" s="54">
        <f t="shared" ca="1" si="88"/>
        <v>44515</v>
      </c>
      <c r="I664" s="117">
        <f ca="1">VALUE(IFERROR(VLOOKUP(TEXT(H664,"yyyy-mm-dd"),BDiv_RAW!$I$6:$J$1048576,2,FALSE),0))*$N$2</f>
        <v>0</v>
      </c>
      <c r="J664" s="81">
        <f t="shared" ca="1" si="85"/>
        <v>44515</v>
      </c>
      <c r="K664" s="54">
        <f t="shared" ca="1" si="89"/>
        <v>44515</v>
      </c>
      <c r="L664" s="117">
        <f ca="1">VALUE(IFERROR(VLOOKUP(TEXT(K664,"yyyy-mm-dd"),BDiv_RAW!$L$6:$M$1048576,2,FALSE),0))*$N$2</f>
        <v>0</v>
      </c>
    </row>
    <row r="665" spans="1:12" ht="16.5">
      <c r="A665" s="120">
        <f t="shared" ca="1" si="82"/>
        <v>44516</v>
      </c>
      <c r="B665" s="54">
        <f t="shared" ca="1" si="86"/>
        <v>44516</v>
      </c>
      <c r="C665" s="117">
        <f ca="1">VALUE(IFERROR(VLOOKUP(TEXT(B665,"yyyy-mm-dd"),BDiv_RAW!$C$6:$D$1048576,2,FALSE),0))*$N$2</f>
        <v>0</v>
      </c>
      <c r="D665" s="81">
        <f t="shared" ca="1" si="83"/>
        <v>44516</v>
      </c>
      <c r="E665" s="54">
        <f t="shared" ca="1" si="87"/>
        <v>44516</v>
      </c>
      <c r="F665" s="117">
        <f ca="1">VALUE(IFERROR(VLOOKUP(TEXT(E665,"yyyy-mm-dd"),BDiv_RAW!$F$6:$G$1048576,2,FALSE),0))*$N$2</f>
        <v>0</v>
      </c>
      <c r="G665" s="81">
        <f t="shared" ca="1" si="84"/>
        <v>44516</v>
      </c>
      <c r="H665" s="54">
        <f t="shared" ca="1" si="88"/>
        <v>44516</v>
      </c>
      <c r="I665" s="117">
        <f ca="1">VALUE(IFERROR(VLOOKUP(TEXT(H665,"yyyy-mm-dd"),BDiv_RAW!$I$6:$J$1048576,2,FALSE),0))*$N$2</f>
        <v>0</v>
      </c>
      <c r="J665" s="81">
        <f t="shared" ca="1" si="85"/>
        <v>44516</v>
      </c>
      <c r="K665" s="54">
        <f t="shared" ca="1" si="89"/>
        <v>44516</v>
      </c>
      <c r="L665" s="117">
        <f ca="1">VALUE(IFERROR(VLOOKUP(TEXT(K665,"yyyy-mm-dd"),BDiv_RAW!$L$6:$M$1048576,2,FALSE),0))*$N$2</f>
        <v>0</v>
      </c>
    </row>
    <row r="666" spans="1:12" ht="16.5">
      <c r="A666" s="120">
        <f t="shared" ca="1" si="82"/>
        <v>44517</v>
      </c>
      <c r="B666" s="54">
        <f t="shared" ca="1" si="86"/>
        <v>44517</v>
      </c>
      <c r="C666" s="117">
        <f ca="1">VALUE(IFERROR(VLOOKUP(TEXT(B666,"yyyy-mm-dd"),BDiv_RAW!$C$6:$D$1048576,2,FALSE),0))*$N$2</f>
        <v>0</v>
      </c>
      <c r="D666" s="81">
        <f t="shared" ca="1" si="83"/>
        <v>44517</v>
      </c>
      <c r="E666" s="54">
        <f t="shared" ca="1" si="87"/>
        <v>44517</v>
      </c>
      <c r="F666" s="117">
        <f ca="1">VALUE(IFERROR(VLOOKUP(TEXT(E666,"yyyy-mm-dd"),BDiv_RAW!$F$6:$G$1048576,2,FALSE),0))*$N$2</f>
        <v>0</v>
      </c>
      <c r="G666" s="81">
        <f t="shared" ca="1" si="84"/>
        <v>44517</v>
      </c>
      <c r="H666" s="54">
        <f t="shared" ca="1" si="88"/>
        <v>44517</v>
      </c>
      <c r="I666" s="117">
        <f ca="1">VALUE(IFERROR(VLOOKUP(TEXT(H666,"yyyy-mm-dd"),BDiv_RAW!$I$6:$J$1048576,2,FALSE),0))*$N$2</f>
        <v>0</v>
      </c>
      <c r="J666" s="81">
        <f t="shared" ca="1" si="85"/>
        <v>44517</v>
      </c>
      <c r="K666" s="54">
        <f t="shared" ca="1" si="89"/>
        <v>44517</v>
      </c>
      <c r="L666" s="117">
        <f ca="1">VALUE(IFERROR(VLOOKUP(TEXT(K666,"yyyy-mm-dd"),BDiv_RAW!$L$6:$M$1048576,2,FALSE),0))*$N$2</f>
        <v>0</v>
      </c>
    </row>
    <row r="667" spans="1:12" ht="16.5">
      <c r="A667" s="120">
        <f t="shared" ca="1" si="82"/>
        <v>44518</v>
      </c>
      <c r="B667" s="54">
        <f t="shared" ca="1" si="86"/>
        <v>44518</v>
      </c>
      <c r="C667" s="117">
        <f ca="1">VALUE(IFERROR(VLOOKUP(TEXT(B667,"yyyy-mm-dd"),BDiv_RAW!$C$6:$D$1048576,2,FALSE),0))*$N$2</f>
        <v>0</v>
      </c>
      <c r="D667" s="81">
        <f t="shared" ca="1" si="83"/>
        <v>44518</v>
      </c>
      <c r="E667" s="54">
        <f t="shared" ca="1" si="87"/>
        <v>44518</v>
      </c>
      <c r="F667" s="117">
        <f ca="1">VALUE(IFERROR(VLOOKUP(TEXT(E667,"yyyy-mm-dd"),BDiv_RAW!$F$6:$G$1048576,2,FALSE),0))*$N$2</f>
        <v>0</v>
      </c>
      <c r="G667" s="81">
        <f t="shared" ca="1" si="84"/>
        <v>44518</v>
      </c>
      <c r="H667" s="54">
        <f t="shared" ca="1" si="88"/>
        <v>44518</v>
      </c>
      <c r="I667" s="117">
        <f ca="1">VALUE(IFERROR(VLOOKUP(TEXT(H667,"yyyy-mm-dd"),BDiv_RAW!$I$6:$J$1048576,2,FALSE),0))*$N$2</f>
        <v>0</v>
      </c>
      <c r="J667" s="81">
        <f t="shared" ca="1" si="85"/>
        <v>44518</v>
      </c>
      <c r="K667" s="54">
        <f t="shared" ca="1" si="89"/>
        <v>44518</v>
      </c>
      <c r="L667" s="117">
        <f ca="1">VALUE(IFERROR(VLOOKUP(TEXT(K667,"yyyy-mm-dd"),BDiv_RAW!$L$6:$M$1048576,2,FALSE),0))*$N$2</f>
        <v>0</v>
      </c>
    </row>
    <row r="668" spans="1:12" ht="16.5">
      <c r="A668" s="120">
        <f t="shared" ca="1" si="82"/>
        <v>44519</v>
      </c>
      <c r="B668" s="54">
        <f t="shared" ca="1" si="86"/>
        <v>44519</v>
      </c>
      <c r="C668" s="117">
        <f ca="1">VALUE(IFERROR(VLOOKUP(TEXT(B668,"yyyy-mm-dd"),BDiv_RAW!$C$6:$D$1048576,2,FALSE),0))*$N$2</f>
        <v>0</v>
      </c>
      <c r="D668" s="81">
        <f t="shared" ca="1" si="83"/>
        <v>44519</v>
      </c>
      <c r="E668" s="54">
        <f t="shared" ca="1" si="87"/>
        <v>44519</v>
      </c>
      <c r="F668" s="117">
        <f ca="1">VALUE(IFERROR(VLOOKUP(TEXT(E668,"yyyy-mm-dd"),BDiv_RAW!$F$6:$G$1048576,2,FALSE),0))*$N$2</f>
        <v>0</v>
      </c>
      <c r="G668" s="81">
        <f t="shared" ca="1" si="84"/>
        <v>44519</v>
      </c>
      <c r="H668" s="54">
        <f t="shared" ca="1" si="88"/>
        <v>44519</v>
      </c>
      <c r="I668" s="117">
        <f ca="1">VALUE(IFERROR(VLOOKUP(TEXT(H668,"yyyy-mm-dd"),BDiv_RAW!$I$6:$J$1048576,2,FALSE),0))*$N$2</f>
        <v>0</v>
      </c>
      <c r="J668" s="81">
        <f t="shared" ca="1" si="85"/>
        <v>44519</v>
      </c>
      <c r="K668" s="54">
        <f t="shared" ca="1" si="89"/>
        <v>44519</v>
      </c>
      <c r="L668" s="117">
        <f ca="1">VALUE(IFERROR(VLOOKUP(TEXT(K668,"yyyy-mm-dd"),BDiv_RAW!$L$6:$M$1048576,2,FALSE),0))*$N$2</f>
        <v>0</v>
      </c>
    </row>
    <row r="669" spans="1:12" ht="16.5">
      <c r="A669" s="120">
        <f t="shared" ca="1" si="82"/>
        <v>44520</v>
      </c>
      <c r="B669" s="54">
        <f t="shared" ca="1" si="86"/>
        <v>44520</v>
      </c>
      <c r="C669" s="117">
        <f ca="1">VALUE(IFERROR(VLOOKUP(TEXT(B669,"yyyy-mm-dd"),BDiv_RAW!$C$6:$D$1048576,2,FALSE),0))*$N$2</f>
        <v>0</v>
      </c>
      <c r="D669" s="81">
        <f t="shared" ca="1" si="83"/>
        <v>44520</v>
      </c>
      <c r="E669" s="54">
        <f t="shared" ca="1" si="87"/>
        <v>44520</v>
      </c>
      <c r="F669" s="117">
        <f ca="1">VALUE(IFERROR(VLOOKUP(TEXT(E669,"yyyy-mm-dd"),BDiv_RAW!$F$6:$G$1048576,2,FALSE),0))*$N$2</f>
        <v>0</v>
      </c>
      <c r="G669" s="81">
        <f t="shared" ca="1" si="84"/>
        <v>44520</v>
      </c>
      <c r="H669" s="54">
        <f t="shared" ca="1" si="88"/>
        <v>44520</v>
      </c>
      <c r="I669" s="117">
        <f ca="1">VALUE(IFERROR(VLOOKUP(TEXT(H669,"yyyy-mm-dd"),BDiv_RAW!$I$6:$J$1048576,2,FALSE),0))*$N$2</f>
        <v>0</v>
      </c>
      <c r="J669" s="81">
        <f t="shared" ca="1" si="85"/>
        <v>44520</v>
      </c>
      <c r="K669" s="54">
        <f t="shared" ca="1" si="89"/>
        <v>44520</v>
      </c>
      <c r="L669" s="117">
        <f ca="1">VALUE(IFERROR(VLOOKUP(TEXT(K669,"yyyy-mm-dd"),BDiv_RAW!$L$6:$M$1048576,2,FALSE),0))*$N$2</f>
        <v>0</v>
      </c>
    </row>
    <row r="670" spans="1:12" ht="16.5">
      <c r="A670" s="120">
        <f t="shared" ca="1" si="82"/>
        <v>44521</v>
      </c>
      <c r="B670" s="54">
        <f t="shared" ca="1" si="86"/>
        <v>44521</v>
      </c>
      <c r="C670" s="117">
        <f ca="1">VALUE(IFERROR(VLOOKUP(TEXT(B670,"yyyy-mm-dd"),BDiv_RAW!$C$6:$D$1048576,2,FALSE),0))*$N$2</f>
        <v>0</v>
      </c>
      <c r="D670" s="81">
        <f t="shared" ca="1" si="83"/>
        <v>44521</v>
      </c>
      <c r="E670" s="54">
        <f t="shared" ca="1" si="87"/>
        <v>44521</v>
      </c>
      <c r="F670" s="117">
        <f ca="1">VALUE(IFERROR(VLOOKUP(TEXT(E670,"yyyy-mm-dd"),BDiv_RAW!$F$6:$G$1048576,2,FALSE),0))*$N$2</f>
        <v>0</v>
      </c>
      <c r="G670" s="81">
        <f t="shared" ca="1" si="84"/>
        <v>44521</v>
      </c>
      <c r="H670" s="54">
        <f t="shared" ca="1" si="88"/>
        <v>44521</v>
      </c>
      <c r="I670" s="117">
        <f ca="1">VALUE(IFERROR(VLOOKUP(TEXT(H670,"yyyy-mm-dd"),BDiv_RAW!$I$6:$J$1048576,2,FALSE),0))*$N$2</f>
        <v>0</v>
      </c>
      <c r="J670" s="81">
        <f t="shared" ca="1" si="85"/>
        <v>44521</v>
      </c>
      <c r="K670" s="54">
        <f t="shared" ca="1" si="89"/>
        <v>44521</v>
      </c>
      <c r="L670" s="117">
        <f ca="1">VALUE(IFERROR(VLOOKUP(TEXT(K670,"yyyy-mm-dd"),BDiv_RAW!$L$6:$M$1048576,2,FALSE),0))*$N$2</f>
        <v>0</v>
      </c>
    </row>
    <row r="671" spans="1:12" ht="16.5">
      <c r="A671" s="120">
        <f t="shared" ca="1" si="82"/>
        <v>44522</v>
      </c>
      <c r="B671" s="54">
        <f t="shared" ca="1" si="86"/>
        <v>44522</v>
      </c>
      <c r="C671" s="117">
        <f ca="1">VALUE(IFERROR(VLOOKUP(TEXT(B671,"yyyy-mm-dd"),BDiv_RAW!$C$6:$D$1048576,2,FALSE),0))*$N$2</f>
        <v>0</v>
      </c>
      <c r="D671" s="81">
        <f t="shared" ca="1" si="83"/>
        <v>44522</v>
      </c>
      <c r="E671" s="54">
        <f t="shared" ca="1" si="87"/>
        <v>44522</v>
      </c>
      <c r="F671" s="117">
        <f ca="1">VALUE(IFERROR(VLOOKUP(TEXT(E671,"yyyy-mm-dd"),BDiv_RAW!$F$6:$G$1048576,2,FALSE),0))*$N$2</f>
        <v>0</v>
      </c>
      <c r="G671" s="81">
        <f t="shared" ca="1" si="84"/>
        <v>44522</v>
      </c>
      <c r="H671" s="54">
        <f t="shared" ca="1" si="88"/>
        <v>44522</v>
      </c>
      <c r="I671" s="117">
        <f ca="1">VALUE(IFERROR(VLOOKUP(TEXT(H671,"yyyy-mm-dd"),BDiv_RAW!$I$6:$J$1048576,2,FALSE),0))*$N$2</f>
        <v>0</v>
      </c>
      <c r="J671" s="81">
        <f t="shared" ca="1" si="85"/>
        <v>44522</v>
      </c>
      <c r="K671" s="54">
        <f t="shared" ca="1" si="89"/>
        <v>44522</v>
      </c>
      <c r="L671" s="117">
        <f ca="1">VALUE(IFERROR(VLOOKUP(TEXT(K671,"yyyy-mm-dd"),BDiv_RAW!$L$6:$M$1048576,2,FALSE),0))*$N$2</f>
        <v>0</v>
      </c>
    </row>
    <row r="672" spans="1:12" ht="16.5">
      <c r="A672" s="120">
        <f t="shared" ca="1" si="82"/>
        <v>44523</v>
      </c>
      <c r="B672" s="54">
        <f t="shared" ca="1" si="86"/>
        <v>44523</v>
      </c>
      <c r="C672" s="117">
        <f ca="1">VALUE(IFERROR(VLOOKUP(TEXT(B672,"yyyy-mm-dd"),BDiv_RAW!$C$6:$D$1048576,2,FALSE),0))*$N$2</f>
        <v>0</v>
      </c>
      <c r="D672" s="81">
        <f t="shared" ca="1" si="83"/>
        <v>44523</v>
      </c>
      <c r="E672" s="54">
        <f t="shared" ca="1" si="87"/>
        <v>44523</v>
      </c>
      <c r="F672" s="117">
        <f ca="1">VALUE(IFERROR(VLOOKUP(TEXT(E672,"yyyy-mm-dd"),BDiv_RAW!$F$6:$G$1048576,2,FALSE),0))*$N$2</f>
        <v>0</v>
      </c>
      <c r="G672" s="81">
        <f t="shared" ca="1" si="84"/>
        <v>44523</v>
      </c>
      <c r="H672" s="54">
        <f t="shared" ca="1" si="88"/>
        <v>44523</v>
      </c>
      <c r="I672" s="117">
        <f ca="1">VALUE(IFERROR(VLOOKUP(TEXT(H672,"yyyy-mm-dd"),BDiv_RAW!$I$6:$J$1048576,2,FALSE),0))*$N$2</f>
        <v>0</v>
      </c>
      <c r="J672" s="81">
        <f t="shared" ca="1" si="85"/>
        <v>44523</v>
      </c>
      <c r="K672" s="54">
        <f t="shared" ca="1" si="89"/>
        <v>44523</v>
      </c>
      <c r="L672" s="117">
        <f ca="1">VALUE(IFERROR(VLOOKUP(TEXT(K672,"yyyy-mm-dd"),BDiv_RAW!$L$6:$M$1048576,2,FALSE),0))*$N$2</f>
        <v>0</v>
      </c>
    </row>
    <row r="673" spans="1:12" ht="16.5">
      <c r="A673" s="120">
        <f t="shared" ca="1" si="82"/>
        <v>44524</v>
      </c>
      <c r="B673" s="54">
        <f t="shared" ca="1" si="86"/>
        <v>44524</v>
      </c>
      <c r="C673" s="117">
        <f ca="1">VALUE(IFERROR(VLOOKUP(TEXT(B673,"yyyy-mm-dd"),BDiv_RAW!$C$6:$D$1048576,2,FALSE),0))*$N$2</f>
        <v>0</v>
      </c>
      <c r="D673" s="81">
        <f t="shared" ca="1" si="83"/>
        <v>44524</v>
      </c>
      <c r="E673" s="54">
        <f t="shared" ca="1" si="87"/>
        <v>44524</v>
      </c>
      <c r="F673" s="117">
        <f ca="1">VALUE(IFERROR(VLOOKUP(TEXT(E673,"yyyy-mm-dd"),BDiv_RAW!$F$6:$G$1048576,2,FALSE),0))*$N$2</f>
        <v>0</v>
      </c>
      <c r="G673" s="81">
        <f t="shared" ca="1" si="84"/>
        <v>44524</v>
      </c>
      <c r="H673" s="54">
        <f t="shared" ca="1" si="88"/>
        <v>44524</v>
      </c>
      <c r="I673" s="117">
        <f ca="1">VALUE(IFERROR(VLOOKUP(TEXT(H673,"yyyy-mm-dd"),BDiv_RAW!$I$6:$J$1048576,2,FALSE),0))*$N$2</f>
        <v>0</v>
      </c>
      <c r="J673" s="81">
        <f t="shared" ca="1" si="85"/>
        <v>44524</v>
      </c>
      <c r="K673" s="54">
        <f t="shared" ca="1" si="89"/>
        <v>44524</v>
      </c>
      <c r="L673" s="117">
        <f ca="1">VALUE(IFERROR(VLOOKUP(TEXT(K673,"yyyy-mm-dd"),BDiv_RAW!$L$6:$M$1048576,2,FALSE),0))*$N$2</f>
        <v>0</v>
      </c>
    </row>
    <row r="674" spans="1:12" ht="16.5">
      <c r="A674" s="120">
        <f t="shared" ca="1" si="82"/>
        <v>44525</v>
      </c>
      <c r="B674" s="54">
        <f t="shared" ca="1" si="86"/>
        <v>44525</v>
      </c>
      <c r="C674" s="117">
        <f ca="1">VALUE(IFERROR(VLOOKUP(TEXT(B674,"yyyy-mm-dd"),BDiv_RAW!$C$6:$D$1048576,2,FALSE),0))*$N$2</f>
        <v>0</v>
      </c>
      <c r="D674" s="81">
        <f t="shared" ca="1" si="83"/>
        <v>44525</v>
      </c>
      <c r="E674" s="54">
        <f t="shared" ca="1" si="87"/>
        <v>44525</v>
      </c>
      <c r="F674" s="117">
        <f ca="1">VALUE(IFERROR(VLOOKUP(TEXT(E674,"yyyy-mm-dd"),BDiv_RAW!$F$6:$G$1048576,2,FALSE),0))*$N$2</f>
        <v>0</v>
      </c>
      <c r="G674" s="81">
        <f t="shared" ca="1" si="84"/>
        <v>44525</v>
      </c>
      <c r="H674" s="54">
        <f t="shared" ca="1" si="88"/>
        <v>44525</v>
      </c>
      <c r="I674" s="117">
        <f ca="1">VALUE(IFERROR(VLOOKUP(TEXT(H674,"yyyy-mm-dd"),BDiv_RAW!$I$6:$J$1048576,2,FALSE),0))*$N$2</f>
        <v>0</v>
      </c>
      <c r="J674" s="81">
        <f t="shared" ca="1" si="85"/>
        <v>44525</v>
      </c>
      <c r="K674" s="54">
        <f t="shared" ca="1" si="89"/>
        <v>44525</v>
      </c>
      <c r="L674" s="117">
        <f ca="1">VALUE(IFERROR(VLOOKUP(TEXT(K674,"yyyy-mm-dd"),BDiv_RAW!$L$6:$M$1048576,2,FALSE),0))*$N$2</f>
        <v>0</v>
      </c>
    </row>
    <row r="675" spans="1:12" ht="16.5">
      <c r="A675" s="120">
        <f t="shared" ca="1" si="82"/>
        <v>44526</v>
      </c>
      <c r="B675" s="54">
        <f t="shared" ca="1" si="86"/>
        <v>44526</v>
      </c>
      <c r="C675" s="117">
        <f ca="1">VALUE(IFERROR(VLOOKUP(TEXT(B675,"yyyy-mm-dd"),BDiv_RAW!$C$6:$D$1048576,2,FALSE),0))*$N$2</f>
        <v>0</v>
      </c>
      <c r="D675" s="81">
        <f t="shared" ca="1" si="83"/>
        <v>44526</v>
      </c>
      <c r="E675" s="54">
        <f t="shared" ca="1" si="87"/>
        <v>44526</v>
      </c>
      <c r="F675" s="117">
        <f ca="1">VALUE(IFERROR(VLOOKUP(TEXT(E675,"yyyy-mm-dd"),BDiv_RAW!$F$6:$G$1048576,2,FALSE),0))*$N$2</f>
        <v>0</v>
      </c>
      <c r="G675" s="81">
        <f t="shared" ca="1" si="84"/>
        <v>44526</v>
      </c>
      <c r="H675" s="54">
        <f t="shared" ca="1" si="88"/>
        <v>44526</v>
      </c>
      <c r="I675" s="117">
        <f ca="1">VALUE(IFERROR(VLOOKUP(TEXT(H675,"yyyy-mm-dd"),BDiv_RAW!$I$6:$J$1048576,2,FALSE),0))*$N$2</f>
        <v>0</v>
      </c>
      <c r="J675" s="81">
        <f t="shared" ca="1" si="85"/>
        <v>44526</v>
      </c>
      <c r="K675" s="54">
        <f t="shared" ca="1" si="89"/>
        <v>44526</v>
      </c>
      <c r="L675" s="117">
        <f ca="1">VALUE(IFERROR(VLOOKUP(TEXT(K675,"yyyy-mm-dd"),BDiv_RAW!$L$6:$M$1048576,2,FALSE),0))*$N$2</f>
        <v>0</v>
      </c>
    </row>
    <row r="676" spans="1:12" ht="16.5">
      <c r="A676" s="120">
        <f t="shared" ca="1" si="82"/>
        <v>44527</v>
      </c>
      <c r="B676" s="54">
        <f t="shared" ca="1" si="86"/>
        <v>44527</v>
      </c>
      <c r="C676" s="117">
        <f ca="1">VALUE(IFERROR(VLOOKUP(TEXT(B676,"yyyy-mm-dd"),BDiv_RAW!$C$6:$D$1048576,2,FALSE),0))*$N$2</f>
        <v>0</v>
      </c>
      <c r="D676" s="81">
        <f t="shared" ca="1" si="83"/>
        <v>44527</v>
      </c>
      <c r="E676" s="54">
        <f t="shared" ca="1" si="87"/>
        <v>44527</v>
      </c>
      <c r="F676" s="117">
        <f ca="1">VALUE(IFERROR(VLOOKUP(TEXT(E676,"yyyy-mm-dd"),BDiv_RAW!$F$6:$G$1048576,2,FALSE),0))*$N$2</f>
        <v>0</v>
      </c>
      <c r="G676" s="81">
        <f t="shared" ca="1" si="84"/>
        <v>44527</v>
      </c>
      <c r="H676" s="54">
        <f t="shared" ca="1" si="88"/>
        <v>44527</v>
      </c>
      <c r="I676" s="117">
        <f ca="1">VALUE(IFERROR(VLOOKUP(TEXT(H676,"yyyy-mm-dd"),BDiv_RAW!$I$6:$J$1048576,2,FALSE),0))*$N$2</f>
        <v>0</v>
      </c>
      <c r="J676" s="81">
        <f t="shared" ca="1" si="85"/>
        <v>44527</v>
      </c>
      <c r="K676" s="54">
        <f t="shared" ca="1" si="89"/>
        <v>44527</v>
      </c>
      <c r="L676" s="117">
        <f ca="1">VALUE(IFERROR(VLOOKUP(TEXT(K676,"yyyy-mm-dd"),BDiv_RAW!$L$6:$M$1048576,2,FALSE),0))*$N$2</f>
        <v>0</v>
      </c>
    </row>
    <row r="677" spans="1:12" ht="16.5">
      <c r="A677" s="120">
        <f t="shared" ca="1" si="82"/>
        <v>44528</v>
      </c>
      <c r="B677" s="54">
        <f t="shared" ca="1" si="86"/>
        <v>44528</v>
      </c>
      <c r="C677" s="117">
        <f ca="1">VALUE(IFERROR(VLOOKUP(TEXT(B677,"yyyy-mm-dd"),BDiv_RAW!$C$6:$D$1048576,2,FALSE),0))*$N$2</f>
        <v>0</v>
      </c>
      <c r="D677" s="81">
        <f t="shared" ca="1" si="83"/>
        <v>44528</v>
      </c>
      <c r="E677" s="54">
        <f t="shared" ca="1" si="87"/>
        <v>44528</v>
      </c>
      <c r="F677" s="117">
        <f ca="1">VALUE(IFERROR(VLOOKUP(TEXT(E677,"yyyy-mm-dd"),BDiv_RAW!$F$6:$G$1048576,2,FALSE),0))*$N$2</f>
        <v>0</v>
      </c>
      <c r="G677" s="81">
        <f t="shared" ca="1" si="84"/>
        <v>44528</v>
      </c>
      <c r="H677" s="54">
        <f t="shared" ca="1" si="88"/>
        <v>44528</v>
      </c>
      <c r="I677" s="117">
        <f ca="1">VALUE(IFERROR(VLOOKUP(TEXT(H677,"yyyy-mm-dd"),BDiv_RAW!$I$6:$J$1048576,2,FALSE),0))*$N$2</f>
        <v>0</v>
      </c>
      <c r="J677" s="81">
        <f t="shared" ca="1" si="85"/>
        <v>44528</v>
      </c>
      <c r="K677" s="54">
        <f t="shared" ca="1" si="89"/>
        <v>44528</v>
      </c>
      <c r="L677" s="117">
        <f ca="1">VALUE(IFERROR(VLOOKUP(TEXT(K677,"yyyy-mm-dd"),BDiv_RAW!$L$6:$M$1048576,2,FALSE),0))*$N$2</f>
        <v>0</v>
      </c>
    </row>
    <row r="678" spans="1:12" ht="16.5">
      <c r="A678" s="120">
        <f t="shared" ca="1" si="82"/>
        <v>44529</v>
      </c>
      <c r="B678" s="54">
        <f t="shared" ca="1" si="86"/>
        <v>44529</v>
      </c>
      <c r="C678" s="117">
        <f ca="1">VALUE(IFERROR(VLOOKUP(TEXT(B678,"yyyy-mm-dd"),BDiv_RAW!$C$6:$D$1048576,2,FALSE),0))*$N$2</f>
        <v>0</v>
      </c>
      <c r="D678" s="81">
        <f t="shared" ca="1" si="83"/>
        <v>44529</v>
      </c>
      <c r="E678" s="54">
        <f t="shared" ca="1" si="87"/>
        <v>44529</v>
      </c>
      <c r="F678" s="117">
        <f ca="1">VALUE(IFERROR(VLOOKUP(TEXT(E678,"yyyy-mm-dd"),BDiv_RAW!$F$6:$G$1048576,2,FALSE),0))*$N$2</f>
        <v>0</v>
      </c>
      <c r="G678" s="81">
        <f t="shared" ca="1" si="84"/>
        <v>44529</v>
      </c>
      <c r="H678" s="54">
        <f t="shared" ca="1" si="88"/>
        <v>44529</v>
      </c>
      <c r="I678" s="117">
        <f ca="1">VALUE(IFERROR(VLOOKUP(TEXT(H678,"yyyy-mm-dd"),BDiv_RAW!$I$6:$J$1048576,2,FALSE),0))*$N$2</f>
        <v>0</v>
      </c>
      <c r="J678" s="81">
        <f t="shared" ca="1" si="85"/>
        <v>44529</v>
      </c>
      <c r="K678" s="54">
        <f t="shared" ca="1" si="89"/>
        <v>44529</v>
      </c>
      <c r="L678" s="117">
        <f ca="1">VALUE(IFERROR(VLOOKUP(TEXT(K678,"yyyy-mm-dd"),BDiv_RAW!$L$6:$M$1048576,2,FALSE),0))*$N$2</f>
        <v>0</v>
      </c>
    </row>
    <row r="679" spans="1:12" ht="16.5">
      <c r="A679" s="120">
        <f t="shared" ca="1" si="82"/>
        <v>44530</v>
      </c>
      <c r="B679" s="54">
        <f t="shared" ca="1" si="86"/>
        <v>44530</v>
      </c>
      <c r="C679" s="117">
        <f ca="1">VALUE(IFERROR(VLOOKUP(TEXT(B679,"yyyy-mm-dd"),BDiv_RAW!$C$6:$D$1048576,2,FALSE),0))*$N$2</f>
        <v>0</v>
      </c>
      <c r="D679" s="81">
        <f t="shared" ca="1" si="83"/>
        <v>44530</v>
      </c>
      <c r="E679" s="54">
        <f t="shared" ca="1" si="87"/>
        <v>44530</v>
      </c>
      <c r="F679" s="117">
        <f ca="1">VALUE(IFERROR(VLOOKUP(TEXT(E679,"yyyy-mm-dd"),BDiv_RAW!$F$6:$G$1048576,2,FALSE),0))*$N$2</f>
        <v>0</v>
      </c>
      <c r="G679" s="81">
        <f t="shared" ca="1" si="84"/>
        <v>44530</v>
      </c>
      <c r="H679" s="54">
        <f t="shared" ca="1" si="88"/>
        <v>44530</v>
      </c>
      <c r="I679" s="117">
        <f ca="1">VALUE(IFERROR(VLOOKUP(TEXT(H679,"yyyy-mm-dd"),BDiv_RAW!$I$6:$J$1048576,2,FALSE),0))*$N$2</f>
        <v>0</v>
      </c>
      <c r="J679" s="81">
        <f t="shared" ca="1" si="85"/>
        <v>44530</v>
      </c>
      <c r="K679" s="54">
        <f t="shared" ca="1" si="89"/>
        <v>44530</v>
      </c>
      <c r="L679" s="117">
        <f ca="1">VALUE(IFERROR(VLOOKUP(TEXT(K679,"yyyy-mm-dd"),BDiv_RAW!$L$6:$M$1048576,2,FALSE),0))*$N$2</f>
        <v>0</v>
      </c>
    </row>
    <row r="680" spans="1:12" ht="16.5">
      <c r="A680" s="120">
        <f t="shared" ca="1" si="82"/>
        <v>44531</v>
      </c>
      <c r="B680" s="54">
        <f t="shared" ca="1" si="86"/>
        <v>44531</v>
      </c>
      <c r="C680" s="117">
        <f ca="1">VALUE(IFERROR(VLOOKUP(TEXT(B680,"yyyy-mm-dd"),BDiv_RAW!$C$6:$D$1048576,2,FALSE),0))*$N$2</f>
        <v>0</v>
      </c>
      <c r="D680" s="81">
        <f t="shared" ca="1" si="83"/>
        <v>44531</v>
      </c>
      <c r="E680" s="54">
        <f t="shared" ca="1" si="87"/>
        <v>44531</v>
      </c>
      <c r="F680" s="117">
        <f ca="1">VALUE(IFERROR(VLOOKUP(TEXT(E680,"yyyy-mm-dd"),BDiv_RAW!$F$6:$G$1048576,2,FALSE),0))*$N$2</f>
        <v>0</v>
      </c>
      <c r="G680" s="81">
        <f t="shared" ca="1" si="84"/>
        <v>44531</v>
      </c>
      <c r="H680" s="54">
        <f t="shared" ca="1" si="88"/>
        <v>44531</v>
      </c>
      <c r="I680" s="117">
        <f ca="1">VALUE(IFERROR(VLOOKUP(TEXT(H680,"yyyy-mm-dd"),BDiv_RAW!$I$6:$J$1048576,2,FALSE),0))*$N$2</f>
        <v>0</v>
      </c>
      <c r="J680" s="81">
        <f t="shared" ca="1" si="85"/>
        <v>44531</v>
      </c>
      <c r="K680" s="54">
        <f t="shared" ca="1" si="89"/>
        <v>44531</v>
      </c>
      <c r="L680" s="117">
        <f ca="1">VALUE(IFERROR(VLOOKUP(TEXT(K680,"yyyy-mm-dd"),BDiv_RAW!$L$6:$M$1048576,2,FALSE),0))*$N$2</f>
        <v>0</v>
      </c>
    </row>
    <row r="681" spans="1:12" ht="16.5">
      <c r="A681" s="120">
        <f t="shared" ca="1" si="82"/>
        <v>44532</v>
      </c>
      <c r="B681" s="54">
        <f t="shared" ca="1" si="86"/>
        <v>44532</v>
      </c>
      <c r="C681" s="117">
        <f ca="1">VALUE(IFERROR(VLOOKUP(TEXT(B681,"yyyy-mm-dd"),BDiv_RAW!$C$6:$D$1048576,2,FALSE),0))*$N$2</f>
        <v>0</v>
      </c>
      <c r="D681" s="81">
        <f t="shared" ca="1" si="83"/>
        <v>44532</v>
      </c>
      <c r="E681" s="54">
        <f t="shared" ca="1" si="87"/>
        <v>44532</v>
      </c>
      <c r="F681" s="117">
        <f ca="1">VALUE(IFERROR(VLOOKUP(TEXT(E681,"yyyy-mm-dd"),BDiv_RAW!$F$6:$G$1048576,2,FALSE),0))*$N$2</f>
        <v>0</v>
      </c>
      <c r="G681" s="81">
        <f t="shared" ca="1" si="84"/>
        <v>44532</v>
      </c>
      <c r="H681" s="54">
        <f t="shared" ca="1" si="88"/>
        <v>44532</v>
      </c>
      <c r="I681" s="117">
        <f ca="1">VALUE(IFERROR(VLOOKUP(TEXT(H681,"yyyy-mm-dd"),BDiv_RAW!$I$6:$J$1048576,2,FALSE),0))*$N$2</f>
        <v>0</v>
      </c>
      <c r="J681" s="81">
        <f t="shared" ca="1" si="85"/>
        <v>44532</v>
      </c>
      <c r="K681" s="54">
        <f t="shared" ca="1" si="89"/>
        <v>44532</v>
      </c>
      <c r="L681" s="117">
        <f ca="1">VALUE(IFERROR(VLOOKUP(TEXT(K681,"yyyy-mm-dd"),BDiv_RAW!$L$6:$M$1048576,2,FALSE),0))*$N$2</f>
        <v>0</v>
      </c>
    </row>
    <row r="682" spans="1:12" ht="16.5">
      <c r="A682" s="120">
        <f t="shared" ca="1" si="82"/>
        <v>44533</v>
      </c>
      <c r="B682" s="54">
        <f t="shared" ca="1" si="86"/>
        <v>44533</v>
      </c>
      <c r="C682" s="117">
        <f ca="1">VALUE(IFERROR(VLOOKUP(TEXT(B682,"yyyy-mm-dd"),BDiv_RAW!$C$6:$D$1048576,2,FALSE),0))*$N$2</f>
        <v>0</v>
      </c>
      <c r="D682" s="81">
        <f t="shared" ca="1" si="83"/>
        <v>44533</v>
      </c>
      <c r="E682" s="54">
        <f t="shared" ca="1" si="87"/>
        <v>44533</v>
      </c>
      <c r="F682" s="117">
        <f ca="1">VALUE(IFERROR(VLOOKUP(TEXT(E682,"yyyy-mm-dd"),BDiv_RAW!$F$6:$G$1048576,2,FALSE),0))*$N$2</f>
        <v>0</v>
      </c>
      <c r="G682" s="81">
        <f t="shared" ca="1" si="84"/>
        <v>44533</v>
      </c>
      <c r="H682" s="54">
        <f t="shared" ca="1" si="88"/>
        <v>44533</v>
      </c>
      <c r="I682" s="117">
        <f ca="1">VALUE(IFERROR(VLOOKUP(TEXT(H682,"yyyy-mm-dd"),BDiv_RAW!$I$6:$J$1048576,2,FALSE),0))*$N$2</f>
        <v>0</v>
      </c>
      <c r="J682" s="81">
        <f t="shared" ca="1" si="85"/>
        <v>44533</v>
      </c>
      <c r="K682" s="54">
        <f t="shared" ca="1" si="89"/>
        <v>44533</v>
      </c>
      <c r="L682" s="117">
        <f ca="1">VALUE(IFERROR(VLOOKUP(TEXT(K682,"yyyy-mm-dd"),BDiv_RAW!$L$6:$M$1048576,2,FALSE),0))*$N$2</f>
        <v>0</v>
      </c>
    </row>
    <row r="683" spans="1:12" ht="16.5">
      <c r="A683" s="120">
        <f t="shared" ca="1" si="82"/>
        <v>44534</v>
      </c>
      <c r="B683" s="54">
        <f t="shared" ca="1" si="86"/>
        <v>44534</v>
      </c>
      <c r="C683" s="117">
        <f ca="1">VALUE(IFERROR(VLOOKUP(TEXT(B683,"yyyy-mm-dd"),BDiv_RAW!$C$6:$D$1048576,2,FALSE),0))*$N$2</f>
        <v>0</v>
      </c>
      <c r="D683" s="81">
        <f t="shared" ca="1" si="83"/>
        <v>44534</v>
      </c>
      <c r="E683" s="54">
        <f t="shared" ca="1" si="87"/>
        <v>44534</v>
      </c>
      <c r="F683" s="117">
        <f ca="1">VALUE(IFERROR(VLOOKUP(TEXT(E683,"yyyy-mm-dd"),BDiv_RAW!$F$6:$G$1048576,2,FALSE),0))*$N$2</f>
        <v>0</v>
      </c>
      <c r="G683" s="81">
        <f t="shared" ca="1" si="84"/>
        <v>44534</v>
      </c>
      <c r="H683" s="54">
        <f t="shared" ca="1" si="88"/>
        <v>44534</v>
      </c>
      <c r="I683" s="117">
        <f ca="1">VALUE(IFERROR(VLOOKUP(TEXT(H683,"yyyy-mm-dd"),BDiv_RAW!$I$6:$J$1048576,2,FALSE),0))*$N$2</f>
        <v>0</v>
      </c>
      <c r="J683" s="81">
        <f t="shared" ca="1" si="85"/>
        <v>44534</v>
      </c>
      <c r="K683" s="54">
        <f t="shared" ca="1" si="89"/>
        <v>44534</v>
      </c>
      <c r="L683" s="117">
        <f ca="1">VALUE(IFERROR(VLOOKUP(TEXT(K683,"yyyy-mm-dd"),BDiv_RAW!$L$6:$M$1048576,2,FALSE),0))*$N$2</f>
        <v>0</v>
      </c>
    </row>
    <row r="684" spans="1:12" ht="16.5">
      <c r="A684" s="120">
        <f t="shared" ca="1" si="82"/>
        <v>44535</v>
      </c>
      <c r="B684" s="54">
        <f t="shared" ca="1" si="86"/>
        <v>44535</v>
      </c>
      <c r="C684" s="117">
        <f ca="1">VALUE(IFERROR(VLOOKUP(TEXT(B684,"yyyy-mm-dd"),BDiv_RAW!$C$6:$D$1048576,2,FALSE),0))*$N$2</f>
        <v>0</v>
      </c>
      <c r="D684" s="81">
        <f t="shared" ca="1" si="83"/>
        <v>44535</v>
      </c>
      <c r="E684" s="54">
        <f t="shared" ca="1" si="87"/>
        <v>44535</v>
      </c>
      <c r="F684" s="117">
        <f ca="1">VALUE(IFERROR(VLOOKUP(TEXT(E684,"yyyy-mm-dd"),BDiv_RAW!$F$6:$G$1048576,2,FALSE),0))*$N$2</f>
        <v>0</v>
      </c>
      <c r="G684" s="81">
        <f t="shared" ca="1" si="84"/>
        <v>44535</v>
      </c>
      <c r="H684" s="54">
        <f t="shared" ca="1" si="88"/>
        <v>44535</v>
      </c>
      <c r="I684" s="117">
        <f ca="1">VALUE(IFERROR(VLOOKUP(TEXT(H684,"yyyy-mm-dd"),BDiv_RAW!$I$6:$J$1048576,2,FALSE),0))*$N$2</f>
        <v>0</v>
      </c>
      <c r="J684" s="81">
        <f t="shared" ca="1" si="85"/>
        <v>44535</v>
      </c>
      <c r="K684" s="54">
        <f t="shared" ca="1" si="89"/>
        <v>44535</v>
      </c>
      <c r="L684" s="117">
        <f ca="1">VALUE(IFERROR(VLOOKUP(TEXT(K684,"yyyy-mm-dd"),BDiv_RAW!$L$6:$M$1048576,2,FALSE),0))*$N$2</f>
        <v>0</v>
      </c>
    </row>
    <row r="685" spans="1:12" ht="16.5">
      <c r="A685" s="120">
        <f t="shared" ca="1" si="82"/>
        <v>44536</v>
      </c>
      <c r="B685" s="54">
        <f t="shared" ca="1" si="86"/>
        <v>44536</v>
      </c>
      <c r="C685" s="117">
        <f ca="1">VALUE(IFERROR(VLOOKUP(TEXT(B685,"yyyy-mm-dd"),BDiv_RAW!$C$6:$D$1048576,2,FALSE),0))*$N$2</f>
        <v>0</v>
      </c>
      <c r="D685" s="81">
        <f t="shared" ca="1" si="83"/>
        <v>44536</v>
      </c>
      <c r="E685" s="54">
        <f t="shared" ca="1" si="87"/>
        <v>44536</v>
      </c>
      <c r="F685" s="117">
        <f ca="1">VALUE(IFERROR(VLOOKUP(TEXT(E685,"yyyy-mm-dd"),BDiv_RAW!$F$6:$G$1048576,2,FALSE),0))*$N$2</f>
        <v>0</v>
      </c>
      <c r="G685" s="81">
        <f t="shared" ca="1" si="84"/>
        <v>44536</v>
      </c>
      <c r="H685" s="54">
        <f t="shared" ca="1" si="88"/>
        <v>44536</v>
      </c>
      <c r="I685" s="117">
        <f ca="1">VALUE(IFERROR(VLOOKUP(TEXT(H685,"yyyy-mm-dd"),BDiv_RAW!$I$6:$J$1048576,2,FALSE),0))*$N$2</f>
        <v>0</v>
      </c>
      <c r="J685" s="81">
        <f t="shared" ca="1" si="85"/>
        <v>44536</v>
      </c>
      <c r="K685" s="54">
        <f t="shared" ca="1" si="89"/>
        <v>44536</v>
      </c>
      <c r="L685" s="117">
        <f ca="1">VALUE(IFERROR(VLOOKUP(TEXT(K685,"yyyy-mm-dd"),BDiv_RAW!$L$6:$M$1048576,2,FALSE),0))*$N$2</f>
        <v>0</v>
      </c>
    </row>
    <row r="686" spans="1:12" ht="16.5">
      <c r="A686" s="120">
        <f t="shared" ca="1" si="82"/>
        <v>44537</v>
      </c>
      <c r="B686" s="54">
        <f t="shared" ca="1" si="86"/>
        <v>44537</v>
      </c>
      <c r="C686" s="117">
        <f ca="1">VALUE(IFERROR(VLOOKUP(TEXT(B686,"yyyy-mm-dd"),BDiv_RAW!$C$6:$D$1048576,2,FALSE),0))*$N$2</f>
        <v>0</v>
      </c>
      <c r="D686" s="81">
        <f t="shared" ca="1" si="83"/>
        <v>44537</v>
      </c>
      <c r="E686" s="54">
        <f t="shared" ca="1" si="87"/>
        <v>44537</v>
      </c>
      <c r="F686" s="117">
        <f ca="1">VALUE(IFERROR(VLOOKUP(TEXT(E686,"yyyy-mm-dd"),BDiv_RAW!$F$6:$G$1048576,2,FALSE),0))*$N$2</f>
        <v>0</v>
      </c>
      <c r="G686" s="81">
        <f t="shared" ca="1" si="84"/>
        <v>44537</v>
      </c>
      <c r="H686" s="54">
        <f t="shared" ca="1" si="88"/>
        <v>44537</v>
      </c>
      <c r="I686" s="117">
        <f ca="1">VALUE(IFERROR(VLOOKUP(TEXT(H686,"yyyy-mm-dd"),BDiv_RAW!$I$6:$J$1048576,2,FALSE),0))*$N$2</f>
        <v>0</v>
      </c>
      <c r="J686" s="81">
        <f t="shared" ca="1" si="85"/>
        <v>44537</v>
      </c>
      <c r="K686" s="54">
        <f t="shared" ca="1" si="89"/>
        <v>44537</v>
      </c>
      <c r="L686" s="117">
        <f ca="1">VALUE(IFERROR(VLOOKUP(TEXT(K686,"yyyy-mm-dd"),BDiv_RAW!$L$6:$M$1048576,2,FALSE),0))*$N$2</f>
        <v>0</v>
      </c>
    </row>
    <row r="687" spans="1:12" ht="16.5">
      <c r="A687" s="120">
        <f t="shared" ca="1" si="82"/>
        <v>44538</v>
      </c>
      <c r="B687" s="54">
        <f t="shared" ca="1" si="86"/>
        <v>44538</v>
      </c>
      <c r="C687" s="117">
        <f ca="1">VALUE(IFERROR(VLOOKUP(TEXT(B687,"yyyy-mm-dd"),BDiv_RAW!$C$6:$D$1048576,2,FALSE),0))*$N$2</f>
        <v>0</v>
      </c>
      <c r="D687" s="81">
        <f t="shared" ca="1" si="83"/>
        <v>44538</v>
      </c>
      <c r="E687" s="54">
        <f t="shared" ca="1" si="87"/>
        <v>44538</v>
      </c>
      <c r="F687" s="117">
        <f ca="1">VALUE(IFERROR(VLOOKUP(TEXT(E687,"yyyy-mm-dd"),BDiv_RAW!$F$6:$G$1048576,2,FALSE),0))*$N$2</f>
        <v>0</v>
      </c>
      <c r="G687" s="81">
        <f t="shared" ca="1" si="84"/>
        <v>44538</v>
      </c>
      <c r="H687" s="54">
        <f t="shared" ca="1" si="88"/>
        <v>44538</v>
      </c>
      <c r="I687" s="117">
        <f ca="1">VALUE(IFERROR(VLOOKUP(TEXT(H687,"yyyy-mm-dd"),BDiv_RAW!$I$6:$J$1048576,2,FALSE),0))*$N$2</f>
        <v>0</v>
      </c>
      <c r="J687" s="81">
        <f t="shared" ca="1" si="85"/>
        <v>44538</v>
      </c>
      <c r="K687" s="54">
        <f t="shared" ca="1" si="89"/>
        <v>44538</v>
      </c>
      <c r="L687" s="117">
        <f ca="1">VALUE(IFERROR(VLOOKUP(TEXT(K687,"yyyy-mm-dd"),BDiv_RAW!$L$6:$M$1048576,2,FALSE),0))*$N$2</f>
        <v>0</v>
      </c>
    </row>
    <row r="688" spans="1:12" ht="16.5">
      <c r="A688" s="120">
        <f t="shared" ca="1" si="82"/>
        <v>44539</v>
      </c>
      <c r="B688" s="54">
        <f t="shared" ca="1" si="86"/>
        <v>44539</v>
      </c>
      <c r="C688" s="117">
        <f ca="1">VALUE(IFERROR(VLOOKUP(TEXT(B688,"yyyy-mm-dd"),BDiv_RAW!$C$6:$D$1048576,2,FALSE),0))*$N$2</f>
        <v>0</v>
      </c>
      <c r="D688" s="81">
        <f t="shared" ca="1" si="83"/>
        <v>44539</v>
      </c>
      <c r="E688" s="54">
        <f t="shared" ca="1" si="87"/>
        <v>44539</v>
      </c>
      <c r="F688" s="117">
        <f ca="1">VALUE(IFERROR(VLOOKUP(TEXT(E688,"yyyy-mm-dd"),BDiv_RAW!$F$6:$G$1048576,2,FALSE),0))*$N$2</f>
        <v>0</v>
      </c>
      <c r="G688" s="81">
        <f t="shared" ca="1" si="84"/>
        <v>44539</v>
      </c>
      <c r="H688" s="54">
        <f t="shared" ca="1" si="88"/>
        <v>44539</v>
      </c>
      <c r="I688" s="117">
        <f ca="1">VALUE(IFERROR(VLOOKUP(TEXT(H688,"yyyy-mm-dd"),BDiv_RAW!$I$6:$J$1048576,2,FALSE),0))*$N$2</f>
        <v>0</v>
      </c>
      <c r="J688" s="81">
        <f t="shared" ca="1" si="85"/>
        <v>44539</v>
      </c>
      <c r="K688" s="54">
        <f t="shared" ca="1" si="89"/>
        <v>44539</v>
      </c>
      <c r="L688" s="117">
        <f ca="1">VALUE(IFERROR(VLOOKUP(TEXT(K688,"yyyy-mm-dd"),BDiv_RAW!$L$6:$M$1048576,2,FALSE),0))*$N$2</f>
        <v>0</v>
      </c>
    </row>
    <row r="689" spans="1:12" ht="16.5">
      <c r="A689" s="120">
        <f t="shared" ca="1" si="82"/>
        <v>44540</v>
      </c>
      <c r="B689" s="54">
        <f t="shared" ca="1" si="86"/>
        <v>44540</v>
      </c>
      <c r="C689" s="117">
        <f ca="1">VALUE(IFERROR(VLOOKUP(TEXT(B689,"yyyy-mm-dd"),BDiv_RAW!$C$6:$D$1048576,2,FALSE),0))*$N$2</f>
        <v>0</v>
      </c>
      <c r="D689" s="81">
        <f t="shared" ca="1" si="83"/>
        <v>44540</v>
      </c>
      <c r="E689" s="54">
        <f t="shared" ca="1" si="87"/>
        <v>44540</v>
      </c>
      <c r="F689" s="117">
        <f ca="1">VALUE(IFERROR(VLOOKUP(TEXT(E689,"yyyy-mm-dd"),BDiv_RAW!$F$6:$G$1048576,2,FALSE),0))*$N$2</f>
        <v>0</v>
      </c>
      <c r="G689" s="81">
        <f t="shared" ca="1" si="84"/>
        <v>44540</v>
      </c>
      <c r="H689" s="54">
        <f t="shared" ca="1" si="88"/>
        <v>44540</v>
      </c>
      <c r="I689" s="117">
        <f ca="1">VALUE(IFERROR(VLOOKUP(TEXT(H689,"yyyy-mm-dd"),BDiv_RAW!$I$6:$J$1048576,2,FALSE),0))*$N$2</f>
        <v>0</v>
      </c>
      <c r="J689" s="81">
        <f t="shared" ca="1" si="85"/>
        <v>44540</v>
      </c>
      <c r="K689" s="54">
        <f t="shared" ca="1" si="89"/>
        <v>44540</v>
      </c>
      <c r="L689" s="117">
        <f ca="1">VALUE(IFERROR(VLOOKUP(TEXT(K689,"yyyy-mm-dd"),BDiv_RAW!$L$6:$M$1048576,2,FALSE),0))*$N$2</f>
        <v>0</v>
      </c>
    </row>
    <row r="690" spans="1:12" ht="16.5">
      <c r="A690" s="120">
        <f t="shared" ca="1" si="82"/>
        <v>44541</v>
      </c>
      <c r="B690" s="54">
        <f t="shared" ca="1" si="86"/>
        <v>44541</v>
      </c>
      <c r="C690" s="117">
        <f ca="1">VALUE(IFERROR(VLOOKUP(TEXT(B690,"yyyy-mm-dd"),BDiv_RAW!$C$6:$D$1048576,2,FALSE),0))*$N$2</f>
        <v>0</v>
      </c>
      <c r="D690" s="81">
        <f t="shared" ca="1" si="83"/>
        <v>44541</v>
      </c>
      <c r="E690" s="54">
        <f t="shared" ca="1" si="87"/>
        <v>44541</v>
      </c>
      <c r="F690" s="117">
        <f ca="1">VALUE(IFERROR(VLOOKUP(TEXT(E690,"yyyy-mm-dd"),BDiv_RAW!$F$6:$G$1048576,2,FALSE),0))*$N$2</f>
        <v>0</v>
      </c>
      <c r="G690" s="81">
        <f t="shared" ca="1" si="84"/>
        <v>44541</v>
      </c>
      <c r="H690" s="54">
        <f t="shared" ca="1" si="88"/>
        <v>44541</v>
      </c>
      <c r="I690" s="117">
        <f ca="1">VALUE(IFERROR(VLOOKUP(TEXT(H690,"yyyy-mm-dd"),BDiv_RAW!$I$6:$J$1048576,2,FALSE),0))*$N$2</f>
        <v>0</v>
      </c>
      <c r="J690" s="81">
        <f t="shared" ca="1" si="85"/>
        <v>44541</v>
      </c>
      <c r="K690" s="54">
        <f t="shared" ca="1" si="89"/>
        <v>44541</v>
      </c>
      <c r="L690" s="117">
        <f ca="1">VALUE(IFERROR(VLOOKUP(TEXT(K690,"yyyy-mm-dd"),BDiv_RAW!$L$6:$M$1048576,2,FALSE),0))*$N$2</f>
        <v>0</v>
      </c>
    </row>
    <row r="691" spans="1:12" ht="16.5">
      <c r="A691" s="120">
        <f t="shared" ca="1" si="82"/>
        <v>44542</v>
      </c>
      <c r="B691" s="54">
        <f t="shared" ca="1" si="86"/>
        <v>44542</v>
      </c>
      <c r="C691" s="117">
        <f ca="1">VALUE(IFERROR(VLOOKUP(TEXT(B691,"yyyy-mm-dd"),BDiv_RAW!$C$6:$D$1048576,2,FALSE),0))*$N$2</f>
        <v>0</v>
      </c>
      <c r="D691" s="81">
        <f t="shared" ca="1" si="83"/>
        <v>44542</v>
      </c>
      <c r="E691" s="54">
        <f t="shared" ca="1" si="87"/>
        <v>44542</v>
      </c>
      <c r="F691" s="117">
        <f ca="1">VALUE(IFERROR(VLOOKUP(TEXT(E691,"yyyy-mm-dd"),BDiv_RAW!$F$6:$G$1048576,2,FALSE),0))*$N$2</f>
        <v>0</v>
      </c>
      <c r="G691" s="81">
        <f t="shared" ca="1" si="84"/>
        <v>44542</v>
      </c>
      <c r="H691" s="54">
        <f t="shared" ca="1" si="88"/>
        <v>44542</v>
      </c>
      <c r="I691" s="117">
        <f ca="1">VALUE(IFERROR(VLOOKUP(TEXT(H691,"yyyy-mm-dd"),BDiv_RAW!$I$6:$J$1048576,2,FALSE),0))*$N$2</f>
        <v>0</v>
      </c>
      <c r="J691" s="81">
        <f t="shared" ca="1" si="85"/>
        <v>44542</v>
      </c>
      <c r="K691" s="54">
        <f t="shared" ca="1" si="89"/>
        <v>44542</v>
      </c>
      <c r="L691" s="117">
        <f ca="1">VALUE(IFERROR(VLOOKUP(TEXT(K691,"yyyy-mm-dd"),BDiv_RAW!$L$6:$M$1048576,2,FALSE),0))*$N$2</f>
        <v>0</v>
      </c>
    </row>
    <row r="692" spans="1:12" ht="16.5">
      <c r="A692" s="120">
        <f t="shared" ca="1" si="82"/>
        <v>44543</v>
      </c>
      <c r="B692" s="54">
        <f t="shared" ca="1" si="86"/>
        <v>44543</v>
      </c>
      <c r="C692" s="117">
        <f ca="1">VALUE(IFERROR(VLOOKUP(TEXT(B692,"yyyy-mm-dd"),BDiv_RAW!$C$6:$D$1048576,2,FALSE),0))*$N$2</f>
        <v>0</v>
      </c>
      <c r="D692" s="81">
        <f t="shared" ca="1" si="83"/>
        <v>44543</v>
      </c>
      <c r="E692" s="54">
        <f t="shared" ca="1" si="87"/>
        <v>44543</v>
      </c>
      <c r="F692" s="117">
        <f ca="1">VALUE(IFERROR(VLOOKUP(TEXT(E692,"yyyy-mm-dd"),BDiv_RAW!$F$6:$G$1048576,2,FALSE),0))*$N$2</f>
        <v>0</v>
      </c>
      <c r="G692" s="81">
        <f t="shared" ca="1" si="84"/>
        <v>44543</v>
      </c>
      <c r="H692" s="54">
        <f t="shared" ca="1" si="88"/>
        <v>44543</v>
      </c>
      <c r="I692" s="117">
        <f ca="1">VALUE(IFERROR(VLOOKUP(TEXT(H692,"yyyy-mm-dd"),BDiv_RAW!$I$6:$J$1048576,2,FALSE),0))*$N$2</f>
        <v>0</v>
      </c>
      <c r="J692" s="81">
        <f t="shared" ca="1" si="85"/>
        <v>44543</v>
      </c>
      <c r="K692" s="54">
        <f t="shared" ca="1" si="89"/>
        <v>44543</v>
      </c>
      <c r="L692" s="117">
        <f ca="1">VALUE(IFERROR(VLOOKUP(TEXT(K692,"yyyy-mm-dd"),BDiv_RAW!$L$6:$M$1048576,2,FALSE),0))*$N$2</f>
        <v>0</v>
      </c>
    </row>
    <row r="693" spans="1:12" ht="16.5">
      <c r="A693" s="120">
        <f t="shared" ca="1" si="82"/>
        <v>44544</v>
      </c>
      <c r="B693" s="54">
        <f t="shared" ca="1" si="86"/>
        <v>44544</v>
      </c>
      <c r="C693" s="117">
        <f ca="1">VALUE(IFERROR(VLOOKUP(TEXT(B693,"yyyy-mm-dd"),BDiv_RAW!$C$6:$D$1048576,2,FALSE),0))*$N$2</f>
        <v>0</v>
      </c>
      <c r="D693" s="81">
        <f t="shared" ca="1" si="83"/>
        <v>44544</v>
      </c>
      <c r="E693" s="54">
        <f t="shared" ca="1" si="87"/>
        <v>44544</v>
      </c>
      <c r="F693" s="117">
        <f ca="1">VALUE(IFERROR(VLOOKUP(TEXT(E693,"yyyy-mm-dd"),BDiv_RAW!$F$6:$G$1048576,2,FALSE),0))*$N$2</f>
        <v>0</v>
      </c>
      <c r="G693" s="81">
        <f t="shared" ca="1" si="84"/>
        <v>44544</v>
      </c>
      <c r="H693" s="54">
        <f t="shared" ca="1" si="88"/>
        <v>44544</v>
      </c>
      <c r="I693" s="117">
        <f ca="1">VALUE(IFERROR(VLOOKUP(TEXT(H693,"yyyy-mm-dd"),BDiv_RAW!$I$6:$J$1048576,2,FALSE),0))*$N$2</f>
        <v>0</v>
      </c>
      <c r="J693" s="81">
        <f t="shared" ca="1" si="85"/>
        <v>44544</v>
      </c>
      <c r="K693" s="54">
        <f t="shared" ca="1" si="89"/>
        <v>44544</v>
      </c>
      <c r="L693" s="117">
        <f ca="1">VALUE(IFERROR(VLOOKUP(TEXT(K693,"yyyy-mm-dd"),BDiv_RAW!$L$6:$M$1048576,2,FALSE),0))*$N$2</f>
        <v>0</v>
      </c>
    </row>
    <row r="694" spans="1:12" ht="16.5">
      <c r="A694" s="120">
        <f t="shared" ca="1" si="82"/>
        <v>44545</v>
      </c>
      <c r="B694" s="54">
        <f t="shared" ca="1" si="86"/>
        <v>44545</v>
      </c>
      <c r="C694" s="117">
        <f ca="1">VALUE(IFERROR(VLOOKUP(TEXT(B694,"yyyy-mm-dd"),BDiv_RAW!$C$6:$D$1048576,2,FALSE),0))*$N$2</f>
        <v>0</v>
      </c>
      <c r="D694" s="81">
        <f t="shared" ca="1" si="83"/>
        <v>44545</v>
      </c>
      <c r="E694" s="54">
        <f t="shared" ca="1" si="87"/>
        <v>44545</v>
      </c>
      <c r="F694" s="117">
        <f ca="1">VALUE(IFERROR(VLOOKUP(TEXT(E694,"yyyy-mm-dd"),BDiv_RAW!$F$6:$G$1048576,2,FALSE),0))*$N$2</f>
        <v>0</v>
      </c>
      <c r="G694" s="81">
        <f t="shared" ca="1" si="84"/>
        <v>44545</v>
      </c>
      <c r="H694" s="54">
        <f t="shared" ca="1" si="88"/>
        <v>44545</v>
      </c>
      <c r="I694" s="117">
        <f ca="1">VALUE(IFERROR(VLOOKUP(TEXT(H694,"yyyy-mm-dd"),BDiv_RAW!$I$6:$J$1048576,2,FALSE),0))*$N$2</f>
        <v>0</v>
      </c>
      <c r="J694" s="81">
        <f t="shared" ca="1" si="85"/>
        <v>44545</v>
      </c>
      <c r="K694" s="54">
        <f t="shared" ca="1" si="89"/>
        <v>44545</v>
      </c>
      <c r="L694" s="117">
        <f ca="1">VALUE(IFERROR(VLOOKUP(TEXT(K694,"yyyy-mm-dd"),BDiv_RAW!$L$6:$M$1048576,2,FALSE),0))*$N$2</f>
        <v>0</v>
      </c>
    </row>
    <row r="695" spans="1:12" ht="16.5">
      <c r="A695" s="120">
        <f t="shared" ca="1" si="82"/>
        <v>44546</v>
      </c>
      <c r="B695" s="54">
        <f t="shared" ca="1" si="86"/>
        <v>44546</v>
      </c>
      <c r="C695" s="117">
        <f ca="1">VALUE(IFERROR(VLOOKUP(TEXT(B695,"yyyy-mm-dd"),BDiv_RAW!$C$6:$D$1048576,2,FALSE),0))*$N$2</f>
        <v>0</v>
      </c>
      <c r="D695" s="81">
        <f t="shared" ca="1" si="83"/>
        <v>44546</v>
      </c>
      <c r="E695" s="54">
        <f t="shared" ca="1" si="87"/>
        <v>44546</v>
      </c>
      <c r="F695" s="117">
        <f ca="1">VALUE(IFERROR(VLOOKUP(TEXT(E695,"yyyy-mm-dd"),BDiv_RAW!$F$6:$G$1048576,2,FALSE),0))*$N$2</f>
        <v>0</v>
      </c>
      <c r="G695" s="81">
        <f t="shared" ca="1" si="84"/>
        <v>44546</v>
      </c>
      <c r="H695" s="54">
        <f t="shared" ca="1" si="88"/>
        <v>44546</v>
      </c>
      <c r="I695" s="117">
        <f ca="1">VALUE(IFERROR(VLOOKUP(TEXT(H695,"yyyy-mm-dd"),BDiv_RAW!$I$6:$J$1048576,2,FALSE),0))*$N$2</f>
        <v>0</v>
      </c>
      <c r="J695" s="81">
        <f t="shared" ca="1" si="85"/>
        <v>44546</v>
      </c>
      <c r="K695" s="54">
        <f t="shared" ca="1" si="89"/>
        <v>44546</v>
      </c>
      <c r="L695" s="117">
        <f ca="1">VALUE(IFERROR(VLOOKUP(TEXT(K695,"yyyy-mm-dd"),BDiv_RAW!$L$6:$M$1048576,2,FALSE),0))*$N$2</f>
        <v>0</v>
      </c>
    </row>
    <row r="696" spans="1:12" ht="16.5">
      <c r="A696" s="120">
        <f t="shared" ca="1" si="82"/>
        <v>44547</v>
      </c>
      <c r="B696" s="54">
        <f t="shared" ca="1" si="86"/>
        <v>44547</v>
      </c>
      <c r="C696" s="117">
        <f ca="1">VALUE(IFERROR(VLOOKUP(TEXT(B696,"yyyy-mm-dd"),BDiv_RAW!$C$6:$D$1048576,2,FALSE),0))*$N$2</f>
        <v>0</v>
      </c>
      <c r="D696" s="81">
        <f t="shared" ca="1" si="83"/>
        <v>44547</v>
      </c>
      <c r="E696" s="54">
        <f t="shared" ca="1" si="87"/>
        <v>44547</v>
      </c>
      <c r="F696" s="117">
        <f ca="1">VALUE(IFERROR(VLOOKUP(TEXT(E696,"yyyy-mm-dd"),BDiv_RAW!$F$6:$G$1048576,2,FALSE),0))*$N$2</f>
        <v>0</v>
      </c>
      <c r="G696" s="81">
        <f t="shared" ca="1" si="84"/>
        <v>44547</v>
      </c>
      <c r="H696" s="54">
        <f t="shared" ca="1" si="88"/>
        <v>44547</v>
      </c>
      <c r="I696" s="117">
        <f ca="1">VALUE(IFERROR(VLOOKUP(TEXT(H696,"yyyy-mm-dd"),BDiv_RAW!$I$6:$J$1048576,2,FALSE),0))*$N$2</f>
        <v>0</v>
      </c>
      <c r="J696" s="81">
        <f t="shared" ca="1" si="85"/>
        <v>44547</v>
      </c>
      <c r="K696" s="54">
        <f t="shared" ca="1" si="89"/>
        <v>44547</v>
      </c>
      <c r="L696" s="117">
        <f ca="1">VALUE(IFERROR(VLOOKUP(TEXT(K696,"yyyy-mm-dd"),BDiv_RAW!$L$6:$M$1048576,2,FALSE),0))*$N$2</f>
        <v>0</v>
      </c>
    </row>
    <row r="697" spans="1:12" ht="16.5">
      <c r="A697" s="120">
        <f t="shared" ca="1" si="82"/>
        <v>44548</v>
      </c>
      <c r="B697" s="54">
        <f t="shared" ca="1" si="86"/>
        <v>44548</v>
      </c>
      <c r="C697" s="117">
        <f ca="1">VALUE(IFERROR(VLOOKUP(TEXT(B697,"yyyy-mm-dd"),BDiv_RAW!$C$6:$D$1048576,2,FALSE),0))*$N$2</f>
        <v>0</v>
      </c>
      <c r="D697" s="81">
        <f t="shared" ca="1" si="83"/>
        <v>44548</v>
      </c>
      <c r="E697" s="54">
        <f t="shared" ca="1" si="87"/>
        <v>44548</v>
      </c>
      <c r="F697" s="117">
        <f ca="1">VALUE(IFERROR(VLOOKUP(TEXT(E697,"yyyy-mm-dd"),BDiv_RAW!$F$6:$G$1048576,2,FALSE),0))*$N$2</f>
        <v>0</v>
      </c>
      <c r="G697" s="81">
        <f t="shared" ca="1" si="84"/>
        <v>44548</v>
      </c>
      <c r="H697" s="54">
        <f t="shared" ca="1" si="88"/>
        <v>44548</v>
      </c>
      <c r="I697" s="117">
        <f ca="1">VALUE(IFERROR(VLOOKUP(TEXT(H697,"yyyy-mm-dd"),BDiv_RAW!$I$6:$J$1048576,2,FALSE),0))*$N$2</f>
        <v>0</v>
      </c>
      <c r="J697" s="81">
        <f t="shared" ca="1" si="85"/>
        <v>44548</v>
      </c>
      <c r="K697" s="54">
        <f t="shared" ca="1" si="89"/>
        <v>44548</v>
      </c>
      <c r="L697" s="117">
        <f ca="1">VALUE(IFERROR(VLOOKUP(TEXT(K697,"yyyy-mm-dd"),BDiv_RAW!$L$6:$M$1048576,2,FALSE),0))*$N$2</f>
        <v>0</v>
      </c>
    </row>
    <row r="698" spans="1:12" ht="16.5">
      <c r="A698" s="120">
        <f t="shared" ca="1" si="82"/>
        <v>44549</v>
      </c>
      <c r="B698" s="54">
        <f t="shared" ca="1" si="86"/>
        <v>44549</v>
      </c>
      <c r="C698" s="117">
        <f ca="1">VALUE(IFERROR(VLOOKUP(TEXT(B698,"yyyy-mm-dd"),BDiv_RAW!$C$6:$D$1048576,2,FALSE),0))*$N$2</f>
        <v>0</v>
      </c>
      <c r="D698" s="81">
        <f t="shared" ca="1" si="83"/>
        <v>44549</v>
      </c>
      <c r="E698" s="54">
        <f t="shared" ca="1" si="87"/>
        <v>44549</v>
      </c>
      <c r="F698" s="117">
        <f ca="1">VALUE(IFERROR(VLOOKUP(TEXT(E698,"yyyy-mm-dd"),BDiv_RAW!$F$6:$G$1048576,2,FALSE),0))*$N$2</f>
        <v>0</v>
      </c>
      <c r="G698" s="81">
        <f t="shared" ca="1" si="84"/>
        <v>44549</v>
      </c>
      <c r="H698" s="54">
        <f t="shared" ca="1" si="88"/>
        <v>44549</v>
      </c>
      <c r="I698" s="117">
        <f ca="1">VALUE(IFERROR(VLOOKUP(TEXT(H698,"yyyy-mm-dd"),BDiv_RAW!$I$6:$J$1048576,2,FALSE),0))*$N$2</f>
        <v>0</v>
      </c>
      <c r="J698" s="81">
        <f t="shared" ca="1" si="85"/>
        <v>44549</v>
      </c>
      <c r="K698" s="54">
        <f t="shared" ca="1" si="89"/>
        <v>44549</v>
      </c>
      <c r="L698" s="117">
        <f ca="1">VALUE(IFERROR(VLOOKUP(TEXT(K698,"yyyy-mm-dd"),BDiv_RAW!$L$6:$M$1048576,2,FALSE),0))*$N$2</f>
        <v>0</v>
      </c>
    </row>
    <row r="699" spans="1:12" ht="16.5">
      <c r="A699" s="120">
        <f t="shared" ca="1" si="82"/>
        <v>44550</v>
      </c>
      <c r="B699" s="54">
        <f t="shared" ca="1" si="86"/>
        <v>44550</v>
      </c>
      <c r="C699" s="117">
        <f ca="1">VALUE(IFERROR(VLOOKUP(TEXT(B699,"yyyy-mm-dd"),BDiv_RAW!$C$6:$D$1048576,2,FALSE),0))*$N$2</f>
        <v>0</v>
      </c>
      <c r="D699" s="81">
        <f t="shared" ca="1" si="83"/>
        <v>44550</v>
      </c>
      <c r="E699" s="54">
        <f t="shared" ca="1" si="87"/>
        <v>44550</v>
      </c>
      <c r="F699" s="117">
        <f ca="1">VALUE(IFERROR(VLOOKUP(TEXT(E699,"yyyy-mm-dd"),BDiv_RAW!$F$6:$G$1048576,2,FALSE),0))*$N$2</f>
        <v>0</v>
      </c>
      <c r="G699" s="81">
        <f t="shared" ca="1" si="84"/>
        <v>44550</v>
      </c>
      <c r="H699" s="54">
        <f t="shared" ca="1" si="88"/>
        <v>44550</v>
      </c>
      <c r="I699" s="117">
        <f ca="1">VALUE(IFERROR(VLOOKUP(TEXT(H699,"yyyy-mm-dd"),BDiv_RAW!$I$6:$J$1048576,2,FALSE),0))*$N$2</f>
        <v>0</v>
      </c>
      <c r="J699" s="81">
        <f t="shared" ca="1" si="85"/>
        <v>44550</v>
      </c>
      <c r="K699" s="54">
        <f t="shared" ca="1" si="89"/>
        <v>44550</v>
      </c>
      <c r="L699" s="117">
        <f ca="1">VALUE(IFERROR(VLOOKUP(TEXT(K699,"yyyy-mm-dd"),BDiv_RAW!$L$6:$M$1048576,2,FALSE),0))*$N$2</f>
        <v>0</v>
      </c>
    </row>
    <row r="700" spans="1:12" ht="16.5">
      <c r="A700" s="120">
        <f t="shared" ca="1" si="82"/>
        <v>44551</v>
      </c>
      <c r="B700" s="54">
        <f t="shared" ca="1" si="86"/>
        <v>44551</v>
      </c>
      <c r="C700" s="117">
        <f ca="1">VALUE(IFERROR(VLOOKUP(TEXT(B700,"yyyy-mm-dd"),BDiv_RAW!$C$6:$D$1048576,2,FALSE),0))*$N$2</f>
        <v>0</v>
      </c>
      <c r="D700" s="81">
        <f t="shared" ca="1" si="83"/>
        <v>44551</v>
      </c>
      <c r="E700" s="54">
        <f t="shared" ca="1" si="87"/>
        <v>44551</v>
      </c>
      <c r="F700" s="117">
        <f ca="1">VALUE(IFERROR(VLOOKUP(TEXT(E700,"yyyy-mm-dd"),BDiv_RAW!$F$6:$G$1048576,2,FALSE),0))*$N$2</f>
        <v>0</v>
      </c>
      <c r="G700" s="81">
        <f t="shared" ca="1" si="84"/>
        <v>44551</v>
      </c>
      <c r="H700" s="54">
        <f t="shared" ca="1" si="88"/>
        <v>44551</v>
      </c>
      <c r="I700" s="117">
        <f ca="1">VALUE(IFERROR(VLOOKUP(TEXT(H700,"yyyy-mm-dd"),BDiv_RAW!$I$6:$J$1048576,2,FALSE),0))*$N$2</f>
        <v>0</v>
      </c>
      <c r="J700" s="81">
        <f t="shared" ca="1" si="85"/>
        <v>44551</v>
      </c>
      <c r="K700" s="54">
        <f t="shared" ca="1" si="89"/>
        <v>44551</v>
      </c>
      <c r="L700" s="117">
        <f ca="1">VALUE(IFERROR(VLOOKUP(TEXT(K700,"yyyy-mm-dd"),BDiv_RAW!$L$6:$M$1048576,2,FALSE),0))*$N$2</f>
        <v>0</v>
      </c>
    </row>
    <row r="701" spans="1:12" ht="16.5">
      <c r="A701" s="120">
        <f t="shared" ca="1" si="82"/>
        <v>44552</v>
      </c>
      <c r="B701" s="54">
        <f t="shared" ca="1" si="86"/>
        <v>44552</v>
      </c>
      <c r="C701" s="117">
        <f ca="1">VALUE(IFERROR(VLOOKUP(TEXT(B701,"yyyy-mm-dd"),BDiv_RAW!$C$6:$D$1048576,2,FALSE),0))*$N$2</f>
        <v>0</v>
      </c>
      <c r="D701" s="81">
        <f t="shared" ca="1" si="83"/>
        <v>44552</v>
      </c>
      <c r="E701" s="54">
        <f t="shared" ca="1" si="87"/>
        <v>44552</v>
      </c>
      <c r="F701" s="117">
        <f ca="1">VALUE(IFERROR(VLOOKUP(TEXT(E701,"yyyy-mm-dd"),BDiv_RAW!$F$6:$G$1048576,2,FALSE),0))*$N$2</f>
        <v>0</v>
      </c>
      <c r="G701" s="81">
        <f t="shared" ca="1" si="84"/>
        <v>44552</v>
      </c>
      <c r="H701" s="54">
        <f t="shared" ca="1" si="88"/>
        <v>44552</v>
      </c>
      <c r="I701" s="117">
        <f ca="1">VALUE(IFERROR(VLOOKUP(TEXT(H701,"yyyy-mm-dd"),BDiv_RAW!$I$6:$J$1048576,2,FALSE),0))*$N$2</f>
        <v>0</v>
      </c>
      <c r="J701" s="81">
        <f t="shared" ca="1" si="85"/>
        <v>44552</v>
      </c>
      <c r="K701" s="54">
        <f t="shared" ca="1" si="89"/>
        <v>44552</v>
      </c>
      <c r="L701" s="117">
        <f ca="1">VALUE(IFERROR(VLOOKUP(TEXT(K701,"yyyy-mm-dd"),BDiv_RAW!$L$6:$M$1048576,2,FALSE),0))*$N$2</f>
        <v>0</v>
      </c>
    </row>
    <row r="702" spans="1:12" ht="16.5">
      <c r="A702" s="120">
        <f t="shared" ca="1" si="82"/>
        <v>44553</v>
      </c>
      <c r="B702" s="54">
        <f t="shared" ca="1" si="86"/>
        <v>44553</v>
      </c>
      <c r="C702" s="117">
        <f ca="1">VALUE(IFERROR(VLOOKUP(TEXT(B702,"yyyy-mm-dd"),BDiv_RAW!$C$6:$D$1048576,2,FALSE),0))*$N$2</f>
        <v>0</v>
      </c>
      <c r="D702" s="81">
        <f t="shared" ca="1" si="83"/>
        <v>44553</v>
      </c>
      <c r="E702" s="54">
        <f t="shared" ca="1" si="87"/>
        <v>44553</v>
      </c>
      <c r="F702" s="117">
        <f ca="1">VALUE(IFERROR(VLOOKUP(TEXT(E702,"yyyy-mm-dd"),BDiv_RAW!$F$6:$G$1048576,2,FALSE),0))*$N$2</f>
        <v>0</v>
      </c>
      <c r="G702" s="81">
        <f t="shared" ca="1" si="84"/>
        <v>44553</v>
      </c>
      <c r="H702" s="54">
        <f t="shared" ca="1" si="88"/>
        <v>44553</v>
      </c>
      <c r="I702" s="117">
        <f ca="1">VALUE(IFERROR(VLOOKUP(TEXT(H702,"yyyy-mm-dd"),BDiv_RAW!$I$6:$J$1048576,2,FALSE),0))*$N$2</f>
        <v>0</v>
      </c>
      <c r="J702" s="81">
        <f t="shared" ca="1" si="85"/>
        <v>44553</v>
      </c>
      <c r="K702" s="54">
        <f t="shared" ca="1" si="89"/>
        <v>44553</v>
      </c>
      <c r="L702" s="117">
        <f ca="1">VALUE(IFERROR(VLOOKUP(TEXT(K702,"yyyy-mm-dd"),BDiv_RAW!$L$6:$M$1048576,2,FALSE),0))*$N$2</f>
        <v>0</v>
      </c>
    </row>
    <row r="703" spans="1:12" ht="16.5">
      <c r="A703" s="120">
        <f t="shared" ca="1" si="82"/>
        <v>44554</v>
      </c>
      <c r="B703" s="54">
        <f t="shared" ca="1" si="86"/>
        <v>44554</v>
      </c>
      <c r="C703" s="117">
        <f ca="1">VALUE(IFERROR(VLOOKUP(TEXT(B703,"yyyy-mm-dd"),BDiv_RAW!$C$6:$D$1048576,2,FALSE),0))*$N$2</f>
        <v>0</v>
      </c>
      <c r="D703" s="81">
        <f t="shared" ca="1" si="83"/>
        <v>44554</v>
      </c>
      <c r="E703" s="54">
        <f t="shared" ca="1" si="87"/>
        <v>44554</v>
      </c>
      <c r="F703" s="117">
        <f ca="1">VALUE(IFERROR(VLOOKUP(TEXT(E703,"yyyy-mm-dd"),BDiv_RAW!$F$6:$G$1048576,2,FALSE),0))*$N$2</f>
        <v>0</v>
      </c>
      <c r="G703" s="81">
        <f t="shared" ca="1" si="84"/>
        <v>44554</v>
      </c>
      <c r="H703" s="54">
        <f t="shared" ca="1" si="88"/>
        <v>44554</v>
      </c>
      <c r="I703" s="117">
        <f ca="1">VALUE(IFERROR(VLOOKUP(TEXT(H703,"yyyy-mm-dd"),BDiv_RAW!$I$6:$J$1048576,2,FALSE),0))*$N$2</f>
        <v>0</v>
      </c>
      <c r="J703" s="81">
        <f t="shared" ca="1" si="85"/>
        <v>44554</v>
      </c>
      <c r="K703" s="54">
        <f t="shared" ca="1" si="89"/>
        <v>44554</v>
      </c>
      <c r="L703" s="117">
        <f ca="1">VALUE(IFERROR(VLOOKUP(TEXT(K703,"yyyy-mm-dd"),BDiv_RAW!$L$6:$M$1048576,2,FALSE),0))*$N$2</f>
        <v>0</v>
      </c>
    </row>
    <row r="704" spans="1:12" ht="16.5">
      <c r="A704" s="120">
        <f t="shared" ca="1" si="82"/>
        <v>44555</v>
      </c>
      <c r="B704" s="54">
        <f t="shared" ca="1" si="86"/>
        <v>44555</v>
      </c>
      <c r="C704" s="117">
        <f ca="1">VALUE(IFERROR(VLOOKUP(TEXT(B704,"yyyy-mm-dd"),BDiv_RAW!$C$6:$D$1048576,2,FALSE),0))*$N$2</f>
        <v>0</v>
      </c>
      <c r="D704" s="81">
        <f t="shared" ca="1" si="83"/>
        <v>44555</v>
      </c>
      <c r="E704" s="54">
        <f t="shared" ca="1" si="87"/>
        <v>44555</v>
      </c>
      <c r="F704" s="117">
        <f ca="1">VALUE(IFERROR(VLOOKUP(TEXT(E704,"yyyy-mm-dd"),BDiv_RAW!$F$6:$G$1048576,2,FALSE),0))*$N$2</f>
        <v>0</v>
      </c>
      <c r="G704" s="81">
        <f t="shared" ca="1" si="84"/>
        <v>44555</v>
      </c>
      <c r="H704" s="54">
        <f t="shared" ca="1" si="88"/>
        <v>44555</v>
      </c>
      <c r="I704" s="117">
        <f ca="1">VALUE(IFERROR(VLOOKUP(TEXT(H704,"yyyy-mm-dd"),BDiv_RAW!$I$6:$J$1048576,2,FALSE),0))*$N$2</f>
        <v>0</v>
      </c>
      <c r="J704" s="81">
        <f t="shared" ca="1" si="85"/>
        <v>44555</v>
      </c>
      <c r="K704" s="54">
        <f t="shared" ca="1" si="89"/>
        <v>44555</v>
      </c>
      <c r="L704" s="117">
        <f ca="1">VALUE(IFERROR(VLOOKUP(TEXT(K704,"yyyy-mm-dd"),BDiv_RAW!$L$6:$M$1048576,2,FALSE),0))*$N$2</f>
        <v>0</v>
      </c>
    </row>
    <row r="705" spans="1:12" ht="16.5">
      <c r="A705" s="120">
        <f t="shared" ca="1" si="82"/>
        <v>44556</v>
      </c>
      <c r="B705" s="54">
        <f t="shared" ca="1" si="86"/>
        <v>44556</v>
      </c>
      <c r="C705" s="117">
        <f ca="1">VALUE(IFERROR(VLOOKUP(TEXT(B705,"yyyy-mm-dd"),BDiv_RAW!$C$6:$D$1048576,2,FALSE),0))*$N$2</f>
        <v>0</v>
      </c>
      <c r="D705" s="81">
        <f t="shared" ca="1" si="83"/>
        <v>44556</v>
      </c>
      <c r="E705" s="54">
        <f t="shared" ca="1" si="87"/>
        <v>44556</v>
      </c>
      <c r="F705" s="117">
        <f ca="1">VALUE(IFERROR(VLOOKUP(TEXT(E705,"yyyy-mm-dd"),BDiv_RAW!$F$6:$G$1048576,2,FALSE),0))*$N$2</f>
        <v>0</v>
      </c>
      <c r="G705" s="81">
        <f t="shared" ca="1" si="84"/>
        <v>44556</v>
      </c>
      <c r="H705" s="54">
        <f t="shared" ca="1" si="88"/>
        <v>44556</v>
      </c>
      <c r="I705" s="117">
        <f ca="1">VALUE(IFERROR(VLOOKUP(TEXT(H705,"yyyy-mm-dd"),BDiv_RAW!$I$6:$J$1048576,2,FALSE),0))*$N$2</f>
        <v>0</v>
      </c>
      <c r="J705" s="81">
        <f t="shared" ca="1" si="85"/>
        <v>44556</v>
      </c>
      <c r="K705" s="54">
        <f t="shared" ca="1" si="89"/>
        <v>44556</v>
      </c>
      <c r="L705" s="117">
        <f ca="1">VALUE(IFERROR(VLOOKUP(TEXT(K705,"yyyy-mm-dd"),BDiv_RAW!$L$6:$M$1048576,2,FALSE),0))*$N$2</f>
        <v>0</v>
      </c>
    </row>
    <row r="706" spans="1:12" ht="16.5">
      <c r="A706" s="120">
        <f t="shared" ca="1" si="82"/>
        <v>44557</v>
      </c>
      <c r="B706" s="54">
        <f t="shared" ca="1" si="86"/>
        <v>44557</v>
      </c>
      <c r="C706" s="117">
        <f ca="1">VALUE(IFERROR(VLOOKUP(TEXT(B706,"yyyy-mm-dd"),BDiv_RAW!$C$6:$D$1048576,2,FALSE),0))*$N$2</f>
        <v>0</v>
      </c>
      <c r="D706" s="81">
        <f t="shared" ca="1" si="83"/>
        <v>44557</v>
      </c>
      <c r="E706" s="54">
        <f t="shared" ca="1" si="87"/>
        <v>44557</v>
      </c>
      <c r="F706" s="117">
        <f ca="1">VALUE(IFERROR(VLOOKUP(TEXT(E706,"yyyy-mm-dd"),BDiv_RAW!$F$6:$G$1048576,2,FALSE),0))*$N$2</f>
        <v>0</v>
      </c>
      <c r="G706" s="81">
        <f t="shared" ca="1" si="84"/>
        <v>44557</v>
      </c>
      <c r="H706" s="54">
        <f t="shared" ca="1" si="88"/>
        <v>44557</v>
      </c>
      <c r="I706" s="117">
        <f ca="1">VALUE(IFERROR(VLOOKUP(TEXT(H706,"yyyy-mm-dd"),BDiv_RAW!$I$6:$J$1048576,2,FALSE),0))*$N$2</f>
        <v>0</v>
      </c>
      <c r="J706" s="81">
        <f t="shared" ca="1" si="85"/>
        <v>44557</v>
      </c>
      <c r="K706" s="54">
        <f t="shared" ca="1" si="89"/>
        <v>44557</v>
      </c>
      <c r="L706" s="117">
        <f ca="1">VALUE(IFERROR(VLOOKUP(TEXT(K706,"yyyy-mm-dd"),BDiv_RAW!$L$6:$M$1048576,2,FALSE),0))*$N$2</f>
        <v>0</v>
      </c>
    </row>
    <row r="707" spans="1:12" ht="16.5">
      <c r="A707" s="120">
        <f t="shared" ref="A707:A770" ca="1" si="90">B707</f>
        <v>44558</v>
      </c>
      <c r="B707" s="54">
        <f t="shared" ca="1" si="86"/>
        <v>44558</v>
      </c>
      <c r="C707" s="117">
        <f ca="1">VALUE(IFERROR(VLOOKUP(TEXT(B707,"yyyy-mm-dd"),BDiv_RAW!$C$6:$D$1048576,2,FALSE),0))*$N$2</f>
        <v>0</v>
      </c>
      <c r="D707" s="81">
        <f t="shared" ref="D707:D770" ca="1" si="91">E707</f>
        <v>44558</v>
      </c>
      <c r="E707" s="54">
        <f t="shared" ca="1" si="87"/>
        <v>44558</v>
      </c>
      <c r="F707" s="117">
        <f ca="1">VALUE(IFERROR(VLOOKUP(TEXT(E707,"yyyy-mm-dd"),BDiv_RAW!$F$6:$G$1048576,2,FALSE),0))*$N$2</f>
        <v>0</v>
      </c>
      <c r="G707" s="81">
        <f t="shared" ref="G707:G770" ca="1" si="92">H707</f>
        <v>44558</v>
      </c>
      <c r="H707" s="54">
        <f t="shared" ca="1" si="88"/>
        <v>44558</v>
      </c>
      <c r="I707" s="117">
        <f ca="1">VALUE(IFERROR(VLOOKUP(TEXT(H707,"yyyy-mm-dd"),BDiv_RAW!$I$6:$J$1048576,2,FALSE),0))*$N$2</f>
        <v>0</v>
      </c>
      <c r="J707" s="81">
        <f t="shared" ref="J707:J770" ca="1" si="93">K707</f>
        <v>44558</v>
      </c>
      <c r="K707" s="54">
        <f t="shared" ca="1" si="89"/>
        <v>44558</v>
      </c>
      <c r="L707" s="117">
        <f ca="1">VALUE(IFERROR(VLOOKUP(TEXT(K707,"yyyy-mm-dd"),BDiv_RAW!$L$6:$M$1048576,2,FALSE),0))*$N$2</f>
        <v>0</v>
      </c>
    </row>
    <row r="708" spans="1:12" ht="16.5">
      <c r="A708" s="120">
        <f t="shared" ca="1" si="90"/>
        <v>44559</v>
      </c>
      <c r="B708" s="54">
        <f t="shared" ref="B708:B771" ca="1" si="94">B707+1</f>
        <v>44559</v>
      </c>
      <c r="C708" s="117">
        <f ca="1">VALUE(IFERROR(VLOOKUP(TEXT(B708,"yyyy-mm-dd"),BDiv_RAW!$C$6:$D$1048576,2,FALSE),0))*$N$2</f>
        <v>0</v>
      </c>
      <c r="D708" s="81">
        <f t="shared" ca="1" si="91"/>
        <v>44559</v>
      </c>
      <c r="E708" s="54">
        <f t="shared" ref="E708:E771" ca="1" si="95">E707+1</f>
        <v>44559</v>
      </c>
      <c r="F708" s="117">
        <f ca="1">VALUE(IFERROR(VLOOKUP(TEXT(E708,"yyyy-mm-dd"),BDiv_RAW!$F$6:$G$1048576,2,FALSE),0))*$N$2</f>
        <v>0</v>
      </c>
      <c r="G708" s="81">
        <f t="shared" ca="1" si="92"/>
        <v>44559</v>
      </c>
      <c r="H708" s="54">
        <f t="shared" ref="H708:H771" ca="1" si="96">H707+1</f>
        <v>44559</v>
      </c>
      <c r="I708" s="117">
        <f ca="1">VALUE(IFERROR(VLOOKUP(TEXT(H708,"yyyy-mm-dd"),BDiv_RAW!$I$6:$J$1048576,2,FALSE),0))*$N$2</f>
        <v>0</v>
      </c>
      <c r="J708" s="81">
        <f t="shared" ca="1" si="93"/>
        <v>44559</v>
      </c>
      <c r="K708" s="54">
        <f t="shared" ref="K708:K771" ca="1" si="97">K707+1</f>
        <v>44559</v>
      </c>
      <c r="L708" s="117">
        <f ca="1">VALUE(IFERROR(VLOOKUP(TEXT(K708,"yyyy-mm-dd"),BDiv_RAW!$L$6:$M$1048576,2,FALSE),0))*$N$2</f>
        <v>0</v>
      </c>
    </row>
    <row r="709" spans="1:12" ht="16.5">
      <c r="A709" s="120">
        <f t="shared" ca="1" si="90"/>
        <v>44560</v>
      </c>
      <c r="B709" s="54">
        <f t="shared" ca="1" si="94"/>
        <v>44560</v>
      </c>
      <c r="C709" s="117">
        <f ca="1">VALUE(IFERROR(VLOOKUP(TEXT(B709,"yyyy-mm-dd"),BDiv_RAW!$C$6:$D$1048576,2,FALSE),0))*$N$2</f>
        <v>0</v>
      </c>
      <c r="D709" s="81">
        <f t="shared" ca="1" si="91"/>
        <v>44560</v>
      </c>
      <c r="E709" s="54">
        <f t="shared" ca="1" si="95"/>
        <v>44560</v>
      </c>
      <c r="F709" s="117">
        <f ca="1">VALUE(IFERROR(VLOOKUP(TEXT(E709,"yyyy-mm-dd"),BDiv_RAW!$F$6:$G$1048576,2,FALSE),0))*$N$2</f>
        <v>0</v>
      </c>
      <c r="G709" s="81">
        <f t="shared" ca="1" si="92"/>
        <v>44560</v>
      </c>
      <c r="H709" s="54">
        <f t="shared" ca="1" si="96"/>
        <v>44560</v>
      </c>
      <c r="I709" s="117">
        <f ca="1">VALUE(IFERROR(VLOOKUP(TEXT(H709,"yyyy-mm-dd"),BDiv_RAW!$I$6:$J$1048576,2,FALSE),0))*$N$2</f>
        <v>0</v>
      </c>
      <c r="J709" s="81">
        <f t="shared" ca="1" si="93"/>
        <v>44560</v>
      </c>
      <c r="K709" s="54">
        <f t="shared" ca="1" si="97"/>
        <v>44560</v>
      </c>
      <c r="L709" s="117">
        <f ca="1">VALUE(IFERROR(VLOOKUP(TEXT(K709,"yyyy-mm-dd"),BDiv_RAW!$L$6:$M$1048576,2,FALSE),0))*$N$2</f>
        <v>0</v>
      </c>
    </row>
    <row r="710" spans="1:12" ht="16.5">
      <c r="A710" s="120">
        <f t="shared" ca="1" si="90"/>
        <v>44561</v>
      </c>
      <c r="B710" s="54">
        <f t="shared" ca="1" si="94"/>
        <v>44561</v>
      </c>
      <c r="C710" s="117">
        <f ca="1">VALUE(IFERROR(VLOOKUP(TEXT(B710,"yyyy-mm-dd"),BDiv_RAW!$C$6:$D$1048576,2,FALSE),0))*$N$2</f>
        <v>0</v>
      </c>
      <c r="D710" s="81">
        <f t="shared" ca="1" si="91"/>
        <v>44561</v>
      </c>
      <c r="E710" s="54">
        <f t="shared" ca="1" si="95"/>
        <v>44561</v>
      </c>
      <c r="F710" s="117">
        <f ca="1">VALUE(IFERROR(VLOOKUP(TEXT(E710,"yyyy-mm-dd"),BDiv_RAW!$F$6:$G$1048576,2,FALSE),0))*$N$2</f>
        <v>0</v>
      </c>
      <c r="G710" s="81">
        <f t="shared" ca="1" si="92"/>
        <v>44561</v>
      </c>
      <c r="H710" s="54">
        <f t="shared" ca="1" si="96"/>
        <v>44561</v>
      </c>
      <c r="I710" s="117">
        <f ca="1">VALUE(IFERROR(VLOOKUP(TEXT(H710,"yyyy-mm-dd"),BDiv_RAW!$I$6:$J$1048576,2,FALSE),0))*$N$2</f>
        <v>0</v>
      </c>
      <c r="J710" s="81">
        <f t="shared" ca="1" si="93"/>
        <v>44561</v>
      </c>
      <c r="K710" s="54">
        <f t="shared" ca="1" si="97"/>
        <v>44561</v>
      </c>
      <c r="L710" s="117">
        <f ca="1">VALUE(IFERROR(VLOOKUP(TEXT(K710,"yyyy-mm-dd"),BDiv_RAW!$L$6:$M$1048576,2,FALSE),0))*$N$2</f>
        <v>0</v>
      </c>
    </row>
    <row r="711" spans="1:12" ht="16.5">
      <c r="A711" s="120">
        <f t="shared" ca="1" si="90"/>
        <v>44562</v>
      </c>
      <c r="B711" s="54">
        <f t="shared" ca="1" si="94"/>
        <v>44562</v>
      </c>
      <c r="C711" s="117">
        <f ca="1">VALUE(IFERROR(VLOOKUP(TEXT(B711,"yyyy-mm-dd"),BDiv_RAW!$C$6:$D$1048576,2,FALSE),0))*$N$2</f>
        <v>0</v>
      </c>
      <c r="D711" s="81">
        <f t="shared" ca="1" si="91"/>
        <v>44562</v>
      </c>
      <c r="E711" s="54">
        <f t="shared" ca="1" si="95"/>
        <v>44562</v>
      </c>
      <c r="F711" s="117">
        <f ca="1">VALUE(IFERROR(VLOOKUP(TEXT(E711,"yyyy-mm-dd"),BDiv_RAW!$F$6:$G$1048576,2,FALSE),0))*$N$2</f>
        <v>0</v>
      </c>
      <c r="G711" s="81">
        <f t="shared" ca="1" si="92"/>
        <v>44562</v>
      </c>
      <c r="H711" s="54">
        <f t="shared" ca="1" si="96"/>
        <v>44562</v>
      </c>
      <c r="I711" s="117">
        <f ca="1">VALUE(IFERROR(VLOOKUP(TEXT(H711,"yyyy-mm-dd"),BDiv_RAW!$I$6:$J$1048576,2,FALSE),0))*$N$2</f>
        <v>0</v>
      </c>
      <c r="J711" s="81">
        <f t="shared" ca="1" si="93"/>
        <v>44562</v>
      </c>
      <c r="K711" s="54">
        <f t="shared" ca="1" si="97"/>
        <v>44562</v>
      </c>
      <c r="L711" s="117">
        <f ca="1">VALUE(IFERROR(VLOOKUP(TEXT(K711,"yyyy-mm-dd"),BDiv_RAW!$L$6:$M$1048576,2,FALSE),0))*$N$2</f>
        <v>0</v>
      </c>
    </row>
    <row r="712" spans="1:12" ht="16.5">
      <c r="A712" s="120">
        <f t="shared" ca="1" si="90"/>
        <v>44563</v>
      </c>
      <c r="B712" s="54">
        <f t="shared" ca="1" si="94"/>
        <v>44563</v>
      </c>
      <c r="C712" s="117">
        <f ca="1">VALUE(IFERROR(VLOOKUP(TEXT(B712,"yyyy-mm-dd"),BDiv_RAW!$C$6:$D$1048576,2,FALSE),0))*$N$2</f>
        <v>0</v>
      </c>
      <c r="D712" s="81">
        <f t="shared" ca="1" si="91"/>
        <v>44563</v>
      </c>
      <c r="E712" s="54">
        <f t="shared" ca="1" si="95"/>
        <v>44563</v>
      </c>
      <c r="F712" s="117">
        <f ca="1">VALUE(IFERROR(VLOOKUP(TEXT(E712,"yyyy-mm-dd"),BDiv_RAW!$F$6:$G$1048576,2,FALSE),0))*$N$2</f>
        <v>0</v>
      </c>
      <c r="G712" s="81">
        <f t="shared" ca="1" si="92"/>
        <v>44563</v>
      </c>
      <c r="H712" s="54">
        <f t="shared" ca="1" si="96"/>
        <v>44563</v>
      </c>
      <c r="I712" s="117">
        <f ca="1">VALUE(IFERROR(VLOOKUP(TEXT(H712,"yyyy-mm-dd"),BDiv_RAW!$I$6:$J$1048576,2,FALSE),0))*$N$2</f>
        <v>0</v>
      </c>
      <c r="J712" s="81">
        <f t="shared" ca="1" si="93"/>
        <v>44563</v>
      </c>
      <c r="K712" s="54">
        <f t="shared" ca="1" si="97"/>
        <v>44563</v>
      </c>
      <c r="L712" s="117">
        <f ca="1">VALUE(IFERROR(VLOOKUP(TEXT(K712,"yyyy-mm-dd"),BDiv_RAW!$L$6:$M$1048576,2,FALSE),0))*$N$2</f>
        <v>0</v>
      </c>
    </row>
    <row r="713" spans="1:12" ht="16.5">
      <c r="A713" s="120">
        <f t="shared" ca="1" si="90"/>
        <v>44564</v>
      </c>
      <c r="B713" s="54">
        <f t="shared" ca="1" si="94"/>
        <v>44564</v>
      </c>
      <c r="C713" s="117">
        <f ca="1">VALUE(IFERROR(VLOOKUP(TEXT(B713,"yyyy-mm-dd"),BDiv_RAW!$C$6:$D$1048576,2,FALSE),0))*$N$2</f>
        <v>0</v>
      </c>
      <c r="D713" s="81">
        <f t="shared" ca="1" si="91"/>
        <v>44564</v>
      </c>
      <c r="E713" s="54">
        <f t="shared" ca="1" si="95"/>
        <v>44564</v>
      </c>
      <c r="F713" s="117">
        <f ca="1">VALUE(IFERROR(VLOOKUP(TEXT(E713,"yyyy-mm-dd"),BDiv_RAW!$F$6:$G$1048576,2,FALSE),0))*$N$2</f>
        <v>0</v>
      </c>
      <c r="G713" s="81">
        <f t="shared" ca="1" si="92"/>
        <v>44564</v>
      </c>
      <c r="H713" s="54">
        <f t="shared" ca="1" si="96"/>
        <v>44564</v>
      </c>
      <c r="I713" s="117">
        <f ca="1">VALUE(IFERROR(VLOOKUP(TEXT(H713,"yyyy-mm-dd"),BDiv_RAW!$I$6:$J$1048576,2,FALSE),0))*$N$2</f>
        <v>0</v>
      </c>
      <c r="J713" s="81">
        <f t="shared" ca="1" si="93"/>
        <v>44564</v>
      </c>
      <c r="K713" s="54">
        <f t="shared" ca="1" si="97"/>
        <v>44564</v>
      </c>
      <c r="L713" s="117">
        <f ca="1">VALUE(IFERROR(VLOOKUP(TEXT(K713,"yyyy-mm-dd"),BDiv_RAW!$L$6:$M$1048576,2,FALSE),0))*$N$2</f>
        <v>0</v>
      </c>
    </row>
    <row r="714" spans="1:12" ht="16.5">
      <c r="A714" s="120">
        <f t="shared" ca="1" si="90"/>
        <v>44565</v>
      </c>
      <c r="B714" s="54">
        <f t="shared" ca="1" si="94"/>
        <v>44565</v>
      </c>
      <c r="C714" s="117">
        <f ca="1">VALUE(IFERROR(VLOOKUP(TEXT(B714,"yyyy-mm-dd"),BDiv_RAW!$C$6:$D$1048576,2,FALSE),0))*$N$2</f>
        <v>0</v>
      </c>
      <c r="D714" s="81">
        <f t="shared" ca="1" si="91"/>
        <v>44565</v>
      </c>
      <c r="E714" s="54">
        <f t="shared" ca="1" si="95"/>
        <v>44565</v>
      </c>
      <c r="F714" s="117">
        <f ca="1">VALUE(IFERROR(VLOOKUP(TEXT(E714,"yyyy-mm-dd"),BDiv_RAW!$F$6:$G$1048576,2,FALSE),0))*$N$2</f>
        <v>0</v>
      </c>
      <c r="G714" s="81">
        <f t="shared" ca="1" si="92"/>
        <v>44565</v>
      </c>
      <c r="H714" s="54">
        <f t="shared" ca="1" si="96"/>
        <v>44565</v>
      </c>
      <c r="I714" s="117">
        <f ca="1">VALUE(IFERROR(VLOOKUP(TEXT(H714,"yyyy-mm-dd"),BDiv_RAW!$I$6:$J$1048576,2,FALSE),0))*$N$2</f>
        <v>0</v>
      </c>
      <c r="J714" s="81">
        <f t="shared" ca="1" si="93"/>
        <v>44565</v>
      </c>
      <c r="K714" s="54">
        <f t="shared" ca="1" si="97"/>
        <v>44565</v>
      </c>
      <c r="L714" s="117">
        <f ca="1">VALUE(IFERROR(VLOOKUP(TEXT(K714,"yyyy-mm-dd"),BDiv_RAW!$L$6:$M$1048576,2,FALSE),0))*$N$2</f>
        <v>0</v>
      </c>
    </row>
    <row r="715" spans="1:12" ht="16.5">
      <c r="A715" s="120">
        <f t="shared" ca="1" si="90"/>
        <v>44566</v>
      </c>
      <c r="B715" s="54">
        <f t="shared" ca="1" si="94"/>
        <v>44566</v>
      </c>
      <c r="C715" s="117">
        <f ca="1">VALUE(IFERROR(VLOOKUP(TEXT(B715,"yyyy-mm-dd"),BDiv_RAW!$C$6:$D$1048576,2,FALSE),0))*$N$2</f>
        <v>0</v>
      </c>
      <c r="D715" s="81">
        <f t="shared" ca="1" si="91"/>
        <v>44566</v>
      </c>
      <c r="E715" s="54">
        <f t="shared" ca="1" si="95"/>
        <v>44566</v>
      </c>
      <c r="F715" s="117">
        <f ca="1">VALUE(IFERROR(VLOOKUP(TEXT(E715,"yyyy-mm-dd"),BDiv_RAW!$F$6:$G$1048576,2,FALSE),0))*$N$2</f>
        <v>0</v>
      </c>
      <c r="G715" s="81">
        <f t="shared" ca="1" si="92"/>
        <v>44566</v>
      </c>
      <c r="H715" s="54">
        <f t="shared" ca="1" si="96"/>
        <v>44566</v>
      </c>
      <c r="I715" s="117">
        <f ca="1">VALUE(IFERROR(VLOOKUP(TEXT(H715,"yyyy-mm-dd"),BDiv_RAW!$I$6:$J$1048576,2,FALSE),0))*$N$2</f>
        <v>0</v>
      </c>
      <c r="J715" s="81">
        <f t="shared" ca="1" si="93"/>
        <v>44566</v>
      </c>
      <c r="K715" s="54">
        <f t="shared" ca="1" si="97"/>
        <v>44566</v>
      </c>
      <c r="L715" s="117">
        <f ca="1">VALUE(IFERROR(VLOOKUP(TEXT(K715,"yyyy-mm-dd"),BDiv_RAW!$L$6:$M$1048576,2,FALSE),0))*$N$2</f>
        <v>0</v>
      </c>
    </row>
    <row r="716" spans="1:12" ht="16.5">
      <c r="A716" s="120">
        <f t="shared" ca="1" si="90"/>
        <v>44567</v>
      </c>
      <c r="B716" s="54">
        <f t="shared" ca="1" si="94"/>
        <v>44567</v>
      </c>
      <c r="C716" s="117">
        <f ca="1">VALUE(IFERROR(VLOOKUP(TEXT(B716,"yyyy-mm-dd"),BDiv_RAW!$C$6:$D$1048576,2,FALSE),0))*$N$2</f>
        <v>0</v>
      </c>
      <c r="D716" s="81">
        <f t="shared" ca="1" si="91"/>
        <v>44567</v>
      </c>
      <c r="E716" s="54">
        <f t="shared" ca="1" si="95"/>
        <v>44567</v>
      </c>
      <c r="F716" s="117">
        <f ca="1">VALUE(IFERROR(VLOOKUP(TEXT(E716,"yyyy-mm-dd"),BDiv_RAW!$F$6:$G$1048576,2,FALSE),0))*$N$2</f>
        <v>0</v>
      </c>
      <c r="G716" s="81">
        <f t="shared" ca="1" si="92"/>
        <v>44567</v>
      </c>
      <c r="H716" s="54">
        <f t="shared" ca="1" si="96"/>
        <v>44567</v>
      </c>
      <c r="I716" s="117">
        <f ca="1">VALUE(IFERROR(VLOOKUP(TEXT(H716,"yyyy-mm-dd"),BDiv_RAW!$I$6:$J$1048576,2,FALSE),0))*$N$2</f>
        <v>0</v>
      </c>
      <c r="J716" s="81">
        <f t="shared" ca="1" si="93"/>
        <v>44567</v>
      </c>
      <c r="K716" s="54">
        <f t="shared" ca="1" si="97"/>
        <v>44567</v>
      </c>
      <c r="L716" s="117">
        <f ca="1">VALUE(IFERROR(VLOOKUP(TEXT(K716,"yyyy-mm-dd"),BDiv_RAW!$L$6:$M$1048576,2,FALSE),0))*$N$2</f>
        <v>0</v>
      </c>
    </row>
    <row r="717" spans="1:12" ht="16.5">
      <c r="A717" s="120">
        <f t="shared" ca="1" si="90"/>
        <v>44568</v>
      </c>
      <c r="B717" s="54">
        <f t="shared" ca="1" si="94"/>
        <v>44568</v>
      </c>
      <c r="C717" s="117">
        <f ca="1">VALUE(IFERROR(VLOOKUP(TEXT(B717,"yyyy-mm-dd"),BDiv_RAW!$C$6:$D$1048576,2,FALSE),0))*$N$2</f>
        <v>0</v>
      </c>
      <c r="D717" s="81">
        <f t="shared" ca="1" si="91"/>
        <v>44568</v>
      </c>
      <c r="E717" s="54">
        <f t="shared" ca="1" si="95"/>
        <v>44568</v>
      </c>
      <c r="F717" s="117">
        <f ca="1">VALUE(IFERROR(VLOOKUP(TEXT(E717,"yyyy-mm-dd"),BDiv_RAW!$F$6:$G$1048576,2,FALSE),0))*$N$2</f>
        <v>0</v>
      </c>
      <c r="G717" s="81">
        <f t="shared" ca="1" si="92"/>
        <v>44568</v>
      </c>
      <c r="H717" s="54">
        <f t="shared" ca="1" si="96"/>
        <v>44568</v>
      </c>
      <c r="I717" s="117">
        <f ca="1">VALUE(IFERROR(VLOOKUP(TEXT(H717,"yyyy-mm-dd"),BDiv_RAW!$I$6:$J$1048576,2,FALSE),0))*$N$2</f>
        <v>0</v>
      </c>
      <c r="J717" s="81">
        <f t="shared" ca="1" si="93"/>
        <v>44568</v>
      </c>
      <c r="K717" s="54">
        <f t="shared" ca="1" si="97"/>
        <v>44568</v>
      </c>
      <c r="L717" s="117">
        <f ca="1">VALUE(IFERROR(VLOOKUP(TEXT(K717,"yyyy-mm-dd"),BDiv_RAW!$L$6:$M$1048576,2,FALSE),0))*$N$2</f>
        <v>0</v>
      </c>
    </row>
    <row r="718" spans="1:12" ht="16.5">
      <c r="A718" s="120">
        <f t="shared" ca="1" si="90"/>
        <v>44569</v>
      </c>
      <c r="B718" s="54">
        <f t="shared" ca="1" si="94"/>
        <v>44569</v>
      </c>
      <c r="C718" s="117">
        <f ca="1">VALUE(IFERROR(VLOOKUP(TEXT(B718,"yyyy-mm-dd"),BDiv_RAW!$C$6:$D$1048576,2,FALSE),0))*$N$2</f>
        <v>0</v>
      </c>
      <c r="D718" s="81">
        <f t="shared" ca="1" si="91"/>
        <v>44569</v>
      </c>
      <c r="E718" s="54">
        <f t="shared" ca="1" si="95"/>
        <v>44569</v>
      </c>
      <c r="F718" s="117">
        <f ca="1">VALUE(IFERROR(VLOOKUP(TEXT(E718,"yyyy-mm-dd"),BDiv_RAW!$F$6:$G$1048576,2,FALSE),0))*$N$2</f>
        <v>0</v>
      </c>
      <c r="G718" s="81">
        <f t="shared" ca="1" si="92"/>
        <v>44569</v>
      </c>
      <c r="H718" s="54">
        <f t="shared" ca="1" si="96"/>
        <v>44569</v>
      </c>
      <c r="I718" s="117">
        <f ca="1">VALUE(IFERROR(VLOOKUP(TEXT(H718,"yyyy-mm-dd"),BDiv_RAW!$I$6:$J$1048576,2,FALSE),0))*$N$2</f>
        <v>0</v>
      </c>
      <c r="J718" s="81">
        <f t="shared" ca="1" si="93"/>
        <v>44569</v>
      </c>
      <c r="K718" s="54">
        <f t="shared" ca="1" si="97"/>
        <v>44569</v>
      </c>
      <c r="L718" s="117">
        <f ca="1">VALUE(IFERROR(VLOOKUP(TEXT(K718,"yyyy-mm-dd"),BDiv_RAW!$L$6:$M$1048576,2,FALSE),0))*$N$2</f>
        <v>0</v>
      </c>
    </row>
    <row r="719" spans="1:12" ht="16.5">
      <c r="A719" s="120">
        <f t="shared" ca="1" si="90"/>
        <v>44570</v>
      </c>
      <c r="B719" s="54">
        <f t="shared" ca="1" si="94"/>
        <v>44570</v>
      </c>
      <c r="C719" s="117">
        <f ca="1">VALUE(IFERROR(VLOOKUP(TEXT(B719,"yyyy-mm-dd"),BDiv_RAW!$C$6:$D$1048576,2,FALSE),0))*$N$2</f>
        <v>0</v>
      </c>
      <c r="D719" s="81">
        <f t="shared" ca="1" si="91"/>
        <v>44570</v>
      </c>
      <c r="E719" s="54">
        <f t="shared" ca="1" si="95"/>
        <v>44570</v>
      </c>
      <c r="F719" s="117">
        <f ca="1">VALUE(IFERROR(VLOOKUP(TEXT(E719,"yyyy-mm-dd"),BDiv_RAW!$F$6:$G$1048576,2,FALSE),0))*$N$2</f>
        <v>0</v>
      </c>
      <c r="G719" s="81">
        <f t="shared" ca="1" si="92"/>
        <v>44570</v>
      </c>
      <c r="H719" s="54">
        <f t="shared" ca="1" si="96"/>
        <v>44570</v>
      </c>
      <c r="I719" s="117">
        <f ca="1">VALUE(IFERROR(VLOOKUP(TEXT(H719,"yyyy-mm-dd"),BDiv_RAW!$I$6:$J$1048576,2,FALSE),0))*$N$2</f>
        <v>0</v>
      </c>
      <c r="J719" s="81">
        <f t="shared" ca="1" si="93"/>
        <v>44570</v>
      </c>
      <c r="K719" s="54">
        <f t="shared" ca="1" si="97"/>
        <v>44570</v>
      </c>
      <c r="L719" s="117">
        <f ca="1">VALUE(IFERROR(VLOOKUP(TEXT(K719,"yyyy-mm-dd"),BDiv_RAW!$L$6:$M$1048576,2,FALSE),0))*$N$2</f>
        <v>0</v>
      </c>
    </row>
    <row r="720" spans="1:12" ht="16.5">
      <c r="A720" s="120">
        <f t="shared" ca="1" si="90"/>
        <v>44571</v>
      </c>
      <c r="B720" s="54">
        <f t="shared" ca="1" si="94"/>
        <v>44571</v>
      </c>
      <c r="C720" s="117">
        <f ca="1">VALUE(IFERROR(VLOOKUP(TEXT(B720,"yyyy-mm-dd"),BDiv_RAW!$C$6:$D$1048576,2,FALSE),0))*$N$2</f>
        <v>0</v>
      </c>
      <c r="D720" s="81">
        <f t="shared" ca="1" si="91"/>
        <v>44571</v>
      </c>
      <c r="E720" s="54">
        <f t="shared" ca="1" si="95"/>
        <v>44571</v>
      </c>
      <c r="F720" s="117">
        <f ca="1">VALUE(IFERROR(VLOOKUP(TEXT(E720,"yyyy-mm-dd"),BDiv_RAW!$F$6:$G$1048576,2,FALSE),0))*$N$2</f>
        <v>0</v>
      </c>
      <c r="G720" s="81">
        <f t="shared" ca="1" si="92"/>
        <v>44571</v>
      </c>
      <c r="H720" s="54">
        <f t="shared" ca="1" si="96"/>
        <v>44571</v>
      </c>
      <c r="I720" s="117">
        <f ca="1">VALUE(IFERROR(VLOOKUP(TEXT(H720,"yyyy-mm-dd"),BDiv_RAW!$I$6:$J$1048576,2,FALSE),0))*$N$2</f>
        <v>0</v>
      </c>
      <c r="J720" s="81">
        <f t="shared" ca="1" si="93"/>
        <v>44571</v>
      </c>
      <c r="K720" s="54">
        <f t="shared" ca="1" si="97"/>
        <v>44571</v>
      </c>
      <c r="L720" s="117">
        <f ca="1">VALUE(IFERROR(VLOOKUP(TEXT(K720,"yyyy-mm-dd"),BDiv_RAW!$L$6:$M$1048576,2,FALSE),0))*$N$2</f>
        <v>0</v>
      </c>
    </row>
    <row r="721" spans="1:12" ht="16.5">
      <c r="A721" s="120">
        <f t="shared" ca="1" si="90"/>
        <v>44572</v>
      </c>
      <c r="B721" s="54">
        <f t="shared" ca="1" si="94"/>
        <v>44572</v>
      </c>
      <c r="C721" s="117">
        <f ca="1">VALUE(IFERROR(VLOOKUP(TEXT(B721,"yyyy-mm-dd"),BDiv_RAW!$C$6:$D$1048576,2,FALSE),0))*$N$2</f>
        <v>0</v>
      </c>
      <c r="D721" s="81">
        <f t="shared" ca="1" si="91"/>
        <v>44572</v>
      </c>
      <c r="E721" s="54">
        <f t="shared" ca="1" si="95"/>
        <v>44572</v>
      </c>
      <c r="F721" s="117">
        <f ca="1">VALUE(IFERROR(VLOOKUP(TEXT(E721,"yyyy-mm-dd"),BDiv_RAW!$F$6:$G$1048576,2,FALSE),0))*$N$2</f>
        <v>0</v>
      </c>
      <c r="G721" s="81">
        <f t="shared" ca="1" si="92"/>
        <v>44572</v>
      </c>
      <c r="H721" s="54">
        <f t="shared" ca="1" si="96"/>
        <v>44572</v>
      </c>
      <c r="I721" s="117">
        <f ca="1">VALUE(IFERROR(VLOOKUP(TEXT(H721,"yyyy-mm-dd"),BDiv_RAW!$I$6:$J$1048576,2,FALSE),0))*$N$2</f>
        <v>0</v>
      </c>
      <c r="J721" s="81">
        <f t="shared" ca="1" si="93"/>
        <v>44572</v>
      </c>
      <c r="K721" s="54">
        <f t="shared" ca="1" si="97"/>
        <v>44572</v>
      </c>
      <c r="L721" s="117">
        <f ca="1">VALUE(IFERROR(VLOOKUP(TEXT(K721,"yyyy-mm-dd"),BDiv_RAW!$L$6:$M$1048576,2,FALSE),0))*$N$2</f>
        <v>0</v>
      </c>
    </row>
    <row r="722" spans="1:12" ht="16.5">
      <c r="A722" s="120">
        <f t="shared" ca="1" si="90"/>
        <v>44573</v>
      </c>
      <c r="B722" s="54">
        <f t="shared" ca="1" si="94"/>
        <v>44573</v>
      </c>
      <c r="C722" s="117">
        <f ca="1">VALUE(IFERROR(VLOOKUP(TEXT(B722,"yyyy-mm-dd"),BDiv_RAW!$C$6:$D$1048576,2,FALSE),0))*$N$2</f>
        <v>0</v>
      </c>
      <c r="D722" s="81">
        <f t="shared" ca="1" si="91"/>
        <v>44573</v>
      </c>
      <c r="E722" s="54">
        <f t="shared" ca="1" si="95"/>
        <v>44573</v>
      </c>
      <c r="F722" s="117">
        <f ca="1">VALUE(IFERROR(VLOOKUP(TEXT(E722,"yyyy-mm-dd"),BDiv_RAW!$F$6:$G$1048576,2,FALSE),0))*$N$2</f>
        <v>0</v>
      </c>
      <c r="G722" s="81">
        <f t="shared" ca="1" si="92"/>
        <v>44573</v>
      </c>
      <c r="H722" s="54">
        <f t="shared" ca="1" si="96"/>
        <v>44573</v>
      </c>
      <c r="I722" s="117">
        <f ca="1">VALUE(IFERROR(VLOOKUP(TEXT(H722,"yyyy-mm-dd"),BDiv_RAW!$I$6:$J$1048576,2,FALSE),0))*$N$2</f>
        <v>0</v>
      </c>
      <c r="J722" s="81">
        <f t="shared" ca="1" si="93"/>
        <v>44573</v>
      </c>
      <c r="K722" s="54">
        <f t="shared" ca="1" si="97"/>
        <v>44573</v>
      </c>
      <c r="L722" s="117">
        <f ca="1">VALUE(IFERROR(VLOOKUP(TEXT(K722,"yyyy-mm-dd"),BDiv_RAW!$L$6:$M$1048576,2,FALSE),0))*$N$2</f>
        <v>0</v>
      </c>
    </row>
    <row r="723" spans="1:12" ht="16.5">
      <c r="A723" s="120">
        <f t="shared" ca="1" si="90"/>
        <v>44574</v>
      </c>
      <c r="B723" s="54">
        <f t="shared" ca="1" si="94"/>
        <v>44574</v>
      </c>
      <c r="C723" s="117">
        <f ca="1">VALUE(IFERROR(VLOOKUP(TEXT(B723,"yyyy-mm-dd"),BDiv_RAW!$C$6:$D$1048576,2,FALSE),0))*$N$2</f>
        <v>0</v>
      </c>
      <c r="D723" s="81">
        <f t="shared" ca="1" si="91"/>
        <v>44574</v>
      </c>
      <c r="E723" s="54">
        <f t="shared" ca="1" si="95"/>
        <v>44574</v>
      </c>
      <c r="F723" s="117">
        <f ca="1">VALUE(IFERROR(VLOOKUP(TEXT(E723,"yyyy-mm-dd"),BDiv_RAW!$F$6:$G$1048576,2,FALSE),0))*$N$2</f>
        <v>0</v>
      </c>
      <c r="G723" s="81">
        <f t="shared" ca="1" si="92"/>
        <v>44574</v>
      </c>
      <c r="H723" s="54">
        <f t="shared" ca="1" si="96"/>
        <v>44574</v>
      </c>
      <c r="I723" s="117">
        <f ca="1">VALUE(IFERROR(VLOOKUP(TEXT(H723,"yyyy-mm-dd"),BDiv_RAW!$I$6:$J$1048576,2,FALSE),0))*$N$2</f>
        <v>0</v>
      </c>
      <c r="J723" s="81">
        <f t="shared" ca="1" si="93"/>
        <v>44574</v>
      </c>
      <c r="K723" s="54">
        <f t="shared" ca="1" si="97"/>
        <v>44574</v>
      </c>
      <c r="L723" s="117">
        <f ca="1">VALUE(IFERROR(VLOOKUP(TEXT(K723,"yyyy-mm-dd"),BDiv_RAW!$L$6:$M$1048576,2,FALSE),0))*$N$2</f>
        <v>0</v>
      </c>
    </row>
    <row r="724" spans="1:12" ht="16.5">
      <c r="A724" s="120">
        <f t="shared" ca="1" si="90"/>
        <v>44575</v>
      </c>
      <c r="B724" s="54">
        <f t="shared" ca="1" si="94"/>
        <v>44575</v>
      </c>
      <c r="C724" s="117">
        <f ca="1">VALUE(IFERROR(VLOOKUP(TEXT(B724,"yyyy-mm-dd"),BDiv_RAW!$C$6:$D$1048576,2,FALSE),0))*$N$2</f>
        <v>0</v>
      </c>
      <c r="D724" s="81">
        <f t="shared" ca="1" si="91"/>
        <v>44575</v>
      </c>
      <c r="E724" s="54">
        <f t="shared" ca="1" si="95"/>
        <v>44575</v>
      </c>
      <c r="F724" s="117">
        <f ca="1">VALUE(IFERROR(VLOOKUP(TEXT(E724,"yyyy-mm-dd"),BDiv_RAW!$F$6:$G$1048576,2,FALSE),0))*$N$2</f>
        <v>0</v>
      </c>
      <c r="G724" s="81">
        <f t="shared" ca="1" si="92"/>
        <v>44575</v>
      </c>
      <c r="H724" s="54">
        <f t="shared" ca="1" si="96"/>
        <v>44575</v>
      </c>
      <c r="I724" s="117">
        <f ca="1">VALUE(IFERROR(VLOOKUP(TEXT(H724,"yyyy-mm-dd"),BDiv_RAW!$I$6:$J$1048576,2,FALSE),0))*$N$2</f>
        <v>0</v>
      </c>
      <c r="J724" s="81">
        <f t="shared" ca="1" si="93"/>
        <v>44575</v>
      </c>
      <c r="K724" s="54">
        <f t="shared" ca="1" si="97"/>
        <v>44575</v>
      </c>
      <c r="L724" s="117">
        <f ca="1">VALUE(IFERROR(VLOOKUP(TEXT(K724,"yyyy-mm-dd"),BDiv_RAW!$L$6:$M$1048576,2,FALSE),0))*$N$2</f>
        <v>0</v>
      </c>
    </row>
    <row r="725" spans="1:12" ht="16.5">
      <c r="A725" s="120">
        <f t="shared" ca="1" si="90"/>
        <v>44576</v>
      </c>
      <c r="B725" s="54">
        <f t="shared" ca="1" si="94"/>
        <v>44576</v>
      </c>
      <c r="C725" s="117">
        <f ca="1">VALUE(IFERROR(VLOOKUP(TEXT(B725,"yyyy-mm-dd"),BDiv_RAW!$C$6:$D$1048576,2,FALSE),0))*$N$2</f>
        <v>0</v>
      </c>
      <c r="D725" s="81">
        <f t="shared" ca="1" si="91"/>
        <v>44576</v>
      </c>
      <c r="E725" s="54">
        <f t="shared" ca="1" si="95"/>
        <v>44576</v>
      </c>
      <c r="F725" s="117">
        <f ca="1">VALUE(IFERROR(VLOOKUP(TEXT(E725,"yyyy-mm-dd"),BDiv_RAW!$F$6:$G$1048576,2,FALSE),0))*$N$2</f>
        <v>0</v>
      </c>
      <c r="G725" s="81">
        <f t="shared" ca="1" si="92"/>
        <v>44576</v>
      </c>
      <c r="H725" s="54">
        <f t="shared" ca="1" si="96"/>
        <v>44576</v>
      </c>
      <c r="I725" s="117">
        <f ca="1">VALUE(IFERROR(VLOOKUP(TEXT(H725,"yyyy-mm-dd"),BDiv_RAW!$I$6:$J$1048576,2,FALSE),0))*$N$2</f>
        <v>0</v>
      </c>
      <c r="J725" s="81">
        <f t="shared" ca="1" si="93"/>
        <v>44576</v>
      </c>
      <c r="K725" s="54">
        <f t="shared" ca="1" si="97"/>
        <v>44576</v>
      </c>
      <c r="L725" s="117">
        <f ca="1">VALUE(IFERROR(VLOOKUP(TEXT(K725,"yyyy-mm-dd"),BDiv_RAW!$L$6:$M$1048576,2,FALSE),0))*$N$2</f>
        <v>0</v>
      </c>
    </row>
    <row r="726" spans="1:12" ht="16.5">
      <c r="A726" s="120">
        <f t="shared" ca="1" si="90"/>
        <v>44577</v>
      </c>
      <c r="B726" s="54">
        <f t="shared" ca="1" si="94"/>
        <v>44577</v>
      </c>
      <c r="C726" s="117">
        <f ca="1">VALUE(IFERROR(VLOOKUP(TEXT(B726,"yyyy-mm-dd"),BDiv_RAW!$C$6:$D$1048576,2,FALSE),0))*$N$2</f>
        <v>0</v>
      </c>
      <c r="D726" s="81">
        <f t="shared" ca="1" si="91"/>
        <v>44577</v>
      </c>
      <c r="E726" s="54">
        <f t="shared" ca="1" si="95"/>
        <v>44577</v>
      </c>
      <c r="F726" s="117">
        <f ca="1">VALUE(IFERROR(VLOOKUP(TEXT(E726,"yyyy-mm-dd"),BDiv_RAW!$F$6:$G$1048576,2,FALSE),0))*$N$2</f>
        <v>0</v>
      </c>
      <c r="G726" s="81">
        <f t="shared" ca="1" si="92"/>
        <v>44577</v>
      </c>
      <c r="H726" s="54">
        <f t="shared" ca="1" si="96"/>
        <v>44577</v>
      </c>
      <c r="I726" s="117">
        <f ca="1">VALUE(IFERROR(VLOOKUP(TEXT(H726,"yyyy-mm-dd"),BDiv_RAW!$I$6:$J$1048576,2,FALSE),0))*$N$2</f>
        <v>0</v>
      </c>
      <c r="J726" s="81">
        <f t="shared" ca="1" si="93"/>
        <v>44577</v>
      </c>
      <c r="K726" s="54">
        <f t="shared" ca="1" si="97"/>
        <v>44577</v>
      </c>
      <c r="L726" s="117">
        <f ca="1">VALUE(IFERROR(VLOOKUP(TEXT(K726,"yyyy-mm-dd"),BDiv_RAW!$L$6:$M$1048576,2,FALSE),0))*$N$2</f>
        <v>0</v>
      </c>
    </row>
    <row r="727" spans="1:12" ht="16.5">
      <c r="A727" s="120">
        <f t="shared" ca="1" si="90"/>
        <v>44578</v>
      </c>
      <c r="B727" s="54">
        <f t="shared" ca="1" si="94"/>
        <v>44578</v>
      </c>
      <c r="C727" s="117">
        <f ca="1">VALUE(IFERROR(VLOOKUP(TEXT(B727,"yyyy-mm-dd"),BDiv_RAW!$C$6:$D$1048576,2,FALSE),0))*$N$2</f>
        <v>0</v>
      </c>
      <c r="D727" s="81">
        <f t="shared" ca="1" si="91"/>
        <v>44578</v>
      </c>
      <c r="E727" s="54">
        <f t="shared" ca="1" si="95"/>
        <v>44578</v>
      </c>
      <c r="F727" s="117">
        <f ca="1">VALUE(IFERROR(VLOOKUP(TEXT(E727,"yyyy-mm-dd"),BDiv_RAW!$F$6:$G$1048576,2,FALSE),0))*$N$2</f>
        <v>0</v>
      </c>
      <c r="G727" s="81">
        <f t="shared" ca="1" si="92"/>
        <v>44578</v>
      </c>
      <c r="H727" s="54">
        <f t="shared" ca="1" si="96"/>
        <v>44578</v>
      </c>
      <c r="I727" s="117">
        <f ca="1">VALUE(IFERROR(VLOOKUP(TEXT(H727,"yyyy-mm-dd"),BDiv_RAW!$I$6:$J$1048576,2,FALSE),0))*$N$2</f>
        <v>0</v>
      </c>
      <c r="J727" s="81">
        <f t="shared" ca="1" si="93"/>
        <v>44578</v>
      </c>
      <c r="K727" s="54">
        <f t="shared" ca="1" si="97"/>
        <v>44578</v>
      </c>
      <c r="L727" s="117">
        <f ca="1">VALUE(IFERROR(VLOOKUP(TEXT(K727,"yyyy-mm-dd"),BDiv_RAW!$L$6:$M$1048576,2,FALSE),0))*$N$2</f>
        <v>0</v>
      </c>
    </row>
    <row r="728" spans="1:12" ht="16.5">
      <c r="A728" s="120">
        <f t="shared" ca="1" si="90"/>
        <v>44579</v>
      </c>
      <c r="B728" s="54">
        <f t="shared" ca="1" si="94"/>
        <v>44579</v>
      </c>
      <c r="C728" s="117">
        <f ca="1">VALUE(IFERROR(VLOOKUP(TEXT(B728,"yyyy-mm-dd"),BDiv_RAW!$C$6:$D$1048576,2,FALSE),0))*$N$2</f>
        <v>0</v>
      </c>
      <c r="D728" s="81">
        <f t="shared" ca="1" si="91"/>
        <v>44579</v>
      </c>
      <c r="E728" s="54">
        <f t="shared" ca="1" si="95"/>
        <v>44579</v>
      </c>
      <c r="F728" s="117">
        <f ca="1">VALUE(IFERROR(VLOOKUP(TEXT(E728,"yyyy-mm-dd"),BDiv_RAW!$F$6:$G$1048576,2,FALSE),0))*$N$2</f>
        <v>0</v>
      </c>
      <c r="G728" s="81">
        <f t="shared" ca="1" si="92"/>
        <v>44579</v>
      </c>
      <c r="H728" s="54">
        <f t="shared" ca="1" si="96"/>
        <v>44579</v>
      </c>
      <c r="I728" s="117">
        <f ca="1">VALUE(IFERROR(VLOOKUP(TEXT(H728,"yyyy-mm-dd"),BDiv_RAW!$I$6:$J$1048576,2,FALSE),0))*$N$2</f>
        <v>0</v>
      </c>
      <c r="J728" s="81">
        <f t="shared" ca="1" si="93"/>
        <v>44579</v>
      </c>
      <c r="K728" s="54">
        <f t="shared" ca="1" si="97"/>
        <v>44579</v>
      </c>
      <c r="L728" s="117">
        <f ca="1">VALUE(IFERROR(VLOOKUP(TEXT(K728,"yyyy-mm-dd"),BDiv_RAW!$L$6:$M$1048576,2,FALSE),0))*$N$2</f>
        <v>0</v>
      </c>
    </row>
    <row r="729" spans="1:12" ht="16.5">
      <c r="A729" s="120">
        <f t="shared" ca="1" si="90"/>
        <v>44580</v>
      </c>
      <c r="B729" s="54">
        <f t="shared" ca="1" si="94"/>
        <v>44580</v>
      </c>
      <c r="C729" s="117">
        <f ca="1">VALUE(IFERROR(VLOOKUP(TEXT(B729,"yyyy-mm-dd"),BDiv_RAW!$C$6:$D$1048576,2,FALSE),0))*$N$2</f>
        <v>0</v>
      </c>
      <c r="D729" s="81">
        <f t="shared" ca="1" si="91"/>
        <v>44580</v>
      </c>
      <c r="E729" s="54">
        <f t="shared" ca="1" si="95"/>
        <v>44580</v>
      </c>
      <c r="F729" s="117">
        <f ca="1">VALUE(IFERROR(VLOOKUP(TEXT(E729,"yyyy-mm-dd"),BDiv_RAW!$F$6:$G$1048576,2,FALSE),0))*$N$2</f>
        <v>0</v>
      </c>
      <c r="G729" s="81">
        <f t="shared" ca="1" si="92"/>
        <v>44580</v>
      </c>
      <c r="H729" s="54">
        <f t="shared" ca="1" si="96"/>
        <v>44580</v>
      </c>
      <c r="I729" s="117">
        <f ca="1">VALUE(IFERROR(VLOOKUP(TEXT(H729,"yyyy-mm-dd"),BDiv_RAW!$I$6:$J$1048576,2,FALSE),0))*$N$2</f>
        <v>0</v>
      </c>
      <c r="J729" s="81">
        <f t="shared" ca="1" si="93"/>
        <v>44580</v>
      </c>
      <c r="K729" s="54">
        <f t="shared" ca="1" si="97"/>
        <v>44580</v>
      </c>
      <c r="L729" s="117">
        <f ca="1">VALUE(IFERROR(VLOOKUP(TEXT(K729,"yyyy-mm-dd"),BDiv_RAW!$L$6:$M$1048576,2,FALSE),0))*$N$2</f>
        <v>0</v>
      </c>
    </row>
    <row r="730" spans="1:12" ht="16.5">
      <c r="A730" s="120">
        <f t="shared" ca="1" si="90"/>
        <v>44581</v>
      </c>
      <c r="B730" s="54">
        <f t="shared" ca="1" si="94"/>
        <v>44581</v>
      </c>
      <c r="C730" s="117">
        <f ca="1">VALUE(IFERROR(VLOOKUP(TEXT(B730,"yyyy-mm-dd"),BDiv_RAW!$C$6:$D$1048576,2,FALSE),0))*$N$2</f>
        <v>0</v>
      </c>
      <c r="D730" s="81">
        <f t="shared" ca="1" si="91"/>
        <v>44581</v>
      </c>
      <c r="E730" s="54">
        <f t="shared" ca="1" si="95"/>
        <v>44581</v>
      </c>
      <c r="F730" s="117">
        <f ca="1">VALUE(IFERROR(VLOOKUP(TEXT(E730,"yyyy-mm-dd"),BDiv_RAW!$F$6:$G$1048576,2,FALSE),0))*$N$2</f>
        <v>0</v>
      </c>
      <c r="G730" s="81">
        <f t="shared" ca="1" si="92"/>
        <v>44581</v>
      </c>
      <c r="H730" s="54">
        <f t="shared" ca="1" si="96"/>
        <v>44581</v>
      </c>
      <c r="I730" s="117">
        <f ca="1">VALUE(IFERROR(VLOOKUP(TEXT(H730,"yyyy-mm-dd"),BDiv_RAW!$I$6:$J$1048576,2,FALSE),0))*$N$2</f>
        <v>0</v>
      </c>
      <c r="J730" s="81">
        <f t="shared" ca="1" si="93"/>
        <v>44581</v>
      </c>
      <c r="K730" s="54">
        <f t="shared" ca="1" si="97"/>
        <v>44581</v>
      </c>
      <c r="L730" s="117">
        <f ca="1">VALUE(IFERROR(VLOOKUP(TEXT(K730,"yyyy-mm-dd"),BDiv_RAW!$L$6:$M$1048576,2,FALSE),0))*$N$2</f>
        <v>0</v>
      </c>
    </row>
    <row r="731" spans="1:12" ht="16.5">
      <c r="A731" s="120">
        <f t="shared" ca="1" si="90"/>
        <v>44582</v>
      </c>
      <c r="B731" s="54">
        <f t="shared" ca="1" si="94"/>
        <v>44582</v>
      </c>
      <c r="C731" s="117">
        <f ca="1">VALUE(IFERROR(VLOOKUP(TEXT(B731,"yyyy-mm-dd"),BDiv_RAW!$C$6:$D$1048576,2,FALSE),0))*$N$2</f>
        <v>0</v>
      </c>
      <c r="D731" s="81">
        <f t="shared" ca="1" si="91"/>
        <v>44582</v>
      </c>
      <c r="E731" s="54">
        <f t="shared" ca="1" si="95"/>
        <v>44582</v>
      </c>
      <c r="F731" s="117">
        <f ca="1">VALUE(IFERROR(VLOOKUP(TEXT(E731,"yyyy-mm-dd"),BDiv_RAW!$F$6:$G$1048576,2,FALSE),0))*$N$2</f>
        <v>0</v>
      </c>
      <c r="G731" s="81">
        <f t="shared" ca="1" si="92"/>
        <v>44582</v>
      </c>
      <c r="H731" s="54">
        <f t="shared" ca="1" si="96"/>
        <v>44582</v>
      </c>
      <c r="I731" s="117">
        <f ca="1">VALUE(IFERROR(VLOOKUP(TEXT(H731,"yyyy-mm-dd"),BDiv_RAW!$I$6:$J$1048576,2,FALSE),0))*$N$2</f>
        <v>0</v>
      </c>
      <c r="J731" s="81">
        <f t="shared" ca="1" si="93"/>
        <v>44582</v>
      </c>
      <c r="K731" s="54">
        <f t="shared" ca="1" si="97"/>
        <v>44582</v>
      </c>
      <c r="L731" s="117">
        <f ca="1">VALUE(IFERROR(VLOOKUP(TEXT(K731,"yyyy-mm-dd"),BDiv_RAW!$L$6:$M$1048576,2,FALSE),0))*$N$2</f>
        <v>0</v>
      </c>
    </row>
    <row r="732" spans="1:12" ht="16.5">
      <c r="A732" s="120">
        <f t="shared" ca="1" si="90"/>
        <v>44583</v>
      </c>
      <c r="B732" s="54">
        <f t="shared" ca="1" si="94"/>
        <v>44583</v>
      </c>
      <c r="C732" s="117">
        <f ca="1">VALUE(IFERROR(VLOOKUP(TEXT(B732,"yyyy-mm-dd"),BDiv_RAW!$C$6:$D$1048576,2,FALSE),0))*$N$2</f>
        <v>0</v>
      </c>
      <c r="D732" s="81">
        <f t="shared" ca="1" si="91"/>
        <v>44583</v>
      </c>
      <c r="E732" s="54">
        <f t="shared" ca="1" si="95"/>
        <v>44583</v>
      </c>
      <c r="F732" s="117">
        <f ca="1">VALUE(IFERROR(VLOOKUP(TEXT(E732,"yyyy-mm-dd"),BDiv_RAW!$F$6:$G$1048576,2,FALSE),0))*$N$2</f>
        <v>0</v>
      </c>
      <c r="G732" s="81">
        <f t="shared" ca="1" si="92"/>
        <v>44583</v>
      </c>
      <c r="H732" s="54">
        <f t="shared" ca="1" si="96"/>
        <v>44583</v>
      </c>
      <c r="I732" s="117">
        <f ca="1">VALUE(IFERROR(VLOOKUP(TEXT(H732,"yyyy-mm-dd"),BDiv_RAW!$I$6:$J$1048576,2,FALSE),0))*$N$2</f>
        <v>0</v>
      </c>
      <c r="J732" s="81">
        <f t="shared" ca="1" si="93"/>
        <v>44583</v>
      </c>
      <c r="K732" s="54">
        <f t="shared" ca="1" si="97"/>
        <v>44583</v>
      </c>
      <c r="L732" s="117">
        <f ca="1">VALUE(IFERROR(VLOOKUP(TEXT(K732,"yyyy-mm-dd"),BDiv_RAW!$L$6:$M$1048576,2,FALSE),0))*$N$2</f>
        <v>0</v>
      </c>
    </row>
    <row r="733" spans="1:12" ht="16.5">
      <c r="A733" s="120">
        <f t="shared" ca="1" si="90"/>
        <v>44584</v>
      </c>
      <c r="B733" s="54">
        <f t="shared" ca="1" si="94"/>
        <v>44584</v>
      </c>
      <c r="C733" s="117">
        <f ca="1">VALUE(IFERROR(VLOOKUP(TEXT(B733,"yyyy-mm-dd"),BDiv_RAW!$C$6:$D$1048576,2,FALSE),0))*$N$2</f>
        <v>0</v>
      </c>
      <c r="D733" s="81">
        <f t="shared" ca="1" si="91"/>
        <v>44584</v>
      </c>
      <c r="E733" s="54">
        <f t="shared" ca="1" si="95"/>
        <v>44584</v>
      </c>
      <c r="F733" s="117">
        <f ca="1">VALUE(IFERROR(VLOOKUP(TEXT(E733,"yyyy-mm-dd"),BDiv_RAW!$F$6:$G$1048576,2,FALSE),0))*$N$2</f>
        <v>0</v>
      </c>
      <c r="G733" s="81">
        <f t="shared" ca="1" si="92"/>
        <v>44584</v>
      </c>
      <c r="H733" s="54">
        <f t="shared" ca="1" si="96"/>
        <v>44584</v>
      </c>
      <c r="I733" s="117">
        <f ca="1">VALUE(IFERROR(VLOOKUP(TEXT(H733,"yyyy-mm-dd"),BDiv_RAW!$I$6:$J$1048576,2,FALSE),0))*$N$2</f>
        <v>0</v>
      </c>
      <c r="J733" s="81">
        <f t="shared" ca="1" si="93"/>
        <v>44584</v>
      </c>
      <c r="K733" s="54">
        <f t="shared" ca="1" si="97"/>
        <v>44584</v>
      </c>
      <c r="L733" s="117">
        <f ca="1">VALUE(IFERROR(VLOOKUP(TEXT(K733,"yyyy-mm-dd"),BDiv_RAW!$L$6:$M$1048576,2,FALSE),0))*$N$2</f>
        <v>0</v>
      </c>
    </row>
    <row r="734" spans="1:12" ht="16.5">
      <c r="A734" s="120">
        <f t="shared" ca="1" si="90"/>
        <v>44585</v>
      </c>
      <c r="B734" s="54">
        <f t="shared" ca="1" si="94"/>
        <v>44585</v>
      </c>
      <c r="C734" s="117">
        <f ca="1">VALUE(IFERROR(VLOOKUP(TEXT(B734,"yyyy-mm-dd"),BDiv_RAW!$C$6:$D$1048576,2,FALSE),0))*$N$2</f>
        <v>0</v>
      </c>
      <c r="D734" s="81">
        <f t="shared" ca="1" si="91"/>
        <v>44585</v>
      </c>
      <c r="E734" s="54">
        <f t="shared" ca="1" si="95"/>
        <v>44585</v>
      </c>
      <c r="F734" s="117">
        <f ca="1">VALUE(IFERROR(VLOOKUP(TEXT(E734,"yyyy-mm-dd"),BDiv_RAW!$F$6:$G$1048576,2,FALSE),0))*$N$2</f>
        <v>0</v>
      </c>
      <c r="G734" s="81">
        <f t="shared" ca="1" si="92"/>
        <v>44585</v>
      </c>
      <c r="H734" s="54">
        <f t="shared" ca="1" si="96"/>
        <v>44585</v>
      </c>
      <c r="I734" s="117">
        <f ca="1">VALUE(IFERROR(VLOOKUP(TEXT(H734,"yyyy-mm-dd"),BDiv_RAW!$I$6:$J$1048576,2,FALSE),0))*$N$2</f>
        <v>0</v>
      </c>
      <c r="J734" s="81">
        <f t="shared" ca="1" si="93"/>
        <v>44585</v>
      </c>
      <c r="K734" s="54">
        <f t="shared" ca="1" si="97"/>
        <v>44585</v>
      </c>
      <c r="L734" s="117">
        <f ca="1">VALUE(IFERROR(VLOOKUP(TEXT(K734,"yyyy-mm-dd"),BDiv_RAW!$L$6:$M$1048576,2,FALSE),0))*$N$2</f>
        <v>0</v>
      </c>
    </row>
    <row r="735" spans="1:12" ht="16.5">
      <c r="A735" s="120">
        <f t="shared" ca="1" si="90"/>
        <v>44586</v>
      </c>
      <c r="B735" s="54">
        <f t="shared" ca="1" si="94"/>
        <v>44586</v>
      </c>
      <c r="C735" s="117">
        <f ca="1">VALUE(IFERROR(VLOOKUP(TEXT(B735,"yyyy-mm-dd"),BDiv_RAW!$C$6:$D$1048576,2,FALSE),0))*$N$2</f>
        <v>0</v>
      </c>
      <c r="D735" s="81">
        <f t="shared" ca="1" si="91"/>
        <v>44586</v>
      </c>
      <c r="E735" s="54">
        <f t="shared" ca="1" si="95"/>
        <v>44586</v>
      </c>
      <c r="F735" s="117">
        <f ca="1">VALUE(IFERROR(VLOOKUP(TEXT(E735,"yyyy-mm-dd"),BDiv_RAW!$F$6:$G$1048576,2,FALSE),0))*$N$2</f>
        <v>0</v>
      </c>
      <c r="G735" s="81">
        <f t="shared" ca="1" si="92"/>
        <v>44586</v>
      </c>
      <c r="H735" s="54">
        <f t="shared" ca="1" si="96"/>
        <v>44586</v>
      </c>
      <c r="I735" s="117">
        <f ca="1">VALUE(IFERROR(VLOOKUP(TEXT(H735,"yyyy-mm-dd"),BDiv_RAW!$I$6:$J$1048576,2,FALSE),0))*$N$2</f>
        <v>0</v>
      </c>
      <c r="J735" s="81">
        <f t="shared" ca="1" si="93"/>
        <v>44586</v>
      </c>
      <c r="K735" s="54">
        <f t="shared" ca="1" si="97"/>
        <v>44586</v>
      </c>
      <c r="L735" s="117">
        <f ca="1">VALUE(IFERROR(VLOOKUP(TEXT(K735,"yyyy-mm-dd"),BDiv_RAW!$L$6:$M$1048576,2,FALSE),0))*$N$2</f>
        <v>0</v>
      </c>
    </row>
    <row r="736" spans="1:12" ht="16.5">
      <c r="A736" s="120">
        <f t="shared" ca="1" si="90"/>
        <v>44587</v>
      </c>
      <c r="B736" s="54">
        <f t="shared" ca="1" si="94"/>
        <v>44587</v>
      </c>
      <c r="C736" s="117">
        <f ca="1">VALUE(IFERROR(VLOOKUP(TEXT(B736,"yyyy-mm-dd"),BDiv_RAW!$C$6:$D$1048576,2,FALSE),0))*$N$2</f>
        <v>0</v>
      </c>
      <c r="D736" s="81">
        <f t="shared" ca="1" si="91"/>
        <v>44587</v>
      </c>
      <c r="E736" s="54">
        <f t="shared" ca="1" si="95"/>
        <v>44587</v>
      </c>
      <c r="F736" s="117">
        <f ca="1">VALUE(IFERROR(VLOOKUP(TEXT(E736,"yyyy-mm-dd"),BDiv_RAW!$F$6:$G$1048576,2,FALSE),0))*$N$2</f>
        <v>0</v>
      </c>
      <c r="G736" s="81">
        <f t="shared" ca="1" si="92"/>
        <v>44587</v>
      </c>
      <c r="H736" s="54">
        <f t="shared" ca="1" si="96"/>
        <v>44587</v>
      </c>
      <c r="I736" s="117">
        <f ca="1">VALUE(IFERROR(VLOOKUP(TEXT(H736,"yyyy-mm-dd"),BDiv_RAW!$I$6:$J$1048576,2,FALSE),0))*$N$2</f>
        <v>0</v>
      </c>
      <c r="J736" s="81">
        <f t="shared" ca="1" si="93"/>
        <v>44587</v>
      </c>
      <c r="K736" s="54">
        <f t="shared" ca="1" si="97"/>
        <v>44587</v>
      </c>
      <c r="L736" s="117">
        <f ca="1">VALUE(IFERROR(VLOOKUP(TEXT(K736,"yyyy-mm-dd"),BDiv_RAW!$L$6:$M$1048576,2,FALSE),0))*$N$2</f>
        <v>0</v>
      </c>
    </row>
    <row r="737" spans="1:12" ht="16.5">
      <c r="A737" s="120">
        <f t="shared" ca="1" si="90"/>
        <v>44588</v>
      </c>
      <c r="B737" s="54">
        <f t="shared" ca="1" si="94"/>
        <v>44588</v>
      </c>
      <c r="C737" s="117">
        <f ca="1">VALUE(IFERROR(VLOOKUP(TEXT(B737,"yyyy-mm-dd"),BDiv_RAW!$C$6:$D$1048576,2,FALSE),0))*$N$2</f>
        <v>0</v>
      </c>
      <c r="D737" s="81">
        <f t="shared" ca="1" si="91"/>
        <v>44588</v>
      </c>
      <c r="E737" s="54">
        <f t="shared" ca="1" si="95"/>
        <v>44588</v>
      </c>
      <c r="F737" s="117">
        <f ca="1">VALUE(IFERROR(VLOOKUP(TEXT(E737,"yyyy-mm-dd"),BDiv_RAW!$F$6:$G$1048576,2,FALSE),0))*$N$2</f>
        <v>0</v>
      </c>
      <c r="G737" s="81">
        <f t="shared" ca="1" si="92"/>
        <v>44588</v>
      </c>
      <c r="H737" s="54">
        <f t="shared" ca="1" si="96"/>
        <v>44588</v>
      </c>
      <c r="I737" s="117">
        <f ca="1">VALUE(IFERROR(VLOOKUP(TEXT(H737,"yyyy-mm-dd"),BDiv_RAW!$I$6:$J$1048576,2,FALSE),0))*$N$2</f>
        <v>0</v>
      </c>
      <c r="J737" s="81">
        <f t="shared" ca="1" si="93"/>
        <v>44588</v>
      </c>
      <c r="K737" s="54">
        <f t="shared" ca="1" si="97"/>
        <v>44588</v>
      </c>
      <c r="L737" s="117">
        <f ca="1">VALUE(IFERROR(VLOOKUP(TEXT(K737,"yyyy-mm-dd"),BDiv_RAW!$L$6:$M$1048576,2,FALSE),0))*$N$2</f>
        <v>0</v>
      </c>
    </row>
    <row r="738" spans="1:12" ht="16.5">
      <c r="A738" s="120">
        <f t="shared" ca="1" si="90"/>
        <v>44589</v>
      </c>
      <c r="B738" s="54">
        <f t="shared" ca="1" si="94"/>
        <v>44589</v>
      </c>
      <c r="C738" s="117">
        <f ca="1">VALUE(IFERROR(VLOOKUP(TEXT(B738,"yyyy-mm-dd"),BDiv_RAW!$C$6:$D$1048576,2,FALSE),0))*$N$2</f>
        <v>0</v>
      </c>
      <c r="D738" s="81">
        <f t="shared" ca="1" si="91"/>
        <v>44589</v>
      </c>
      <c r="E738" s="54">
        <f t="shared" ca="1" si="95"/>
        <v>44589</v>
      </c>
      <c r="F738" s="117">
        <f ca="1">VALUE(IFERROR(VLOOKUP(TEXT(E738,"yyyy-mm-dd"),BDiv_RAW!$F$6:$G$1048576,2,FALSE),0))*$N$2</f>
        <v>0</v>
      </c>
      <c r="G738" s="81">
        <f t="shared" ca="1" si="92"/>
        <v>44589</v>
      </c>
      <c r="H738" s="54">
        <f t="shared" ca="1" si="96"/>
        <v>44589</v>
      </c>
      <c r="I738" s="117">
        <f ca="1">VALUE(IFERROR(VLOOKUP(TEXT(H738,"yyyy-mm-dd"),BDiv_RAW!$I$6:$J$1048576,2,FALSE),0))*$N$2</f>
        <v>0</v>
      </c>
      <c r="J738" s="81">
        <f t="shared" ca="1" si="93"/>
        <v>44589</v>
      </c>
      <c r="K738" s="54">
        <f t="shared" ca="1" si="97"/>
        <v>44589</v>
      </c>
      <c r="L738" s="117">
        <f ca="1">VALUE(IFERROR(VLOOKUP(TEXT(K738,"yyyy-mm-dd"),BDiv_RAW!$L$6:$M$1048576,2,FALSE),0))*$N$2</f>
        <v>0</v>
      </c>
    </row>
    <row r="739" spans="1:12" ht="16.5">
      <c r="A739" s="120">
        <f t="shared" ca="1" si="90"/>
        <v>44590</v>
      </c>
      <c r="B739" s="54">
        <f t="shared" ca="1" si="94"/>
        <v>44590</v>
      </c>
      <c r="C739" s="117">
        <f ca="1">VALUE(IFERROR(VLOOKUP(TEXT(B739,"yyyy-mm-dd"),BDiv_RAW!$C$6:$D$1048576,2,FALSE),0))*$N$2</f>
        <v>0</v>
      </c>
      <c r="D739" s="81">
        <f t="shared" ca="1" si="91"/>
        <v>44590</v>
      </c>
      <c r="E739" s="54">
        <f t="shared" ca="1" si="95"/>
        <v>44590</v>
      </c>
      <c r="F739" s="117">
        <f ca="1">VALUE(IFERROR(VLOOKUP(TEXT(E739,"yyyy-mm-dd"),BDiv_RAW!$F$6:$G$1048576,2,FALSE),0))*$N$2</f>
        <v>0</v>
      </c>
      <c r="G739" s="81">
        <f t="shared" ca="1" si="92"/>
        <v>44590</v>
      </c>
      <c r="H739" s="54">
        <f t="shared" ca="1" si="96"/>
        <v>44590</v>
      </c>
      <c r="I739" s="117">
        <f ca="1">VALUE(IFERROR(VLOOKUP(TEXT(H739,"yyyy-mm-dd"),BDiv_RAW!$I$6:$J$1048576,2,FALSE),0))*$N$2</f>
        <v>0</v>
      </c>
      <c r="J739" s="81">
        <f t="shared" ca="1" si="93"/>
        <v>44590</v>
      </c>
      <c r="K739" s="54">
        <f t="shared" ca="1" si="97"/>
        <v>44590</v>
      </c>
      <c r="L739" s="117">
        <f ca="1">VALUE(IFERROR(VLOOKUP(TEXT(K739,"yyyy-mm-dd"),BDiv_RAW!$L$6:$M$1048576,2,FALSE),0))*$N$2</f>
        <v>0</v>
      </c>
    </row>
    <row r="740" spans="1:12" ht="16.5">
      <c r="A740" s="120">
        <f t="shared" ca="1" si="90"/>
        <v>44591</v>
      </c>
      <c r="B740" s="54">
        <f t="shared" ca="1" si="94"/>
        <v>44591</v>
      </c>
      <c r="C740" s="117">
        <f ca="1">VALUE(IFERROR(VLOOKUP(TEXT(B740,"yyyy-mm-dd"),BDiv_RAW!$C$6:$D$1048576,2,FALSE),0))*$N$2</f>
        <v>0</v>
      </c>
      <c r="D740" s="81">
        <f t="shared" ca="1" si="91"/>
        <v>44591</v>
      </c>
      <c r="E740" s="54">
        <f t="shared" ca="1" si="95"/>
        <v>44591</v>
      </c>
      <c r="F740" s="117">
        <f ca="1">VALUE(IFERROR(VLOOKUP(TEXT(E740,"yyyy-mm-dd"),BDiv_RAW!$F$6:$G$1048576,2,FALSE),0))*$N$2</f>
        <v>0</v>
      </c>
      <c r="G740" s="81">
        <f t="shared" ca="1" si="92"/>
        <v>44591</v>
      </c>
      <c r="H740" s="54">
        <f t="shared" ca="1" si="96"/>
        <v>44591</v>
      </c>
      <c r="I740" s="117">
        <f ca="1">VALUE(IFERROR(VLOOKUP(TEXT(H740,"yyyy-mm-dd"),BDiv_RAW!$I$6:$J$1048576,2,FALSE),0))*$N$2</f>
        <v>0</v>
      </c>
      <c r="J740" s="81">
        <f t="shared" ca="1" si="93"/>
        <v>44591</v>
      </c>
      <c r="K740" s="54">
        <f t="shared" ca="1" si="97"/>
        <v>44591</v>
      </c>
      <c r="L740" s="117">
        <f ca="1">VALUE(IFERROR(VLOOKUP(TEXT(K740,"yyyy-mm-dd"),BDiv_RAW!$L$6:$M$1048576,2,FALSE),0))*$N$2</f>
        <v>0</v>
      </c>
    </row>
    <row r="741" spans="1:12" ht="16.5">
      <c r="A741" s="120">
        <f t="shared" ca="1" si="90"/>
        <v>44592</v>
      </c>
      <c r="B741" s="54">
        <f t="shared" ca="1" si="94"/>
        <v>44592</v>
      </c>
      <c r="C741" s="117">
        <f ca="1">VALUE(IFERROR(VLOOKUP(TEXT(B741,"yyyy-mm-dd"),BDiv_RAW!$C$6:$D$1048576,2,FALSE),0))*$N$2</f>
        <v>0</v>
      </c>
      <c r="D741" s="81">
        <f t="shared" ca="1" si="91"/>
        <v>44592</v>
      </c>
      <c r="E741" s="54">
        <f t="shared" ca="1" si="95"/>
        <v>44592</v>
      </c>
      <c r="F741" s="117">
        <f ca="1">VALUE(IFERROR(VLOOKUP(TEXT(E741,"yyyy-mm-dd"),BDiv_RAW!$F$6:$G$1048576,2,FALSE),0))*$N$2</f>
        <v>0</v>
      </c>
      <c r="G741" s="81">
        <f t="shared" ca="1" si="92"/>
        <v>44592</v>
      </c>
      <c r="H741" s="54">
        <f t="shared" ca="1" si="96"/>
        <v>44592</v>
      </c>
      <c r="I741" s="117">
        <f ca="1">VALUE(IFERROR(VLOOKUP(TEXT(H741,"yyyy-mm-dd"),BDiv_RAW!$I$6:$J$1048576,2,FALSE),0))*$N$2</f>
        <v>0</v>
      </c>
      <c r="J741" s="81">
        <f t="shared" ca="1" si="93"/>
        <v>44592</v>
      </c>
      <c r="K741" s="54">
        <f t="shared" ca="1" si="97"/>
        <v>44592</v>
      </c>
      <c r="L741" s="117">
        <f ca="1">VALUE(IFERROR(VLOOKUP(TEXT(K741,"yyyy-mm-dd"),BDiv_RAW!$L$6:$M$1048576,2,FALSE),0))*$N$2</f>
        <v>0</v>
      </c>
    </row>
    <row r="742" spans="1:12" ht="16.5">
      <c r="A742" s="120">
        <f t="shared" ca="1" si="90"/>
        <v>44593</v>
      </c>
      <c r="B742" s="54">
        <f t="shared" ca="1" si="94"/>
        <v>44593</v>
      </c>
      <c r="C742" s="117">
        <f ca="1">VALUE(IFERROR(VLOOKUP(TEXT(B742,"yyyy-mm-dd"),BDiv_RAW!$C$6:$D$1048576,2,FALSE),0))*$N$2</f>
        <v>0</v>
      </c>
      <c r="D742" s="81">
        <f t="shared" ca="1" si="91"/>
        <v>44593</v>
      </c>
      <c r="E742" s="54">
        <f t="shared" ca="1" si="95"/>
        <v>44593</v>
      </c>
      <c r="F742" s="117">
        <f ca="1">VALUE(IFERROR(VLOOKUP(TEXT(E742,"yyyy-mm-dd"),BDiv_RAW!$F$6:$G$1048576,2,FALSE),0))*$N$2</f>
        <v>0</v>
      </c>
      <c r="G742" s="81">
        <f t="shared" ca="1" si="92"/>
        <v>44593</v>
      </c>
      <c r="H742" s="54">
        <f t="shared" ca="1" si="96"/>
        <v>44593</v>
      </c>
      <c r="I742" s="117">
        <f ca="1">VALUE(IFERROR(VLOOKUP(TEXT(H742,"yyyy-mm-dd"),BDiv_RAW!$I$6:$J$1048576,2,FALSE),0))*$N$2</f>
        <v>0</v>
      </c>
      <c r="J742" s="81">
        <f t="shared" ca="1" si="93"/>
        <v>44593</v>
      </c>
      <c r="K742" s="54">
        <f t="shared" ca="1" si="97"/>
        <v>44593</v>
      </c>
      <c r="L742" s="117">
        <f ca="1">VALUE(IFERROR(VLOOKUP(TEXT(K742,"yyyy-mm-dd"),BDiv_RAW!$L$6:$M$1048576,2,FALSE),0))*$N$2</f>
        <v>0</v>
      </c>
    </row>
    <row r="743" spans="1:12" ht="16.5">
      <c r="A743" s="120">
        <f t="shared" ca="1" si="90"/>
        <v>44594</v>
      </c>
      <c r="B743" s="54">
        <f t="shared" ca="1" si="94"/>
        <v>44594</v>
      </c>
      <c r="C743" s="117">
        <f ca="1">VALUE(IFERROR(VLOOKUP(TEXT(B743,"yyyy-mm-dd"),BDiv_RAW!$C$6:$D$1048576,2,FALSE),0))*$N$2</f>
        <v>0</v>
      </c>
      <c r="D743" s="81">
        <f t="shared" ca="1" si="91"/>
        <v>44594</v>
      </c>
      <c r="E743" s="54">
        <f t="shared" ca="1" si="95"/>
        <v>44594</v>
      </c>
      <c r="F743" s="117">
        <f ca="1">VALUE(IFERROR(VLOOKUP(TEXT(E743,"yyyy-mm-dd"),BDiv_RAW!$F$6:$G$1048576,2,FALSE),0))*$N$2</f>
        <v>0</v>
      </c>
      <c r="G743" s="81">
        <f t="shared" ca="1" si="92"/>
        <v>44594</v>
      </c>
      <c r="H743" s="54">
        <f t="shared" ca="1" si="96"/>
        <v>44594</v>
      </c>
      <c r="I743" s="117">
        <f ca="1">VALUE(IFERROR(VLOOKUP(TEXT(H743,"yyyy-mm-dd"),BDiv_RAW!$I$6:$J$1048576,2,FALSE),0))*$N$2</f>
        <v>0</v>
      </c>
      <c r="J743" s="81">
        <f t="shared" ca="1" si="93"/>
        <v>44594</v>
      </c>
      <c r="K743" s="54">
        <f t="shared" ca="1" si="97"/>
        <v>44594</v>
      </c>
      <c r="L743" s="117">
        <f ca="1">VALUE(IFERROR(VLOOKUP(TEXT(K743,"yyyy-mm-dd"),BDiv_RAW!$L$6:$M$1048576,2,FALSE),0))*$N$2</f>
        <v>0</v>
      </c>
    </row>
    <row r="744" spans="1:12" ht="16.5">
      <c r="A744" s="120">
        <f t="shared" ca="1" si="90"/>
        <v>44595</v>
      </c>
      <c r="B744" s="54">
        <f t="shared" ca="1" si="94"/>
        <v>44595</v>
      </c>
      <c r="C744" s="117">
        <f ca="1">VALUE(IFERROR(VLOOKUP(TEXT(B744,"yyyy-mm-dd"),BDiv_RAW!$C$6:$D$1048576,2,FALSE),0))*$N$2</f>
        <v>0</v>
      </c>
      <c r="D744" s="81">
        <f t="shared" ca="1" si="91"/>
        <v>44595</v>
      </c>
      <c r="E744" s="54">
        <f t="shared" ca="1" si="95"/>
        <v>44595</v>
      </c>
      <c r="F744" s="117">
        <f ca="1">VALUE(IFERROR(VLOOKUP(TEXT(E744,"yyyy-mm-dd"),BDiv_RAW!$F$6:$G$1048576,2,FALSE),0))*$N$2</f>
        <v>0</v>
      </c>
      <c r="G744" s="81">
        <f t="shared" ca="1" si="92"/>
        <v>44595</v>
      </c>
      <c r="H744" s="54">
        <f t="shared" ca="1" si="96"/>
        <v>44595</v>
      </c>
      <c r="I744" s="117">
        <f ca="1">VALUE(IFERROR(VLOOKUP(TEXT(H744,"yyyy-mm-dd"),BDiv_RAW!$I$6:$J$1048576,2,FALSE),0))*$N$2</f>
        <v>0</v>
      </c>
      <c r="J744" s="81">
        <f t="shared" ca="1" si="93"/>
        <v>44595</v>
      </c>
      <c r="K744" s="54">
        <f t="shared" ca="1" si="97"/>
        <v>44595</v>
      </c>
      <c r="L744" s="117">
        <f ca="1">VALUE(IFERROR(VLOOKUP(TEXT(K744,"yyyy-mm-dd"),BDiv_RAW!$L$6:$M$1048576,2,FALSE),0))*$N$2</f>
        <v>0</v>
      </c>
    </row>
    <row r="745" spans="1:12" ht="16.5">
      <c r="A745" s="120">
        <f t="shared" ca="1" si="90"/>
        <v>44596</v>
      </c>
      <c r="B745" s="54">
        <f t="shared" ca="1" si="94"/>
        <v>44596</v>
      </c>
      <c r="C745" s="117">
        <f ca="1">VALUE(IFERROR(VLOOKUP(TEXT(B745,"yyyy-mm-dd"),BDiv_RAW!$C$6:$D$1048576,2,FALSE),0))*$N$2</f>
        <v>0</v>
      </c>
      <c r="D745" s="81">
        <f t="shared" ca="1" si="91"/>
        <v>44596</v>
      </c>
      <c r="E745" s="54">
        <f t="shared" ca="1" si="95"/>
        <v>44596</v>
      </c>
      <c r="F745" s="117">
        <f ca="1">VALUE(IFERROR(VLOOKUP(TEXT(E745,"yyyy-mm-dd"),BDiv_RAW!$F$6:$G$1048576,2,FALSE),0))*$N$2</f>
        <v>0</v>
      </c>
      <c r="G745" s="81">
        <f t="shared" ca="1" si="92"/>
        <v>44596</v>
      </c>
      <c r="H745" s="54">
        <f t="shared" ca="1" si="96"/>
        <v>44596</v>
      </c>
      <c r="I745" s="117">
        <f ca="1">VALUE(IFERROR(VLOOKUP(TEXT(H745,"yyyy-mm-dd"),BDiv_RAW!$I$6:$J$1048576,2,FALSE),0))*$N$2</f>
        <v>0</v>
      </c>
      <c r="J745" s="81">
        <f t="shared" ca="1" si="93"/>
        <v>44596</v>
      </c>
      <c r="K745" s="54">
        <f t="shared" ca="1" si="97"/>
        <v>44596</v>
      </c>
      <c r="L745" s="117">
        <f ca="1">VALUE(IFERROR(VLOOKUP(TEXT(K745,"yyyy-mm-dd"),BDiv_RAW!$L$6:$M$1048576,2,FALSE),0))*$N$2</f>
        <v>0</v>
      </c>
    </row>
    <row r="746" spans="1:12" ht="16.5">
      <c r="A746" s="120">
        <f t="shared" ca="1" si="90"/>
        <v>44597</v>
      </c>
      <c r="B746" s="54">
        <f t="shared" ca="1" si="94"/>
        <v>44597</v>
      </c>
      <c r="C746" s="117">
        <f ca="1">VALUE(IFERROR(VLOOKUP(TEXT(B746,"yyyy-mm-dd"),BDiv_RAW!$C$6:$D$1048576,2,FALSE),0))*$N$2</f>
        <v>0</v>
      </c>
      <c r="D746" s="81">
        <f t="shared" ca="1" si="91"/>
        <v>44597</v>
      </c>
      <c r="E746" s="54">
        <f t="shared" ca="1" si="95"/>
        <v>44597</v>
      </c>
      <c r="F746" s="117">
        <f ca="1">VALUE(IFERROR(VLOOKUP(TEXT(E746,"yyyy-mm-dd"),BDiv_RAW!$F$6:$G$1048576,2,FALSE),0))*$N$2</f>
        <v>0</v>
      </c>
      <c r="G746" s="81">
        <f t="shared" ca="1" si="92"/>
        <v>44597</v>
      </c>
      <c r="H746" s="54">
        <f t="shared" ca="1" si="96"/>
        <v>44597</v>
      </c>
      <c r="I746" s="117">
        <f ca="1">VALUE(IFERROR(VLOOKUP(TEXT(H746,"yyyy-mm-dd"),BDiv_RAW!$I$6:$J$1048576,2,FALSE),0))*$N$2</f>
        <v>0</v>
      </c>
      <c r="J746" s="81">
        <f t="shared" ca="1" si="93"/>
        <v>44597</v>
      </c>
      <c r="K746" s="54">
        <f t="shared" ca="1" si="97"/>
        <v>44597</v>
      </c>
      <c r="L746" s="117">
        <f ca="1">VALUE(IFERROR(VLOOKUP(TEXT(K746,"yyyy-mm-dd"),BDiv_RAW!$L$6:$M$1048576,2,FALSE),0))*$N$2</f>
        <v>0</v>
      </c>
    </row>
    <row r="747" spans="1:12" ht="16.5">
      <c r="A747" s="120">
        <f t="shared" ca="1" si="90"/>
        <v>44598</v>
      </c>
      <c r="B747" s="54">
        <f t="shared" ca="1" si="94"/>
        <v>44598</v>
      </c>
      <c r="C747" s="117">
        <f ca="1">VALUE(IFERROR(VLOOKUP(TEXT(B747,"yyyy-mm-dd"),BDiv_RAW!$C$6:$D$1048576,2,FALSE),0))*$N$2</f>
        <v>0</v>
      </c>
      <c r="D747" s="81">
        <f t="shared" ca="1" si="91"/>
        <v>44598</v>
      </c>
      <c r="E747" s="54">
        <f t="shared" ca="1" si="95"/>
        <v>44598</v>
      </c>
      <c r="F747" s="117">
        <f ca="1">VALUE(IFERROR(VLOOKUP(TEXT(E747,"yyyy-mm-dd"),BDiv_RAW!$F$6:$G$1048576,2,FALSE),0))*$N$2</f>
        <v>0</v>
      </c>
      <c r="G747" s="81">
        <f t="shared" ca="1" si="92"/>
        <v>44598</v>
      </c>
      <c r="H747" s="54">
        <f t="shared" ca="1" si="96"/>
        <v>44598</v>
      </c>
      <c r="I747" s="117">
        <f ca="1">VALUE(IFERROR(VLOOKUP(TEXT(H747,"yyyy-mm-dd"),BDiv_RAW!$I$6:$J$1048576,2,FALSE),0))*$N$2</f>
        <v>0</v>
      </c>
      <c r="J747" s="81">
        <f t="shared" ca="1" si="93"/>
        <v>44598</v>
      </c>
      <c r="K747" s="54">
        <f t="shared" ca="1" si="97"/>
        <v>44598</v>
      </c>
      <c r="L747" s="117">
        <f ca="1">VALUE(IFERROR(VLOOKUP(TEXT(K747,"yyyy-mm-dd"),BDiv_RAW!$L$6:$M$1048576,2,FALSE),0))*$N$2</f>
        <v>0</v>
      </c>
    </row>
    <row r="748" spans="1:12" ht="16.5">
      <c r="A748" s="120">
        <f t="shared" ca="1" si="90"/>
        <v>44599</v>
      </c>
      <c r="B748" s="54">
        <f t="shared" ca="1" si="94"/>
        <v>44599</v>
      </c>
      <c r="C748" s="117">
        <f ca="1">VALUE(IFERROR(VLOOKUP(TEXT(B748,"yyyy-mm-dd"),BDiv_RAW!$C$6:$D$1048576,2,FALSE),0))*$N$2</f>
        <v>0</v>
      </c>
      <c r="D748" s="81">
        <f t="shared" ca="1" si="91"/>
        <v>44599</v>
      </c>
      <c r="E748" s="54">
        <f t="shared" ca="1" si="95"/>
        <v>44599</v>
      </c>
      <c r="F748" s="117">
        <f ca="1">VALUE(IFERROR(VLOOKUP(TEXT(E748,"yyyy-mm-dd"),BDiv_RAW!$F$6:$G$1048576,2,FALSE),0))*$N$2</f>
        <v>0</v>
      </c>
      <c r="G748" s="81">
        <f t="shared" ca="1" si="92"/>
        <v>44599</v>
      </c>
      <c r="H748" s="54">
        <f t="shared" ca="1" si="96"/>
        <v>44599</v>
      </c>
      <c r="I748" s="117">
        <f ca="1">VALUE(IFERROR(VLOOKUP(TEXT(H748,"yyyy-mm-dd"),BDiv_RAW!$I$6:$J$1048576,2,FALSE),0))*$N$2</f>
        <v>0</v>
      </c>
      <c r="J748" s="81">
        <f t="shared" ca="1" si="93"/>
        <v>44599</v>
      </c>
      <c r="K748" s="54">
        <f t="shared" ca="1" si="97"/>
        <v>44599</v>
      </c>
      <c r="L748" s="117">
        <f ca="1">VALUE(IFERROR(VLOOKUP(TEXT(K748,"yyyy-mm-dd"),BDiv_RAW!$L$6:$M$1048576,2,FALSE),0))*$N$2</f>
        <v>0</v>
      </c>
    </row>
    <row r="749" spans="1:12" ht="16.5">
      <c r="A749" s="120">
        <f t="shared" ca="1" si="90"/>
        <v>44600</v>
      </c>
      <c r="B749" s="54">
        <f t="shared" ca="1" si="94"/>
        <v>44600</v>
      </c>
      <c r="C749" s="117">
        <f ca="1">VALUE(IFERROR(VLOOKUP(TEXT(B749,"yyyy-mm-dd"),BDiv_RAW!$C$6:$D$1048576,2,FALSE),0))*$N$2</f>
        <v>0</v>
      </c>
      <c r="D749" s="81">
        <f t="shared" ca="1" si="91"/>
        <v>44600</v>
      </c>
      <c r="E749" s="54">
        <f t="shared" ca="1" si="95"/>
        <v>44600</v>
      </c>
      <c r="F749" s="117">
        <f ca="1">VALUE(IFERROR(VLOOKUP(TEXT(E749,"yyyy-mm-dd"),BDiv_RAW!$F$6:$G$1048576,2,FALSE),0))*$N$2</f>
        <v>0</v>
      </c>
      <c r="G749" s="81">
        <f t="shared" ca="1" si="92"/>
        <v>44600</v>
      </c>
      <c r="H749" s="54">
        <f t="shared" ca="1" si="96"/>
        <v>44600</v>
      </c>
      <c r="I749" s="117">
        <f ca="1">VALUE(IFERROR(VLOOKUP(TEXT(H749,"yyyy-mm-dd"),BDiv_RAW!$I$6:$J$1048576,2,FALSE),0))*$N$2</f>
        <v>0</v>
      </c>
      <c r="J749" s="81">
        <f t="shared" ca="1" si="93"/>
        <v>44600</v>
      </c>
      <c r="K749" s="54">
        <f t="shared" ca="1" si="97"/>
        <v>44600</v>
      </c>
      <c r="L749" s="117">
        <f ca="1">VALUE(IFERROR(VLOOKUP(TEXT(K749,"yyyy-mm-dd"),BDiv_RAW!$L$6:$M$1048576,2,FALSE),0))*$N$2</f>
        <v>0</v>
      </c>
    </row>
    <row r="750" spans="1:12" ht="16.5">
      <c r="A750" s="120">
        <f t="shared" ca="1" si="90"/>
        <v>44601</v>
      </c>
      <c r="B750" s="54">
        <f t="shared" ca="1" si="94"/>
        <v>44601</v>
      </c>
      <c r="C750" s="117">
        <f ca="1">VALUE(IFERROR(VLOOKUP(TEXT(B750,"yyyy-mm-dd"),BDiv_RAW!$C$6:$D$1048576,2,FALSE),0))*$N$2</f>
        <v>0</v>
      </c>
      <c r="D750" s="81">
        <f t="shared" ca="1" si="91"/>
        <v>44601</v>
      </c>
      <c r="E750" s="54">
        <f t="shared" ca="1" si="95"/>
        <v>44601</v>
      </c>
      <c r="F750" s="117">
        <f ca="1">VALUE(IFERROR(VLOOKUP(TEXT(E750,"yyyy-mm-dd"),BDiv_RAW!$F$6:$G$1048576,2,FALSE),0))*$N$2</f>
        <v>0</v>
      </c>
      <c r="G750" s="81">
        <f t="shared" ca="1" si="92"/>
        <v>44601</v>
      </c>
      <c r="H750" s="54">
        <f t="shared" ca="1" si="96"/>
        <v>44601</v>
      </c>
      <c r="I750" s="117">
        <f ca="1">VALUE(IFERROR(VLOOKUP(TEXT(H750,"yyyy-mm-dd"),BDiv_RAW!$I$6:$J$1048576,2,FALSE),0))*$N$2</f>
        <v>0</v>
      </c>
      <c r="J750" s="81">
        <f t="shared" ca="1" si="93"/>
        <v>44601</v>
      </c>
      <c r="K750" s="54">
        <f t="shared" ca="1" si="97"/>
        <v>44601</v>
      </c>
      <c r="L750" s="117">
        <f ca="1">VALUE(IFERROR(VLOOKUP(TEXT(K750,"yyyy-mm-dd"),BDiv_RAW!$L$6:$M$1048576,2,FALSE),0))*$N$2</f>
        <v>0</v>
      </c>
    </row>
    <row r="751" spans="1:12" ht="16.5">
      <c r="A751" s="120">
        <f t="shared" ca="1" si="90"/>
        <v>44602</v>
      </c>
      <c r="B751" s="54">
        <f t="shared" ca="1" si="94"/>
        <v>44602</v>
      </c>
      <c r="C751" s="117">
        <f ca="1">VALUE(IFERROR(VLOOKUP(TEXT(B751,"yyyy-mm-dd"),BDiv_RAW!$C$6:$D$1048576,2,FALSE),0))*$N$2</f>
        <v>0</v>
      </c>
      <c r="D751" s="81">
        <f t="shared" ca="1" si="91"/>
        <v>44602</v>
      </c>
      <c r="E751" s="54">
        <f t="shared" ca="1" si="95"/>
        <v>44602</v>
      </c>
      <c r="F751" s="117">
        <f ca="1">VALUE(IFERROR(VLOOKUP(TEXT(E751,"yyyy-mm-dd"),BDiv_RAW!$F$6:$G$1048576,2,FALSE),0))*$N$2</f>
        <v>0</v>
      </c>
      <c r="G751" s="81">
        <f t="shared" ca="1" si="92"/>
        <v>44602</v>
      </c>
      <c r="H751" s="54">
        <f t="shared" ca="1" si="96"/>
        <v>44602</v>
      </c>
      <c r="I751" s="117">
        <f ca="1">VALUE(IFERROR(VLOOKUP(TEXT(H751,"yyyy-mm-dd"),BDiv_RAW!$I$6:$J$1048576,2,FALSE),0))*$N$2</f>
        <v>0</v>
      </c>
      <c r="J751" s="81">
        <f t="shared" ca="1" si="93"/>
        <v>44602</v>
      </c>
      <c r="K751" s="54">
        <f t="shared" ca="1" si="97"/>
        <v>44602</v>
      </c>
      <c r="L751" s="117">
        <f ca="1">VALUE(IFERROR(VLOOKUP(TEXT(K751,"yyyy-mm-dd"),BDiv_RAW!$L$6:$M$1048576,2,FALSE),0))*$N$2</f>
        <v>0</v>
      </c>
    </row>
    <row r="752" spans="1:12" ht="16.5">
      <c r="A752" s="120">
        <f t="shared" ca="1" si="90"/>
        <v>44603</v>
      </c>
      <c r="B752" s="54">
        <f t="shared" ca="1" si="94"/>
        <v>44603</v>
      </c>
      <c r="C752" s="117">
        <f ca="1">VALUE(IFERROR(VLOOKUP(TEXT(B752,"yyyy-mm-dd"),BDiv_RAW!$C$6:$D$1048576,2,FALSE),0))*$N$2</f>
        <v>0</v>
      </c>
      <c r="D752" s="81">
        <f t="shared" ca="1" si="91"/>
        <v>44603</v>
      </c>
      <c r="E752" s="54">
        <f t="shared" ca="1" si="95"/>
        <v>44603</v>
      </c>
      <c r="F752" s="117">
        <f ca="1">VALUE(IFERROR(VLOOKUP(TEXT(E752,"yyyy-mm-dd"),BDiv_RAW!$F$6:$G$1048576,2,FALSE),0))*$N$2</f>
        <v>0</v>
      </c>
      <c r="G752" s="81">
        <f t="shared" ca="1" si="92"/>
        <v>44603</v>
      </c>
      <c r="H752" s="54">
        <f t="shared" ca="1" si="96"/>
        <v>44603</v>
      </c>
      <c r="I752" s="117">
        <f ca="1">VALUE(IFERROR(VLOOKUP(TEXT(H752,"yyyy-mm-dd"),BDiv_RAW!$I$6:$J$1048576,2,FALSE),0))*$N$2</f>
        <v>0</v>
      </c>
      <c r="J752" s="81">
        <f t="shared" ca="1" si="93"/>
        <v>44603</v>
      </c>
      <c r="K752" s="54">
        <f t="shared" ca="1" si="97"/>
        <v>44603</v>
      </c>
      <c r="L752" s="117">
        <f ca="1">VALUE(IFERROR(VLOOKUP(TEXT(K752,"yyyy-mm-dd"),BDiv_RAW!$L$6:$M$1048576,2,FALSE),0))*$N$2</f>
        <v>0</v>
      </c>
    </row>
    <row r="753" spans="1:12" ht="16.5">
      <c r="A753" s="120">
        <f t="shared" ca="1" si="90"/>
        <v>44604</v>
      </c>
      <c r="B753" s="54">
        <f t="shared" ca="1" si="94"/>
        <v>44604</v>
      </c>
      <c r="C753" s="117">
        <f ca="1">VALUE(IFERROR(VLOOKUP(TEXT(B753,"yyyy-mm-dd"),BDiv_RAW!$C$6:$D$1048576,2,FALSE),0))*$N$2</f>
        <v>0</v>
      </c>
      <c r="D753" s="81">
        <f t="shared" ca="1" si="91"/>
        <v>44604</v>
      </c>
      <c r="E753" s="54">
        <f t="shared" ca="1" si="95"/>
        <v>44604</v>
      </c>
      <c r="F753" s="117">
        <f ca="1">VALUE(IFERROR(VLOOKUP(TEXT(E753,"yyyy-mm-dd"),BDiv_RAW!$F$6:$G$1048576,2,FALSE),0))*$N$2</f>
        <v>0</v>
      </c>
      <c r="G753" s="81">
        <f t="shared" ca="1" si="92"/>
        <v>44604</v>
      </c>
      <c r="H753" s="54">
        <f t="shared" ca="1" si="96"/>
        <v>44604</v>
      </c>
      <c r="I753" s="117">
        <f ca="1">VALUE(IFERROR(VLOOKUP(TEXT(H753,"yyyy-mm-dd"),BDiv_RAW!$I$6:$J$1048576,2,FALSE),0))*$N$2</f>
        <v>0</v>
      </c>
      <c r="J753" s="81">
        <f t="shared" ca="1" si="93"/>
        <v>44604</v>
      </c>
      <c r="K753" s="54">
        <f t="shared" ca="1" si="97"/>
        <v>44604</v>
      </c>
      <c r="L753" s="117">
        <f ca="1">VALUE(IFERROR(VLOOKUP(TEXT(K753,"yyyy-mm-dd"),BDiv_RAW!$L$6:$M$1048576,2,FALSE),0))*$N$2</f>
        <v>0</v>
      </c>
    </row>
    <row r="754" spans="1:12" ht="16.5">
      <c r="A754" s="120">
        <f t="shared" ca="1" si="90"/>
        <v>44605</v>
      </c>
      <c r="B754" s="54">
        <f t="shared" ca="1" si="94"/>
        <v>44605</v>
      </c>
      <c r="C754" s="117">
        <f ca="1">VALUE(IFERROR(VLOOKUP(TEXT(B754,"yyyy-mm-dd"),BDiv_RAW!$C$6:$D$1048576,2,FALSE),0))*$N$2</f>
        <v>0</v>
      </c>
      <c r="D754" s="81">
        <f t="shared" ca="1" si="91"/>
        <v>44605</v>
      </c>
      <c r="E754" s="54">
        <f t="shared" ca="1" si="95"/>
        <v>44605</v>
      </c>
      <c r="F754" s="117">
        <f ca="1">VALUE(IFERROR(VLOOKUP(TEXT(E754,"yyyy-mm-dd"),BDiv_RAW!$F$6:$G$1048576,2,FALSE),0))*$N$2</f>
        <v>0</v>
      </c>
      <c r="G754" s="81">
        <f t="shared" ca="1" si="92"/>
        <v>44605</v>
      </c>
      <c r="H754" s="54">
        <f t="shared" ca="1" si="96"/>
        <v>44605</v>
      </c>
      <c r="I754" s="117">
        <f ca="1">VALUE(IFERROR(VLOOKUP(TEXT(H754,"yyyy-mm-dd"),BDiv_RAW!$I$6:$J$1048576,2,FALSE),0))*$N$2</f>
        <v>0</v>
      </c>
      <c r="J754" s="81">
        <f t="shared" ca="1" si="93"/>
        <v>44605</v>
      </c>
      <c r="K754" s="54">
        <f t="shared" ca="1" si="97"/>
        <v>44605</v>
      </c>
      <c r="L754" s="117">
        <f ca="1">VALUE(IFERROR(VLOOKUP(TEXT(K754,"yyyy-mm-dd"),BDiv_RAW!$L$6:$M$1048576,2,FALSE),0))*$N$2</f>
        <v>0</v>
      </c>
    </row>
    <row r="755" spans="1:12" ht="16.5">
      <c r="A755" s="120">
        <f t="shared" ca="1" si="90"/>
        <v>44606</v>
      </c>
      <c r="B755" s="54">
        <f t="shared" ca="1" si="94"/>
        <v>44606</v>
      </c>
      <c r="C755" s="117">
        <f ca="1">VALUE(IFERROR(VLOOKUP(TEXT(B755,"yyyy-mm-dd"),BDiv_RAW!$C$6:$D$1048576,2,FALSE),0))*$N$2</f>
        <v>0</v>
      </c>
      <c r="D755" s="81">
        <f t="shared" ca="1" si="91"/>
        <v>44606</v>
      </c>
      <c r="E755" s="54">
        <f t="shared" ca="1" si="95"/>
        <v>44606</v>
      </c>
      <c r="F755" s="117">
        <f ca="1">VALUE(IFERROR(VLOOKUP(TEXT(E755,"yyyy-mm-dd"),BDiv_RAW!$F$6:$G$1048576,2,FALSE),0))*$N$2</f>
        <v>0</v>
      </c>
      <c r="G755" s="81">
        <f t="shared" ca="1" si="92"/>
        <v>44606</v>
      </c>
      <c r="H755" s="54">
        <f t="shared" ca="1" si="96"/>
        <v>44606</v>
      </c>
      <c r="I755" s="117">
        <f ca="1">VALUE(IFERROR(VLOOKUP(TEXT(H755,"yyyy-mm-dd"),BDiv_RAW!$I$6:$J$1048576,2,FALSE),0))*$N$2</f>
        <v>0</v>
      </c>
      <c r="J755" s="81">
        <f t="shared" ca="1" si="93"/>
        <v>44606</v>
      </c>
      <c r="K755" s="54">
        <f t="shared" ca="1" si="97"/>
        <v>44606</v>
      </c>
      <c r="L755" s="117">
        <f ca="1">VALUE(IFERROR(VLOOKUP(TEXT(K755,"yyyy-mm-dd"),BDiv_RAW!$L$6:$M$1048576,2,FALSE),0))*$N$2</f>
        <v>0</v>
      </c>
    </row>
    <row r="756" spans="1:12" ht="16.5">
      <c r="A756" s="120">
        <f t="shared" ca="1" si="90"/>
        <v>44607</v>
      </c>
      <c r="B756" s="54">
        <f t="shared" ca="1" si="94"/>
        <v>44607</v>
      </c>
      <c r="C756" s="117">
        <f ca="1">VALUE(IFERROR(VLOOKUP(TEXT(B756,"yyyy-mm-dd"),BDiv_RAW!$C$6:$D$1048576,2,FALSE),0))*$N$2</f>
        <v>0</v>
      </c>
      <c r="D756" s="81">
        <f t="shared" ca="1" si="91"/>
        <v>44607</v>
      </c>
      <c r="E756" s="54">
        <f t="shared" ca="1" si="95"/>
        <v>44607</v>
      </c>
      <c r="F756" s="117">
        <f ca="1">VALUE(IFERROR(VLOOKUP(TEXT(E756,"yyyy-mm-dd"),BDiv_RAW!$F$6:$G$1048576,2,FALSE),0))*$N$2</f>
        <v>0</v>
      </c>
      <c r="G756" s="81">
        <f t="shared" ca="1" si="92"/>
        <v>44607</v>
      </c>
      <c r="H756" s="54">
        <f t="shared" ca="1" si="96"/>
        <v>44607</v>
      </c>
      <c r="I756" s="117">
        <f ca="1">VALUE(IFERROR(VLOOKUP(TEXT(H756,"yyyy-mm-dd"),BDiv_RAW!$I$6:$J$1048576,2,FALSE),0))*$N$2</f>
        <v>0</v>
      </c>
      <c r="J756" s="81">
        <f t="shared" ca="1" si="93"/>
        <v>44607</v>
      </c>
      <c r="K756" s="54">
        <f t="shared" ca="1" si="97"/>
        <v>44607</v>
      </c>
      <c r="L756" s="117">
        <f ca="1">VALUE(IFERROR(VLOOKUP(TEXT(K756,"yyyy-mm-dd"),BDiv_RAW!$L$6:$M$1048576,2,FALSE),0))*$N$2</f>
        <v>0</v>
      </c>
    </row>
    <row r="757" spans="1:12" ht="16.5">
      <c r="A757" s="120">
        <f t="shared" ca="1" si="90"/>
        <v>44608</v>
      </c>
      <c r="B757" s="54">
        <f t="shared" ca="1" si="94"/>
        <v>44608</v>
      </c>
      <c r="C757" s="117">
        <f ca="1">VALUE(IFERROR(VLOOKUP(TEXT(B757,"yyyy-mm-dd"),BDiv_RAW!$C$6:$D$1048576,2,FALSE),0))*$N$2</f>
        <v>0</v>
      </c>
      <c r="D757" s="81">
        <f t="shared" ca="1" si="91"/>
        <v>44608</v>
      </c>
      <c r="E757" s="54">
        <f t="shared" ca="1" si="95"/>
        <v>44608</v>
      </c>
      <c r="F757" s="117">
        <f ca="1">VALUE(IFERROR(VLOOKUP(TEXT(E757,"yyyy-mm-dd"),BDiv_RAW!$F$6:$G$1048576,2,FALSE),0))*$N$2</f>
        <v>0</v>
      </c>
      <c r="G757" s="81">
        <f t="shared" ca="1" si="92"/>
        <v>44608</v>
      </c>
      <c r="H757" s="54">
        <f t="shared" ca="1" si="96"/>
        <v>44608</v>
      </c>
      <c r="I757" s="117">
        <f ca="1">VALUE(IFERROR(VLOOKUP(TEXT(H757,"yyyy-mm-dd"),BDiv_RAW!$I$6:$J$1048576,2,FALSE),0))*$N$2</f>
        <v>0</v>
      </c>
      <c r="J757" s="81">
        <f t="shared" ca="1" si="93"/>
        <v>44608</v>
      </c>
      <c r="K757" s="54">
        <f t="shared" ca="1" si="97"/>
        <v>44608</v>
      </c>
      <c r="L757" s="117">
        <f ca="1">VALUE(IFERROR(VLOOKUP(TEXT(K757,"yyyy-mm-dd"),BDiv_RAW!$L$6:$M$1048576,2,FALSE),0))*$N$2</f>
        <v>0</v>
      </c>
    </row>
    <row r="758" spans="1:12" ht="16.5">
      <c r="A758" s="120">
        <f t="shared" ca="1" si="90"/>
        <v>44609</v>
      </c>
      <c r="B758" s="54">
        <f t="shared" ca="1" si="94"/>
        <v>44609</v>
      </c>
      <c r="C758" s="117">
        <f ca="1">VALUE(IFERROR(VLOOKUP(TEXT(B758,"yyyy-mm-dd"),BDiv_RAW!$C$6:$D$1048576,2,FALSE),0))*$N$2</f>
        <v>0</v>
      </c>
      <c r="D758" s="81">
        <f t="shared" ca="1" si="91"/>
        <v>44609</v>
      </c>
      <c r="E758" s="54">
        <f t="shared" ca="1" si="95"/>
        <v>44609</v>
      </c>
      <c r="F758" s="117">
        <f ca="1">VALUE(IFERROR(VLOOKUP(TEXT(E758,"yyyy-mm-dd"),BDiv_RAW!$F$6:$G$1048576,2,FALSE),0))*$N$2</f>
        <v>0</v>
      </c>
      <c r="G758" s="81">
        <f t="shared" ca="1" si="92"/>
        <v>44609</v>
      </c>
      <c r="H758" s="54">
        <f t="shared" ca="1" si="96"/>
        <v>44609</v>
      </c>
      <c r="I758" s="117">
        <f ca="1">VALUE(IFERROR(VLOOKUP(TEXT(H758,"yyyy-mm-dd"),BDiv_RAW!$I$6:$J$1048576,2,FALSE),0))*$N$2</f>
        <v>0</v>
      </c>
      <c r="J758" s="81">
        <f t="shared" ca="1" si="93"/>
        <v>44609</v>
      </c>
      <c r="K758" s="54">
        <f t="shared" ca="1" si="97"/>
        <v>44609</v>
      </c>
      <c r="L758" s="117">
        <f ca="1">VALUE(IFERROR(VLOOKUP(TEXT(K758,"yyyy-mm-dd"),BDiv_RAW!$L$6:$M$1048576,2,FALSE),0))*$N$2</f>
        <v>0</v>
      </c>
    </row>
    <row r="759" spans="1:12" ht="16.5">
      <c r="A759" s="120">
        <f t="shared" ca="1" si="90"/>
        <v>44610</v>
      </c>
      <c r="B759" s="54">
        <f t="shared" ca="1" si="94"/>
        <v>44610</v>
      </c>
      <c r="C759" s="117">
        <f ca="1">VALUE(IFERROR(VLOOKUP(TEXT(B759,"yyyy-mm-dd"),BDiv_RAW!$C$6:$D$1048576,2,FALSE),0))*$N$2</f>
        <v>0</v>
      </c>
      <c r="D759" s="81">
        <f t="shared" ca="1" si="91"/>
        <v>44610</v>
      </c>
      <c r="E759" s="54">
        <f t="shared" ca="1" si="95"/>
        <v>44610</v>
      </c>
      <c r="F759" s="117">
        <f ca="1">VALUE(IFERROR(VLOOKUP(TEXT(E759,"yyyy-mm-dd"),BDiv_RAW!$F$6:$G$1048576,2,FALSE),0))*$N$2</f>
        <v>0</v>
      </c>
      <c r="G759" s="81">
        <f t="shared" ca="1" si="92"/>
        <v>44610</v>
      </c>
      <c r="H759" s="54">
        <f t="shared" ca="1" si="96"/>
        <v>44610</v>
      </c>
      <c r="I759" s="117">
        <f ca="1">VALUE(IFERROR(VLOOKUP(TEXT(H759,"yyyy-mm-dd"),BDiv_RAW!$I$6:$J$1048576,2,FALSE),0))*$N$2</f>
        <v>0</v>
      </c>
      <c r="J759" s="81">
        <f t="shared" ca="1" si="93"/>
        <v>44610</v>
      </c>
      <c r="K759" s="54">
        <f t="shared" ca="1" si="97"/>
        <v>44610</v>
      </c>
      <c r="L759" s="117">
        <f ca="1">VALUE(IFERROR(VLOOKUP(TEXT(K759,"yyyy-mm-dd"),BDiv_RAW!$L$6:$M$1048576,2,FALSE),0))*$N$2</f>
        <v>0</v>
      </c>
    </row>
    <row r="760" spans="1:12" ht="16.5">
      <c r="A760" s="120">
        <f t="shared" ca="1" si="90"/>
        <v>44611</v>
      </c>
      <c r="B760" s="54">
        <f t="shared" ca="1" si="94"/>
        <v>44611</v>
      </c>
      <c r="C760" s="117">
        <f ca="1">VALUE(IFERROR(VLOOKUP(TEXT(B760,"yyyy-mm-dd"),BDiv_RAW!$C$6:$D$1048576,2,FALSE),0))*$N$2</f>
        <v>0</v>
      </c>
      <c r="D760" s="81">
        <f t="shared" ca="1" si="91"/>
        <v>44611</v>
      </c>
      <c r="E760" s="54">
        <f t="shared" ca="1" si="95"/>
        <v>44611</v>
      </c>
      <c r="F760" s="117">
        <f ca="1">VALUE(IFERROR(VLOOKUP(TEXT(E760,"yyyy-mm-dd"),BDiv_RAW!$F$6:$G$1048576,2,FALSE),0))*$N$2</f>
        <v>0</v>
      </c>
      <c r="G760" s="81">
        <f t="shared" ca="1" si="92"/>
        <v>44611</v>
      </c>
      <c r="H760" s="54">
        <f t="shared" ca="1" si="96"/>
        <v>44611</v>
      </c>
      <c r="I760" s="117">
        <f ca="1">VALUE(IFERROR(VLOOKUP(TEXT(H760,"yyyy-mm-dd"),BDiv_RAW!$I$6:$J$1048576,2,FALSE),0))*$N$2</f>
        <v>0</v>
      </c>
      <c r="J760" s="81">
        <f t="shared" ca="1" si="93"/>
        <v>44611</v>
      </c>
      <c r="K760" s="54">
        <f t="shared" ca="1" si="97"/>
        <v>44611</v>
      </c>
      <c r="L760" s="117">
        <f ca="1">VALUE(IFERROR(VLOOKUP(TEXT(K760,"yyyy-mm-dd"),BDiv_RAW!$L$6:$M$1048576,2,FALSE),0))*$N$2</f>
        <v>0</v>
      </c>
    </row>
    <row r="761" spans="1:12" ht="16.5">
      <c r="A761" s="120">
        <f t="shared" ca="1" si="90"/>
        <v>44612</v>
      </c>
      <c r="B761" s="54">
        <f t="shared" ca="1" si="94"/>
        <v>44612</v>
      </c>
      <c r="C761" s="117">
        <f ca="1">VALUE(IFERROR(VLOOKUP(TEXT(B761,"yyyy-mm-dd"),BDiv_RAW!$C$6:$D$1048576,2,FALSE),0))*$N$2</f>
        <v>0</v>
      </c>
      <c r="D761" s="81">
        <f t="shared" ca="1" si="91"/>
        <v>44612</v>
      </c>
      <c r="E761" s="54">
        <f t="shared" ca="1" si="95"/>
        <v>44612</v>
      </c>
      <c r="F761" s="117">
        <f ca="1">VALUE(IFERROR(VLOOKUP(TEXT(E761,"yyyy-mm-dd"),BDiv_RAW!$F$6:$G$1048576,2,FALSE),0))*$N$2</f>
        <v>0</v>
      </c>
      <c r="G761" s="81">
        <f t="shared" ca="1" si="92"/>
        <v>44612</v>
      </c>
      <c r="H761" s="54">
        <f t="shared" ca="1" si="96"/>
        <v>44612</v>
      </c>
      <c r="I761" s="117">
        <f ca="1">VALUE(IFERROR(VLOOKUP(TEXT(H761,"yyyy-mm-dd"),BDiv_RAW!$I$6:$J$1048576,2,FALSE),0))*$N$2</f>
        <v>0</v>
      </c>
      <c r="J761" s="81">
        <f t="shared" ca="1" si="93"/>
        <v>44612</v>
      </c>
      <c r="K761" s="54">
        <f t="shared" ca="1" si="97"/>
        <v>44612</v>
      </c>
      <c r="L761" s="117">
        <f ca="1">VALUE(IFERROR(VLOOKUP(TEXT(K761,"yyyy-mm-dd"),BDiv_RAW!$L$6:$M$1048576,2,FALSE),0))*$N$2</f>
        <v>0</v>
      </c>
    </row>
    <row r="762" spans="1:12" ht="16.5">
      <c r="A762" s="120">
        <f t="shared" ca="1" si="90"/>
        <v>44613</v>
      </c>
      <c r="B762" s="54">
        <f t="shared" ca="1" si="94"/>
        <v>44613</v>
      </c>
      <c r="C762" s="117">
        <f ca="1">VALUE(IFERROR(VLOOKUP(TEXT(B762,"yyyy-mm-dd"),BDiv_RAW!$C$6:$D$1048576,2,FALSE),0))*$N$2</f>
        <v>0</v>
      </c>
      <c r="D762" s="81">
        <f t="shared" ca="1" si="91"/>
        <v>44613</v>
      </c>
      <c r="E762" s="54">
        <f t="shared" ca="1" si="95"/>
        <v>44613</v>
      </c>
      <c r="F762" s="117">
        <f ca="1">VALUE(IFERROR(VLOOKUP(TEXT(E762,"yyyy-mm-dd"),BDiv_RAW!$F$6:$G$1048576,2,FALSE),0))*$N$2</f>
        <v>0</v>
      </c>
      <c r="G762" s="81">
        <f t="shared" ca="1" si="92"/>
        <v>44613</v>
      </c>
      <c r="H762" s="54">
        <f t="shared" ca="1" si="96"/>
        <v>44613</v>
      </c>
      <c r="I762" s="117">
        <f ca="1">VALUE(IFERROR(VLOOKUP(TEXT(H762,"yyyy-mm-dd"),BDiv_RAW!$I$6:$J$1048576,2,FALSE),0))*$N$2</f>
        <v>0</v>
      </c>
      <c r="J762" s="81">
        <f t="shared" ca="1" si="93"/>
        <v>44613</v>
      </c>
      <c r="K762" s="54">
        <f t="shared" ca="1" si="97"/>
        <v>44613</v>
      </c>
      <c r="L762" s="117">
        <f ca="1">VALUE(IFERROR(VLOOKUP(TEXT(K762,"yyyy-mm-dd"),BDiv_RAW!$L$6:$M$1048576,2,FALSE),0))*$N$2</f>
        <v>0</v>
      </c>
    </row>
    <row r="763" spans="1:12" ht="16.5">
      <c r="A763" s="120">
        <f t="shared" ca="1" si="90"/>
        <v>44614</v>
      </c>
      <c r="B763" s="54">
        <f t="shared" ca="1" si="94"/>
        <v>44614</v>
      </c>
      <c r="C763" s="117">
        <f ca="1">VALUE(IFERROR(VLOOKUP(TEXT(B763,"yyyy-mm-dd"),BDiv_RAW!$C$6:$D$1048576,2,FALSE),0))*$N$2</f>
        <v>0</v>
      </c>
      <c r="D763" s="81">
        <f t="shared" ca="1" si="91"/>
        <v>44614</v>
      </c>
      <c r="E763" s="54">
        <f t="shared" ca="1" si="95"/>
        <v>44614</v>
      </c>
      <c r="F763" s="117">
        <f ca="1">VALUE(IFERROR(VLOOKUP(TEXT(E763,"yyyy-mm-dd"),BDiv_RAW!$F$6:$G$1048576,2,FALSE),0))*$N$2</f>
        <v>0</v>
      </c>
      <c r="G763" s="81">
        <f t="shared" ca="1" si="92"/>
        <v>44614</v>
      </c>
      <c r="H763" s="54">
        <f t="shared" ca="1" si="96"/>
        <v>44614</v>
      </c>
      <c r="I763" s="117">
        <f ca="1">VALUE(IFERROR(VLOOKUP(TEXT(H763,"yyyy-mm-dd"),BDiv_RAW!$I$6:$J$1048576,2,FALSE),0))*$N$2</f>
        <v>0</v>
      </c>
      <c r="J763" s="81">
        <f t="shared" ca="1" si="93"/>
        <v>44614</v>
      </c>
      <c r="K763" s="54">
        <f t="shared" ca="1" si="97"/>
        <v>44614</v>
      </c>
      <c r="L763" s="117">
        <f ca="1">VALUE(IFERROR(VLOOKUP(TEXT(K763,"yyyy-mm-dd"),BDiv_RAW!$L$6:$M$1048576,2,FALSE),0))*$N$2</f>
        <v>0</v>
      </c>
    </row>
    <row r="764" spans="1:12" ht="16.5">
      <c r="A764" s="120">
        <f t="shared" ca="1" si="90"/>
        <v>44615</v>
      </c>
      <c r="B764" s="54">
        <f t="shared" ca="1" si="94"/>
        <v>44615</v>
      </c>
      <c r="C764" s="117">
        <f ca="1">VALUE(IFERROR(VLOOKUP(TEXT(B764,"yyyy-mm-dd"),BDiv_RAW!$C$6:$D$1048576,2,FALSE),0))*$N$2</f>
        <v>0</v>
      </c>
      <c r="D764" s="81">
        <f t="shared" ca="1" si="91"/>
        <v>44615</v>
      </c>
      <c r="E764" s="54">
        <f t="shared" ca="1" si="95"/>
        <v>44615</v>
      </c>
      <c r="F764" s="117">
        <f ca="1">VALUE(IFERROR(VLOOKUP(TEXT(E764,"yyyy-mm-dd"),BDiv_RAW!$F$6:$G$1048576,2,FALSE),0))*$N$2</f>
        <v>0</v>
      </c>
      <c r="G764" s="81">
        <f t="shared" ca="1" si="92"/>
        <v>44615</v>
      </c>
      <c r="H764" s="54">
        <f t="shared" ca="1" si="96"/>
        <v>44615</v>
      </c>
      <c r="I764" s="117">
        <f ca="1">VALUE(IFERROR(VLOOKUP(TEXT(H764,"yyyy-mm-dd"),BDiv_RAW!$I$6:$J$1048576,2,FALSE),0))*$N$2</f>
        <v>0</v>
      </c>
      <c r="J764" s="81">
        <f t="shared" ca="1" si="93"/>
        <v>44615</v>
      </c>
      <c r="K764" s="54">
        <f t="shared" ca="1" si="97"/>
        <v>44615</v>
      </c>
      <c r="L764" s="117">
        <f ca="1">VALUE(IFERROR(VLOOKUP(TEXT(K764,"yyyy-mm-dd"),BDiv_RAW!$L$6:$M$1048576,2,FALSE),0))*$N$2</f>
        <v>0</v>
      </c>
    </row>
    <row r="765" spans="1:12" ht="16.5">
      <c r="A765" s="120">
        <f t="shared" ca="1" si="90"/>
        <v>44616</v>
      </c>
      <c r="B765" s="54">
        <f t="shared" ca="1" si="94"/>
        <v>44616</v>
      </c>
      <c r="C765" s="117">
        <f ca="1">VALUE(IFERROR(VLOOKUP(TEXT(B765,"yyyy-mm-dd"),BDiv_RAW!$C$6:$D$1048576,2,FALSE),0))*$N$2</f>
        <v>0</v>
      </c>
      <c r="D765" s="81">
        <f t="shared" ca="1" si="91"/>
        <v>44616</v>
      </c>
      <c r="E765" s="54">
        <f t="shared" ca="1" si="95"/>
        <v>44616</v>
      </c>
      <c r="F765" s="117">
        <f ca="1">VALUE(IFERROR(VLOOKUP(TEXT(E765,"yyyy-mm-dd"),BDiv_RAW!$F$6:$G$1048576,2,FALSE),0))*$N$2</f>
        <v>0</v>
      </c>
      <c r="G765" s="81">
        <f t="shared" ca="1" si="92"/>
        <v>44616</v>
      </c>
      <c r="H765" s="54">
        <f t="shared" ca="1" si="96"/>
        <v>44616</v>
      </c>
      <c r="I765" s="117">
        <f ca="1">VALUE(IFERROR(VLOOKUP(TEXT(H765,"yyyy-mm-dd"),BDiv_RAW!$I$6:$J$1048576,2,FALSE),0))*$N$2</f>
        <v>0</v>
      </c>
      <c r="J765" s="81">
        <f t="shared" ca="1" si="93"/>
        <v>44616</v>
      </c>
      <c r="K765" s="54">
        <f t="shared" ca="1" si="97"/>
        <v>44616</v>
      </c>
      <c r="L765" s="117">
        <f ca="1">VALUE(IFERROR(VLOOKUP(TEXT(K765,"yyyy-mm-dd"),BDiv_RAW!$L$6:$M$1048576,2,FALSE),0))*$N$2</f>
        <v>0</v>
      </c>
    </row>
    <row r="766" spans="1:12" ht="16.5">
      <c r="A766" s="120">
        <f t="shared" ca="1" si="90"/>
        <v>44617</v>
      </c>
      <c r="B766" s="54">
        <f t="shared" ca="1" si="94"/>
        <v>44617</v>
      </c>
      <c r="C766" s="117">
        <f ca="1">VALUE(IFERROR(VLOOKUP(TEXT(B766,"yyyy-mm-dd"),BDiv_RAW!$C$6:$D$1048576,2,FALSE),0))*$N$2</f>
        <v>0</v>
      </c>
      <c r="D766" s="81">
        <f t="shared" ca="1" si="91"/>
        <v>44617</v>
      </c>
      <c r="E766" s="54">
        <f t="shared" ca="1" si="95"/>
        <v>44617</v>
      </c>
      <c r="F766" s="117">
        <f ca="1">VALUE(IFERROR(VLOOKUP(TEXT(E766,"yyyy-mm-dd"),BDiv_RAW!$F$6:$G$1048576,2,FALSE),0))*$N$2</f>
        <v>0</v>
      </c>
      <c r="G766" s="81">
        <f t="shared" ca="1" si="92"/>
        <v>44617</v>
      </c>
      <c r="H766" s="54">
        <f t="shared" ca="1" si="96"/>
        <v>44617</v>
      </c>
      <c r="I766" s="117">
        <f ca="1">VALUE(IFERROR(VLOOKUP(TEXT(H766,"yyyy-mm-dd"),BDiv_RAW!$I$6:$J$1048576,2,FALSE),0))*$N$2</f>
        <v>0</v>
      </c>
      <c r="J766" s="81">
        <f t="shared" ca="1" si="93"/>
        <v>44617</v>
      </c>
      <c r="K766" s="54">
        <f t="shared" ca="1" si="97"/>
        <v>44617</v>
      </c>
      <c r="L766" s="117">
        <f ca="1">VALUE(IFERROR(VLOOKUP(TEXT(K766,"yyyy-mm-dd"),BDiv_RAW!$L$6:$M$1048576,2,FALSE),0))*$N$2</f>
        <v>0</v>
      </c>
    </row>
    <row r="767" spans="1:12" ht="16.5">
      <c r="A767" s="120">
        <f t="shared" ca="1" si="90"/>
        <v>44618</v>
      </c>
      <c r="B767" s="54">
        <f t="shared" ca="1" si="94"/>
        <v>44618</v>
      </c>
      <c r="C767" s="117">
        <f ca="1">VALUE(IFERROR(VLOOKUP(TEXT(B767,"yyyy-mm-dd"),BDiv_RAW!$C$6:$D$1048576,2,FALSE),0))*$N$2</f>
        <v>0</v>
      </c>
      <c r="D767" s="81">
        <f t="shared" ca="1" si="91"/>
        <v>44618</v>
      </c>
      <c r="E767" s="54">
        <f t="shared" ca="1" si="95"/>
        <v>44618</v>
      </c>
      <c r="F767" s="117">
        <f ca="1">VALUE(IFERROR(VLOOKUP(TEXT(E767,"yyyy-mm-dd"),BDiv_RAW!$F$6:$G$1048576,2,FALSE),0))*$N$2</f>
        <v>0</v>
      </c>
      <c r="G767" s="81">
        <f t="shared" ca="1" si="92"/>
        <v>44618</v>
      </c>
      <c r="H767" s="54">
        <f t="shared" ca="1" si="96"/>
        <v>44618</v>
      </c>
      <c r="I767" s="117">
        <f ca="1">VALUE(IFERROR(VLOOKUP(TEXT(H767,"yyyy-mm-dd"),BDiv_RAW!$I$6:$J$1048576,2,FALSE),0))*$N$2</f>
        <v>0</v>
      </c>
      <c r="J767" s="81">
        <f t="shared" ca="1" si="93"/>
        <v>44618</v>
      </c>
      <c r="K767" s="54">
        <f t="shared" ca="1" si="97"/>
        <v>44618</v>
      </c>
      <c r="L767" s="117">
        <f ca="1">VALUE(IFERROR(VLOOKUP(TEXT(K767,"yyyy-mm-dd"),BDiv_RAW!$L$6:$M$1048576,2,FALSE),0))*$N$2</f>
        <v>0</v>
      </c>
    </row>
    <row r="768" spans="1:12" ht="16.5">
      <c r="A768" s="120">
        <f t="shared" ca="1" si="90"/>
        <v>44619</v>
      </c>
      <c r="B768" s="54">
        <f t="shared" ca="1" si="94"/>
        <v>44619</v>
      </c>
      <c r="C768" s="117">
        <f ca="1">VALUE(IFERROR(VLOOKUP(TEXT(B768,"yyyy-mm-dd"),BDiv_RAW!$C$6:$D$1048576,2,FALSE),0))*$N$2</f>
        <v>0</v>
      </c>
      <c r="D768" s="81">
        <f t="shared" ca="1" si="91"/>
        <v>44619</v>
      </c>
      <c r="E768" s="54">
        <f t="shared" ca="1" si="95"/>
        <v>44619</v>
      </c>
      <c r="F768" s="117">
        <f ca="1">VALUE(IFERROR(VLOOKUP(TEXT(E768,"yyyy-mm-dd"),BDiv_RAW!$F$6:$G$1048576,2,FALSE),0))*$N$2</f>
        <v>0</v>
      </c>
      <c r="G768" s="81">
        <f t="shared" ca="1" si="92"/>
        <v>44619</v>
      </c>
      <c r="H768" s="54">
        <f t="shared" ca="1" si="96"/>
        <v>44619</v>
      </c>
      <c r="I768" s="117">
        <f ca="1">VALUE(IFERROR(VLOOKUP(TEXT(H768,"yyyy-mm-dd"),BDiv_RAW!$I$6:$J$1048576,2,FALSE),0))*$N$2</f>
        <v>0</v>
      </c>
      <c r="J768" s="81">
        <f t="shared" ca="1" si="93"/>
        <v>44619</v>
      </c>
      <c r="K768" s="54">
        <f t="shared" ca="1" si="97"/>
        <v>44619</v>
      </c>
      <c r="L768" s="117">
        <f ca="1">VALUE(IFERROR(VLOOKUP(TEXT(K768,"yyyy-mm-dd"),BDiv_RAW!$L$6:$M$1048576,2,FALSE),0))*$N$2</f>
        <v>0</v>
      </c>
    </row>
    <row r="769" spans="1:12" ht="16.5">
      <c r="A769" s="120">
        <f t="shared" ca="1" si="90"/>
        <v>44620</v>
      </c>
      <c r="B769" s="54">
        <f t="shared" ca="1" si="94"/>
        <v>44620</v>
      </c>
      <c r="C769" s="117">
        <f ca="1">VALUE(IFERROR(VLOOKUP(TEXT(B769,"yyyy-mm-dd"),BDiv_RAW!$C$6:$D$1048576,2,FALSE),0))*$N$2</f>
        <v>0</v>
      </c>
      <c r="D769" s="81">
        <f t="shared" ca="1" si="91"/>
        <v>44620</v>
      </c>
      <c r="E769" s="54">
        <f t="shared" ca="1" si="95"/>
        <v>44620</v>
      </c>
      <c r="F769" s="117">
        <f ca="1">VALUE(IFERROR(VLOOKUP(TEXT(E769,"yyyy-mm-dd"),BDiv_RAW!$F$6:$G$1048576,2,FALSE),0))*$N$2</f>
        <v>0</v>
      </c>
      <c r="G769" s="81">
        <f t="shared" ca="1" si="92"/>
        <v>44620</v>
      </c>
      <c r="H769" s="54">
        <f t="shared" ca="1" si="96"/>
        <v>44620</v>
      </c>
      <c r="I769" s="117">
        <f ca="1">VALUE(IFERROR(VLOOKUP(TEXT(H769,"yyyy-mm-dd"),BDiv_RAW!$I$6:$J$1048576,2,FALSE),0))*$N$2</f>
        <v>0</v>
      </c>
      <c r="J769" s="81">
        <f t="shared" ca="1" si="93"/>
        <v>44620</v>
      </c>
      <c r="K769" s="54">
        <f t="shared" ca="1" si="97"/>
        <v>44620</v>
      </c>
      <c r="L769" s="117">
        <f ca="1">VALUE(IFERROR(VLOOKUP(TEXT(K769,"yyyy-mm-dd"),BDiv_RAW!$L$6:$M$1048576,2,FALSE),0))*$N$2</f>
        <v>0</v>
      </c>
    </row>
    <row r="770" spans="1:12" ht="16.5">
      <c r="A770" s="120">
        <f t="shared" ca="1" si="90"/>
        <v>44621</v>
      </c>
      <c r="B770" s="54">
        <f t="shared" ca="1" si="94"/>
        <v>44621</v>
      </c>
      <c r="C770" s="117">
        <f ca="1">VALUE(IFERROR(VLOOKUP(TEXT(B770,"yyyy-mm-dd"),BDiv_RAW!$C$6:$D$1048576,2,FALSE),0))*$N$2</f>
        <v>0</v>
      </c>
      <c r="D770" s="81">
        <f t="shared" ca="1" si="91"/>
        <v>44621</v>
      </c>
      <c r="E770" s="54">
        <f t="shared" ca="1" si="95"/>
        <v>44621</v>
      </c>
      <c r="F770" s="117">
        <f ca="1">VALUE(IFERROR(VLOOKUP(TEXT(E770,"yyyy-mm-dd"),BDiv_RAW!$F$6:$G$1048576,2,FALSE),0))*$N$2</f>
        <v>0</v>
      </c>
      <c r="G770" s="81">
        <f t="shared" ca="1" si="92"/>
        <v>44621</v>
      </c>
      <c r="H770" s="54">
        <f t="shared" ca="1" si="96"/>
        <v>44621</v>
      </c>
      <c r="I770" s="117">
        <f ca="1">VALUE(IFERROR(VLOOKUP(TEXT(H770,"yyyy-mm-dd"),BDiv_RAW!$I$6:$J$1048576,2,FALSE),0))*$N$2</f>
        <v>0</v>
      </c>
      <c r="J770" s="81">
        <f t="shared" ca="1" si="93"/>
        <v>44621</v>
      </c>
      <c r="K770" s="54">
        <f t="shared" ca="1" si="97"/>
        <v>44621</v>
      </c>
      <c r="L770" s="117">
        <f ca="1">VALUE(IFERROR(VLOOKUP(TEXT(K770,"yyyy-mm-dd"),BDiv_RAW!$L$6:$M$1048576,2,FALSE),0))*$N$2</f>
        <v>0</v>
      </c>
    </row>
    <row r="771" spans="1:12" ht="16.5">
      <c r="A771" s="120">
        <f t="shared" ref="A771:A834" ca="1" si="98">B771</f>
        <v>44622</v>
      </c>
      <c r="B771" s="54">
        <f t="shared" ca="1" si="94"/>
        <v>44622</v>
      </c>
      <c r="C771" s="117">
        <f ca="1">VALUE(IFERROR(VLOOKUP(TEXT(B771,"yyyy-mm-dd"),BDiv_RAW!$C$6:$D$1048576,2,FALSE),0))*$N$2</f>
        <v>0</v>
      </c>
      <c r="D771" s="81">
        <f t="shared" ref="D771:D834" ca="1" si="99">E771</f>
        <v>44622</v>
      </c>
      <c r="E771" s="54">
        <f t="shared" ca="1" si="95"/>
        <v>44622</v>
      </c>
      <c r="F771" s="117">
        <f ca="1">VALUE(IFERROR(VLOOKUP(TEXT(E771,"yyyy-mm-dd"),BDiv_RAW!$F$6:$G$1048576,2,FALSE),0))*$N$2</f>
        <v>0</v>
      </c>
      <c r="G771" s="81">
        <f t="shared" ref="G771:G834" ca="1" si="100">H771</f>
        <v>44622</v>
      </c>
      <c r="H771" s="54">
        <f t="shared" ca="1" si="96"/>
        <v>44622</v>
      </c>
      <c r="I771" s="117">
        <f ca="1">VALUE(IFERROR(VLOOKUP(TEXT(H771,"yyyy-mm-dd"),BDiv_RAW!$I$6:$J$1048576,2,FALSE),0))*$N$2</f>
        <v>0</v>
      </c>
      <c r="J771" s="81">
        <f t="shared" ref="J771:J834" ca="1" si="101">K771</f>
        <v>44622</v>
      </c>
      <c r="K771" s="54">
        <f t="shared" ca="1" si="97"/>
        <v>44622</v>
      </c>
      <c r="L771" s="117">
        <f ca="1">VALUE(IFERROR(VLOOKUP(TEXT(K771,"yyyy-mm-dd"),BDiv_RAW!$L$6:$M$1048576,2,FALSE),0))*$N$2</f>
        <v>0</v>
      </c>
    </row>
    <row r="772" spans="1:12" ht="16.5">
      <c r="A772" s="120">
        <f t="shared" ca="1" si="98"/>
        <v>44623</v>
      </c>
      <c r="B772" s="54">
        <f t="shared" ref="B772:B835" ca="1" si="102">B771+1</f>
        <v>44623</v>
      </c>
      <c r="C772" s="117">
        <f ca="1">VALUE(IFERROR(VLOOKUP(TEXT(B772,"yyyy-mm-dd"),BDiv_RAW!$C$6:$D$1048576,2,FALSE),0))*$N$2</f>
        <v>0</v>
      </c>
      <c r="D772" s="81">
        <f t="shared" ca="1" si="99"/>
        <v>44623</v>
      </c>
      <c r="E772" s="54">
        <f t="shared" ref="E772:E835" ca="1" si="103">E771+1</f>
        <v>44623</v>
      </c>
      <c r="F772" s="117">
        <f ca="1">VALUE(IFERROR(VLOOKUP(TEXT(E772,"yyyy-mm-dd"),BDiv_RAW!$F$6:$G$1048576,2,FALSE),0))*$N$2</f>
        <v>0</v>
      </c>
      <c r="G772" s="81">
        <f t="shared" ca="1" si="100"/>
        <v>44623</v>
      </c>
      <c r="H772" s="54">
        <f t="shared" ref="H772:H835" ca="1" si="104">H771+1</f>
        <v>44623</v>
      </c>
      <c r="I772" s="117">
        <f ca="1">VALUE(IFERROR(VLOOKUP(TEXT(H772,"yyyy-mm-dd"),BDiv_RAW!$I$6:$J$1048576,2,FALSE),0))*$N$2</f>
        <v>0</v>
      </c>
      <c r="J772" s="81">
        <f t="shared" ca="1" si="101"/>
        <v>44623</v>
      </c>
      <c r="K772" s="54">
        <f t="shared" ref="K772:K835" ca="1" si="105">K771+1</f>
        <v>44623</v>
      </c>
      <c r="L772" s="117">
        <f ca="1">VALUE(IFERROR(VLOOKUP(TEXT(K772,"yyyy-mm-dd"),BDiv_RAW!$L$6:$M$1048576,2,FALSE),0))*$N$2</f>
        <v>0</v>
      </c>
    </row>
    <row r="773" spans="1:12" ht="16.5">
      <c r="A773" s="120">
        <f t="shared" ca="1" si="98"/>
        <v>44624</v>
      </c>
      <c r="B773" s="54">
        <f t="shared" ca="1" si="102"/>
        <v>44624</v>
      </c>
      <c r="C773" s="117">
        <f ca="1">VALUE(IFERROR(VLOOKUP(TEXT(B773,"yyyy-mm-dd"),BDiv_RAW!$C$6:$D$1048576,2,FALSE),0))*$N$2</f>
        <v>0</v>
      </c>
      <c r="D773" s="81">
        <f t="shared" ca="1" si="99"/>
        <v>44624</v>
      </c>
      <c r="E773" s="54">
        <f t="shared" ca="1" si="103"/>
        <v>44624</v>
      </c>
      <c r="F773" s="117">
        <f ca="1">VALUE(IFERROR(VLOOKUP(TEXT(E773,"yyyy-mm-dd"),BDiv_RAW!$F$6:$G$1048576,2,FALSE),0))*$N$2</f>
        <v>0</v>
      </c>
      <c r="G773" s="81">
        <f t="shared" ca="1" si="100"/>
        <v>44624</v>
      </c>
      <c r="H773" s="54">
        <f t="shared" ca="1" si="104"/>
        <v>44624</v>
      </c>
      <c r="I773" s="117">
        <f ca="1">VALUE(IFERROR(VLOOKUP(TEXT(H773,"yyyy-mm-dd"),BDiv_RAW!$I$6:$J$1048576,2,FALSE),0))*$N$2</f>
        <v>0</v>
      </c>
      <c r="J773" s="81">
        <f t="shared" ca="1" si="101"/>
        <v>44624</v>
      </c>
      <c r="K773" s="54">
        <f t="shared" ca="1" si="105"/>
        <v>44624</v>
      </c>
      <c r="L773" s="117">
        <f ca="1">VALUE(IFERROR(VLOOKUP(TEXT(K773,"yyyy-mm-dd"),BDiv_RAW!$L$6:$M$1048576,2,FALSE),0))*$N$2</f>
        <v>0</v>
      </c>
    </row>
    <row r="774" spans="1:12" ht="16.5">
      <c r="A774" s="120">
        <f t="shared" ca="1" si="98"/>
        <v>44625</v>
      </c>
      <c r="B774" s="54">
        <f t="shared" ca="1" si="102"/>
        <v>44625</v>
      </c>
      <c r="C774" s="117">
        <f ca="1">VALUE(IFERROR(VLOOKUP(TEXT(B774,"yyyy-mm-dd"),BDiv_RAW!$C$6:$D$1048576,2,FALSE),0))*$N$2</f>
        <v>0</v>
      </c>
      <c r="D774" s="81">
        <f t="shared" ca="1" si="99"/>
        <v>44625</v>
      </c>
      <c r="E774" s="54">
        <f t="shared" ca="1" si="103"/>
        <v>44625</v>
      </c>
      <c r="F774" s="117">
        <f ca="1">VALUE(IFERROR(VLOOKUP(TEXT(E774,"yyyy-mm-dd"),BDiv_RAW!$F$6:$G$1048576,2,FALSE),0))*$N$2</f>
        <v>0</v>
      </c>
      <c r="G774" s="81">
        <f t="shared" ca="1" si="100"/>
        <v>44625</v>
      </c>
      <c r="H774" s="54">
        <f t="shared" ca="1" si="104"/>
        <v>44625</v>
      </c>
      <c r="I774" s="117">
        <f ca="1">VALUE(IFERROR(VLOOKUP(TEXT(H774,"yyyy-mm-dd"),BDiv_RAW!$I$6:$J$1048576,2,FALSE),0))*$N$2</f>
        <v>0</v>
      </c>
      <c r="J774" s="81">
        <f t="shared" ca="1" si="101"/>
        <v>44625</v>
      </c>
      <c r="K774" s="54">
        <f t="shared" ca="1" si="105"/>
        <v>44625</v>
      </c>
      <c r="L774" s="117">
        <f ca="1">VALUE(IFERROR(VLOOKUP(TEXT(K774,"yyyy-mm-dd"),BDiv_RAW!$L$6:$M$1048576,2,FALSE),0))*$N$2</f>
        <v>0</v>
      </c>
    </row>
    <row r="775" spans="1:12" ht="16.5">
      <c r="A775" s="120">
        <f t="shared" ca="1" si="98"/>
        <v>44626</v>
      </c>
      <c r="B775" s="54">
        <f t="shared" ca="1" si="102"/>
        <v>44626</v>
      </c>
      <c r="C775" s="117">
        <f ca="1">VALUE(IFERROR(VLOOKUP(TEXT(B775,"yyyy-mm-dd"),BDiv_RAW!$C$6:$D$1048576,2,FALSE),0))*$N$2</f>
        <v>0</v>
      </c>
      <c r="D775" s="81">
        <f t="shared" ca="1" si="99"/>
        <v>44626</v>
      </c>
      <c r="E775" s="54">
        <f t="shared" ca="1" si="103"/>
        <v>44626</v>
      </c>
      <c r="F775" s="117">
        <f ca="1">VALUE(IFERROR(VLOOKUP(TEXT(E775,"yyyy-mm-dd"),BDiv_RAW!$F$6:$G$1048576,2,FALSE),0))*$N$2</f>
        <v>0</v>
      </c>
      <c r="G775" s="81">
        <f t="shared" ca="1" si="100"/>
        <v>44626</v>
      </c>
      <c r="H775" s="54">
        <f t="shared" ca="1" si="104"/>
        <v>44626</v>
      </c>
      <c r="I775" s="117">
        <f ca="1">VALUE(IFERROR(VLOOKUP(TEXT(H775,"yyyy-mm-dd"),BDiv_RAW!$I$6:$J$1048576,2,FALSE),0))*$N$2</f>
        <v>0</v>
      </c>
      <c r="J775" s="81">
        <f t="shared" ca="1" si="101"/>
        <v>44626</v>
      </c>
      <c r="K775" s="54">
        <f t="shared" ca="1" si="105"/>
        <v>44626</v>
      </c>
      <c r="L775" s="117">
        <f ca="1">VALUE(IFERROR(VLOOKUP(TEXT(K775,"yyyy-mm-dd"),BDiv_RAW!$L$6:$M$1048576,2,FALSE),0))*$N$2</f>
        <v>0</v>
      </c>
    </row>
    <row r="776" spans="1:12" ht="16.5">
      <c r="A776" s="120">
        <f t="shared" ca="1" si="98"/>
        <v>44627</v>
      </c>
      <c r="B776" s="54">
        <f t="shared" ca="1" si="102"/>
        <v>44627</v>
      </c>
      <c r="C776" s="117">
        <f ca="1">VALUE(IFERROR(VLOOKUP(TEXT(B776,"yyyy-mm-dd"),BDiv_RAW!$C$6:$D$1048576,2,FALSE),0))*$N$2</f>
        <v>0</v>
      </c>
      <c r="D776" s="81">
        <f t="shared" ca="1" si="99"/>
        <v>44627</v>
      </c>
      <c r="E776" s="54">
        <f t="shared" ca="1" si="103"/>
        <v>44627</v>
      </c>
      <c r="F776" s="117">
        <f ca="1">VALUE(IFERROR(VLOOKUP(TEXT(E776,"yyyy-mm-dd"),BDiv_RAW!$F$6:$G$1048576,2,FALSE),0))*$N$2</f>
        <v>0</v>
      </c>
      <c r="G776" s="81">
        <f t="shared" ca="1" si="100"/>
        <v>44627</v>
      </c>
      <c r="H776" s="54">
        <f t="shared" ca="1" si="104"/>
        <v>44627</v>
      </c>
      <c r="I776" s="117">
        <f ca="1">VALUE(IFERROR(VLOOKUP(TEXT(H776,"yyyy-mm-dd"),BDiv_RAW!$I$6:$J$1048576,2,FALSE),0))*$N$2</f>
        <v>0</v>
      </c>
      <c r="J776" s="81">
        <f t="shared" ca="1" si="101"/>
        <v>44627</v>
      </c>
      <c r="K776" s="54">
        <f t="shared" ca="1" si="105"/>
        <v>44627</v>
      </c>
      <c r="L776" s="117">
        <f ca="1">VALUE(IFERROR(VLOOKUP(TEXT(K776,"yyyy-mm-dd"),BDiv_RAW!$L$6:$M$1048576,2,FALSE),0))*$N$2</f>
        <v>0</v>
      </c>
    </row>
    <row r="777" spans="1:12" ht="16.5">
      <c r="A777" s="120">
        <f t="shared" ca="1" si="98"/>
        <v>44628</v>
      </c>
      <c r="B777" s="54">
        <f t="shared" ca="1" si="102"/>
        <v>44628</v>
      </c>
      <c r="C777" s="117">
        <f ca="1">VALUE(IFERROR(VLOOKUP(TEXT(B777,"yyyy-mm-dd"),BDiv_RAW!$C$6:$D$1048576,2,FALSE),0))*$N$2</f>
        <v>0</v>
      </c>
      <c r="D777" s="81">
        <f t="shared" ca="1" si="99"/>
        <v>44628</v>
      </c>
      <c r="E777" s="54">
        <f t="shared" ca="1" si="103"/>
        <v>44628</v>
      </c>
      <c r="F777" s="117">
        <f ca="1">VALUE(IFERROR(VLOOKUP(TEXT(E777,"yyyy-mm-dd"),BDiv_RAW!$F$6:$G$1048576,2,FALSE),0))*$N$2</f>
        <v>0</v>
      </c>
      <c r="G777" s="81">
        <f t="shared" ca="1" si="100"/>
        <v>44628</v>
      </c>
      <c r="H777" s="54">
        <f t="shared" ca="1" si="104"/>
        <v>44628</v>
      </c>
      <c r="I777" s="117">
        <f ca="1">VALUE(IFERROR(VLOOKUP(TEXT(H777,"yyyy-mm-dd"),BDiv_RAW!$I$6:$J$1048576,2,FALSE),0))*$N$2</f>
        <v>0</v>
      </c>
      <c r="J777" s="81">
        <f t="shared" ca="1" si="101"/>
        <v>44628</v>
      </c>
      <c r="K777" s="54">
        <f t="shared" ca="1" si="105"/>
        <v>44628</v>
      </c>
      <c r="L777" s="117">
        <f ca="1">VALUE(IFERROR(VLOOKUP(TEXT(K777,"yyyy-mm-dd"),BDiv_RAW!$L$6:$M$1048576,2,FALSE),0))*$N$2</f>
        <v>0</v>
      </c>
    </row>
    <row r="778" spans="1:12" ht="16.5">
      <c r="A778" s="120">
        <f t="shared" ca="1" si="98"/>
        <v>44629</v>
      </c>
      <c r="B778" s="54">
        <f t="shared" ca="1" si="102"/>
        <v>44629</v>
      </c>
      <c r="C778" s="117">
        <f ca="1">VALUE(IFERROR(VLOOKUP(TEXT(B778,"yyyy-mm-dd"),BDiv_RAW!$C$6:$D$1048576,2,FALSE),0))*$N$2</f>
        <v>0</v>
      </c>
      <c r="D778" s="81">
        <f t="shared" ca="1" si="99"/>
        <v>44629</v>
      </c>
      <c r="E778" s="54">
        <f t="shared" ca="1" si="103"/>
        <v>44629</v>
      </c>
      <c r="F778" s="117">
        <f ca="1">VALUE(IFERROR(VLOOKUP(TEXT(E778,"yyyy-mm-dd"),BDiv_RAW!$F$6:$G$1048576,2,FALSE),0))*$N$2</f>
        <v>0</v>
      </c>
      <c r="G778" s="81">
        <f t="shared" ca="1" si="100"/>
        <v>44629</v>
      </c>
      <c r="H778" s="54">
        <f t="shared" ca="1" si="104"/>
        <v>44629</v>
      </c>
      <c r="I778" s="117">
        <f ca="1">VALUE(IFERROR(VLOOKUP(TEXT(H778,"yyyy-mm-dd"),BDiv_RAW!$I$6:$J$1048576,2,FALSE),0))*$N$2</f>
        <v>0</v>
      </c>
      <c r="J778" s="81">
        <f t="shared" ca="1" si="101"/>
        <v>44629</v>
      </c>
      <c r="K778" s="54">
        <f t="shared" ca="1" si="105"/>
        <v>44629</v>
      </c>
      <c r="L778" s="117">
        <f ca="1">VALUE(IFERROR(VLOOKUP(TEXT(K778,"yyyy-mm-dd"),BDiv_RAW!$L$6:$M$1048576,2,FALSE),0))*$N$2</f>
        <v>0</v>
      </c>
    </row>
    <row r="779" spans="1:12" ht="16.5">
      <c r="A779" s="120">
        <f t="shared" ca="1" si="98"/>
        <v>44630</v>
      </c>
      <c r="B779" s="54">
        <f t="shared" ca="1" si="102"/>
        <v>44630</v>
      </c>
      <c r="C779" s="117">
        <f ca="1">VALUE(IFERROR(VLOOKUP(TEXT(B779,"yyyy-mm-dd"),BDiv_RAW!$C$6:$D$1048576,2,FALSE),0))*$N$2</f>
        <v>0</v>
      </c>
      <c r="D779" s="81">
        <f t="shared" ca="1" si="99"/>
        <v>44630</v>
      </c>
      <c r="E779" s="54">
        <f t="shared" ca="1" si="103"/>
        <v>44630</v>
      </c>
      <c r="F779" s="117">
        <f ca="1">VALUE(IFERROR(VLOOKUP(TEXT(E779,"yyyy-mm-dd"),BDiv_RAW!$F$6:$G$1048576,2,FALSE),0))*$N$2</f>
        <v>0</v>
      </c>
      <c r="G779" s="81">
        <f t="shared" ca="1" si="100"/>
        <v>44630</v>
      </c>
      <c r="H779" s="54">
        <f t="shared" ca="1" si="104"/>
        <v>44630</v>
      </c>
      <c r="I779" s="117">
        <f ca="1">VALUE(IFERROR(VLOOKUP(TEXT(H779,"yyyy-mm-dd"),BDiv_RAW!$I$6:$J$1048576,2,FALSE),0))*$N$2</f>
        <v>0</v>
      </c>
      <c r="J779" s="81">
        <f t="shared" ca="1" si="101"/>
        <v>44630</v>
      </c>
      <c r="K779" s="54">
        <f t="shared" ca="1" si="105"/>
        <v>44630</v>
      </c>
      <c r="L779" s="117">
        <f ca="1">VALUE(IFERROR(VLOOKUP(TEXT(K779,"yyyy-mm-dd"),BDiv_RAW!$L$6:$M$1048576,2,FALSE),0))*$N$2</f>
        <v>0</v>
      </c>
    </row>
    <row r="780" spans="1:12" ht="16.5">
      <c r="A780" s="120">
        <f t="shared" ca="1" si="98"/>
        <v>44631</v>
      </c>
      <c r="B780" s="54">
        <f t="shared" ca="1" si="102"/>
        <v>44631</v>
      </c>
      <c r="C780" s="117">
        <f ca="1">VALUE(IFERROR(VLOOKUP(TEXT(B780,"yyyy-mm-dd"),BDiv_RAW!$C$6:$D$1048576,2,FALSE),0))*$N$2</f>
        <v>0</v>
      </c>
      <c r="D780" s="81">
        <f t="shared" ca="1" si="99"/>
        <v>44631</v>
      </c>
      <c r="E780" s="54">
        <f t="shared" ca="1" si="103"/>
        <v>44631</v>
      </c>
      <c r="F780" s="117">
        <f ca="1">VALUE(IFERROR(VLOOKUP(TEXT(E780,"yyyy-mm-dd"),BDiv_RAW!$F$6:$G$1048576,2,FALSE),0))*$N$2</f>
        <v>0</v>
      </c>
      <c r="G780" s="81">
        <f t="shared" ca="1" si="100"/>
        <v>44631</v>
      </c>
      <c r="H780" s="54">
        <f t="shared" ca="1" si="104"/>
        <v>44631</v>
      </c>
      <c r="I780" s="117">
        <f ca="1">VALUE(IFERROR(VLOOKUP(TEXT(H780,"yyyy-mm-dd"),BDiv_RAW!$I$6:$J$1048576,2,FALSE),0))*$N$2</f>
        <v>0</v>
      </c>
      <c r="J780" s="81">
        <f t="shared" ca="1" si="101"/>
        <v>44631</v>
      </c>
      <c r="K780" s="54">
        <f t="shared" ca="1" si="105"/>
        <v>44631</v>
      </c>
      <c r="L780" s="117">
        <f ca="1">VALUE(IFERROR(VLOOKUP(TEXT(K780,"yyyy-mm-dd"),BDiv_RAW!$L$6:$M$1048576,2,FALSE),0))*$N$2</f>
        <v>0</v>
      </c>
    </row>
    <row r="781" spans="1:12" ht="16.5">
      <c r="A781" s="120">
        <f t="shared" ca="1" si="98"/>
        <v>44632</v>
      </c>
      <c r="B781" s="54">
        <f t="shared" ca="1" si="102"/>
        <v>44632</v>
      </c>
      <c r="C781" s="117">
        <f ca="1">VALUE(IFERROR(VLOOKUP(TEXT(B781,"yyyy-mm-dd"),BDiv_RAW!$C$6:$D$1048576,2,FALSE),0))*$N$2</f>
        <v>0</v>
      </c>
      <c r="D781" s="81">
        <f t="shared" ca="1" si="99"/>
        <v>44632</v>
      </c>
      <c r="E781" s="54">
        <f t="shared" ca="1" si="103"/>
        <v>44632</v>
      </c>
      <c r="F781" s="117">
        <f ca="1">VALUE(IFERROR(VLOOKUP(TEXT(E781,"yyyy-mm-dd"),BDiv_RAW!$F$6:$G$1048576,2,FALSE),0))*$N$2</f>
        <v>0</v>
      </c>
      <c r="G781" s="81">
        <f t="shared" ca="1" si="100"/>
        <v>44632</v>
      </c>
      <c r="H781" s="54">
        <f t="shared" ca="1" si="104"/>
        <v>44632</v>
      </c>
      <c r="I781" s="117">
        <f ca="1">VALUE(IFERROR(VLOOKUP(TEXT(H781,"yyyy-mm-dd"),BDiv_RAW!$I$6:$J$1048576,2,FALSE),0))*$N$2</f>
        <v>0</v>
      </c>
      <c r="J781" s="81">
        <f t="shared" ca="1" si="101"/>
        <v>44632</v>
      </c>
      <c r="K781" s="54">
        <f t="shared" ca="1" si="105"/>
        <v>44632</v>
      </c>
      <c r="L781" s="117">
        <f ca="1">VALUE(IFERROR(VLOOKUP(TEXT(K781,"yyyy-mm-dd"),BDiv_RAW!$L$6:$M$1048576,2,FALSE),0))*$N$2</f>
        <v>0</v>
      </c>
    </row>
    <row r="782" spans="1:12" ht="16.5">
      <c r="A782" s="120">
        <f t="shared" ca="1" si="98"/>
        <v>44633</v>
      </c>
      <c r="B782" s="54">
        <f t="shared" ca="1" si="102"/>
        <v>44633</v>
      </c>
      <c r="C782" s="117">
        <f ca="1">VALUE(IFERROR(VLOOKUP(TEXT(B782,"yyyy-mm-dd"),BDiv_RAW!$C$6:$D$1048576,2,FALSE),0))*$N$2</f>
        <v>0</v>
      </c>
      <c r="D782" s="81">
        <f t="shared" ca="1" si="99"/>
        <v>44633</v>
      </c>
      <c r="E782" s="54">
        <f t="shared" ca="1" si="103"/>
        <v>44633</v>
      </c>
      <c r="F782" s="117">
        <f ca="1">VALUE(IFERROR(VLOOKUP(TEXT(E782,"yyyy-mm-dd"),BDiv_RAW!$F$6:$G$1048576,2,FALSE),0))*$N$2</f>
        <v>0</v>
      </c>
      <c r="G782" s="81">
        <f t="shared" ca="1" si="100"/>
        <v>44633</v>
      </c>
      <c r="H782" s="54">
        <f t="shared" ca="1" si="104"/>
        <v>44633</v>
      </c>
      <c r="I782" s="117">
        <f ca="1">VALUE(IFERROR(VLOOKUP(TEXT(H782,"yyyy-mm-dd"),BDiv_RAW!$I$6:$J$1048576,2,FALSE),0))*$N$2</f>
        <v>0</v>
      </c>
      <c r="J782" s="81">
        <f t="shared" ca="1" si="101"/>
        <v>44633</v>
      </c>
      <c r="K782" s="54">
        <f t="shared" ca="1" si="105"/>
        <v>44633</v>
      </c>
      <c r="L782" s="117">
        <f ca="1">VALUE(IFERROR(VLOOKUP(TEXT(K782,"yyyy-mm-dd"),BDiv_RAW!$L$6:$M$1048576,2,FALSE),0))*$N$2</f>
        <v>0</v>
      </c>
    </row>
    <row r="783" spans="1:12" ht="16.5">
      <c r="A783" s="120">
        <f t="shared" ca="1" si="98"/>
        <v>44634</v>
      </c>
      <c r="B783" s="54">
        <f t="shared" ca="1" si="102"/>
        <v>44634</v>
      </c>
      <c r="C783" s="117">
        <f ca="1">VALUE(IFERROR(VLOOKUP(TEXT(B783,"yyyy-mm-dd"),BDiv_RAW!$C$6:$D$1048576,2,FALSE),0))*$N$2</f>
        <v>0</v>
      </c>
      <c r="D783" s="81">
        <f t="shared" ca="1" si="99"/>
        <v>44634</v>
      </c>
      <c r="E783" s="54">
        <f t="shared" ca="1" si="103"/>
        <v>44634</v>
      </c>
      <c r="F783" s="117">
        <f ca="1">VALUE(IFERROR(VLOOKUP(TEXT(E783,"yyyy-mm-dd"),BDiv_RAW!$F$6:$G$1048576,2,FALSE),0))*$N$2</f>
        <v>0</v>
      </c>
      <c r="G783" s="81">
        <f t="shared" ca="1" si="100"/>
        <v>44634</v>
      </c>
      <c r="H783" s="54">
        <f t="shared" ca="1" si="104"/>
        <v>44634</v>
      </c>
      <c r="I783" s="117">
        <f ca="1">VALUE(IFERROR(VLOOKUP(TEXT(H783,"yyyy-mm-dd"),BDiv_RAW!$I$6:$J$1048576,2,FALSE),0))*$N$2</f>
        <v>0</v>
      </c>
      <c r="J783" s="81">
        <f t="shared" ca="1" si="101"/>
        <v>44634</v>
      </c>
      <c r="K783" s="54">
        <f t="shared" ca="1" si="105"/>
        <v>44634</v>
      </c>
      <c r="L783" s="117">
        <f ca="1">VALUE(IFERROR(VLOOKUP(TEXT(K783,"yyyy-mm-dd"),BDiv_RAW!$L$6:$M$1048576,2,FALSE),0))*$N$2</f>
        <v>0</v>
      </c>
    </row>
    <row r="784" spans="1:12" ht="16.5">
      <c r="A784" s="120">
        <f t="shared" ca="1" si="98"/>
        <v>44635</v>
      </c>
      <c r="B784" s="54">
        <f t="shared" ca="1" si="102"/>
        <v>44635</v>
      </c>
      <c r="C784" s="117">
        <f ca="1">VALUE(IFERROR(VLOOKUP(TEXT(B784,"yyyy-mm-dd"),BDiv_RAW!$C$6:$D$1048576,2,FALSE),0))*$N$2</f>
        <v>0</v>
      </c>
      <c r="D784" s="81">
        <f t="shared" ca="1" si="99"/>
        <v>44635</v>
      </c>
      <c r="E784" s="54">
        <f t="shared" ca="1" si="103"/>
        <v>44635</v>
      </c>
      <c r="F784" s="117">
        <f ca="1">VALUE(IFERROR(VLOOKUP(TEXT(E784,"yyyy-mm-dd"),BDiv_RAW!$F$6:$G$1048576,2,FALSE),0))*$N$2</f>
        <v>0</v>
      </c>
      <c r="G784" s="81">
        <f t="shared" ca="1" si="100"/>
        <v>44635</v>
      </c>
      <c r="H784" s="54">
        <f t="shared" ca="1" si="104"/>
        <v>44635</v>
      </c>
      <c r="I784" s="117">
        <f ca="1">VALUE(IFERROR(VLOOKUP(TEXT(H784,"yyyy-mm-dd"),BDiv_RAW!$I$6:$J$1048576,2,FALSE),0))*$N$2</f>
        <v>0</v>
      </c>
      <c r="J784" s="81">
        <f t="shared" ca="1" si="101"/>
        <v>44635</v>
      </c>
      <c r="K784" s="54">
        <f t="shared" ca="1" si="105"/>
        <v>44635</v>
      </c>
      <c r="L784" s="117">
        <f ca="1">VALUE(IFERROR(VLOOKUP(TEXT(K784,"yyyy-mm-dd"),BDiv_RAW!$L$6:$M$1048576,2,FALSE),0))*$N$2</f>
        <v>0</v>
      </c>
    </row>
    <row r="785" spans="1:12" ht="16.5">
      <c r="A785" s="120">
        <f t="shared" ca="1" si="98"/>
        <v>44636</v>
      </c>
      <c r="B785" s="54">
        <f t="shared" ca="1" si="102"/>
        <v>44636</v>
      </c>
      <c r="C785" s="117">
        <f ca="1">VALUE(IFERROR(VLOOKUP(TEXT(B785,"yyyy-mm-dd"),BDiv_RAW!$C$6:$D$1048576,2,FALSE),0))*$N$2</f>
        <v>0</v>
      </c>
      <c r="D785" s="81">
        <f t="shared" ca="1" si="99"/>
        <v>44636</v>
      </c>
      <c r="E785" s="54">
        <f t="shared" ca="1" si="103"/>
        <v>44636</v>
      </c>
      <c r="F785" s="117">
        <f ca="1">VALUE(IFERROR(VLOOKUP(TEXT(E785,"yyyy-mm-dd"),BDiv_RAW!$F$6:$G$1048576,2,FALSE),0))*$N$2</f>
        <v>0</v>
      </c>
      <c r="G785" s="81">
        <f t="shared" ca="1" si="100"/>
        <v>44636</v>
      </c>
      <c r="H785" s="54">
        <f t="shared" ca="1" si="104"/>
        <v>44636</v>
      </c>
      <c r="I785" s="117">
        <f ca="1">VALUE(IFERROR(VLOOKUP(TEXT(H785,"yyyy-mm-dd"),BDiv_RAW!$I$6:$J$1048576,2,FALSE),0))*$N$2</f>
        <v>0</v>
      </c>
      <c r="J785" s="81">
        <f t="shared" ca="1" si="101"/>
        <v>44636</v>
      </c>
      <c r="K785" s="54">
        <f t="shared" ca="1" si="105"/>
        <v>44636</v>
      </c>
      <c r="L785" s="117">
        <f ca="1">VALUE(IFERROR(VLOOKUP(TEXT(K785,"yyyy-mm-dd"),BDiv_RAW!$L$6:$M$1048576,2,FALSE),0))*$N$2</f>
        <v>0</v>
      </c>
    </row>
    <row r="786" spans="1:12" ht="16.5">
      <c r="A786" s="120">
        <f t="shared" ca="1" si="98"/>
        <v>44637</v>
      </c>
      <c r="B786" s="54">
        <f t="shared" ca="1" si="102"/>
        <v>44637</v>
      </c>
      <c r="C786" s="117">
        <f ca="1">VALUE(IFERROR(VLOOKUP(TEXT(B786,"yyyy-mm-dd"),BDiv_RAW!$C$6:$D$1048576,2,FALSE),0))*$N$2</f>
        <v>0</v>
      </c>
      <c r="D786" s="81">
        <f t="shared" ca="1" si="99"/>
        <v>44637</v>
      </c>
      <c r="E786" s="54">
        <f t="shared" ca="1" si="103"/>
        <v>44637</v>
      </c>
      <c r="F786" s="117">
        <f ca="1">VALUE(IFERROR(VLOOKUP(TEXT(E786,"yyyy-mm-dd"),BDiv_RAW!$F$6:$G$1048576,2,FALSE),0))*$N$2</f>
        <v>0</v>
      </c>
      <c r="G786" s="81">
        <f t="shared" ca="1" si="100"/>
        <v>44637</v>
      </c>
      <c r="H786" s="54">
        <f t="shared" ca="1" si="104"/>
        <v>44637</v>
      </c>
      <c r="I786" s="117">
        <f ca="1">VALUE(IFERROR(VLOOKUP(TEXT(H786,"yyyy-mm-dd"),BDiv_RAW!$I$6:$J$1048576,2,FALSE),0))*$N$2</f>
        <v>0</v>
      </c>
      <c r="J786" s="81">
        <f t="shared" ca="1" si="101"/>
        <v>44637</v>
      </c>
      <c r="K786" s="54">
        <f t="shared" ca="1" si="105"/>
        <v>44637</v>
      </c>
      <c r="L786" s="117">
        <f ca="1">VALUE(IFERROR(VLOOKUP(TEXT(K786,"yyyy-mm-dd"),BDiv_RAW!$L$6:$M$1048576,2,FALSE),0))*$N$2</f>
        <v>0</v>
      </c>
    </row>
    <row r="787" spans="1:12" ht="16.5">
      <c r="A787" s="120">
        <f t="shared" ca="1" si="98"/>
        <v>44638</v>
      </c>
      <c r="B787" s="54">
        <f t="shared" ca="1" si="102"/>
        <v>44638</v>
      </c>
      <c r="C787" s="117">
        <f ca="1">VALUE(IFERROR(VLOOKUP(TEXT(B787,"yyyy-mm-dd"),BDiv_RAW!$C$6:$D$1048576,2,FALSE),0))*$N$2</f>
        <v>0</v>
      </c>
      <c r="D787" s="81">
        <f t="shared" ca="1" si="99"/>
        <v>44638</v>
      </c>
      <c r="E787" s="54">
        <f t="shared" ca="1" si="103"/>
        <v>44638</v>
      </c>
      <c r="F787" s="117">
        <f ca="1">VALUE(IFERROR(VLOOKUP(TEXT(E787,"yyyy-mm-dd"),BDiv_RAW!$F$6:$G$1048576,2,FALSE),0))*$N$2</f>
        <v>0</v>
      </c>
      <c r="G787" s="81">
        <f t="shared" ca="1" si="100"/>
        <v>44638</v>
      </c>
      <c r="H787" s="54">
        <f t="shared" ca="1" si="104"/>
        <v>44638</v>
      </c>
      <c r="I787" s="117">
        <f ca="1">VALUE(IFERROR(VLOOKUP(TEXT(H787,"yyyy-mm-dd"),BDiv_RAW!$I$6:$J$1048576,2,FALSE),0))*$N$2</f>
        <v>0</v>
      </c>
      <c r="J787" s="81">
        <f t="shared" ca="1" si="101"/>
        <v>44638</v>
      </c>
      <c r="K787" s="54">
        <f t="shared" ca="1" si="105"/>
        <v>44638</v>
      </c>
      <c r="L787" s="117">
        <f ca="1">VALUE(IFERROR(VLOOKUP(TEXT(K787,"yyyy-mm-dd"),BDiv_RAW!$L$6:$M$1048576,2,FALSE),0))*$N$2</f>
        <v>0</v>
      </c>
    </row>
    <row r="788" spans="1:12" ht="16.5">
      <c r="A788" s="120">
        <f t="shared" ca="1" si="98"/>
        <v>44639</v>
      </c>
      <c r="B788" s="54">
        <f t="shared" ca="1" si="102"/>
        <v>44639</v>
      </c>
      <c r="C788" s="117">
        <f ca="1">VALUE(IFERROR(VLOOKUP(TEXT(B788,"yyyy-mm-dd"),BDiv_RAW!$C$6:$D$1048576,2,FALSE),0))*$N$2</f>
        <v>0</v>
      </c>
      <c r="D788" s="81">
        <f t="shared" ca="1" si="99"/>
        <v>44639</v>
      </c>
      <c r="E788" s="54">
        <f t="shared" ca="1" si="103"/>
        <v>44639</v>
      </c>
      <c r="F788" s="117">
        <f ca="1">VALUE(IFERROR(VLOOKUP(TEXT(E788,"yyyy-mm-dd"),BDiv_RAW!$F$6:$G$1048576,2,FALSE),0))*$N$2</f>
        <v>0</v>
      </c>
      <c r="G788" s="81">
        <f t="shared" ca="1" si="100"/>
        <v>44639</v>
      </c>
      <c r="H788" s="54">
        <f t="shared" ca="1" si="104"/>
        <v>44639</v>
      </c>
      <c r="I788" s="117">
        <f ca="1">VALUE(IFERROR(VLOOKUP(TEXT(H788,"yyyy-mm-dd"),BDiv_RAW!$I$6:$J$1048576,2,FALSE),0))*$N$2</f>
        <v>0</v>
      </c>
      <c r="J788" s="81">
        <f t="shared" ca="1" si="101"/>
        <v>44639</v>
      </c>
      <c r="K788" s="54">
        <f t="shared" ca="1" si="105"/>
        <v>44639</v>
      </c>
      <c r="L788" s="117">
        <f ca="1">VALUE(IFERROR(VLOOKUP(TEXT(K788,"yyyy-mm-dd"),BDiv_RAW!$L$6:$M$1048576,2,FALSE),0))*$N$2</f>
        <v>0</v>
      </c>
    </row>
    <row r="789" spans="1:12" ht="16.5">
      <c r="A789" s="120">
        <f t="shared" ca="1" si="98"/>
        <v>44640</v>
      </c>
      <c r="B789" s="54">
        <f t="shared" ca="1" si="102"/>
        <v>44640</v>
      </c>
      <c r="C789" s="117">
        <f ca="1">VALUE(IFERROR(VLOOKUP(TEXT(B789,"yyyy-mm-dd"),BDiv_RAW!$C$6:$D$1048576,2,FALSE),0))*$N$2</f>
        <v>0</v>
      </c>
      <c r="D789" s="81">
        <f t="shared" ca="1" si="99"/>
        <v>44640</v>
      </c>
      <c r="E789" s="54">
        <f t="shared" ca="1" si="103"/>
        <v>44640</v>
      </c>
      <c r="F789" s="117">
        <f ca="1">VALUE(IFERROR(VLOOKUP(TEXT(E789,"yyyy-mm-dd"),BDiv_RAW!$F$6:$G$1048576,2,FALSE),0))*$N$2</f>
        <v>0</v>
      </c>
      <c r="G789" s="81">
        <f t="shared" ca="1" si="100"/>
        <v>44640</v>
      </c>
      <c r="H789" s="54">
        <f t="shared" ca="1" si="104"/>
        <v>44640</v>
      </c>
      <c r="I789" s="117">
        <f ca="1">VALUE(IFERROR(VLOOKUP(TEXT(H789,"yyyy-mm-dd"),BDiv_RAW!$I$6:$J$1048576,2,FALSE),0))*$N$2</f>
        <v>0</v>
      </c>
      <c r="J789" s="81">
        <f t="shared" ca="1" si="101"/>
        <v>44640</v>
      </c>
      <c r="K789" s="54">
        <f t="shared" ca="1" si="105"/>
        <v>44640</v>
      </c>
      <c r="L789" s="117">
        <f ca="1">VALUE(IFERROR(VLOOKUP(TEXT(K789,"yyyy-mm-dd"),BDiv_RAW!$L$6:$M$1048576,2,FALSE),0))*$N$2</f>
        <v>0</v>
      </c>
    </row>
    <row r="790" spans="1:12" ht="16.5">
      <c r="A790" s="120">
        <f t="shared" ca="1" si="98"/>
        <v>44641</v>
      </c>
      <c r="B790" s="54">
        <f t="shared" ca="1" si="102"/>
        <v>44641</v>
      </c>
      <c r="C790" s="117">
        <f ca="1">VALUE(IFERROR(VLOOKUP(TEXT(B790,"yyyy-mm-dd"),BDiv_RAW!$C$6:$D$1048576,2,FALSE),0))*$N$2</f>
        <v>0</v>
      </c>
      <c r="D790" s="81">
        <f t="shared" ca="1" si="99"/>
        <v>44641</v>
      </c>
      <c r="E790" s="54">
        <f t="shared" ca="1" si="103"/>
        <v>44641</v>
      </c>
      <c r="F790" s="117">
        <f ca="1">VALUE(IFERROR(VLOOKUP(TEXT(E790,"yyyy-mm-dd"),BDiv_RAW!$F$6:$G$1048576,2,FALSE),0))*$N$2</f>
        <v>0</v>
      </c>
      <c r="G790" s="81">
        <f t="shared" ca="1" si="100"/>
        <v>44641</v>
      </c>
      <c r="H790" s="54">
        <f t="shared" ca="1" si="104"/>
        <v>44641</v>
      </c>
      <c r="I790" s="117">
        <f ca="1">VALUE(IFERROR(VLOOKUP(TEXT(H790,"yyyy-mm-dd"),BDiv_RAW!$I$6:$J$1048576,2,FALSE),0))*$N$2</f>
        <v>0</v>
      </c>
      <c r="J790" s="81">
        <f t="shared" ca="1" si="101"/>
        <v>44641</v>
      </c>
      <c r="K790" s="54">
        <f t="shared" ca="1" si="105"/>
        <v>44641</v>
      </c>
      <c r="L790" s="117">
        <f ca="1">VALUE(IFERROR(VLOOKUP(TEXT(K790,"yyyy-mm-dd"),BDiv_RAW!$L$6:$M$1048576,2,FALSE),0))*$N$2</f>
        <v>0</v>
      </c>
    </row>
    <row r="791" spans="1:12" ht="16.5">
      <c r="A791" s="120">
        <f t="shared" ca="1" si="98"/>
        <v>44642</v>
      </c>
      <c r="B791" s="54">
        <f t="shared" ca="1" si="102"/>
        <v>44642</v>
      </c>
      <c r="C791" s="117">
        <f ca="1">VALUE(IFERROR(VLOOKUP(TEXT(B791,"yyyy-mm-dd"),BDiv_RAW!$C$6:$D$1048576,2,FALSE),0))*$N$2</f>
        <v>0</v>
      </c>
      <c r="D791" s="81">
        <f t="shared" ca="1" si="99"/>
        <v>44642</v>
      </c>
      <c r="E791" s="54">
        <f t="shared" ca="1" si="103"/>
        <v>44642</v>
      </c>
      <c r="F791" s="117">
        <f ca="1">VALUE(IFERROR(VLOOKUP(TEXT(E791,"yyyy-mm-dd"),BDiv_RAW!$F$6:$G$1048576,2,FALSE),0))*$N$2</f>
        <v>0</v>
      </c>
      <c r="G791" s="81">
        <f t="shared" ca="1" si="100"/>
        <v>44642</v>
      </c>
      <c r="H791" s="54">
        <f t="shared" ca="1" si="104"/>
        <v>44642</v>
      </c>
      <c r="I791" s="117">
        <f ca="1">VALUE(IFERROR(VLOOKUP(TEXT(H791,"yyyy-mm-dd"),BDiv_RAW!$I$6:$J$1048576,2,FALSE),0))*$N$2</f>
        <v>0</v>
      </c>
      <c r="J791" s="81">
        <f t="shared" ca="1" si="101"/>
        <v>44642</v>
      </c>
      <c r="K791" s="54">
        <f t="shared" ca="1" si="105"/>
        <v>44642</v>
      </c>
      <c r="L791" s="117">
        <f ca="1">VALUE(IFERROR(VLOOKUP(TEXT(K791,"yyyy-mm-dd"),BDiv_RAW!$L$6:$M$1048576,2,FALSE),0))*$N$2</f>
        <v>0</v>
      </c>
    </row>
    <row r="792" spans="1:12" ht="16.5">
      <c r="A792" s="120">
        <f t="shared" ca="1" si="98"/>
        <v>44643</v>
      </c>
      <c r="B792" s="54">
        <f t="shared" ca="1" si="102"/>
        <v>44643</v>
      </c>
      <c r="C792" s="117">
        <f ca="1">VALUE(IFERROR(VLOOKUP(TEXT(B792,"yyyy-mm-dd"),BDiv_RAW!$C$6:$D$1048576,2,FALSE),0))*$N$2</f>
        <v>0</v>
      </c>
      <c r="D792" s="81">
        <f t="shared" ca="1" si="99"/>
        <v>44643</v>
      </c>
      <c r="E792" s="54">
        <f t="shared" ca="1" si="103"/>
        <v>44643</v>
      </c>
      <c r="F792" s="117">
        <f ca="1">VALUE(IFERROR(VLOOKUP(TEXT(E792,"yyyy-mm-dd"),BDiv_RAW!$F$6:$G$1048576,2,FALSE),0))*$N$2</f>
        <v>0</v>
      </c>
      <c r="G792" s="81">
        <f t="shared" ca="1" si="100"/>
        <v>44643</v>
      </c>
      <c r="H792" s="54">
        <f t="shared" ca="1" si="104"/>
        <v>44643</v>
      </c>
      <c r="I792" s="117">
        <f ca="1">VALUE(IFERROR(VLOOKUP(TEXT(H792,"yyyy-mm-dd"),BDiv_RAW!$I$6:$J$1048576,2,FALSE),0))*$N$2</f>
        <v>0</v>
      </c>
      <c r="J792" s="81">
        <f t="shared" ca="1" si="101"/>
        <v>44643</v>
      </c>
      <c r="K792" s="54">
        <f t="shared" ca="1" si="105"/>
        <v>44643</v>
      </c>
      <c r="L792" s="117">
        <f ca="1">VALUE(IFERROR(VLOOKUP(TEXT(K792,"yyyy-mm-dd"),BDiv_RAW!$L$6:$M$1048576,2,FALSE),0))*$N$2</f>
        <v>0</v>
      </c>
    </row>
    <row r="793" spans="1:12" ht="16.5">
      <c r="A793" s="120">
        <f t="shared" ca="1" si="98"/>
        <v>44644</v>
      </c>
      <c r="B793" s="54">
        <f t="shared" ca="1" si="102"/>
        <v>44644</v>
      </c>
      <c r="C793" s="117">
        <f ca="1">VALUE(IFERROR(VLOOKUP(TEXT(B793,"yyyy-mm-dd"),BDiv_RAW!$C$6:$D$1048576,2,FALSE),0))*$N$2</f>
        <v>0</v>
      </c>
      <c r="D793" s="81">
        <f t="shared" ca="1" si="99"/>
        <v>44644</v>
      </c>
      <c r="E793" s="54">
        <f t="shared" ca="1" si="103"/>
        <v>44644</v>
      </c>
      <c r="F793" s="117">
        <f ca="1">VALUE(IFERROR(VLOOKUP(TEXT(E793,"yyyy-mm-dd"),BDiv_RAW!$F$6:$G$1048576,2,FALSE),0))*$N$2</f>
        <v>0</v>
      </c>
      <c r="G793" s="81">
        <f t="shared" ca="1" si="100"/>
        <v>44644</v>
      </c>
      <c r="H793" s="54">
        <f t="shared" ca="1" si="104"/>
        <v>44644</v>
      </c>
      <c r="I793" s="117">
        <f ca="1">VALUE(IFERROR(VLOOKUP(TEXT(H793,"yyyy-mm-dd"),BDiv_RAW!$I$6:$J$1048576,2,FALSE),0))*$N$2</f>
        <v>0</v>
      </c>
      <c r="J793" s="81">
        <f t="shared" ca="1" si="101"/>
        <v>44644</v>
      </c>
      <c r="K793" s="54">
        <f t="shared" ca="1" si="105"/>
        <v>44644</v>
      </c>
      <c r="L793" s="117">
        <f ca="1">VALUE(IFERROR(VLOOKUP(TEXT(K793,"yyyy-mm-dd"),BDiv_RAW!$L$6:$M$1048576,2,FALSE),0))*$N$2</f>
        <v>0</v>
      </c>
    </row>
    <row r="794" spans="1:12" ht="16.5">
      <c r="A794" s="120">
        <f t="shared" ca="1" si="98"/>
        <v>44645</v>
      </c>
      <c r="B794" s="54">
        <f t="shared" ca="1" si="102"/>
        <v>44645</v>
      </c>
      <c r="C794" s="117">
        <f ca="1">VALUE(IFERROR(VLOOKUP(TEXT(B794,"yyyy-mm-dd"),BDiv_RAW!$C$6:$D$1048576,2,FALSE),0))*$N$2</f>
        <v>0</v>
      </c>
      <c r="D794" s="81">
        <f t="shared" ca="1" si="99"/>
        <v>44645</v>
      </c>
      <c r="E794" s="54">
        <f t="shared" ca="1" si="103"/>
        <v>44645</v>
      </c>
      <c r="F794" s="117">
        <f ca="1">VALUE(IFERROR(VLOOKUP(TEXT(E794,"yyyy-mm-dd"),BDiv_RAW!$F$6:$G$1048576,2,FALSE),0))*$N$2</f>
        <v>0</v>
      </c>
      <c r="G794" s="81">
        <f t="shared" ca="1" si="100"/>
        <v>44645</v>
      </c>
      <c r="H794" s="54">
        <f t="shared" ca="1" si="104"/>
        <v>44645</v>
      </c>
      <c r="I794" s="117">
        <f ca="1">VALUE(IFERROR(VLOOKUP(TEXT(H794,"yyyy-mm-dd"),BDiv_RAW!$I$6:$J$1048576,2,FALSE),0))*$N$2</f>
        <v>0</v>
      </c>
      <c r="J794" s="81">
        <f t="shared" ca="1" si="101"/>
        <v>44645</v>
      </c>
      <c r="K794" s="54">
        <f t="shared" ca="1" si="105"/>
        <v>44645</v>
      </c>
      <c r="L794" s="117">
        <f ca="1">VALUE(IFERROR(VLOOKUP(TEXT(K794,"yyyy-mm-dd"),BDiv_RAW!$L$6:$M$1048576,2,FALSE),0))*$N$2</f>
        <v>0</v>
      </c>
    </row>
    <row r="795" spans="1:12" ht="16.5">
      <c r="A795" s="120">
        <f t="shared" ca="1" si="98"/>
        <v>44646</v>
      </c>
      <c r="B795" s="54">
        <f t="shared" ca="1" si="102"/>
        <v>44646</v>
      </c>
      <c r="C795" s="117">
        <f ca="1">VALUE(IFERROR(VLOOKUP(TEXT(B795,"yyyy-mm-dd"),BDiv_RAW!$C$6:$D$1048576,2,FALSE),0))*$N$2</f>
        <v>0</v>
      </c>
      <c r="D795" s="81">
        <f t="shared" ca="1" si="99"/>
        <v>44646</v>
      </c>
      <c r="E795" s="54">
        <f t="shared" ca="1" si="103"/>
        <v>44646</v>
      </c>
      <c r="F795" s="117">
        <f ca="1">VALUE(IFERROR(VLOOKUP(TEXT(E795,"yyyy-mm-dd"),BDiv_RAW!$F$6:$G$1048576,2,FALSE),0))*$N$2</f>
        <v>0</v>
      </c>
      <c r="G795" s="81">
        <f t="shared" ca="1" si="100"/>
        <v>44646</v>
      </c>
      <c r="H795" s="54">
        <f t="shared" ca="1" si="104"/>
        <v>44646</v>
      </c>
      <c r="I795" s="117">
        <f ca="1">VALUE(IFERROR(VLOOKUP(TEXT(H795,"yyyy-mm-dd"),BDiv_RAW!$I$6:$J$1048576,2,FALSE),0))*$N$2</f>
        <v>0</v>
      </c>
      <c r="J795" s="81">
        <f t="shared" ca="1" si="101"/>
        <v>44646</v>
      </c>
      <c r="K795" s="54">
        <f t="shared" ca="1" si="105"/>
        <v>44646</v>
      </c>
      <c r="L795" s="117">
        <f ca="1">VALUE(IFERROR(VLOOKUP(TEXT(K795,"yyyy-mm-dd"),BDiv_RAW!$L$6:$M$1048576,2,FALSE),0))*$N$2</f>
        <v>0</v>
      </c>
    </row>
    <row r="796" spans="1:12" ht="16.5">
      <c r="A796" s="120">
        <f t="shared" ca="1" si="98"/>
        <v>44647</v>
      </c>
      <c r="B796" s="54">
        <f t="shared" ca="1" si="102"/>
        <v>44647</v>
      </c>
      <c r="C796" s="117">
        <f ca="1">VALUE(IFERROR(VLOOKUP(TEXT(B796,"yyyy-mm-dd"),BDiv_RAW!$C$6:$D$1048576,2,FALSE),0))*$N$2</f>
        <v>0</v>
      </c>
      <c r="D796" s="81">
        <f t="shared" ca="1" si="99"/>
        <v>44647</v>
      </c>
      <c r="E796" s="54">
        <f t="shared" ca="1" si="103"/>
        <v>44647</v>
      </c>
      <c r="F796" s="117">
        <f ca="1">VALUE(IFERROR(VLOOKUP(TEXT(E796,"yyyy-mm-dd"),BDiv_RAW!$F$6:$G$1048576,2,FALSE),0))*$N$2</f>
        <v>0</v>
      </c>
      <c r="G796" s="81">
        <f t="shared" ca="1" si="100"/>
        <v>44647</v>
      </c>
      <c r="H796" s="54">
        <f t="shared" ca="1" si="104"/>
        <v>44647</v>
      </c>
      <c r="I796" s="117">
        <f ca="1">VALUE(IFERROR(VLOOKUP(TEXT(H796,"yyyy-mm-dd"),BDiv_RAW!$I$6:$J$1048576,2,FALSE),0))*$N$2</f>
        <v>0</v>
      </c>
      <c r="J796" s="81">
        <f t="shared" ca="1" si="101"/>
        <v>44647</v>
      </c>
      <c r="K796" s="54">
        <f t="shared" ca="1" si="105"/>
        <v>44647</v>
      </c>
      <c r="L796" s="117">
        <f ca="1">VALUE(IFERROR(VLOOKUP(TEXT(K796,"yyyy-mm-dd"),BDiv_RAW!$L$6:$M$1048576,2,FALSE),0))*$N$2</f>
        <v>0</v>
      </c>
    </row>
    <row r="797" spans="1:12" ht="16.5">
      <c r="A797" s="120">
        <f t="shared" ca="1" si="98"/>
        <v>44648</v>
      </c>
      <c r="B797" s="54">
        <f t="shared" ca="1" si="102"/>
        <v>44648</v>
      </c>
      <c r="C797" s="117">
        <f ca="1">VALUE(IFERROR(VLOOKUP(TEXT(B797,"yyyy-mm-dd"),BDiv_RAW!$C$6:$D$1048576,2,FALSE),0))*$N$2</f>
        <v>0</v>
      </c>
      <c r="D797" s="81">
        <f t="shared" ca="1" si="99"/>
        <v>44648</v>
      </c>
      <c r="E797" s="54">
        <f t="shared" ca="1" si="103"/>
        <v>44648</v>
      </c>
      <c r="F797" s="117">
        <f ca="1">VALUE(IFERROR(VLOOKUP(TEXT(E797,"yyyy-mm-dd"),BDiv_RAW!$F$6:$G$1048576,2,FALSE),0))*$N$2</f>
        <v>0</v>
      </c>
      <c r="G797" s="81">
        <f t="shared" ca="1" si="100"/>
        <v>44648</v>
      </c>
      <c r="H797" s="54">
        <f t="shared" ca="1" si="104"/>
        <v>44648</v>
      </c>
      <c r="I797" s="117">
        <f ca="1">VALUE(IFERROR(VLOOKUP(TEXT(H797,"yyyy-mm-dd"),BDiv_RAW!$I$6:$J$1048576,2,FALSE),0))*$N$2</f>
        <v>0</v>
      </c>
      <c r="J797" s="81">
        <f t="shared" ca="1" si="101"/>
        <v>44648</v>
      </c>
      <c r="K797" s="54">
        <f t="shared" ca="1" si="105"/>
        <v>44648</v>
      </c>
      <c r="L797" s="117">
        <f ca="1">VALUE(IFERROR(VLOOKUP(TEXT(K797,"yyyy-mm-dd"),BDiv_RAW!$L$6:$M$1048576,2,FALSE),0))*$N$2</f>
        <v>0</v>
      </c>
    </row>
    <row r="798" spans="1:12" ht="16.5">
      <c r="A798" s="120">
        <f t="shared" ca="1" si="98"/>
        <v>44649</v>
      </c>
      <c r="B798" s="54">
        <f t="shared" ca="1" si="102"/>
        <v>44649</v>
      </c>
      <c r="C798" s="117">
        <f ca="1">VALUE(IFERROR(VLOOKUP(TEXT(B798,"yyyy-mm-dd"),BDiv_RAW!$C$6:$D$1048576,2,FALSE),0))*$N$2</f>
        <v>0</v>
      </c>
      <c r="D798" s="81">
        <f t="shared" ca="1" si="99"/>
        <v>44649</v>
      </c>
      <c r="E798" s="54">
        <f t="shared" ca="1" si="103"/>
        <v>44649</v>
      </c>
      <c r="F798" s="117">
        <f ca="1">VALUE(IFERROR(VLOOKUP(TEXT(E798,"yyyy-mm-dd"),BDiv_RAW!$F$6:$G$1048576,2,FALSE),0))*$N$2</f>
        <v>0</v>
      </c>
      <c r="G798" s="81">
        <f t="shared" ca="1" si="100"/>
        <v>44649</v>
      </c>
      <c r="H798" s="54">
        <f t="shared" ca="1" si="104"/>
        <v>44649</v>
      </c>
      <c r="I798" s="117">
        <f ca="1">VALUE(IFERROR(VLOOKUP(TEXT(H798,"yyyy-mm-dd"),BDiv_RAW!$I$6:$J$1048576,2,FALSE),0))*$N$2</f>
        <v>0</v>
      </c>
      <c r="J798" s="81">
        <f t="shared" ca="1" si="101"/>
        <v>44649</v>
      </c>
      <c r="K798" s="54">
        <f t="shared" ca="1" si="105"/>
        <v>44649</v>
      </c>
      <c r="L798" s="117">
        <f ca="1">VALUE(IFERROR(VLOOKUP(TEXT(K798,"yyyy-mm-dd"),BDiv_RAW!$L$6:$M$1048576,2,FALSE),0))*$N$2</f>
        <v>0</v>
      </c>
    </row>
    <row r="799" spans="1:12" ht="16.5">
      <c r="A799" s="120">
        <f t="shared" ca="1" si="98"/>
        <v>44650</v>
      </c>
      <c r="B799" s="54">
        <f t="shared" ca="1" si="102"/>
        <v>44650</v>
      </c>
      <c r="C799" s="117">
        <f ca="1">VALUE(IFERROR(VLOOKUP(TEXT(B799,"yyyy-mm-dd"),BDiv_RAW!$C$6:$D$1048576,2,FALSE),0))*$N$2</f>
        <v>0</v>
      </c>
      <c r="D799" s="81">
        <f t="shared" ca="1" si="99"/>
        <v>44650</v>
      </c>
      <c r="E799" s="54">
        <f t="shared" ca="1" si="103"/>
        <v>44650</v>
      </c>
      <c r="F799" s="117">
        <f ca="1">VALUE(IFERROR(VLOOKUP(TEXT(E799,"yyyy-mm-dd"),BDiv_RAW!$F$6:$G$1048576,2,FALSE),0))*$N$2</f>
        <v>0</v>
      </c>
      <c r="G799" s="81">
        <f t="shared" ca="1" si="100"/>
        <v>44650</v>
      </c>
      <c r="H799" s="54">
        <f t="shared" ca="1" si="104"/>
        <v>44650</v>
      </c>
      <c r="I799" s="117">
        <f ca="1">VALUE(IFERROR(VLOOKUP(TEXT(H799,"yyyy-mm-dd"),BDiv_RAW!$I$6:$J$1048576,2,FALSE),0))*$N$2</f>
        <v>0</v>
      </c>
      <c r="J799" s="81">
        <f t="shared" ca="1" si="101"/>
        <v>44650</v>
      </c>
      <c r="K799" s="54">
        <f t="shared" ca="1" si="105"/>
        <v>44650</v>
      </c>
      <c r="L799" s="117">
        <f ca="1">VALUE(IFERROR(VLOOKUP(TEXT(K799,"yyyy-mm-dd"),BDiv_RAW!$L$6:$M$1048576,2,FALSE),0))*$N$2</f>
        <v>0</v>
      </c>
    </row>
    <row r="800" spans="1:12" ht="16.5">
      <c r="A800" s="120">
        <f t="shared" ca="1" si="98"/>
        <v>44651</v>
      </c>
      <c r="B800" s="54">
        <f t="shared" ca="1" si="102"/>
        <v>44651</v>
      </c>
      <c r="C800" s="117">
        <f ca="1">VALUE(IFERROR(VLOOKUP(TEXT(B800,"yyyy-mm-dd"),BDiv_RAW!$C$6:$D$1048576,2,FALSE),0))*$N$2</f>
        <v>0</v>
      </c>
      <c r="D800" s="81">
        <f t="shared" ca="1" si="99"/>
        <v>44651</v>
      </c>
      <c r="E800" s="54">
        <f t="shared" ca="1" si="103"/>
        <v>44651</v>
      </c>
      <c r="F800" s="117">
        <f ca="1">VALUE(IFERROR(VLOOKUP(TEXT(E800,"yyyy-mm-dd"),BDiv_RAW!$F$6:$G$1048576,2,FALSE),0))*$N$2</f>
        <v>0</v>
      </c>
      <c r="G800" s="81">
        <f t="shared" ca="1" si="100"/>
        <v>44651</v>
      </c>
      <c r="H800" s="54">
        <f t="shared" ca="1" si="104"/>
        <v>44651</v>
      </c>
      <c r="I800" s="117">
        <f ca="1">VALUE(IFERROR(VLOOKUP(TEXT(H800,"yyyy-mm-dd"),BDiv_RAW!$I$6:$J$1048576,2,FALSE),0))*$N$2</f>
        <v>0</v>
      </c>
      <c r="J800" s="81">
        <f t="shared" ca="1" si="101"/>
        <v>44651</v>
      </c>
      <c r="K800" s="54">
        <f t="shared" ca="1" si="105"/>
        <v>44651</v>
      </c>
      <c r="L800" s="117">
        <f ca="1">VALUE(IFERROR(VLOOKUP(TEXT(K800,"yyyy-mm-dd"),BDiv_RAW!$L$6:$M$1048576,2,FALSE),0))*$N$2</f>
        <v>0</v>
      </c>
    </row>
    <row r="801" spans="1:12" ht="16.5">
      <c r="A801" s="120">
        <f t="shared" ca="1" si="98"/>
        <v>44652</v>
      </c>
      <c r="B801" s="54">
        <f t="shared" ca="1" si="102"/>
        <v>44652</v>
      </c>
      <c r="C801" s="117">
        <f ca="1">VALUE(IFERROR(VLOOKUP(TEXT(B801,"yyyy-mm-dd"),BDiv_RAW!$C$6:$D$1048576,2,FALSE),0))*$N$2</f>
        <v>0</v>
      </c>
      <c r="D801" s="81">
        <f t="shared" ca="1" si="99"/>
        <v>44652</v>
      </c>
      <c r="E801" s="54">
        <f t="shared" ca="1" si="103"/>
        <v>44652</v>
      </c>
      <c r="F801" s="117">
        <f ca="1">VALUE(IFERROR(VLOOKUP(TEXT(E801,"yyyy-mm-dd"),BDiv_RAW!$F$6:$G$1048576,2,FALSE),0))*$N$2</f>
        <v>0</v>
      </c>
      <c r="G801" s="81">
        <f t="shared" ca="1" si="100"/>
        <v>44652</v>
      </c>
      <c r="H801" s="54">
        <f t="shared" ca="1" si="104"/>
        <v>44652</v>
      </c>
      <c r="I801" s="117">
        <f ca="1">VALUE(IFERROR(VLOOKUP(TEXT(H801,"yyyy-mm-dd"),BDiv_RAW!$I$6:$J$1048576,2,FALSE),0))*$N$2</f>
        <v>0</v>
      </c>
      <c r="J801" s="81">
        <f t="shared" ca="1" si="101"/>
        <v>44652</v>
      </c>
      <c r="K801" s="54">
        <f t="shared" ca="1" si="105"/>
        <v>44652</v>
      </c>
      <c r="L801" s="117">
        <f ca="1">VALUE(IFERROR(VLOOKUP(TEXT(K801,"yyyy-mm-dd"),BDiv_RAW!$L$6:$M$1048576,2,FALSE),0))*$N$2</f>
        <v>0</v>
      </c>
    </row>
    <row r="802" spans="1:12" ht="16.5">
      <c r="A802" s="120">
        <f t="shared" ca="1" si="98"/>
        <v>44653</v>
      </c>
      <c r="B802" s="54">
        <f t="shared" ca="1" si="102"/>
        <v>44653</v>
      </c>
      <c r="C802" s="117">
        <f ca="1">VALUE(IFERROR(VLOOKUP(TEXT(B802,"yyyy-mm-dd"),BDiv_RAW!$C$6:$D$1048576,2,FALSE),0))*$N$2</f>
        <v>0</v>
      </c>
      <c r="D802" s="81">
        <f t="shared" ca="1" si="99"/>
        <v>44653</v>
      </c>
      <c r="E802" s="54">
        <f t="shared" ca="1" si="103"/>
        <v>44653</v>
      </c>
      <c r="F802" s="117">
        <f ca="1">VALUE(IFERROR(VLOOKUP(TEXT(E802,"yyyy-mm-dd"),BDiv_RAW!$F$6:$G$1048576,2,FALSE),0))*$N$2</f>
        <v>0</v>
      </c>
      <c r="G802" s="81">
        <f t="shared" ca="1" si="100"/>
        <v>44653</v>
      </c>
      <c r="H802" s="54">
        <f t="shared" ca="1" si="104"/>
        <v>44653</v>
      </c>
      <c r="I802" s="117">
        <f ca="1">VALUE(IFERROR(VLOOKUP(TEXT(H802,"yyyy-mm-dd"),BDiv_RAW!$I$6:$J$1048576,2,FALSE),0))*$N$2</f>
        <v>0</v>
      </c>
      <c r="J802" s="81">
        <f t="shared" ca="1" si="101"/>
        <v>44653</v>
      </c>
      <c r="K802" s="54">
        <f t="shared" ca="1" si="105"/>
        <v>44653</v>
      </c>
      <c r="L802" s="117">
        <f ca="1">VALUE(IFERROR(VLOOKUP(TEXT(K802,"yyyy-mm-dd"),BDiv_RAW!$L$6:$M$1048576,2,FALSE),0))*$N$2</f>
        <v>0</v>
      </c>
    </row>
    <row r="803" spans="1:12" ht="16.5">
      <c r="A803" s="120">
        <f t="shared" ca="1" si="98"/>
        <v>44654</v>
      </c>
      <c r="B803" s="54">
        <f t="shared" ca="1" si="102"/>
        <v>44654</v>
      </c>
      <c r="C803" s="117">
        <f ca="1">VALUE(IFERROR(VLOOKUP(TEXT(B803,"yyyy-mm-dd"),BDiv_RAW!$C$6:$D$1048576,2,FALSE),0))*$N$2</f>
        <v>0</v>
      </c>
      <c r="D803" s="81">
        <f t="shared" ca="1" si="99"/>
        <v>44654</v>
      </c>
      <c r="E803" s="54">
        <f t="shared" ca="1" si="103"/>
        <v>44654</v>
      </c>
      <c r="F803" s="117">
        <f ca="1">VALUE(IFERROR(VLOOKUP(TEXT(E803,"yyyy-mm-dd"),BDiv_RAW!$F$6:$G$1048576,2,FALSE),0))*$N$2</f>
        <v>0</v>
      </c>
      <c r="G803" s="81">
        <f t="shared" ca="1" si="100"/>
        <v>44654</v>
      </c>
      <c r="H803" s="54">
        <f t="shared" ca="1" si="104"/>
        <v>44654</v>
      </c>
      <c r="I803" s="117">
        <f ca="1">VALUE(IFERROR(VLOOKUP(TEXT(H803,"yyyy-mm-dd"),BDiv_RAW!$I$6:$J$1048576,2,FALSE),0))*$N$2</f>
        <v>0</v>
      </c>
      <c r="J803" s="81">
        <f t="shared" ca="1" si="101"/>
        <v>44654</v>
      </c>
      <c r="K803" s="54">
        <f t="shared" ca="1" si="105"/>
        <v>44654</v>
      </c>
      <c r="L803" s="117">
        <f ca="1">VALUE(IFERROR(VLOOKUP(TEXT(K803,"yyyy-mm-dd"),BDiv_RAW!$L$6:$M$1048576,2,FALSE),0))*$N$2</f>
        <v>0</v>
      </c>
    </row>
    <row r="804" spans="1:12" ht="16.5">
      <c r="A804" s="120">
        <f t="shared" ca="1" si="98"/>
        <v>44655</v>
      </c>
      <c r="B804" s="54">
        <f t="shared" ca="1" si="102"/>
        <v>44655</v>
      </c>
      <c r="C804" s="117">
        <f ca="1">VALUE(IFERROR(VLOOKUP(TEXT(B804,"yyyy-mm-dd"),BDiv_RAW!$C$6:$D$1048576,2,FALSE),0))*$N$2</f>
        <v>0</v>
      </c>
      <c r="D804" s="81">
        <f t="shared" ca="1" si="99"/>
        <v>44655</v>
      </c>
      <c r="E804" s="54">
        <f t="shared" ca="1" si="103"/>
        <v>44655</v>
      </c>
      <c r="F804" s="117">
        <f ca="1">VALUE(IFERROR(VLOOKUP(TEXT(E804,"yyyy-mm-dd"),BDiv_RAW!$F$6:$G$1048576,2,FALSE),0))*$N$2</f>
        <v>0</v>
      </c>
      <c r="G804" s="81">
        <f t="shared" ca="1" si="100"/>
        <v>44655</v>
      </c>
      <c r="H804" s="54">
        <f t="shared" ca="1" si="104"/>
        <v>44655</v>
      </c>
      <c r="I804" s="117">
        <f ca="1">VALUE(IFERROR(VLOOKUP(TEXT(H804,"yyyy-mm-dd"),BDiv_RAW!$I$6:$J$1048576,2,FALSE),0))*$N$2</f>
        <v>0</v>
      </c>
      <c r="J804" s="81">
        <f t="shared" ca="1" si="101"/>
        <v>44655</v>
      </c>
      <c r="K804" s="54">
        <f t="shared" ca="1" si="105"/>
        <v>44655</v>
      </c>
      <c r="L804" s="117">
        <f ca="1">VALUE(IFERROR(VLOOKUP(TEXT(K804,"yyyy-mm-dd"),BDiv_RAW!$L$6:$M$1048576,2,FALSE),0))*$N$2</f>
        <v>0</v>
      </c>
    </row>
    <row r="805" spans="1:12" ht="16.5">
      <c r="A805" s="120">
        <f t="shared" ca="1" si="98"/>
        <v>44656</v>
      </c>
      <c r="B805" s="54">
        <f t="shared" ca="1" si="102"/>
        <v>44656</v>
      </c>
      <c r="C805" s="117">
        <f ca="1">VALUE(IFERROR(VLOOKUP(TEXT(B805,"yyyy-mm-dd"),BDiv_RAW!$C$6:$D$1048576,2,FALSE),0))*$N$2</f>
        <v>0</v>
      </c>
      <c r="D805" s="81">
        <f t="shared" ca="1" si="99"/>
        <v>44656</v>
      </c>
      <c r="E805" s="54">
        <f t="shared" ca="1" si="103"/>
        <v>44656</v>
      </c>
      <c r="F805" s="117">
        <f ca="1">VALUE(IFERROR(VLOOKUP(TEXT(E805,"yyyy-mm-dd"),BDiv_RAW!$F$6:$G$1048576,2,FALSE),0))*$N$2</f>
        <v>0</v>
      </c>
      <c r="G805" s="81">
        <f t="shared" ca="1" si="100"/>
        <v>44656</v>
      </c>
      <c r="H805" s="54">
        <f t="shared" ca="1" si="104"/>
        <v>44656</v>
      </c>
      <c r="I805" s="117">
        <f ca="1">VALUE(IFERROR(VLOOKUP(TEXT(H805,"yyyy-mm-dd"),BDiv_RAW!$I$6:$J$1048576,2,FALSE),0))*$N$2</f>
        <v>0</v>
      </c>
      <c r="J805" s="81">
        <f t="shared" ca="1" si="101"/>
        <v>44656</v>
      </c>
      <c r="K805" s="54">
        <f t="shared" ca="1" si="105"/>
        <v>44656</v>
      </c>
      <c r="L805" s="117">
        <f ca="1">VALUE(IFERROR(VLOOKUP(TEXT(K805,"yyyy-mm-dd"),BDiv_RAW!$L$6:$M$1048576,2,FALSE),0))*$N$2</f>
        <v>0</v>
      </c>
    </row>
    <row r="806" spans="1:12" ht="16.5">
      <c r="A806" s="120">
        <f t="shared" ca="1" si="98"/>
        <v>44657</v>
      </c>
      <c r="B806" s="54">
        <f t="shared" ca="1" si="102"/>
        <v>44657</v>
      </c>
      <c r="C806" s="117">
        <f ca="1">VALUE(IFERROR(VLOOKUP(TEXT(B806,"yyyy-mm-dd"),BDiv_RAW!$C$6:$D$1048576,2,FALSE),0))*$N$2</f>
        <v>0</v>
      </c>
      <c r="D806" s="81">
        <f t="shared" ca="1" si="99"/>
        <v>44657</v>
      </c>
      <c r="E806" s="54">
        <f t="shared" ca="1" si="103"/>
        <v>44657</v>
      </c>
      <c r="F806" s="117">
        <f ca="1">VALUE(IFERROR(VLOOKUP(TEXT(E806,"yyyy-mm-dd"),BDiv_RAW!$F$6:$G$1048576,2,FALSE),0))*$N$2</f>
        <v>0</v>
      </c>
      <c r="G806" s="81">
        <f t="shared" ca="1" si="100"/>
        <v>44657</v>
      </c>
      <c r="H806" s="54">
        <f t="shared" ca="1" si="104"/>
        <v>44657</v>
      </c>
      <c r="I806" s="117">
        <f ca="1">VALUE(IFERROR(VLOOKUP(TEXT(H806,"yyyy-mm-dd"),BDiv_RAW!$I$6:$J$1048576,2,FALSE),0))*$N$2</f>
        <v>0</v>
      </c>
      <c r="J806" s="81">
        <f t="shared" ca="1" si="101"/>
        <v>44657</v>
      </c>
      <c r="K806" s="54">
        <f t="shared" ca="1" si="105"/>
        <v>44657</v>
      </c>
      <c r="L806" s="117">
        <f ca="1">VALUE(IFERROR(VLOOKUP(TEXT(K806,"yyyy-mm-dd"),BDiv_RAW!$L$6:$M$1048576,2,FALSE),0))*$N$2</f>
        <v>0</v>
      </c>
    </row>
    <row r="807" spans="1:12" ht="16.5">
      <c r="A807" s="120">
        <f t="shared" ca="1" si="98"/>
        <v>44658</v>
      </c>
      <c r="B807" s="54">
        <f t="shared" ca="1" si="102"/>
        <v>44658</v>
      </c>
      <c r="C807" s="117">
        <f ca="1">VALUE(IFERROR(VLOOKUP(TEXT(B807,"yyyy-mm-dd"),BDiv_RAW!$C$6:$D$1048576,2,FALSE),0))*$N$2</f>
        <v>0</v>
      </c>
      <c r="D807" s="81">
        <f t="shared" ca="1" si="99"/>
        <v>44658</v>
      </c>
      <c r="E807" s="54">
        <f t="shared" ca="1" si="103"/>
        <v>44658</v>
      </c>
      <c r="F807" s="117">
        <f ca="1">VALUE(IFERROR(VLOOKUP(TEXT(E807,"yyyy-mm-dd"),BDiv_RAW!$F$6:$G$1048576,2,FALSE),0))*$N$2</f>
        <v>0</v>
      </c>
      <c r="G807" s="81">
        <f t="shared" ca="1" si="100"/>
        <v>44658</v>
      </c>
      <c r="H807" s="54">
        <f t="shared" ca="1" si="104"/>
        <v>44658</v>
      </c>
      <c r="I807" s="117">
        <f ca="1">VALUE(IFERROR(VLOOKUP(TEXT(H807,"yyyy-mm-dd"),BDiv_RAW!$I$6:$J$1048576,2,FALSE),0))*$N$2</f>
        <v>0</v>
      </c>
      <c r="J807" s="81">
        <f t="shared" ca="1" si="101"/>
        <v>44658</v>
      </c>
      <c r="K807" s="54">
        <f t="shared" ca="1" si="105"/>
        <v>44658</v>
      </c>
      <c r="L807" s="117">
        <f ca="1">VALUE(IFERROR(VLOOKUP(TEXT(K807,"yyyy-mm-dd"),BDiv_RAW!$L$6:$M$1048576,2,FALSE),0))*$N$2</f>
        <v>0</v>
      </c>
    </row>
    <row r="808" spans="1:12" ht="16.5">
      <c r="A808" s="120">
        <f t="shared" ca="1" si="98"/>
        <v>44659</v>
      </c>
      <c r="B808" s="54">
        <f t="shared" ca="1" si="102"/>
        <v>44659</v>
      </c>
      <c r="C808" s="117">
        <f ca="1">VALUE(IFERROR(VLOOKUP(TEXT(B808,"yyyy-mm-dd"),BDiv_RAW!$C$6:$D$1048576,2,FALSE),0))*$N$2</f>
        <v>0</v>
      </c>
      <c r="D808" s="81">
        <f t="shared" ca="1" si="99"/>
        <v>44659</v>
      </c>
      <c r="E808" s="54">
        <f t="shared" ca="1" si="103"/>
        <v>44659</v>
      </c>
      <c r="F808" s="117">
        <f ca="1">VALUE(IFERROR(VLOOKUP(TEXT(E808,"yyyy-mm-dd"),BDiv_RAW!$F$6:$G$1048576,2,FALSE),0))*$N$2</f>
        <v>0</v>
      </c>
      <c r="G808" s="81">
        <f t="shared" ca="1" si="100"/>
        <v>44659</v>
      </c>
      <c r="H808" s="54">
        <f t="shared" ca="1" si="104"/>
        <v>44659</v>
      </c>
      <c r="I808" s="117">
        <f ca="1">VALUE(IFERROR(VLOOKUP(TEXT(H808,"yyyy-mm-dd"),BDiv_RAW!$I$6:$J$1048576,2,FALSE),0))*$N$2</f>
        <v>0</v>
      </c>
      <c r="J808" s="81">
        <f t="shared" ca="1" si="101"/>
        <v>44659</v>
      </c>
      <c r="K808" s="54">
        <f t="shared" ca="1" si="105"/>
        <v>44659</v>
      </c>
      <c r="L808" s="117">
        <f ca="1">VALUE(IFERROR(VLOOKUP(TEXT(K808,"yyyy-mm-dd"),BDiv_RAW!$L$6:$M$1048576,2,FALSE),0))*$N$2</f>
        <v>0</v>
      </c>
    </row>
    <row r="809" spans="1:12" ht="16.5">
      <c r="A809" s="120">
        <f t="shared" ca="1" si="98"/>
        <v>44660</v>
      </c>
      <c r="B809" s="54">
        <f t="shared" ca="1" si="102"/>
        <v>44660</v>
      </c>
      <c r="C809" s="117">
        <f ca="1">VALUE(IFERROR(VLOOKUP(TEXT(B809,"yyyy-mm-dd"),BDiv_RAW!$C$6:$D$1048576,2,FALSE),0))*$N$2</f>
        <v>0</v>
      </c>
      <c r="D809" s="81">
        <f t="shared" ca="1" si="99"/>
        <v>44660</v>
      </c>
      <c r="E809" s="54">
        <f t="shared" ca="1" si="103"/>
        <v>44660</v>
      </c>
      <c r="F809" s="117">
        <f ca="1">VALUE(IFERROR(VLOOKUP(TEXT(E809,"yyyy-mm-dd"),BDiv_RAW!$F$6:$G$1048576,2,FALSE),0))*$N$2</f>
        <v>0</v>
      </c>
      <c r="G809" s="81">
        <f t="shared" ca="1" si="100"/>
        <v>44660</v>
      </c>
      <c r="H809" s="54">
        <f t="shared" ca="1" si="104"/>
        <v>44660</v>
      </c>
      <c r="I809" s="117">
        <f ca="1">VALUE(IFERROR(VLOOKUP(TEXT(H809,"yyyy-mm-dd"),BDiv_RAW!$I$6:$J$1048576,2,FALSE),0))*$N$2</f>
        <v>0</v>
      </c>
      <c r="J809" s="81">
        <f t="shared" ca="1" si="101"/>
        <v>44660</v>
      </c>
      <c r="K809" s="54">
        <f t="shared" ca="1" si="105"/>
        <v>44660</v>
      </c>
      <c r="L809" s="117">
        <f ca="1">VALUE(IFERROR(VLOOKUP(TEXT(K809,"yyyy-mm-dd"),BDiv_RAW!$L$6:$M$1048576,2,FALSE),0))*$N$2</f>
        <v>0</v>
      </c>
    </row>
    <row r="810" spans="1:12" ht="16.5">
      <c r="A810" s="120">
        <f t="shared" ca="1" si="98"/>
        <v>44661</v>
      </c>
      <c r="B810" s="54">
        <f t="shared" ca="1" si="102"/>
        <v>44661</v>
      </c>
      <c r="C810" s="117">
        <f ca="1">VALUE(IFERROR(VLOOKUP(TEXT(B810,"yyyy-mm-dd"),BDiv_RAW!$C$6:$D$1048576,2,FALSE),0))*$N$2</f>
        <v>0</v>
      </c>
      <c r="D810" s="81">
        <f t="shared" ca="1" si="99"/>
        <v>44661</v>
      </c>
      <c r="E810" s="54">
        <f t="shared" ca="1" si="103"/>
        <v>44661</v>
      </c>
      <c r="F810" s="117">
        <f ca="1">VALUE(IFERROR(VLOOKUP(TEXT(E810,"yyyy-mm-dd"),BDiv_RAW!$F$6:$G$1048576,2,FALSE),0))*$N$2</f>
        <v>0</v>
      </c>
      <c r="G810" s="81">
        <f t="shared" ca="1" si="100"/>
        <v>44661</v>
      </c>
      <c r="H810" s="54">
        <f t="shared" ca="1" si="104"/>
        <v>44661</v>
      </c>
      <c r="I810" s="117">
        <f ca="1">VALUE(IFERROR(VLOOKUP(TEXT(H810,"yyyy-mm-dd"),BDiv_RAW!$I$6:$J$1048576,2,FALSE),0))*$N$2</f>
        <v>0</v>
      </c>
      <c r="J810" s="81">
        <f t="shared" ca="1" si="101"/>
        <v>44661</v>
      </c>
      <c r="K810" s="54">
        <f t="shared" ca="1" si="105"/>
        <v>44661</v>
      </c>
      <c r="L810" s="117">
        <f ca="1">VALUE(IFERROR(VLOOKUP(TEXT(K810,"yyyy-mm-dd"),BDiv_RAW!$L$6:$M$1048576,2,FALSE),0))*$N$2</f>
        <v>0</v>
      </c>
    </row>
    <row r="811" spans="1:12" ht="16.5">
      <c r="A811" s="120">
        <f t="shared" ca="1" si="98"/>
        <v>44662</v>
      </c>
      <c r="B811" s="54">
        <f t="shared" ca="1" si="102"/>
        <v>44662</v>
      </c>
      <c r="C811" s="117">
        <f ca="1">VALUE(IFERROR(VLOOKUP(TEXT(B811,"yyyy-mm-dd"),BDiv_RAW!$C$6:$D$1048576,2,FALSE),0))*$N$2</f>
        <v>0</v>
      </c>
      <c r="D811" s="81">
        <f t="shared" ca="1" si="99"/>
        <v>44662</v>
      </c>
      <c r="E811" s="54">
        <f t="shared" ca="1" si="103"/>
        <v>44662</v>
      </c>
      <c r="F811" s="117">
        <f ca="1">VALUE(IFERROR(VLOOKUP(TEXT(E811,"yyyy-mm-dd"),BDiv_RAW!$F$6:$G$1048576,2,FALSE),0))*$N$2</f>
        <v>0</v>
      </c>
      <c r="G811" s="81">
        <f t="shared" ca="1" si="100"/>
        <v>44662</v>
      </c>
      <c r="H811" s="54">
        <f t="shared" ca="1" si="104"/>
        <v>44662</v>
      </c>
      <c r="I811" s="117">
        <f ca="1">VALUE(IFERROR(VLOOKUP(TEXT(H811,"yyyy-mm-dd"),BDiv_RAW!$I$6:$J$1048576,2,FALSE),0))*$N$2</f>
        <v>0</v>
      </c>
      <c r="J811" s="81">
        <f t="shared" ca="1" si="101"/>
        <v>44662</v>
      </c>
      <c r="K811" s="54">
        <f t="shared" ca="1" si="105"/>
        <v>44662</v>
      </c>
      <c r="L811" s="117">
        <f ca="1">VALUE(IFERROR(VLOOKUP(TEXT(K811,"yyyy-mm-dd"),BDiv_RAW!$L$6:$M$1048576,2,FALSE),0))*$N$2</f>
        <v>0</v>
      </c>
    </row>
    <row r="812" spans="1:12" ht="16.5">
      <c r="A812" s="120">
        <f t="shared" ca="1" si="98"/>
        <v>44663</v>
      </c>
      <c r="B812" s="54">
        <f t="shared" ca="1" si="102"/>
        <v>44663</v>
      </c>
      <c r="C812" s="117">
        <f ca="1">VALUE(IFERROR(VLOOKUP(TEXT(B812,"yyyy-mm-dd"),BDiv_RAW!$C$6:$D$1048576,2,FALSE),0))*$N$2</f>
        <v>0</v>
      </c>
      <c r="D812" s="81">
        <f t="shared" ca="1" si="99"/>
        <v>44663</v>
      </c>
      <c r="E812" s="54">
        <f t="shared" ca="1" si="103"/>
        <v>44663</v>
      </c>
      <c r="F812" s="117">
        <f ca="1">VALUE(IFERROR(VLOOKUP(TEXT(E812,"yyyy-mm-dd"),BDiv_RAW!$F$6:$G$1048576,2,FALSE),0))*$N$2</f>
        <v>0</v>
      </c>
      <c r="G812" s="81">
        <f t="shared" ca="1" si="100"/>
        <v>44663</v>
      </c>
      <c r="H812" s="54">
        <f t="shared" ca="1" si="104"/>
        <v>44663</v>
      </c>
      <c r="I812" s="117">
        <f ca="1">VALUE(IFERROR(VLOOKUP(TEXT(H812,"yyyy-mm-dd"),BDiv_RAW!$I$6:$J$1048576,2,FALSE),0))*$N$2</f>
        <v>0</v>
      </c>
      <c r="J812" s="81">
        <f t="shared" ca="1" si="101"/>
        <v>44663</v>
      </c>
      <c r="K812" s="54">
        <f t="shared" ca="1" si="105"/>
        <v>44663</v>
      </c>
      <c r="L812" s="117">
        <f ca="1">VALUE(IFERROR(VLOOKUP(TEXT(K812,"yyyy-mm-dd"),BDiv_RAW!$L$6:$M$1048576,2,FALSE),0))*$N$2</f>
        <v>0</v>
      </c>
    </row>
    <row r="813" spans="1:12" ht="16.5">
      <c r="A813" s="120">
        <f t="shared" ca="1" si="98"/>
        <v>44664</v>
      </c>
      <c r="B813" s="54">
        <f t="shared" ca="1" si="102"/>
        <v>44664</v>
      </c>
      <c r="C813" s="117">
        <f ca="1">VALUE(IFERROR(VLOOKUP(TEXT(B813,"yyyy-mm-dd"),BDiv_RAW!$C$6:$D$1048576,2,FALSE),0))*$N$2</f>
        <v>0</v>
      </c>
      <c r="D813" s="81">
        <f t="shared" ca="1" si="99"/>
        <v>44664</v>
      </c>
      <c r="E813" s="54">
        <f t="shared" ca="1" si="103"/>
        <v>44664</v>
      </c>
      <c r="F813" s="117">
        <f ca="1">VALUE(IFERROR(VLOOKUP(TEXT(E813,"yyyy-mm-dd"),BDiv_RAW!$F$6:$G$1048576,2,FALSE),0))*$N$2</f>
        <v>0</v>
      </c>
      <c r="G813" s="81">
        <f t="shared" ca="1" si="100"/>
        <v>44664</v>
      </c>
      <c r="H813" s="54">
        <f t="shared" ca="1" si="104"/>
        <v>44664</v>
      </c>
      <c r="I813" s="117">
        <f ca="1">VALUE(IFERROR(VLOOKUP(TEXT(H813,"yyyy-mm-dd"),BDiv_RAW!$I$6:$J$1048576,2,FALSE),0))*$N$2</f>
        <v>0</v>
      </c>
      <c r="J813" s="81">
        <f t="shared" ca="1" si="101"/>
        <v>44664</v>
      </c>
      <c r="K813" s="54">
        <f t="shared" ca="1" si="105"/>
        <v>44664</v>
      </c>
      <c r="L813" s="117">
        <f ca="1">VALUE(IFERROR(VLOOKUP(TEXT(K813,"yyyy-mm-dd"),BDiv_RAW!$L$6:$M$1048576,2,FALSE),0))*$N$2</f>
        <v>0</v>
      </c>
    </row>
    <row r="814" spans="1:12" ht="16.5">
      <c r="A814" s="120">
        <f t="shared" ca="1" si="98"/>
        <v>44665</v>
      </c>
      <c r="B814" s="54">
        <f t="shared" ca="1" si="102"/>
        <v>44665</v>
      </c>
      <c r="C814" s="117">
        <f ca="1">VALUE(IFERROR(VLOOKUP(TEXT(B814,"yyyy-mm-dd"),BDiv_RAW!$C$6:$D$1048576,2,FALSE),0))*$N$2</f>
        <v>0</v>
      </c>
      <c r="D814" s="81">
        <f t="shared" ca="1" si="99"/>
        <v>44665</v>
      </c>
      <c r="E814" s="54">
        <f t="shared" ca="1" si="103"/>
        <v>44665</v>
      </c>
      <c r="F814" s="117">
        <f ca="1">VALUE(IFERROR(VLOOKUP(TEXT(E814,"yyyy-mm-dd"),BDiv_RAW!$F$6:$G$1048576,2,FALSE),0))*$N$2</f>
        <v>0</v>
      </c>
      <c r="G814" s="81">
        <f t="shared" ca="1" si="100"/>
        <v>44665</v>
      </c>
      <c r="H814" s="54">
        <f t="shared" ca="1" si="104"/>
        <v>44665</v>
      </c>
      <c r="I814" s="117">
        <f ca="1">VALUE(IFERROR(VLOOKUP(TEXT(H814,"yyyy-mm-dd"),BDiv_RAW!$I$6:$J$1048576,2,FALSE),0))*$N$2</f>
        <v>0</v>
      </c>
      <c r="J814" s="81">
        <f t="shared" ca="1" si="101"/>
        <v>44665</v>
      </c>
      <c r="K814" s="54">
        <f t="shared" ca="1" si="105"/>
        <v>44665</v>
      </c>
      <c r="L814" s="117">
        <f ca="1">VALUE(IFERROR(VLOOKUP(TEXT(K814,"yyyy-mm-dd"),BDiv_RAW!$L$6:$M$1048576,2,FALSE),0))*$N$2</f>
        <v>0</v>
      </c>
    </row>
    <row r="815" spans="1:12" ht="16.5">
      <c r="A815" s="120">
        <f t="shared" ca="1" si="98"/>
        <v>44666</v>
      </c>
      <c r="B815" s="54">
        <f t="shared" ca="1" si="102"/>
        <v>44666</v>
      </c>
      <c r="C815" s="117">
        <f ca="1">VALUE(IFERROR(VLOOKUP(TEXT(B815,"yyyy-mm-dd"),BDiv_RAW!$C$6:$D$1048576,2,FALSE),0))*$N$2</f>
        <v>0</v>
      </c>
      <c r="D815" s="81">
        <f t="shared" ca="1" si="99"/>
        <v>44666</v>
      </c>
      <c r="E815" s="54">
        <f t="shared" ca="1" si="103"/>
        <v>44666</v>
      </c>
      <c r="F815" s="117">
        <f ca="1">VALUE(IFERROR(VLOOKUP(TEXT(E815,"yyyy-mm-dd"),BDiv_RAW!$F$6:$G$1048576,2,FALSE),0))*$N$2</f>
        <v>0</v>
      </c>
      <c r="G815" s="81">
        <f t="shared" ca="1" si="100"/>
        <v>44666</v>
      </c>
      <c r="H815" s="54">
        <f t="shared" ca="1" si="104"/>
        <v>44666</v>
      </c>
      <c r="I815" s="117">
        <f ca="1">VALUE(IFERROR(VLOOKUP(TEXT(H815,"yyyy-mm-dd"),BDiv_RAW!$I$6:$J$1048576,2,FALSE),0))*$N$2</f>
        <v>0</v>
      </c>
      <c r="J815" s="81">
        <f t="shared" ca="1" si="101"/>
        <v>44666</v>
      </c>
      <c r="K815" s="54">
        <f t="shared" ca="1" si="105"/>
        <v>44666</v>
      </c>
      <c r="L815" s="117">
        <f ca="1">VALUE(IFERROR(VLOOKUP(TEXT(K815,"yyyy-mm-dd"),BDiv_RAW!$L$6:$M$1048576,2,FALSE),0))*$N$2</f>
        <v>0</v>
      </c>
    </row>
    <row r="816" spans="1:12" ht="16.5">
      <c r="A816" s="120">
        <f t="shared" ca="1" si="98"/>
        <v>44667</v>
      </c>
      <c r="B816" s="54">
        <f t="shared" ca="1" si="102"/>
        <v>44667</v>
      </c>
      <c r="C816" s="117">
        <f ca="1">VALUE(IFERROR(VLOOKUP(TEXT(B816,"yyyy-mm-dd"),BDiv_RAW!$C$6:$D$1048576,2,FALSE),0))*$N$2</f>
        <v>0</v>
      </c>
      <c r="D816" s="81">
        <f t="shared" ca="1" si="99"/>
        <v>44667</v>
      </c>
      <c r="E816" s="54">
        <f t="shared" ca="1" si="103"/>
        <v>44667</v>
      </c>
      <c r="F816" s="117">
        <f ca="1">VALUE(IFERROR(VLOOKUP(TEXT(E816,"yyyy-mm-dd"),BDiv_RAW!$F$6:$G$1048576,2,FALSE),0))*$N$2</f>
        <v>0</v>
      </c>
      <c r="G816" s="81">
        <f t="shared" ca="1" si="100"/>
        <v>44667</v>
      </c>
      <c r="H816" s="54">
        <f t="shared" ca="1" si="104"/>
        <v>44667</v>
      </c>
      <c r="I816" s="117">
        <f ca="1">VALUE(IFERROR(VLOOKUP(TEXT(H816,"yyyy-mm-dd"),BDiv_RAW!$I$6:$J$1048576,2,FALSE),0))*$N$2</f>
        <v>0</v>
      </c>
      <c r="J816" s="81">
        <f t="shared" ca="1" si="101"/>
        <v>44667</v>
      </c>
      <c r="K816" s="54">
        <f t="shared" ca="1" si="105"/>
        <v>44667</v>
      </c>
      <c r="L816" s="117">
        <f ca="1">VALUE(IFERROR(VLOOKUP(TEXT(K816,"yyyy-mm-dd"),BDiv_RAW!$L$6:$M$1048576,2,FALSE),0))*$N$2</f>
        <v>0</v>
      </c>
    </row>
    <row r="817" spans="1:12" ht="16.5">
      <c r="A817" s="120">
        <f t="shared" ca="1" si="98"/>
        <v>44668</v>
      </c>
      <c r="B817" s="54">
        <f t="shared" ca="1" si="102"/>
        <v>44668</v>
      </c>
      <c r="C817" s="117">
        <f ca="1">VALUE(IFERROR(VLOOKUP(TEXT(B817,"yyyy-mm-dd"),BDiv_RAW!$C$6:$D$1048576,2,FALSE),0))*$N$2</f>
        <v>0</v>
      </c>
      <c r="D817" s="81">
        <f t="shared" ca="1" si="99"/>
        <v>44668</v>
      </c>
      <c r="E817" s="54">
        <f t="shared" ca="1" si="103"/>
        <v>44668</v>
      </c>
      <c r="F817" s="117">
        <f ca="1">VALUE(IFERROR(VLOOKUP(TEXT(E817,"yyyy-mm-dd"),BDiv_RAW!$F$6:$G$1048576,2,FALSE),0))*$N$2</f>
        <v>0</v>
      </c>
      <c r="G817" s="81">
        <f t="shared" ca="1" si="100"/>
        <v>44668</v>
      </c>
      <c r="H817" s="54">
        <f t="shared" ca="1" si="104"/>
        <v>44668</v>
      </c>
      <c r="I817" s="117">
        <f ca="1">VALUE(IFERROR(VLOOKUP(TEXT(H817,"yyyy-mm-dd"),BDiv_RAW!$I$6:$J$1048576,2,FALSE),0))*$N$2</f>
        <v>0</v>
      </c>
      <c r="J817" s="81">
        <f t="shared" ca="1" si="101"/>
        <v>44668</v>
      </c>
      <c r="K817" s="54">
        <f t="shared" ca="1" si="105"/>
        <v>44668</v>
      </c>
      <c r="L817" s="117">
        <f ca="1">VALUE(IFERROR(VLOOKUP(TEXT(K817,"yyyy-mm-dd"),BDiv_RAW!$L$6:$M$1048576,2,FALSE),0))*$N$2</f>
        <v>0</v>
      </c>
    </row>
    <row r="818" spans="1:12" ht="16.5">
      <c r="A818" s="120">
        <f t="shared" ca="1" si="98"/>
        <v>44669</v>
      </c>
      <c r="B818" s="54">
        <f t="shared" ca="1" si="102"/>
        <v>44669</v>
      </c>
      <c r="C818" s="117">
        <f ca="1">VALUE(IFERROR(VLOOKUP(TEXT(B818,"yyyy-mm-dd"),BDiv_RAW!$C$6:$D$1048576,2,FALSE),0))*$N$2</f>
        <v>0</v>
      </c>
      <c r="D818" s="81">
        <f t="shared" ca="1" si="99"/>
        <v>44669</v>
      </c>
      <c r="E818" s="54">
        <f t="shared" ca="1" si="103"/>
        <v>44669</v>
      </c>
      <c r="F818" s="117">
        <f ca="1">VALUE(IFERROR(VLOOKUP(TEXT(E818,"yyyy-mm-dd"),BDiv_RAW!$F$6:$G$1048576,2,FALSE),0))*$N$2</f>
        <v>0</v>
      </c>
      <c r="G818" s="81">
        <f t="shared" ca="1" si="100"/>
        <v>44669</v>
      </c>
      <c r="H818" s="54">
        <f t="shared" ca="1" si="104"/>
        <v>44669</v>
      </c>
      <c r="I818" s="117">
        <f ca="1">VALUE(IFERROR(VLOOKUP(TEXT(H818,"yyyy-mm-dd"),BDiv_RAW!$I$6:$J$1048576,2,FALSE),0))*$N$2</f>
        <v>0</v>
      </c>
      <c r="J818" s="81">
        <f t="shared" ca="1" si="101"/>
        <v>44669</v>
      </c>
      <c r="K818" s="54">
        <f t="shared" ca="1" si="105"/>
        <v>44669</v>
      </c>
      <c r="L818" s="117">
        <f ca="1">VALUE(IFERROR(VLOOKUP(TEXT(K818,"yyyy-mm-dd"),BDiv_RAW!$L$6:$M$1048576,2,FALSE),0))*$N$2</f>
        <v>0</v>
      </c>
    </row>
    <row r="819" spans="1:12" ht="16.5">
      <c r="A819" s="120">
        <f t="shared" ca="1" si="98"/>
        <v>44670</v>
      </c>
      <c r="B819" s="54">
        <f t="shared" ca="1" si="102"/>
        <v>44670</v>
      </c>
      <c r="C819" s="117">
        <f ca="1">VALUE(IFERROR(VLOOKUP(TEXT(B819,"yyyy-mm-dd"),BDiv_RAW!$C$6:$D$1048576,2,FALSE),0))*$N$2</f>
        <v>0</v>
      </c>
      <c r="D819" s="81">
        <f t="shared" ca="1" si="99"/>
        <v>44670</v>
      </c>
      <c r="E819" s="54">
        <f t="shared" ca="1" si="103"/>
        <v>44670</v>
      </c>
      <c r="F819" s="117">
        <f ca="1">VALUE(IFERROR(VLOOKUP(TEXT(E819,"yyyy-mm-dd"),BDiv_RAW!$F$6:$G$1048576,2,FALSE),0))*$N$2</f>
        <v>0</v>
      </c>
      <c r="G819" s="81">
        <f t="shared" ca="1" si="100"/>
        <v>44670</v>
      </c>
      <c r="H819" s="54">
        <f t="shared" ca="1" si="104"/>
        <v>44670</v>
      </c>
      <c r="I819" s="117">
        <f ca="1">VALUE(IFERROR(VLOOKUP(TEXT(H819,"yyyy-mm-dd"),BDiv_RAW!$I$6:$J$1048576,2,FALSE),0))*$N$2</f>
        <v>0</v>
      </c>
      <c r="J819" s="81">
        <f t="shared" ca="1" si="101"/>
        <v>44670</v>
      </c>
      <c r="K819" s="54">
        <f t="shared" ca="1" si="105"/>
        <v>44670</v>
      </c>
      <c r="L819" s="117">
        <f ca="1">VALUE(IFERROR(VLOOKUP(TEXT(K819,"yyyy-mm-dd"),BDiv_RAW!$L$6:$M$1048576,2,FALSE),0))*$N$2</f>
        <v>0</v>
      </c>
    </row>
    <row r="820" spans="1:12" ht="16.5">
      <c r="A820" s="120">
        <f t="shared" ca="1" si="98"/>
        <v>44671</v>
      </c>
      <c r="B820" s="54">
        <f t="shared" ca="1" si="102"/>
        <v>44671</v>
      </c>
      <c r="C820" s="117">
        <f ca="1">VALUE(IFERROR(VLOOKUP(TEXT(B820,"yyyy-mm-dd"),BDiv_RAW!$C$6:$D$1048576,2,FALSE),0))*$N$2</f>
        <v>0</v>
      </c>
      <c r="D820" s="81">
        <f t="shared" ca="1" si="99"/>
        <v>44671</v>
      </c>
      <c r="E820" s="54">
        <f t="shared" ca="1" si="103"/>
        <v>44671</v>
      </c>
      <c r="F820" s="117">
        <f ca="1">VALUE(IFERROR(VLOOKUP(TEXT(E820,"yyyy-mm-dd"),BDiv_RAW!$F$6:$G$1048576,2,FALSE),0))*$N$2</f>
        <v>0</v>
      </c>
      <c r="G820" s="81">
        <f t="shared" ca="1" si="100"/>
        <v>44671</v>
      </c>
      <c r="H820" s="54">
        <f t="shared" ca="1" si="104"/>
        <v>44671</v>
      </c>
      <c r="I820" s="117">
        <f ca="1">VALUE(IFERROR(VLOOKUP(TEXT(H820,"yyyy-mm-dd"),BDiv_RAW!$I$6:$J$1048576,2,FALSE),0))*$N$2</f>
        <v>0</v>
      </c>
      <c r="J820" s="81">
        <f t="shared" ca="1" si="101"/>
        <v>44671</v>
      </c>
      <c r="K820" s="54">
        <f t="shared" ca="1" si="105"/>
        <v>44671</v>
      </c>
      <c r="L820" s="117">
        <f ca="1">VALUE(IFERROR(VLOOKUP(TEXT(K820,"yyyy-mm-dd"),BDiv_RAW!$L$6:$M$1048576,2,FALSE),0))*$N$2</f>
        <v>0</v>
      </c>
    </row>
    <row r="821" spans="1:12" ht="16.5">
      <c r="A821" s="120">
        <f t="shared" ca="1" si="98"/>
        <v>44672</v>
      </c>
      <c r="B821" s="54">
        <f t="shared" ca="1" si="102"/>
        <v>44672</v>
      </c>
      <c r="C821" s="117">
        <f ca="1">VALUE(IFERROR(VLOOKUP(TEXT(B821,"yyyy-mm-dd"),BDiv_RAW!$C$6:$D$1048576,2,FALSE),0))*$N$2</f>
        <v>0</v>
      </c>
      <c r="D821" s="81">
        <f t="shared" ca="1" si="99"/>
        <v>44672</v>
      </c>
      <c r="E821" s="54">
        <f t="shared" ca="1" si="103"/>
        <v>44672</v>
      </c>
      <c r="F821" s="117">
        <f ca="1">VALUE(IFERROR(VLOOKUP(TEXT(E821,"yyyy-mm-dd"),BDiv_RAW!$F$6:$G$1048576,2,FALSE),0))*$N$2</f>
        <v>0</v>
      </c>
      <c r="G821" s="81">
        <f t="shared" ca="1" si="100"/>
        <v>44672</v>
      </c>
      <c r="H821" s="54">
        <f t="shared" ca="1" si="104"/>
        <v>44672</v>
      </c>
      <c r="I821" s="117">
        <f ca="1">VALUE(IFERROR(VLOOKUP(TEXT(H821,"yyyy-mm-dd"),BDiv_RAW!$I$6:$J$1048576,2,FALSE),0))*$N$2</f>
        <v>0</v>
      </c>
      <c r="J821" s="81">
        <f t="shared" ca="1" si="101"/>
        <v>44672</v>
      </c>
      <c r="K821" s="54">
        <f t="shared" ca="1" si="105"/>
        <v>44672</v>
      </c>
      <c r="L821" s="117">
        <f ca="1">VALUE(IFERROR(VLOOKUP(TEXT(K821,"yyyy-mm-dd"),BDiv_RAW!$L$6:$M$1048576,2,FALSE),0))*$N$2</f>
        <v>0</v>
      </c>
    </row>
    <row r="822" spans="1:12" ht="16.5">
      <c r="A822" s="120">
        <f t="shared" ca="1" si="98"/>
        <v>44673</v>
      </c>
      <c r="B822" s="54">
        <f t="shared" ca="1" si="102"/>
        <v>44673</v>
      </c>
      <c r="C822" s="117">
        <f ca="1">VALUE(IFERROR(VLOOKUP(TEXT(B822,"yyyy-mm-dd"),BDiv_RAW!$C$6:$D$1048576,2,FALSE),0))*$N$2</f>
        <v>0</v>
      </c>
      <c r="D822" s="81">
        <f t="shared" ca="1" si="99"/>
        <v>44673</v>
      </c>
      <c r="E822" s="54">
        <f t="shared" ca="1" si="103"/>
        <v>44673</v>
      </c>
      <c r="F822" s="117">
        <f ca="1">VALUE(IFERROR(VLOOKUP(TEXT(E822,"yyyy-mm-dd"),BDiv_RAW!$F$6:$G$1048576,2,FALSE),0))*$N$2</f>
        <v>0</v>
      </c>
      <c r="G822" s="81">
        <f t="shared" ca="1" si="100"/>
        <v>44673</v>
      </c>
      <c r="H822" s="54">
        <f t="shared" ca="1" si="104"/>
        <v>44673</v>
      </c>
      <c r="I822" s="117">
        <f ca="1">VALUE(IFERROR(VLOOKUP(TEXT(H822,"yyyy-mm-dd"),BDiv_RAW!$I$6:$J$1048576,2,FALSE),0))*$N$2</f>
        <v>0</v>
      </c>
      <c r="J822" s="81">
        <f t="shared" ca="1" si="101"/>
        <v>44673</v>
      </c>
      <c r="K822" s="54">
        <f t="shared" ca="1" si="105"/>
        <v>44673</v>
      </c>
      <c r="L822" s="117">
        <f ca="1">VALUE(IFERROR(VLOOKUP(TEXT(K822,"yyyy-mm-dd"),BDiv_RAW!$L$6:$M$1048576,2,FALSE),0))*$N$2</f>
        <v>0</v>
      </c>
    </row>
    <row r="823" spans="1:12" ht="16.5">
      <c r="A823" s="120">
        <f t="shared" ca="1" si="98"/>
        <v>44674</v>
      </c>
      <c r="B823" s="54">
        <f t="shared" ca="1" si="102"/>
        <v>44674</v>
      </c>
      <c r="C823" s="117">
        <f ca="1">VALUE(IFERROR(VLOOKUP(TEXT(B823,"yyyy-mm-dd"),BDiv_RAW!$C$6:$D$1048576,2,FALSE),0))*$N$2</f>
        <v>0</v>
      </c>
      <c r="D823" s="81">
        <f t="shared" ca="1" si="99"/>
        <v>44674</v>
      </c>
      <c r="E823" s="54">
        <f t="shared" ca="1" si="103"/>
        <v>44674</v>
      </c>
      <c r="F823" s="117">
        <f ca="1">VALUE(IFERROR(VLOOKUP(TEXT(E823,"yyyy-mm-dd"),BDiv_RAW!$F$6:$G$1048576,2,FALSE),0))*$N$2</f>
        <v>0</v>
      </c>
      <c r="G823" s="81">
        <f t="shared" ca="1" si="100"/>
        <v>44674</v>
      </c>
      <c r="H823" s="54">
        <f t="shared" ca="1" si="104"/>
        <v>44674</v>
      </c>
      <c r="I823" s="117">
        <f ca="1">VALUE(IFERROR(VLOOKUP(TEXT(H823,"yyyy-mm-dd"),BDiv_RAW!$I$6:$J$1048576,2,FALSE),0))*$N$2</f>
        <v>0</v>
      </c>
      <c r="J823" s="81">
        <f t="shared" ca="1" si="101"/>
        <v>44674</v>
      </c>
      <c r="K823" s="54">
        <f t="shared" ca="1" si="105"/>
        <v>44674</v>
      </c>
      <c r="L823" s="117">
        <f ca="1">VALUE(IFERROR(VLOOKUP(TEXT(K823,"yyyy-mm-dd"),BDiv_RAW!$L$6:$M$1048576,2,FALSE),0))*$N$2</f>
        <v>0</v>
      </c>
    </row>
    <row r="824" spans="1:12" ht="16.5">
      <c r="A824" s="120">
        <f t="shared" ca="1" si="98"/>
        <v>44675</v>
      </c>
      <c r="B824" s="54">
        <f t="shared" ca="1" si="102"/>
        <v>44675</v>
      </c>
      <c r="C824" s="117">
        <f ca="1">VALUE(IFERROR(VLOOKUP(TEXT(B824,"yyyy-mm-dd"),BDiv_RAW!$C$6:$D$1048576,2,FALSE),0))*$N$2</f>
        <v>0</v>
      </c>
      <c r="D824" s="81">
        <f t="shared" ca="1" si="99"/>
        <v>44675</v>
      </c>
      <c r="E824" s="54">
        <f t="shared" ca="1" si="103"/>
        <v>44675</v>
      </c>
      <c r="F824" s="117">
        <f ca="1">VALUE(IFERROR(VLOOKUP(TEXT(E824,"yyyy-mm-dd"),BDiv_RAW!$F$6:$G$1048576,2,FALSE),0))*$N$2</f>
        <v>0</v>
      </c>
      <c r="G824" s="81">
        <f t="shared" ca="1" si="100"/>
        <v>44675</v>
      </c>
      <c r="H824" s="54">
        <f t="shared" ca="1" si="104"/>
        <v>44675</v>
      </c>
      <c r="I824" s="117">
        <f ca="1">VALUE(IFERROR(VLOOKUP(TEXT(H824,"yyyy-mm-dd"),BDiv_RAW!$I$6:$J$1048576,2,FALSE),0))*$N$2</f>
        <v>0</v>
      </c>
      <c r="J824" s="81">
        <f t="shared" ca="1" si="101"/>
        <v>44675</v>
      </c>
      <c r="K824" s="54">
        <f t="shared" ca="1" si="105"/>
        <v>44675</v>
      </c>
      <c r="L824" s="117">
        <f ca="1">VALUE(IFERROR(VLOOKUP(TEXT(K824,"yyyy-mm-dd"),BDiv_RAW!$L$6:$M$1048576,2,FALSE),0))*$N$2</f>
        <v>0</v>
      </c>
    </row>
    <row r="825" spans="1:12" ht="16.5">
      <c r="A825" s="120">
        <f t="shared" ca="1" si="98"/>
        <v>44676</v>
      </c>
      <c r="B825" s="54">
        <f t="shared" ca="1" si="102"/>
        <v>44676</v>
      </c>
      <c r="C825" s="117">
        <f ca="1">VALUE(IFERROR(VLOOKUP(TEXT(B825,"yyyy-mm-dd"),BDiv_RAW!$C$6:$D$1048576,2,FALSE),0))*$N$2</f>
        <v>0</v>
      </c>
      <c r="D825" s="81">
        <f t="shared" ca="1" si="99"/>
        <v>44676</v>
      </c>
      <c r="E825" s="54">
        <f t="shared" ca="1" si="103"/>
        <v>44676</v>
      </c>
      <c r="F825" s="117">
        <f ca="1">VALUE(IFERROR(VLOOKUP(TEXT(E825,"yyyy-mm-dd"),BDiv_RAW!$F$6:$G$1048576,2,FALSE),0))*$N$2</f>
        <v>0</v>
      </c>
      <c r="G825" s="81">
        <f t="shared" ca="1" si="100"/>
        <v>44676</v>
      </c>
      <c r="H825" s="54">
        <f t="shared" ca="1" si="104"/>
        <v>44676</v>
      </c>
      <c r="I825" s="117">
        <f ca="1">VALUE(IFERROR(VLOOKUP(TEXT(H825,"yyyy-mm-dd"),BDiv_RAW!$I$6:$J$1048576,2,FALSE),0))*$N$2</f>
        <v>0</v>
      </c>
      <c r="J825" s="81">
        <f t="shared" ca="1" si="101"/>
        <v>44676</v>
      </c>
      <c r="K825" s="54">
        <f t="shared" ca="1" si="105"/>
        <v>44676</v>
      </c>
      <c r="L825" s="117">
        <f ca="1">VALUE(IFERROR(VLOOKUP(TEXT(K825,"yyyy-mm-dd"),BDiv_RAW!$L$6:$M$1048576,2,FALSE),0))*$N$2</f>
        <v>0</v>
      </c>
    </row>
    <row r="826" spans="1:12" ht="16.5">
      <c r="A826" s="120">
        <f t="shared" ca="1" si="98"/>
        <v>44677</v>
      </c>
      <c r="B826" s="54">
        <f t="shared" ca="1" si="102"/>
        <v>44677</v>
      </c>
      <c r="C826" s="117">
        <f ca="1">VALUE(IFERROR(VLOOKUP(TEXT(B826,"yyyy-mm-dd"),BDiv_RAW!$C$6:$D$1048576,2,FALSE),0))*$N$2</f>
        <v>0</v>
      </c>
      <c r="D826" s="81">
        <f t="shared" ca="1" si="99"/>
        <v>44677</v>
      </c>
      <c r="E826" s="54">
        <f t="shared" ca="1" si="103"/>
        <v>44677</v>
      </c>
      <c r="F826" s="117">
        <f ca="1">VALUE(IFERROR(VLOOKUP(TEXT(E826,"yyyy-mm-dd"),BDiv_RAW!$F$6:$G$1048576,2,FALSE),0))*$N$2</f>
        <v>0</v>
      </c>
      <c r="G826" s="81">
        <f t="shared" ca="1" si="100"/>
        <v>44677</v>
      </c>
      <c r="H826" s="54">
        <f t="shared" ca="1" si="104"/>
        <v>44677</v>
      </c>
      <c r="I826" s="117">
        <f ca="1">VALUE(IFERROR(VLOOKUP(TEXT(H826,"yyyy-mm-dd"),BDiv_RAW!$I$6:$J$1048576,2,FALSE),0))*$N$2</f>
        <v>0</v>
      </c>
      <c r="J826" s="81">
        <f t="shared" ca="1" si="101"/>
        <v>44677</v>
      </c>
      <c r="K826" s="54">
        <f t="shared" ca="1" si="105"/>
        <v>44677</v>
      </c>
      <c r="L826" s="117">
        <f ca="1">VALUE(IFERROR(VLOOKUP(TEXT(K826,"yyyy-mm-dd"),BDiv_RAW!$L$6:$M$1048576,2,FALSE),0))*$N$2</f>
        <v>0</v>
      </c>
    </row>
    <row r="827" spans="1:12" ht="16.5">
      <c r="A827" s="120">
        <f t="shared" ca="1" si="98"/>
        <v>44678</v>
      </c>
      <c r="B827" s="54">
        <f t="shared" ca="1" si="102"/>
        <v>44678</v>
      </c>
      <c r="C827" s="117">
        <f ca="1">VALUE(IFERROR(VLOOKUP(TEXT(B827,"yyyy-mm-dd"),BDiv_RAW!$C$6:$D$1048576,2,FALSE),0))*$N$2</f>
        <v>0</v>
      </c>
      <c r="D827" s="81">
        <f t="shared" ca="1" si="99"/>
        <v>44678</v>
      </c>
      <c r="E827" s="54">
        <f t="shared" ca="1" si="103"/>
        <v>44678</v>
      </c>
      <c r="F827" s="117">
        <f ca="1">VALUE(IFERROR(VLOOKUP(TEXT(E827,"yyyy-mm-dd"),BDiv_RAW!$F$6:$G$1048576,2,FALSE),0))*$N$2</f>
        <v>0</v>
      </c>
      <c r="G827" s="81">
        <f t="shared" ca="1" si="100"/>
        <v>44678</v>
      </c>
      <c r="H827" s="54">
        <f t="shared" ca="1" si="104"/>
        <v>44678</v>
      </c>
      <c r="I827" s="117">
        <f ca="1">VALUE(IFERROR(VLOOKUP(TEXT(H827,"yyyy-mm-dd"),BDiv_RAW!$I$6:$J$1048576,2,FALSE),0))*$N$2</f>
        <v>0</v>
      </c>
      <c r="J827" s="81">
        <f t="shared" ca="1" si="101"/>
        <v>44678</v>
      </c>
      <c r="K827" s="54">
        <f t="shared" ca="1" si="105"/>
        <v>44678</v>
      </c>
      <c r="L827" s="117">
        <f ca="1">VALUE(IFERROR(VLOOKUP(TEXT(K827,"yyyy-mm-dd"),BDiv_RAW!$L$6:$M$1048576,2,FALSE),0))*$N$2</f>
        <v>0</v>
      </c>
    </row>
    <row r="828" spans="1:12" ht="16.5">
      <c r="A828" s="120">
        <f t="shared" ca="1" si="98"/>
        <v>44679</v>
      </c>
      <c r="B828" s="54">
        <f t="shared" ca="1" si="102"/>
        <v>44679</v>
      </c>
      <c r="C828" s="117">
        <f ca="1">VALUE(IFERROR(VLOOKUP(TEXT(B828,"yyyy-mm-dd"),BDiv_RAW!$C$6:$D$1048576,2,FALSE),0))*$N$2</f>
        <v>0</v>
      </c>
      <c r="D828" s="81">
        <f t="shared" ca="1" si="99"/>
        <v>44679</v>
      </c>
      <c r="E828" s="54">
        <f t="shared" ca="1" si="103"/>
        <v>44679</v>
      </c>
      <c r="F828" s="117">
        <f ca="1">VALUE(IFERROR(VLOOKUP(TEXT(E828,"yyyy-mm-dd"),BDiv_RAW!$F$6:$G$1048576,2,FALSE),0))*$N$2</f>
        <v>0</v>
      </c>
      <c r="G828" s="81">
        <f t="shared" ca="1" si="100"/>
        <v>44679</v>
      </c>
      <c r="H828" s="54">
        <f t="shared" ca="1" si="104"/>
        <v>44679</v>
      </c>
      <c r="I828" s="117">
        <f ca="1">VALUE(IFERROR(VLOOKUP(TEXT(H828,"yyyy-mm-dd"),BDiv_RAW!$I$6:$J$1048576,2,FALSE),0))*$N$2</f>
        <v>0</v>
      </c>
      <c r="J828" s="81">
        <f t="shared" ca="1" si="101"/>
        <v>44679</v>
      </c>
      <c r="K828" s="54">
        <f t="shared" ca="1" si="105"/>
        <v>44679</v>
      </c>
      <c r="L828" s="117">
        <f ca="1">VALUE(IFERROR(VLOOKUP(TEXT(K828,"yyyy-mm-dd"),BDiv_RAW!$L$6:$M$1048576,2,FALSE),0))*$N$2</f>
        <v>0</v>
      </c>
    </row>
    <row r="829" spans="1:12" ht="16.5">
      <c r="A829" s="120">
        <f t="shared" ca="1" si="98"/>
        <v>44680</v>
      </c>
      <c r="B829" s="54">
        <f t="shared" ca="1" si="102"/>
        <v>44680</v>
      </c>
      <c r="C829" s="117">
        <f ca="1">VALUE(IFERROR(VLOOKUP(TEXT(B829,"yyyy-mm-dd"),BDiv_RAW!$C$6:$D$1048576,2,FALSE),0))*$N$2</f>
        <v>0</v>
      </c>
      <c r="D829" s="81">
        <f t="shared" ca="1" si="99"/>
        <v>44680</v>
      </c>
      <c r="E829" s="54">
        <f t="shared" ca="1" si="103"/>
        <v>44680</v>
      </c>
      <c r="F829" s="117">
        <f ca="1">VALUE(IFERROR(VLOOKUP(TEXT(E829,"yyyy-mm-dd"),BDiv_RAW!$F$6:$G$1048576,2,FALSE),0))*$N$2</f>
        <v>0</v>
      </c>
      <c r="G829" s="81">
        <f t="shared" ca="1" si="100"/>
        <v>44680</v>
      </c>
      <c r="H829" s="54">
        <f t="shared" ca="1" si="104"/>
        <v>44680</v>
      </c>
      <c r="I829" s="117">
        <f ca="1">VALUE(IFERROR(VLOOKUP(TEXT(H829,"yyyy-mm-dd"),BDiv_RAW!$I$6:$J$1048576,2,FALSE),0))*$N$2</f>
        <v>0</v>
      </c>
      <c r="J829" s="81">
        <f t="shared" ca="1" si="101"/>
        <v>44680</v>
      </c>
      <c r="K829" s="54">
        <f t="shared" ca="1" si="105"/>
        <v>44680</v>
      </c>
      <c r="L829" s="117">
        <f ca="1">VALUE(IFERROR(VLOOKUP(TEXT(K829,"yyyy-mm-dd"),BDiv_RAW!$L$6:$M$1048576,2,FALSE),0))*$N$2</f>
        <v>0</v>
      </c>
    </row>
    <row r="830" spans="1:12" ht="16.5">
      <c r="A830" s="120">
        <f t="shared" ca="1" si="98"/>
        <v>44681</v>
      </c>
      <c r="B830" s="54">
        <f t="shared" ca="1" si="102"/>
        <v>44681</v>
      </c>
      <c r="C830" s="117">
        <f ca="1">VALUE(IFERROR(VLOOKUP(TEXT(B830,"yyyy-mm-dd"),BDiv_RAW!$C$6:$D$1048576,2,FALSE),0))*$N$2</f>
        <v>0</v>
      </c>
      <c r="D830" s="81">
        <f t="shared" ca="1" si="99"/>
        <v>44681</v>
      </c>
      <c r="E830" s="54">
        <f t="shared" ca="1" si="103"/>
        <v>44681</v>
      </c>
      <c r="F830" s="117">
        <f ca="1">VALUE(IFERROR(VLOOKUP(TEXT(E830,"yyyy-mm-dd"),BDiv_RAW!$F$6:$G$1048576,2,FALSE),0))*$N$2</f>
        <v>0</v>
      </c>
      <c r="G830" s="81">
        <f t="shared" ca="1" si="100"/>
        <v>44681</v>
      </c>
      <c r="H830" s="54">
        <f t="shared" ca="1" si="104"/>
        <v>44681</v>
      </c>
      <c r="I830" s="117">
        <f ca="1">VALUE(IFERROR(VLOOKUP(TEXT(H830,"yyyy-mm-dd"),BDiv_RAW!$I$6:$J$1048576,2,FALSE),0))*$N$2</f>
        <v>0</v>
      </c>
      <c r="J830" s="81">
        <f t="shared" ca="1" si="101"/>
        <v>44681</v>
      </c>
      <c r="K830" s="54">
        <f t="shared" ca="1" si="105"/>
        <v>44681</v>
      </c>
      <c r="L830" s="117">
        <f ca="1">VALUE(IFERROR(VLOOKUP(TEXT(K830,"yyyy-mm-dd"),BDiv_RAW!$L$6:$M$1048576,2,FALSE),0))*$N$2</f>
        <v>0</v>
      </c>
    </row>
    <row r="831" spans="1:12" ht="16.5">
      <c r="A831" s="120">
        <f t="shared" ca="1" si="98"/>
        <v>44682</v>
      </c>
      <c r="B831" s="54">
        <f t="shared" ca="1" si="102"/>
        <v>44682</v>
      </c>
      <c r="C831" s="117">
        <f ca="1">VALUE(IFERROR(VLOOKUP(TEXT(B831,"yyyy-mm-dd"),BDiv_RAW!$C$6:$D$1048576,2,FALSE),0))*$N$2</f>
        <v>0</v>
      </c>
      <c r="D831" s="81">
        <f t="shared" ca="1" si="99"/>
        <v>44682</v>
      </c>
      <c r="E831" s="54">
        <f t="shared" ca="1" si="103"/>
        <v>44682</v>
      </c>
      <c r="F831" s="117">
        <f ca="1">VALUE(IFERROR(VLOOKUP(TEXT(E831,"yyyy-mm-dd"),BDiv_RAW!$F$6:$G$1048576,2,FALSE),0))*$N$2</f>
        <v>0</v>
      </c>
      <c r="G831" s="81">
        <f t="shared" ca="1" si="100"/>
        <v>44682</v>
      </c>
      <c r="H831" s="54">
        <f t="shared" ca="1" si="104"/>
        <v>44682</v>
      </c>
      <c r="I831" s="117">
        <f ca="1">VALUE(IFERROR(VLOOKUP(TEXT(H831,"yyyy-mm-dd"),BDiv_RAW!$I$6:$J$1048576,2,FALSE),0))*$N$2</f>
        <v>0</v>
      </c>
      <c r="J831" s="81">
        <f t="shared" ca="1" si="101"/>
        <v>44682</v>
      </c>
      <c r="K831" s="54">
        <f t="shared" ca="1" si="105"/>
        <v>44682</v>
      </c>
      <c r="L831" s="117">
        <f ca="1">VALUE(IFERROR(VLOOKUP(TEXT(K831,"yyyy-mm-dd"),BDiv_RAW!$L$6:$M$1048576,2,FALSE),0))*$N$2</f>
        <v>0</v>
      </c>
    </row>
    <row r="832" spans="1:12" ht="16.5">
      <c r="A832" s="120">
        <f t="shared" ca="1" si="98"/>
        <v>44683</v>
      </c>
      <c r="B832" s="54">
        <f t="shared" ca="1" si="102"/>
        <v>44683</v>
      </c>
      <c r="C832" s="117">
        <f ca="1">VALUE(IFERROR(VLOOKUP(TEXT(B832,"yyyy-mm-dd"),BDiv_RAW!$C$6:$D$1048576,2,FALSE),0))*$N$2</f>
        <v>0</v>
      </c>
      <c r="D832" s="81">
        <f t="shared" ca="1" si="99"/>
        <v>44683</v>
      </c>
      <c r="E832" s="54">
        <f t="shared" ca="1" si="103"/>
        <v>44683</v>
      </c>
      <c r="F832" s="117">
        <f ca="1">VALUE(IFERROR(VLOOKUP(TEXT(E832,"yyyy-mm-dd"),BDiv_RAW!$F$6:$G$1048576,2,FALSE),0))*$N$2</f>
        <v>0</v>
      </c>
      <c r="G832" s="81">
        <f t="shared" ca="1" si="100"/>
        <v>44683</v>
      </c>
      <c r="H832" s="54">
        <f t="shared" ca="1" si="104"/>
        <v>44683</v>
      </c>
      <c r="I832" s="117">
        <f ca="1">VALUE(IFERROR(VLOOKUP(TEXT(H832,"yyyy-mm-dd"),BDiv_RAW!$I$6:$J$1048576,2,FALSE),0))*$N$2</f>
        <v>0</v>
      </c>
      <c r="J832" s="81">
        <f t="shared" ca="1" si="101"/>
        <v>44683</v>
      </c>
      <c r="K832" s="54">
        <f t="shared" ca="1" si="105"/>
        <v>44683</v>
      </c>
      <c r="L832" s="117">
        <f ca="1">VALUE(IFERROR(VLOOKUP(TEXT(K832,"yyyy-mm-dd"),BDiv_RAW!$L$6:$M$1048576,2,FALSE),0))*$N$2</f>
        <v>0</v>
      </c>
    </row>
    <row r="833" spans="1:12" ht="16.5">
      <c r="A833" s="120">
        <f t="shared" ca="1" si="98"/>
        <v>44684</v>
      </c>
      <c r="B833" s="54">
        <f t="shared" ca="1" si="102"/>
        <v>44684</v>
      </c>
      <c r="C833" s="117">
        <f ca="1">VALUE(IFERROR(VLOOKUP(TEXT(B833,"yyyy-mm-dd"),BDiv_RAW!$C$6:$D$1048576,2,FALSE),0))*$N$2</f>
        <v>0</v>
      </c>
      <c r="D833" s="81">
        <f t="shared" ca="1" si="99"/>
        <v>44684</v>
      </c>
      <c r="E833" s="54">
        <f t="shared" ca="1" si="103"/>
        <v>44684</v>
      </c>
      <c r="F833" s="117">
        <f ca="1">VALUE(IFERROR(VLOOKUP(TEXT(E833,"yyyy-mm-dd"),BDiv_RAW!$F$6:$G$1048576,2,FALSE),0))*$N$2</f>
        <v>0</v>
      </c>
      <c r="G833" s="81">
        <f t="shared" ca="1" si="100"/>
        <v>44684</v>
      </c>
      <c r="H833" s="54">
        <f t="shared" ca="1" si="104"/>
        <v>44684</v>
      </c>
      <c r="I833" s="117">
        <f ca="1">VALUE(IFERROR(VLOOKUP(TEXT(H833,"yyyy-mm-dd"),BDiv_RAW!$I$6:$J$1048576,2,FALSE),0))*$N$2</f>
        <v>0</v>
      </c>
      <c r="J833" s="81">
        <f t="shared" ca="1" si="101"/>
        <v>44684</v>
      </c>
      <c r="K833" s="54">
        <f t="shared" ca="1" si="105"/>
        <v>44684</v>
      </c>
      <c r="L833" s="117">
        <f ca="1">VALUE(IFERROR(VLOOKUP(TEXT(K833,"yyyy-mm-dd"),BDiv_RAW!$L$6:$M$1048576,2,FALSE),0))*$N$2</f>
        <v>0</v>
      </c>
    </row>
    <row r="834" spans="1:12" ht="16.5">
      <c r="A834" s="120">
        <f t="shared" ca="1" si="98"/>
        <v>44685</v>
      </c>
      <c r="B834" s="54">
        <f t="shared" ca="1" si="102"/>
        <v>44685</v>
      </c>
      <c r="C834" s="117">
        <f ca="1">VALUE(IFERROR(VLOOKUP(TEXT(B834,"yyyy-mm-dd"),BDiv_RAW!$C$6:$D$1048576,2,FALSE),0))*$N$2</f>
        <v>0</v>
      </c>
      <c r="D834" s="81">
        <f t="shared" ca="1" si="99"/>
        <v>44685</v>
      </c>
      <c r="E834" s="54">
        <f t="shared" ca="1" si="103"/>
        <v>44685</v>
      </c>
      <c r="F834" s="117">
        <f ca="1">VALUE(IFERROR(VLOOKUP(TEXT(E834,"yyyy-mm-dd"),BDiv_RAW!$F$6:$G$1048576,2,FALSE),0))*$N$2</f>
        <v>0</v>
      </c>
      <c r="G834" s="81">
        <f t="shared" ca="1" si="100"/>
        <v>44685</v>
      </c>
      <c r="H834" s="54">
        <f t="shared" ca="1" si="104"/>
        <v>44685</v>
      </c>
      <c r="I834" s="117">
        <f ca="1">VALUE(IFERROR(VLOOKUP(TEXT(H834,"yyyy-mm-dd"),BDiv_RAW!$I$6:$J$1048576,2,FALSE),0))*$N$2</f>
        <v>0</v>
      </c>
      <c r="J834" s="81">
        <f t="shared" ca="1" si="101"/>
        <v>44685</v>
      </c>
      <c r="K834" s="54">
        <f t="shared" ca="1" si="105"/>
        <v>44685</v>
      </c>
      <c r="L834" s="117">
        <f ca="1">VALUE(IFERROR(VLOOKUP(TEXT(K834,"yyyy-mm-dd"),BDiv_RAW!$L$6:$M$1048576,2,FALSE),0))*$N$2</f>
        <v>0</v>
      </c>
    </row>
    <row r="835" spans="1:12" ht="16.5">
      <c r="A835" s="120">
        <f t="shared" ref="A835:A898" ca="1" si="106">B835</f>
        <v>44686</v>
      </c>
      <c r="B835" s="54">
        <f t="shared" ca="1" si="102"/>
        <v>44686</v>
      </c>
      <c r="C835" s="117">
        <f ca="1">VALUE(IFERROR(VLOOKUP(TEXT(B835,"yyyy-mm-dd"),BDiv_RAW!$C$6:$D$1048576,2,FALSE),0))*$N$2</f>
        <v>0</v>
      </c>
      <c r="D835" s="81">
        <f t="shared" ref="D835:D898" ca="1" si="107">E835</f>
        <v>44686</v>
      </c>
      <c r="E835" s="54">
        <f t="shared" ca="1" si="103"/>
        <v>44686</v>
      </c>
      <c r="F835" s="117">
        <f ca="1">VALUE(IFERROR(VLOOKUP(TEXT(E835,"yyyy-mm-dd"),BDiv_RAW!$F$6:$G$1048576,2,FALSE),0))*$N$2</f>
        <v>0</v>
      </c>
      <c r="G835" s="81">
        <f t="shared" ref="G835:G898" ca="1" si="108">H835</f>
        <v>44686</v>
      </c>
      <c r="H835" s="54">
        <f t="shared" ca="1" si="104"/>
        <v>44686</v>
      </c>
      <c r="I835" s="117">
        <f ca="1">VALUE(IFERROR(VLOOKUP(TEXT(H835,"yyyy-mm-dd"),BDiv_RAW!$I$6:$J$1048576,2,FALSE),0))*$N$2</f>
        <v>0</v>
      </c>
      <c r="J835" s="81">
        <f t="shared" ref="J835:J898" ca="1" si="109">K835</f>
        <v>44686</v>
      </c>
      <c r="K835" s="54">
        <f t="shared" ca="1" si="105"/>
        <v>44686</v>
      </c>
      <c r="L835" s="117">
        <f ca="1">VALUE(IFERROR(VLOOKUP(TEXT(K835,"yyyy-mm-dd"),BDiv_RAW!$L$6:$M$1048576,2,FALSE),0))*$N$2</f>
        <v>0</v>
      </c>
    </row>
    <row r="836" spans="1:12" ht="16.5">
      <c r="A836" s="120">
        <f t="shared" ca="1" si="106"/>
        <v>44687</v>
      </c>
      <c r="B836" s="54">
        <f t="shared" ref="B836:B899" ca="1" si="110">B835+1</f>
        <v>44687</v>
      </c>
      <c r="C836" s="117">
        <f ca="1">VALUE(IFERROR(VLOOKUP(TEXT(B836,"yyyy-mm-dd"),BDiv_RAW!$C$6:$D$1048576,2,FALSE),0))*$N$2</f>
        <v>0</v>
      </c>
      <c r="D836" s="81">
        <f t="shared" ca="1" si="107"/>
        <v>44687</v>
      </c>
      <c r="E836" s="54">
        <f t="shared" ref="E836:E899" ca="1" si="111">E835+1</f>
        <v>44687</v>
      </c>
      <c r="F836" s="117">
        <f ca="1">VALUE(IFERROR(VLOOKUP(TEXT(E836,"yyyy-mm-dd"),BDiv_RAW!$F$6:$G$1048576,2,FALSE),0))*$N$2</f>
        <v>0</v>
      </c>
      <c r="G836" s="81">
        <f t="shared" ca="1" si="108"/>
        <v>44687</v>
      </c>
      <c r="H836" s="54">
        <f t="shared" ref="H836:H899" ca="1" si="112">H835+1</f>
        <v>44687</v>
      </c>
      <c r="I836" s="117">
        <f ca="1">VALUE(IFERROR(VLOOKUP(TEXT(H836,"yyyy-mm-dd"),BDiv_RAW!$I$6:$J$1048576,2,FALSE),0))*$N$2</f>
        <v>0</v>
      </c>
      <c r="J836" s="81">
        <f t="shared" ca="1" si="109"/>
        <v>44687</v>
      </c>
      <c r="K836" s="54">
        <f t="shared" ref="K836:K899" ca="1" si="113">K835+1</f>
        <v>44687</v>
      </c>
      <c r="L836" s="117">
        <f ca="1">VALUE(IFERROR(VLOOKUP(TEXT(K836,"yyyy-mm-dd"),BDiv_RAW!$L$6:$M$1048576,2,FALSE),0))*$N$2</f>
        <v>0</v>
      </c>
    </row>
    <row r="837" spans="1:12" ht="16.5">
      <c r="A837" s="120">
        <f t="shared" ca="1" si="106"/>
        <v>44688</v>
      </c>
      <c r="B837" s="54">
        <f t="shared" ca="1" si="110"/>
        <v>44688</v>
      </c>
      <c r="C837" s="117">
        <f ca="1">VALUE(IFERROR(VLOOKUP(TEXT(B837,"yyyy-mm-dd"),BDiv_RAW!$C$6:$D$1048576,2,FALSE),0))*$N$2</f>
        <v>0</v>
      </c>
      <c r="D837" s="81">
        <f t="shared" ca="1" si="107"/>
        <v>44688</v>
      </c>
      <c r="E837" s="54">
        <f t="shared" ca="1" si="111"/>
        <v>44688</v>
      </c>
      <c r="F837" s="117">
        <f ca="1">VALUE(IFERROR(VLOOKUP(TEXT(E837,"yyyy-mm-dd"),BDiv_RAW!$F$6:$G$1048576,2,FALSE),0))*$N$2</f>
        <v>0</v>
      </c>
      <c r="G837" s="81">
        <f t="shared" ca="1" si="108"/>
        <v>44688</v>
      </c>
      <c r="H837" s="54">
        <f t="shared" ca="1" si="112"/>
        <v>44688</v>
      </c>
      <c r="I837" s="117">
        <f ca="1">VALUE(IFERROR(VLOOKUP(TEXT(H837,"yyyy-mm-dd"),BDiv_RAW!$I$6:$J$1048576,2,FALSE),0))*$N$2</f>
        <v>0</v>
      </c>
      <c r="J837" s="81">
        <f t="shared" ca="1" si="109"/>
        <v>44688</v>
      </c>
      <c r="K837" s="54">
        <f t="shared" ca="1" si="113"/>
        <v>44688</v>
      </c>
      <c r="L837" s="117">
        <f ca="1">VALUE(IFERROR(VLOOKUP(TEXT(K837,"yyyy-mm-dd"),BDiv_RAW!$L$6:$M$1048576,2,FALSE),0))*$N$2</f>
        <v>0</v>
      </c>
    </row>
    <row r="838" spans="1:12" ht="16.5">
      <c r="A838" s="120">
        <f t="shared" ca="1" si="106"/>
        <v>44689</v>
      </c>
      <c r="B838" s="54">
        <f t="shared" ca="1" si="110"/>
        <v>44689</v>
      </c>
      <c r="C838" s="117">
        <f ca="1">VALUE(IFERROR(VLOOKUP(TEXT(B838,"yyyy-mm-dd"),BDiv_RAW!$C$6:$D$1048576,2,FALSE),0))*$N$2</f>
        <v>0</v>
      </c>
      <c r="D838" s="81">
        <f t="shared" ca="1" si="107"/>
        <v>44689</v>
      </c>
      <c r="E838" s="54">
        <f t="shared" ca="1" si="111"/>
        <v>44689</v>
      </c>
      <c r="F838" s="117">
        <f ca="1">VALUE(IFERROR(VLOOKUP(TEXT(E838,"yyyy-mm-dd"),BDiv_RAW!$F$6:$G$1048576,2,FALSE),0))*$N$2</f>
        <v>0</v>
      </c>
      <c r="G838" s="81">
        <f t="shared" ca="1" si="108"/>
        <v>44689</v>
      </c>
      <c r="H838" s="54">
        <f t="shared" ca="1" si="112"/>
        <v>44689</v>
      </c>
      <c r="I838" s="117">
        <f ca="1">VALUE(IFERROR(VLOOKUP(TEXT(H838,"yyyy-mm-dd"),BDiv_RAW!$I$6:$J$1048576,2,FALSE),0))*$N$2</f>
        <v>0</v>
      </c>
      <c r="J838" s="81">
        <f t="shared" ca="1" si="109"/>
        <v>44689</v>
      </c>
      <c r="K838" s="54">
        <f t="shared" ca="1" si="113"/>
        <v>44689</v>
      </c>
      <c r="L838" s="117">
        <f ca="1">VALUE(IFERROR(VLOOKUP(TEXT(K838,"yyyy-mm-dd"),BDiv_RAW!$L$6:$M$1048576,2,FALSE),0))*$N$2</f>
        <v>0</v>
      </c>
    </row>
    <row r="839" spans="1:12" ht="16.5">
      <c r="A839" s="120">
        <f t="shared" ca="1" si="106"/>
        <v>44690</v>
      </c>
      <c r="B839" s="54">
        <f t="shared" ca="1" si="110"/>
        <v>44690</v>
      </c>
      <c r="C839" s="117">
        <f ca="1">VALUE(IFERROR(VLOOKUP(TEXT(B839,"yyyy-mm-dd"),BDiv_RAW!$C$6:$D$1048576,2,FALSE),0))*$N$2</f>
        <v>0</v>
      </c>
      <c r="D839" s="81">
        <f t="shared" ca="1" si="107"/>
        <v>44690</v>
      </c>
      <c r="E839" s="54">
        <f t="shared" ca="1" si="111"/>
        <v>44690</v>
      </c>
      <c r="F839" s="117">
        <f ca="1">VALUE(IFERROR(VLOOKUP(TEXT(E839,"yyyy-mm-dd"),BDiv_RAW!$F$6:$G$1048576,2,FALSE),0))*$N$2</f>
        <v>0</v>
      </c>
      <c r="G839" s="81">
        <f t="shared" ca="1" si="108"/>
        <v>44690</v>
      </c>
      <c r="H839" s="54">
        <f t="shared" ca="1" si="112"/>
        <v>44690</v>
      </c>
      <c r="I839" s="117">
        <f ca="1">VALUE(IFERROR(VLOOKUP(TEXT(H839,"yyyy-mm-dd"),BDiv_RAW!$I$6:$J$1048576,2,FALSE),0))*$N$2</f>
        <v>0</v>
      </c>
      <c r="J839" s="81">
        <f t="shared" ca="1" si="109"/>
        <v>44690</v>
      </c>
      <c r="K839" s="54">
        <f t="shared" ca="1" si="113"/>
        <v>44690</v>
      </c>
      <c r="L839" s="117">
        <f ca="1">VALUE(IFERROR(VLOOKUP(TEXT(K839,"yyyy-mm-dd"),BDiv_RAW!$L$6:$M$1048576,2,FALSE),0))*$N$2</f>
        <v>0</v>
      </c>
    </row>
    <row r="840" spans="1:12" ht="16.5">
      <c r="A840" s="120">
        <f t="shared" ca="1" si="106"/>
        <v>44691</v>
      </c>
      <c r="B840" s="54">
        <f t="shared" ca="1" si="110"/>
        <v>44691</v>
      </c>
      <c r="C840" s="117">
        <f ca="1">VALUE(IFERROR(VLOOKUP(TEXT(B840,"yyyy-mm-dd"),BDiv_RAW!$C$6:$D$1048576,2,FALSE),0))*$N$2</f>
        <v>0</v>
      </c>
      <c r="D840" s="81">
        <f t="shared" ca="1" si="107"/>
        <v>44691</v>
      </c>
      <c r="E840" s="54">
        <f t="shared" ca="1" si="111"/>
        <v>44691</v>
      </c>
      <c r="F840" s="117">
        <f ca="1">VALUE(IFERROR(VLOOKUP(TEXT(E840,"yyyy-mm-dd"),BDiv_RAW!$F$6:$G$1048576,2,FALSE),0))*$N$2</f>
        <v>0</v>
      </c>
      <c r="G840" s="81">
        <f t="shared" ca="1" si="108"/>
        <v>44691</v>
      </c>
      <c r="H840" s="54">
        <f t="shared" ca="1" si="112"/>
        <v>44691</v>
      </c>
      <c r="I840" s="117">
        <f ca="1">VALUE(IFERROR(VLOOKUP(TEXT(H840,"yyyy-mm-dd"),BDiv_RAW!$I$6:$J$1048576,2,FALSE),0))*$N$2</f>
        <v>0</v>
      </c>
      <c r="J840" s="81">
        <f t="shared" ca="1" si="109"/>
        <v>44691</v>
      </c>
      <c r="K840" s="54">
        <f t="shared" ca="1" si="113"/>
        <v>44691</v>
      </c>
      <c r="L840" s="117">
        <f ca="1">VALUE(IFERROR(VLOOKUP(TEXT(K840,"yyyy-mm-dd"),BDiv_RAW!$L$6:$M$1048576,2,FALSE),0))*$N$2</f>
        <v>0</v>
      </c>
    </row>
    <row r="841" spans="1:12" ht="16.5">
      <c r="A841" s="120">
        <f t="shared" ca="1" si="106"/>
        <v>44692</v>
      </c>
      <c r="B841" s="54">
        <f t="shared" ca="1" si="110"/>
        <v>44692</v>
      </c>
      <c r="C841" s="117">
        <f ca="1">VALUE(IFERROR(VLOOKUP(TEXT(B841,"yyyy-mm-dd"),BDiv_RAW!$C$6:$D$1048576,2,FALSE),0))*$N$2</f>
        <v>0</v>
      </c>
      <c r="D841" s="81">
        <f t="shared" ca="1" si="107"/>
        <v>44692</v>
      </c>
      <c r="E841" s="54">
        <f t="shared" ca="1" si="111"/>
        <v>44692</v>
      </c>
      <c r="F841" s="117">
        <f ca="1">VALUE(IFERROR(VLOOKUP(TEXT(E841,"yyyy-mm-dd"),BDiv_RAW!$F$6:$G$1048576,2,FALSE),0))*$N$2</f>
        <v>0</v>
      </c>
      <c r="G841" s="81">
        <f t="shared" ca="1" si="108"/>
        <v>44692</v>
      </c>
      <c r="H841" s="54">
        <f t="shared" ca="1" si="112"/>
        <v>44692</v>
      </c>
      <c r="I841" s="117">
        <f ca="1">VALUE(IFERROR(VLOOKUP(TEXT(H841,"yyyy-mm-dd"),BDiv_RAW!$I$6:$J$1048576,2,FALSE),0))*$N$2</f>
        <v>0</v>
      </c>
      <c r="J841" s="81">
        <f t="shared" ca="1" si="109"/>
        <v>44692</v>
      </c>
      <c r="K841" s="54">
        <f t="shared" ca="1" si="113"/>
        <v>44692</v>
      </c>
      <c r="L841" s="117">
        <f ca="1">VALUE(IFERROR(VLOOKUP(TEXT(K841,"yyyy-mm-dd"),BDiv_RAW!$L$6:$M$1048576,2,FALSE),0))*$N$2</f>
        <v>0</v>
      </c>
    </row>
    <row r="842" spans="1:12" ht="16.5">
      <c r="A842" s="120">
        <f t="shared" ca="1" si="106"/>
        <v>44693</v>
      </c>
      <c r="B842" s="54">
        <f t="shared" ca="1" si="110"/>
        <v>44693</v>
      </c>
      <c r="C842" s="117">
        <f ca="1">VALUE(IFERROR(VLOOKUP(TEXT(B842,"yyyy-mm-dd"),BDiv_RAW!$C$6:$D$1048576,2,FALSE),0))*$N$2</f>
        <v>0</v>
      </c>
      <c r="D842" s="81">
        <f t="shared" ca="1" si="107"/>
        <v>44693</v>
      </c>
      <c r="E842" s="54">
        <f t="shared" ca="1" si="111"/>
        <v>44693</v>
      </c>
      <c r="F842" s="117">
        <f ca="1">VALUE(IFERROR(VLOOKUP(TEXT(E842,"yyyy-mm-dd"),BDiv_RAW!$F$6:$G$1048576,2,FALSE),0))*$N$2</f>
        <v>0</v>
      </c>
      <c r="G842" s="81">
        <f t="shared" ca="1" si="108"/>
        <v>44693</v>
      </c>
      <c r="H842" s="54">
        <f t="shared" ca="1" si="112"/>
        <v>44693</v>
      </c>
      <c r="I842" s="117">
        <f ca="1">VALUE(IFERROR(VLOOKUP(TEXT(H842,"yyyy-mm-dd"),BDiv_RAW!$I$6:$J$1048576,2,FALSE),0))*$N$2</f>
        <v>0</v>
      </c>
      <c r="J842" s="81">
        <f t="shared" ca="1" si="109"/>
        <v>44693</v>
      </c>
      <c r="K842" s="54">
        <f t="shared" ca="1" si="113"/>
        <v>44693</v>
      </c>
      <c r="L842" s="117">
        <f ca="1">VALUE(IFERROR(VLOOKUP(TEXT(K842,"yyyy-mm-dd"),BDiv_RAW!$L$6:$M$1048576,2,FALSE),0))*$N$2</f>
        <v>0</v>
      </c>
    </row>
    <row r="843" spans="1:12" ht="16.5">
      <c r="A843" s="120">
        <f t="shared" ca="1" si="106"/>
        <v>44694</v>
      </c>
      <c r="B843" s="54">
        <f t="shared" ca="1" si="110"/>
        <v>44694</v>
      </c>
      <c r="C843" s="117">
        <f ca="1">VALUE(IFERROR(VLOOKUP(TEXT(B843,"yyyy-mm-dd"),BDiv_RAW!$C$6:$D$1048576,2,FALSE),0))*$N$2</f>
        <v>0</v>
      </c>
      <c r="D843" s="81">
        <f t="shared" ca="1" si="107"/>
        <v>44694</v>
      </c>
      <c r="E843" s="54">
        <f t="shared" ca="1" si="111"/>
        <v>44694</v>
      </c>
      <c r="F843" s="117">
        <f ca="1">VALUE(IFERROR(VLOOKUP(TEXT(E843,"yyyy-mm-dd"),BDiv_RAW!$F$6:$G$1048576,2,FALSE),0))*$N$2</f>
        <v>0</v>
      </c>
      <c r="G843" s="81">
        <f t="shared" ca="1" si="108"/>
        <v>44694</v>
      </c>
      <c r="H843" s="54">
        <f t="shared" ca="1" si="112"/>
        <v>44694</v>
      </c>
      <c r="I843" s="117">
        <f ca="1">VALUE(IFERROR(VLOOKUP(TEXT(H843,"yyyy-mm-dd"),BDiv_RAW!$I$6:$J$1048576,2,FALSE),0))*$N$2</f>
        <v>0</v>
      </c>
      <c r="J843" s="81">
        <f t="shared" ca="1" si="109"/>
        <v>44694</v>
      </c>
      <c r="K843" s="54">
        <f t="shared" ca="1" si="113"/>
        <v>44694</v>
      </c>
      <c r="L843" s="117">
        <f ca="1">VALUE(IFERROR(VLOOKUP(TEXT(K843,"yyyy-mm-dd"),BDiv_RAW!$L$6:$M$1048576,2,FALSE),0))*$N$2</f>
        <v>0</v>
      </c>
    </row>
    <row r="844" spans="1:12" ht="16.5">
      <c r="A844" s="120">
        <f t="shared" ca="1" si="106"/>
        <v>44695</v>
      </c>
      <c r="B844" s="54">
        <f t="shared" ca="1" si="110"/>
        <v>44695</v>
      </c>
      <c r="C844" s="117">
        <f ca="1">VALUE(IFERROR(VLOOKUP(TEXT(B844,"yyyy-mm-dd"),BDiv_RAW!$C$6:$D$1048576,2,FALSE),0))*$N$2</f>
        <v>0</v>
      </c>
      <c r="D844" s="81">
        <f t="shared" ca="1" si="107"/>
        <v>44695</v>
      </c>
      <c r="E844" s="54">
        <f t="shared" ca="1" si="111"/>
        <v>44695</v>
      </c>
      <c r="F844" s="117">
        <f ca="1">VALUE(IFERROR(VLOOKUP(TEXT(E844,"yyyy-mm-dd"),BDiv_RAW!$F$6:$G$1048576,2,FALSE),0))*$N$2</f>
        <v>0</v>
      </c>
      <c r="G844" s="81">
        <f t="shared" ca="1" si="108"/>
        <v>44695</v>
      </c>
      <c r="H844" s="54">
        <f t="shared" ca="1" si="112"/>
        <v>44695</v>
      </c>
      <c r="I844" s="117">
        <f ca="1">VALUE(IFERROR(VLOOKUP(TEXT(H844,"yyyy-mm-dd"),BDiv_RAW!$I$6:$J$1048576,2,FALSE),0))*$N$2</f>
        <v>0</v>
      </c>
      <c r="J844" s="81">
        <f t="shared" ca="1" si="109"/>
        <v>44695</v>
      </c>
      <c r="K844" s="54">
        <f t="shared" ca="1" si="113"/>
        <v>44695</v>
      </c>
      <c r="L844" s="117">
        <f ca="1">VALUE(IFERROR(VLOOKUP(TEXT(K844,"yyyy-mm-dd"),BDiv_RAW!$L$6:$M$1048576,2,FALSE),0))*$N$2</f>
        <v>0</v>
      </c>
    </row>
    <row r="845" spans="1:12" ht="16.5">
      <c r="A845" s="120">
        <f t="shared" ca="1" si="106"/>
        <v>44696</v>
      </c>
      <c r="B845" s="54">
        <f t="shared" ca="1" si="110"/>
        <v>44696</v>
      </c>
      <c r="C845" s="117">
        <f ca="1">VALUE(IFERROR(VLOOKUP(TEXT(B845,"yyyy-mm-dd"),BDiv_RAW!$C$6:$D$1048576,2,FALSE),0))*$N$2</f>
        <v>0</v>
      </c>
      <c r="D845" s="81">
        <f t="shared" ca="1" si="107"/>
        <v>44696</v>
      </c>
      <c r="E845" s="54">
        <f t="shared" ca="1" si="111"/>
        <v>44696</v>
      </c>
      <c r="F845" s="117">
        <f ca="1">VALUE(IFERROR(VLOOKUP(TEXT(E845,"yyyy-mm-dd"),BDiv_RAW!$F$6:$G$1048576,2,FALSE),0))*$N$2</f>
        <v>0</v>
      </c>
      <c r="G845" s="81">
        <f t="shared" ca="1" si="108"/>
        <v>44696</v>
      </c>
      <c r="H845" s="54">
        <f t="shared" ca="1" si="112"/>
        <v>44696</v>
      </c>
      <c r="I845" s="117">
        <f ca="1">VALUE(IFERROR(VLOOKUP(TEXT(H845,"yyyy-mm-dd"),BDiv_RAW!$I$6:$J$1048576,2,FALSE),0))*$N$2</f>
        <v>0</v>
      </c>
      <c r="J845" s="81">
        <f t="shared" ca="1" si="109"/>
        <v>44696</v>
      </c>
      <c r="K845" s="54">
        <f t="shared" ca="1" si="113"/>
        <v>44696</v>
      </c>
      <c r="L845" s="117">
        <f ca="1">VALUE(IFERROR(VLOOKUP(TEXT(K845,"yyyy-mm-dd"),BDiv_RAW!$L$6:$M$1048576,2,FALSE),0))*$N$2</f>
        <v>0</v>
      </c>
    </row>
    <row r="846" spans="1:12" ht="16.5">
      <c r="A846" s="120">
        <f t="shared" ca="1" si="106"/>
        <v>44697</v>
      </c>
      <c r="B846" s="54">
        <f t="shared" ca="1" si="110"/>
        <v>44697</v>
      </c>
      <c r="C846" s="117">
        <f ca="1">VALUE(IFERROR(VLOOKUP(TEXT(B846,"yyyy-mm-dd"),BDiv_RAW!$C$6:$D$1048576,2,FALSE),0))*$N$2</f>
        <v>0</v>
      </c>
      <c r="D846" s="81">
        <f t="shared" ca="1" si="107"/>
        <v>44697</v>
      </c>
      <c r="E846" s="54">
        <f t="shared" ca="1" si="111"/>
        <v>44697</v>
      </c>
      <c r="F846" s="117">
        <f ca="1">VALUE(IFERROR(VLOOKUP(TEXT(E846,"yyyy-mm-dd"),BDiv_RAW!$F$6:$G$1048576,2,FALSE),0))*$N$2</f>
        <v>0</v>
      </c>
      <c r="G846" s="81">
        <f t="shared" ca="1" si="108"/>
        <v>44697</v>
      </c>
      <c r="H846" s="54">
        <f t="shared" ca="1" si="112"/>
        <v>44697</v>
      </c>
      <c r="I846" s="117">
        <f ca="1">VALUE(IFERROR(VLOOKUP(TEXT(H846,"yyyy-mm-dd"),BDiv_RAW!$I$6:$J$1048576,2,FALSE),0))*$N$2</f>
        <v>0</v>
      </c>
      <c r="J846" s="81">
        <f t="shared" ca="1" si="109"/>
        <v>44697</v>
      </c>
      <c r="K846" s="54">
        <f t="shared" ca="1" si="113"/>
        <v>44697</v>
      </c>
      <c r="L846" s="117">
        <f ca="1">VALUE(IFERROR(VLOOKUP(TEXT(K846,"yyyy-mm-dd"),BDiv_RAW!$L$6:$M$1048576,2,FALSE),0))*$N$2</f>
        <v>0</v>
      </c>
    </row>
    <row r="847" spans="1:12" ht="16.5">
      <c r="A847" s="120">
        <f t="shared" ca="1" si="106"/>
        <v>44698</v>
      </c>
      <c r="B847" s="54">
        <f t="shared" ca="1" si="110"/>
        <v>44698</v>
      </c>
      <c r="C847" s="117">
        <f ca="1">VALUE(IFERROR(VLOOKUP(TEXT(B847,"yyyy-mm-dd"),BDiv_RAW!$C$6:$D$1048576,2,FALSE),0))*$N$2</f>
        <v>0</v>
      </c>
      <c r="D847" s="81">
        <f t="shared" ca="1" si="107"/>
        <v>44698</v>
      </c>
      <c r="E847" s="54">
        <f t="shared" ca="1" si="111"/>
        <v>44698</v>
      </c>
      <c r="F847" s="117">
        <f ca="1">VALUE(IFERROR(VLOOKUP(TEXT(E847,"yyyy-mm-dd"),BDiv_RAW!$F$6:$G$1048576,2,FALSE),0))*$N$2</f>
        <v>0</v>
      </c>
      <c r="G847" s="81">
        <f t="shared" ca="1" si="108"/>
        <v>44698</v>
      </c>
      <c r="H847" s="54">
        <f t="shared" ca="1" si="112"/>
        <v>44698</v>
      </c>
      <c r="I847" s="117">
        <f ca="1">VALUE(IFERROR(VLOOKUP(TEXT(H847,"yyyy-mm-dd"),BDiv_RAW!$I$6:$J$1048576,2,FALSE),0))*$N$2</f>
        <v>0</v>
      </c>
      <c r="J847" s="81">
        <f t="shared" ca="1" si="109"/>
        <v>44698</v>
      </c>
      <c r="K847" s="54">
        <f t="shared" ca="1" si="113"/>
        <v>44698</v>
      </c>
      <c r="L847" s="117">
        <f ca="1">VALUE(IFERROR(VLOOKUP(TEXT(K847,"yyyy-mm-dd"),BDiv_RAW!$L$6:$M$1048576,2,FALSE),0))*$N$2</f>
        <v>0</v>
      </c>
    </row>
    <row r="848" spans="1:12" ht="16.5">
      <c r="A848" s="120">
        <f t="shared" ca="1" si="106"/>
        <v>44699</v>
      </c>
      <c r="B848" s="54">
        <f t="shared" ca="1" si="110"/>
        <v>44699</v>
      </c>
      <c r="C848" s="117">
        <f ca="1">VALUE(IFERROR(VLOOKUP(TEXT(B848,"yyyy-mm-dd"),BDiv_RAW!$C$6:$D$1048576,2,FALSE),0))*$N$2</f>
        <v>0</v>
      </c>
      <c r="D848" s="81">
        <f t="shared" ca="1" si="107"/>
        <v>44699</v>
      </c>
      <c r="E848" s="54">
        <f t="shared" ca="1" si="111"/>
        <v>44699</v>
      </c>
      <c r="F848" s="117">
        <f ca="1">VALUE(IFERROR(VLOOKUP(TEXT(E848,"yyyy-mm-dd"),BDiv_RAW!$F$6:$G$1048576,2,FALSE),0))*$N$2</f>
        <v>0</v>
      </c>
      <c r="G848" s="81">
        <f t="shared" ca="1" si="108"/>
        <v>44699</v>
      </c>
      <c r="H848" s="54">
        <f t="shared" ca="1" si="112"/>
        <v>44699</v>
      </c>
      <c r="I848" s="117">
        <f ca="1">VALUE(IFERROR(VLOOKUP(TEXT(H848,"yyyy-mm-dd"),BDiv_RAW!$I$6:$J$1048576,2,FALSE),0))*$N$2</f>
        <v>0</v>
      </c>
      <c r="J848" s="81">
        <f t="shared" ca="1" si="109"/>
        <v>44699</v>
      </c>
      <c r="K848" s="54">
        <f t="shared" ca="1" si="113"/>
        <v>44699</v>
      </c>
      <c r="L848" s="117">
        <f ca="1">VALUE(IFERROR(VLOOKUP(TEXT(K848,"yyyy-mm-dd"),BDiv_RAW!$L$6:$M$1048576,2,FALSE),0))*$N$2</f>
        <v>0</v>
      </c>
    </row>
    <row r="849" spans="1:12" ht="16.5">
      <c r="A849" s="120">
        <f t="shared" ca="1" si="106"/>
        <v>44700</v>
      </c>
      <c r="B849" s="54">
        <f t="shared" ca="1" si="110"/>
        <v>44700</v>
      </c>
      <c r="C849" s="117">
        <f ca="1">VALUE(IFERROR(VLOOKUP(TEXT(B849,"yyyy-mm-dd"),BDiv_RAW!$C$6:$D$1048576,2,FALSE),0))*$N$2</f>
        <v>0</v>
      </c>
      <c r="D849" s="81">
        <f t="shared" ca="1" si="107"/>
        <v>44700</v>
      </c>
      <c r="E849" s="54">
        <f t="shared" ca="1" si="111"/>
        <v>44700</v>
      </c>
      <c r="F849" s="117">
        <f ca="1">VALUE(IFERROR(VLOOKUP(TEXT(E849,"yyyy-mm-dd"),BDiv_RAW!$F$6:$G$1048576,2,FALSE),0))*$N$2</f>
        <v>0</v>
      </c>
      <c r="G849" s="81">
        <f t="shared" ca="1" si="108"/>
        <v>44700</v>
      </c>
      <c r="H849" s="54">
        <f t="shared" ca="1" si="112"/>
        <v>44700</v>
      </c>
      <c r="I849" s="117">
        <f ca="1">VALUE(IFERROR(VLOOKUP(TEXT(H849,"yyyy-mm-dd"),BDiv_RAW!$I$6:$J$1048576,2,FALSE),0))*$N$2</f>
        <v>0</v>
      </c>
      <c r="J849" s="81">
        <f t="shared" ca="1" si="109"/>
        <v>44700</v>
      </c>
      <c r="K849" s="54">
        <f t="shared" ca="1" si="113"/>
        <v>44700</v>
      </c>
      <c r="L849" s="117">
        <f ca="1">VALUE(IFERROR(VLOOKUP(TEXT(K849,"yyyy-mm-dd"),BDiv_RAW!$L$6:$M$1048576,2,FALSE),0))*$N$2</f>
        <v>0</v>
      </c>
    </row>
    <row r="850" spans="1:12" ht="16.5">
      <c r="A850" s="120">
        <f t="shared" ca="1" si="106"/>
        <v>44701</v>
      </c>
      <c r="B850" s="54">
        <f t="shared" ca="1" si="110"/>
        <v>44701</v>
      </c>
      <c r="C850" s="117">
        <f ca="1">VALUE(IFERROR(VLOOKUP(TEXT(B850,"yyyy-mm-dd"),BDiv_RAW!$C$6:$D$1048576,2,FALSE),0))*$N$2</f>
        <v>0</v>
      </c>
      <c r="D850" s="81">
        <f t="shared" ca="1" si="107"/>
        <v>44701</v>
      </c>
      <c r="E850" s="54">
        <f t="shared" ca="1" si="111"/>
        <v>44701</v>
      </c>
      <c r="F850" s="117">
        <f ca="1">VALUE(IFERROR(VLOOKUP(TEXT(E850,"yyyy-mm-dd"),BDiv_RAW!$F$6:$G$1048576,2,FALSE),0))*$N$2</f>
        <v>0</v>
      </c>
      <c r="G850" s="81">
        <f t="shared" ca="1" si="108"/>
        <v>44701</v>
      </c>
      <c r="H850" s="54">
        <f t="shared" ca="1" si="112"/>
        <v>44701</v>
      </c>
      <c r="I850" s="117">
        <f ca="1">VALUE(IFERROR(VLOOKUP(TEXT(H850,"yyyy-mm-dd"),BDiv_RAW!$I$6:$J$1048576,2,FALSE),0))*$N$2</f>
        <v>0</v>
      </c>
      <c r="J850" s="81">
        <f t="shared" ca="1" si="109"/>
        <v>44701</v>
      </c>
      <c r="K850" s="54">
        <f t="shared" ca="1" si="113"/>
        <v>44701</v>
      </c>
      <c r="L850" s="117">
        <f ca="1">VALUE(IFERROR(VLOOKUP(TEXT(K850,"yyyy-mm-dd"),BDiv_RAW!$L$6:$M$1048576,2,FALSE),0))*$N$2</f>
        <v>0</v>
      </c>
    </row>
    <row r="851" spans="1:12" ht="16.5">
      <c r="A851" s="120">
        <f t="shared" ca="1" si="106"/>
        <v>44702</v>
      </c>
      <c r="B851" s="54">
        <f t="shared" ca="1" si="110"/>
        <v>44702</v>
      </c>
      <c r="C851" s="117">
        <f ca="1">VALUE(IFERROR(VLOOKUP(TEXT(B851,"yyyy-mm-dd"),BDiv_RAW!$C$6:$D$1048576,2,FALSE),0))*$N$2</f>
        <v>0</v>
      </c>
      <c r="D851" s="81">
        <f t="shared" ca="1" si="107"/>
        <v>44702</v>
      </c>
      <c r="E851" s="54">
        <f t="shared" ca="1" si="111"/>
        <v>44702</v>
      </c>
      <c r="F851" s="117">
        <f ca="1">VALUE(IFERROR(VLOOKUP(TEXT(E851,"yyyy-mm-dd"),BDiv_RAW!$F$6:$G$1048576,2,FALSE),0))*$N$2</f>
        <v>0</v>
      </c>
      <c r="G851" s="81">
        <f t="shared" ca="1" si="108"/>
        <v>44702</v>
      </c>
      <c r="H851" s="54">
        <f t="shared" ca="1" si="112"/>
        <v>44702</v>
      </c>
      <c r="I851" s="117">
        <f ca="1">VALUE(IFERROR(VLOOKUP(TEXT(H851,"yyyy-mm-dd"),BDiv_RAW!$I$6:$J$1048576,2,FALSE),0))*$N$2</f>
        <v>0</v>
      </c>
      <c r="J851" s="81">
        <f t="shared" ca="1" si="109"/>
        <v>44702</v>
      </c>
      <c r="K851" s="54">
        <f t="shared" ca="1" si="113"/>
        <v>44702</v>
      </c>
      <c r="L851" s="117">
        <f ca="1">VALUE(IFERROR(VLOOKUP(TEXT(K851,"yyyy-mm-dd"),BDiv_RAW!$L$6:$M$1048576,2,FALSE),0))*$N$2</f>
        <v>0</v>
      </c>
    </row>
    <row r="852" spans="1:12" ht="16.5">
      <c r="A852" s="120">
        <f t="shared" ca="1" si="106"/>
        <v>44703</v>
      </c>
      <c r="B852" s="54">
        <f t="shared" ca="1" si="110"/>
        <v>44703</v>
      </c>
      <c r="C852" s="117">
        <f ca="1">VALUE(IFERROR(VLOOKUP(TEXT(B852,"yyyy-mm-dd"),BDiv_RAW!$C$6:$D$1048576,2,FALSE),0))*$N$2</f>
        <v>0</v>
      </c>
      <c r="D852" s="81">
        <f t="shared" ca="1" si="107"/>
        <v>44703</v>
      </c>
      <c r="E852" s="54">
        <f t="shared" ca="1" si="111"/>
        <v>44703</v>
      </c>
      <c r="F852" s="117">
        <f ca="1">VALUE(IFERROR(VLOOKUP(TEXT(E852,"yyyy-mm-dd"),BDiv_RAW!$F$6:$G$1048576,2,FALSE),0))*$N$2</f>
        <v>0</v>
      </c>
      <c r="G852" s="81">
        <f t="shared" ca="1" si="108"/>
        <v>44703</v>
      </c>
      <c r="H852" s="54">
        <f t="shared" ca="1" si="112"/>
        <v>44703</v>
      </c>
      <c r="I852" s="117">
        <f ca="1">VALUE(IFERROR(VLOOKUP(TEXT(H852,"yyyy-mm-dd"),BDiv_RAW!$I$6:$J$1048576,2,FALSE),0))*$N$2</f>
        <v>0</v>
      </c>
      <c r="J852" s="81">
        <f t="shared" ca="1" si="109"/>
        <v>44703</v>
      </c>
      <c r="K852" s="54">
        <f t="shared" ca="1" si="113"/>
        <v>44703</v>
      </c>
      <c r="L852" s="117">
        <f ca="1">VALUE(IFERROR(VLOOKUP(TEXT(K852,"yyyy-mm-dd"),BDiv_RAW!$L$6:$M$1048576,2,FALSE),0))*$N$2</f>
        <v>0</v>
      </c>
    </row>
    <row r="853" spans="1:12" ht="16.5">
      <c r="A853" s="120">
        <f t="shared" ca="1" si="106"/>
        <v>44704</v>
      </c>
      <c r="B853" s="54">
        <f t="shared" ca="1" si="110"/>
        <v>44704</v>
      </c>
      <c r="C853" s="117">
        <f ca="1">VALUE(IFERROR(VLOOKUP(TEXT(B853,"yyyy-mm-dd"),BDiv_RAW!$C$6:$D$1048576,2,FALSE),0))*$N$2</f>
        <v>0</v>
      </c>
      <c r="D853" s="81">
        <f t="shared" ca="1" si="107"/>
        <v>44704</v>
      </c>
      <c r="E853" s="54">
        <f t="shared" ca="1" si="111"/>
        <v>44704</v>
      </c>
      <c r="F853" s="117">
        <f ca="1">VALUE(IFERROR(VLOOKUP(TEXT(E853,"yyyy-mm-dd"),BDiv_RAW!$F$6:$G$1048576,2,FALSE),0))*$N$2</f>
        <v>0</v>
      </c>
      <c r="G853" s="81">
        <f t="shared" ca="1" si="108"/>
        <v>44704</v>
      </c>
      <c r="H853" s="54">
        <f t="shared" ca="1" si="112"/>
        <v>44704</v>
      </c>
      <c r="I853" s="117">
        <f ca="1">VALUE(IFERROR(VLOOKUP(TEXT(H853,"yyyy-mm-dd"),BDiv_RAW!$I$6:$J$1048576,2,FALSE),0))*$N$2</f>
        <v>0</v>
      </c>
      <c r="J853" s="81">
        <f t="shared" ca="1" si="109"/>
        <v>44704</v>
      </c>
      <c r="K853" s="54">
        <f t="shared" ca="1" si="113"/>
        <v>44704</v>
      </c>
      <c r="L853" s="117">
        <f ca="1">VALUE(IFERROR(VLOOKUP(TEXT(K853,"yyyy-mm-dd"),BDiv_RAW!$L$6:$M$1048576,2,FALSE),0))*$N$2</f>
        <v>0</v>
      </c>
    </row>
    <row r="854" spans="1:12" ht="16.5">
      <c r="A854" s="120">
        <f t="shared" ca="1" si="106"/>
        <v>44705</v>
      </c>
      <c r="B854" s="54">
        <f t="shared" ca="1" si="110"/>
        <v>44705</v>
      </c>
      <c r="C854" s="117">
        <f ca="1">VALUE(IFERROR(VLOOKUP(TEXT(B854,"yyyy-mm-dd"),BDiv_RAW!$C$6:$D$1048576,2,FALSE),0))*$N$2</f>
        <v>0</v>
      </c>
      <c r="D854" s="81">
        <f t="shared" ca="1" si="107"/>
        <v>44705</v>
      </c>
      <c r="E854" s="54">
        <f t="shared" ca="1" si="111"/>
        <v>44705</v>
      </c>
      <c r="F854" s="117">
        <f ca="1">VALUE(IFERROR(VLOOKUP(TEXT(E854,"yyyy-mm-dd"),BDiv_RAW!$F$6:$G$1048576,2,FALSE),0))*$N$2</f>
        <v>0</v>
      </c>
      <c r="G854" s="81">
        <f t="shared" ca="1" si="108"/>
        <v>44705</v>
      </c>
      <c r="H854" s="54">
        <f t="shared" ca="1" si="112"/>
        <v>44705</v>
      </c>
      <c r="I854" s="117">
        <f ca="1">VALUE(IFERROR(VLOOKUP(TEXT(H854,"yyyy-mm-dd"),BDiv_RAW!$I$6:$J$1048576,2,FALSE),0))*$N$2</f>
        <v>0</v>
      </c>
      <c r="J854" s="81">
        <f t="shared" ca="1" si="109"/>
        <v>44705</v>
      </c>
      <c r="K854" s="54">
        <f t="shared" ca="1" si="113"/>
        <v>44705</v>
      </c>
      <c r="L854" s="117">
        <f ca="1">VALUE(IFERROR(VLOOKUP(TEXT(K854,"yyyy-mm-dd"),BDiv_RAW!$L$6:$M$1048576,2,FALSE),0))*$N$2</f>
        <v>0</v>
      </c>
    </row>
    <row r="855" spans="1:12" ht="16.5">
      <c r="A855" s="120">
        <f t="shared" ca="1" si="106"/>
        <v>44706</v>
      </c>
      <c r="B855" s="54">
        <f t="shared" ca="1" si="110"/>
        <v>44706</v>
      </c>
      <c r="C855" s="117">
        <f ca="1">VALUE(IFERROR(VLOOKUP(TEXT(B855,"yyyy-mm-dd"),BDiv_RAW!$C$6:$D$1048576,2,FALSE),0))*$N$2</f>
        <v>0</v>
      </c>
      <c r="D855" s="81">
        <f t="shared" ca="1" si="107"/>
        <v>44706</v>
      </c>
      <c r="E855" s="54">
        <f t="shared" ca="1" si="111"/>
        <v>44706</v>
      </c>
      <c r="F855" s="117">
        <f ca="1">VALUE(IFERROR(VLOOKUP(TEXT(E855,"yyyy-mm-dd"),BDiv_RAW!$F$6:$G$1048576,2,FALSE),0))*$N$2</f>
        <v>0</v>
      </c>
      <c r="G855" s="81">
        <f t="shared" ca="1" si="108"/>
        <v>44706</v>
      </c>
      <c r="H855" s="54">
        <f t="shared" ca="1" si="112"/>
        <v>44706</v>
      </c>
      <c r="I855" s="117">
        <f ca="1">VALUE(IFERROR(VLOOKUP(TEXT(H855,"yyyy-mm-dd"),BDiv_RAW!$I$6:$J$1048576,2,FALSE),0))*$N$2</f>
        <v>0</v>
      </c>
      <c r="J855" s="81">
        <f t="shared" ca="1" si="109"/>
        <v>44706</v>
      </c>
      <c r="K855" s="54">
        <f t="shared" ca="1" si="113"/>
        <v>44706</v>
      </c>
      <c r="L855" s="117">
        <f ca="1">VALUE(IFERROR(VLOOKUP(TEXT(K855,"yyyy-mm-dd"),BDiv_RAW!$L$6:$M$1048576,2,FALSE),0))*$N$2</f>
        <v>0</v>
      </c>
    </row>
    <row r="856" spans="1:12" ht="16.5">
      <c r="A856" s="120">
        <f t="shared" ca="1" si="106"/>
        <v>44707</v>
      </c>
      <c r="B856" s="54">
        <f t="shared" ca="1" si="110"/>
        <v>44707</v>
      </c>
      <c r="C856" s="117">
        <f ca="1">VALUE(IFERROR(VLOOKUP(TEXT(B856,"yyyy-mm-dd"),BDiv_RAW!$C$6:$D$1048576,2,FALSE),0))*$N$2</f>
        <v>0</v>
      </c>
      <c r="D856" s="81">
        <f t="shared" ca="1" si="107"/>
        <v>44707</v>
      </c>
      <c r="E856" s="54">
        <f t="shared" ca="1" si="111"/>
        <v>44707</v>
      </c>
      <c r="F856" s="117">
        <f ca="1">VALUE(IFERROR(VLOOKUP(TEXT(E856,"yyyy-mm-dd"),BDiv_RAW!$F$6:$G$1048576,2,FALSE),0))*$N$2</f>
        <v>0</v>
      </c>
      <c r="G856" s="81">
        <f t="shared" ca="1" si="108"/>
        <v>44707</v>
      </c>
      <c r="H856" s="54">
        <f t="shared" ca="1" si="112"/>
        <v>44707</v>
      </c>
      <c r="I856" s="117">
        <f ca="1">VALUE(IFERROR(VLOOKUP(TEXT(H856,"yyyy-mm-dd"),BDiv_RAW!$I$6:$J$1048576,2,FALSE),0))*$N$2</f>
        <v>0</v>
      </c>
      <c r="J856" s="81">
        <f t="shared" ca="1" si="109"/>
        <v>44707</v>
      </c>
      <c r="K856" s="54">
        <f t="shared" ca="1" si="113"/>
        <v>44707</v>
      </c>
      <c r="L856" s="117">
        <f ca="1">VALUE(IFERROR(VLOOKUP(TEXT(K856,"yyyy-mm-dd"),BDiv_RAW!$L$6:$M$1048576,2,FALSE),0))*$N$2</f>
        <v>0</v>
      </c>
    </row>
    <row r="857" spans="1:12" ht="16.5">
      <c r="A857" s="120">
        <f t="shared" ca="1" si="106"/>
        <v>44708</v>
      </c>
      <c r="B857" s="54">
        <f t="shared" ca="1" si="110"/>
        <v>44708</v>
      </c>
      <c r="C857" s="117">
        <f ca="1">VALUE(IFERROR(VLOOKUP(TEXT(B857,"yyyy-mm-dd"),BDiv_RAW!$C$6:$D$1048576,2,FALSE),0))*$N$2</f>
        <v>0</v>
      </c>
      <c r="D857" s="81">
        <f t="shared" ca="1" si="107"/>
        <v>44708</v>
      </c>
      <c r="E857" s="54">
        <f t="shared" ca="1" si="111"/>
        <v>44708</v>
      </c>
      <c r="F857" s="117">
        <f ca="1">VALUE(IFERROR(VLOOKUP(TEXT(E857,"yyyy-mm-dd"),BDiv_RAW!$F$6:$G$1048576,2,FALSE),0))*$N$2</f>
        <v>0</v>
      </c>
      <c r="G857" s="81">
        <f t="shared" ca="1" si="108"/>
        <v>44708</v>
      </c>
      <c r="H857" s="54">
        <f t="shared" ca="1" si="112"/>
        <v>44708</v>
      </c>
      <c r="I857" s="117">
        <f ca="1">VALUE(IFERROR(VLOOKUP(TEXT(H857,"yyyy-mm-dd"),BDiv_RAW!$I$6:$J$1048576,2,FALSE),0))*$N$2</f>
        <v>0</v>
      </c>
      <c r="J857" s="81">
        <f t="shared" ca="1" si="109"/>
        <v>44708</v>
      </c>
      <c r="K857" s="54">
        <f t="shared" ca="1" si="113"/>
        <v>44708</v>
      </c>
      <c r="L857" s="117">
        <f ca="1">VALUE(IFERROR(VLOOKUP(TEXT(K857,"yyyy-mm-dd"),BDiv_RAW!$L$6:$M$1048576,2,FALSE),0))*$N$2</f>
        <v>0</v>
      </c>
    </row>
    <row r="858" spans="1:12" ht="16.5">
      <c r="A858" s="120">
        <f t="shared" ca="1" si="106"/>
        <v>44709</v>
      </c>
      <c r="B858" s="54">
        <f t="shared" ca="1" si="110"/>
        <v>44709</v>
      </c>
      <c r="C858" s="117">
        <f ca="1">VALUE(IFERROR(VLOOKUP(TEXT(B858,"yyyy-mm-dd"),BDiv_RAW!$C$6:$D$1048576,2,FALSE),0))*$N$2</f>
        <v>0</v>
      </c>
      <c r="D858" s="81">
        <f t="shared" ca="1" si="107"/>
        <v>44709</v>
      </c>
      <c r="E858" s="54">
        <f t="shared" ca="1" si="111"/>
        <v>44709</v>
      </c>
      <c r="F858" s="117">
        <f ca="1">VALUE(IFERROR(VLOOKUP(TEXT(E858,"yyyy-mm-dd"),BDiv_RAW!$F$6:$G$1048576,2,FALSE),0))*$N$2</f>
        <v>0</v>
      </c>
      <c r="G858" s="81">
        <f t="shared" ca="1" si="108"/>
        <v>44709</v>
      </c>
      <c r="H858" s="54">
        <f t="shared" ca="1" si="112"/>
        <v>44709</v>
      </c>
      <c r="I858" s="117">
        <f ca="1">VALUE(IFERROR(VLOOKUP(TEXT(H858,"yyyy-mm-dd"),BDiv_RAW!$I$6:$J$1048576,2,FALSE),0))*$N$2</f>
        <v>0</v>
      </c>
      <c r="J858" s="81">
        <f t="shared" ca="1" si="109"/>
        <v>44709</v>
      </c>
      <c r="K858" s="54">
        <f t="shared" ca="1" si="113"/>
        <v>44709</v>
      </c>
      <c r="L858" s="117">
        <f ca="1">VALUE(IFERROR(VLOOKUP(TEXT(K858,"yyyy-mm-dd"),BDiv_RAW!$L$6:$M$1048576,2,FALSE),0))*$N$2</f>
        <v>0</v>
      </c>
    </row>
    <row r="859" spans="1:12" ht="16.5">
      <c r="A859" s="120">
        <f t="shared" ca="1" si="106"/>
        <v>44710</v>
      </c>
      <c r="B859" s="54">
        <f t="shared" ca="1" si="110"/>
        <v>44710</v>
      </c>
      <c r="C859" s="117">
        <f ca="1">VALUE(IFERROR(VLOOKUP(TEXT(B859,"yyyy-mm-dd"),BDiv_RAW!$C$6:$D$1048576,2,FALSE),0))*$N$2</f>
        <v>0</v>
      </c>
      <c r="D859" s="81">
        <f t="shared" ca="1" si="107"/>
        <v>44710</v>
      </c>
      <c r="E859" s="54">
        <f t="shared" ca="1" si="111"/>
        <v>44710</v>
      </c>
      <c r="F859" s="117">
        <f ca="1">VALUE(IFERROR(VLOOKUP(TEXT(E859,"yyyy-mm-dd"),BDiv_RAW!$F$6:$G$1048576,2,FALSE),0))*$N$2</f>
        <v>0</v>
      </c>
      <c r="G859" s="81">
        <f t="shared" ca="1" si="108"/>
        <v>44710</v>
      </c>
      <c r="H859" s="54">
        <f t="shared" ca="1" si="112"/>
        <v>44710</v>
      </c>
      <c r="I859" s="117">
        <f ca="1">VALUE(IFERROR(VLOOKUP(TEXT(H859,"yyyy-mm-dd"),BDiv_RAW!$I$6:$J$1048576,2,FALSE),0))*$N$2</f>
        <v>0</v>
      </c>
      <c r="J859" s="81">
        <f t="shared" ca="1" si="109"/>
        <v>44710</v>
      </c>
      <c r="K859" s="54">
        <f t="shared" ca="1" si="113"/>
        <v>44710</v>
      </c>
      <c r="L859" s="117">
        <f ca="1">VALUE(IFERROR(VLOOKUP(TEXT(K859,"yyyy-mm-dd"),BDiv_RAW!$L$6:$M$1048576,2,FALSE),0))*$N$2</f>
        <v>0</v>
      </c>
    </row>
    <row r="860" spans="1:12" ht="16.5">
      <c r="A860" s="120">
        <f t="shared" ca="1" si="106"/>
        <v>44711</v>
      </c>
      <c r="B860" s="54">
        <f t="shared" ca="1" si="110"/>
        <v>44711</v>
      </c>
      <c r="C860" s="117">
        <f ca="1">VALUE(IFERROR(VLOOKUP(TEXT(B860,"yyyy-mm-dd"),BDiv_RAW!$C$6:$D$1048576,2,FALSE),0))*$N$2</f>
        <v>0</v>
      </c>
      <c r="D860" s="81">
        <f t="shared" ca="1" si="107"/>
        <v>44711</v>
      </c>
      <c r="E860" s="54">
        <f t="shared" ca="1" si="111"/>
        <v>44711</v>
      </c>
      <c r="F860" s="117">
        <f ca="1">VALUE(IFERROR(VLOOKUP(TEXT(E860,"yyyy-mm-dd"),BDiv_RAW!$F$6:$G$1048576,2,FALSE),0))*$N$2</f>
        <v>0</v>
      </c>
      <c r="G860" s="81">
        <f t="shared" ca="1" si="108"/>
        <v>44711</v>
      </c>
      <c r="H860" s="54">
        <f t="shared" ca="1" si="112"/>
        <v>44711</v>
      </c>
      <c r="I860" s="117">
        <f ca="1">VALUE(IFERROR(VLOOKUP(TEXT(H860,"yyyy-mm-dd"),BDiv_RAW!$I$6:$J$1048576,2,FALSE),0))*$N$2</f>
        <v>0</v>
      </c>
      <c r="J860" s="81">
        <f t="shared" ca="1" si="109"/>
        <v>44711</v>
      </c>
      <c r="K860" s="54">
        <f t="shared" ca="1" si="113"/>
        <v>44711</v>
      </c>
      <c r="L860" s="117">
        <f ca="1">VALUE(IFERROR(VLOOKUP(TEXT(K860,"yyyy-mm-dd"),BDiv_RAW!$L$6:$M$1048576,2,FALSE),0))*$N$2</f>
        <v>0</v>
      </c>
    </row>
    <row r="861" spans="1:12" ht="16.5">
      <c r="A861" s="120">
        <f t="shared" ca="1" si="106"/>
        <v>44712</v>
      </c>
      <c r="B861" s="54">
        <f t="shared" ca="1" si="110"/>
        <v>44712</v>
      </c>
      <c r="C861" s="117">
        <f ca="1">VALUE(IFERROR(VLOOKUP(TEXT(B861,"yyyy-mm-dd"),BDiv_RAW!$C$6:$D$1048576,2,FALSE),0))*$N$2</f>
        <v>0</v>
      </c>
      <c r="D861" s="81">
        <f t="shared" ca="1" si="107"/>
        <v>44712</v>
      </c>
      <c r="E861" s="54">
        <f t="shared" ca="1" si="111"/>
        <v>44712</v>
      </c>
      <c r="F861" s="117">
        <f ca="1">VALUE(IFERROR(VLOOKUP(TEXT(E861,"yyyy-mm-dd"),BDiv_RAW!$F$6:$G$1048576,2,FALSE),0))*$N$2</f>
        <v>0</v>
      </c>
      <c r="G861" s="81">
        <f t="shared" ca="1" si="108"/>
        <v>44712</v>
      </c>
      <c r="H861" s="54">
        <f t="shared" ca="1" si="112"/>
        <v>44712</v>
      </c>
      <c r="I861" s="117">
        <f ca="1">VALUE(IFERROR(VLOOKUP(TEXT(H861,"yyyy-mm-dd"),BDiv_RAW!$I$6:$J$1048576,2,FALSE),0))*$N$2</f>
        <v>0</v>
      </c>
      <c r="J861" s="81">
        <f t="shared" ca="1" si="109"/>
        <v>44712</v>
      </c>
      <c r="K861" s="54">
        <f t="shared" ca="1" si="113"/>
        <v>44712</v>
      </c>
      <c r="L861" s="117">
        <f ca="1">VALUE(IFERROR(VLOOKUP(TEXT(K861,"yyyy-mm-dd"),BDiv_RAW!$L$6:$M$1048576,2,FALSE),0))*$N$2</f>
        <v>0</v>
      </c>
    </row>
    <row r="862" spans="1:12" ht="16.5">
      <c r="A862" s="120">
        <f t="shared" ca="1" si="106"/>
        <v>44713</v>
      </c>
      <c r="B862" s="54">
        <f t="shared" ca="1" si="110"/>
        <v>44713</v>
      </c>
      <c r="C862" s="117">
        <f ca="1">VALUE(IFERROR(VLOOKUP(TEXT(B862,"yyyy-mm-dd"),BDiv_RAW!$C$6:$D$1048576,2,FALSE),0))*$N$2</f>
        <v>0</v>
      </c>
      <c r="D862" s="81">
        <f t="shared" ca="1" si="107"/>
        <v>44713</v>
      </c>
      <c r="E862" s="54">
        <f t="shared" ca="1" si="111"/>
        <v>44713</v>
      </c>
      <c r="F862" s="117">
        <f ca="1">VALUE(IFERROR(VLOOKUP(TEXT(E862,"yyyy-mm-dd"),BDiv_RAW!$F$6:$G$1048576,2,FALSE),0))*$N$2</f>
        <v>0</v>
      </c>
      <c r="G862" s="81">
        <f t="shared" ca="1" si="108"/>
        <v>44713</v>
      </c>
      <c r="H862" s="54">
        <f t="shared" ca="1" si="112"/>
        <v>44713</v>
      </c>
      <c r="I862" s="117">
        <f ca="1">VALUE(IFERROR(VLOOKUP(TEXT(H862,"yyyy-mm-dd"),BDiv_RAW!$I$6:$J$1048576,2,FALSE),0))*$N$2</f>
        <v>0</v>
      </c>
      <c r="J862" s="81">
        <f t="shared" ca="1" si="109"/>
        <v>44713</v>
      </c>
      <c r="K862" s="54">
        <f t="shared" ca="1" si="113"/>
        <v>44713</v>
      </c>
      <c r="L862" s="117">
        <f ca="1">VALUE(IFERROR(VLOOKUP(TEXT(K862,"yyyy-mm-dd"),BDiv_RAW!$L$6:$M$1048576,2,FALSE),0))*$N$2</f>
        <v>0</v>
      </c>
    </row>
    <row r="863" spans="1:12" ht="16.5">
      <c r="A863" s="120">
        <f t="shared" ca="1" si="106"/>
        <v>44714</v>
      </c>
      <c r="B863" s="54">
        <f t="shared" ca="1" si="110"/>
        <v>44714</v>
      </c>
      <c r="C863" s="117">
        <f ca="1">VALUE(IFERROR(VLOOKUP(TEXT(B863,"yyyy-mm-dd"),BDiv_RAW!$C$6:$D$1048576,2,FALSE),0))*$N$2</f>
        <v>0</v>
      </c>
      <c r="D863" s="81">
        <f t="shared" ca="1" si="107"/>
        <v>44714</v>
      </c>
      <c r="E863" s="54">
        <f t="shared" ca="1" si="111"/>
        <v>44714</v>
      </c>
      <c r="F863" s="117">
        <f ca="1">VALUE(IFERROR(VLOOKUP(TEXT(E863,"yyyy-mm-dd"),BDiv_RAW!$F$6:$G$1048576,2,FALSE),0))*$N$2</f>
        <v>0</v>
      </c>
      <c r="G863" s="81">
        <f t="shared" ca="1" si="108"/>
        <v>44714</v>
      </c>
      <c r="H863" s="54">
        <f t="shared" ca="1" si="112"/>
        <v>44714</v>
      </c>
      <c r="I863" s="117">
        <f ca="1">VALUE(IFERROR(VLOOKUP(TEXT(H863,"yyyy-mm-dd"),BDiv_RAW!$I$6:$J$1048576,2,FALSE),0))*$N$2</f>
        <v>0</v>
      </c>
      <c r="J863" s="81">
        <f t="shared" ca="1" si="109"/>
        <v>44714</v>
      </c>
      <c r="K863" s="54">
        <f t="shared" ca="1" si="113"/>
        <v>44714</v>
      </c>
      <c r="L863" s="117">
        <f ca="1">VALUE(IFERROR(VLOOKUP(TEXT(K863,"yyyy-mm-dd"),BDiv_RAW!$L$6:$M$1048576,2,FALSE),0))*$N$2</f>
        <v>0</v>
      </c>
    </row>
    <row r="864" spans="1:12" ht="16.5">
      <c r="A864" s="120">
        <f t="shared" ca="1" si="106"/>
        <v>44715</v>
      </c>
      <c r="B864" s="54">
        <f t="shared" ca="1" si="110"/>
        <v>44715</v>
      </c>
      <c r="C864" s="117">
        <f ca="1">VALUE(IFERROR(VLOOKUP(TEXT(B864,"yyyy-mm-dd"),BDiv_RAW!$C$6:$D$1048576,2,FALSE),0))*$N$2</f>
        <v>0</v>
      </c>
      <c r="D864" s="81">
        <f t="shared" ca="1" si="107"/>
        <v>44715</v>
      </c>
      <c r="E864" s="54">
        <f t="shared" ca="1" si="111"/>
        <v>44715</v>
      </c>
      <c r="F864" s="117">
        <f ca="1">VALUE(IFERROR(VLOOKUP(TEXT(E864,"yyyy-mm-dd"),BDiv_RAW!$F$6:$G$1048576,2,FALSE),0))*$N$2</f>
        <v>0</v>
      </c>
      <c r="G864" s="81">
        <f t="shared" ca="1" si="108"/>
        <v>44715</v>
      </c>
      <c r="H864" s="54">
        <f t="shared" ca="1" si="112"/>
        <v>44715</v>
      </c>
      <c r="I864" s="117">
        <f ca="1">VALUE(IFERROR(VLOOKUP(TEXT(H864,"yyyy-mm-dd"),BDiv_RAW!$I$6:$J$1048576,2,FALSE),0))*$N$2</f>
        <v>0</v>
      </c>
      <c r="J864" s="81">
        <f t="shared" ca="1" si="109"/>
        <v>44715</v>
      </c>
      <c r="K864" s="54">
        <f t="shared" ca="1" si="113"/>
        <v>44715</v>
      </c>
      <c r="L864" s="117">
        <f ca="1">VALUE(IFERROR(VLOOKUP(TEXT(K864,"yyyy-mm-dd"),BDiv_RAW!$L$6:$M$1048576,2,FALSE),0))*$N$2</f>
        <v>0</v>
      </c>
    </row>
    <row r="865" spans="1:12" ht="16.5">
      <c r="A865" s="120">
        <f t="shared" ca="1" si="106"/>
        <v>44716</v>
      </c>
      <c r="B865" s="54">
        <f t="shared" ca="1" si="110"/>
        <v>44716</v>
      </c>
      <c r="C865" s="117">
        <f ca="1">VALUE(IFERROR(VLOOKUP(TEXT(B865,"yyyy-mm-dd"),BDiv_RAW!$C$6:$D$1048576,2,FALSE),0))*$N$2</f>
        <v>0</v>
      </c>
      <c r="D865" s="81">
        <f t="shared" ca="1" si="107"/>
        <v>44716</v>
      </c>
      <c r="E865" s="54">
        <f t="shared" ca="1" si="111"/>
        <v>44716</v>
      </c>
      <c r="F865" s="117">
        <f ca="1">VALUE(IFERROR(VLOOKUP(TEXT(E865,"yyyy-mm-dd"),BDiv_RAW!$F$6:$G$1048576,2,FALSE),0))*$N$2</f>
        <v>0</v>
      </c>
      <c r="G865" s="81">
        <f t="shared" ca="1" si="108"/>
        <v>44716</v>
      </c>
      <c r="H865" s="54">
        <f t="shared" ca="1" si="112"/>
        <v>44716</v>
      </c>
      <c r="I865" s="117">
        <f ca="1">VALUE(IFERROR(VLOOKUP(TEXT(H865,"yyyy-mm-dd"),BDiv_RAW!$I$6:$J$1048576,2,FALSE),0))*$N$2</f>
        <v>0</v>
      </c>
      <c r="J865" s="81">
        <f t="shared" ca="1" si="109"/>
        <v>44716</v>
      </c>
      <c r="K865" s="54">
        <f t="shared" ca="1" si="113"/>
        <v>44716</v>
      </c>
      <c r="L865" s="117">
        <f ca="1">VALUE(IFERROR(VLOOKUP(TEXT(K865,"yyyy-mm-dd"),BDiv_RAW!$L$6:$M$1048576,2,FALSE),0))*$N$2</f>
        <v>0</v>
      </c>
    </row>
    <row r="866" spans="1:12" ht="16.5">
      <c r="A866" s="120">
        <f t="shared" ca="1" si="106"/>
        <v>44717</v>
      </c>
      <c r="B866" s="54">
        <f t="shared" ca="1" si="110"/>
        <v>44717</v>
      </c>
      <c r="C866" s="117">
        <f ca="1">VALUE(IFERROR(VLOOKUP(TEXT(B866,"yyyy-mm-dd"),BDiv_RAW!$C$6:$D$1048576,2,FALSE),0))*$N$2</f>
        <v>0</v>
      </c>
      <c r="D866" s="81">
        <f t="shared" ca="1" si="107"/>
        <v>44717</v>
      </c>
      <c r="E866" s="54">
        <f t="shared" ca="1" si="111"/>
        <v>44717</v>
      </c>
      <c r="F866" s="117">
        <f ca="1">VALUE(IFERROR(VLOOKUP(TEXT(E866,"yyyy-mm-dd"),BDiv_RAW!$F$6:$G$1048576,2,FALSE),0))*$N$2</f>
        <v>0</v>
      </c>
      <c r="G866" s="81">
        <f t="shared" ca="1" si="108"/>
        <v>44717</v>
      </c>
      <c r="H866" s="54">
        <f t="shared" ca="1" si="112"/>
        <v>44717</v>
      </c>
      <c r="I866" s="117">
        <f ca="1">VALUE(IFERROR(VLOOKUP(TEXT(H866,"yyyy-mm-dd"),BDiv_RAW!$I$6:$J$1048576,2,FALSE),0))*$N$2</f>
        <v>0</v>
      </c>
      <c r="J866" s="81">
        <f t="shared" ca="1" si="109"/>
        <v>44717</v>
      </c>
      <c r="K866" s="54">
        <f t="shared" ca="1" si="113"/>
        <v>44717</v>
      </c>
      <c r="L866" s="117">
        <f ca="1">VALUE(IFERROR(VLOOKUP(TEXT(K866,"yyyy-mm-dd"),BDiv_RAW!$L$6:$M$1048576,2,FALSE),0))*$N$2</f>
        <v>0</v>
      </c>
    </row>
    <row r="867" spans="1:12" ht="16.5">
      <c r="A867" s="120">
        <f t="shared" ca="1" si="106"/>
        <v>44718</v>
      </c>
      <c r="B867" s="54">
        <f t="shared" ca="1" si="110"/>
        <v>44718</v>
      </c>
      <c r="C867" s="117">
        <f ca="1">VALUE(IFERROR(VLOOKUP(TEXT(B867,"yyyy-mm-dd"),BDiv_RAW!$C$6:$D$1048576,2,FALSE),0))*$N$2</f>
        <v>0</v>
      </c>
      <c r="D867" s="81">
        <f t="shared" ca="1" si="107"/>
        <v>44718</v>
      </c>
      <c r="E867" s="54">
        <f t="shared" ca="1" si="111"/>
        <v>44718</v>
      </c>
      <c r="F867" s="117">
        <f ca="1">VALUE(IFERROR(VLOOKUP(TEXT(E867,"yyyy-mm-dd"),BDiv_RAW!$F$6:$G$1048576,2,FALSE),0))*$N$2</f>
        <v>0</v>
      </c>
      <c r="G867" s="81">
        <f t="shared" ca="1" si="108"/>
        <v>44718</v>
      </c>
      <c r="H867" s="54">
        <f t="shared" ca="1" si="112"/>
        <v>44718</v>
      </c>
      <c r="I867" s="117">
        <f ca="1">VALUE(IFERROR(VLOOKUP(TEXT(H867,"yyyy-mm-dd"),BDiv_RAW!$I$6:$J$1048576,2,FALSE),0))*$N$2</f>
        <v>0</v>
      </c>
      <c r="J867" s="81">
        <f t="shared" ca="1" si="109"/>
        <v>44718</v>
      </c>
      <c r="K867" s="54">
        <f t="shared" ca="1" si="113"/>
        <v>44718</v>
      </c>
      <c r="L867" s="117">
        <f ca="1">VALUE(IFERROR(VLOOKUP(TEXT(K867,"yyyy-mm-dd"),BDiv_RAW!$L$6:$M$1048576,2,FALSE),0))*$N$2</f>
        <v>0</v>
      </c>
    </row>
    <row r="868" spans="1:12" ht="16.5">
      <c r="A868" s="120">
        <f t="shared" ca="1" si="106"/>
        <v>44719</v>
      </c>
      <c r="B868" s="54">
        <f t="shared" ca="1" si="110"/>
        <v>44719</v>
      </c>
      <c r="C868" s="117">
        <f ca="1">VALUE(IFERROR(VLOOKUP(TEXT(B868,"yyyy-mm-dd"),BDiv_RAW!$C$6:$D$1048576,2,FALSE),0))*$N$2</f>
        <v>0</v>
      </c>
      <c r="D868" s="81">
        <f t="shared" ca="1" si="107"/>
        <v>44719</v>
      </c>
      <c r="E868" s="54">
        <f t="shared" ca="1" si="111"/>
        <v>44719</v>
      </c>
      <c r="F868" s="117">
        <f ca="1">VALUE(IFERROR(VLOOKUP(TEXT(E868,"yyyy-mm-dd"),BDiv_RAW!$F$6:$G$1048576,2,FALSE),0))*$N$2</f>
        <v>0</v>
      </c>
      <c r="G868" s="81">
        <f t="shared" ca="1" si="108"/>
        <v>44719</v>
      </c>
      <c r="H868" s="54">
        <f t="shared" ca="1" si="112"/>
        <v>44719</v>
      </c>
      <c r="I868" s="117">
        <f ca="1">VALUE(IFERROR(VLOOKUP(TEXT(H868,"yyyy-mm-dd"),BDiv_RAW!$I$6:$J$1048576,2,FALSE),0))*$N$2</f>
        <v>0</v>
      </c>
      <c r="J868" s="81">
        <f t="shared" ca="1" si="109"/>
        <v>44719</v>
      </c>
      <c r="K868" s="54">
        <f t="shared" ca="1" si="113"/>
        <v>44719</v>
      </c>
      <c r="L868" s="117">
        <f ca="1">VALUE(IFERROR(VLOOKUP(TEXT(K868,"yyyy-mm-dd"),BDiv_RAW!$L$6:$M$1048576,2,FALSE),0))*$N$2</f>
        <v>0</v>
      </c>
    </row>
    <row r="869" spans="1:12" ht="16.5">
      <c r="A869" s="120">
        <f t="shared" ca="1" si="106"/>
        <v>44720</v>
      </c>
      <c r="B869" s="54">
        <f t="shared" ca="1" si="110"/>
        <v>44720</v>
      </c>
      <c r="C869" s="117">
        <f ca="1">VALUE(IFERROR(VLOOKUP(TEXT(B869,"yyyy-mm-dd"),BDiv_RAW!$C$6:$D$1048576,2,FALSE),0))*$N$2</f>
        <v>0</v>
      </c>
      <c r="D869" s="81">
        <f t="shared" ca="1" si="107"/>
        <v>44720</v>
      </c>
      <c r="E869" s="54">
        <f t="shared" ca="1" si="111"/>
        <v>44720</v>
      </c>
      <c r="F869" s="117">
        <f ca="1">VALUE(IFERROR(VLOOKUP(TEXT(E869,"yyyy-mm-dd"),BDiv_RAW!$F$6:$G$1048576,2,FALSE),0))*$N$2</f>
        <v>0</v>
      </c>
      <c r="G869" s="81">
        <f t="shared" ca="1" si="108"/>
        <v>44720</v>
      </c>
      <c r="H869" s="54">
        <f t="shared" ca="1" si="112"/>
        <v>44720</v>
      </c>
      <c r="I869" s="117">
        <f ca="1">VALUE(IFERROR(VLOOKUP(TEXT(H869,"yyyy-mm-dd"),BDiv_RAW!$I$6:$J$1048576,2,FALSE),0))*$N$2</f>
        <v>0</v>
      </c>
      <c r="J869" s="81">
        <f t="shared" ca="1" si="109"/>
        <v>44720</v>
      </c>
      <c r="K869" s="54">
        <f t="shared" ca="1" si="113"/>
        <v>44720</v>
      </c>
      <c r="L869" s="117">
        <f ca="1">VALUE(IFERROR(VLOOKUP(TEXT(K869,"yyyy-mm-dd"),BDiv_RAW!$L$6:$M$1048576,2,FALSE),0))*$N$2</f>
        <v>0</v>
      </c>
    </row>
    <row r="870" spans="1:12" ht="16.5">
      <c r="A870" s="120">
        <f t="shared" ca="1" si="106"/>
        <v>44721</v>
      </c>
      <c r="B870" s="54">
        <f t="shared" ca="1" si="110"/>
        <v>44721</v>
      </c>
      <c r="C870" s="117">
        <f ca="1">VALUE(IFERROR(VLOOKUP(TEXT(B870,"yyyy-mm-dd"),BDiv_RAW!$C$6:$D$1048576,2,FALSE),0))*$N$2</f>
        <v>0</v>
      </c>
      <c r="D870" s="81">
        <f t="shared" ca="1" si="107"/>
        <v>44721</v>
      </c>
      <c r="E870" s="54">
        <f t="shared" ca="1" si="111"/>
        <v>44721</v>
      </c>
      <c r="F870" s="117">
        <f ca="1">VALUE(IFERROR(VLOOKUP(TEXT(E870,"yyyy-mm-dd"),BDiv_RAW!$F$6:$G$1048576,2,FALSE),0))*$N$2</f>
        <v>0</v>
      </c>
      <c r="G870" s="81">
        <f t="shared" ca="1" si="108"/>
        <v>44721</v>
      </c>
      <c r="H870" s="54">
        <f t="shared" ca="1" si="112"/>
        <v>44721</v>
      </c>
      <c r="I870" s="117">
        <f ca="1">VALUE(IFERROR(VLOOKUP(TEXT(H870,"yyyy-mm-dd"),BDiv_RAW!$I$6:$J$1048576,2,FALSE),0))*$N$2</f>
        <v>0</v>
      </c>
      <c r="J870" s="81">
        <f t="shared" ca="1" si="109"/>
        <v>44721</v>
      </c>
      <c r="K870" s="54">
        <f t="shared" ca="1" si="113"/>
        <v>44721</v>
      </c>
      <c r="L870" s="117">
        <f ca="1">VALUE(IFERROR(VLOOKUP(TEXT(K870,"yyyy-mm-dd"),BDiv_RAW!$L$6:$M$1048576,2,FALSE),0))*$N$2</f>
        <v>0</v>
      </c>
    </row>
    <row r="871" spans="1:12" ht="16.5">
      <c r="A871" s="120">
        <f t="shared" ca="1" si="106"/>
        <v>44722</v>
      </c>
      <c r="B871" s="54">
        <f t="shared" ca="1" si="110"/>
        <v>44722</v>
      </c>
      <c r="C871" s="117">
        <f ca="1">VALUE(IFERROR(VLOOKUP(TEXT(B871,"yyyy-mm-dd"),BDiv_RAW!$C$6:$D$1048576,2,FALSE),0))*$N$2</f>
        <v>0</v>
      </c>
      <c r="D871" s="81">
        <f t="shared" ca="1" si="107"/>
        <v>44722</v>
      </c>
      <c r="E871" s="54">
        <f t="shared" ca="1" si="111"/>
        <v>44722</v>
      </c>
      <c r="F871" s="117">
        <f ca="1">VALUE(IFERROR(VLOOKUP(TEXT(E871,"yyyy-mm-dd"),BDiv_RAW!$F$6:$G$1048576,2,FALSE),0))*$N$2</f>
        <v>0</v>
      </c>
      <c r="G871" s="81">
        <f t="shared" ca="1" si="108"/>
        <v>44722</v>
      </c>
      <c r="H871" s="54">
        <f t="shared" ca="1" si="112"/>
        <v>44722</v>
      </c>
      <c r="I871" s="117">
        <f ca="1">VALUE(IFERROR(VLOOKUP(TEXT(H871,"yyyy-mm-dd"),BDiv_RAW!$I$6:$J$1048576,2,FALSE),0))*$N$2</f>
        <v>0</v>
      </c>
      <c r="J871" s="81">
        <f t="shared" ca="1" si="109"/>
        <v>44722</v>
      </c>
      <c r="K871" s="54">
        <f t="shared" ca="1" si="113"/>
        <v>44722</v>
      </c>
      <c r="L871" s="117">
        <f ca="1">VALUE(IFERROR(VLOOKUP(TEXT(K871,"yyyy-mm-dd"),BDiv_RAW!$L$6:$M$1048576,2,FALSE),0))*$N$2</f>
        <v>0</v>
      </c>
    </row>
    <row r="872" spans="1:12" ht="16.5">
      <c r="A872" s="120">
        <f t="shared" ca="1" si="106"/>
        <v>44723</v>
      </c>
      <c r="B872" s="54">
        <f t="shared" ca="1" si="110"/>
        <v>44723</v>
      </c>
      <c r="C872" s="117">
        <f ca="1">VALUE(IFERROR(VLOOKUP(TEXT(B872,"yyyy-mm-dd"),BDiv_RAW!$C$6:$D$1048576,2,FALSE),0))*$N$2</f>
        <v>0</v>
      </c>
      <c r="D872" s="81">
        <f t="shared" ca="1" si="107"/>
        <v>44723</v>
      </c>
      <c r="E872" s="54">
        <f t="shared" ca="1" si="111"/>
        <v>44723</v>
      </c>
      <c r="F872" s="117">
        <f ca="1">VALUE(IFERROR(VLOOKUP(TEXT(E872,"yyyy-mm-dd"),BDiv_RAW!$F$6:$G$1048576,2,FALSE),0))*$N$2</f>
        <v>0</v>
      </c>
      <c r="G872" s="81">
        <f t="shared" ca="1" si="108"/>
        <v>44723</v>
      </c>
      <c r="H872" s="54">
        <f t="shared" ca="1" si="112"/>
        <v>44723</v>
      </c>
      <c r="I872" s="117">
        <f ca="1">VALUE(IFERROR(VLOOKUP(TEXT(H872,"yyyy-mm-dd"),BDiv_RAW!$I$6:$J$1048576,2,FALSE),0))*$N$2</f>
        <v>0</v>
      </c>
      <c r="J872" s="81">
        <f t="shared" ca="1" si="109"/>
        <v>44723</v>
      </c>
      <c r="K872" s="54">
        <f t="shared" ca="1" si="113"/>
        <v>44723</v>
      </c>
      <c r="L872" s="117">
        <f ca="1">VALUE(IFERROR(VLOOKUP(TEXT(K872,"yyyy-mm-dd"),BDiv_RAW!$L$6:$M$1048576,2,FALSE),0))*$N$2</f>
        <v>0</v>
      </c>
    </row>
    <row r="873" spans="1:12" ht="16.5">
      <c r="A873" s="120">
        <f t="shared" ca="1" si="106"/>
        <v>44724</v>
      </c>
      <c r="B873" s="54">
        <f t="shared" ca="1" si="110"/>
        <v>44724</v>
      </c>
      <c r="C873" s="117">
        <f ca="1">VALUE(IFERROR(VLOOKUP(TEXT(B873,"yyyy-mm-dd"),BDiv_RAW!$C$6:$D$1048576,2,FALSE),0))*$N$2</f>
        <v>0</v>
      </c>
      <c r="D873" s="81">
        <f t="shared" ca="1" si="107"/>
        <v>44724</v>
      </c>
      <c r="E873" s="54">
        <f t="shared" ca="1" si="111"/>
        <v>44724</v>
      </c>
      <c r="F873" s="117">
        <f ca="1">VALUE(IFERROR(VLOOKUP(TEXT(E873,"yyyy-mm-dd"),BDiv_RAW!$F$6:$G$1048576,2,FALSE),0))*$N$2</f>
        <v>0</v>
      </c>
      <c r="G873" s="81">
        <f t="shared" ca="1" si="108"/>
        <v>44724</v>
      </c>
      <c r="H873" s="54">
        <f t="shared" ca="1" si="112"/>
        <v>44724</v>
      </c>
      <c r="I873" s="117">
        <f ca="1">VALUE(IFERROR(VLOOKUP(TEXT(H873,"yyyy-mm-dd"),BDiv_RAW!$I$6:$J$1048576,2,FALSE),0))*$N$2</f>
        <v>0</v>
      </c>
      <c r="J873" s="81">
        <f t="shared" ca="1" si="109"/>
        <v>44724</v>
      </c>
      <c r="K873" s="54">
        <f t="shared" ca="1" si="113"/>
        <v>44724</v>
      </c>
      <c r="L873" s="117">
        <f ca="1">VALUE(IFERROR(VLOOKUP(TEXT(K873,"yyyy-mm-dd"),BDiv_RAW!$L$6:$M$1048576,2,FALSE),0))*$N$2</f>
        <v>0</v>
      </c>
    </row>
    <row r="874" spans="1:12" ht="16.5">
      <c r="A874" s="120">
        <f t="shared" ca="1" si="106"/>
        <v>44725</v>
      </c>
      <c r="B874" s="54">
        <f t="shared" ca="1" si="110"/>
        <v>44725</v>
      </c>
      <c r="C874" s="117">
        <f ca="1">VALUE(IFERROR(VLOOKUP(TEXT(B874,"yyyy-mm-dd"),BDiv_RAW!$C$6:$D$1048576,2,FALSE),0))*$N$2</f>
        <v>0</v>
      </c>
      <c r="D874" s="81">
        <f t="shared" ca="1" si="107"/>
        <v>44725</v>
      </c>
      <c r="E874" s="54">
        <f t="shared" ca="1" si="111"/>
        <v>44725</v>
      </c>
      <c r="F874" s="117">
        <f ca="1">VALUE(IFERROR(VLOOKUP(TEXT(E874,"yyyy-mm-dd"),BDiv_RAW!$F$6:$G$1048576,2,FALSE),0))*$N$2</f>
        <v>0</v>
      </c>
      <c r="G874" s="81">
        <f t="shared" ca="1" si="108"/>
        <v>44725</v>
      </c>
      <c r="H874" s="54">
        <f t="shared" ca="1" si="112"/>
        <v>44725</v>
      </c>
      <c r="I874" s="117">
        <f ca="1">VALUE(IFERROR(VLOOKUP(TEXT(H874,"yyyy-mm-dd"),BDiv_RAW!$I$6:$J$1048576,2,FALSE),0))*$N$2</f>
        <v>0</v>
      </c>
      <c r="J874" s="81">
        <f t="shared" ca="1" si="109"/>
        <v>44725</v>
      </c>
      <c r="K874" s="54">
        <f t="shared" ca="1" si="113"/>
        <v>44725</v>
      </c>
      <c r="L874" s="117">
        <f ca="1">VALUE(IFERROR(VLOOKUP(TEXT(K874,"yyyy-mm-dd"),BDiv_RAW!$L$6:$M$1048576,2,FALSE),0))*$N$2</f>
        <v>0</v>
      </c>
    </row>
    <row r="875" spans="1:12" ht="16.5">
      <c r="A875" s="120">
        <f t="shared" ca="1" si="106"/>
        <v>44726</v>
      </c>
      <c r="B875" s="54">
        <f t="shared" ca="1" si="110"/>
        <v>44726</v>
      </c>
      <c r="C875" s="117">
        <f ca="1">VALUE(IFERROR(VLOOKUP(TEXT(B875,"yyyy-mm-dd"),BDiv_RAW!$C$6:$D$1048576,2,FALSE),0))*$N$2</f>
        <v>0</v>
      </c>
      <c r="D875" s="81">
        <f t="shared" ca="1" si="107"/>
        <v>44726</v>
      </c>
      <c r="E875" s="54">
        <f t="shared" ca="1" si="111"/>
        <v>44726</v>
      </c>
      <c r="F875" s="117">
        <f ca="1">VALUE(IFERROR(VLOOKUP(TEXT(E875,"yyyy-mm-dd"),BDiv_RAW!$F$6:$G$1048576,2,FALSE),0))*$N$2</f>
        <v>0</v>
      </c>
      <c r="G875" s="81">
        <f t="shared" ca="1" si="108"/>
        <v>44726</v>
      </c>
      <c r="H875" s="54">
        <f t="shared" ca="1" si="112"/>
        <v>44726</v>
      </c>
      <c r="I875" s="117">
        <f ca="1">VALUE(IFERROR(VLOOKUP(TEXT(H875,"yyyy-mm-dd"),BDiv_RAW!$I$6:$J$1048576,2,FALSE),0))*$N$2</f>
        <v>0</v>
      </c>
      <c r="J875" s="81">
        <f t="shared" ca="1" si="109"/>
        <v>44726</v>
      </c>
      <c r="K875" s="54">
        <f t="shared" ca="1" si="113"/>
        <v>44726</v>
      </c>
      <c r="L875" s="117">
        <f ca="1">VALUE(IFERROR(VLOOKUP(TEXT(K875,"yyyy-mm-dd"),BDiv_RAW!$L$6:$M$1048576,2,FALSE),0))*$N$2</f>
        <v>0</v>
      </c>
    </row>
    <row r="876" spans="1:12" ht="16.5">
      <c r="A876" s="120">
        <f t="shared" ca="1" si="106"/>
        <v>44727</v>
      </c>
      <c r="B876" s="54">
        <f t="shared" ca="1" si="110"/>
        <v>44727</v>
      </c>
      <c r="C876" s="117">
        <f ca="1">VALUE(IFERROR(VLOOKUP(TEXT(B876,"yyyy-mm-dd"),BDiv_RAW!$C$6:$D$1048576,2,FALSE),0))*$N$2</f>
        <v>0</v>
      </c>
      <c r="D876" s="81">
        <f t="shared" ca="1" si="107"/>
        <v>44727</v>
      </c>
      <c r="E876" s="54">
        <f t="shared" ca="1" si="111"/>
        <v>44727</v>
      </c>
      <c r="F876" s="117">
        <f ca="1">VALUE(IFERROR(VLOOKUP(TEXT(E876,"yyyy-mm-dd"),BDiv_RAW!$F$6:$G$1048576,2,FALSE),0))*$N$2</f>
        <v>0</v>
      </c>
      <c r="G876" s="81">
        <f t="shared" ca="1" si="108"/>
        <v>44727</v>
      </c>
      <c r="H876" s="54">
        <f t="shared" ca="1" si="112"/>
        <v>44727</v>
      </c>
      <c r="I876" s="117">
        <f ca="1">VALUE(IFERROR(VLOOKUP(TEXT(H876,"yyyy-mm-dd"),BDiv_RAW!$I$6:$J$1048576,2,FALSE),0))*$N$2</f>
        <v>0</v>
      </c>
      <c r="J876" s="81">
        <f t="shared" ca="1" si="109"/>
        <v>44727</v>
      </c>
      <c r="K876" s="54">
        <f t="shared" ca="1" si="113"/>
        <v>44727</v>
      </c>
      <c r="L876" s="117">
        <f ca="1">VALUE(IFERROR(VLOOKUP(TEXT(K876,"yyyy-mm-dd"),BDiv_RAW!$L$6:$M$1048576,2,FALSE),0))*$N$2</f>
        <v>0</v>
      </c>
    </row>
    <row r="877" spans="1:12" ht="16.5">
      <c r="A877" s="120">
        <f t="shared" ca="1" si="106"/>
        <v>44728</v>
      </c>
      <c r="B877" s="54">
        <f t="shared" ca="1" si="110"/>
        <v>44728</v>
      </c>
      <c r="C877" s="117">
        <f ca="1">VALUE(IFERROR(VLOOKUP(TEXT(B877,"yyyy-mm-dd"),BDiv_RAW!$C$6:$D$1048576,2,FALSE),0))*$N$2</f>
        <v>0</v>
      </c>
      <c r="D877" s="81">
        <f t="shared" ca="1" si="107"/>
        <v>44728</v>
      </c>
      <c r="E877" s="54">
        <f t="shared" ca="1" si="111"/>
        <v>44728</v>
      </c>
      <c r="F877" s="117">
        <f ca="1">VALUE(IFERROR(VLOOKUP(TEXT(E877,"yyyy-mm-dd"),BDiv_RAW!$F$6:$G$1048576,2,FALSE),0))*$N$2</f>
        <v>0</v>
      </c>
      <c r="G877" s="81">
        <f t="shared" ca="1" si="108"/>
        <v>44728</v>
      </c>
      <c r="H877" s="54">
        <f t="shared" ca="1" si="112"/>
        <v>44728</v>
      </c>
      <c r="I877" s="117">
        <f ca="1">VALUE(IFERROR(VLOOKUP(TEXT(H877,"yyyy-mm-dd"),BDiv_RAW!$I$6:$J$1048576,2,FALSE),0))*$N$2</f>
        <v>0</v>
      </c>
      <c r="J877" s="81">
        <f t="shared" ca="1" si="109"/>
        <v>44728</v>
      </c>
      <c r="K877" s="54">
        <f t="shared" ca="1" si="113"/>
        <v>44728</v>
      </c>
      <c r="L877" s="117">
        <f ca="1">VALUE(IFERROR(VLOOKUP(TEXT(K877,"yyyy-mm-dd"),BDiv_RAW!$L$6:$M$1048576,2,FALSE),0))*$N$2</f>
        <v>0</v>
      </c>
    </row>
    <row r="878" spans="1:12" ht="16.5">
      <c r="A878" s="120">
        <f t="shared" ca="1" si="106"/>
        <v>44729</v>
      </c>
      <c r="B878" s="54">
        <f t="shared" ca="1" si="110"/>
        <v>44729</v>
      </c>
      <c r="C878" s="117">
        <f ca="1">VALUE(IFERROR(VLOOKUP(TEXT(B878,"yyyy-mm-dd"),BDiv_RAW!$C$6:$D$1048576,2,FALSE),0))*$N$2</f>
        <v>0</v>
      </c>
      <c r="D878" s="81">
        <f t="shared" ca="1" si="107"/>
        <v>44729</v>
      </c>
      <c r="E878" s="54">
        <f t="shared" ca="1" si="111"/>
        <v>44729</v>
      </c>
      <c r="F878" s="117">
        <f ca="1">VALUE(IFERROR(VLOOKUP(TEXT(E878,"yyyy-mm-dd"),BDiv_RAW!$F$6:$G$1048576,2,FALSE),0))*$N$2</f>
        <v>0</v>
      </c>
      <c r="G878" s="81">
        <f t="shared" ca="1" si="108"/>
        <v>44729</v>
      </c>
      <c r="H878" s="54">
        <f t="shared" ca="1" si="112"/>
        <v>44729</v>
      </c>
      <c r="I878" s="117">
        <f ca="1">VALUE(IFERROR(VLOOKUP(TEXT(H878,"yyyy-mm-dd"),BDiv_RAW!$I$6:$J$1048576,2,FALSE),0))*$N$2</f>
        <v>0</v>
      </c>
      <c r="J878" s="81">
        <f t="shared" ca="1" si="109"/>
        <v>44729</v>
      </c>
      <c r="K878" s="54">
        <f t="shared" ca="1" si="113"/>
        <v>44729</v>
      </c>
      <c r="L878" s="117">
        <f ca="1">VALUE(IFERROR(VLOOKUP(TEXT(K878,"yyyy-mm-dd"),BDiv_RAW!$L$6:$M$1048576,2,FALSE),0))*$N$2</f>
        <v>0</v>
      </c>
    </row>
    <row r="879" spans="1:12" ht="16.5">
      <c r="A879" s="120">
        <f t="shared" ca="1" si="106"/>
        <v>44730</v>
      </c>
      <c r="B879" s="54">
        <f t="shared" ca="1" si="110"/>
        <v>44730</v>
      </c>
      <c r="C879" s="117">
        <f ca="1">VALUE(IFERROR(VLOOKUP(TEXT(B879,"yyyy-mm-dd"),BDiv_RAW!$C$6:$D$1048576,2,FALSE),0))*$N$2</f>
        <v>0</v>
      </c>
      <c r="D879" s="81">
        <f t="shared" ca="1" si="107"/>
        <v>44730</v>
      </c>
      <c r="E879" s="54">
        <f t="shared" ca="1" si="111"/>
        <v>44730</v>
      </c>
      <c r="F879" s="117">
        <f ca="1">VALUE(IFERROR(VLOOKUP(TEXT(E879,"yyyy-mm-dd"),BDiv_RAW!$F$6:$G$1048576,2,FALSE),0))*$N$2</f>
        <v>0</v>
      </c>
      <c r="G879" s="81">
        <f t="shared" ca="1" si="108"/>
        <v>44730</v>
      </c>
      <c r="H879" s="54">
        <f t="shared" ca="1" si="112"/>
        <v>44730</v>
      </c>
      <c r="I879" s="117">
        <f ca="1">VALUE(IFERROR(VLOOKUP(TEXT(H879,"yyyy-mm-dd"),BDiv_RAW!$I$6:$J$1048576,2,FALSE),0))*$N$2</f>
        <v>0</v>
      </c>
      <c r="J879" s="81">
        <f t="shared" ca="1" si="109"/>
        <v>44730</v>
      </c>
      <c r="K879" s="54">
        <f t="shared" ca="1" si="113"/>
        <v>44730</v>
      </c>
      <c r="L879" s="117">
        <f ca="1">VALUE(IFERROR(VLOOKUP(TEXT(K879,"yyyy-mm-dd"),BDiv_RAW!$L$6:$M$1048576,2,FALSE),0))*$N$2</f>
        <v>0</v>
      </c>
    </row>
    <row r="880" spans="1:12" ht="16.5">
      <c r="A880" s="120">
        <f t="shared" ca="1" si="106"/>
        <v>44731</v>
      </c>
      <c r="B880" s="54">
        <f t="shared" ca="1" si="110"/>
        <v>44731</v>
      </c>
      <c r="C880" s="117">
        <f ca="1">VALUE(IFERROR(VLOOKUP(TEXT(B880,"yyyy-mm-dd"),BDiv_RAW!$C$6:$D$1048576,2,FALSE),0))*$N$2</f>
        <v>0</v>
      </c>
      <c r="D880" s="81">
        <f t="shared" ca="1" si="107"/>
        <v>44731</v>
      </c>
      <c r="E880" s="54">
        <f t="shared" ca="1" si="111"/>
        <v>44731</v>
      </c>
      <c r="F880" s="117">
        <f ca="1">VALUE(IFERROR(VLOOKUP(TEXT(E880,"yyyy-mm-dd"),BDiv_RAW!$F$6:$G$1048576,2,FALSE),0))*$N$2</f>
        <v>0</v>
      </c>
      <c r="G880" s="81">
        <f t="shared" ca="1" si="108"/>
        <v>44731</v>
      </c>
      <c r="H880" s="54">
        <f t="shared" ca="1" si="112"/>
        <v>44731</v>
      </c>
      <c r="I880" s="117">
        <f ca="1">VALUE(IFERROR(VLOOKUP(TEXT(H880,"yyyy-mm-dd"),BDiv_RAW!$I$6:$J$1048576,2,FALSE),0))*$N$2</f>
        <v>0</v>
      </c>
      <c r="J880" s="81">
        <f t="shared" ca="1" si="109"/>
        <v>44731</v>
      </c>
      <c r="K880" s="54">
        <f t="shared" ca="1" si="113"/>
        <v>44731</v>
      </c>
      <c r="L880" s="117">
        <f ca="1">VALUE(IFERROR(VLOOKUP(TEXT(K880,"yyyy-mm-dd"),BDiv_RAW!$L$6:$M$1048576,2,FALSE),0))*$N$2</f>
        <v>0</v>
      </c>
    </row>
    <row r="881" spans="1:12" ht="16.5">
      <c r="A881" s="120">
        <f t="shared" ca="1" si="106"/>
        <v>44732</v>
      </c>
      <c r="B881" s="54">
        <f t="shared" ca="1" si="110"/>
        <v>44732</v>
      </c>
      <c r="C881" s="117">
        <f ca="1">VALUE(IFERROR(VLOOKUP(TEXT(B881,"yyyy-mm-dd"),BDiv_RAW!$C$6:$D$1048576,2,FALSE),0))*$N$2</f>
        <v>0</v>
      </c>
      <c r="D881" s="81">
        <f t="shared" ca="1" si="107"/>
        <v>44732</v>
      </c>
      <c r="E881" s="54">
        <f t="shared" ca="1" si="111"/>
        <v>44732</v>
      </c>
      <c r="F881" s="117">
        <f ca="1">VALUE(IFERROR(VLOOKUP(TEXT(E881,"yyyy-mm-dd"),BDiv_RAW!$F$6:$G$1048576,2,FALSE),0))*$N$2</f>
        <v>0</v>
      </c>
      <c r="G881" s="81">
        <f t="shared" ca="1" si="108"/>
        <v>44732</v>
      </c>
      <c r="H881" s="54">
        <f t="shared" ca="1" si="112"/>
        <v>44732</v>
      </c>
      <c r="I881" s="117">
        <f ca="1">VALUE(IFERROR(VLOOKUP(TEXT(H881,"yyyy-mm-dd"),BDiv_RAW!$I$6:$J$1048576,2,FALSE),0))*$N$2</f>
        <v>0</v>
      </c>
      <c r="J881" s="81">
        <f t="shared" ca="1" si="109"/>
        <v>44732</v>
      </c>
      <c r="K881" s="54">
        <f t="shared" ca="1" si="113"/>
        <v>44732</v>
      </c>
      <c r="L881" s="117">
        <f ca="1">VALUE(IFERROR(VLOOKUP(TEXT(K881,"yyyy-mm-dd"),BDiv_RAW!$L$6:$M$1048576,2,FALSE),0))*$N$2</f>
        <v>0</v>
      </c>
    </row>
    <row r="882" spans="1:12" ht="16.5">
      <c r="A882" s="120">
        <f t="shared" ca="1" si="106"/>
        <v>44733</v>
      </c>
      <c r="B882" s="54">
        <f t="shared" ca="1" si="110"/>
        <v>44733</v>
      </c>
      <c r="C882" s="117">
        <f ca="1">VALUE(IFERROR(VLOOKUP(TEXT(B882,"yyyy-mm-dd"),BDiv_RAW!$C$6:$D$1048576,2,FALSE),0))*$N$2</f>
        <v>0</v>
      </c>
      <c r="D882" s="81">
        <f t="shared" ca="1" si="107"/>
        <v>44733</v>
      </c>
      <c r="E882" s="54">
        <f t="shared" ca="1" si="111"/>
        <v>44733</v>
      </c>
      <c r="F882" s="117">
        <f ca="1">VALUE(IFERROR(VLOOKUP(TEXT(E882,"yyyy-mm-dd"),BDiv_RAW!$F$6:$G$1048576,2,FALSE),0))*$N$2</f>
        <v>0</v>
      </c>
      <c r="G882" s="81">
        <f t="shared" ca="1" si="108"/>
        <v>44733</v>
      </c>
      <c r="H882" s="54">
        <f t="shared" ca="1" si="112"/>
        <v>44733</v>
      </c>
      <c r="I882" s="117">
        <f ca="1">VALUE(IFERROR(VLOOKUP(TEXT(H882,"yyyy-mm-dd"),BDiv_RAW!$I$6:$J$1048576,2,FALSE),0))*$N$2</f>
        <v>0</v>
      </c>
      <c r="J882" s="81">
        <f t="shared" ca="1" si="109"/>
        <v>44733</v>
      </c>
      <c r="K882" s="54">
        <f t="shared" ca="1" si="113"/>
        <v>44733</v>
      </c>
      <c r="L882" s="117">
        <f ca="1">VALUE(IFERROR(VLOOKUP(TEXT(K882,"yyyy-mm-dd"),BDiv_RAW!$L$6:$M$1048576,2,FALSE),0))*$N$2</f>
        <v>0</v>
      </c>
    </row>
    <row r="883" spans="1:12" ht="16.5">
      <c r="A883" s="120">
        <f t="shared" ca="1" si="106"/>
        <v>44734</v>
      </c>
      <c r="B883" s="54">
        <f t="shared" ca="1" si="110"/>
        <v>44734</v>
      </c>
      <c r="C883" s="117">
        <f ca="1">VALUE(IFERROR(VLOOKUP(TEXT(B883,"yyyy-mm-dd"),BDiv_RAW!$C$6:$D$1048576,2,FALSE),0))*$N$2</f>
        <v>0</v>
      </c>
      <c r="D883" s="81">
        <f t="shared" ca="1" si="107"/>
        <v>44734</v>
      </c>
      <c r="E883" s="54">
        <f t="shared" ca="1" si="111"/>
        <v>44734</v>
      </c>
      <c r="F883" s="117">
        <f ca="1">VALUE(IFERROR(VLOOKUP(TEXT(E883,"yyyy-mm-dd"),BDiv_RAW!$F$6:$G$1048576,2,FALSE),0))*$N$2</f>
        <v>0</v>
      </c>
      <c r="G883" s="81">
        <f t="shared" ca="1" si="108"/>
        <v>44734</v>
      </c>
      <c r="H883" s="54">
        <f t="shared" ca="1" si="112"/>
        <v>44734</v>
      </c>
      <c r="I883" s="117">
        <f ca="1">VALUE(IFERROR(VLOOKUP(TEXT(H883,"yyyy-mm-dd"),BDiv_RAW!$I$6:$J$1048576,2,FALSE),0))*$N$2</f>
        <v>0</v>
      </c>
      <c r="J883" s="81">
        <f t="shared" ca="1" si="109"/>
        <v>44734</v>
      </c>
      <c r="K883" s="54">
        <f t="shared" ca="1" si="113"/>
        <v>44734</v>
      </c>
      <c r="L883" s="117">
        <f ca="1">VALUE(IFERROR(VLOOKUP(TEXT(K883,"yyyy-mm-dd"),BDiv_RAW!$L$6:$M$1048576,2,FALSE),0))*$N$2</f>
        <v>0</v>
      </c>
    </row>
    <row r="884" spans="1:12" ht="16.5">
      <c r="A884" s="120">
        <f t="shared" ca="1" si="106"/>
        <v>44735</v>
      </c>
      <c r="B884" s="54">
        <f t="shared" ca="1" si="110"/>
        <v>44735</v>
      </c>
      <c r="C884" s="117">
        <f ca="1">VALUE(IFERROR(VLOOKUP(TEXT(B884,"yyyy-mm-dd"),BDiv_RAW!$C$6:$D$1048576,2,FALSE),0))*$N$2</f>
        <v>0</v>
      </c>
      <c r="D884" s="81">
        <f t="shared" ca="1" si="107"/>
        <v>44735</v>
      </c>
      <c r="E884" s="54">
        <f t="shared" ca="1" si="111"/>
        <v>44735</v>
      </c>
      <c r="F884" s="117">
        <f ca="1">VALUE(IFERROR(VLOOKUP(TEXT(E884,"yyyy-mm-dd"),BDiv_RAW!$F$6:$G$1048576,2,FALSE),0))*$N$2</f>
        <v>0</v>
      </c>
      <c r="G884" s="81">
        <f t="shared" ca="1" si="108"/>
        <v>44735</v>
      </c>
      <c r="H884" s="54">
        <f t="shared" ca="1" si="112"/>
        <v>44735</v>
      </c>
      <c r="I884" s="117">
        <f ca="1">VALUE(IFERROR(VLOOKUP(TEXT(H884,"yyyy-mm-dd"),BDiv_RAW!$I$6:$J$1048576,2,FALSE),0))*$N$2</f>
        <v>0</v>
      </c>
      <c r="J884" s="81">
        <f t="shared" ca="1" si="109"/>
        <v>44735</v>
      </c>
      <c r="K884" s="54">
        <f t="shared" ca="1" si="113"/>
        <v>44735</v>
      </c>
      <c r="L884" s="117">
        <f ca="1">VALUE(IFERROR(VLOOKUP(TEXT(K884,"yyyy-mm-dd"),BDiv_RAW!$L$6:$M$1048576,2,FALSE),0))*$N$2</f>
        <v>0</v>
      </c>
    </row>
    <row r="885" spans="1:12" ht="16.5">
      <c r="A885" s="120">
        <f t="shared" ca="1" si="106"/>
        <v>44736</v>
      </c>
      <c r="B885" s="54">
        <f t="shared" ca="1" si="110"/>
        <v>44736</v>
      </c>
      <c r="C885" s="117">
        <f ca="1">VALUE(IFERROR(VLOOKUP(TEXT(B885,"yyyy-mm-dd"),BDiv_RAW!$C$6:$D$1048576,2,FALSE),0))*$N$2</f>
        <v>0</v>
      </c>
      <c r="D885" s="81">
        <f t="shared" ca="1" si="107"/>
        <v>44736</v>
      </c>
      <c r="E885" s="54">
        <f t="shared" ca="1" si="111"/>
        <v>44736</v>
      </c>
      <c r="F885" s="117">
        <f ca="1">VALUE(IFERROR(VLOOKUP(TEXT(E885,"yyyy-mm-dd"),BDiv_RAW!$F$6:$G$1048576,2,FALSE),0))*$N$2</f>
        <v>0</v>
      </c>
      <c r="G885" s="81">
        <f t="shared" ca="1" si="108"/>
        <v>44736</v>
      </c>
      <c r="H885" s="54">
        <f t="shared" ca="1" si="112"/>
        <v>44736</v>
      </c>
      <c r="I885" s="117">
        <f ca="1">VALUE(IFERROR(VLOOKUP(TEXT(H885,"yyyy-mm-dd"),BDiv_RAW!$I$6:$J$1048576,2,FALSE),0))*$N$2</f>
        <v>0</v>
      </c>
      <c r="J885" s="81">
        <f t="shared" ca="1" si="109"/>
        <v>44736</v>
      </c>
      <c r="K885" s="54">
        <f t="shared" ca="1" si="113"/>
        <v>44736</v>
      </c>
      <c r="L885" s="117">
        <f ca="1">VALUE(IFERROR(VLOOKUP(TEXT(K885,"yyyy-mm-dd"),BDiv_RAW!$L$6:$M$1048576,2,FALSE),0))*$N$2</f>
        <v>0</v>
      </c>
    </row>
    <row r="886" spans="1:12" ht="16.5">
      <c r="A886" s="120">
        <f t="shared" ca="1" si="106"/>
        <v>44737</v>
      </c>
      <c r="B886" s="54">
        <f t="shared" ca="1" si="110"/>
        <v>44737</v>
      </c>
      <c r="C886" s="117">
        <f ca="1">VALUE(IFERROR(VLOOKUP(TEXT(B886,"yyyy-mm-dd"),BDiv_RAW!$C$6:$D$1048576,2,FALSE),0))*$N$2</f>
        <v>0</v>
      </c>
      <c r="D886" s="81">
        <f t="shared" ca="1" si="107"/>
        <v>44737</v>
      </c>
      <c r="E886" s="54">
        <f t="shared" ca="1" si="111"/>
        <v>44737</v>
      </c>
      <c r="F886" s="117">
        <f ca="1">VALUE(IFERROR(VLOOKUP(TEXT(E886,"yyyy-mm-dd"),BDiv_RAW!$F$6:$G$1048576,2,FALSE),0))*$N$2</f>
        <v>0</v>
      </c>
      <c r="G886" s="81">
        <f t="shared" ca="1" si="108"/>
        <v>44737</v>
      </c>
      <c r="H886" s="54">
        <f t="shared" ca="1" si="112"/>
        <v>44737</v>
      </c>
      <c r="I886" s="117">
        <f ca="1">VALUE(IFERROR(VLOOKUP(TEXT(H886,"yyyy-mm-dd"),BDiv_RAW!$I$6:$J$1048576,2,FALSE),0))*$N$2</f>
        <v>0</v>
      </c>
      <c r="J886" s="81">
        <f t="shared" ca="1" si="109"/>
        <v>44737</v>
      </c>
      <c r="K886" s="54">
        <f t="shared" ca="1" si="113"/>
        <v>44737</v>
      </c>
      <c r="L886" s="117">
        <f ca="1">VALUE(IFERROR(VLOOKUP(TEXT(K886,"yyyy-mm-dd"),BDiv_RAW!$L$6:$M$1048576,2,FALSE),0))*$N$2</f>
        <v>0</v>
      </c>
    </row>
    <row r="887" spans="1:12" ht="16.5">
      <c r="A887" s="120">
        <f t="shared" ca="1" si="106"/>
        <v>44738</v>
      </c>
      <c r="B887" s="54">
        <f t="shared" ca="1" si="110"/>
        <v>44738</v>
      </c>
      <c r="C887" s="117">
        <f ca="1">VALUE(IFERROR(VLOOKUP(TEXT(B887,"yyyy-mm-dd"),BDiv_RAW!$C$6:$D$1048576,2,FALSE),0))*$N$2</f>
        <v>0</v>
      </c>
      <c r="D887" s="81">
        <f t="shared" ca="1" si="107"/>
        <v>44738</v>
      </c>
      <c r="E887" s="54">
        <f t="shared" ca="1" si="111"/>
        <v>44738</v>
      </c>
      <c r="F887" s="117">
        <f ca="1">VALUE(IFERROR(VLOOKUP(TEXT(E887,"yyyy-mm-dd"),BDiv_RAW!$F$6:$G$1048576,2,FALSE),0))*$N$2</f>
        <v>0</v>
      </c>
      <c r="G887" s="81">
        <f t="shared" ca="1" si="108"/>
        <v>44738</v>
      </c>
      <c r="H887" s="54">
        <f t="shared" ca="1" si="112"/>
        <v>44738</v>
      </c>
      <c r="I887" s="117">
        <f ca="1">VALUE(IFERROR(VLOOKUP(TEXT(H887,"yyyy-mm-dd"),BDiv_RAW!$I$6:$J$1048576,2,FALSE),0))*$N$2</f>
        <v>0</v>
      </c>
      <c r="J887" s="81">
        <f t="shared" ca="1" si="109"/>
        <v>44738</v>
      </c>
      <c r="K887" s="54">
        <f t="shared" ca="1" si="113"/>
        <v>44738</v>
      </c>
      <c r="L887" s="117">
        <f ca="1">VALUE(IFERROR(VLOOKUP(TEXT(K887,"yyyy-mm-dd"),BDiv_RAW!$L$6:$M$1048576,2,FALSE),0))*$N$2</f>
        <v>0</v>
      </c>
    </row>
    <row r="888" spans="1:12" ht="16.5">
      <c r="A888" s="120">
        <f t="shared" ca="1" si="106"/>
        <v>44739</v>
      </c>
      <c r="B888" s="54">
        <f t="shared" ca="1" si="110"/>
        <v>44739</v>
      </c>
      <c r="C888" s="117">
        <f ca="1">VALUE(IFERROR(VLOOKUP(TEXT(B888,"yyyy-mm-dd"),BDiv_RAW!$C$6:$D$1048576,2,FALSE),0))*$N$2</f>
        <v>0</v>
      </c>
      <c r="D888" s="81">
        <f t="shared" ca="1" si="107"/>
        <v>44739</v>
      </c>
      <c r="E888" s="54">
        <f t="shared" ca="1" si="111"/>
        <v>44739</v>
      </c>
      <c r="F888" s="117">
        <f ca="1">VALUE(IFERROR(VLOOKUP(TEXT(E888,"yyyy-mm-dd"),BDiv_RAW!$F$6:$G$1048576,2,FALSE),0))*$N$2</f>
        <v>0</v>
      </c>
      <c r="G888" s="81">
        <f t="shared" ca="1" si="108"/>
        <v>44739</v>
      </c>
      <c r="H888" s="54">
        <f t="shared" ca="1" si="112"/>
        <v>44739</v>
      </c>
      <c r="I888" s="117">
        <f ca="1">VALUE(IFERROR(VLOOKUP(TEXT(H888,"yyyy-mm-dd"),BDiv_RAW!$I$6:$J$1048576,2,FALSE),0))*$N$2</f>
        <v>0</v>
      </c>
      <c r="J888" s="81">
        <f t="shared" ca="1" si="109"/>
        <v>44739</v>
      </c>
      <c r="K888" s="54">
        <f t="shared" ca="1" si="113"/>
        <v>44739</v>
      </c>
      <c r="L888" s="117">
        <f ca="1">VALUE(IFERROR(VLOOKUP(TEXT(K888,"yyyy-mm-dd"),BDiv_RAW!$L$6:$M$1048576,2,FALSE),0))*$N$2</f>
        <v>0</v>
      </c>
    </row>
    <row r="889" spans="1:12" ht="16.5">
      <c r="A889" s="120">
        <f t="shared" ca="1" si="106"/>
        <v>44740</v>
      </c>
      <c r="B889" s="54">
        <f t="shared" ca="1" si="110"/>
        <v>44740</v>
      </c>
      <c r="C889" s="117">
        <f ca="1">VALUE(IFERROR(VLOOKUP(TEXT(B889,"yyyy-mm-dd"),BDiv_RAW!$C$6:$D$1048576,2,FALSE),0))*$N$2</f>
        <v>0</v>
      </c>
      <c r="D889" s="81">
        <f t="shared" ca="1" si="107"/>
        <v>44740</v>
      </c>
      <c r="E889" s="54">
        <f t="shared" ca="1" si="111"/>
        <v>44740</v>
      </c>
      <c r="F889" s="117">
        <f ca="1">VALUE(IFERROR(VLOOKUP(TEXT(E889,"yyyy-mm-dd"),BDiv_RAW!$F$6:$G$1048576,2,FALSE),0))*$N$2</f>
        <v>0</v>
      </c>
      <c r="G889" s="81">
        <f t="shared" ca="1" si="108"/>
        <v>44740</v>
      </c>
      <c r="H889" s="54">
        <f t="shared" ca="1" si="112"/>
        <v>44740</v>
      </c>
      <c r="I889" s="117">
        <f ca="1">VALUE(IFERROR(VLOOKUP(TEXT(H889,"yyyy-mm-dd"),BDiv_RAW!$I$6:$J$1048576,2,FALSE),0))*$N$2</f>
        <v>0</v>
      </c>
      <c r="J889" s="81">
        <f t="shared" ca="1" si="109"/>
        <v>44740</v>
      </c>
      <c r="K889" s="54">
        <f t="shared" ca="1" si="113"/>
        <v>44740</v>
      </c>
      <c r="L889" s="117">
        <f ca="1">VALUE(IFERROR(VLOOKUP(TEXT(K889,"yyyy-mm-dd"),BDiv_RAW!$L$6:$M$1048576,2,FALSE),0))*$N$2</f>
        <v>0</v>
      </c>
    </row>
    <row r="890" spans="1:12" ht="16.5">
      <c r="A890" s="120">
        <f t="shared" ca="1" si="106"/>
        <v>44741</v>
      </c>
      <c r="B890" s="54">
        <f t="shared" ca="1" si="110"/>
        <v>44741</v>
      </c>
      <c r="C890" s="117">
        <f ca="1">VALUE(IFERROR(VLOOKUP(TEXT(B890,"yyyy-mm-dd"),BDiv_RAW!$C$6:$D$1048576,2,FALSE),0))*$N$2</f>
        <v>0</v>
      </c>
      <c r="D890" s="81">
        <f t="shared" ca="1" si="107"/>
        <v>44741</v>
      </c>
      <c r="E890" s="54">
        <f t="shared" ca="1" si="111"/>
        <v>44741</v>
      </c>
      <c r="F890" s="117">
        <f ca="1">VALUE(IFERROR(VLOOKUP(TEXT(E890,"yyyy-mm-dd"),BDiv_RAW!$F$6:$G$1048576,2,FALSE),0))*$N$2</f>
        <v>0</v>
      </c>
      <c r="G890" s="81">
        <f t="shared" ca="1" si="108"/>
        <v>44741</v>
      </c>
      <c r="H890" s="54">
        <f t="shared" ca="1" si="112"/>
        <v>44741</v>
      </c>
      <c r="I890" s="117">
        <f ca="1">VALUE(IFERROR(VLOOKUP(TEXT(H890,"yyyy-mm-dd"),BDiv_RAW!$I$6:$J$1048576,2,FALSE),0))*$N$2</f>
        <v>0</v>
      </c>
      <c r="J890" s="81">
        <f t="shared" ca="1" si="109"/>
        <v>44741</v>
      </c>
      <c r="K890" s="54">
        <f t="shared" ca="1" si="113"/>
        <v>44741</v>
      </c>
      <c r="L890" s="117">
        <f ca="1">VALUE(IFERROR(VLOOKUP(TEXT(K890,"yyyy-mm-dd"),BDiv_RAW!$L$6:$M$1048576,2,FALSE),0))*$N$2</f>
        <v>0</v>
      </c>
    </row>
    <row r="891" spans="1:12" ht="16.5">
      <c r="A891" s="120">
        <f t="shared" ca="1" si="106"/>
        <v>44742</v>
      </c>
      <c r="B891" s="54">
        <f t="shared" ca="1" si="110"/>
        <v>44742</v>
      </c>
      <c r="C891" s="117">
        <f ca="1">VALUE(IFERROR(VLOOKUP(TEXT(B891,"yyyy-mm-dd"),BDiv_RAW!$C$6:$D$1048576,2,FALSE),0))*$N$2</f>
        <v>0</v>
      </c>
      <c r="D891" s="81">
        <f t="shared" ca="1" si="107"/>
        <v>44742</v>
      </c>
      <c r="E891" s="54">
        <f t="shared" ca="1" si="111"/>
        <v>44742</v>
      </c>
      <c r="F891" s="117">
        <f ca="1">VALUE(IFERROR(VLOOKUP(TEXT(E891,"yyyy-mm-dd"),BDiv_RAW!$F$6:$G$1048576,2,FALSE),0))*$N$2</f>
        <v>0</v>
      </c>
      <c r="G891" s="81">
        <f t="shared" ca="1" si="108"/>
        <v>44742</v>
      </c>
      <c r="H891" s="54">
        <f t="shared" ca="1" si="112"/>
        <v>44742</v>
      </c>
      <c r="I891" s="117">
        <f ca="1">VALUE(IFERROR(VLOOKUP(TEXT(H891,"yyyy-mm-dd"),BDiv_RAW!$I$6:$J$1048576,2,FALSE),0))*$N$2</f>
        <v>0</v>
      </c>
      <c r="J891" s="81">
        <f t="shared" ca="1" si="109"/>
        <v>44742</v>
      </c>
      <c r="K891" s="54">
        <f t="shared" ca="1" si="113"/>
        <v>44742</v>
      </c>
      <c r="L891" s="117">
        <f ca="1">VALUE(IFERROR(VLOOKUP(TEXT(K891,"yyyy-mm-dd"),BDiv_RAW!$L$6:$M$1048576,2,FALSE),0))*$N$2</f>
        <v>0</v>
      </c>
    </row>
    <row r="892" spans="1:12" ht="16.5">
      <c r="A892" s="120">
        <f t="shared" ca="1" si="106"/>
        <v>44743</v>
      </c>
      <c r="B892" s="54">
        <f t="shared" ca="1" si="110"/>
        <v>44743</v>
      </c>
      <c r="C892" s="117">
        <f ca="1">VALUE(IFERROR(VLOOKUP(TEXT(B892,"yyyy-mm-dd"),BDiv_RAW!$C$6:$D$1048576,2,FALSE),0))*$N$2</f>
        <v>0</v>
      </c>
      <c r="D892" s="81">
        <f t="shared" ca="1" si="107"/>
        <v>44743</v>
      </c>
      <c r="E892" s="54">
        <f t="shared" ca="1" si="111"/>
        <v>44743</v>
      </c>
      <c r="F892" s="117">
        <f ca="1">VALUE(IFERROR(VLOOKUP(TEXT(E892,"yyyy-mm-dd"),BDiv_RAW!$F$6:$G$1048576,2,FALSE),0))*$N$2</f>
        <v>0</v>
      </c>
      <c r="G892" s="81">
        <f t="shared" ca="1" si="108"/>
        <v>44743</v>
      </c>
      <c r="H892" s="54">
        <f t="shared" ca="1" si="112"/>
        <v>44743</v>
      </c>
      <c r="I892" s="117">
        <f ca="1">VALUE(IFERROR(VLOOKUP(TEXT(H892,"yyyy-mm-dd"),BDiv_RAW!$I$6:$J$1048576,2,FALSE),0))*$N$2</f>
        <v>0</v>
      </c>
      <c r="J892" s="81">
        <f t="shared" ca="1" si="109"/>
        <v>44743</v>
      </c>
      <c r="K892" s="54">
        <f t="shared" ca="1" si="113"/>
        <v>44743</v>
      </c>
      <c r="L892" s="117">
        <f ca="1">VALUE(IFERROR(VLOOKUP(TEXT(K892,"yyyy-mm-dd"),BDiv_RAW!$L$6:$M$1048576,2,FALSE),0))*$N$2</f>
        <v>0</v>
      </c>
    </row>
    <row r="893" spans="1:12" ht="16.5">
      <c r="A893" s="120">
        <f t="shared" ca="1" si="106"/>
        <v>44744</v>
      </c>
      <c r="B893" s="54">
        <f t="shared" ca="1" si="110"/>
        <v>44744</v>
      </c>
      <c r="C893" s="117">
        <f ca="1">VALUE(IFERROR(VLOOKUP(TEXT(B893,"yyyy-mm-dd"),BDiv_RAW!$C$6:$D$1048576,2,FALSE),0))*$N$2</f>
        <v>0</v>
      </c>
      <c r="D893" s="81">
        <f t="shared" ca="1" si="107"/>
        <v>44744</v>
      </c>
      <c r="E893" s="54">
        <f t="shared" ca="1" si="111"/>
        <v>44744</v>
      </c>
      <c r="F893" s="117">
        <f ca="1">VALUE(IFERROR(VLOOKUP(TEXT(E893,"yyyy-mm-dd"),BDiv_RAW!$F$6:$G$1048576,2,FALSE),0))*$N$2</f>
        <v>0</v>
      </c>
      <c r="G893" s="81">
        <f t="shared" ca="1" si="108"/>
        <v>44744</v>
      </c>
      <c r="H893" s="54">
        <f t="shared" ca="1" si="112"/>
        <v>44744</v>
      </c>
      <c r="I893" s="117">
        <f ca="1">VALUE(IFERROR(VLOOKUP(TEXT(H893,"yyyy-mm-dd"),BDiv_RAW!$I$6:$J$1048576,2,FALSE),0))*$N$2</f>
        <v>0</v>
      </c>
      <c r="J893" s="81">
        <f t="shared" ca="1" si="109"/>
        <v>44744</v>
      </c>
      <c r="K893" s="54">
        <f t="shared" ca="1" si="113"/>
        <v>44744</v>
      </c>
      <c r="L893" s="117">
        <f ca="1">VALUE(IFERROR(VLOOKUP(TEXT(K893,"yyyy-mm-dd"),BDiv_RAW!$L$6:$M$1048576,2,FALSE),0))*$N$2</f>
        <v>0</v>
      </c>
    </row>
    <row r="894" spans="1:12" ht="16.5">
      <c r="A894" s="120">
        <f t="shared" ca="1" si="106"/>
        <v>44745</v>
      </c>
      <c r="B894" s="54">
        <f t="shared" ca="1" si="110"/>
        <v>44745</v>
      </c>
      <c r="C894" s="117">
        <f ca="1">VALUE(IFERROR(VLOOKUP(TEXT(B894,"yyyy-mm-dd"),BDiv_RAW!$C$6:$D$1048576,2,FALSE),0))*$N$2</f>
        <v>0</v>
      </c>
      <c r="D894" s="81">
        <f t="shared" ca="1" si="107"/>
        <v>44745</v>
      </c>
      <c r="E894" s="54">
        <f t="shared" ca="1" si="111"/>
        <v>44745</v>
      </c>
      <c r="F894" s="117">
        <f ca="1">VALUE(IFERROR(VLOOKUP(TEXT(E894,"yyyy-mm-dd"),BDiv_RAW!$F$6:$G$1048576,2,FALSE),0))*$N$2</f>
        <v>0</v>
      </c>
      <c r="G894" s="81">
        <f t="shared" ca="1" si="108"/>
        <v>44745</v>
      </c>
      <c r="H894" s="54">
        <f t="shared" ca="1" si="112"/>
        <v>44745</v>
      </c>
      <c r="I894" s="117">
        <f ca="1">VALUE(IFERROR(VLOOKUP(TEXT(H894,"yyyy-mm-dd"),BDiv_RAW!$I$6:$J$1048576,2,FALSE),0))*$N$2</f>
        <v>0</v>
      </c>
      <c r="J894" s="81">
        <f t="shared" ca="1" si="109"/>
        <v>44745</v>
      </c>
      <c r="K894" s="54">
        <f t="shared" ca="1" si="113"/>
        <v>44745</v>
      </c>
      <c r="L894" s="117">
        <f ca="1">VALUE(IFERROR(VLOOKUP(TEXT(K894,"yyyy-mm-dd"),BDiv_RAW!$L$6:$M$1048576,2,FALSE),0))*$N$2</f>
        <v>0</v>
      </c>
    </row>
    <row r="895" spans="1:12" ht="16.5">
      <c r="A895" s="120">
        <f t="shared" ca="1" si="106"/>
        <v>44746</v>
      </c>
      <c r="B895" s="54">
        <f t="shared" ca="1" si="110"/>
        <v>44746</v>
      </c>
      <c r="C895" s="117">
        <f ca="1">VALUE(IFERROR(VLOOKUP(TEXT(B895,"yyyy-mm-dd"),BDiv_RAW!$C$6:$D$1048576,2,FALSE),0))*$N$2</f>
        <v>0</v>
      </c>
      <c r="D895" s="81">
        <f t="shared" ca="1" si="107"/>
        <v>44746</v>
      </c>
      <c r="E895" s="54">
        <f t="shared" ca="1" si="111"/>
        <v>44746</v>
      </c>
      <c r="F895" s="117">
        <f ca="1">VALUE(IFERROR(VLOOKUP(TEXT(E895,"yyyy-mm-dd"),BDiv_RAW!$F$6:$G$1048576,2,FALSE),0))*$N$2</f>
        <v>0</v>
      </c>
      <c r="G895" s="81">
        <f t="shared" ca="1" si="108"/>
        <v>44746</v>
      </c>
      <c r="H895" s="54">
        <f t="shared" ca="1" si="112"/>
        <v>44746</v>
      </c>
      <c r="I895" s="117">
        <f ca="1">VALUE(IFERROR(VLOOKUP(TEXT(H895,"yyyy-mm-dd"),BDiv_RAW!$I$6:$J$1048576,2,FALSE),0))*$N$2</f>
        <v>0</v>
      </c>
      <c r="J895" s="81">
        <f t="shared" ca="1" si="109"/>
        <v>44746</v>
      </c>
      <c r="K895" s="54">
        <f t="shared" ca="1" si="113"/>
        <v>44746</v>
      </c>
      <c r="L895" s="117">
        <f ca="1">VALUE(IFERROR(VLOOKUP(TEXT(K895,"yyyy-mm-dd"),BDiv_RAW!$L$6:$M$1048576,2,FALSE),0))*$N$2</f>
        <v>0</v>
      </c>
    </row>
    <row r="896" spans="1:12" ht="16.5">
      <c r="A896" s="120">
        <f t="shared" ca="1" si="106"/>
        <v>44747</v>
      </c>
      <c r="B896" s="54">
        <f t="shared" ca="1" si="110"/>
        <v>44747</v>
      </c>
      <c r="C896" s="117">
        <f ca="1">VALUE(IFERROR(VLOOKUP(TEXT(B896,"yyyy-mm-dd"),BDiv_RAW!$C$6:$D$1048576,2,FALSE),0))*$N$2</f>
        <v>0</v>
      </c>
      <c r="D896" s="81">
        <f t="shared" ca="1" si="107"/>
        <v>44747</v>
      </c>
      <c r="E896" s="54">
        <f t="shared" ca="1" si="111"/>
        <v>44747</v>
      </c>
      <c r="F896" s="117">
        <f ca="1">VALUE(IFERROR(VLOOKUP(TEXT(E896,"yyyy-mm-dd"),BDiv_RAW!$F$6:$G$1048576,2,FALSE),0))*$N$2</f>
        <v>0</v>
      </c>
      <c r="G896" s="81">
        <f t="shared" ca="1" si="108"/>
        <v>44747</v>
      </c>
      <c r="H896" s="54">
        <f t="shared" ca="1" si="112"/>
        <v>44747</v>
      </c>
      <c r="I896" s="117">
        <f ca="1">VALUE(IFERROR(VLOOKUP(TEXT(H896,"yyyy-mm-dd"),BDiv_RAW!$I$6:$J$1048576,2,FALSE),0))*$N$2</f>
        <v>0</v>
      </c>
      <c r="J896" s="81">
        <f t="shared" ca="1" si="109"/>
        <v>44747</v>
      </c>
      <c r="K896" s="54">
        <f t="shared" ca="1" si="113"/>
        <v>44747</v>
      </c>
      <c r="L896" s="117">
        <f ca="1">VALUE(IFERROR(VLOOKUP(TEXT(K896,"yyyy-mm-dd"),BDiv_RAW!$L$6:$M$1048576,2,FALSE),0))*$N$2</f>
        <v>0</v>
      </c>
    </row>
    <row r="897" spans="1:12" ht="16.5">
      <c r="A897" s="120">
        <f t="shared" ca="1" si="106"/>
        <v>44748</v>
      </c>
      <c r="B897" s="54">
        <f t="shared" ca="1" si="110"/>
        <v>44748</v>
      </c>
      <c r="C897" s="117">
        <f ca="1">VALUE(IFERROR(VLOOKUP(TEXT(B897,"yyyy-mm-dd"),BDiv_RAW!$C$6:$D$1048576,2,FALSE),0))*$N$2</f>
        <v>0</v>
      </c>
      <c r="D897" s="81">
        <f t="shared" ca="1" si="107"/>
        <v>44748</v>
      </c>
      <c r="E897" s="54">
        <f t="shared" ca="1" si="111"/>
        <v>44748</v>
      </c>
      <c r="F897" s="117">
        <f ca="1">VALUE(IFERROR(VLOOKUP(TEXT(E897,"yyyy-mm-dd"),BDiv_RAW!$F$6:$G$1048576,2,FALSE),0))*$N$2</f>
        <v>0</v>
      </c>
      <c r="G897" s="81">
        <f t="shared" ca="1" si="108"/>
        <v>44748</v>
      </c>
      <c r="H897" s="54">
        <f t="shared" ca="1" si="112"/>
        <v>44748</v>
      </c>
      <c r="I897" s="117">
        <f ca="1">VALUE(IFERROR(VLOOKUP(TEXT(H897,"yyyy-mm-dd"),BDiv_RAW!$I$6:$J$1048576,2,FALSE),0))*$N$2</f>
        <v>0</v>
      </c>
      <c r="J897" s="81">
        <f t="shared" ca="1" si="109"/>
        <v>44748</v>
      </c>
      <c r="K897" s="54">
        <f t="shared" ca="1" si="113"/>
        <v>44748</v>
      </c>
      <c r="L897" s="117">
        <f ca="1">VALUE(IFERROR(VLOOKUP(TEXT(K897,"yyyy-mm-dd"),BDiv_RAW!$L$6:$M$1048576,2,FALSE),0))*$N$2</f>
        <v>0</v>
      </c>
    </row>
    <row r="898" spans="1:12" ht="16.5">
      <c r="A898" s="120">
        <f t="shared" ca="1" si="106"/>
        <v>44749</v>
      </c>
      <c r="B898" s="54">
        <f t="shared" ca="1" si="110"/>
        <v>44749</v>
      </c>
      <c r="C898" s="117">
        <f ca="1">VALUE(IFERROR(VLOOKUP(TEXT(B898,"yyyy-mm-dd"),BDiv_RAW!$C$6:$D$1048576,2,FALSE),0))*$N$2</f>
        <v>0</v>
      </c>
      <c r="D898" s="81">
        <f t="shared" ca="1" si="107"/>
        <v>44749</v>
      </c>
      <c r="E898" s="54">
        <f t="shared" ca="1" si="111"/>
        <v>44749</v>
      </c>
      <c r="F898" s="117">
        <f ca="1">VALUE(IFERROR(VLOOKUP(TEXT(E898,"yyyy-mm-dd"),BDiv_RAW!$F$6:$G$1048576,2,FALSE),0))*$N$2</f>
        <v>0</v>
      </c>
      <c r="G898" s="81">
        <f t="shared" ca="1" si="108"/>
        <v>44749</v>
      </c>
      <c r="H898" s="54">
        <f t="shared" ca="1" si="112"/>
        <v>44749</v>
      </c>
      <c r="I898" s="117">
        <f ca="1">VALUE(IFERROR(VLOOKUP(TEXT(H898,"yyyy-mm-dd"),BDiv_RAW!$I$6:$J$1048576,2,FALSE),0))*$N$2</f>
        <v>0</v>
      </c>
      <c r="J898" s="81">
        <f t="shared" ca="1" si="109"/>
        <v>44749</v>
      </c>
      <c r="K898" s="54">
        <f t="shared" ca="1" si="113"/>
        <v>44749</v>
      </c>
      <c r="L898" s="117">
        <f ca="1">VALUE(IFERROR(VLOOKUP(TEXT(K898,"yyyy-mm-dd"),BDiv_RAW!$L$6:$M$1048576,2,FALSE),0))*$N$2</f>
        <v>0</v>
      </c>
    </row>
    <row r="899" spans="1:12" ht="16.5">
      <c r="A899" s="120">
        <f t="shared" ref="A899:A962" ca="1" si="114">B899</f>
        <v>44750</v>
      </c>
      <c r="B899" s="54">
        <f t="shared" ca="1" si="110"/>
        <v>44750</v>
      </c>
      <c r="C899" s="117">
        <f ca="1">VALUE(IFERROR(VLOOKUP(TEXT(B899,"yyyy-mm-dd"),BDiv_RAW!$C$6:$D$1048576,2,FALSE),0))*$N$2</f>
        <v>0</v>
      </c>
      <c r="D899" s="81">
        <f t="shared" ref="D899:D962" ca="1" si="115">E899</f>
        <v>44750</v>
      </c>
      <c r="E899" s="54">
        <f t="shared" ca="1" si="111"/>
        <v>44750</v>
      </c>
      <c r="F899" s="117">
        <f ca="1">VALUE(IFERROR(VLOOKUP(TEXT(E899,"yyyy-mm-dd"),BDiv_RAW!$F$6:$G$1048576,2,FALSE),0))*$N$2</f>
        <v>0</v>
      </c>
      <c r="G899" s="81">
        <f t="shared" ref="G899:G962" ca="1" si="116">H899</f>
        <v>44750</v>
      </c>
      <c r="H899" s="54">
        <f t="shared" ca="1" si="112"/>
        <v>44750</v>
      </c>
      <c r="I899" s="117">
        <f ca="1">VALUE(IFERROR(VLOOKUP(TEXT(H899,"yyyy-mm-dd"),BDiv_RAW!$I$6:$J$1048576,2,FALSE),0))*$N$2</f>
        <v>0</v>
      </c>
      <c r="J899" s="81">
        <f t="shared" ref="J899:J962" ca="1" si="117">K899</f>
        <v>44750</v>
      </c>
      <c r="K899" s="54">
        <f t="shared" ca="1" si="113"/>
        <v>44750</v>
      </c>
      <c r="L899" s="117">
        <f ca="1">VALUE(IFERROR(VLOOKUP(TEXT(K899,"yyyy-mm-dd"),BDiv_RAW!$L$6:$M$1048576,2,FALSE),0))*$N$2</f>
        <v>0</v>
      </c>
    </row>
    <row r="900" spans="1:12" ht="16.5">
      <c r="A900" s="120">
        <f t="shared" ca="1" si="114"/>
        <v>44751</v>
      </c>
      <c r="B900" s="54">
        <f t="shared" ref="B900:B963" ca="1" si="118">B899+1</f>
        <v>44751</v>
      </c>
      <c r="C900" s="117">
        <f ca="1">VALUE(IFERROR(VLOOKUP(TEXT(B900,"yyyy-mm-dd"),BDiv_RAW!$C$6:$D$1048576,2,FALSE),0))*$N$2</f>
        <v>0</v>
      </c>
      <c r="D900" s="81">
        <f t="shared" ca="1" si="115"/>
        <v>44751</v>
      </c>
      <c r="E900" s="54">
        <f t="shared" ref="E900:E963" ca="1" si="119">E899+1</f>
        <v>44751</v>
      </c>
      <c r="F900" s="117">
        <f ca="1">VALUE(IFERROR(VLOOKUP(TEXT(E900,"yyyy-mm-dd"),BDiv_RAW!$F$6:$G$1048576,2,FALSE),0))*$N$2</f>
        <v>0</v>
      </c>
      <c r="G900" s="81">
        <f t="shared" ca="1" si="116"/>
        <v>44751</v>
      </c>
      <c r="H900" s="54">
        <f t="shared" ref="H900:H963" ca="1" si="120">H899+1</f>
        <v>44751</v>
      </c>
      <c r="I900" s="117">
        <f ca="1">VALUE(IFERROR(VLOOKUP(TEXT(H900,"yyyy-mm-dd"),BDiv_RAW!$I$6:$J$1048576,2,FALSE),0))*$N$2</f>
        <v>0</v>
      </c>
      <c r="J900" s="81">
        <f t="shared" ca="1" si="117"/>
        <v>44751</v>
      </c>
      <c r="K900" s="54">
        <f t="shared" ref="K900:K963" ca="1" si="121">K899+1</f>
        <v>44751</v>
      </c>
      <c r="L900" s="117">
        <f ca="1">VALUE(IFERROR(VLOOKUP(TEXT(K900,"yyyy-mm-dd"),BDiv_RAW!$L$6:$M$1048576,2,FALSE),0))*$N$2</f>
        <v>0</v>
      </c>
    </row>
    <row r="901" spans="1:12" ht="16.5">
      <c r="A901" s="120">
        <f t="shared" ca="1" si="114"/>
        <v>44752</v>
      </c>
      <c r="B901" s="54">
        <f t="shared" ca="1" si="118"/>
        <v>44752</v>
      </c>
      <c r="C901" s="117">
        <f ca="1">VALUE(IFERROR(VLOOKUP(TEXT(B901,"yyyy-mm-dd"),BDiv_RAW!$C$6:$D$1048576,2,FALSE),0))*$N$2</f>
        <v>0</v>
      </c>
      <c r="D901" s="81">
        <f t="shared" ca="1" si="115"/>
        <v>44752</v>
      </c>
      <c r="E901" s="54">
        <f t="shared" ca="1" si="119"/>
        <v>44752</v>
      </c>
      <c r="F901" s="117">
        <f ca="1">VALUE(IFERROR(VLOOKUP(TEXT(E901,"yyyy-mm-dd"),BDiv_RAW!$F$6:$G$1048576,2,FALSE),0))*$N$2</f>
        <v>0</v>
      </c>
      <c r="G901" s="81">
        <f t="shared" ca="1" si="116"/>
        <v>44752</v>
      </c>
      <c r="H901" s="54">
        <f t="shared" ca="1" si="120"/>
        <v>44752</v>
      </c>
      <c r="I901" s="117">
        <f ca="1">VALUE(IFERROR(VLOOKUP(TEXT(H901,"yyyy-mm-dd"),BDiv_RAW!$I$6:$J$1048576,2,FALSE),0))*$N$2</f>
        <v>0</v>
      </c>
      <c r="J901" s="81">
        <f t="shared" ca="1" si="117"/>
        <v>44752</v>
      </c>
      <c r="K901" s="54">
        <f t="shared" ca="1" si="121"/>
        <v>44752</v>
      </c>
      <c r="L901" s="117">
        <f ca="1">VALUE(IFERROR(VLOOKUP(TEXT(K901,"yyyy-mm-dd"),BDiv_RAW!$L$6:$M$1048576,2,FALSE),0))*$N$2</f>
        <v>0</v>
      </c>
    </row>
    <row r="902" spans="1:12" ht="16.5">
      <c r="A902" s="120">
        <f t="shared" ca="1" si="114"/>
        <v>44753</v>
      </c>
      <c r="B902" s="54">
        <f t="shared" ca="1" si="118"/>
        <v>44753</v>
      </c>
      <c r="C902" s="117">
        <f ca="1">VALUE(IFERROR(VLOOKUP(TEXT(B902,"yyyy-mm-dd"),BDiv_RAW!$C$6:$D$1048576,2,FALSE),0))*$N$2</f>
        <v>0</v>
      </c>
      <c r="D902" s="81">
        <f t="shared" ca="1" si="115"/>
        <v>44753</v>
      </c>
      <c r="E902" s="54">
        <f t="shared" ca="1" si="119"/>
        <v>44753</v>
      </c>
      <c r="F902" s="117">
        <f ca="1">VALUE(IFERROR(VLOOKUP(TEXT(E902,"yyyy-mm-dd"),BDiv_RAW!$F$6:$G$1048576,2,FALSE),0))*$N$2</f>
        <v>0</v>
      </c>
      <c r="G902" s="81">
        <f t="shared" ca="1" si="116"/>
        <v>44753</v>
      </c>
      <c r="H902" s="54">
        <f t="shared" ca="1" si="120"/>
        <v>44753</v>
      </c>
      <c r="I902" s="117">
        <f ca="1">VALUE(IFERROR(VLOOKUP(TEXT(H902,"yyyy-mm-dd"),BDiv_RAW!$I$6:$J$1048576,2,FALSE),0))*$N$2</f>
        <v>0</v>
      </c>
      <c r="J902" s="81">
        <f t="shared" ca="1" si="117"/>
        <v>44753</v>
      </c>
      <c r="K902" s="54">
        <f t="shared" ca="1" si="121"/>
        <v>44753</v>
      </c>
      <c r="L902" s="117">
        <f ca="1">VALUE(IFERROR(VLOOKUP(TEXT(K902,"yyyy-mm-dd"),BDiv_RAW!$L$6:$M$1048576,2,FALSE),0))*$N$2</f>
        <v>0</v>
      </c>
    </row>
    <row r="903" spans="1:12" ht="16.5">
      <c r="A903" s="120">
        <f t="shared" ca="1" si="114"/>
        <v>44754</v>
      </c>
      <c r="B903" s="54">
        <f t="shared" ca="1" si="118"/>
        <v>44754</v>
      </c>
      <c r="C903" s="117">
        <f ca="1">VALUE(IFERROR(VLOOKUP(TEXT(B903,"yyyy-mm-dd"),BDiv_RAW!$C$6:$D$1048576,2,FALSE),0))*$N$2</f>
        <v>0</v>
      </c>
      <c r="D903" s="81">
        <f t="shared" ca="1" si="115"/>
        <v>44754</v>
      </c>
      <c r="E903" s="54">
        <f t="shared" ca="1" si="119"/>
        <v>44754</v>
      </c>
      <c r="F903" s="117">
        <f ca="1">VALUE(IFERROR(VLOOKUP(TEXT(E903,"yyyy-mm-dd"),BDiv_RAW!$F$6:$G$1048576,2,FALSE),0))*$N$2</f>
        <v>0</v>
      </c>
      <c r="G903" s="81">
        <f t="shared" ca="1" si="116"/>
        <v>44754</v>
      </c>
      <c r="H903" s="54">
        <f t="shared" ca="1" si="120"/>
        <v>44754</v>
      </c>
      <c r="I903" s="117">
        <f ca="1">VALUE(IFERROR(VLOOKUP(TEXT(H903,"yyyy-mm-dd"),BDiv_RAW!$I$6:$J$1048576,2,FALSE),0))*$N$2</f>
        <v>0</v>
      </c>
      <c r="J903" s="81">
        <f t="shared" ca="1" si="117"/>
        <v>44754</v>
      </c>
      <c r="K903" s="54">
        <f t="shared" ca="1" si="121"/>
        <v>44754</v>
      </c>
      <c r="L903" s="117">
        <f ca="1">VALUE(IFERROR(VLOOKUP(TEXT(K903,"yyyy-mm-dd"),BDiv_RAW!$L$6:$M$1048576,2,FALSE),0))*$N$2</f>
        <v>0</v>
      </c>
    </row>
    <row r="904" spans="1:12" ht="16.5">
      <c r="A904" s="120">
        <f t="shared" ca="1" si="114"/>
        <v>44755</v>
      </c>
      <c r="B904" s="54">
        <f t="shared" ca="1" si="118"/>
        <v>44755</v>
      </c>
      <c r="C904" s="117">
        <f ca="1">VALUE(IFERROR(VLOOKUP(TEXT(B904,"yyyy-mm-dd"),BDiv_RAW!$C$6:$D$1048576,2,FALSE),0))*$N$2</f>
        <v>0</v>
      </c>
      <c r="D904" s="81">
        <f t="shared" ca="1" si="115"/>
        <v>44755</v>
      </c>
      <c r="E904" s="54">
        <f t="shared" ca="1" si="119"/>
        <v>44755</v>
      </c>
      <c r="F904" s="117">
        <f ca="1">VALUE(IFERROR(VLOOKUP(TEXT(E904,"yyyy-mm-dd"),BDiv_RAW!$F$6:$G$1048576,2,FALSE),0))*$N$2</f>
        <v>0</v>
      </c>
      <c r="G904" s="81">
        <f t="shared" ca="1" si="116"/>
        <v>44755</v>
      </c>
      <c r="H904" s="54">
        <f t="shared" ca="1" si="120"/>
        <v>44755</v>
      </c>
      <c r="I904" s="117">
        <f ca="1">VALUE(IFERROR(VLOOKUP(TEXT(H904,"yyyy-mm-dd"),BDiv_RAW!$I$6:$J$1048576,2,FALSE),0))*$N$2</f>
        <v>0</v>
      </c>
      <c r="J904" s="81">
        <f t="shared" ca="1" si="117"/>
        <v>44755</v>
      </c>
      <c r="K904" s="54">
        <f t="shared" ca="1" si="121"/>
        <v>44755</v>
      </c>
      <c r="L904" s="117">
        <f ca="1">VALUE(IFERROR(VLOOKUP(TEXT(K904,"yyyy-mm-dd"),BDiv_RAW!$L$6:$M$1048576,2,FALSE),0))*$N$2</f>
        <v>0</v>
      </c>
    </row>
    <row r="905" spans="1:12" ht="16.5">
      <c r="A905" s="120">
        <f t="shared" ca="1" si="114"/>
        <v>44756</v>
      </c>
      <c r="B905" s="54">
        <f t="shared" ca="1" si="118"/>
        <v>44756</v>
      </c>
      <c r="C905" s="117">
        <f ca="1">VALUE(IFERROR(VLOOKUP(TEXT(B905,"yyyy-mm-dd"),BDiv_RAW!$C$6:$D$1048576,2,FALSE),0))*$N$2</f>
        <v>0</v>
      </c>
      <c r="D905" s="81">
        <f t="shared" ca="1" si="115"/>
        <v>44756</v>
      </c>
      <c r="E905" s="54">
        <f t="shared" ca="1" si="119"/>
        <v>44756</v>
      </c>
      <c r="F905" s="117">
        <f ca="1">VALUE(IFERROR(VLOOKUP(TEXT(E905,"yyyy-mm-dd"),BDiv_RAW!$F$6:$G$1048576,2,FALSE),0))*$N$2</f>
        <v>0</v>
      </c>
      <c r="G905" s="81">
        <f t="shared" ca="1" si="116"/>
        <v>44756</v>
      </c>
      <c r="H905" s="54">
        <f t="shared" ca="1" si="120"/>
        <v>44756</v>
      </c>
      <c r="I905" s="117">
        <f ca="1">VALUE(IFERROR(VLOOKUP(TEXT(H905,"yyyy-mm-dd"),BDiv_RAW!$I$6:$J$1048576,2,FALSE),0))*$N$2</f>
        <v>0</v>
      </c>
      <c r="J905" s="81">
        <f t="shared" ca="1" si="117"/>
        <v>44756</v>
      </c>
      <c r="K905" s="54">
        <f t="shared" ca="1" si="121"/>
        <v>44756</v>
      </c>
      <c r="L905" s="117">
        <f ca="1">VALUE(IFERROR(VLOOKUP(TEXT(K905,"yyyy-mm-dd"),BDiv_RAW!$L$6:$M$1048576,2,FALSE),0))*$N$2</f>
        <v>0</v>
      </c>
    </row>
    <row r="906" spans="1:12" ht="16.5">
      <c r="A906" s="120">
        <f t="shared" ca="1" si="114"/>
        <v>44757</v>
      </c>
      <c r="B906" s="54">
        <f t="shared" ca="1" si="118"/>
        <v>44757</v>
      </c>
      <c r="C906" s="117">
        <f ca="1">VALUE(IFERROR(VLOOKUP(TEXT(B906,"yyyy-mm-dd"),BDiv_RAW!$C$6:$D$1048576,2,FALSE),0))*$N$2</f>
        <v>0</v>
      </c>
      <c r="D906" s="81">
        <f t="shared" ca="1" si="115"/>
        <v>44757</v>
      </c>
      <c r="E906" s="54">
        <f t="shared" ca="1" si="119"/>
        <v>44757</v>
      </c>
      <c r="F906" s="117">
        <f ca="1">VALUE(IFERROR(VLOOKUP(TEXT(E906,"yyyy-mm-dd"),BDiv_RAW!$F$6:$G$1048576,2,FALSE),0))*$N$2</f>
        <v>0</v>
      </c>
      <c r="G906" s="81">
        <f t="shared" ca="1" si="116"/>
        <v>44757</v>
      </c>
      <c r="H906" s="54">
        <f t="shared" ca="1" si="120"/>
        <v>44757</v>
      </c>
      <c r="I906" s="117">
        <f ca="1">VALUE(IFERROR(VLOOKUP(TEXT(H906,"yyyy-mm-dd"),BDiv_RAW!$I$6:$J$1048576,2,FALSE),0))*$N$2</f>
        <v>0</v>
      </c>
      <c r="J906" s="81">
        <f t="shared" ca="1" si="117"/>
        <v>44757</v>
      </c>
      <c r="K906" s="54">
        <f t="shared" ca="1" si="121"/>
        <v>44757</v>
      </c>
      <c r="L906" s="117">
        <f ca="1">VALUE(IFERROR(VLOOKUP(TEXT(K906,"yyyy-mm-dd"),BDiv_RAW!$L$6:$M$1048576,2,FALSE),0))*$N$2</f>
        <v>0</v>
      </c>
    </row>
    <row r="907" spans="1:12" ht="16.5">
      <c r="A907" s="120">
        <f t="shared" ca="1" si="114"/>
        <v>44758</v>
      </c>
      <c r="B907" s="54">
        <f t="shared" ca="1" si="118"/>
        <v>44758</v>
      </c>
      <c r="C907" s="117">
        <f ca="1">VALUE(IFERROR(VLOOKUP(TEXT(B907,"yyyy-mm-dd"),BDiv_RAW!$C$6:$D$1048576,2,FALSE),0))*$N$2</f>
        <v>0</v>
      </c>
      <c r="D907" s="81">
        <f t="shared" ca="1" si="115"/>
        <v>44758</v>
      </c>
      <c r="E907" s="54">
        <f t="shared" ca="1" si="119"/>
        <v>44758</v>
      </c>
      <c r="F907" s="117">
        <f ca="1">VALUE(IFERROR(VLOOKUP(TEXT(E907,"yyyy-mm-dd"),BDiv_RAW!$F$6:$G$1048576,2,FALSE),0))*$N$2</f>
        <v>0</v>
      </c>
      <c r="G907" s="81">
        <f t="shared" ca="1" si="116"/>
        <v>44758</v>
      </c>
      <c r="H907" s="54">
        <f t="shared" ca="1" si="120"/>
        <v>44758</v>
      </c>
      <c r="I907" s="117">
        <f ca="1">VALUE(IFERROR(VLOOKUP(TEXT(H907,"yyyy-mm-dd"),BDiv_RAW!$I$6:$J$1048576,2,FALSE),0))*$N$2</f>
        <v>0</v>
      </c>
      <c r="J907" s="81">
        <f t="shared" ca="1" si="117"/>
        <v>44758</v>
      </c>
      <c r="K907" s="54">
        <f t="shared" ca="1" si="121"/>
        <v>44758</v>
      </c>
      <c r="L907" s="117">
        <f ca="1">VALUE(IFERROR(VLOOKUP(TEXT(K907,"yyyy-mm-dd"),BDiv_RAW!$L$6:$M$1048576,2,FALSE),0))*$N$2</f>
        <v>0</v>
      </c>
    </row>
    <row r="908" spans="1:12" ht="16.5">
      <c r="A908" s="120">
        <f t="shared" ca="1" si="114"/>
        <v>44759</v>
      </c>
      <c r="B908" s="54">
        <f t="shared" ca="1" si="118"/>
        <v>44759</v>
      </c>
      <c r="C908" s="117">
        <f ca="1">VALUE(IFERROR(VLOOKUP(TEXT(B908,"yyyy-mm-dd"),BDiv_RAW!$C$6:$D$1048576,2,FALSE),0))*$N$2</f>
        <v>0</v>
      </c>
      <c r="D908" s="81">
        <f t="shared" ca="1" si="115"/>
        <v>44759</v>
      </c>
      <c r="E908" s="54">
        <f t="shared" ca="1" si="119"/>
        <v>44759</v>
      </c>
      <c r="F908" s="117">
        <f ca="1">VALUE(IFERROR(VLOOKUP(TEXT(E908,"yyyy-mm-dd"),BDiv_RAW!$F$6:$G$1048576,2,FALSE),0))*$N$2</f>
        <v>0</v>
      </c>
      <c r="G908" s="81">
        <f t="shared" ca="1" si="116"/>
        <v>44759</v>
      </c>
      <c r="H908" s="54">
        <f t="shared" ca="1" si="120"/>
        <v>44759</v>
      </c>
      <c r="I908" s="117">
        <f ca="1">VALUE(IFERROR(VLOOKUP(TEXT(H908,"yyyy-mm-dd"),BDiv_RAW!$I$6:$J$1048576,2,FALSE),0))*$N$2</f>
        <v>0</v>
      </c>
      <c r="J908" s="81">
        <f t="shared" ca="1" si="117"/>
        <v>44759</v>
      </c>
      <c r="K908" s="54">
        <f t="shared" ca="1" si="121"/>
        <v>44759</v>
      </c>
      <c r="L908" s="117">
        <f ca="1">VALUE(IFERROR(VLOOKUP(TEXT(K908,"yyyy-mm-dd"),BDiv_RAW!$L$6:$M$1048576,2,FALSE),0))*$N$2</f>
        <v>0</v>
      </c>
    </row>
    <row r="909" spans="1:12" ht="16.5">
      <c r="A909" s="120">
        <f t="shared" ca="1" si="114"/>
        <v>44760</v>
      </c>
      <c r="B909" s="54">
        <f t="shared" ca="1" si="118"/>
        <v>44760</v>
      </c>
      <c r="C909" s="117">
        <f ca="1">VALUE(IFERROR(VLOOKUP(TEXT(B909,"yyyy-mm-dd"),BDiv_RAW!$C$6:$D$1048576,2,FALSE),0))*$N$2</f>
        <v>0</v>
      </c>
      <c r="D909" s="81">
        <f t="shared" ca="1" si="115"/>
        <v>44760</v>
      </c>
      <c r="E909" s="54">
        <f t="shared" ca="1" si="119"/>
        <v>44760</v>
      </c>
      <c r="F909" s="117">
        <f ca="1">VALUE(IFERROR(VLOOKUP(TEXT(E909,"yyyy-mm-dd"),BDiv_RAW!$F$6:$G$1048576,2,FALSE),0))*$N$2</f>
        <v>0</v>
      </c>
      <c r="G909" s="81">
        <f t="shared" ca="1" si="116"/>
        <v>44760</v>
      </c>
      <c r="H909" s="54">
        <f t="shared" ca="1" si="120"/>
        <v>44760</v>
      </c>
      <c r="I909" s="117">
        <f ca="1">VALUE(IFERROR(VLOOKUP(TEXT(H909,"yyyy-mm-dd"),BDiv_RAW!$I$6:$J$1048576,2,FALSE),0))*$N$2</f>
        <v>0</v>
      </c>
      <c r="J909" s="81">
        <f t="shared" ca="1" si="117"/>
        <v>44760</v>
      </c>
      <c r="K909" s="54">
        <f t="shared" ca="1" si="121"/>
        <v>44760</v>
      </c>
      <c r="L909" s="117">
        <f ca="1">VALUE(IFERROR(VLOOKUP(TEXT(K909,"yyyy-mm-dd"),BDiv_RAW!$L$6:$M$1048576,2,FALSE),0))*$N$2</f>
        <v>0</v>
      </c>
    </row>
    <row r="910" spans="1:12" ht="16.5">
      <c r="A910" s="120">
        <f t="shared" ca="1" si="114"/>
        <v>44761</v>
      </c>
      <c r="B910" s="54">
        <f t="shared" ca="1" si="118"/>
        <v>44761</v>
      </c>
      <c r="C910" s="117">
        <f ca="1">VALUE(IFERROR(VLOOKUP(TEXT(B910,"yyyy-mm-dd"),BDiv_RAW!$C$6:$D$1048576,2,FALSE),0))*$N$2</f>
        <v>0</v>
      </c>
      <c r="D910" s="81">
        <f t="shared" ca="1" si="115"/>
        <v>44761</v>
      </c>
      <c r="E910" s="54">
        <f t="shared" ca="1" si="119"/>
        <v>44761</v>
      </c>
      <c r="F910" s="117">
        <f ca="1">VALUE(IFERROR(VLOOKUP(TEXT(E910,"yyyy-mm-dd"),BDiv_RAW!$F$6:$G$1048576,2,FALSE),0))*$N$2</f>
        <v>0</v>
      </c>
      <c r="G910" s="81">
        <f t="shared" ca="1" si="116"/>
        <v>44761</v>
      </c>
      <c r="H910" s="54">
        <f t="shared" ca="1" si="120"/>
        <v>44761</v>
      </c>
      <c r="I910" s="117">
        <f ca="1">VALUE(IFERROR(VLOOKUP(TEXT(H910,"yyyy-mm-dd"),BDiv_RAW!$I$6:$J$1048576,2,FALSE),0))*$N$2</f>
        <v>0</v>
      </c>
      <c r="J910" s="81">
        <f t="shared" ca="1" si="117"/>
        <v>44761</v>
      </c>
      <c r="K910" s="54">
        <f t="shared" ca="1" si="121"/>
        <v>44761</v>
      </c>
      <c r="L910" s="117">
        <f ca="1">VALUE(IFERROR(VLOOKUP(TEXT(K910,"yyyy-mm-dd"),BDiv_RAW!$L$6:$M$1048576,2,FALSE),0))*$N$2</f>
        <v>0</v>
      </c>
    </row>
    <row r="911" spans="1:12" ht="16.5">
      <c r="A911" s="120">
        <f t="shared" ca="1" si="114"/>
        <v>44762</v>
      </c>
      <c r="B911" s="54">
        <f t="shared" ca="1" si="118"/>
        <v>44762</v>
      </c>
      <c r="C911" s="117">
        <f ca="1">VALUE(IFERROR(VLOOKUP(TEXT(B911,"yyyy-mm-dd"),BDiv_RAW!$C$6:$D$1048576,2,FALSE),0))*$N$2</f>
        <v>0</v>
      </c>
      <c r="D911" s="81">
        <f t="shared" ca="1" si="115"/>
        <v>44762</v>
      </c>
      <c r="E911" s="54">
        <f t="shared" ca="1" si="119"/>
        <v>44762</v>
      </c>
      <c r="F911" s="117">
        <f ca="1">VALUE(IFERROR(VLOOKUP(TEXT(E911,"yyyy-mm-dd"),BDiv_RAW!$F$6:$G$1048576,2,FALSE),0))*$N$2</f>
        <v>0</v>
      </c>
      <c r="G911" s="81">
        <f t="shared" ca="1" si="116"/>
        <v>44762</v>
      </c>
      <c r="H911" s="54">
        <f t="shared" ca="1" si="120"/>
        <v>44762</v>
      </c>
      <c r="I911" s="117">
        <f ca="1">VALUE(IFERROR(VLOOKUP(TEXT(H911,"yyyy-mm-dd"),BDiv_RAW!$I$6:$J$1048576,2,FALSE),0))*$N$2</f>
        <v>0</v>
      </c>
      <c r="J911" s="81">
        <f t="shared" ca="1" si="117"/>
        <v>44762</v>
      </c>
      <c r="K911" s="54">
        <f t="shared" ca="1" si="121"/>
        <v>44762</v>
      </c>
      <c r="L911" s="117">
        <f ca="1">VALUE(IFERROR(VLOOKUP(TEXT(K911,"yyyy-mm-dd"),BDiv_RAW!$L$6:$M$1048576,2,FALSE),0))*$N$2</f>
        <v>0</v>
      </c>
    </row>
    <row r="912" spans="1:12" ht="16.5">
      <c r="A912" s="120">
        <f t="shared" ca="1" si="114"/>
        <v>44763</v>
      </c>
      <c r="B912" s="54">
        <f t="shared" ca="1" si="118"/>
        <v>44763</v>
      </c>
      <c r="C912" s="117">
        <f ca="1">VALUE(IFERROR(VLOOKUP(TEXT(B912,"yyyy-mm-dd"),BDiv_RAW!$C$6:$D$1048576,2,FALSE),0))*$N$2</f>
        <v>0</v>
      </c>
      <c r="D912" s="81">
        <f t="shared" ca="1" si="115"/>
        <v>44763</v>
      </c>
      <c r="E912" s="54">
        <f t="shared" ca="1" si="119"/>
        <v>44763</v>
      </c>
      <c r="F912" s="117">
        <f ca="1">VALUE(IFERROR(VLOOKUP(TEXT(E912,"yyyy-mm-dd"),BDiv_RAW!$F$6:$G$1048576,2,FALSE),0))*$N$2</f>
        <v>0</v>
      </c>
      <c r="G912" s="81">
        <f t="shared" ca="1" si="116"/>
        <v>44763</v>
      </c>
      <c r="H912" s="54">
        <f t="shared" ca="1" si="120"/>
        <v>44763</v>
      </c>
      <c r="I912" s="117">
        <f ca="1">VALUE(IFERROR(VLOOKUP(TEXT(H912,"yyyy-mm-dd"),BDiv_RAW!$I$6:$J$1048576,2,FALSE),0))*$N$2</f>
        <v>0</v>
      </c>
      <c r="J912" s="81">
        <f t="shared" ca="1" si="117"/>
        <v>44763</v>
      </c>
      <c r="K912" s="54">
        <f t="shared" ca="1" si="121"/>
        <v>44763</v>
      </c>
      <c r="L912" s="117">
        <f ca="1">VALUE(IFERROR(VLOOKUP(TEXT(K912,"yyyy-mm-dd"),BDiv_RAW!$L$6:$M$1048576,2,FALSE),0))*$N$2</f>
        <v>0</v>
      </c>
    </row>
    <row r="913" spans="1:12" ht="16.5">
      <c r="A913" s="120">
        <f t="shared" ca="1" si="114"/>
        <v>44764</v>
      </c>
      <c r="B913" s="54">
        <f t="shared" ca="1" si="118"/>
        <v>44764</v>
      </c>
      <c r="C913" s="117">
        <f ca="1">VALUE(IFERROR(VLOOKUP(TEXT(B913,"yyyy-mm-dd"),BDiv_RAW!$C$6:$D$1048576,2,FALSE),0))*$N$2</f>
        <v>0</v>
      </c>
      <c r="D913" s="81">
        <f t="shared" ca="1" si="115"/>
        <v>44764</v>
      </c>
      <c r="E913" s="54">
        <f t="shared" ca="1" si="119"/>
        <v>44764</v>
      </c>
      <c r="F913" s="117">
        <f ca="1">VALUE(IFERROR(VLOOKUP(TEXT(E913,"yyyy-mm-dd"),BDiv_RAW!$F$6:$G$1048576,2,FALSE),0))*$N$2</f>
        <v>0</v>
      </c>
      <c r="G913" s="81">
        <f t="shared" ca="1" si="116"/>
        <v>44764</v>
      </c>
      <c r="H913" s="54">
        <f t="shared" ca="1" si="120"/>
        <v>44764</v>
      </c>
      <c r="I913" s="117">
        <f ca="1">VALUE(IFERROR(VLOOKUP(TEXT(H913,"yyyy-mm-dd"),BDiv_RAW!$I$6:$J$1048576,2,FALSE),0))*$N$2</f>
        <v>0</v>
      </c>
      <c r="J913" s="81">
        <f t="shared" ca="1" si="117"/>
        <v>44764</v>
      </c>
      <c r="K913" s="54">
        <f t="shared" ca="1" si="121"/>
        <v>44764</v>
      </c>
      <c r="L913" s="117">
        <f ca="1">VALUE(IFERROR(VLOOKUP(TEXT(K913,"yyyy-mm-dd"),BDiv_RAW!$L$6:$M$1048576,2,FALSE),0))*$N$2</f>
        <v>0</v>
      </c>
    </row>
    <row r="914" spans="1:12" ht="16.5">
      <c r="A914" s="120">
        <f t="shared" ca="1" si="114"/>
        <v>44765</v>
      </c>
      <c r="B914" s="54">
        <f t="shared" ca="1" si="118"/>
        <v>44765</v>
      </c>
      <c r="C914" s="117">
        <f ca="1">VALUE(IFERROR(VLOOKUP(TEXT(B914,"yyyy-mm-dd"),BDiv_RAW!$C$6:$D$1048576,2,FALSE),0))*$N$2</f>
        <v>0</v>
      </c>
      <c r="D914" s="81">
        <f t="shared" ca="1" si="115"/>
        <v>44765</v>
      </c>
      <c r="E914" s="54">
        <f t="shared" ca="1" si="119"/>
        <v>44765</v>
      </c>
      <c r="F914" s="117">
        <f ca="1">VALUE(IFERROR(VLOOKUP(TEXT(E914,"yyyy-mm-dd"),BDiv_RAW!$F$6:$G$1048576,2,FALSE),0))*$N$2</f>
        <v>0</v>
      </c>
      <c r="G914" s="81">
        <f t="shared" ca="1" si="116"/>
        <v>44765</v>
      </c>
      <c r="H914" s="54">
        <f t="shared" ca="1" si="120"/>
        <v>44765</v>
      </c>
      <c r="I914" s="117">
        <f ca="1">VALUE(IFERROR(VLOOKUP(TEXT(H914,"yyyy-mm-dd"),BDiv_RAW!$I$6:$J$1048576,2,FALSE),0))*$N$2</f>
        <v>0</v>
      </c>
      <c r="J914" s="81">
        <f t="shared" ca="1" si="117"/>
        <v>44765</v>
      </c>
      <c r="K914" s="54">
        <f t="shared" ca="1" si="121"/>
        <v>44765</v>
      </c>
      <c r="L914" s="117">
        <f ca="1">VALUE(IFERROR(VLOOKUP(TEXT(K914,"yyyy-mm-dd"),BDiv_RAW!$L$6:$M$1048576,2,FALSE),0))*$N$2</f>
        <v>0</v>
      </c>
    </row>
    <row r="915" spans="1:12" ht="16.5">
      <c r="A915" s="120">
        <f t="shared" ca="1" si="114"/>
        <v>44766</v>
      </c>
      <c r="B915" s="54">
        <f t="shared" ca="1" si="118"/>
        <v>44766</v>
      </c>
      <c r="C915" s="117">
        <f ca="1">VALUE(IFERROR(VLOOKUP(TEXT(B915,"yyyy-mm-dd"),BDiv_RAW!$C$6:$D$1048576,2,FALSE),0))*$N$2</f>
        <v>0</v>
      </c>
      <c r="D915" s="81">
        <f t="shared" ca="1" si="115"/>
        <v>44766</v>
      </c>
      <c r="E915" s="54">
        <f t="shared" ca="1" si="119"/>
        <v>44766</v>
      </c>
      <c r="F915" s="117">
        <f ca="1">VALUE(IFERROR(VLOOKUP(TEXT(E915,"yyyy-mm-dd"),BDiv_RAW!$F$6:$G$1048576,2,FALSE),0))*$N$2</f>
        <v>0</v>
      </c>
      <c r="G915" s="81">
        <f t="shared" ca="1" si="116"/>
        <v>44766</v>
      </c>
      <c r="H915" s="54">
        <f t="shared" ca="1" si="120"/>
        <v>44766</v>
      </c>
      <c r="I915" s="117">
        <f ca="1">VALUE(IFERROR(VLOOKUP(TEXT(H915,"yyyy-mm-dd"),BDiv_RAW!$I$6:$J$1048576,2,FALSE),0))*$N$2</f>
        <v>0</v>
      </c>
      <c r="J915" s="81">
        <f t="shared" ca="1" si="117"/>
        <v>44766</v>
      </c>
      <c r="K915" s="54">
        <f t="shared" ca="1" si="121"/>
        <v>44766</v>
      </c>
      <c r="L915" s="117">
        <f ca="1">VALUE(IFERROR(VLOOKUP(TEXT(K915,"yyyy-mm-dd"),BDiv_RAW!$L$6:$M$1048576,2,FALSE),0))*$N$2</f>
        <v>0</v>
      </c>
    </row>
    <row r="916" spans="1:12" ht="16.5">
      <c r="A916" s="120">
        <f t="shared" ca="1" si="114"/>
        <v>44767</v>
      </c>
      <c r="B916" s="54">
        <f t="shared" ca="1" si="118"/>
        <v>44767</v>
      </c>
      <c r="C916" s="117">
        <f ca="1">VALUE(IFERROR(VLOOKUP(TEXT(B916,"yyyy-mm-dd"),BDiv_RAW!$C$6:$D$1048576,2,FALSE),0))*$N$2</f>
        <v>0</v>
      </c>
      <c r="D916" s="81">
        <f t="shared" ca="1" si="115"/>
        <v>44767</v>
      </c>
      <c r="E916" s="54">
        <f t="shared" ca="1" si="119"/>
        <v>44767</v>
      </c>
      <c r="F916" s="117">
        <f ca="1">VALUE(IFERROR(VLOOKUP(TEXT(E916,"yyyy-mm-dd"),BDiv_RAW!$F$6:$G$1048576,2,FALSE),0))*$N$2</f>
        <v>0</v>
      </c>
      <c r="G916" s="81">
        <f t="shared" ca="1" si="116"/>
        <v>44767</v>
      </c>
      <c r="H916" s="54">
        <f t="shared" ca="1" si="120"/>
        <v>44767</v>
      </c>
      <c r="I916" s="117">
        <f ca="1">VALUE(IFERROR(VLOOKUP(TEXT(H916,"yyyy-mm-dd"),BDiv_RAW!$I$6:$J$1048576,2,FALSE),0))*$N$2</f>
        <v>0</v>
      </c>
      <c r="J916" s="81">
        <f t="shared" ca="1" si="117"/>
        <v>44767</v>
      </c>
      <c r="K916" s="54">
        <f t="shared" ca="1" si="121"/>
        <v>44767</v>
      </c>
      <c r="L916" s="117">
        <f ca="1">VALUE(IFERROR(VLOOKUP(TEXT(K916,"yyyy-mm-dd"),BDiv_RAW!$L$6:$M$1048576,2,FALSE),0))*$N$2</f>
        <v>0</v>
      </c>
    </row>
    <row r="917" spans="1:12" ht="16.5">
      <c r="A917" s="120">
        <f t="shared" ca="1" si="114"/>
        <v>44768</v>
      </c>
      <c r="B917" s="54">
        <f t="shared" ca="1" si="118"/>
        <v>44768</v>
      </c>
      <c r="C917" s="117">
        <f ca="1">VALUE(IFERROR(VLOOKUP(TEXT(B917,"yyyy-mm-dd"),BDiv_RAW!$C$6:$D$1048576,2,FALSE),0))*$N$2</f>
        <v>0</v>
      </c>
      <c r="D917" s="81">
        <f t="shared" ca="1" si="115"/>
        <v>44768</v>
      </c>
      <c r="E917" s="54">
        <f t="shared" ca="1" si="119"/>
        <v>44768</v>
      </c>
      <c r="F917" s="117">
        <f ca="1">VALUE(IFERROR(VLOOKUP(TEXT(E917,"yyyy-mm-dd"),BDiv_RAW!$F$6:$G$1048576,2,FALSE),0))*$N$2</f>
        <v>0</v>
      </c>
      <c r="G917" s="81">
        <f t="shared" ca="1" si="116"/>
        <v>44768</v>
      </c>
      <c r="H917" s="54">
        <f t="shared" ca="1" si="120"/>
        <v>44768</v>
      </c>
      <c r="I917" s="117">
        <f ca="1">VALUE(IFERROR(VLOOKUP(TEXT(H917,"yyyy-mm-dd"),BDiv_RAW!$I$6:$J$1048576,2,FALSE),0))*$N$2</f>
        <v>0</v>
      </c>
      <c r="J917" s="81">
        <f t="shared" ca="1" si="117"/>
        <v>44768</v>
      </c>
      <c r="K917" s="54">
        <f t="shared" ca="1" si="121"/>
        <v>44768</v>
      </c>
      <c r="L917" s="117">
        <f ca="1">VALUE(IFERROR(VLOOKUP(TEXT(K917,"yyyy-mm-dd"),BDiv_RAW!$L$6:$M$1048576,2,FALSE),0))*$N$2</f>
        <v>0</v>
      </c>
    </row>
    <row r="918" spans="1:12" ht="16.5">
      <c r="A918" s="120">
        <f t="shared" ca="1" si="114"/>
        <v>44769</v>
      </c>
      <c r="B918" s="54">
        <f t="shared" ca="1" si="118"/>
        <v>44769</v>
      </c>
      <c r="C918" s="117">
        <f ca="1">VALUE(IFERROR(VLOOKUP(TEXT(B918,"yyyy-mm-dd"),BDiv_RAW!$C$6:$D$1048576,2,FALSE),0))*$N$2</f>
        <v>0</v>
      </c>
      <c r="D918" s="81">
        <f t="shared" ca="1" si="115"/>
        <v>44769</v>
      </c>
      <c r="E918" s="54">
        <f t="shared" ca="1" si="119"/>
        <v>44769</v>
      </c>
      <c r="F918" s="117">
        <f ca="1">VALUE(IFERROR(VLOOKUP(TEXT(E918,"yyyy-mm-dd"),BDiv_RAW!$F$6:$G$1048576,2,FALSE),0))*$N$2</f>
        <v>0</v>
      </c>
      <c r="G918" s="81">
        <f t="shared" ca="1" si="116"/>
        <v>44769</v>
      </c>
      <c r="H918" s="54">
        <f t="shared" ca="1" si="120"/>
        <v>44769</v>
      </c>
      <c r="I918" s="117">
        <f ca="1">VALUE(IFERROR(VLOOKUP(TEXT(H918,"yyyy-mm-dd"),BDiv_RAW!$I$6:$J$1048576,2,FALSE),0))*$N$2</f>
        <v>0</v>
      </c>
      <c r="J918" s="81">
        <f t="shared" ca="1" si="117"/>
        <v>44769</v>
      </c>
      <c r="K918" s="54">
        <f t="shared" ca="1" si="121"/>
        <v>44769</v>
      </c>
      <c r="L918" s="117">
        <f ca="1">VALUE(IFERROR(VLOOKUP(TEXT(K918,"yyyy-mm-dd"),BDiv_RAW!$L$6:$M$1048576,2,FALSE),0))*$N$2</f>
        <v>0</v>
      </c>
    </row>
    <row r="919" spans="1:12" ht="16.5">
      <c r="A919" s="120">
        <f t="shared" ca="1" si="114"/>
        <v>44770</v>
      </c>
      <c r="B919" s="54">
        <f t="shared" ca="1" si="118"/>
        <v>44770</v>
      </c>
      <c r="C919" s="117">
        <f ca="1">VALUE(IFERROR(VLOOKUP(TEXT(B919,"yyyy-mm-dd"),BDiv_RAW!$C$6:$D$1048576,2,FALSE),0))*$N$2</f>
        <v>0</v>
      </c>
      <c r="D919" s="81">
        <f t="shared" ca="1" si="115"/>
        <v>44770</v>
      </c>
      <c r="E919" s="54">
        <f t="shared" ca="1" si="119"/>
        <v>44770</v>
      </c>
      <c r="F919" s="117">
        <f ca="1">VALUE(IFERROR(VLOOKUP(TEXT(E919,"yyyy-mm-dd"),BDiv_RAW!$F$6:$G$1048576,2,FALSE),0))*$N$2</f>
        <v>0</v>
      </c>
      <c r="G919" s="81">
        <f t="shared" ca="1" si="116"/>
        <v>44770</v>
      </c>
      <c r="H919" s="54">
        <f t="shared" ca="1" si="120"/>
        <v>44770</v>
      </c>
      <c r="I919" s="117">
        <f ca="1">VALUE(IFERROR(VLOOKUP(TEXT(H919,"yyyy-mm-dd"),BDiv_RAW!$I$6:$J$1048576,2,FALSE),0))*$N$2</f>
        <v>0</v>
      </c>
      <c r="J919" s="81">
        <f t="shared" ca="1" si="117"/>
        <v>44770</v>
      </c>
      <c r="K919" s="54">
        <f t="shared" ca="1" si="121"/>
        <v>44770</v>
      </c>
      <c r="L919" s="117">
        <f ca="1">VALUE(IFERROR(VLOOKUP(TEXT(K919,"yyyy-mm-dd"),BDiv_RAW!$L$6:$M$1048576,2,FALSE),0))*$N$2</f>
        <v>0</v>
      </c>
    </row>
    <row r="920" spans="1:12" ht="16.5">
      <c r="A920" s="120">
        <f t="shared" ca="1" si="114"/>
        <v>44771</v>
      </c>
      <c r="B920" s="54">
        <f t="shared" ca="1" si="118"/>
        <v>44771</v>
      </c>
      <c r="C920" s="117">
        <f ca="1">VALUE(IFERROR(VLOOKUP(TEXT(B920,"yyyy-mm-dd"),BDiv_RAW!$C$6:$D$1048576,2,FALSE),0))*$N$2</f>
        <v>0</v>
      </c>
      <c r="D920" s="81">
        <f t="shared" ca="1" si="115"/>
        <v>44771</v>
      </c>
      <c r="E920" s="54">
        <f t="shared" ca="1" si="119"/>
        <v>44771</v>
      </c>
      <c r="F920" s="117">
        <f ca="1">VALUE(IFERROR(VLOOKUP(TEXT(E920,"yyyy-mm-dd"),BDiv_RAW!$F$6:$G$1048576,2,FALSE),0))*$N$2</f>
        <v>0</v>
      </c>
      <c r="G920" s="81">
        <f t="shared" ca="1" si="116"/>
        <v>44771</v>
      </c>
      <c r="H920" s="54">
        <f t="shared" ca="1" si="120"/>
        <v>44771</v>
      </c>
      <c r="I920" s="117">
        <f ca="1">VALUE(IFERROR(VLOOKUP(TEXT(H920,"yyyy-mm-dd"),BDiv_RAW!$I$6:$J$1048576,2,FALSE),0))*$N$2</f>
        <v>0</v>
      </c>
      <c r="J920" s="81">
        <f t="shared" ca="1" si="117"/>
        <v>44771</v>
      </c>
      <c r="K920" s="54">
        <f t="shared" ca="1" si="121"/>
        <v>44771</v>
      </c>
      <c r="L920" s="117">
        <f ca="1">VALUE(IFERROR(VLOOKUP(TEXT(K920,"yyyy-mm-dd"),BDiv_RAW!$L$6:$M$1048576,2,FALSE),0))*$N$2</f>
        <v>0</v>
      </c>
    </row>
    <row r="921" spans="1:12" ht="16.5">
      <c r="A921" s="120">
        <f t="shared" ca="1" si="114"/>
        <v>44772</v>
      </c>
      <c r="B921" s="54">
        <f t="shared" ca="1" si="118"/>
        <v>44772</v>
      </c>
      <c r="C921" s="117">
        <f ca="1">VALUE(IFERROR(VLOOKUP(TEXT(B921,"yyyy-mm-dd"),BDiv_RAW!$C$6:$D$1048576,2,FALSE),0))*$N$2</f>
        <v>0</v>
      </c>
      <c r="D921" s="81">
        <f t="shared" ca="1" si="115"/>
        <v>44772</v>
      </c>
      <c r="E921" s="54">
        <f t="shared" ca="1" si="119"/>
        <v>44772</v>
      </c>
      <c r="F921" s="117">
        <f ca="1">VALUE(IFERROR(VLOOKUP(TEXT(E921,"yyyy-mm-dd"),BDiv_RAW!$F$6:$G$1048576,2,FALSE),0))*$N$2</f>
        <v>0</v>
      </c>
      <c r="G921" s="81">
        <f t="shared" ca="1" si="116"/>
        <v>44772</v>
      </c>
      <c r="H921" s="54">
        <f t="shared" ca="1" si="120"/>
        <v>44772</v>
      </c>
      <c r="I921" s="117">
        <f ca="1">VALUE(IFERROR(VLOOKUP(TEXT(H921,"yyyy-mm-dd"),BDiv_RAW!$I$6:$J$1048576,2,FALSE),0))*$N$2</f>
        <v>0</v>
      </c>
      <c r="J921" s="81">
        <f t="shared" ca="1" si="117"/>
        <v>44772</v>
      </c>
      <c r="K921" s="54">
        <f t="shared" ca="1" si="121"/>
        <v>44772</v>
      </c>
      <c r="L921" s="117">
        <f ca="1">VALUE(IFERROR(VLOOKUP(TEXT(K921,"yyyy-mm-dd"),BDiv_RAW!$L$6:$M$1048576,2,FALSE),0))*$N$2</f>
        <v>0</v>
      </c>
    </row>
    <row r="922" spans="1:12" ht="16.5">
      <c r="A922" s="120">
        <f t="shared" ca="1" si="114"/>
        <v>44773</v>
      </c>
      <c r="B922" s="54">
        <f t="shared" ca="1" si="118"/>
        <v>44773</v>
      </c>
      <c r="C922" s="117">
        <f ca="1">VALUE(IFERROR(VLOOKUP(TEXT(B922,"yyyy-mm-dd"),BDiv_RAW!$C$6:$D$1048576,2,FALSE),0))*$N$2</f>
        <v>0</v>
      </c>
      <c r="D922" s="81">
        <f t="shared" ca="1" si="115"/>
        <v>44773</v>
      </c>
      <c r="E922" s="54">
        <f t="shared" ca="1" si="119"/>
        <v>44773</v>
      </c>
      <c r="F922" s="117">
        <f ca="1">VALUE(IFERROR(VLOOKUP(TEXT(E922,"yyyy-mm-dd"),BDiv_RAW!$F$6:$G$1048576,2,FALSE),0))*$N$2</f>
        <v>0</v>
      </c>
      <c r="G922" s="81">
        <f t="shared" ca="1" si="116"/>
        <v>44773</v>
      </c>
      <c r="H922" s="54">
        <f t="shared" ca="1" si="120"/>
        <v>44773</v>
      </c>
      <c r="I922" s="117">
        <f ca="1">VALUE(IFERROR(VLOOKUP(TEXT(H922,"yyyy-mm-dd"),BDiv_RAW!$I$6:$J$1048576,2,FALSE),0))*$N$2</f>
        <v>0</v>
      </c>
      <c r="J922" s="81">
        <f t="shared" ca="1" si="117"/>
        <v>44773</v>
      </c>
      <c r="K922" s="54">
        <f t="shared" ca="1" si="121"/>
        <v>44773</v>
      </c>
      <c r="L922" s="117">
        <f ca="1">VALUE(IFERROR(VLOOKUP(TEXT(K922,"yyyy-mm-dd"),BDiv_RAW!$L$6:$M$1048576,2,FALSE),0))*$N$2</f>
        <v>0</v>
      </c>
    </row>
    <row r="923" spans="1:12" ht="16.5">
      <c r="A923" s="120">
        <f t="shared" ca="1" si="114"/>
        <v>44774</v>
      </c>
      <c r="B923" s="54">
        <f t="shared" ca="1" si="118"/>
        <v>44774</v>
      </c>
      <c r="C923" s="117">
        <f ca="1">VALUE(IFERROR(VLOOKUP(TEXT(B923,"yyyy-mm-dd"),BDiv_RAW!$C$6:$D$1048576,2,FALSE),0))*$N$2</f>
        <v>0</v>
      </c>
      <c r="D923" s="81">
        <f t="shared" ca="1" si="115"/>
        <v>44774</v>
      </c>
      <c r="E923" s="54">
        <f t="shared" ca="1" si="119"/>
        <v>44774</v>
      </c>
      <c r="F923" s="117">
        <f ca="1">VALUE(IFERROR(VLOOKUP(TEXT(E923,"yyyy-mm-dd"),BDiv_RAW!$F$6:$G$1048576,2,FALSE),0))*$N$2</f>
        <v>0</v>
      </c>
      <c r="G923" s="81">
        <f t="shared" ca="1" si="116"/>
        <v>44774</v>
      </c>
      <c r="H923" s="54">
        <f t="shared" ca="1" si="120"/>
        <v>44774</v>
      </c>
      <c r="I923" s="117">
        <f ca="1">VALUE(IFERROR(VLOOKUP(TEXT(H923,"yyyy-mm-dd"),BDiv_RAW!$I$6:$J$1048576,2,FALSE),0))*$N$2</f>
        <v>0</v>
      </c>
      <c r="J923" s="81">
        <f t="shared" ca="1" si="117"/>
        <v>44774</v>
      </c>
      <c r="K923" s="54">
        <f t="shared" ca="1" si="121"/>
        <v>44774</v>
      </c>
      <c r="L923" s="117">
        <f ca="1">VALUE(IFERROR(VLOOKUP(TEXT(K923,"yyyy-mm-dd"),BDiv_RAW!$L$6:$M$1048576,2,FALSE),0))*$N$2</f>
        <v>0</v>
      </c>
    </row>
    <row r="924" spans="1:12" ht="16.5">
      <c r="A924" s="120">
        <f t="shared" ca="1" si="114"/>
        <v>44775</v>
      </c>
      <c r="B924" s="54">
        <f t="shared" ca="1" si="118"/>
        <v>44775</v>
      </c>
      <c r="C924" s="117">
        <f ca="1">VALUE(IFERROR(VLOOKUP(TEXT(B924,"yyyy-mm-dd"),BDiv_RAW!$C$6:$D$1048576,2,FALSE),0))*$N$2</f>
        <v>0</v>
      </c>
      <c r="D924" s="81">
        <f t="shared" ca="1" si="115"/>
        <v>44775</v>
      </c>
      <c r="E924" s="54">
        <f t="shared" ca="1" si="119"/>
        <v>44775</v>
      </c>
      <c r="F924" s="117">
        <f ca="1">VALUE(IFERROR(VLOOKUP(TEXT(E924,"yyyy-mm-dd"),BDiv_RAW!$F$6:$G$1048576,2,FALSE),0))*$N$2</f>
        <v>0</v>
      </c>
      <c r="G924" s="81">
        <f t="shared" ca="1" si="116"/>
        <v>44775</v>
      </c>
      <c r="H924" s="54">
        <f t="shared" ca="1" si="120"/>
        <v>44775</v>
      </c>
      <c r="I924" s="117">
        <f ca="1">VALUE(IFERROR(VLOOKUP(TEXT(H924,"yyyy-mm-dd"),BDiv_RAW!$I$6:$J$1048576,2,FALSE),0))*$N$2</f>
        <v>0</v>
      </c>
      <c r="J924" s="81">
        <f t="shared" ca="1" si="117"/>
        <v>44775</v>
      </c>
      <c r="K924" s="54">
        <f t="shared" ca="1" si="121"/>
        <v>44775</v>
      </c>
      <c r="L924" s="117">
        <f ca="1">VALUE(IFERROR(VLOOKUP(TEXT(K924,"yyyy-mm-dd"),BDiv_RAW!$L$6:$M$1048576,2,FALSE),0))*$N$2</f>
        <v>0</v>
      </c>
    </row>
    <row r="925" spans="1:12" ht="16.5">
      <c r="A925" s="120">
        <f t="shared" ca="1" si="114"/>
        <v>44776</v>
      </c>
      <c r="B925" s="54">
        <f t="shared" ca="1" si="118"/>
        <v>44776</v>
      </c>
      <c r="C925" s="117">
        <f ca="1">VALUE(IFERROR(VLOOKUP(TEXT(B925,"yyyy-mm-dd"),BDiv_RAW!$C$6:$D$1048576,2,FALSE),0))*$N$2</f>
        <v>0</v>
      </c>
      <c r="D925" s="81">
        <f t="shared" ca="1" si="115"/>
        <v>44776</v>
      </c>
      <c r="E925" s="54">
        <f t="shared" ca="1" si="119"/>
        <v>44776</v>
      </c>
      <c r="F925" s="117">
        <f ca="1">VALUE(IFERROR(VLOOKUP(TEXT(E925,"yyyy-mm-dd"),BDiv_RAW!$F$6:$G$1048576,2,FALSE),0))*$N$2</f>
        <v>0</v>
      </c>
      <c r="G925" s="81">
        <f t="shared" ca="1" si="116"/>
        <v>44776</v>
      </c>
      <c r="H925" s="54">
        <f t="shared" ca="1" si="120"/>
        <v>44776</v>
      </c>
      <c r="I925" s="117">
        <f ca="1">VALUE(IFERROR(VLOOKUP(TEXT(H925,"yyyy-mm-dd"),BDiv_RAW!$I$6:$J$1048576,2,FALSE),0))*$N$2</f>
        <v>0</v>
      </c>
      <c r="J925" s="81">
        <f t="shared" ca="1" si="117"/>
        <v>44776</v>
      </c>
      <c r="K925" s="54">
        <f t="shared" ca="1" si="121"/>
        <v>44776</v>
      </c>
      <c r="L925" s="117">
        <f ca="1">VALUE(IFERROR(VLOOKUP(TEXT(K925,"yyyy-mm-dd"),BDiv_RAW!$L$6:$M$1048576,2,FALSE),0))*$N$2</f>
        <v>0</v>
      </c>
    </row>
    <row r="926" spans="1:12" ht="16.5">
      <c r="A926" s="120">
        <f t="shared" ca="1" si="114"/>
        <v>44777</v>
      </c>
      <c r="B926" s="54">
        <f t="shared" ca="1" si="118"/>
        <v>44777</v>
      </c>
      <c r="C926" s="117">
        <f ca="1">VALUE(IFERROR(VLOOKUP(TEXT(B926,"yyyy-mm-dd"),BDiv_RAW!$C$6:$D$1048576,2,FALSE),0))*$N$2</f>
        <v>0</v>
      </c>
      <c r="D926" s="81">
        <f t="shared" ca="1" si="115"/>
        <v>44777</v>
      </c>
      <c r="E926" s="54">
        <f t="shared" ca="1" si="119"/>
        <v>44777</v>
      </c>
      <c r="F926" s="117">
        <f ca="1">VALUE(IFERROR(VLOOKUP(TEXT(E926,"yyyy-mm-dd"),BDiv_RAW!$F$6:$G$1048576,2,FALSE),0))*$N$2</f>
        <v>0</v>
      </c>
      <c r="G926" s="81">
        <f t="shared" ca="1" si="116"/>
        <v>44777</v>
      </c>
      <c r="H926" s="54">
        <f t="shared" ca="1" si="120"/>
        <v>44777</v>
      </c>
      <c r="I926" s="117">
        <f ca="1">VALUE(IFERROR(VLOOKUP(TEXT(H926,"yyyy-mm-dd"),BDiv_RAW!$I$6:$J$1048576,2,FALSE),0))*$N$2</f>
        <v>0</v>
      </c>
      <c r="J926" s="81">
        <f t="shared" ca="1" si="117"/>
        <v>44777</v>
      </c>
      <c r="K926" s="54">
        <f t="shared" ca="1" si="121"/>
        <v>44777</v>
      </c>
      <c r="L926" s="117">
        <f ca="1">VALUE(IFERROR(VLOOKUP(TEXT(K926,"yyyy-mm-dd"),BDiv_RAW!$L$6:$M$1048576,2,FALSE),0))*$N$2</f>
        <v>0</v>
      </c>
    </row>
    <row r="927" spans="1:12" ht="16.5">
      <c r="A927" s="120">
        <f t="shared" ca="1" si="114"/>
        <v>44778</v>
      </c>
      <c r="B927" s="54">
        <f t="shared" ca="1" si="118"/>
        <v>44778</v>
      </c>
      <c r="C927" s="117">
        <f ca="1">VALUE(IFERROR(VLOOKUP(TEXT(B927,"yyyy-mm-dd"),BDiv_RAW!$C$6:$D$1048576,2,FALSE),0))*$N$2</f>
        <v>0</v>
      </c>
      <c r="D927" s="81">
        <f t="shared" ca="1" si="115"/>
        <v>44778</v>
      </c>
      <c r="E927" s="54">
        <f t="shared" ca="1" si="119"/>
        <v>44778</v>
      </c>
      <c r="F927" s="117">
        <f ca="1">VALUE(IFERROR(VLOOKUP(TEXT(E927,"yyyy-mm-dd"),BDiv_RAW!$F$6:$G$1048576,2,FALSE),0))*$N$2</f>
        <v>0</v>
      </c>
      <c r="G927" s="81">
        <f t="shared" ca="1" si="116"/>
        <v>44778</v>
      </c>
      <c r="H927" s="54">
        <f t="shared" ca="1" si="120"/>
        <v>44778</v>
      </c>
      <c r="I927" s="117">
        <f ca="1">VALUE(IFERROR(VLOOKUP(TEXT(H927,"yyyy-mm-dd"),BDiv_RAW!$I$6:$J$1048576,2,FALSE),0))*$N$2</f>
        <v>0</v>
      </c>
      <c r="J927" s="81">
        <f t="shared" ca="1" si="117"/>
        <v>44778</v>
      </c>
      <c r="K927" s="54">
        <f t="shared" ca="1" si="121"/>
        <v>44778</v>
      </c>
      <c r="L927" s="117">
        <f ca="1">VALUE(IFERROR(VLOOKUP(TEXT(K927,"yyyy-mm-dd"),BDiv_RAW!$L$6:$M$1048576,2,FALSE),0))*$N$2</f>
        <v>0</v>
      </c>
    </row>
    <row r="928" spans="1:12" ht="16.5">
      <c r="A928" s="120">
        <f t="shared" ca="1" si="114"/>
        <v>44779</v>
      </c>
      <c r="B928" s="54">
        <f t="shared" ca="1" si="118"/>
        <v>44779</v>
      </c>
      <c r="C928" s="117">
        <f ca="1">VALUE(IFERROR(VLOOKUP(TEXT(B928,"yyyy-mm-dd"),BDiv_RAW!$C$6:$D$1048576,2,FALSE),0))*$N$2</f>
        <v>0</v>
      </c>
      <c r="D928" s="81">
        <f t="shared" ca="1" si="115"/>
        <v>44779</v>
      </c>
      <c r="E928" s="54">
        <f t="shared" ca="1" si="119"/>
        <v>44779</v>
      </c>
      <c r="F928" s="117">
        <f ca="1">VALUE(IFERROR(VLOOKUP(TEXT(E928,"yyyy-mm-dd"),BDiv_RAW!$F$6:$G$1048576,2,FALSE),0))*$N$2</f>
        <v>0</v>
      </c>
      <c r="G928" s="81">
        <f t="shared" ca="1" si="116"/>
        <v>44779</v>
      </c>
      <c r="H928" s="54">
        <f t="shared" ca="1" si="120"/>
        <v>44779</v>
      </c>
      <c r="I928" s="117">
        <f ca="1">VALUE(IFERROR(VLOOKUP(TEXT(H928,"yyyy-mm-dd"),BDiv_RAW!$I$6:$J$1048576,2,FALSE),0))*$N$2</f>
        <v>0</v>
      </c>
      <c r="J928" s="81">
        <f t="shared" ca="1" si="117"/>
        <v>44779</v>
      </c>
      <c r="K928" s="54">
        <f t="shared" ca="1" si="121"/>
        <v>44779</v>
      </c>
      <c r="L928" s="117">
        <f ca="1">VALUE(IFERROR(VLOOKUP(TEXT(K928,"yyyy-mm-dd"),BDiv_RAW!$L$6:$M$1048576,2,FALSE),0))*$N$2</f>
        <v>0</v>
      </c>
    </row>
    <row r="929" spans="1:12" ht="16.5">
      <c r="A929" s="120">
        <f t="shared" ca="1" si="114"/>
        <v>44780</v>
      </c>
      <c r="B929" s="54">
        <f t="shared" ca="1" si="118"/>
        <v>44780</v>
      </c>
      <c r="C929" s="117">
        <f ca="1">VALUE(IFERROR(VLOOKUP(TEXT(B929,"yyyy-mm-dd"),BDiv_RAW!$C$6:$D$1048576,2,FALSE),0))*$N$2</f>
        <v>0</v>
      </c>
      <c r="D929" s="81">
        <f t="shared" ca="1" si="115"/>
        <v>44780</v>
      </c>
      <c r="E929" s="54">
        <f t="shared" ca="1" si="119"/>
        <v>44780</v>
      </c>
      <c r="F929" s="117">
        <f ca="1">VALUE(IFERROR(VLOOKUP(TEXT(E929,"yyyy-mm-dd"),BDiv_RAW!$F$6:$G$1048576,2,FALSE),0))*$N$2</f>
        <v>0</v>
      </c>
      <c r="G929" s="81">
        <f t="shared" ca="1" si="116"/>
        <v>44780</v>
      </c>
      <c r="H929" s="54">
        <f t="shared" ca="1" si="120"/>
        <v>44780</v>
      </c>
      <c r="I929" s="117">
        <f ca="1">VALUE(IFERROR(VLOOKUP(TEXT(H929,"yyyy-mm-dd"),BDiv_RAW!$I$6:$J$1048576,2,FALSE),0))*$N$2</f>
        <v>0</v>
      </c>
      <c r="J929" s="81">
        <f t="shared" ca="1" si="117"/>
        <v>44780</v>
      </c>
      <c r="K929" s="54">
        <f t="shared" ca="1" si="121"/>
        <v>44780</v>
      </c>
      <c r="L929" s="117">
        <f ca="1">VALUE(IFERROR(VLOOKUP(TEXT(K929,"yyyy-mm-dd"),BDiv_RAW!$L$6:$M$1048576,2,FALSE),0))*$N$2</f>
        <v>0</v>
      </c>
    </row>
    <row r="930" spans="1:12" ht="16.5">
      <c r="A930" s="120">
        <f t="shared" ca="1" si="114"/>
        <v>44781</v>
      </c>
      <c r="B930" s="54">
        <f t="shared" ca="1" si="118"/>
        <v>44781</v>
      </c>
      <c r="C930" s="117">
        <f ca="1">VALUE(IFERROR(VLOOKUP(TEXT(B930,"yyyy-mm-dd"),BDiv_RAW!$C$6:$D$1048576,2,FALSE),0))*$N$2</f>
        <v>0</v>
      </c>
      <c r="D930" s="81">
        <f t="shared" ca="1" si="115"/>
        <v>44781</v>
      </c>
      <c r="E930" s="54">
        <f t="shared" ca="1" si="119"/>
        <v>44781</v>
      </c>
      <c r="F930" s="117">
        <f ca="1">VALUE(IFERROR(VLOOKUP(TEXT(E930,"yyyy-mm-dd"),BDiv_RAW!$F$6:$G$1048576,2,FALSE),0))*$N$2</f>
        <v>0</v>
      </c>
      <c r="G930" s="81">
        <f t="shared" ca="1" si="116"/>
        <v>44781</v>
      </c>
      <c r="H930" s="54">
        <f t="shared" ca="1" si="120"/>
        <v>44781</v>
      </c>
      <c r="I930" s="117">
        <f ca="1">VALUE(IFERROR(VLOOKUP(TEXT(H930,"yyyy-mm-dd"),BDiv_RAW!$I$6:$J$1048576,2,FALSE),0))*$N$2</f>
        <v>0</v>
      </c>
      <c r="J930" s="81">
        <f t="shared" ca="1" si="117"/>
        <v>44781</v>
      </c>
      <c r="K930" s="54">
        <f t="shared" ca="1" si="121"/>
        <v>44781</v>
      </c>
      <c r="L930" s="117">
        <f ca="1">VALUE(IFERROR(VLOOKUP(TEXT(K930,"yyyy-mm-dd"),BDiv_RAW!$L$6:$M$1048576,2,FALSE),0))*$N$2</f>
        <v>0</v>
      </c>
    </row>
    <row r="931" spans="1:12" ht="16.5">
      <c r="A931" s="120">
        <f t="shared" ca="1" si="114"/>
        <v>44782</v>
      </c>
      <c r="B931" s="54">
        <f t="shared" ca="1" si="118"/>
        <v>44782</v>
      </c>
      <c r="C931" s="117">
        <f ca="1">VALUE(IFERROR(VLOOKUP(TEXT(B931,"yyyy-mm-dd"),BDiv_RAW!$C$6:$D$1048576,2,FALSE),0))*$N$2</f>
        <v>0</v>
      </c>
      <c r="D931" s="81">
        <f t="shared" ca="1" si="115"/>
        <v>44782</v>
      </c>
      <c r="E931" s="54">
        <f t="shared" ca="1" si="119"/>
        <v>44782</v>
      </c>
      <c r="F931" s="117">
        <f ca="1">VALUE(IFERROR(VLOOKUP(TEXT(E931,"yyyy-mm-dd"),BDiv_RAW!$F$6:$G$1048576,2,FALSE),0))*$N$2</f>
        <v>0</v>
      </c>
      <c r="G931" s="81">
        <f t="shared" ca="1" si="116"/>
        <v>44782</v>
      </c>
      <c r="H931" s="54">
        <f t="shared" ca="1" si="120"/>
        <v>44782</v>
      </c>
      <c r="I931" s="117">
        <f ca="1">VALUE(IFERROR(VLOOKUP(TEXT(H931,"yyyy-mm-dd"),BDiv_RAW!$I$6:$J$1048576,2,FALSE),0))*$N$2</f>
        <v>0</v>
      </c>
      <c r="J931" s="81">
        <f t="shared" ca="1" si="117"/>
        <v>44782</v>
      </c>
      <c r="K931" s="54">
        <f t="shared" ca="1" si="121"/>
        <v>44782</v>
      </c>
      <c r="L931" s="117">
        <f ca="1">VALUE(IFERROR(VLOOKUP(TEXT(K931,"yyyy-mm-dd"),BDiv_RAW!$L$6:$M$1048576,2,FALSE),0))*$N$2</f>
        <v>0</v>
      </c>
    </row>
    <row r="932" spans="1:12" ht="16.5">
      <c r="A932" s="120">
        <f t="shared" ca="1" si="114"/>
        <v>44783</v>
      </c>
      <c r="B932" s="54">
        <f t="shared" ca="1" si="118"/>
        <v>44783</v>
      </c>
      <c r="C932" s="117">
        <f ca="1">VALUE(IFERROR(VLOOKUP(TEXT(B932,"yyyy-mm-dd"),BDiv_RAW!$C$6:$D$1048576,2,FALSE),0))*$N$2</f>
        <v>0</v>
      </c>
      <c r="D932" s="81">
        <f t="shared" ca="1" si="115"/>
        <v>44783</v>
      </c>
      <c r="E932" s="54">
        <f t="shared" ca="1" si="119"/>
        <v>44783</v>
      </c>
      <c r="F932" s="117">
        <f ca="1">VALUE(IFERROR(VLOOKUP(TEXT(E932,"yyyy-mm-dd"),BDiv_RAW!$F$6:$G$1048576,2,FALSE),0))*$N$2</f>
        <v>0</v>
      </c>
      <c r="G932" s="81">
        <f t="shared" ca="1" si="116"/>
        <v>44783</v>
      </c>
      <c r="H932" s="54">
        <f t="shared" ca="1" si="120"/>
        <v>44783</v>
      </c>
      <c r="I932" s="117">
        <f ca="1">VALUE(IFERROR(VLOOKUP(TEXT(H932,"yyyy-mm-dd"),BDiv_RAW!$I$6:$J$1048576,2,FALSE),0))*$N$2</f>
        <v>0</v>
      </c>
      <c r="J932" s="81">
        <f t="shared" ca="1" si="117"/>
        <v>44783</v>
      </c>
      <c r="K932" s="54">
        <f t="shared" ca="1" si="121"/>
        <v>44783</v>
      </c>
      <c r="L932" s="117">
        <f ca="1">VALUE(IFERROR(VLOOKUP(TEXT(K932,"yyyy-mm-dd"),BDiv_RAW!$L$6:$M$1048576,2,FALSE),0))*$N$2</f>
        <v>0</v>
      </c>
    </row>
    <row r="933" spans="1:12" ht="16.5">
      <c r="A933" s="120">
        <f t="shared" ca="1" si="114"/>
        <v>44784</v>
      </c>
      <c r="B933" s="54">
        <f t="shared" ca="1" si="118"/>
        <v>44784</v>
      </c>
      <c r="C933" s="117">
        <f ca="1">VALUE(IFERROR(VLOOKUP(TEXT(B933,"yyyy-mm-dd"),BDiv_RAW!$C$6:$D$1048576,2,FALSE),0))*$N$2</f>
        <v>0</v>
      </c>
      <c r="D933" s="81">
        <f t="shared" ca="1" si="115"/>
        <v>44784</v>
      </c>
      <c r="E933" s="54">
        <f t="shared" ca="1" si="119"/>
        <v>44784</v>
      </c>
      <c r="F933" s="117">
        <f ca="1">VALUE(IFERROR(VLOOKUP(TEXT(E933,"yyyy-mm-dd"),BDiv_RAW!$F$6:$G$1048576,2,FALSE),0))*$N$2</f>
        <v>0</v>
      </c>
      <c r="G933" s="81">
        <f t="shared" ca="1" si="116"/>
        <v>44784</v>
      </c>
      <c r="H933" s="54">
        <f t="shared" ca="1" si="120"/>
        <v>44784</v>
      </c>
      <c r="I933" s="117">
        <f ca="1">VALUE(IFERROR(VLOOKUP(TEXT(H933,"yyyy-mm-dd"),BDiv_RAW!$I$6:$J$1048576,2,FALSE),0))*$N$2</f>
        <v>0</v>
      </c>
      <c r="J933" s="81">
        <f t="shared" ca="1" si="117"/>
        <v>44784</v>
      </c>
      <c r="K933" s="54">
        <f t="shared" ca="1" si="121"/>
        <v>44784</v>
      </c>
      <c r="L933" s="117">
        <f ca="1">VALUE(IFERROR(VLOOKUP(TEXT(K933,"yyyy-mm-dd"),BDiv_RAW!$L$6:$M$1048576,2,FALSE),0))*$N$2</f>
        <v>0</v>
      </c>
    </row>
    <row r="934" spans="1:12" ht="16.5">
      <c r="A934" s="120">
        <f t="shared" ca="1" si="114"/>
        <v>44785</v>
      </c>
      <c r="B934" s="54">
        <f t="shared" ca="1" si="118"/>
        <v>44785</v>
      </c>
      <c r="C934" s="117">
        <f ca="1">VALUE(IFERROR(VLOOKUP(TEXT(B934,"yyyy-mm-dd"),BDiv_RAW!$C$6:$D$1048576,2,FALSE),0))*$N$2</f>
        <v>0</v>
      </c>
      <c r="D934" s="81">
        <f t="shared" ca="1" si="115"/>
        <v>44785</v>
      </c>
      <c r="E934" s="54">
        <f t="shared" ca="1" si="119"/>
        <v>44785</v>
      </c>
      <c r="F934" s="117">
        <f ca="1">VALUE(IFERROR(VLOOKUP(TEXT(E934,"yyyy-mm-dd"),BDiv_RAW!$F$6:$G$1048576,2,FALSE),0))*$N$2</f>
        <v>0</v>
      </c>
      <c r="G934" s="81">
        <f t="shared" ca="1" si="116"/>
        <v>44785</v>
      </c>
      <c r="H934" s="54">
        <f t="shared" ca="1" si="120"/>
        <v>44785</v>
      </c>
      <c r="I934" s="117">
        <f ca="1">VALUE(IFERROR(VLOOKUP(TEXT(H934,"yyyy-mm-dd"),BDiv_RAW!$I$6:$J$1048576,2,FALSE),0))*$N$2</f>
        <v>0</v>
      </c>
      <c r="J934" s="81">
        <f t="shared" ca="1" si="117"/>
        <v>44785</v>
      </c>
      <c r="K934" s="54">
        <f t="shared" ca="1" si="121"/>
        <v>44785</v>
      </c>
      <c r="L934" s="117">
        <f ca="1">VALUE(IFERROR(VLOOKUP(TEXT(K934,"yyyy-mm-dd"),BDiv_RAW!$L$6:$M$1048576,2,FALSE),0))*$N$2</f>
        <v>0</v>
      </c>
    </row>
    <row r="935" spans="1:12" ht="16.5">
      <c r="A935" s="120">
        <f t="shared" ca="1" si="114"/>
        <v>44786</v>
      </c>
      <c r="B935" s="54">
        <f t="shared" ca="1" si="118"/>
        <v>44786</v>
      </c>
      <c r="C935" s="117">
        <f ca="1">VALUE(IFERROR(VLOOKUP(TEXT(B935,"yyyy-mm-dd"),BDiv_RAW!$C$6:$D$1048576,2,FALSE),0))*$N$2</f>
        <v>0</v>
      </c>
      <c r="D935" s="81">
        <f t="shared" ca="1" si="115"/>
        <v>44786</v>
      </c>
      <c r="E935" s="54">
        <f t="shared" ca="1" si="119"/>
        <v>44786</v>
      </c>
      <c r="F935" s="117">
        <f ca="1">VALUE(IFERROR(VLOOKUP(TEXT(E935,"yyyy-mm-dd"),BDiv_RAW!$F$6:$G$1048576,2,FALSE),0))*$N$2</f>
        <v>0</v>
      </c>
      <c r="G935" s="81">
        <f t="shared" ca="1" si="116"/>
        <v>44786</v>
      </c>
      <c r="H935" s="54">
        <f t="shared" ca="1" si="120"/>
        <v>44786</v>
      </c>
      <c r="I935" s="117">
        <f ca="1">VALUE(IFERROR(VLOOKUP(TEXT(H935,"yyyy-mm-dd"),BDiv_RAW!$I$6:$J$1048576,2,FALSE),0))*$N$2</f>
        <v>0</v>
      </c>
      <c r="J935" s="81">
        <f t="shared" ca="1" si="117"/>
        <v>44786</v>
      </c>
      <c r="K935" s="54">
        <f t="shared" ca="1" si="121"/>
        <v>44786</v>
      </c>
      <c r="L935" s="117">
        <f ca="1">VALUE(IFERROR(VLOOKUP(TEXT(K935,"yyyy-mm-dd"),BDiv_RAW!$L$6:$M$1048576,2,FALSE),0))*$N$2</f>
        <v>0</v>
      </c>
    </row>
    <row r="936" spans="1:12" ht="16.5">
      <c r="A936" s="120">
        <f t="shared" ca="1" si="114"/>
        <v>44787</v>
      </c>
      <c r="B936" s="54">
        <f t="shared" ca="1" si="118"/>
        <v>44787</v>
      </c>
      <c r="C936" s="117">
        <f ca="1">VALUE(IFERROR(VLOOKUP(TEXT(B936,"yyyy-mm-dd"),BDiv_RAW!$C$6:$D$1048576,2,FALSE),0))*$N$2</f>
        <v>0</v>
      </c>
      <c r="D936" s="81">
        <f t="shared" ca="1" si="115"/>
        <v>44787</v>
      </c>
      <c r="E936" s="54">
        <f t="shared" ca="1" si="119"/>
        <v>44787</v>
      </c>
      <c r="F936" s="117">
        <f ca="1">VALUE(IFERROR(VLOOKUP(TEXT(E936,"yyyy-mm-dd"),BDiv_RAW!$F$6:$G$1048576,2,FALSE),0))*$N$2</f>
        <v>0</v>
      </c>
      <c r="G936" s="81">
        <f t="shared" ca="1" si="116"/>
        <v>44787</v>
      </c>
      <c r="H936" s="54">
        <f t="shared" ca="1" si="120"/>
        <v>44787</v>
      </c>
      <c r="I936" s="117">
        <f ca="1">VALUE(IFERROR(VLOOKUP(TEXT(H936,"yyyy-mm-dd"),BDiv_RAW!$I$6:$J$1048576,2,FALSE),0))*$N$2</f>
        <v>0</v>
      </c>
      <c r="J936" s="81">
        <f t="shared" ca="1" si="117"/>
        <v>44787</v>
      </c>
      <c r="K936" s="54">
        <f t="shared" ca="1" si="121"/>
        <v>44787</v>
      </c>
      <c r="L936" s="117">
        <f ca="1">VALUE(IFERROR(VLOOKUP(TEXT(K936,"yyyy-mm-dd"),BDiv_RAW!$L$6:$M$1048576,2,FALSE),0))*$N$2</f>
        <v>0</v>
      </c>
    </row>
    <row r="937" spans="1:12" ht="16.5">
      <c r="A937" s="120">
        <f t="shared" ca="1" si="114"/>
        <v>44788</v>
      </c>
      <c r="B937" s="54">
        <f t="shared" ca="1" si="118"/>
        <v>44788</v>
      </c>
      <c r="C937" s="117">
        <f ca="1">VALUE(IFERROR(VLOOKUP(TEXT(B937,"yyyy-mm-dd"),BDiv_RAW!$C$6:$D$1048576,2,FALSE),0))*$N$2</f>
        <v>0</v>
      </c>
      <c r="D937" s="81">
        <f t="shared" ca="1" si="115"/>
        <v>44788</v>
      </c>
      <c r="E937" s="54">
        <f t="shared" ca="1" si="119"/>
        <v>44788</v>
      </c>
      <c r="F937" s="117">
        <f ca="1">VALUE(IFERROR(VLOOKUP(TEXT(E937,"yyyy-mm-dd"),BDiv_RAW!$F$6:$G$1048576,2,FALSE),0))*$N$2</f>
        <v>0</v>
      </c>
      <c r="G937" s="81">
        <f t="shared" ca="1" si="116"/>
        <v>44788</v>
      </c>
      <c r="H937" s="54">
        <f t="shared" ca="1" si="120"/>
        <v>44788</v>
      </c>
      <c r="I937" s="117">
        <f ca="1">VALUE(IFERROR(VLOOKUP(TEXT(H937,"yyyy-mm-dd"),BDiv_RAW!$I$6:$J$1048576,2,FALSE),0))*$N$2</f>
        <v>0</v>
      </c>
      <c r="J937" s="81">
        <f t="shared" ca="1" si="117"/>
        <v>44788</v>
      </c>
      <c r="K937" s="54">
        <f t="shared" ca="1" si="121"/>
        <v>44788</v>
      </c>
      <c r="L937" s="117">
        <f ca="1">VALUE(IFERROR(VLOOKUP(TEXT(K937,"yyyy-mm-dd"),BDiv_RAW!$L$6:$M$1048576,2,FALSE),0))*$N$2</f>
        <v>0</v>
      </c>
    </row>
    <row r="938" spans="1:12" ht="16.5">
      <c r="A938" s="120">
        <f t="shared" ca="1" si="114"/>
        <v>44789</v>
      </c>
      <c r="B938" s="54">
        <f t="shared" ca="1" si="118"/>
        <v>44789</v>
      </c>
      <c r="C938" s="117">
        <f ca="1">VALUE(IFERROR(VLOOKUP(TEXT(B938,"yyyy-mm-dd"),BDiv_RAW!$C$6:$D$1048576,2,FALSE),0))*$N$2</f>
        <v>0</v>
      </c>
      <c r="D938" s="81">
        <f t="shared" ca="1" si="115"/>
        <v>44789</v>
      </c>
      <c r="E938" s="54">
        <f t="shared" ca="1" si="119"/>
        <v>44789</v>
      </c>
      <c r="F938" s="117">
        <f ca="1">VALUE(IFERROR(VLOOKUP(TEXT(E938,"yyyy-mm-dd"),BDiv_RAW!$F$6:$G$1048576,2,FALSE),0))*$N$2</f>
        <v>0</v>
      </c>
      <c r="G938" s="81">
        <f t="shared" ca="1" si="116"/>
        <v>44789</v>
      </c>
      <c r="H938" s="54">
        <f t="shared" ca="1" si="120"/>
        <v>44789</v>
      </c>
      <c r="I938" s="117">
        <f ca="1">VALUE(IFERROR(VLOOKUP(TEXT(H938,"yyyy-mm-dd"),BDiv_RAW!$I$6:$J$1048576,2,FALSE),0))*$N$2</f>
        <v>0</v>
      </c>
      <c r="J938" s="81">
        <f t="shared" ca="1" si="117"/>
        <v>44789</v>
      </c>
      <c r="K938" s="54">
        <f t="shared" ca="1" si="121"/>
        <v>44789</v>
      </c>
      <c r="L938" s="117">
        <f ca="1">VALUE(IFERROR(VLOOKUP(TEXT(K938,"yyyy-mm-dd"),BDiv_RAW!$L$6:$M$1048576,2,FALSE),0))*$N$2</f>
        <v>0</v>
      </c>
    </row>
    <row r="939" spans="1:12" ht="16.5">
      <c r="A939" s="120">
        <f t="shared" ca="1" si="114"/>
        <v>44790</v>
      </c>
      <c r="B939" s="54">
        <f t="shared" ca="1" si="118"/>
        <v>44790</v>
      </c>
      <c r="C939" s="117">
        <f ca="1">VALUE(IFERROR(VLOOKUP(TEXT(B939,"yyyy-mm-dd"),BDiv_RAW!$C$6:$D$1048576,2,FALSE),0))*$N$2</f>
        <v>0</v>
      </c>
      <c r="D939" s="81">
        <f t="shared" ca="1" si="115"/>
        <v>44790</v>
      </c>
      <c r="E939" s="54">
        <f t="shared" ca="1" si="119"/>
        <v>44790</v>
      </c>
      <c r="F939" s="117">
        <f ca="1">VALUE(IFERROR(VLOOKUP(TEXT(E939,"yyyy-mm-dd"),BDiv_RAW!$F$6:$G$1048576,2,FALSE),0))*$N$2</f>
        <v>0</v>
      </c>
      <c r="G939" s="81">
        <f t="shared" ca="1" si="116"/>
        <v>44790</v>
      </c>
      <c r="H939" s="54">
        <f t="shared" ca="1" si="120"/>
        <v>44790</v>
      </c>
      <c r="I939" s="117">
        <f ca="1">VALUE(IFERROR(VLOOKUP(TEXT(H939,"yyyy-mm-dd"),BDiv_RAW!$I$6:$J$1048576,2,FALSE),0))*$N$2</f>
        <v>0</v>
      </c>
      <c r="J939" s="81">
        <f t="shared" ca="1" si="117"/>
        <v>44790</v>
      </c>
      <c r="K939" s="54">
        <f t="shared" ca="1" si="121"/>
        <v>44790</v>
      </c>
      <c r="L939" s="117">
        <f ca="1">VALUE(IFERROR(VLOOKUP(TEXT(K939,"yyyy-mm-dd"),BDiv_RAW!$L$6:$M$1048576,2,FALSE),0))*$N$2</f>
        <v>0</v>
      </c>
    </row>
    <row r="940" spans="1:12" ht="16.5">
      <c r="A940" s="120">
        <f t="shared" ca="1" si="114"/>
        <v>44791</v>
      </c>
      <c r="B940" s="54">
        <f t="shared" ca="1" si="118"/>
        <v>44791</v>
      </c>
      <c r="C940" s="117">
        <f ca="1">VALUE(IFERROR(VLOOKUP(TEXT(B940,"yyyy-mm-dd"),BDiv_RAW!$C$6:$D$1048576,2,FALSE),0))*$N$2</f>
        <v>0</v>
      </c>
      <c r="D940" s="81">
        <f t="shared" ca="1" si="115"/>
        <v>44791</v>
      </c>
      <c r="E940" s="54">
        <f t="shared" ca="1" si="119"/>
        <v>44791</v>
      </c>
      <c r="F940" s="117">
        <f ca="1">VALUE(IFERROR(VLOOKUP(TEXT(E940,"yyyy-mm-dd"),BDiv_RAW!$F$6:$G$1048576,2,FALSE),0))*$N$2</f>
        <v>0</v>
      </c>
      <c r="G940" s="81">
        <f t="shared" ca="1" si="116"/>
        <v>44791</v>
      </c>
      <c r="H940" s="54">
        <f t="shared" ca="1" si="120"/>
        <v>44791</v>
      </c>
      <c r="I940" s="117">
        <f ca="1">VALUE(IFERROR(VLOOKUP(TEXT(H940,"yyyy-mm-dd"),BDiv_RAW!$I$6:$J$1048576,2,FALSE),0))*$N$2</f>
        <v>0</v>
      </c>
      <c r="J940" s="81">
        <f t="shared" ca="1" si="117"/>
        <v>44791</v>
      </c>
      <c r="K940" s="54">
        <f t="shared" ca="1" si="121"/>
        <v>44791</v>
      </c>
      <c r="L940" s="117">
        <f ca="1">VALUE(IFERROR(VLOOKUP(TEXT(K940,"yyyy-mm-dd"),BDiv_RAW!$L$6:$M$1048576,2,FALSE),0))*$N$2</f>
        <v>0</v>
      </c>
    </row>
    <row r="941" spans="1:12" ht="16.5">
      <c r="A941" s="120">
        <f t="shared" ca="1" si="114"/>
        <v>44792</v>
      </c>
      <c r="B941" s="54">
        <f t="shared" ca="1" si="118"/>
        <v>44792</v>
      </c>
      <c r="C941" s="117">
        <f ca="1">VALUE(IFERROR(VLOOKUP(TEXT(B941,"yyyy-mm-dd"),BDiv_RAW!$C$6:$D$1048576,2,FALSE),0))*$N$2</f>
        <v>0</v>
      </c>
      <c r="D941" s="81">
        <f t="shared" ca="1" si="115"/>
        <v>44792</v>
      </c>
      <c r="E941" s="54">
        <f t="shared" ca="1" si="119"/>
        <v>44792</v>
      </c>
      <c r="F941" s="117">
        <f ca="1">VALUE(IFERROR(VLOOKUP(TEXT(E941,"yyyy-mm-dd"),BDiv_RAW!$F$6:$G$1048576,2,FALSE),0))*$N$2</f>
        <v>0</v>
      </c>
      <c r="G941" s="81">
        <f t="shared" ca="1" si="116"/>
        <v>44792</v>
      </c>
      <c r="H941" s="54">
        <f t="shared" ca="1" si="120"/>
        <v>44792</v>
      </c>
      <c r="I941" s="117">
        <f ca="1">VALUE(IFERROR(VLOOKUP(TEXT(H941,"yyyy-mm-dd"),BDiv_RAW!$I$6:$J$1048576,2,FALSE),0))*$N$2</f>
        <v>0</v>
      </c>
      <c r="J941" s="81">
        <f t="shared" ca="1" si="117"/>
        <v>44792</v>
      </c>
      <c r="K941" s="54">
        <f t="shared" ca="1" si="121"/>
        <v>44792</v>
      </c>
      <c r="L941" s="117">
        <f ca="1">VALUE(IFERROR(VLOOKUP(TEXT(K941,"yyyy-mm-dd"),BDiv_RAW!$L$6:$M$1048576,2,FALSE),0))*$N$2</f>
        <v>0</v>
      </c>
    </row>
    <row r="942" spans="1:12" ht="16.5">
      <c r="A942" s="120">
        <f t="shared" ca="1" si="114"/>
        <v>44793</v>
      </c>
      <c r="B942" s="54">
        <f t="shared" ca="1" si="118"/>
        <v>44793</v>
      </c>
      <c r="C942" s="117">
        <f ca="1">VALUE(IFERROR(VLOOKUP(TEXT(B942,"yyyy-mm-dd"),BDiv_RAW!$C$6:$D$1048576,2,FALSE),0))*$N$2</f>
        <v>0</v>
      </c>
      <c r="D942" s="81">
        <f t="shared" ca="1" si="115"/>
        <v>44793</v>
      </c>
      <c r="E942" s="54">
        <f t="shared" ca="1" si="119"/>
        <v>44793</v>
      </c>
      <c r="F942" s="117">
        <f ca="1">VALUE(IFERROR(VLOOKUP(TEXT(E942,"yyyy-mm-dd"),BDiv_RAW!$F$6:$G$1048576,2,FALSE),0))*$N$2</f>
        <v>0</v>
      </c>
      <c r="G942" s="81">
        <f t="shared" ca="1" si="116"/>
        <v>44793</v>
      </c>
      <c r="H942" s="54">
        <f t="shared" ca="1" si="120"/>
        <v>44793</v>
      </c>
      <c r="I942" s="117">
        <f ca="1">VALUE(IFERROR(VLOOKUP(TEXT(H942,"yyyy-mm-dd"),BDiv_RAW!$I$6:$J$1048576,2,FALSE),0))*$N$2</f>
        <v>0</v>
      </c>
      <c r="J942" s="81">
        <f t="shared" ca="1" si="117"/>
        <v>44793</v>
      </c>
      <c r="K942" s="54">
        <f t="shared" ca="1" si="121"/>
        <v>44793</v>
      </c>
      <c r="L942" s="117">
        <f ca="1">VALUE(IFERROR(VLOOKUP(TEXT(K942,"yyyy-mm-dd"),BDiv_RAW!$L$6:$M$1048576,2,FALSE),0))*$N$2</f>
        <v>0</v>
      </c>
    </row>
    <row r="943" spans="1:12" ht="16.5">
      <c r="A943" s="120">
        <f t="shared" ca="1" si="114"/>
        <v>44794</v>
      </c>
      <c r="B943" s="54">
        <f t="shared" ca="1" si="118"/>
        <v>44794</v>
      </c>
      <c r="C943" s="117">
        <f ca="1">VALUE(IFERROR(VLOOKUP(TEXT(B943,"yyyy-mm-dd"),BDiv_RAW!$C$6:$D$1048576,2,FALSE),0))*$N$2</f>
        <v>0</v>
      </c>
      <c r="D943" s="81">
        <f t="shared" ca="1" si="115"/>
        <v>44794</v>
      </c>
      <c r="E943" s="54">
        <f t="shared" ca="1" si="119"/>
        <v>44794</v>
      </c>
      <c r="F943" s="117">
        <f ca="1">VALUE(IFERROR(VLOOKUP(TEXT(E943,"yyyy-mm-dd"),BDiv_RAW!$F$6:$G$1048576,2,FALSE),0))*$N$2</f>
        <v>0</v>
      </c>
      <c r="G943" s="81">
        <f t="shared" ca="1" si="116"/>
        <v>44794</v>
      </c>
      <c r="H943" s="54">
        <f t="shared" ca="1" si="120"/>
        <v>44794</v>
      </c>
      <c r="I943" s="117">
        <f ca="1">VALUE(IFERROR(VLOOKUP(TEXT(H943,"yyyy-mm-dd"),BDiv_RAW!$I$6:$J$1048576,2,FALSE),0))*$N$2</f>
        <v>0</v>
      </c>
      <c r="J943" s="81">
        <f t="shared" ca="1" si="117"/>
        <v>44794</v>
      </c>
      <c r="K943" s="54">
        <f t="shared" ca="1" si="121"/>
        <v>44794</v>
      </c>
      <c r="L943" s="117">
        <f ca="1">VALUE(IFERROR(VLOOKUP(TEXT(K943,"yyyy-mm-dd"),BDiv_RAW!$L$6:$M$1048576,2,FALSE),0))*$N$2</f>
        <v>0</v>
      </c>
    </row>
    <row r="944" spans="1:12" ht="16.5">
      <c r="A944" s="120">
        <f t="shared" ca="1" si="114"/>
        <v>44795</v>
      </c>
      <c r="B944" s="54">
        <f t="shared" ca="1" si="118"/>
        <v>44795</v>
      </c>
      <c r="C944" s="117">
        <f ca="1">VALUE(IFERROR(VLOOKUP(TEXT(B944,"yyyy-mm-dd"),BDiv_RAW!$C$6:$D$1048576,2,FALSE),0))*$N$2</f>
        <v>0</v>
      </c>
      <c r="D944" s="81">
        <f t="shared" ca="1" si="115"/>
        <v>44795</v>
      </c>
      <c r="E944" s="54">
        <f t="shared" ca="1" si="119"/>
        <v>44795</v>
      </c>
      <c r="F944" s="117">
        <f ca="1">VALUE(IFERROR(VLOOKUP(TEXT(E944,"yyyy-mm-dd"),BDiv_RAW!$F$6:$G$1048576,2,FALSE),0))*$N$2</f>
        <v>0</v>
      </c>
      <c r="G944" s="81">
        <f t="shared" ca="1" si="116"/>
        <v>44795</v>
      </c>
      <c r="H944" s="54">
        <f t="shared" ca="1" si="120"/>
        <v>44795</v>
      </c>
      <c r="I944" s="117">
        <f ca="1">VALUE(IFERROR(VLOOKUP(TEXT(H944,"yyyy-mm-dd"),BDiv_RAW!$I$6:$J$1048576,2,FALSE),0))*$N$2</f>
        <v>0</v>
      </c>
      <c r="J944" s="81">
        <f t="shared" ca="1" si="117"/>
        <v>44795</v>
      </c>
      <c r="K944" s="54">
        <f t="shared" ca="1" si="121"/>
        <v>44795</v>
      </c>
      <c r="L944" s="117">
        <f ca="1">VALUE(IFERROR(VLOOKUP(TEXT(K944,"yyyy-mm-dd"),BDiv_RAW!$L$6:$M$1048576,2,FALSE),0))*$N$2</f>
        <v>0</v>
      </c>
    </row>
    <row r="945" spans="1:12" ht="16.5">
      <c r="A945" s="120">
        <f t="shared" ca="1" si="114"/>
        <v>44796</v>
      </c>
      <c r="B945" s="54">
        <f t="shared" ca="1" si="118"/>
        <v>44796</v>
      </c>
      <c r="C945" s="117">
        <f ca="1">VALUE(IFERROR(VLOOKUP(TEXT(B945,"yyyy-mm-dd"),BDiv_RAW!$C$6:$D$1048576,2,FALSE),0))*$N$2</f>
        <v>0</v>
      </c>
      <c r="D945" s="81">
        <f t="shared" ca="1" si="115"/>
        <v>44796</v>
      </c>
      <c r="E945" s="54">
        <f t="shared" ca="1" si="119"/>
        <v>44796</v>
      </c>
      <c r="F945" s="117">
        <f ca="1">VALUE(IFERROR(VLOOKUP(TEXT(E945,"yyyy-mm-dd"),BDiv_RAW!$F$6:$G$1048576,2,FALSE),0))*$N$2</f>
        <v>0</v>
      </c>
      <c r="G945" s="81">
        <f t="shared" ca="1" si="116"/>
        <v>44796</v>
      </c>
      <c r="H945" s="54">
        <f t="shared" ca="1" si="120"/>
        <v>44796</v>
      </c>
      <c r="I945" s="117">
        <f ca="1">VALUE(IFERROR(VLOOKUP(TEXT(H945,"yyyy-mm-dd"),BDiv_RAW!$I$6:$J$1048576,2,FALSE),0))*$N$2</f>
        <v>0</v>
      </c>
      <c r="J945" s="81">
        <f t="shared" ca="1" si="117"/>
        <v>44796</v>
      </c>
      <c r="K945" s="54">
        <f t="shared" ca="1" si="121"/>
        <v>44796</v>
      </c>
      <c r="L945" s="117">
        <f ca="1">VALUE(IFERROR(VLOOKUP(TEXT(K945,"yyyy-mm-dd"),BDiv_RAW!$L$6:$M$1048576,2,FALSE),0))*$N$2</f>
        <v>0</v>
      </c>
    </row>
    <row r="946" spans="1:12" ht="16.5">
      <c r="A946" s="120">
        <f t="shared" ca="1" si="114"/>
        <v>44797</v>
      </c>
      <c r="B946" s="54">
        <f t="shared" ca="1" si="118"/>
        <v>44797</v>
      </c>
      <c r="C946" s="117">
        <f ca="1">VALUE(IFERROR(VLOOKUP(TEXT(B946,"yyyy-mm-dd"),BDiv_RAW!$C$6:$D$1048576,2,FALSE),0))*$N$2</f>
        <v>0</v>
      </c>
      <c r="D946" s="81">
        <f t="shared" ca="1" si="115"/>
        <v>44797</v>
      </c>
      <c r="E946" s="54">
        <f t="shared" ca="1" si="119"/>
        <v>44797</v>
      </c>
      <c r="F946" s="117">
        <f ca="1">VALUE(IFERROR(VLOOKUP(TEXT(E946,"yyyy-mm-dd"),BDiv_RAW!$F$6:$G$1048576,2,FALSE),0))*$N$2</f>
        <v>0</v>
      </c>
      <c r="G946" s="81">
        <f t="shared" ca="1" si="116"/>
        <v>44797</v>
      </c>
      <c r="H946" s="54">
        <f t="shared" ca="1" si="120"/>
        <v>44797</v>
      </c>
      <c r="I946" s="117">
        <f ca="1">VALUE(IFERROR(VLOOKUP(TEXT(H946,"yyyy-mm-dd"),BDiv_RAW!$I$6:$J$1048576,2,FALSE),0))*$N$2</f>
        <v>0</v>
      </c>
      <c r="J946" s="81">
        <f t="shared" ca="1" si="117"/>
        <v>44797</v>
      </c>
      <c r="K946" s="54">
        <f t="shared" ca="1" si="121"/>
        <v>44797</v>
      </c>
      <c r="L946" s="117">
        <f ca="1">VALUE(IFERROR(VLOOKUP(TEXT(K946,"yyyy-mm-dd"),BDiv_RAW!$L$6:$M$1048576,2,FALSE),0))*$N$2</f>
        <v>0</v>
      </c>
    </row>
    <row r="947" spans="1:12" ht="16.5">
      <c r="A947" s="120">
        <f t="shared" ca="1" si="114"/>
        <v>44798</v>
      </c>
      <c r="B947" s="54">
        <f t="shared" ca="1" si="118"/>
        <v>44798</v>
      </c>
      <c r="C947" s="117">
        <f ca="1">VALUE(IFERROR(VLOOKUP(TEXT(B947,"yyyy-mm-dd"),BDiv_RAW!$C$6:$D$1048576,2,FALSE),0))*$N$2</f>
        <v>0</v>
      </c>
      <c r="D947" s="81">
        <f t="shared" ca="1" si="115"/>
        <v>44798</v>
      </c>
      <c r="E947" s="54">
        <f t="shared" ca="1" si="119"/>
        <v>44798</v>
      </c>
      <c r="F947" s="117">
        <f ca="1">VALUE(IFERROR(VLOOKUP(TEXT(E947,"yyyy-mm-dd"),BDiv_RAW!$F$6:$G$1048576,2,FALSE),0))*$N$2</f>
        <v>0</v>
      </c>
      <c r="G947" s="81">
        <f t="shared" ca="1" si="116"/>
        <v>44798</v>
      </c>
      <c r="H947" s="54">
        <f t="shared" ca="1" si="120"/>
        <v>44798</v>
      </c>
      <c r="I947" s="117">
        <f ca="1">VALUE(IFERROR(VLOOKUP(TEXT(H947,"yyyy-mm-dd"),BDiv_RAW!$I$6:$J$1048576,2,FALSE),0))*$N$2</f>
        <v>0</v>
      </c>
      <c r="J947" s="81">
        <f t="shared" ca="1" si="117"/>
        <v>44798</v>
      </c>
      <c r="K947" s="54">
        <f t="shared" ca="1" si="121"/>
        <v>44798</v>
      </c>
      <c r="L947" s="117">
        <f ca="1">VALUE(IFERROR(VLOOKUP(TEXT(K947,"yyyy-mm-dd"),BDiv_RAW!$L$6:$M$1048576,2,FALSE),0))*$N$2</f>
        <v>0</v>
      </c>
    </row>
    <row r="948" spans="1:12" ht="16.5">
      <c r="A948" s="120">
        <f t="shared" ca="1" si="114"/>
        <v>44799</v>
      </c>
      <c r="B948" s="54">
        <f t="shared" ca="1" si="118"/>
        <v>44799</v>
      </c>
      <c r="C948" s="117">
        <f ca="1">VALUE(IFERROR(VLOOKUP(TEXT(B948,"yyyy-mm-dd"),BDiv_RAW!$C$6:$D$1048576,2,FALSE),0))*$N$2</f>
        <v>0</v>
      </c>
      <c r="D948" s="81">
        <f t="shared" ca="1" si="115"/>
        <v>44799</v>
      </c>
      <c r="E948" s="54">
        <f t="shared" ca="1" si="119"/>
        <v>44799</v>
      </c>
      <c r="F948" s="117">
        <f ca="1">VALUE(IFERROR(VLOOKUP(TEXT(E948,"yyyy-mm-dd"),BDiv_RAW!$F$6:$G$1048576,2,FALSE),0))*$N$2</f>
        <v>0</v>
      </c>
      <c r="G948" s="81">
        <f t="shared" ca="1" si="116"/>
        <v>44799</v>
      </c>
      <c r="H948" s="54">
        <f t="shared" ca="1" si="120"/>
        <v>44799</v>
      </c>
      <c r="I948" s="117">
        <f ca="1">VALUE(IFERROR(VLOOKUP(TEXT(H948,"yyyy-mm-dd"),BDiv_RAW!$I$6:$J$1048576,2,FALSE),0))*$N$2</f>
        <v>0</v>
      </c>
      <c r="J948" s="81">
        <f t="shared" ca="1" si="117"/>
        <v>44799</v>
      </c>
      <c r="K948" s="54">
        <f t="shared" ca="1" si="121"/>
        <v>44799</v>
      </c>
      <c r="L948" s="117">
        <f ca="1">VALUE(IFERROR(VLOOKUP(TEXT(K948,"yyyy-mm-dd"),BDiv_RAW!$L$6:$M$1048576,2,FALSE),0))*$N$2</f>
        <v>0</v>
      </c>
    </row>
    <row r="949" spans="1:12" ht="16.5">
      <c r="A949" s="120">
        <f t="shared" ca="1" si="114"/>
        <v>44800</v>
      </c>
      <c r="B949" s="54">
        <f t="shared" ca="1" si="118"/>
        <v>44800</v>
      </c>
      <c r="C949" s="117">
        <f ca="1">VALUE(IFERROR(VLOOKUP(TEXT(B949,"yyyy-mm-dd"),BDiv_RAW!$C$6:$D$1048576,2,FALSE),0))*$N$2</f>
        <v>0</v>
      </c>
      <c r="D949" s="81">
        <f t="shared" ca="1" si="115"/>
        <v>44800</v>
      </c>
      <c r="E949" s="54">
        <f t="shared" ca="1" si="119"/>
        <v>44800</v>
      </c>
      <c r="F949" s="117">
        <f ca="1">VALUE(IFERROR(VLOOKUP(TEXT(E949,"yyyy-mm-dd"),BDiv_RAW!$F$6:$G$1048576,2,FALSE),0))*$N$2</f>
        <v>0</v>
      </c>
      <c r="G949" s="81">
        <f t="shared" ca="1" si="116"/>
        <v>44800</v>
      </c>
      <c r="H949" s="54">
        <f t="shared" ca="1" si="120"/>
        <v>44800</v>
      </c>
      <c r="I949" s="117">
        <f ca="1">VALUE(IFERROR(VLOOKUP(TEXT(H949,"yyyy-mm-dd"),BDiv_RAW!$I$6:$J$1048576,2,FALSE),0))*$N$2</f>
        <v>0</v>
      </c>
      <c r="J949" s="81">
        <f t="shared" ca="1" si="117"/>
        <v>44800</v>
      </c>
      <c r="K949" s="54">
        <f t="shared" ca="1" si="121"/>
        <v>44800</v>
      </c>
      <c r="L949" s="117">
        <f ca="1">VALUE(IFERROR(VLOOKUP(TEXT(K949,"yyyy-mm-dd"),BDiv_RAW!$L$6:$M$1048576,2,FALSE),0))*$N$2</f>
        <v>0</v>
      </c>
    </row>
    <row r="950" spans="1:12" ht="16.5">
      <c r="A950" s="120">
        <f t="shared" ca="1" si="114"/>
        <v>44801</v>
      </c>
      <c r="B950" s="54">
        <f t="shared" ca="1" si="118"/>
        <v>44801</v>
      </c>
      <c r="C950" s="117">
        <f ca="1">VALUE(IFERROR(VLOOKUP(TEXT(B950,"yyyy-mm-dd"),BDiv_RAW!$C$6:$D$1048576,2,FALSE),0))*$N$2</f>
        <v>0</v>
      </c>
      <c r="D950" s="81">
        <f t="shared" ca="1" si="115"/>
        <v>44801</v>
      </c>
      <c r="E950" s="54">
        <f t="shared" ca="1" si="119"/>
        <v>44801</v>
      </c>
      <c r="F950" s="117">
        <f ca="1">VALUE(IFERROR(VLOOKUP(TEXT(E950,"yyyy-mm-dd"),BDiv_RAW!$F$6:$G$1048576,2,FALSE),0))*$N$2</f>
        <v>0</v>
      </c>
      <c r="G950" s="81">
        <f t="shared" ca="1" si="116"/>
        <v>44801</v>
      </c>
      <c r="H950" s="54">
        <f t="shared" ca="1" si="120"/>
        <v>44801</v>
      </c>
      <c r="I950" s="117">
        <f ca="1">VALUE(IFERROR(VLOOKUP(TEXT(H950,"yyyy-mm-dd"),BDiv_RAW!$I$6:$J$1048576,2,FALSE),0))*$N$2</f>
        <v>0</v>
      </c>
      <c r="J950" s="81">
        <f t="shared" ca="1" si="117"/>
        <v>44801</v>
      </c>
      <c r="K950" s="54">
        <f t="shared" ca="1" si="121"/>
        <v>44801</v>
      </c>
      <c r="L950" s="117">
        <f ca="1">VALUE(IFERROR(VLOOKUP(TEXT(K950,"yyyy-mm-dd"),BDiv_RAW!$L$6:$M$1048576,2,FALSE),0))*$N$2</f>
        <v>0</v>
      </c>
    </row>
    <row r="951" spans="1:12" ht="16.5">
      <c r="A951" s="120">
        <f t="shared" ca="1" si="114"/>
        <v>44802</v>
      </c>
      <c r="B951" s="54">
        <f t="shared" ca="1" si="118"/>
        <v>44802</v>
      </c>
      <c r="C951" s="117">
        <f ca="1">VALUE(IFERROR(VLOOKUP(TEXT(B951,"yyyy-mm-dd"),BDiv_RAW!$C$6:$D$1048576,2,FALSE),0))*$N$2</f>
        <v>0</v>
      </c>
      <c r="D951" s="81">
        <f t="shared" ca="1" si="115"/>
        <v>44802</v>
      </c>
      <c r="E951" s="54">
        <f t="shared" ca="1" si="119"/>
        <v>44802</v>
      </c>
      <c r="F951" s="117">
        <f ca="1">VALUE(IFERROR(VLOOKUP(TEXT(E951,"yyyy-mm-dd"),BDiv_RAW!$F$6:$G$1048576,2,FALSE),0))*$N$2</f>
        <v>0</v>
      </c>
      <c r="G951" s="81">
        <f t="shared" ca="1" si="116"/>
        <v>44802</v>
      </c>
      <c r="H951" s="54">
        <f t="shared" ca="1" si="120"/>
        <v>44802</v>
      </c>
      <c r="I951" s="117">
        <f ca="1">VALUE(IFERROR(VLOOKUP(TEXT(H951,"yyyy-mm-dd"),BDiv_RAW!$I$6:$J$1048576,2,FALSE),0))*$N$2</f>
        <v>0</v>
      </c>
      <c r="J951" s="81">
        <f t="shared" ca="1" si="117"/>
        <v>44802</v>
      </c>
      <c r="K951" s="54">
        <f t="shared" ca="1" si="121"/>
        <v>44802</v>
      </c>
      <c r="L951" s="117">
        <f ca="1">VALUE(IFERROR(VLOOKUP(TEXT(K951,"yyyy-mm-dd"),BDiv_RAW!$L$6:$M$1048576,2,FALSE),0))*$N$2</f>
        <v>0</v>
      </c>
    </row>
    <row r="952" spans="1:12" ht="16.5">
      <c r="A952" s="120">
        <f t="shared" ca="1" si="114"/>
        <v>44803</v>
      </c>
      <c r="B952" s="54">
        <f t="shared" ca="1" si="118"/>
        <v>44803</v>
      </c>
      <c r="C952" s="117">
        <f ca="1">VALUE(IFERROR(VLOOKUP(TEXT(B952,"yyyy-mm-dd"),BDiv_RAW!$C$6:$D$1048576,2,FALSE),0))*$N$2</f>
        <v>0</v>
      </c>
      <c r="D952" s="81">
        <f t="shared" ca="1" si="115"/>
        <v>44803</v>
      </c>
      <c r="E952" s="54">
        <f t="shared" ca="1" si="119"/>
        <v>44803</v>
      </c>
      <c r="F952" s="117">
        <f ca="1">VALUE(IFERROR(VLOOKUP(TEXT(E952,"yyyy-mm-dd"),BDiv_RAW!$F$6:$G$1048576,2,FALSE),0))*$N$2</f>
        <v>0</v>
      </c>
      <c r="G952" s="81">
        <f t="shared" ca="1" si="116"/>
        <v>44803</v>
      </c>
      <c r="H952" s="54">
        <f t="shared" ca="1" si="120"/>
        <v>44803</v>
      </c>
      <c r="I952" s="117">
        <f ca="1">VALUE(IFERROR(VLOOKUP(TEXT(H952,"yyyy-mm-dd"),BDiv_RAW!$I$6:$J$1048576,2,FALSE),0))*$N$2</f>
        <v>0</v>
      </c>
      <c r="J952" s="81">
        <f t="shared" ca="1" si="117"/>
        <v>44803</v>
      </c>
      <c r="K952" s="54">
        <f t="shared" ca="1" si="121"/>
        <v>44803</v>
      </c>
      <c r="L952" s="117">
        <f ca="1">VALUE(IFERROR(VLOOKUP(TEXT(K952,"yyyy-mm-dd"),BDiv_RAW!$L$6:$M$1048576,2,FALSE),0))*$N$2</f>
        <v>0</v>
      </c>
    </row>
    <row r="953" spans="1:12" ht="16.5">
      <c r="A953" s="120">
        <f t="shared" ca="1" si="114"/>
        <v>44804</v>
      </c>
      <c r="B953" s="54">
        <f t="shared" ca="1" si="118"/>
        <v>44804</v>
      </c>
      <c r="C953" s="117">
        <f ca="1">VALUE(IFERROR(VLOOKUP(TEXT(B953,"yyyy-mm-dd"),BDiv_RAW!$C$6:$D$1048576,2,FALSE),0))*$N$2</f>
        <v>0</v>
      </c>
      <c r="D953" s="81">
        <f t="shared" ca="1" si="115"/>
        <v>44804</v>
      </c>
      <c r="E953" s="54">
        <f t="shared" ca="1" si="119"/>
        <v>44804</v>
      </c>
      <c r="F953" s="117">
        <f ca="1">VALUE(IFERROR(VLOOKUP(TEXT(E953,"yyyy-mm-dd"),BDiv_RAW!$F$6:$G$1048576,2,FALSE),0))*$N$2</f>
        <v>0</v>
      </c>
      <c r="G953" s="81">
        <f t="shared" ca="1" si="116"/>
        <v>44804</v>
      </c>
      <c r="H953" s="54">
        <f t="shared" ca="1" si="120"/>
        <v>44804</v>
      </c>
      <c r="I953" s="117">
        <f ca="1">VALUE(IFERROR(VLOOKUP(TEXT(H953,"yyyy-mm-dd"),BDiv_RAW!$I$6:$J$1048576,2,FALSE),0))*$N$2</f>
        <v>0</v>
      </c>
      <c r="J953" s="81">
        <f t="shared" ca="1" si="117"/>
        <v>44804</v>
      </c>
      <c r="K953" s="54">
        <f t="shared" ca="1" si="121"/>
        <v>44804</v>
      </c>
      <c r="L953" s="117">
        <f ca="1">VALUE(IFERROR(VLOOKUP(TEXT(K953,"yyyy-mm-dd"),BDiv_RAW!$L$6:$M$1048576,2,FALSE),0))*$N$2</f>
        <v>0</v>
      </c>
    </row>
    <row r="954" spans="1:12" ht="16.5">
      <c r="A954" s="120">
        <f t="shared" ca="1" si="114"/>
        <v>44805</v>
      </c>
      <c r="B954" s="54">
        <f t="shared" ca="1" si="118"/>
        <v>44805</v>
      </c>
      <c r="C954" s="117">
        <f ca="1">VALUE(IFERROR(VLOOKUP(TEXT(B954,"yyyy-mm-dd"),BDiv_RAW!$C$6:$D$1048576,2,FALSE),0))*$N$2</f>
        <v>0</v>
      </c>
      <c r="D954" s="81">
        <f t="shared" ca="1" si="115"/>
        <v>44805</v>
      </c>
      <c r="E954" s="54">
        <f t="shared" ca="1" si="119"/>
        <v>44805</v>
      </c>
      <c r="F954" s="117">
        <f ca="1">VALUE(IFERROR(VLOOKUP(TEXT(E954,"yyyy-mm-dd"),BDiv_RAW!$F$6:$G$1048576,2,FALSE),0))*$N$2</f>
        <v>0</v>
      </c>
      <c r="G954" s="81">
        <f t="shared" ca="1" si="116"/>
        <v>44805</v>
      </c>
      <c r="H954" s="54">
        <f t="shared" ca="1" si="120"/>
        <v>44805</v>
      </c>
      <c r="I954" s="117">
        <f ca="1">VALUE(IFERROR(VLOOKUP(TEXT(H954,"yyyy-mm-dd"),BDiv_RAW!$I$6:$J$1048576,2,FALSE),0))*$N$2</f>
        <v>0</v>
      </c>
      <c r="J954" s="81">
        <f t="shared" ca="1" si="117"/>
        <v>44805</v>
      </c>
      <c r="K954" s="54">
        <f t="shared" ca="1" si="121"/>
        <v>44805</v>
      </c>
      <c r="L954" s="117">
        <f ca="1">VALUE(IFERROR(VLOOKUP(TEXT(K954,"yyyy-mm-dd"),BDiv_RAW!$L$6:$M$1048576,2,FALSE),0))*$N$2</f>
        <v>0</v>
      </c>
    </row>
    <row r="955" spans="1:12" ht="16.5">
      <c r="A955" s="120">
        <f t="shared" ca="1" si="114"/>
        <v>44806</v>
      </c>
      <c r="B955" s="54">
        <f t="shared" ca="1" si="118"/>
        <v>44806</v>
      </c>
      <c r="C955" s="117">
        <f ca="1">VALUE(IFERROR(VLOOKUP(TEXT(B955,"yyyy-mm-dd"),BDiv_RAW!$C$6:$D$1048576,2,FALSE),0))*$N$2</f>
        <v>0</v>
      </c>
      <c r="D955" s="81">
        <f t="shared" ca="1" si="115"/>
        <v>44806</v>
      </c>
      <c r="E955" s="54">
        <f t="shared" ca="1" si="119"/>
        <v>44806</v>
      </c>
      <c r="F955" s="117">
        <f ca="1">VALUE(IFERROR(VLOOKUP(TEXT(E955,"yyyy-mm-dd"),BDiv_RAW!$F$6:$G$1048576,2,FALSE),0))*$N$2</f>
        <v>0</v>
      </c>
      <c r="G955" s="81">
        <f t="shared" ca="1" si="116"/>
        <v>44806</v>
      </c>
      <c r="H955" s="54">
        <f t="shared" ca="1" si="120"/>
        <v>44806</v>
      </c>
      <c r="I955" s="117">
        <f ca="1">VALUE(IFERROR(VLOOKUP(TEXT(H955,"yyyy-mm-dd"),BDiv_RAW!$I$6:$J$1048576,2,FALSE),0))*$N$2</f>
        <v>0</v>
      </c>
      <c r="J955" s="81">
        <f t="shared" ca="1" si="117"/>
        <v>44806</v>
      </c>
      <c r="K955" s="54">
        <f t="shared" ca="1" si="121"/>
        <v>44806</v>
      </c>
      <c r="L955" s="117">
        <f ca="1">VALUE(IFERROR(VLOOKUP(TEXT(K955,"yyyy-mm-dd"),BDiv_RAW!$L$6:$M$1048576,2,FALSE),0))*$N$2</f>
        <v>0</v>
      </c>
    </row>
    <row r="956" spans="1:12" ht="16.5">
      <c r="A956" s="120">
        <f t="shared" ca="1" si="114"/>
        <v>44807</v>
      </c>
      <c r="B956" s="54">
        <f t="shared" ca="1" si="118"/>
        <v>44807</v>
      </c>
      <c r="C956" s="117">
        <f ca="1">VALUE(IFERROR(VLOOKUP(TEXT(B956,"yyyy-mm-dd"),BDiv_RAW!$C$6:$D$1048576,2,FALSE),0))*$N$2</f>
        <v>0</v>
      </c>
      <c r="D956" s="81">
        <f t="shared" ca="1" si="115"/>
        <v>44807</v>
      </c>
      <c r="E956" s="54">
        <f t="shared" ca="1" si="119"/>
        <v>44807</v>
      </c>
      <c r="F956" s="117">
        <f ca="1">VALUE(IFERROR(VLOOKUP(TEXT(E956,"yyyy-mm-dd"),BDiv_RAW!$F$6:$G$1048576,2,FALSE),0))*$N$2</f>
        <v>0</v>
      </c>
      <c r="G956" s="81">
        <f t="shared" ca="1" si="116"/>
        <v>44807</v>
      </c>
      <c r="H956" s="54">
        <f t="shared" ca="1" si="120"/>
        <v>44807</v>
      </c>
      <c r="I956" s="117">
        <f ca="1">VALUE(IFERROR(VLOOKUP(TEXT(H956,"yyyy-mm-dd"),BDiv_RAW!$I$6:$J$1048576,2,FALSE),0))*$N$2</f>
        <v>0</v>
      </c>
      <c r="J956" s="81">
        <f t="shared" ca="1" si="117"/>
        <v>44807</v>
      </c>
      <c r="K956" s="54">
        <f t="shared" ca="1" si="121"/>
        <v>44807</v>
      </c>
      <c r="L956" s="117">
        <f ca="1">VALUE(IFERROR(VLOOKUP(TEXT(K956,"yyyy-mm-dd"),BDiv_RAW!$L$6:$M$1048576,2,FALSE),0))*$N$2</f>
        <v>0</v>
      </c>
    </row>
    <row r="957" spans="1:12" ht="16.5">
      <c r="A957" s="120">
        <f t="shared" ca="1" si="114"/>
        <v>44808</v>
      </c>
      <c r="B957" s="54">
        <f t="shared" ca="1" si="118"/>
        <v>44808</v>
      </c>
      <c r="C957" s="117">
        <f ca="1">VALUE(IFERROR(VLOOKUP(TEXT(B957,"yyyy-mm-dd"),BDiv_RAW!$C$6:$D$1048576,2,FALSE),0))*$N$2</f>
        <v>0</v>
      </c>
      <c r="D957" s="81">
        <f t="shared" ca="1" si="115"/>
        <v>44808</v>
      </c>
      <c r="E957" s="54">
        <f t="shared" ca="1" si="119"/>
        <v>44808</v>
      </c>
      <c r="F957" s="117">
        <f ca="1">VALUE(IFERROR(VLOOKUP(TEXT(E957,"yyyy-mm-dd"),BDiv_RAW!$F$6:$G$1048576,2,FALSE),0))*$N$2</f>
        <v>0</v>
      </c>
      <c r="G957" s="81">
        <f t="shared" ca="1" si="116"/>
        <v>44808</v>
      </c>
      <c r="H957" s="54">
        <f t="shared" ca="1" si="120"/>
        <v>44808</v>
      </c>
      <c r="I957" s="117">
        <f ca="1">VALUE(IFERROR(VLOOKUP(TEXT(H957,"yyyy-mm-dd"),BDiv_RAW!$I$6:$J$1048576,2,FALSE),0))*$N$2</f>
        <v>0</v>
      </c>
      <c r="J957" s="81">
        <f t="shared" ca="1" si="117"/>
        <v>44808</v>
      </c>
      <c r="K957" s="54">
        <f t="shared" ca="1" si="121"/>
        <v>44808</v>
      </c>
      <c r="L957" s="117">
        <f ca="1">VALUE(IFERROR(VLOOKUP(TEXT(K957,"yyyy-mm-dd"),BDiv_RAW!$L$6:$M$1048576,2,FALSE),0))*$N$2</f>
        <v>0</v>
      </c>
    </row>
    <row r="958" spans="1:12" ht="16.5">
      <c r="A958" s="120">
        <f t="shared" ca="1" si="114"/>
        <v>44809</v>
      </c>
      <c r="B958" s="54">
        <f t="shared" ca="1" si="118"/>
        <v>44809</v>
      </c>
      <c r="C958" s="117">
        <f ca="1">VALUE(IFERROR(VLOOKUP(TEXT(B958,"yyyy-mm-dd"),BDiv_RAW!$C$6:$D$1048576,2,FALSE),0))*$N$2</f>
        <v>0</v>
      </c>
      <c r="D958" s="81">
        <f t="shared" ca="1" si="115"/>
        <v>44809</v>
      </c>
      <c r="E958" s="54">
        <f t="shared" ca="1" si="119"/>
        <v>44809</v>
      </c>
      <c r="F958" s="117">
        <f ca="1">VALUE(IFERROR(VLOOKUP(TEXT(E958,"yyyy-mm-dd"),BDiv_RAW!$F$6:$G$1048576,2,FALSE),0))*$N$2</f>
        <v>0</v>
      </c>
      <c r="G958" s="81">
        <f t="shared" ca="1" si="116"/>
        <v>44809</v>
      </c>
      <c r="H958" s="54">
        <f t="shared" ca="1" si="120"/>
        <v>44809</v>
      </c>
      <c r="I958" s="117">
        <f ca="1">VALUE(IFERROR(VLOOKUP(TEXT(H958,"yyyy-mm-dd"),BDiv_RAW!$I$6:$J$1048576,2,FALSE),0))*$N$2</f>
        <v>0</v>
      </c>
      <c r="J958" s="81">
        <f t="shared" ca="1" si="117"/>
        <v>44809</v>
      </c>
      <c r="K958" s="54">
        <f t="shared" ca="1" si="121"/>
        <v>44809</v>
      </c>
      <c r="L958" s="117">
        <f ca="1">VALUE(IFERROR(VLOOKUP(TEXT(K958,"yyyy-mm-dd"),BDiv_RAW!$L$6:$M$1048576,2,FALSE),0))*$N$2</f>
        <v>0</v>
      </c>
    </row>
    <row r="959" spans="1:12" ht="16.5">
      <c r="A959" s="120">
        <f t="shared" ca="1" si="114"/>
        <v>44810</v>
      </c>
      <c r="B959" s="54">
        <f t="shared" ca="1" si="118"/>
        <v>44810</v>
      </c>
      <c r="C959" s="117">
        <f ca="1">VALUE(IFERROR(VLOOKUP(TEXT(B959,"yyyy-mm-dd"),BDiv_RAW!$C$6:$D$1048576,2,FALSE),0))*$N$2</f>
        <v>0</v>
      </c>
      <c r="D959" s="81">
        <f t="shared" ca="1" si="115"/>
        <v>44810</v>
      </c>
      <c r="E959" s="54">
        <f t="shared" ca="1" si="119"/>
        <v>44810</v>
      </c>
      <c r="F959" s="117">
        <f ca="1">VALUE(IFERROR(VLOOKUP(TEXT(E959,"yyyy-mm-dd"),BDiv_RAW!$F$6:$G$1048576,2,FALSE),0))*$N$2</f>
        <v>0</v>
      </c>
      <c r="G959" s="81">
        <f t="shared" ca="1" si="116"/>
        <v>44810</v>
      </c>
      <c r="H959" s="54">
        <f t="shared" ca="1" si="120"/>
        <v>44810</v>
      </c>
      <c r="I959" s="117">
        <f ca="1">VALUE(IFERROR(VLOOKUP(TEXT(H959,"yyyy-mm-dd"),BDiv_RAW!$I$6:$J$1048576,2,FALSE),0))*$N$2</f>
        <v>0</v>
      </c>
      <c r="J959" s="81">
        <f t="shared" ca="1" si="117"/>
        <v>44810</v>
      </c>
      <c r="K959" s="54">
        <f t="shared" ca="1" si="121"/>
        <v>44810</v>
      </c>
      <c r="L959" s="117">
        <f ca="1">VALUE(IFERROR(VLOOKUP(TEXT(K959,"yyyy-mm-dd"),BDiv_RAW!$L$6:$M$1048576,2,FALSE),0))*$N$2</f>
        <v>0</v>
      </c>
    </row>
    <row r="960" spans="1:12" ht="16.5">
      <c r="A960" s="120">
        <f t="shared" ca="1" si="114"/>
        <v>44811</v>
      </c>
      <c r="B960" s="54">
        <f t="shared" ca="1" si="118"/>
        <v>44811</v>
      </c>
      <c r="C960" s="117">
        <f ca="1">VALUE(IFERROR(VLOOKUP(TEXT(B960,"yyyy-mm-dd"),BDiv_RAW!$C$6:$D$1048576,2,FALSE),0))*$N$2</f>
        <v>0</v>
      </c>
      <c r="D960" s="81">
        <f t="shared" ca="1" si="115"/>
        <v>44811</v>
      </c>
      <c r="E960" s="54">
        <f t="shared" ca="1" si="119"/>
        <v>44811</v>
      </c>
      <c r="F960" s="117">
        <f ca="1">VALUE(IFERROR(VLOOKUP(TEXT(E960,"yyyy-mm-dd"),BDiv_RAW!$F$6:$G$1048576,2,FALSE),0))*$N$2</f>
        <v>0</v>
      </c>
      <c r="G960" s="81">
        <f t="shared" ca="1" si="116"/>
        <v>44811</v>
      </c>
      <c r="H960" s="54">
        <f t="shared" ca="1" si="120"/>
        <v>44811</v>
      </c>
      <c r="I960" s="117">
        <f ca="1">VALUE(IFERROR(VLOOKUP(TEXT(H960,"yyyy-mm-dd"),BDiv_RAW!$I$6:$J$1048576,2,FALSE),0))*$N$2</f>
        <v>0</v>
      </c>
      <c r="J960" s="81">
        <f t="shared" ca="1" si="117"/>
        <v>44811</v>
      </c>
      <c r="K960" s="54">
        <f t="shared" ca="1" si="121"/>
        <v>44811</v>
      </c>
      <c r="L960" s="117">
        <f ca="1">VALUE(IFERROR(VLOOKUP(TEXT(K960,"yyyy-mm-dd"),BDiv_RAW!$L$6:$M$1048576,2,FALSE),0))*$N$2</f>
        <v>0</v>
      </c>
    </row>
    <row r="961" spans="1:12" ht="16.5">
      <c r="A961" s="120">
        <f t="shared" ca="1" si="114"/>
        <v>44812</v>
      </c>
      <c r="B961" s="54">
        <f t="shared" ca="1" si="118"/>
        <v>44812</v>
      </c>
      <c r="C961" s="117">
        <f ca="1">VALUE(IFERROR(VLOOKUP(TEXT(B961,"yyyy-mm-dd"),BDiv_RAW!$C$6:$D$1048576,2,FALSE),0))*$N$2</f>
        <v>0</v>
      </c>
      <c r="D961" s="81">
        <f t="shared" ca="1" si="115"/>
        <v>44812</v>
      </c>
      <c r="E961" s="54">
        <f t="shared" ca="1" si="119"/>
        <v>44812</v>
      </c>
      <c r="F961" s="117">
        <f ca="1">VALUE(IFERROR(VLOOKUP(TEXT(E961,"yyyy-mm-dd"),BDiv_RAW!$F$6:$G$1048576,2,FALSE),0))*$N$2</f>
        <v>0</v>
      </c>
      <c r="G961" s="81">
        <f t="shared" ca="1" si="116"/>
        <v>44812</v>
      </c>
      <c r="H961" s="54">
        <f t="shared" ca="1" si="120"/>
        <v>44812</v>
      </c>
      <c r="I961" s="117">
        <f ca="1">VALUE(IFERROR(VLOOKUP(TEXT(H961,"yyyy-mm-dd"),BDiv_RAW!$I$6:$J$1048576,2,FALSE),0))*$N$2</f>
        <v>0</v>
      </c>
      <c r="J961" s="81">
        <f t="shared" ca="1" si="117"/>
        <v>44812</v>
      </c>
      <c r="K961" s="54">
        <f t="shared" ca="1" si="121"/>
        <v>44812</v>
      </c>
      <c r="L961" s="117">
        <f ca="1">VALUE(IFERROR(VLOOKUP(TEXT(K961,"yyyy-mm-dd"),BDiv_RAW!$L$6:$M$1048576,2,FALSE),0))*$N$2</f>
        <v>0</v>
      </c>
    </row>
    <row r="962" spans="1:12" ht="16.5">
      <c r="A962" s="120">
        <f t="shared" ca="1" si="114"/>
        <v>44813</v>
      </c>
      <c r="B962" s="54">
        <f t="shared" ca="1" si="118"/>
        <v>44813</v>
      </c>
      <c r="C962" s="117">
        <f ca="1">VALUE(IFERROR(VLOOKUP(TEXT(B962,"yyyy-mm-dd"),BDiv_RAW!$C$6:$D$1048576,2,FALSE),0))*$N$2</f>
        <v>0</v>
      </c>
      <c r="D962" s="81">
        <f t="shared" ca="1" si="115"/>
        <v>44813</v>
      </c>
      <c r="E962" s="54">
        <f t="shared" ca="1" si="119"/>
        <v>44813</v>
      </c>
      <c r="F962" s="117">
        <f ca="1">VALUE(IFERROR(VLOOKUP(TEXT(E962,"yyyy-mm-dd"),BDiv_RAW!$F$6:$G$1048576,2,FALSE),0))*$N$2</f>
        <v>0</v>
      </c>
      <c r="G962" s="81">
        <f t="shared" ca="1" si="116"/>
        <v>44813</v>
      </c>
      <c r="H962" s="54">
        <f t="shared" ca="1" si="120"/>
        <v>44813</v>
      </c>
      <c r="I962" s="117">
        <f ca="1">VALUE(IFERROR(VLOOKUP(TEXT(H962,"yyyy-mm-dd"),BDiv_RAW!$I$6:$J$1048576,2,FALSE),0))*$N$2</f>
        <v>0</v>
      </c>
      <c r="J962" s="81">
        <f t="shared" ca="1" si="117"/>
        <v>44813</v>
      </c>
      <c r="K962" s="54">
        <f t="shared" ca="1" si="121"/>
        <v>44813</v>
      </c>
      <c r="L962" s="117">
        <f ca="1">VALUE(IFERROR(VLOOKUP(TEXT(K962,"yyyy-mm-dd"),BDiv_RAW!$L$6:$M$1048576,2,FALSE),0))*$N$2</f>
        <v>0</v>
      </c>
    </row>
    <row r="963" spans="1:12" ht="16.5">
      <c r="A963" s="120">
        <f t="shared" ref="A963:A1026" ca="1" si="122">B963</f>
        <v>44814</v>
      </c>
      <c r="B963" s="54">
        <f t="shared" ca="1" si="118"/>
        <v>44814</v>
      </c>
      <c r="C963" s="117">
        <f ca="1">VALUE(IFERROR(VLOOKUP(TEXT(B963,"yyyy-mm-dd"),BDiv_RAW!$C$6:$D$1048576,2,FALSE),0))*$N$2</f>
        <v>0</v>
      </c>
      <c r="D963" s="81">
        <f t="shared" ref="D963:D1026" ca="1" si="123">E963</f>
        <v>44814</v>
      </c>
      <c r="E963" s="54">
        <f t="shared" ca="1" si="119"/>
        <v>44814</v>
      </c>
      <c r="F963" s="117">
        <f ca="1">VALUE(IFERROR(VLOOKUP(TEXT(E963,"yyyy-mm-dd"),BDiv_RAW!$F$6:$G$1048576,2,FALSE),0))*$N$2</f>
        <v>0</v>
      </c>
      <c r="G963" s="81">
        <f t="shared" ref="G963:G1026" ca="1" si="124">H963</f>
        <v>44814</v>
      </c>
      <c r="H963" s="54">
        <f t="shared" ca="1" si="120"/>
        <v>44814</v>
      </c>
      <c r="I963" s="117">
        <f ca="1">VALUE(IFERROR(VLOOKUP(TEXT(H963,"yyyy-mm-dd"),BDiv_RAW!$I$6:$J$1048576,2,FALSE),0))*$N$2</f>
        <v>0</v>
      </c>
      <c r="J963" s="81">
        <f t="shared" ref="J963:J1026" ca="1" si="125">K963</f>
        <v>44814</v>
      </c>
      <c r="K963" s="54">
        <f t="shared" ca="1" si="121"/>
        <v>44814</v>
      </c>
      <c r="L963" s="117">
        <f ca="1">VALUE(IFERROR(VLOOKUP(TEXT(K963,"yyyy-mm-dd"),BDiv_RAW!$L$6:$M$1048576,2,FALSE),0))*$N$2</f>
        <v>0</v>
      </c>
    </row>
    <row r="964" spans="1:12" ht="16.5">
      <c r="A964" s="120">
        <f t="shared" ca="1" si="122"/>
        <v>44815</v>
      </c>
      <c r="B964" s="54">
        <f t="shared" ref="B964:B1027" ca="1" si="126">B963+1</f>
        <v>44815</v>
      </c>
      <c r="C964" s="117">
        <f ca="1">VALUE(IFERROR(VLOOKUP(TEXT(B964,"yyyy-mm-dd"),BDiv_RAW!$C$6:$D$1048576,2,FALSE),0))*$N$2</f>
        <v>0</v>
      </c>
      <c r="D964" s="81">
        <f t="shared" ca="1" si="123"/>
        <v>44815</v>
      </c>
      <c r="E964" s="54">
        <f t="shared" ref="E964:E1027" ca="1" si="127">E963+1</f>
        <v>44815</v>
      </c>
      <c r="F964" s="117">
        <f ca="1">VALUE(IFERROR(VLOOKUP(TEXT(E964,"yyyy-mm-dd"),BDiv_RAW!$F$6:$G$1048576,2,FALSE),0))*$N$2</f>
        <v>0</v>
      </c>
      <c r="G964" s="81">
        <f t="shared" ca="1" si="124"/>
        <v>44815</v>
      </c>
      <c r="H964" s="54">
        <f t="shared" ref="H964:H1027" ca="1" si="128">H963+1</f>
        <v>44815</v>
      </c>
      <c r="I964" s="117">
        <f ca="1">VALUE(IFERROR(VLOOKUP(TEXT(H964,"yyyy-mm-dd"),BDiv_RAW!$I$6:$J$1048576,2,FALSE),0))*$N$2</f>
        <v>0</v>
      </c>
      <c r="J964" s="81">
        <f t="shared" ca="1" si="125"/>
        <v>44815</v>
      </c>
      <c r="K964" s="54">
        <f t="shared" ref="K964:K1027" ca="1" si="129">K963+1</f>
        <v>44815</v>
      </c>
      <c r="L964" s="117">
        <f ca="1">VALUE(IFERROR(VLOOKUP(TEXT(K964,"yyyy-mm-dd"),BDiv_RAW!$L$6:$M$1048576,2,FALSE),0))*$N$2</f>
        <v>0</v>
      </c>
    </row>
    <row r="965" spans="1:12" ht="16.5">
      <c r="A965" s="120">
        <f t="shared" ca="1" si="122"/>
        <v>44816</v>
      </c>
      <c r="B965" s="54">
        <f t="shared" ca="1" si="126"/>
        <v>44816</v>
      </c>
      <c r="C965" s="117">
        <f ca="1">VALUE(IFERROR(VLOOKUP(TEXT(B965,"yyyy-mm-dd"),BDiv_RAW!$C$6:$D$1048576,2,FALSE),0))*$N$2</f>
        <v>0</v>
      </c>
      <c r="D965" s="81">
        <f t="shared" ca="1" si="123"/>
        <v>44816</v>
      </c>
      <c r="E965" s="54">
        <f t="shared" ca="1" si="127"/>
        <v>44816</v>
      </c>
      <c r="F965" s="117">
        <f ca="1">VALUE(IFERROR(VLOOKUP(TEXT(E965,"yyyy-mm-dd"),BDiv_RAW!$F$6:$G$1048576,2,FALSE),0))*$N$2</f>
        <v>0</v>
      </c>
      <c r="G965" s="81">
        <f t="shared" ca="1" si="124"/>
        <v>44816</v>
      </c>
      <c r="H965" s="54">
        <f t="shared" ca="1" si="128"/>
        <v>44816</v>
      </c>
      <c r="I965" s="117">
        <f ca="1">VALUE(IFERROR(VLOOKUP(TEXT(H965,"yyyy-mm-dd"),BDiv_RAW!$I$6:$J$1048576,2,FALSE),0))*$N$2</f>
        <v>0</v>
      </c>
      <c r="J965" s="81">
        <f t="shared" ca="1" si="125"/>
        <v>44816</v>
      </c>
      <c r="K965" s="54">
        <f t="shared" ca="1" si="129"/>
        <v>44816</v>
      </c>
      <c r="L965" s="117">
        <f ca="1">VALUE(IFERROR(VLOOKUP(TEXT(K965,"yyyy-mm-dd"),BDiv_RAW!$L$6:$M$1048576,2,FALSE),0))*$N$2</f>
        <v>0</v>
      </c>
    </row>
    <row r="966" spans="1:12" ht="16.5">
      <c r="A966" s="120">
        <f t="shared" ca="1" si="122"/>
        <v>44817</v>
      </c>
      <c r="B966" s="54">
        <f t="shared" ca="1" si="126"/>
        <v>44817</v>
      </c>
      <c r="C966" s="117">
        <f ca="1">VALUE(IFERROR(VLOOKUP(TEXT(B966,"yyyy-mm-dd"),BDiv_RAW!$C$6:$D$1048576,2,FALSE),0))*$N$2</f>
        <v>0</v>
      </c>
      <c r="D966" s="81">
        <f t="shared" ca="1" si="123"/>
        <v>44817</v>
      </c>
      <c r="E966" s="54">
        <f t="shared" ca="1" si="127"/>
        <v>44817</v>
      </c>
      <c r="F966" s="117">
        <f ca="1">VALUE(IFERROR(VLOOKUP(TEXT(E966,"yyyy-mm-dd"),BDiv_RAW!$F$6:$G$1048576,2,FALSE),0))*$N$2</f>
        <v>0</v>
      </c>
      <c r="G966" s="81">
        <f t="shared" ca="1" si="124"/>
        <v>44817</v>
      </c>
      <c r="H966" s="54">
        <f t="shared" ca="1" si="128"/>
        <v>44817</v>
      </c>
      <c r="I966" s="117">
        <f ca="1">VALUE(IFERROR(VLOOKUP(TEXT(H966,"yyyy-mm-dd"),BDiv_RAW!$I$6:$J$1048576,2,FALSE),0))*$N$2</f>
        <v>0</v>
      </c>
      <c r="J966" s="81">
        <f t="shared" ca="1" si="125"/>
        <v>44817</v>
      </c>
      <c r="K966" s="54">
        <f t="shared" ca="1" si="129"/>
        <v>44817</v>
      </c>
      <c r="L966" s="117">
        <f ca="1">VALUE(IFERROR(VLOOKUP(TEXT(K966,"yyyy-mm-dd"),BDiv_RAW!$L$6:$M$1048576,2,FALSE),0))*$N$2</f>
        <v>0</v>
      </c>
    </row>
    <row r="967" spans="1:12" ht="16.5">
      <c r="A967" s="120">
        <f t="shared" ca="1" si="122"/>
        <v>44818</v>
      </c>
      <c r="B967" s="54">
        <f t="shared" ca="1" si="126"/>
        <v>44818</v>
      </c>
      <c r="C967" s="117">
        <f ca="1">VALUE(IFERROR(VLOOKUP(TEXT(B967,"yyyy-mm-dd"),BDiv_RAW!$C$6:$D$1048576,2,FALSE),0))*$N$2</f>
        <v>0</v>
      </c>
      <c r="D967" s="81">
        <f t="shared" ca="1" si="123"/>
        <v>44818</v>
      </c>
      <c r="E967" s="54">
        <f t="shared" ca="1" si="127"/>
        <v>44818</v>
      </c>
      <c r="F967" s="117">
        <f ca="1">VALUE(IFERROR(VLOOKUP(TEXT(E967,"yyyy-mm-dd"),BDiv_RAW!$F$6:$G$1048576,2,FALSE),0))*$N$2</f>
        <v>0</v>
      </c>
      <c r="G967" s="81">
        <f t="shared" ca="1" si="124"/>
        <v>44818</v>
      </c>
      <c r="H967" s="54">
        <f t="shared" ca="1" si="128"/>
        <v>44818</v>
      </c>
      <c r="I967" s="117">
        <f ca="1">VALUE(IFERROR(VLOOKUP(TEXT(H967,"yyyy-mm-dd"),BDiv_RAW!$I$6:$J$1048576,2,FALSE),0))*$N$2</f>
        <v>0</v>
      </c>
      <c r="J967" s="81">
        <f t="shared" ca="1" si="125"/>
        <v>44818</v>
      </c>
      <c r="K967" s="54">
        <f t="shared" ca="1" si="129"/>
        <v>44818</v>
      </c>
      <c r="L967" s="117">
        <f ca="1">VALUE(IFERROR(VLOOKUP(TEXT(K967,"yyyy-mm-dd"),BDiv_RAW!$L$6:$M$1048576,2,FALSE),0))*$N$2</f>
        <v>0</v>
      </c>
    </row>
    <row r="968" spans="1:12" ht="16.5">
      <c r="A968" s="120">
        <f t="shared" ca="1" si="122"/>
        <v>44819</v>
      </c>
      <c r="B968" s="54">
        <f t="shared" ca="1" si="126"/>
        <v>44819</v>
      </c>
      <c r="C968" s="117">
        <f ca="1">VALUE(IFERROR(VLOOKUP(TEXT(B968,"yyyy-mm-dd"),BDiv_RAW!$C$6:$D$1048576,2,FALSE),0))*$N$2</f>
        <v>0</v>
      </c>
      <c r="D968" s="81">
        <f t="shared" ca="1" si="123"/>
        <v>44819</v>
      </c>
      <c r="E968" s="54">
        <f t="shared" ca="1" si="127"/>
        <v>44819</v>
      </c>
      <c r="F968" s="117">
        <f ca="1">VALUE(IFERROR(VLOOKUP(TEXT(E968,"yyyy-mm-dd"),BDiv_RAW!$F$6:$G$1048576,2,FALSE),0))*$N$2</f>
        <v>0</v>
      </c>
      <c r="G968" s="81">
        <f t="shared" ca="1" si="124"/>
        <v>44819</v>
      </c>
      <c r="H968" s="54">
        <f t="shared" ca="1" si="128"/>
        <v>44819</v>
      </c>
      <c r="I968" s="117">
        <f ca="1">VALUE(IFERROR(VLOOKUP(TEXT(H968,"yyyy-mm-dd"),BDiv_RAW!$I$6:$J$1048576,2,FALSE),0))*$N$2</f>
        <v>0</v>
      </c>
      <c r="J968" s="81">
        <f t="shared" ca="1" si="125"/>
        <v>44819</v>
      </c>
      <c r="K968" s="54">
        <f t="shared" ca="1" si="129"/>
        <v>44819</v>
      </c>
      <c r="L968" s="117">
        <f ca="1">VALUE(IFERROR(VLOOKUP(TEXT(K968,"yyyy-mm-dd"),BDiv_RAW!$L$6:$M$1048576,2,FALSE),0))*$N$2</f>
        <v>0</v>
      </c>
    </row>
    <row r="969" spans="1:12" ht="16.5">
      <c r="A969" s="120">
        <f t="shared" ca="1" si="122"/>
        <v>44820</v>
      </c>
      <c r="B969" s="54">
        <f t="shared" ca="1" si="126"/>
        <v>44820</v>
      </c>
      <c r="C969" s="117">
        <f ca="1">VALUE(IFERROR(VLOOKUP(TEXT(B969,"yyyy-mm-dd"),BDiv_RAW!$C$6:$D$1048576,2,FALSE),0))*$N$2</f>
        <v>0</v>
      </c>
      <c r="D969" s="81">
        <f t="shared" ca="1" si="123"/>
        <v>44820</v>
      </c>
      <c r="E969" s="54">
        <f t="shared" ca="1" si="127"/>
        <v>44820</v>
      </c>
      <c r="F969" s="117">
        <f ca="1">VALUE(IFERROR(VLOOKUP(TEXT(E969,"yyyy-mm-dd"),BDiv_RAW!$F$6:$G$1048576,2,FALSE),0))*$N$2</f>
        <v>0</v>
      </c>
      <c r="G969" s="81">
        <f t="shared" ca="1" si="124"/>
        <v>44820</v>
      </c>
      <c r="H969" s="54">
        <f t="shared" ca="1" si="128"/>
        <v>44820</v>
      </c>
      <c r="I969" s="117">
        <f ca="1">VALUE(IFERROR(VLOOKUP(TEXT(H969,"yyyy-mm-dd"),BDiv_RAW!$I$6:$J$1048576,2,FALSE),0))*$N$2</f>
        <v>0</v>
      </c>
      <c r="J969" s="81">
        <f t="shared" ca="1" si="125"/>
        <v>44820</v>
      </c>
      <c r="K969" s="54">
        <f t="shared" ca="1" si="129"/>
        <v>44820</v>
      </c>
      <c r="L969" s="117">
        <f ca="1">VALUE(IFERROR(VLOOKUP(TEXT(K969,"yyyy-mm-dd"),BDiv_RAW!$L$6:$M$1048576,2,FALSE),0))*$N$2</f>
        <v>0</v>
      </c>
    </row>
    <row r="970" spans="1:12" ht="16.5">
      <c r="A970" s="120">
        <f t="shared" ca="1" si="122"/>
        <v>44821</v>
      </c>
      <c r="B970" s="54">
        <f t="shared" ca="1" si="126"/>
        <v>44821</v>
      </c>
      <c r="C970" s="117">
        <f ca="1">VALUE(IFERROR(VLOOKUP(TEXT(B970,"yyyy-mm-dd"),BDiv_RAW!$C$6:$D$1048576,2,FALSE),0))*$N$2</f>
        <v>0</v>
      </c>
      <c r="D970" s="81">
        <f t="shared" ca="1" si="123"/>
        <v>44821</v>
      </c>
      <c r="E970" s="54">
        <f t="shared" ca="1" si="127"/>
        <v>44821</v>
      </c>
      <c r="F970" s="117">
        <f ca="1">VALUE(IFERROR(VLOOKUP(TEXT(E970,"yyyy-mm-dd"),BDiv_RAW!$F$6:$G$1048576,2,FALSE),0))*$N$2</f>
        <v>0</v>
      </c>
      <c r="G970" s="81">
        <f t="shared" ca="1" si="124"/>
        <v>44821</v>
      </c>
      <c r="H970" s="54">
        <f t="shared" ca="1" si="128"/>
        <v>44821</v>
      </c>
      <c r="I970" s="117">
        <f ca="1">VALUE(IFERROR(VLOOKUP(TEXT(H970,"yyyy-mm-dd"),BDiv_RAW!$I$6:$J$1048576,2,FALSE),0))*$N$2</f>
        <v>0</v>
      </c>
      <c r="J970" s="81">
        <f t="shared" ca="1" si="125"/>
        <v>44821</v>
      </c>
      <c r="K970" s="54">
        <f t="shared" ca="1" si="129"/>
        <v>44821</v>
      </c>
      <c r="L970" s="117">
        <f ca="1">VALUE(IFERROR(VLOOKUP(TEXT(K970,"yyyy-mm-dd"),BDiv_RAW!$L$6:$M$1048576,2,FALSE),0))*$N$2</f>
        <v>0</v>
      </c>
    </row>
    <row r="971" spans="1:12" ht="16.5">
      <c r="A971" s="120">
        <f t="shared" ca="1" si="122"/>
        <v>44822</v>
      </c>
      <c r="B971" s="54">
        <f t="shared" ca="1" si="126"/>
        <v>44822</v>
      </c>
      <c r="C971" s="117">
        <f ca="1">VALUE(IFERROR(VLOOKUP(TEXT(B971,"yyyy-mm-dd"),BDiv_RAW!$C$6:$D$1048576,2,FALSE),0))*$N$2</f>
        <v>0</v>
      </c>
      <c r="D971" s="81">
        <f t="shared" ca="1" si="123"/>
        <v>44822</v>
      </c>
      <c r="E971" s="54">
        <f t="shared" ca="1" si="127"/>
        <v>44822</v>
      </c>
      <c r="F971" s="117">
        <f ca="1">VALUE(IFERROR(VLOOKUP(TEXT(E971,"yyyy-mm-dd"),BDiv_RAW!$F$6:$G$1048576,2,FALSE),0))*$N$2</f>
        <v>0</v>
      </c>
      <c r="G971" s="81">
        <f t="shared" ca="1" si="124"/>
        <v>44822</v>
      </c>
      <c r="H971" s="54">
        <f t="shared" ca="1" si="128"/>
        <v>44822</v>
      </c>
      <c r="I971" s="117">
        <f ca="1">VALUE(IFERROR(VLOOKUP(TEXT(H971,"yyyy-mm-dd"),BDiv_RAW!$I$6:$J$1048576,2,FALSE),0))*$N$2</f>
        <v>0</v>
      </c>
      <c r="J971" s="81">
        <f t="shared" ca="1" si="125"/>
        <v>44822</v>
      </c>
      <c r="K971" s="54">
        <f t="shared" ca="1" si="129"/>
        <v>44822</v>
      </c>
      <c r="L971" s="117">
        <f ca="1">VALUE(IFERROR(VLOOKUP(TEXT(K971,"yyyy-mm-dd"),BDiv_RAW!$L$6:$M$1048576,2,FALSE),0))*$N$2</f>
        <v>0</v>
      </c>
    </row>
    <row r="972" spans="1:12" ht="16.5">
      <c r="A972" s="120">
        <f t="shared" ca="1" si="122"/>
        <v>44823</v>
      </c>
      <c r="B972" s="54">
        <f t="shared" ca="1" si="126"/>
        <v>44823</v>
      </c>
      <c r="C972" s="117">
        <f ca="1">VALUE(IFERROR(VLOOKUP(TEXT(B972,"yyyy-mm-dd"),BDiv_RAW!$C$6:$D$1048576,2,FALSE),0))*$N$2</f>
        <v>0</v>
      </c>
      <c r="D972" s="81">
        <f t="shared" ca="1" si="123"/>
        <v>44823</v>
      </c>
      <c r="E972" s="54">
        <f t="shared" ca="1" si="127"/>
        <v>44823</v>
      </c>
      <c r="F972" s="117">
        <f ca="1">VALUE(IFERROR(VLOOKUP(TEXT(E972,"yyyy-mm-dd"),BDiv_RAW!$F$6:$G$1048576,2,FALSE),0))*$N$2</f>
        <v>0</v>
      </c>
      <c r="G972" s="81">
        <f t="shared" ca="1" si="124"/>
        <v>44823</v>
      </c>
      <c r="H972" s="54">
        <f t="shared" ca="1" si="128"/>
        <v>44823</v>
      </c>
      <c r="I972" s="117">
        <f ca="1">VALUE(IFERROR(VLOOKUP(TEXT(H972,"yyyy-mm-dd"),BDiv_RAW!$I$6:$J$1048576,2,FALSE),0))*$N$2</f>
        <v>0</v>
      </c>
      <c r="J972" s="81">
        <f t="shared" ca="1" si="125"/>
        <v>44823</v>
      </c>
      <c r="K972" s="54">
        <f t="shared" ca="1" si="129"/>
        <v>44823</v>
      </c>
      <c r="L972" s="117">
        <f ca="1">VALUE(IFERROR(VLOOKUP(TEXT(K972,"yyyy-mm-dd"),BDiv_RAW!$L$6:$M$1048576,2,FALSE),0))*$N$2</f>
        <v>0</v>
      </c>
    </row>
    <row r="973" spans="1:12" ht="16.5">
      <c r="A973" s="120">
        <f t="shared" ca="1" si="122"/>
        <v>44824</v>
      </c>
      <c r="B973" s="54">
        <f t="shared" ca="1" si="126"/>
        <v>44824</v>
      </c>
      <c r="C973" s="117">
        <f ca="1">VALUE(IFERROR(VLOOKUP(TEXT(B973,"yyyy-mm-dd"),BDiv_RAW!$C$6:$D$1048576,2,FALSE),0))*$N$2</f>
        <v>0</v>
      </c>
      <c r="D973" s="81">
        <f t="shared" ca="1" si="123"/>
        <v>44824</v>
      </c>
      <c r="E973" s="54">
        <f t="shared" ca="1" si="127"/>
        <v>44824</v>
      </c>
      <c r="F973" s="117">
        <f ca="1">VALUE(IFERROR(VLOOKUP(TEXT(E973,"yyyy-mm-dd"),BDiv_RAW!$F$6:$G$1048576,2,FALSE),0))*$N$2</f>
        <v>0</v>
      </c>
      <c r="G973" s="81">
        <f t="shared" ca="1" si="124"/>
        <v>44824</v>
      </c>
      <c r="H973" s="54">
        <f t="shared" ca="1" si="128"/>
        <v>44824</v>
      </c>
      <c r="I973" s="117">
        <f ca="1">VALUE(IFERROR(VLOOKUP(TEXT(H973,"yyyy-mm-dd"),BDiv_RAW!$I$6:$J$1048576,2,FALSE),0))*$N$2</f>
        <v>0</v>
      </c>
      <c r="J973" s="81">
        <f t="shared" ca="1" si="125"/>
        <v>44824</v>
      </c>
      <c r="K973" s="54">
        <f t="shared" ca="1" si="129"/>
        <v>44824</v>
      </c>
      <c r="L973" s="117">
        <f ca="1">VALUE(IFERROR(VLOOKUP(TEXT(K973,"yyyy-mm-dd"),BDiv_RAW!$L$6:$M$1048576,2,FALSE),0))*$N$2</f>
        <v>0</v>
      </c>
    </row>
    <row r="974" spans="1:12" ht="16.5">
      <c r="A974" s="120">
        <f t="shared" ca="1" si="122"/>
        <v>44825</v>
      </c>
      <c r="B974" s="54">
        <f t="shared" ca="1" si="126"/>
        <v>44825</v>
      </c>
      <c r="C974" s="117">
        <f ca="1">VALUE(IFERROR(VLOOKUP(TEXT(B974,"yyyy-mm-dd"),BDiv_RAW!$C$6:$D$1048576,2,FALSE),0))*$N$2</f>
        <v>0</v>
      </c>
      <c r="D974" s="81">
        <f t="shared" ca="1" si="123"/>
        <v>44825</v>
      </c>
      <c r="E974" s="54">
        <f t="shared" ca="1" si="127"/>
        <v>44825</v>
      </c>
      <c r="F974" s="117">
        <f ca="1">VALUE(IFERROR(VLOOKUP(TEXT(E974,"yyyy-mm-dd"),BDiv_RAW!$F$6:$G$1048576,2,FALSE),0))*$N$2</f>
        <v>0</v>
      </c>
      <c r="G974" s="81">
        <f t="shared" ca="1" si="124"/>
        <v>44825</v>
      </c>
      <c r="H974" s="54">
        <f t="shared" ca="1" si="128"/>
        <v>44825</v>
      </c>
      <c r="I974" s="117">
        <f ca="1">VALUE(IFERROR(VLOOKUP(TEXT(H974,"yyyy-mm-dd"),BDiv_RAW!$I$6:$J$1048576,2,FALSE),0))*$N$2</f>
        <v>0</v>
      </c>
      <c r="J974" s="81">
        <f t="shared" ca="1" si="125"/>
        <v>44825</v>
      </c>
      <c r="K974" s="54">
        <f t="shared" ca="1" si="129"/>
        <v>44825</v>
      </c>
      <c r="L974" s="117">
        <f ca="1">VALUE(IFERROR(VLOOKUP(TEXT(K974,"yyyy-mm-dd"),BDiv_RAW!$L$6:$M$1048576,2,FALSE),0))*$N$2</f>
        <v>0</v>
      </c>
    </row>
    <row r="975" spans="1:12" ht="16.5">
      <c r="A975" s="120">
        <f t="shared" ca="1" si="122"/>
        <v>44826</v>
      </c>
      <c r="B975" s="54">
        <f t="shared" ca="1" si="126"/>
        <v>44826</v>
      </c>
      <c r="C975" s="117">
        <f ca="1">VALUE(IFERROR(VLOOKUP(TEXT(B975,"yyyy-mm-dd"),BDiv_RAW!$C$6:$D$1048576,2,FALSE),0))*$N$2</f>
        <v>0</v>
      </c>
      <c r="D975" s="81">
        <f t="shared" ca="1" si="123"/>
        <v>44826</v>
      </c>
      <c r="E975" s="54">
        <f t="shared" ca="1" si="127"/>
        <v>44826</v>
      </c>
      <c r="F975" s="117">
        <f ca="1">VALUE(IFERROR(VLOOKUP(TEXT(E975,"yyyy-mm-dd"),BDiv_RAW!$F$6:$G$1048576,2,FALSE),0))*$N$2</f>
        <v>0</v>
      </c>
      <c r="G975" s="81">
        <f t="shared" ca="1" si="124"/>
        <v>44826</v>
      </c>
      <c r="H975" s="54">
        <f t="shared" ca="1" si="128"/>
        <v>44826</v>
      </c>
      <c r="I975" s="117">
        <f ca="1">VALUE(IFERROR(VLOOKUP(TEXT(H975,"yyyy-mm-dd"),BDiv_RAW!$I$6:$J$1048576,2,FALSE),0))*$N$2</f>
        <v>0</v>
      </c>
      <c r="J975" s="81">
        <f t="shared" ca="1" si="125"/>
        <v>44826</v>
      </c>
      <c r="K975" s="54">
        <f t="shared" ca="1" si="129"/>
        <v>44826</v>
      </c>
      <c r="L975" s="117">
        <f ca="1">VALUE(IFERROR(VLOOKUP(TEXT(K975,"yyyy-mm-dd"),BDiv_RAW!$L$6:$M$1048576,2,FALSE),0))*$N$2</f>
        <v>0</v>
      </c>
    </row>
    <row r="976" spans="1:12" ht="16.5">
      <c r="A976" s="120">
        <f t="shared" ca="1" si="122"/>
        <v>44827</v>
      </c>
      <c r="B976" s="54">
        <f t="shared" ca="1" si="126"/>
        <v>44827</v>
      </c>
      <c r="C976" s="117">
        <f ca="1">VALUE(IFERROR(VLOOKUP(TEXT(B976,"yyyy-mm-dd"),BDiv_RAW!$C$6:$D$1048576,2,FALSE),0))*$N$2</f>
        <v>0</v>
      </c>
      <c r="D976" s="81">
        <f t="shared" ca="1" si="123"/>
        <v>44827</v>
      </c>
      <c r="E976" s="54">
        <f t="shared" ca="1" si="127"/>
        <v>44827</v>
      </c>
      <c r="F976" s="117">
        <f ca="1">VALUE(IFERROR(VLOOKUP(TEXT(E976,"yyyy-mm-dd"),BDiv_RAW!$F$6:$G$1048576,2,FALSE),0))*$N$2</f>
        <v>0</v>
      </c>
      <c r="G976" s="81">
        <f t="shared" ca="1" si="124"/>
        <v>44827</v>
      </c>
      <c r="H976" s="54">
        <f t="shared" ca="1" si="128"/>
        <v>44827</v>
      </c>
      <c r="I976" s="117">
        <f ca="1">VALUE(IFERROR(VLOOKUP(TEXT(H976,"yyyy-mm-dd"),BDiv_RAW!$I$6:$J$1048576,2,FALSE),0))*$N$2</f>
        <v>0</v>
      </c>
      <c r="J976" s="81">
        <f t="shared" ca="1" si="125"/>
        <v>44827</v>
      </c>
      <c r="K976" s="54">
        <f t="shared" ca="1" si="129"/>
        <v>44827</v>
      </c>
      <c r="L976" s="117">
        <f ca="1">VALUE(IFERROR(VLOOKUP(TEXT(K976,"yyyy-mm-dd"),BDiv_RAW!$L$6:$M$1048576,2,FALSE),0))*$N$2</f>
        <v>0</v>
      </c>
    </row>
    <row r="977" spans="1:12" ht="16.5">
      <c r="A977" s="120">
        <f t="shared" ca="1" si="122"/>
        <v>44828</v>
      </c>
      <c r="B977" s="54">
        <f t="shared" ca="1" si="126"/>
        <v>44828</v>
      </c>
      <c r="C977" s="117">
        <f ca="1">VALUE(IFERROR(VLOOKUP(TEXT(B977,"yyyy-mm-dd"),BDiv_RAW!$C$6:$D$1048576,2,FALSE),0))*$N$2</f>
        <v>0</v>
      </c>
      <c r="D977" s="81">
        <f t="shared" ca="1" si="123"/>
        <v>44828</v>
      </c>
      <c r="E977" s="54">
        <f t="shared" ca="1" si="127"/>
        <v>44828</v>
      </c>
      <c r="F977" s="117">
        <f ca="1">VALUE(IFERROR(VLOOKUP(TEXT(E977,"yyyy-mm-dd"),BDiv_RAW!$F$6:$G$1048576,2,FALSE),0))*$N$2</f>
        <v>0</v>
      </c>
      <c r="G977" s="81">
        <f t="shared" ca="1" si="124"/>
        <v>44828</v>
      </c>
      <c r="H977" s="54">
        <f t="shared" ca="1" si="128"/>
        <v>44828</v>
      </c>
      <c r="I977" s="117">
        <f ca="1">VALUE(IFERROR(VLOOKUP(TEXT(H977,"yyyy-mm-dd"),BDiv_RAW!$I$6:$J$1048576,2,FALSE),0))*$N$2</f>
        <v>0</v>
      </c>
      <c r="J977" s="81">
        <f t="shared" ca="1" si="125"/>
        <v>44828</v>
      </c>
      <c r="K977" s="54">
        <f t="shared" ca="1" si="129"/>
        <v>44828</v>
      </c>
      <c r="L977" s="117">
        <f ca="1">VALUE(IFERROR(VLOOKUP(TEXT(K977,"yyyy-mm-dd"),BDiv_RAW!$L$6:$M$1048576,2,FALSE),0))*$N$2</f>
        <v>0</v>
      </c>
    </row>
    <row r="978" spans="1:12" ht="16.5">
      <c r="A978" s="120">
        <f t="shared" ca="1" si="122"/>
        <v>44829</v>
      </c>
      <c r="B978" s="54">
        <f t="shared" ca="1" si="126"/>
        <v>44829</v>
      </c>
      <c r="C978" s="117">
        <f ca="1">VALUE(IFERROR(VLOOKUP(TEXT(B978,"yyyy-mm-dd"),BDiv_RAW!$C$6:$D$1048576,2,FALSE),0))*$N$2</f>
        <v>0</v>
      </c>
      <c r="D978" s="81">
        <f t="shared" ca="1" si="123"/>
        <v>44829</v>
      </c>
      <c r="E978" s="54">
        <f t="shared" ca="1" si="127"/>
        <v>44829</v>
      </c>
      <c r="F978" s="117">
        <f ca="1">VALUE(IFERROR(VLOOKUP(TEXT(E978,"yyyy-mm-dd"),BDiv_RAW!$F$6:$G$1048576,2,FALSE),0))*$N$2</f>
        <v>0</v>
      </c>
      <c r="G978" s="81">
        <f t="shared" ca="1" si="124"/>
        <v>44829</v>
      </c>
      <c r="H978" s="54">
        <f t="shared" ca="1" si="128"/>
        <v>44829</v>
      </c>
      <c r="I978" s="117">
        <f ca="1">VALUE(IFERROR(VLOOKUP(TEXT(H978,"yyyy-mm-dd"),BDiv_RAW!$I$6:$J$1048576,2,FALSE),0))*$N$2</f>
        <v>0</v>
      </c>
      <c r="J978" s="81">
        <f t="shared" ca="1" si="125"/>
        <v>44829</v>
      </c>
      <c r="K978" s="54">
        <f t="shared" ca="1" si="129"/>
        <v>44829</v>
      </c>
      <c r="L978" s="117">
        <f ca="1">VALUE(IFERROR(VLOOKUP(TEXT(K978,"yyyy-mm-dd"),BDiv_RAW!$L$6:$M$1048576,2,FALSE),0))*$N$2</f>
        <v>0</v>
      </c>
    </row>
    <row r="979" spans="1:12" ht="16.5">
      <c r="A979" s="120">
        <f t="shared" ca="1" si="122"/>
        <v>44830</v>
      </c>
      <c r="B979" s="54">
        <f t="shared" ca="1" si="126"/>
        <v>44830</v>
      </c>
      <c r="C979" s="117">
        <f ca="1">VALUE(IFERROR(VLOOKUP(TEXT(B979,"yyyy-mm-dd"),BDiv_RAW!$C$6:$D$1048576,2,FALSE),0))*$N$2</f>
        <v>0</v>
      </c>
      <c r="D979" s="81">
        <f t="shared" ca="1" si="123"/>
        <v>44830</v>
      </c>
      <c r="E979" s="54">
        <f t="shared" ca="1" si="127"/>
        <v>44830</v>
      </c>
      <c r="F979" s="117">
        <f ca="1">VALUE(IFERROR(VLOOKUP(TEXT(E979,"yyyy-mm-dd"),BDiv_RAW!$F$6:$G$1048576,2,FALSE),0))*$N$2</f>
        <v>0</v>
      </c>
      <c r="G979" s="81">
        <f t="shared" ca="1" si="124"/>
        <v>44830</v>
      </c>
      <c r="H979" s="54">
        <f t="shared" ca="1" si="128"/>
        <v>44830</v>
      </c>
      <c r="I979" s="117">
        <f ca="1">VALUE(IFERROR(VLOOKUP(TEXT(H979,"yyyy-mm-dd"),BDiv_RAW!$I$6:$J$1048576,2,FALSE),0))*$N$2</f>
        <v>0</v>
      </c>
      <c r="J979" s="81">
        <f t="shared" ca="1" si="125"/>
        <v>44830</v>
      </c>
      <c r="K979" s="54">
        <f t="shared" ca="1" si="129"/>
        <v>44830</v>
      </c>
      <c r="L979" s="117">
        <f ca="1">VALUE(IFERROR(VLOOKUP(TEXT(K979,"yyyy-mm-dd"),BDiv_RAW!$L$6:$M$1048576,2,FALSE),0))*$N$2</f>
        <v>0</v>
      </c>
    </row>
    <row r="980" spans="1:12" ht="16.5">
      <c r="A980" s="120">
        <f t="shared" ca="1" si="122"/>
        <v>44831</v>
      </c>
      <c r="B980" s="54">
        <f t="shared" ca="1" si="126"/>
        <v>44831</v>
      </c>
      <c r="C980" s="117">
        <f ca="1">VALUE(IFERROR(VLOOKUP(TEXT(B980,"yyyy-mm-dd"),BDiv_RAW!$C$6:$D$1048576,2,FALSE),0))*$N$2</f>
        <v>0</v>
      </c>
      <c r="D980" s="81">
        <f t="shared" ca="1" si="123"/>
        <v>44831</v>
      </c>
      <c r="E980" s="54">
        <f t="shared" ca="1" si="127"/>
        <v>44831</v>
      </c>
      <c r="F980" s="117">
        <f ca="1">VALUE(IFERROR(VLOOKUP(TEXT(E980,"yyyy-mm-dd"),BDiv_RAW!$F$6:$G$1048576,2,FALSE),0))*$N$2</f>
        <v>0</v>
      </c>
      <c r="G980" s="81">
        <f t="shared" ca="1" si="124"/>
        <v>44831</v>
      </c>
      <c r="H980" s="54">
        <f t="shared" ca="1" si="128"/>
        <v>44831</v>
      </c>
      <c r="I980" s="117">
        <f ca="1">VALUE(IFERROR(VLOOKUP(TEXT(H980,"yyyy-mm-dd"),BDiv_RAW!$I$6:$J$1048576,2,FALSE),0))*$N$2</f>
        <v>0</v>
      </c>
      <c r="J980" s="81">
        <f t="shared" ca="1" si="125"/>
        <v>44831</v>
      </c>
      <c r="K980" s="54">
        <f t="shared" ca="1" si="129"/>
        <v>44831</v>
      </c>
      <c r="L980" s="117">
        <f ca="1">VALUE(IFERROR(VLOOKUP(TEXT(K980,"yyyy-mm-dd"),BDiv_RAW!$L$6:$M$1048576,2,FALSE),0))*$N$2</f>
        <v>0</v>
      </c>
    </row>
    <row r="981" spans="1:12" ht="16.5">
      <c r="A981" s="120">
        <f t="shared" ca="1" si="122"/>
        <v>44832</v>
      </c>
      <c r="B981" s="54">
        <f t="shared" ca="1" si="126"/>
        <v>44832</v>
      </c>
      <c r="C981" s="117">
        <f ca="1">VALUE(IFERROR(VLOOKUP(TEXT(B981,"yyyy-mm-dd"),BDiv_RAW!$C$6:$D$1048576,2,FALSE),0))*$N$2</f>
        <v>0</v>
      </c>
      <c r="D981" s="81">
        <f t="shared" ca="1" si="123"/>
        <v>44832</v>
      </c>
      <c r="E981" s="54">
        <f t="shared" ca="1" si="127"/>
        <v>44832</v>
      </c>
      <c r="F981" s="117">
        <f ca="1">VALUE(IFERROR(VLOOKUP(TEXT(E981,"yyyy-mm-dd"),BDiv_RAW!$F$6:$G$1048576,2,FALSE),0))*$N$2</f>
        <v>0</v>
      </c>
      <c r="G981" s="81">
        <f t="shared" ca="1" si="124"/>
        <v>44832</v>
      </c>
      <c r="H981" s="54">
        <f t="shared" ca="1" si="128"/>
        <v>44832</v>
      </c>
      <c r="I981" s="117">
        <f ca="1">VALUE(IFERROR(VLOOKUP(TEXT(H981,"yyyy-mm-dd"),BDiv_RAW!$I$6:$J$1048576,2,FALSE),0))*$N$2</f>
        <v>0</v>
      </c>
      <c r="J981" s="81">
        <f t="shared" ca="1" si="125"/>
        <v>44832</v>
      </c>
      <c r="K981" s="54">
        <f t="shared" ca="1" si="129"/>
        <v>44832</v>
      </c>
      <c r="L981" s="117">
        <f ca="1">VALUE(IFERROR(VLOOKUP(TEXT(K981,"yyyy-mm-dd"),BDiv_RAW!$L$6:$M$1048576,2,FALSE),0))*$N$2</f>
        <v>0</v>
      </c>
    </row>
    <row r="982" spans="1:12" ht="16.5">
      <c r="A982" s="120">
        <f t="shared" ca="1" si="122"/>
        <v>44833</v>
      </c>
      <c r="B982" s="54">
        <f t="shared" ca="1" si="126"/>
        <v>44833</v>
      </c>
      <c r="C982" s="117">
        <f ca="1">VALUE(IFERROR(VLOOKUP(TEXT(B982,"yyyy-mm-dd"),BDiv_RAW!$C$6:$D$1048576,2,FALSE),0))*$N$2</f>
        <v>0</v>
      </c>
      <c r="D982" s="81">
        <f t="shared" ca="1" si="123"/>
        <v>44833</v>
      </c>
      <c r="E982" s="54">
        <f t="shared" ca="1" si="127"/>
        <v>44833</v>
      </c>
      <c r="F982" s="117">
        <f ca="1">VALUE(IFERROR(VLOOKUP(TEXT(E982,"yyyy-mm-dd"),BDiv_RAW!$F$6:$G$1048576,2,FALSE),0))*$N$2</f>
        <v>0</v>
      </c>
      <c r="G982" s="81">
        <f t="shared" ca="1" si="124"/>
        <v>44833</v>
      </c>
      <c r="H982" s="54">
        <f t="shared" ca="1" si="128"/>
        <v>44833</v>
      </c>
      <c r="I982" s="117">
        <f ca="1">VALUE(IFERROR(VLOOKUP(TEXT(H982,"yyyy-mm-dd"),BDiv_RAW!$I$6:$J$1048576,2,FALSE),0))*$N$2</f>
        <v>0</v>
      </c>
      <c r="J982" s="81">
        <f t="shared" ca="1" si="125"/>
        <v>44833</v>
      </c>
      <c r="K982" s="54">
        <f t="shared" ca="1" si="129"/>
        <v>44833</v>
      </c>
      <c r="L982" s="117">
        <f ca="1">VALUE(IFERROR(VLOOKUP(TEXT(K982,"yyyy-mm-dd"),BDiv_RAW!$L$6:$M$1048576,2,FALSE),0))*$N$2</f>
        <v>0</v>
      </c>
    </row>
    <row r="983" spans="1:12" ht="16.5">
      <c r="A983" s="120">
        <f t="shared" ca="1" si="122"/>
        <v>44834</v>
      </c>
      <c r="B983" s="54">
        <f t="shared" ca="1" si="126"/>
        <v>44834</v>
      </c>
      <c r="C983" s="117">
        <f ca="1">VALUE(IFERROR(VLOOKUP(TEXT(B983,"yyyy-mm-dd"),BDiv_RAW!$C$6:$D$1048576,2,FALSE),0))*$N$2</f>
        <v>0</v>
      </c>
      <c r="D983" s="81">
        <f t="shared" ca="1" si="123"/>
        <v>44834</v>
      </c>
      <c r="E983" s="54">
        <f t="shared" ca="1" si="127"/>
        <v>44834</v>
      </c>
      <c r="F983" s="117">
        <f ca="1">VALUE(IFERROR(VLOOKUP(TEXT(E983,"yyyy-mm-dd"),BDiv_RAW!$F$6:$G$1048576,2,FALSE),0))*$N$2</f>
        <v>0</v>
      </c>
      <c r="G983" s="81">
        <f t="shared" ca="1" si="124"/>
        <v>44834</v>
      </c>
      <c r="H983" s="54">
        <f t="shared" ca="1" si="128"/>
        <v>44834</v>
      </c>
      <c r="I983" s="117">
        <f ca="1">VALUE(IFERROR(VLOOKUP(TEXT(H983,"yyyy-mm-dd"),BDiv_RAW!$I$6:$J$1048576,2,FALSE),0))*$N$2</f>
        <v>0</v>
      </c>
      <c r="J983" s="81">
        <f t="shared" ca="1" si="125"/>
        <v>44834</v>
      </c>
      <c r="K983" s="54">
        <f t="shared" ca="1" si="129"/>
        <v>44834</v>
      </c>
      <c r="L983" s="117">
        <f ca="1">VALUE(IFERROR(VLOOKUP(TEXT(K983,"yyyy-mm-dd"),BDiv_RAW!$L$6:$M$1048576,2,FALSE),0))*$N$2</f>
        <v>0</v>
      </c>
    </row>
    <row r="984" spans="1:12" ht="16.5">
      <c r="A984" s="120">
        <f t="shared" ca="1" si="122"/>
        <v>44835</v>
      </c>
      <c r="B984" s="54">
        <f t="shared" ca="1" si="126"/>
        <v>44835</v>
      </c>
      <c r="C984" s="117">
        <f ca="1">VALUE(IFERROR(VLOOKUP(TEXT(B984,"yyyy-mm-dd"),BDiv_RAW!$C$6:$D$1048576,2,FALSE),0))*$N$2</f>
        <v>0</v>
      </c>
      <c r="D984" s="81">
        <f t="shared" ca="1" si="123"/>
        <v>44835</v>
      </c>
      <c r="E984" s="54">
        <f t="shared" ca="1" si="127"/>
        <v>44835</v>
      </c>
      <c r="F984" s="117">
        <f ca="1">VALUE(IFERROR(VLOOKUP(TEXT(E984,"yyyy-mm-dd"),BDiv_RAW!$F$6:$G$1048576,2,FALSE),0))*$N$2</f>
        <v>0</v>
      </c>
      <c r="G984" s="81">
        <f t="shared" ca="1" si="124"/>
        <v>44835</v>
      </c>
      <c r="H984" s="54">
        <f t="shared" ca="1" si="128"/>
        <v>44835</v>
      </c>
      <c r="I984" s="117">
        <f ca="1">VALUE(IFERROR(VLOOKUP(TEXT(H984,"yyyy-mm-dd"),BDiv_RAW!$I$6:$J$1048576,2,FALSE),0))*$N$2</f>
        <v>0</v>
      </c>
      <c r="J984" s="81">
        <f t="shared" ca="1" si="125"/>
        <v>44835</v>
      </c>
      <c r="K984" s="54">
        <f t="shared" ca="1" si="129"/>
        <v>44835</v>
      </c>
      <c r="L984" s="117">
        <f ca="1">VALUE(IFERROR(VLOOKUP(TEXT(K984,"yyyy-mm-dd"),BDiv_RAW!$L$6:$M$1048576,2,FALSE),0))*$N$2</f>
        <v>0</v>
      </c>
    </row>
    <row r="985" spans="1:12" ht="16.5">
      <c r="A985" s="120">
        <f t="shared" ca="1" si="122"/>
        <v>44836</v>
      </c>
      <c r="B985" s="54">
        <f t="shared" ca="1" si="126"/>
        <v>44836</v>
      </c>
      <c r="C985" s="117">
        <f ca="1">VALUE(IFERROR(VLOOKUP(TEXT(B985,"yyyy-mm-dd"),BDiv_RAW!$C$6:$D$1048576,2,FALSE),0))*$N$2</f>
        <v>0</v>
      </c>
      <c r="D985" s="81">
        <f t="shared" ca="1" si="123"/>
        <v>44836</v>
      </c>
      <c r="E985" s="54">
        <f t="shared" ca="1" si="127"/>
        <v>44836</v>
      </c>
      <c r="F985" s="117">
        <f ca="1">VALUE(IFERROR(VLOOKUP(TEXT(E985,"yyyy-mm-dd"),BDiv_RAW!$F$6:$G$1048576,2,FALSE),0))*$N$2</f>
        <v>0</v>
      </c>
      <c r="G985" s="81">
        <f t="shared" ca="1" si="124"/>
        <v>44836</v>
      </c>
      <c r="H985" s="54">
        <f t="shared" ca="1" si="128"/>
        <v>44836</v>
      </c>
      <c r="I985" s="117">
        <f ca="1">VALUE(IFERROR(VLOOKUP(TEXT(H985,"yyyy-mm-dd"),BDiv_RAW!$I$6:$J$1048576,2,FALSE),0))*$N$2</f>
        <v>0</v>
      </c>
      <c r="J985" s="81">
        <f t="shared" ca="1" si="125"/>
        <v>44836</v>
      </c>
      <c r="K985" s="54">
        <f t="shared" ca="1" si="129"/>
        <v>44836</v>
      </c>
      <c r="L985" s="117">
        <f ca="1">VALUE(IFERROR(VLOOKUP(TEXT(K985,"yyyy-mm-dd"),BDiv_RAW!$L$6:$M$1048576,2,FALSE),0))*$N$2</f>
        <v>0</v>
      </c>
    </row>
    <row r="986" spans="1:12" ht="16.5">
      <c r="A986" s="120">
        <f t="shared" ca="1" si="122"/>
        <v>44837</v>
      </c>
      <c r="B986" s="54">
        <f t="shared" ca="1" si="126"/>
        <v>44837</v>
      </c>
      <c r="C986" s="117">
        <f ca="1">VALUE(IFERROR(VLOOKUP(TEXT(B986,"yyyy-mm-dd"),BDiv_RAW!$C$6:$D$1048576,2,FALSE),0))*$N$2</f>
        <v>0</v>
      </c>
      <c r="D986" s="81">
        <f t="shared" ca="1" si="123"/>
        <v>44837</v>
      </c>
      <c r="E986" s="54">
        <f t="shared" ca="1" si="127"/>
        <v>44837</v>
      </c>
      <c r="F986" s="117">
        <f ca="1">VALUE(IFERROR(VLOOKUP(TEXT(E986,"yyyy-mm-dd"),BDiv_RAW!$F$6:$G$1048576,2,FALSE),0))*$N$2</f>
        <v>0</v>
      </c>
      <c r="G986" s="81">
        <f t="shared" ca="1" si="124"/>
        <v>44837</v>
      </c>
      <c r="H986" s="54">
        <f t="shared" ca="1" si="128"/>
        <v>44837</v>
      </c>
      <c r="I986" s="117">
        <f ca="1">VALUE(IFERROR(VLOOKUP(TEXT(H986,"yyyy-mm-dd"),BDiv_RAW!$I$6:$J$1048576,2,FALSE),0))*$N$2</f>
        <v>0</v>
      </c>
      <c r="J986" s="81">
        <f t="shared" ca="1" si="125"/>
        <v>44837</v>
      </c>
      <c r="K986" s="54">
        <f t="shared" ca="1" si="129"/>
        <v>44837</v>
      </c>
      <c r="L986" s="117">
        <f ca="1">VALUE(IFERROR(VLOOKUP(TEXT(K986,"yyyy-mm-dd"),BDiv_RAW!$L$6:$M$1048576,2,FALSE),0))*$N$2</f>
        <v>0</v>
      </c>
    </row>
    <row r="987" spans="1:12" ht="16.5">
      <c r="A987" s="120">
        <f t="shared" ca="1" si="122"/>
        <v>44838</v>
      </c>
      <c r="B987" s="54">
        <f t="shared" ca="1" si="126"/>
        <v>44838</v>
      </c>
      <c r="C987" s="117">
        <f ca="1">VALUE(IFERROR(VLOOKUP(TEXT(B987,"yyyy-mm-dd"),BDiv_RAW!$C$6:$D$1048576,2,FALSE),0))*$N$2</f>
        <v>0</v>
      </c>
      <c r="D987" s="81">
        <f t="shared" ca="1" si="123"/>
        <v>44838</v>
      </c>
      <c r="E987" s="54">
        <f t="shared" ca="1" si="127"/>
        <v>44838</v>
      </c>
      <c r="F987" s="117">
        <f ca="1">VALUE(IFERROR(VLOOKUP(TEXT(E987,"yyyy-mm-dd"),BDiv_RAW!$F$6:$G$1048576,2,FALSE),0))*$N$2</f>
        <v>0</v>
      </c>
      <c r="G987" s="81">
        <f t="shared" ca="1" si="124"/>
        <v>44838</v>
      </c>
      <c r="H987" s="54">
        <f t="shared" ca="1" si="128"/>
        <v>44838</v>
      </c>
      <c r="I987" s="117">
        <f ca="1">VALUE(IFERROR(VLOOKUP(TEXT(H987,"yyyy-mm-dd"),BDiv_RAW!$I$6:$J$1048576,2,FALSE),0))*$N$2</f>
        <v>0</v>
      </c>
      <c r="J987" s="81">
        <f t="shared" ca="1" si="125"/>
        <v>44838</v>
      </c>
      <c r="K987" s="54">
        <f t="shared" ca="1" si="129"/>
        <v>44838</v>
      </c>
      <c r="L987" s="117">
        <f ca="1">VALUE(IFERROR(VLOOKUP(TEXT(K987,"yyyy-mm-dd"),BDiv_RAW!$L$6:$M$1048576,2,FALSE),0))*$N$2</f>
        <v>0</v>
      </c>
    </row>
    <row r="988" spans="1:12" ht="16.5">
      <c r="A988" s="120">
        <f t="shared" ca="1" si="122"/>
        <v>44839</v>
      </c>
      <c r="B988" s="54">
        <f t="shared" ca="1" si="126"/>
        <v>44839</v>
      </c>
      <c r="C988" s="117">
        <f ca="1">VALUE(IFERROR(VLOOKUP(TEXT(B988,"yyyy-mm-dd"),BDiv_RAW!$C$6:$D$1048576,2,FALSE),0))*$N$2</f>
        <v>0</v>
      </c>
      <c r="D988" s="81">
        <f t="shared" ca="1" si="123"/>
        <v>44839</v>
      </c>
      <c r="E988" s="54">
        <f t="shared" ca="1" si="127"/>
        <v>44839</v>
      </c>
      <c r="F988" s="117">
        <f ca="1">VALUE(IFERROR(VLOOKUP(TEXT(E988,"yyyy-mm-dd"),BDiv_RAW!$F$6:$G$1048576,2,FALSE),0))*$N$2</f>
        <v>0</v>
      </c>
      <c r="G988" s="81">
        <f t="shared" ca="1" si="124"/>
        <v>44839</v>
      </c>
      <c r="H988" s="54">
        <f t="shared" ca="1" si="128"/>
        <v>44839</v>
      </c>
      <c r="I988" s="117">
        <f ca="1">VALUE(IFERROR(VLOOKUP(TEXT(H988,"yyyy-mm-dd"),BDiv_RAW!$I$6:$J$1048576,2,FALSE),0))*$N$2</f>
        <v>0</v>
      </c>
      <c r="J988" s="81">
        <f t="shared" ca="1" si="125"/>
        <v>44839</v>
      </c>
      <c r="K988" s="54">
        <f t="shared" ca="1" si="129"/>
        <v>44839</v>
      </c>
      <c r="L988" s="117">
        <f ca="1">VALUE(IFERROR(VLOOKUP(TEXT(K988,"yyyy-mm-dd"),BDiv_RAW!$L$6:$M$1048576,2,FALSE),0))*$N$2</f>
        <v>0</v>
      </c>
    </row>
    <row r="989" spans="1:12" ht="16.5">
      <c r="A989" s="120">
        <f t="shared" ca="1" si="122"/>
        <v>44840</v>
      </c>
      <c r="B989" s="54">
        <f t="shared" ca="1" si="126"/>
        <v>44840</v>
      </c>
      <c r="C989" s="117">
        <f ca="1">VALUE(IFERROR(VLOOKUP(TEXT(B989,"yyyy-mm-dd"),BDiv_RAW!$C$6:$D$1048576,2,FALSE),0))*$N$2</f>
        <v>0</v>
      </c>
      <c r="D989" s="81">
        <f t="shared" ca="1" si="123"/>
        <v>44840</v>
      </c>
      <c r="E989" s="54">
        <f t="shared" ca="1" si="127"/>
        <v>44840</v>
      </c>
      <c r="F989" s="117">
        <f ca="1">VALUE(IFERROR(VLOOKUP(TEXT(E989,"yyyy-mm-dd"),BDiv_RAW!$F$6:$G$1048576,2,FALSE),0))*$N$2</f>
        <v>0</v>
      </c>
      <c r="G989" s="81">
        <f t="shared" ca="1" si="124"/>
        <v>44840</v>
      </c>
      <c r="H989" s="54">
        <f t="shared" ca="1" si="128"/>
        <v>44840</v>
      </c>
      <c r="I989" s="117">
        <f ca="1">VALUE(IFERROR(VLOOKUP(TEXT(H989,"yyyy-mm-dd"),BDiv_RAW!$I$6:$J$1048576,2,FALSE),0))*$N$2</f>
        <v>0</v>
      </c>
      <c r="J989" s="81">
        <f t="shared" ca="1" si="125"/>
        <v>44840</v>
      </c>
      <c r="K989" s="54">
        <f t="shared" ca="1" si="129"/>
        <v>44840</v>
      </c>
      <c r="L989" s="117">
        <f ca="1">VALUE(IFERROR(VLOOKUP(TEXT(K989,"yyyy-mm-dd"),BDiv_RAW!$L$6:$M$1048576,2,FALSE),0))*$N$2</f>
        <v>0</v>
      </c>
    </row>
    <row r="990" spans="1:12" ht="16.5">
      <c r="A990" s="120">
        <f t="shared" ca="1" si="122"/>
        <v>44841</v>
      </c>
      <c r="B990" s="54">
        <f t="shared" ca="1" si="126"/>
        <v>44841</v>
      </c>
      <c r="C990" s="117">
        <f ca="1">VALUE(IFERROR(VLOOKUP(TEXT(B990,"yyyy-mm-dd"),BDiv_RAW!$C$6:$D$1048576,2,FALSE),0))*$N$2</f>
        <v>0</v>
      </c>
      <c r="D990" s="81">
        <f t="shared" ca="1" si="123"/>
        <v>44841</v>
      </c>
      <c r="E990" s="54">
        <f t="shared" ca="1" si="127"/>
        <v>44841</v>
      </c>
      <c r="F990" s="117">
        <f ca="1">VALUE(IFERROR(VLOOKUP(TEXT(E990,"yyyy-mm-dd"),BDiv_RAW!$F$6:$G$1048576,2,FALSE),0))*$N$2</f>
        <v>0</v>
      </c>
      <c r="G990" s="81">
        <f t="shared" ca="1" si="124"/>
        <v>44841</v>
      </c>
      <c r="H990" s="54">
        <f t="shared" ca="1" si="128"/>
        <v>44841</v>
      </c>
      <c r="I990" s="117">
        <f ca="1">VALUE(IFERROR(VLOOKUP(TEXT(H990,"yyyy-mm-dd"),BDiv_RAW!$I$6:$J$1048576,2,FALSE),0))*$N$2</f>
        <v>0</v>
      </c>
      <c r="J990" s="81">
        <f t="shared" ca="1" si="125"/>
        <v>44841</v>
      </c>
      <c r="K990" s="54">
        <f t="shared" ca="1" si="129"/>
        <v>44841</v>
      </c>
      <c r="L990" s="117">
        <f ca="1">VALUE(IFERROR(VLOOKUP(TEXT(K990,"yyyy-mm-dd"),BDiv_RAW!$L$6:$M$1048576,2,FALSE),0))*$N$2</f>
        <v>0</v>
      </c>
    </row>
    <row r="991" spans="1:12" ht="16.5">
      <c r="A991" s="120">
        <f t="shared" ca="1" si="122"/>
        <v>44842</v>
      </c>
      <c r="B991" s="54">
        <f t="shared" ca="1" si="126"/>
        <v>44842</v>
      </c>
      <c r="C991" s="117">
        <f ca="1">VALUE(IFERROR(VLOOKUP(TEXT(B991,"yyyy-mm-dd"),BDiv_RAW!$C$6:$D$1048576,2,FALSE),0))*$N$2</f>
        <v>0</v>
      </c>
      <c r="D991" s="81">
        <f t="shared" ca="1" si="123"/>
        <v>44842</v>
      </c>
      <c r="E991" s="54">
        <f t="shared" ca="1" si="127"/>
        <v>44842</v>
      </c>
      <c r="F991" s="117">
        <f ca="1">VALUE(IFERROR(VLOOKUP(TEXT(E991,"yyyy-mm-dd"),BDiv_RAW!$F$6:$G$1048576,2,FALSE),0))*$N$2</f>
        <v>0</v>
      </c>
      <c r="G991" s="81">
        <f t="shared" ca="1" si="124"/>
        <v>44842</v>
      </c>
      <c r="H991" s="54">
        <f t="shared" ca="1" si="128"/>
        <v>44842</v>
      </c>
      <c r="I991" s="117">
        <f ca="1">VALUE(IFERROR(VLOOKUP(TEXT(H991,"yyyy-mm-dd"),BDiv_RAW!$I$6:$J$1048576,2,FALSE),0))*$N$2</f>
        <v>0</v>
      </c>
      <c r="J991" s="81">
        <f t="shared" ca="1" si="125"/>
        <v>44842</v>
      </c>
      <c r="K991" s="54">
        <f t="shared" ca="1" si="129"/>
        <v>44842</v>
      </c>
      <c r="L991" s="117">
        <f ca="1">VALUE(IFERROR(VLOOKUP(TEXT(K991,"yyyy-mm-dd"),BDiv_RAW!$L$6:$M$1048576,2,FALSE),0))*$N$2</f>
        <v>0</v>
      </c>
    </row>
    <row r="992" spans="1:12" ht="16.5">
      <c r="A992" s="120">
        <f t="shared" ca="1" si="122"/>
        <v>44843</v>
      </c>
      <c r="B992" s="54">
        <f t="shared" ca="1" si="126"/>
        <v>44843</v>
      </c>
      <c r="C992" s="117">
        <f ca="1">VALUE(IFERROR(VLOOKUP(TEXT(B992,"yyyy-mm-dd"),BDiv_RAW!$C$6:$D$1048576,2,FALSE),0))*$N$2</f>
        <v>0</v>
      </c>
      <c r="D992" s="81">
        <f t="shared" ca="1" si="123"/>
        <v>44843</v>
      </c>
      <c r="E992" s="54">
        <f t="shared" ca="1" si="127"/>
        <v>44843</v>
      </c>
      <c r="F992" s="117">
        <f ca="1">VALUE(IFERROR(VLOOKUP(TEXT(E992,"yyyy-mm-dd"),BDiv_RAW!$F$6:$G$1048576,2,FALSE),0))*$N$2</f>
        <v>0</v>
      </c>
      <c r="G992" s="81">
        <f t="shared" ca="1" si="124"/>
        <v>44843</v>
      </c>
      <c r="H992" s="54">
        <f t="shared" ca="1" si="128"/>
        <v>44843</v>
      </c>
      <c r="I992" s="117">
        <f ca="1">VALUE(IFERROR(VLOOKUP(TEXT(H992,"yyyy-mm-dd"),BDiv_RAW!$I$6:$J$1048576,2,FALSE),0))*$N$2</f>
        <v>0</v>
      </c>
      <c r="J992" s="81">
        <f t="shared" ca="1" si="125"/>
        <v>44843</v>
      </c>
      <c r="K992" s="54">
        <f t="shared" ca="1" si="129"/>
        <v>44843</v>
      </c>
      <c r="L992" s="117">
        <f ca="1">VALUE(IFERROR(VLOOKUP(TEXT(K992,"yyyy-mm-dd"),BDiv_RAW!$L$6:$M$1048576,2,FALSE),0))*$N$2</f>
        <v>0</v>
      </c>
    </row>
    <row r="993" spans="1:12" ht="16.5">
      <c r="A993" s="120">
        <f t="shared" ca="1" si="122"/>
        <v>44844</v>
      </c>
      <c r="B993" s="54">
        <f t="shared" ca="1" si="126"/>
        <v>44844</v>
      </c>
      <c r="C993" s="117">
        <f ca="1">VALUE(IFERROR(VLOOKUP(TEXT(B993,"yyyy-mm-dd"),BDiv_RAW!$C$6:$D$1048576,2,FALSE),0))*$N$2</f>
        <v>0</v>
      </c>
      <c r="D993" s="81">
        <f t="shared" ca="1" si="123"/>
        <v>44844</v>
      </c>
      <c r="E993" s="54">
        <f t="shared" ca="1" si="127"/>
        <v>44844</v>
      </c>
      <c r="F993" s="117">
        <f ca="1">VALUE(IFERROR(VLOOKUP(TEXT(E993,"yyyy-mm-dd"),BDiv_RAW!$F$6:$G$1048576,2,FALSE),0))*$N$2</f>
        <v>0</v>
      </c>
      <c r="G993" s="81">
        <f t="shared" ca="1" si="124"/>
        <v>44844</v>
      </c>
      <c r="H993" s="54">
        <f t="shared" ca="1" si="128"/>
        <v>44844</v>
      </c>
      <c r="I993" s="117">
        <f ca="1">VALUE(IFERROR(VLOOKUP(TEXT(H993,"yyyy-mm-dd"),BDiv_RAW!$I$6:$J$1048576,2,FALSE),0))*$N$2</f>
        <v>0</v>
      </c>
      <c r="J993" s="81">
        <f t="shared" ca="1" si="125"/>
        <v>44844</v>
      </c>
      <c r="K993" s="54">
        <f t="shared" ca="1" si="129"/>
        <v>44844</v>
      </c>
      <c r="L993" s="117">
        <f ca="1">VALUE(IFERROR(VLOOKUP(TEXT(K993,"yyyy-mm-dd"),BDiv_RAW!$L$6:$M$1048576,2,FALSE),0))*$N$2</f>
        <v>0</v>
      </c>
    </row>
    <row r="994" spans="1:12" ht="16.5">
      <c r="A994" s="120">
        <f t="shared" ca="1" si="122"/>
        <v>44845</v>
      </c>
      <c r="B994" s="54">
        <f t="shared" ca="1" si="126"/>
        <v>44845</v>
      </c>
      <c r="C994" s="117">
        <f ca="1">VALUE(IFERROR(VLOOKUP(TEXT(B994,"yyyy-mm-dd"),BDiv_RAW!$C$6:$D$1048576,2,FALSE),0))*$N$2</f>
        <v>0</v>
      </c>
      <c r="D994" s="81">
        <f t="shared" ca="1" si="123"/>
        <v>44845</v>
      </c>
      <c r="E994" s="54">
        <f t="shared" ca="1" si="127"/>
        <v>44845</v>
      </c>
      <c r="F994" s="117">
        <f ca="1">VALUE(IFERROR(VLOOKUP(TEXT(E994,"yyyy-mm-dd"),BDiv_RAW!$F$6:$G$1048576,2,FALSE),0))*$N$2</f>
        <v>0</v>
      </c>
      <c r="G994" s="81">
        <f t="shared" ca="1" si="124"/>
        <v>44845</v>
      </c>
      <c r="H994" s="54">
        <f t="shared" ca="1" si="128"/>
        <v>44845</v>
      </c>
      <c r="I994" s="117">
        <f ca="1">VALUE(IFERROR(VLOOKUP(TEXT(H994,"yyyy-mm-dd"),BDiv_RAW!$I$6:$J$1048576,2,FALSE),0))*$N$2</f>
        <v>0</v>
      </c>
      <c r="J994" s="81">
        <f t="shared" ca="1" si="125"/>
        <v>44845</v>
      </c>
      <c r="K994" s="54">
        <f t="shared" ca="1" si="129"/>
        <v>44845</v>
      </c>
      <c r="L994" s="117">
        <f ca="1">VALUE(IFERROR(VLOOKUP(TEXT(K994,"yyyy-mm-dd"),BDiv_RAW!$L$6:$M$1048576,2,FALSE),0))*$N$2</f>
        <v>0</v>
      </c>
    </row>
    <row r="995" spans="1:12" ht="16.5">
      <c r="A995" s="120">
        <f t="shared" ca="1" si="122"/>
        <v>44846</v>
      </c>
      <c r="B995" s="54">
        <f t="shared" ca="1" si="126"/>
        <v>44846</v>
      </c>
      <c r="C995" s="117">
        <f ca="1">VALUE(IFERROR(VLOOKUP(TEXT(B995,"yyyy-mm-dd"),BDiv_RAW!$C$6:$D$1048576,2,FALSE),0))*$N$2</f>
        <v>0</v>
      </c>
      <c r="D995" s="81">
        <f t="shared" ca="1" si="123"/>
        <v>44846</v>
      </c>
      <c r="E995" s="54">
        <f t="shared" ca="1" si="127"/>
        <v>44846</v>
      </c>
      <c r="F995" s="117">
        <f ca="1">VALUE(IFERROR(VLOOKUP(TEXT(E995,"yyyy-mm-dd"),BDiv_RAW!$F$6:$G$1048576,2,FALSE),0))*$N$2</f>
        <v>0</v>
      </c>
      <c r="G995" s="81">
        <f t="shared" ca="1" si="124"/>
        <v>44846</v>
      </c>
      <c r="H995" s="54">
        <f t="shared" ca="1" si="128"/>
        <v>44846</v>
      </c>
      <c r="I995" s="117">
        <f ca="1">VALUE(IFERROR(VLOOKUP(TEXT(H995,"yyyy-mm-dd"),BDiv_RAW!$I$6:$J$1048576,2,FALSE),0))*$N$2</f>
        <v>0</v>
      </c>
      <c r="J995" s="81">
        <f t="shared" ca="1" si="125"/>
        <v>44846</v>
      </c>
      <c r="K995" s="54">
        <f t="shared" ca="1" si="129"/>
        <v>44846</v>
      </c>
      <c r="L995" s="117">
        <f ca="1">VALUE(IFERROR(VLOOKUP(TEXT(K995,"yyyy-mm-dd"),BDiv_RAW!$L$6:$M$1048576,2,FALSE),0))*$N$2</f>
        <v>0</v>
      </c>
    </row>
    <row r="996" spans="1:12" ht="16.5">
      <c r="A996" s="120">
        <f t="shared" ca="1" si="122"/>
        <v>44847</v>
      </c>
      <c r="B996" s="54">
        <f t="shared" ca="1" si="126"/>
        <v>44847</v>
      </c>
      <c r="C996" s="117">
        <f ca="1">VALUE(IFERROR(VLOOKUP(TEXT(B996,"yyyy-mm-dd"),BDiv_RAW!$C$6:$D$1048576,2,FALSE),0))*$N$2</f>
        <v>0</v>
      </c>
      <c r="D996" s="81">
        <f t="shared" ca="1" si="123"/>
        <v>44847</v>
      </c>
      <c r="E996" s="54">
        <f t="shared" ca="1" si="127"/>
        <v>44847</v>
      </c>
      <c r="F996" s="117">
        <f ca="1">VALUE(IFERROR(VLOOKUP(TEXT(E996,"yyyy-mm-dd"),BDiv_RAW!$F$6:$G$1048576,2,FALSE),0))*$N$2</f>
        <v>0</v>
      </c>
      <c r="G996" s="81">
        <f t="shared" ca="1" si="124"/>
        <v>44847</v>
      </c>
      <c r="H996" s="54">
        <f t="shared" ca="1" si="128"/>
        <v>44847</v>
      </c>
      <c r="I996" s="117">
        <f ca="1">VALUE(IFERROR(VLOOKUP(TEXT(H996,"yyyy-mm-dd"),BDiv_RAW!$I$6:$J$1048576,2,FALSE),0))*$N$2</f>
        <v>0</v>
      </c>
      <c r="J996" s="81">
        <f t="shared" ca="1" si="125"/>
        <v>44847</v>
      </c>
      <c r="K996" s="54">
        <f t="shared" ca="1" si="129"/>
        <v>44847</v>
      </c>
      <c r="L996" s="117">
        <f ca="1">VALUE(IFERROR(VLOOKUP(TEXT(K996,"yyyy-mm-dd"),BDiv_RAW!$L$6:$M$1048576,2,FALSE),0))*$N$2</f>
        <v>0</v>
      </c>
    </row>
    <row r="997" spans="1:12" ht="16.5">
      <c r="A997" s="120">
        <f t="shared" ca="1" si="122"/>
        <v>44848</v>
      </c>
      <c r="B997" s="54">
        <f t="shared" ca="1" si="126"/>
        <v>44848</v>
      </c>
      <c r="C997" s="117">
        <f ca="1">VALUE(IFERROR(VLOOKUP(TEXT(B997,"yyyy-mm-dd"),BDiv_RAW!$C$6:$D$1048576,2,FALSE),0))*$N$2</f>
        <v>0</v>
      </c>
      <c r="D997" s="81">
        <f t="shared" ca="1" si="123"/>
        <v>44848</v>
      </c>
      <c r="E997" s="54">
        <f t="shared" ca="1" si="127"/>
        <v>44848</v>
      </c>
      <c r="F997" s="117">
        <f ca="1">VALUE(IFERROR(VLOOKUP(TEXT(E997,"yyyy-mm-dd"),BDiv_RAW!$F$6:$G$1048576,2,FALSE),0))*$N$2</f>
        <v>0</v>
      </c>
      <c r="G997" s="81">
        <f t="shared" ca="1" si="124"/>
        <v>44848</v>
      </c>
      <c r="H997" s="54">
        <f t="shared" ca="1" si="128"/>
        <v>44848</v>
      </c>
      <c r="I997" s="117">
        <f ca="1">VALUE(IFERROR(VLOOKUP(TEXT(H997,"yyyy-mm-dd"),BDiv_RAW!$I$6:$J$1048576,2,FALSE),0))*$N$2</f>
        <v>0</v>
      </c>
      <c r="J997" s="81">
        <f t="shared" ca="1" si="125"/>
        <v>44848</v>
      </c>
      <c r="K997" s="54">
        <f t="shared" ca="1" si="129"/>
        <v>44848</v>
      </c>
      <c r="L997" s="117">
        <f ca="1">VALUE(IFERROR(VLOOKUP(TEXT(K997,"yyyy-mm-dd"),BDiv_RAW!$L$6:$M$1048576,2,FALSE),0))*$N$2</f>
        <v>0</v>
      </c>
    </row>
    <row r="998" spans="1:12" ht="16.5">
      <c r="A998" s="120">
        <f t="shared" ca="1" si="122"/>
        <v>44849</v>
      </c>
      <c r="B998" s="54">
        <f t="shared" ca="1" si="126"/>
        <v>44849</v>
      </c>
      <c r="C998" s="117">
        <f ca="1">VALUE(IFERROR(VLOOKUP(TEXT(B998,"yyyy-mm-dd"),BDiv_RAW!$C$6:$D$1048576,2,FALSE),0))*$N$2</f>
        <v>0</v>
      </c>
      <c r="D998" s="81">
        <f t="shared" ca="1" si="123"/>
        <v>44849</v>
      </c>
      <c r="E998" s="54">
        <f t="shared" ca="1" si="127"/>
        <v>44849</v>
      </c>
      <c r="F998" s="117">
        <f ca="1">VALUE(IFERROR(VLOOKUP(TEXT(E998,"yyyy-mm-dd"),BDiv_RAW!$F$6:$G$1048576,2,FALSE),0))*$N$2</f>
        <v>0</v>
      </c>
      <c r="G998" s="81">
        <f t="shared" ca="1" si="124"/>
        <v>44849</v>
      </c>
      <c r="H998" s="54">
        <f t="shared" ca="1" si="128"/>
        <v>44849</v>
      </c>
      <c r="I998" s="117">
        <f ca="1">VALUE(IFERROR(VLOOKUP(TEXT(H998,"yyyy-mm-dd"),BDiv_RAW!$I$6:$J$1048576,2,FALSE),0))*$N$2</f>
        <v>0</v>
      </c>
      <c r="J998" s="81">
        <f t="shared" ca="1" si="125"/>
        <v>44849</v>
      </c>
      <c r="K998" s="54">
        <f t="shared" ca="1" si="129"/>
        <v>44849</v>
      </c>
      <c r="L998" s="117">
        <f ca="1">VALUE(IFERROR(VLOOKUP(TEXT(K998,"yyyy-mm-dd"),BDiv_RAW!$L$6:$M$1048576,2,FALSE),0))*$N$2</f>
        <v>0</v>
      </c>
    </row>
    <row r="999" spans="1:12" ht="16.5">
      <c r="A999" s="120">
        <f t="shared" ca="1" si="122"/>
        <v>44850</v>
      </c>
      <c r="B999" s="54">
        <f t="shared" ca="1" si="126"/>
        <v>44850</v>
      </c>
      <c r="C999" s="117">
        <f ca="1">VALUE(IFERROR(VLOOKUP(TEXT(B999,"yyyy-mm-dd"),BDiv_RAW!$C$6:$D$1048576,2,FALSE),0))*$N$2</f>
        <v>0</v>
      </c>
      <c r="D999" s="81">
        <f t="shared" ca="1" si="123"/>
        <v>44850</v>
      </c>
      <c r="E999" s="54">
        <f t="shared" ca="1" si="127"/>
        <v>44850</v>
      </c>
      <c r="F999" s="117">
        <f ca="1">VALUE(IFERROR(VLOOKUP(TEXT(E999,"yyyy-mm-dd"),BDiv_RAW!$F$6:$G$1048576,2,FALSE),0))*$N$2</f>
        <v>0</v>
      </c>
      <c r="G999" s="81">
        <f t="shared" ca="1" si="124"/>
        <v>44850</v>
      </c>
      <c r="H999" s="54">
        <f t="shared" ca="1" si="128"/>
        <v>44850</v>
      </c>
      <c r="I999" s="117">
        <f ca="1">VALUE(IFERROR(VLOOKUP(TEXT(H999,"yyyy-mm-dd"),BDiv_RAW!$I$6:$J$1048576,2,FALSE),0))*$N$2</f>
        <v>0</v>
      </c>
      <c r="J999" s="81">
        <f t="shared" ca="1" si="125"/>
        <v>44850</v>
      </c>
      <c r="K999" s="54">
        <f t="shared" ca="1" si="129"/>
        <v>44850</v>
      </c>
      <c r="L999" s="117">
        <f ca="1">VALUE(IFERROR(VLOOKUP(TEXT(K999,"yyyy-mm-dd"),BDiv_RAW!$L$6:$M$1048576,2,FALSE),0))*$N$2</f>
        <v>0</v>
      </c>
    </row>
    <row r="1000" spans="1:12" ht="16.5">
      <c r="A1000" s="120">
        <f t="shared" ca="1" si="122"/>
        <v>44851</v>
      </c>
      <c r="B1000" s="54">
        <f t="shared" ca="1" si="126"/>
        <v>44851</v>
      </c>
      <c r="C1000" s="117">
        <f ca="1">VALUE(IFERROR(VLOOKUP(TEXT(B1000,"yyyy-mm-dd"),BDiv_RAW!$C$6:$D$1048576,2,FALSE),0))*$N$2</f>
        <v>0</v>
      </c>
      <c r="D1000" s="81">
        <f t="shared" ca="1" si="123"/>
        <v>44851</v>
      </c>
      <c r="E1000" s="54">
        <f t="shared" ca="1" si="127"/>
        <v>44851</v>
      </c>
      <c r="F1000" s="117">
        <f ca="1">VALUE(IFERROR(VLOOKUP(TEXT(E1000,"yyyy-mm-dd"),BDiv_RAW!$F$6:$G$1048576,2,FALSE),0))*$N$2</f>
        <v>0</v>
      </c>
      <c r="G1000" s="81">
        <f t="shared" ca="1" si="124"/>
        <v>44851</v>
      </c>
      <c r="H1000" s="54">
        <f t="shared" ca="1" si="128"/>
        <v>44851</v>
      </c>
      <c r="I1000" s="117">
        <f ca="1">VALUE(IFERROR(VLOOKUP(TEXT(H1000,"yyyy-mm-dd"),BDiv_RAW!$I$6:$J$1048576,2,FALSE),0))*$N$2</f>
        <v>0</v>
      </c>
      <c r="J1000" s="81">
        <f t="shared" ca="1" si="125"/>
        <v>44851</v>
      </c>
      <c r="K1000" s="54">
        <f t="shared" ca="1" si="129"/>
        <v>44851</v>
      </c>
      <c r="L1000" s="117">
        <f ca="1">VALUE(IFERROR(VLOOKUP(TEXT(K1000,"yyyy-mm-dd"),BDiv_RAW!$L$6:$M$1048576,2,FALSE),0))*$N$2</f>
        <v>0</v>
      </c>
    </row>
    <row r="1001" spans="1:12" ht="16.5">
      <c r="A1001" s="120">
        <f t="shared" ca="1" si="122"/>
        <v>44852</v>
      </c>
      <c r="B1001" s="54">
        <f t="shared" ca="1" si="126"/>
        <v>44852</v>
      </c>
      <c r="C1001" s="117">
        <f ca="1">VALUE(IFERROR(VLOOKUP(TEXT(B1001,"yyyy-mm-dd"),BDiv_RAW!$C$6:$D$1048576,2,FALSE),0))*$N$2</f>
        <v>0</v>
      </c>
      <c r="D1001" s="81">
        <f t="shared" ca="1" si="123"/>
        <v>44852</v>
      </c>
      <c r="E1001" s="54">
        <f t="shared" ca="1" si="127"/>
        <v>44852</v>
      </c>
      <c r="F1001" s="117">
        <f ca="1">VALUE(IFERROR(VLOOKUP(TEXT(E1001,"yyyy-mm-dd"),BDiv_RAW!$F$6:$G$1048576,2,FALSE),0))*$N$2</f>
        <v>0</v>
      </c>
      <c r="G1001" s="81">
        <f t="shared" ca="1" si="124"/>
        <v>44852</v>
      </c>
      <c r="H1001" s="54">
        <f t="shared" ca="1" si="128"/>
        <v>44852</v>
      </c>
      <c r="I1001" s="117">
        <f ca="1">VALUE(IFERROR(VLOOKUP(TEXT(H1001,"yyyy-mm-dd"),BDiv_RAW!$I$6:$J$1048576,2,FALSE),0))*$N$2</f>
        <v>0</v>
      </c>
      <c r="J1001" s="81">
        <f t="shared" ca="1" si="125"/>
        <v>44852</v>
      </c>
      <c r="K1001" s="54">
        <f t="shared" ca="1" si="129"/>
        <v>44852</v>
      </c>
      <c r="L1001" s="117">
        <f ca="1">VALUE(IFERROR(VLOOKUP(TEXT(K1001,"yyyy-mm-dd"),BDiv_RAW!$L$6:$M$1048576,2,FALSE),0))*$N$2</f>
        <v>0</v>
      </c>
    </row>
    <row r="1002" spans="1:12" ht="16.5">
      <c r="A1002" s="120">
        <f t="shared" ca="1" si="122"/>
        <v>44853</v>
      </c>
      <c r="B1002" s="54">
        <f t="shared" ca="1" si="126"/>
        <v>44853</v>
      </c>
      <c r="C1002" s="117">
        <f ca="1">VALUE(IFERROR(VLOOKUP(TEXT(B1002,"yyyy-mm-dd"),BDiv_RAW!$C$6:$D$1048576,2,FALSE),0))*$N$2</f>
        <v>0</v>
      </c>
      <c r="D1002" s="81">
        <f t="shared" ca="1" si="123"/>
        <v>44853</v>
      </c>
      <c r="E1002" s="54">
        <f t="shared" ca="1" si="127"/>
        <v>44853</v>
      </c>
      <c r="F1002" s="117">
        <f ca="1">VALUE(IFERROR(VLOOKUP(TEXT(E1002,"yyyy-mm-dd"),BDiv_RAW!$F$6:$G$1048576,2,FALSE),0))*$N$2</f>
        <v>0</v>
      </c>
      <c r="G1002" s="81">
        <f t="shared" ca="1" si="124"/>
        <v>44853</v>
      </c>
      <c r="H1002" s="54">
        <f t="shared" ca="1" si="128"/>
        <v>44853</v>
      </c>
      <c r="I1002" s="117">
        <f ca="1">VALUE(IFERROR(VLOOKUP(TEXT(H1002,"yyyy-mm-dd"),BDiv_RAW!$I$6:$J$1048576,2,FALSE),0))*$N$2</f>
        <v>0</v>
      </c>
      <c r="J1002" s="81">
        <f t="shared" ca="1" si="125"/>
        <v>44853</v>
      </c>
      <c r="K1002" s="54">
        <f t="shared" ca="1" si="129"/>
        <v>44853</v>
      </c>
      <c r="L1002" s="117">
        <f ca="1">VALUE(IFERROR(VLOOKUP(TEXT(K1002,"yyyy-mm-dd"),BDiv_RAW!$L$6:$M$1048576,2,FALSE),0))*$N$2</f>
        <v>0</v>
      </c>
    </row>
    <row r="1003" spans="1:12" ht="16.5">
      <c r="A1003" s="120">
        <f t="shared" ca="1" si="122"/>
        <v>44854</v>
      </c>
      <c r="B1003" s="54">
        <f t="shared" ca="1" si="126"/>
        <v>44854</v>
      </c>
      <c r="C1003" s="117">
        <f ca="1">VALUE(IFERROR(VLOOKUP(TEXT(B1003,"yyyy-mm-dd"),BDiv_RAW!$C$6:$D$1048576,2,FALSE),0))*$N$2</f>
        <v>0</v>
      </c>
      <c r="D1003" s="81">
        <f t="shared" ca="1" si="123"/>
        <v>44854</v>
      </c>
      <c r="E1003" s="54">
        <f t="shared" ca="1" si="127"/>
        <v>44854</v>
      </c>
      <c r="F1003" s="117">
        <f ca="1">VALUE(IFERROR(VLOOKUP(TEXT(E1003,"yyyy-mm-dd"),BDiv_RAW!$F$6:$G$1048576,2,FALSE),0))*$N$2</f>
        <v>0</v>
      </c>
      <c r="G1003" s="81">
        <f t="shared" ca="1" si="124"/>
        <v>44854</v>
      </c>
      <c r="H1003" s="54">
        <f t="shared" ca="1" si="128"/>
        <v>44854</v>
      </c>
      <c r="I1003" s="117">
        <f ca="1">VALUE(IFERROR(VLOOKUP(TEXT(H1003,"yyyy-mm-dd"),BDiv_RAW!$I$6:$J$1048576,2,FALSE),0))*$N$2</f>
        <v>0</v>
      </c>
      <c r="J1003" s="81">
        <f t="shared" ca="1" si="125"/>
        <v>44854</v>
      </c>
      <c r="K1003" s="54">
        <f t="shared" ca="1" si="129"/>
        <v>44854</v>
      </c>
      <c r="L1003" s="117">
        <f ca="1">VALUE(IFERROR(VLOOKUP(TEXT(K1003,"yyyy-mm-dd"),BDiv_RAW!$L$6:$M$1048576,2,FALSE),0))*$N$2</f>
        <v>0</v>
      </c>
    </row>
    <row r="1004" spans="1:12" ht="16.5">
      <c r="A1004" s="120">
        <f t="shared" ca="1" si="122"/>
        <v>44855</v>
      </c>
      <c r="B1004" s="54">
        <f t="shared" ca="1" si="126"/>
        <v>44855</v>
      </c>
      <c r="C1004" s="117">
        <f ca="1">VALUE(IFERROR(VLOOKUP(TEXT(B1004,"yyyy-mm-dd"),BDiv_RAW!$C$6:$D$1048576,2,FALSE),0))*$N$2</f>
        <v>0</v>
      </c>
      <c r="D1004" s="81">
        <f t="shared" ca="1" si="123"/>
        <v>44855</v>
      </c>
      <c r="E1004" s="54">
        <f t="shared" ca="1" si="127"/>
        <v>44855</v>
      </c>
      <c r="F1004" s="117">
        <f ca="1">VALUE(IFERROR(VLOOKUP(TEXT(E1004,"yyyy-mm-dd"),BDiv_RAW!$F$6:$G$1048576,2,FALSE),0))*$N$2</f>
        <v>0</v>
      </c>
      <c r="G1004" s="81">
        <f t="shared" ca="1" si="124"/>
        <v>44855</v>
      </c>
      <c r="H1004" s="54">
        <f t="shared" ca="1" si="128"/>
        <v>44855</v>
      </c>
      <c r="I1004" s="117">
        <f ca="1">VALUE(IFERROR(VLOOKUP(TEXT(H1004,"yyyy-mm-dd"),BDiv_RAW!$I$6:$J$1048576,2,FALSE),0))*$N$2</f>
        <v>0</v>
      </c>
      <c r="J1004" s="81">
        <f t="shared" ca="1" si="125"/>
        <v>44855</v>
      </c>
      <c r="K1004" s="54">
        <f t="shared" ca="1" si="129"/>
        <v>44855</v>
      </c>
      <c r="L1004" s="117">
        <f ca="1">VALUE(IFERROR(VLOOKUP(TEXT(K1004,"yyyy-mm-dd"),BDiv_RAW!$L$6:$M$1048576,2,FALSE),0))*$N$2</f>
        <v>0</v>
      </c>
    </row>
    <row r="1005" spans="1:12" ht="16.5">
      <c r="A1005" s="120">
        <f t="shared" ca="1" si="122"/>
        <v>44856</v>
      </c>
      <c r="B1005" s="54">
        <f t="shared" ca="1" si="126"/>
        <v>44856</v>
      </c>
      <c r="C1005" s="117">
        <f ca="1">VALUE(IFERROR(VLOOKUP(TEXT(B1005,"yyyy-mm-dd"),BDiv_RAW!$C$6:$D$1048576,2,FALSE),0))*$N$2</f>
        <v>0</v>
      </c>
      <c r="D1005" s="81">
        <f t="shared" ca="1" si="123"/>
        <v>44856</v>
      </c>
      <c r="E1005" s="54">
        <f t="shared" ca="1" si="127"/>
        <v>44856</v>
      </c>
      <c r="F1005" s="117">
        <f ca="1">VALUE(IFERROR(VLOOKUP(TEXT(E1005,"yyyy-mm-dd"),BDiv_RAW!$F$6:$G$1048576,2,FALSE),0))*$N$2</f>
        <v>0</v>
      </c>
      <c r="G1005" s="81">
        <f t="shared" ca="1" si="124"/>
        <v>44856</v>
      </c>
      <c r="H1005" s="54">
        <f t="shared" ca="1" si="128"/>
        <v>44856</v>
      </c>
      <c r="I1005" s="117">
        <f ca="1">VALUE(IFERROR(VLOOKUP(TEXT(H1005,"yyyy-mm-dd"),BDiv_RAW!$I$6:$J$1048576,2,FALSE),0))*$N$2</f>
        <v>0</v>
      </c>
      <c r="J1005" s="81">
        <f t="shared" ca="1" si="125"/>
        <v>44856</v>
      </c>
      <c r="K1005" s="54">
        <f t="shared" ca="1" si="129"/>
        <v>44856</v>
      </c>
      <c r="L1005" s="117">
        <f ca="1">VALUE(IFERROR(VLOOKUP(TEXT(K1005,"yyyy-mm-dd"),BDiv_RAW!$L$6:$M$1048576,2,FALSE),0))*$N$2</f>
        <v>0</v>
      </c>
    </row>
    <row r="1006" spans="1:12" ht="16.5">
      <c r="A1006" s="120">
        <f t="shared" ca="1" si="122"/>
        <v>44857</v>
      </c>
      <c r="B1006" s="54">
        <f t="shared" ca="1" si="126"/>
        <v>44857</v>
      </c>
      <c r="C1006" s="117">
        <f ca="1">VALUE(IFERROR(VLOOKUP(TEXT(B1006,"yyyy-mm-dd"),BDiv_RAW!$C$6:$D$1048576,2,FALSE),0))*$N$2</f>
        <v>0</v>
      </c>
      <c r="D1006" s="81">
        <f t="shared" ca="1" si="123"/>
        <v>44857</v>
      </c>
      <c r="E1006" s="54">
        <f t="shared" ca="1" si="127"/>
        <v>44857</v>
      </c>
      <c r="F1006" s="117">
        <f ca="1">VALUE(IFERROR(VLOOKUP(TEXT(E1006,"yyyy-mm-dd"),BDiv_RAW!$F$6:$G$1048576,2,FALSE),0))*$N$2</f>
        <v>0</v>
      </c>
      <c r="G1006" s="81">
        <f t="shared" ca="1" si="124"/>
        <v>44857</v>
      </c>
      <c r="H1006" s="54">
        <f t="shared" ca="1" si="128"/>
        <v>44857</v>
      </c>
      <c r="I1006" s="117">
        <f ca="1">VALUE(IFERROR(VLOOKUP(TEXT(H1006,"yyyy-mm-dd"),BDiv_RAW!$I$6:$J$1048576,2,FALSE),0))*$N$2</f>
        <v>0</v>
      </c>
      <c r="J1006" s="81">
        <f t="shared" ca="1" si="125"/>
        <v>44857</v>
      </c>
      <c r="K1006" s="54">
        <f t="shared" ca="1" si="129"/>
        <v>44857</v>
      </c>
      <c r="L1006" s="117">
        <f ca="1">VALUE(IFERROR(VLOOKUP(TEXT(K1006,"yyyy-mm-dd"),BDiv_RAW!$L$6:$M$1048576,2,FALSE),0))*$N$2</f>
        <v>0</v>
      </c>
    </row>
    <row r="1007" spans="1:12" ht="16.5">
      <c r="A1007" s="120">
        <f t="shared" ca="1" si="122"/>
        <v>44858</v>
      </c>
      <c r="B1007" s="54">
        <f t="shared" ca="1" si="126"/>
        <v>44858</v>
      </c>
      <c r="C1007" s="117">
        <f ca="1">VALUE(IFERROR(VLOOKUP(TEXT(B1007,"yyyy-mm-dd"),BDiv_RAW!$C$6:$D$1048576,2,FALSE),0))*$N$2</f>
        <v>0</v>
      </c>
      <c r="D1007" s="81">
        <f t="shared" ca="1" si="123"/>
        <v>44858</v>
      </c>
      <c r="E1007" s="54">
        <f t="shared" ca="1" si="127"/>
        <v>44858</v>
      </c>
      <c r="F1007" s="117">
        <f ca="1">VALUE(IFERROR(VLOOKUP(TEXT(E1007,"yyyy-mm-dd"),BDiv_RAW!$F$6:$G$1048576,2,FALSE),0))*$N$2</f>
        <v>0</v>
      </c>
      <c r="G1007" s="81">
        <f t="shared" ca="1" si="124"/>
        <v>44858</v>
      </c>
      <c r="H1007" s="54">
        <f t="shared" ca="1" si="128"/>
        <v>44858</v>
      </c>
      <c r="I1007" s="117">
        <f ca="1">VALUE(IFERROR(VLOOKUP(TEXT(H1007,"yyyy-mm-dd"),BDiv_RAW!$I$6:$J$1048576,2,FALSE),0))*$N$2</f>
        <v>0</v>
      </c>
      <c r="J1007" s="81">
        <f t="shared" ca="1" si="125"/>
        <v>44858</v>
      </c>
      <c r="K1007" s="54">
        <f t="shared" ca="1" si="129"/>
        <v>44858</v>
      </c>
      <c r="L1007" s="117">
        <f ca="1">VALUE(IFERROR(VLOOKUP(TEXT(K1007,"yyyy-mm-dd"),BDiv_RAW!$L$6:$M$1048576,2,FALSE),0))*$N$2</f>
        <v>0</v>
      </c>
    </row>
    <row r="1008" spans="1:12" ht="16.5">
      <c r="A1008" s="120">
        <f t="shared" ca="1" si="122"/>
        <v>44859</v>
      </c>
      <c r="B1008" s="54">
        <f t="shared" ca="1" si="126"/>
        <v>44859</v>
      </c>
      <c r="C1008" s="117">
        <f ca="1">VALUE(IFERROR(VLOOKUP(TEXT(B1008,"yyyy-mm-dd"),BDiv_RAW!$C$6:$D$1048576,2,FALSE),0))*$N$2</f>
        <v>0</v>
      </c>
      <c r="D1008" s="81">
        <f t="shared" ca="1" si="123"/>
        <v>44859</v>
      </c>
      <c r="E1008" s="54">
        <f t="shared" ca="1" si="127"/>
        <v>44859</v>
      </c>
      <c r="F1008" s="117">
        <f ca="1">VALUE(IFERROR(VLOOKUP(TEXT(E1008,"yyyy-mm-dd"),BDiv_RAW!$F$6:$G$1048576,2,FALSE),0))*$N$2</f>
        <v>0</v>
      </c>
      <c r="G1008" s="81">
        <f t="shared" ca="1" si="124"/>
        <v>44859</v>
      </c>
      <c r="H1008" s="54">
        <f t="shared" ca="1" si="128"/>
        <v>44859</v>
      </c>
      <c r="I1008" s="117">
        <f ca="1">VALUE(IFERROR(VLOOKUP(TEXT(H1008,"yyyy-mm-dd"),BDiv_RAW!$I$6:$J$1048576,2,FALSE),0))*$N$2</f>
        <v>0</v>
      </c>
      <c r="J1008" s="81">
        <f t="shared" ca="1" si="125"/>
        <v>44859</v>
      </c>
      <c r="K1008" s="54">
        <f t="shared" ca="1" si="129"/>
        <v>44859</v>
      </c>
      <c r="L1008" s="117">
        <f ca="1">VALUE(IFERROR(VLOOKUP(TEXT(K1008,"yyyy-mm-dd"),BDiv_RAW!$L$6:$M$1048576,2,FALSE),0))*$N$2</f>
        <v>0</v>
      </c>
    </row>
    <row r="1009" spans="1:12" ht="16.5">
      <c r="A1009" s="120">
        <f t="shared" ca="1" si="122"/>
        <v>44860</v>
      </c>
      <c r="B1009" s="54">
        <f t="shared" ca="1" si="126"/>
        <v>44860</v>
      </c>
      <c r="C1009" s="117">
        <f ca="1">VALUE(IFERROR(VLOOKUP(TEXT(B1009,"yyyy-mm-dd"),BDiv_RAW!$C$6:$D$1048576,2,FALSE),0))*$N$2</f>
        <v>0</v>
      </c>
      <c r="D1009" s="81">
        <f t="shared" ca="1" si="123"/>
        <v>44860</v>
      </c>
      <c r="E1009" s="54">
        <f t="shared" ca="1" si="127"/>
        <v>44860</v>
      </c>
      <c r="F1009" s="117">
        <f ca="1">VALUE(IFERROR(VLOOKUP(TEXT(E1009,"yyyy-mm-dd"),BDiv_RAW!$F$6:$G$1048576,2,FALSE),0))*$N$2</f>
        <v>0</v>
      </c>
      <c r="G1009" s="81">
        <f t="shared" ca="1" si="124"/>
        <v>44860</v>
      </c>
      <c r="H1009" s="54">
        <f t="shared" ca="1" si="128"/>
        <v>44860</v>
      </c>
      <c r="I1009" s="117">
        <f ca="1">VALUE(IFERROR(VLOOKUP(TEXT(H1009,"yyyy-mm-dd"),BDiv_RAW!$I$6:$J$1048576,2,FALSE),0))*$N$2</f>
        <v>0</v>
      </c>
      <c r="J1009" s="81">
        <f t="shared" ca="1" si="125"/>
        <v>44860</v>
      </c>
      <c r="K1009" s="54">
        <f t="shared" ca="1" si="129"/>
        <v>44860</v>
      </c>
      <c r="L1009" s="117">
        <f ca="1">VALUE(IFERROR(VLOOKUP(TEXT(K1009,"yyyy-mm-dd"),BDiv_RAW!$L$6:$M$1048576,2,FALSE),0))*$N$2</f>
        <v>0</v>
      </c>
    </row>
    <row r="1010" spans="1:12" ht="16.5">
      <c r="A1010" s="120">
        <f t="shared" ca="1" si="122"/>
        <v>44861</v>
      </c>
      <c r="B1010" s="54">
        <f t="shared" ca="1" si="126"/>
        <v>44861</v>
      </c>
      <c r="C1010" s="117">
        <f ca="1">VALUE(IFERROR(VLOOKUP(TEXT(B1010,"yyyy-mm-dd"),BDiv_RAW!$C$6:$D$1048576,2,FALSE),0))*$N$2</f>
        <v>0</v>
      </c>
      <c r="D1010" s="81">
        <f t="shared" ca="1" si="123"/>
        <v>44861</v>
      </c>
      <c r="E1010" s="54">
        <f t="shared" ca="1" si="127"/>
        <v>44861</v>
      </c>
      <c r="F1010" s="117">
        <f ca="1">VALUE(IFERROR(VLOOKUP(TEXT(E1010,"yyyy-mm-dd"),BDiv_RAW!$F$6:$G$1048576,2,FALSE),0))*$N$2</f>
        <v>0</v>
      </c>
      <c r="G1010" s="81">
        <f t="shared" ca="1" si="124"/>
        <v>44861</v>
      </c>
      <c r="H1010" s="54">
        <f t="shared" ca="1" si="128"/>
        <v>44861</v>
      </c>
      <c r="I1010" s="117">
        <f ca="1">VALUE(IFERROR(VLOOKUP(TEXT(H1010,"yyyy-mm-dd"),BDiv_RAW!$I$6:$J$1048576,2,FALSE),0))*$N$2</f>
        <v>0</v>
      </c>
      <c r="J1010" s="81">
        <f t="shared" ca="1" si="125"/>
        <v>44861</v>
      </c>
      <c r="K1010" s="54">
        <f t="shared" ca="1" si="129"/>
        <v>44861</v>
      </c>
      <c r="L1010" s="117">
        <f ca="1">VALUE(IFERROR(VLOOKUP(TEXT(K1010,"yyyy-mm-dd"),BDiv_RAW!$L$6:$M$1048576,2,FALSE),0))*$N$2</f>
        <v>0</v>
      </c>
    </row>
    <row r="1011" spans="1:12" ht="16.5">
      <c r="A1011" s="120">
        <f t="shared" ca="1" si="122"/>
        <v>44862</v>
      </c>
      <c r="B1011" s="54">
        <f t="shared" ca="1" si="126"/>
        <v>44862</v>
      </c>
      <c r="C1011" s="117">
        <f ca="1">VALUE(IFERROR(VLOOKUP(TEXT(B1011,"yyyy-mm-dd"),BDiv_RAW!$C$6:$D$1048576,2,FALSE),0))*$N$2</f>
        <v>0</v>
      </c>
      <c r="D1011" s="81">
        <f t="shared" ca="1" si="123"/>
        <v>44862</v>
      </c>
      <c r="E1011" s="54">
        <f t="shared" ca="1" si="127"/>
        <v>44862</v>
      </c>
      <c r="F1011" s="117">
        <f ca="1">VALUE(IFERROR(VLOOKUP(TEXT(E1011,"yyyy-mm-dd"),BDiv_RAW!$F$6:$G$1048576,2,FALSE),0))*$N$2</f>
        <v>0</v>
      </c>
      <c r="G1011" s="81">
        <f t="shared" ca="1" si="124"/>
        <v>44862</v>
      </c>
      <c r="H1011" s="54">
        <f t="shared" ca="1" si="128"/>
        <v>44862</v>
      </c>
      <c r="I1011" s="117">
        <f ca="1">VALUE(IFERROR(VLOOKUP(TEXT(H1011,"yyyy-mm-dd"),BDiv_RAW!$I$6:$J$1048576,2,FALSE),0))*$N$2</f>
        <v>0</v>
      </c>
      <c r="J1011" s="81">
        <f t="shared" ca="1" si="125"/>
        <v>44862</v>
      </c>
      <c r="K1011" s="54">
        <f t="shared" ca="1" si="129"/>
        <v>44862</v>
      </c>
      <c r="L1011" s="117">
        <f ca="1">VALUE(IFERROR(VLOOKUP(TEXT(K1011,"yyyy-mm-dd"),BDiv_RAW!$L$6:$M$1048576,2,FALSE),0))*$N$2</f>
        <v>0</v>
      </c>
    </row>
    <row r="1012" spans="1:12" ht="16.5">
      <c r="A1012" s="120">
        <f t="shared" ca="1" si="122"/>
        <v>44863</v>
      </c>
      <c r="B1012" s="54">
        <f t="shared" ca="1" si="126"/>
        <v>44863</v>
      </c>
      <c r="C1012" s="117">
        <f ca="1">VALUE(IFERROR(VLOOKUP(TEXT(B1012,"yyyy-mm-dd"),BDiv_RAW!$C$6:$D$1048576,2,FALSE),0))*$N$2</f>
        <v>0</v>
      </c>
      <c r="D1012" s="81">
        <f t="shared" ca="1" si="123"/>
        <v>44863</v>
      </c>
      <c r="E1012" s="54">
        <f t="shared" ca="1" si="127"/>
        <v>44863</v>
      </c>
      <c r="F1012" s="117">
        <f ca="1">VALUE(IFERROR(VLOOKUP(TEXT(E1012,"yyyy-mm-dd"),BDiv_RAW!$F$6:$G$1048576,2,FALSE),0))*$N$2</f>
        <v>0</v>
      </c>
      <c r="G1012" s="81">
        <f t="shared" ca="1" si="124"/>
        <v>44863</v>
      </c>
      <c r="H1012" s="54">
        <f t="shared" ca="1" si="128"/>
        <v>44863</v>
      </c>
      <c r="I1012" s="117">
        <f ca="1">VALUE(IFERROR(VLOOKUP(TEXT(H1012,"yyyy-mm-dd"),BDiv_RAW!$I$6:$J$1048576,2,FALSE),0))*$N$2</f>
        <v>0</v>
      </c>
      <c r="J1012" s="81">
        <f t="shared" ca="1" si="125"/>
        <v>44863</v>
      </c>
      <c r="K1012" s="54">
        <f t="shared" ca="1" si="129"/>
        <v>44863</v>
      </c>
      <c r="L1012" s="117">
        <f ca="1">VALUE(IFERROR(VLOOKUP(TEXT(K1012,"yyyy-mm-dd"),BDiv_RAW!$L$6:$M$1048576,2,FALSE),0))*$N$2</f>
        <v>0</v>
      </c>
    </row>
    <row r="1013" spans="1:12" ht="16.5">
      <c r="A1013" s="120">
        <f t="shared" ca="1" si="122"/>
        <v>44864</v>
      </c>
      <c r="B1013" s="54">
        <f t="shared" ca="1" si="126"/>
        <v>44864</v>
      </c>
      <c r="C1013" s="117">
        <f ca="1">VALUE(IFERROR(VLOOKUP(TEXT(B1013,"yyyy-mm-dd"),BDiv_RAW!$C$6:$D$1048576,2,FALSE),0))*$N$2</f>
        <v>0</v>
      </c>
      <c r="D1013" s="81">
        <f t="shared" ca="1" si="123"/>
        <v>44864</v>
      </c>
      <c r="E1013" s="54">
        <f t="shared" ca="1" si="127"/>
        <v>44864</v>
      </c>
      <c r="F1013" s="117">
        <f ca="1">VALUE(IFERROR(VLOOKUP(TEXT(E1013,"yyyy-mm-dd"),BDiv_RAW!$F$6:$G$1048576,2,FALSE),0))*$N$2</f>
        <v>0</v>
      </c>
      <c r="G1013" s="81">
        <f t="shared" ca="1" si="124"/>
        <v>44864</v>
      </c>
      <c r="H1013" s="54">
        <f t="shared" ca="1" si="128"/>
        <v>44864</v>
      </c>
      <c r="I1013" s="117">
        <f ca="1">VALUE(IFERROR(VLOOKUP(TEXT(H1013,"yyyy-mm-dd"),BDiv_RAW!$I$6:$J$1048576,2,FALSE),0))*$N$2</f>
        <v>0</v>
      </c>
      <c r="J1013" s="81">
        <f t="shared" ca="1" si="125"/>
        <v>44864</v>
      </c>
      <c r="K1013" s="54">
        <f t="shared" ca="1" si="129"/>
        <v>44864</v>
      </c>
      <c r="L1013" s="117">
        <f ca="1">VALUE(IFERROR(VLOOKUP(TEXT(K1013,"yyyy-mm-dd"),BDiv_RAW!$L$6:$M$1048576,2,FALSE),0))*$N$2</f>
        <v>0</v>
      </c>
    </row>
    <row r="1014" spans="1:12" ht="16.5">
      <c r="A1014" s="120">
        <f t="shared" ca="1" si="122"/>
        <v>44865</v>
      </c>
      <c r="B1014" s="54">
        <f t="shared" ca="1" si="126"/>
        <v>44865</v>
      </c>
      <c r="C1014" s="117">
        <f ca="1">VALUE(IFERROR(VLOOKUP(TEXT(B1014,"yyyy-mm-dd"),BDiv_RAW!$C$6:$D$1048576,2,FALSE),0))*$N$2</f>
        <v>0</v>
      </c>
      <c r="D1014" s="81">
        <f t="shared" ca="1" si="123"/>
        <v>44865</v>
      </c>
      <c r="E1014" s="54">
        <f t="shared" ca="1" si="127"/>
        <v>44865</v>
      </c>
      <c r="F1014" s="117">
        <f ca="1">VALUE(IFERROR(VLOOKUP(TEXT(E1014,"yyyy-mm-dd"),BDiv_RAW!$F$6:$G$1048576,2,FALSE),0))*$N$2</f>
        <v>0</v>
      </c>
      <c r="G1014" s="81">
        <f t="shared" ca="1" si="124"/>
        <v>44865</v>
      </c>
      <c r="H1014" s="54">
        <f t="shared" ca="1" si="128"/>
        <v>44865</v>
      </c>
      <c r="I1014" s="117">
        <f ca="1">VALUE(IFERROR(VLOOKUP(TEXT(H1014,"yyyy-mm-dd"),BDiv_RAW!$I$6:$J$1048576,2,FALSE),0))*$N$2</f>
        <v>0</v>
      </c>
      <c r="J1014" s="81">
        <f t="shared" ca="1" si="125"/>
        <v>44865</v>
      </c>
      <c r="K1014" s="54">
        <f t="shared" ca="1" si="129"/>
        <v>44865</v>
      </c>
      <c r="L1014" s="117">
        <f ca="1">VALUE(IFERROR(VLOOKUP(TEXT(K1014,"yyyy-mm-dd"),BDiv_RAW!$L$6:$M$1048576,2,FALSE),0))*$N$2</f>
        <v>0</v>
      </c>
    </row>
    <row r="1015" spans="1:12" ht="16.5">
      <c r="A1015" s="120">
        <f t="shared" ca="1" si="122"/>
        <v>44866</v>
      </c>
      <c r="B1015" s="54">
        <f t="shared" ca="1" si="126"/>
        <v>44866</v>
      </c>
      <c r="C1015" s="117">
        <f ca="1">VALUE(IFERROR(VLOOKUP(TEXT(B1015,"yyyy-mm-dd"),BDiv_RAW!$C$6:$D$1048576,2,FALSE),0))*$N$2</f>
        <v>0</v>
      </c>
      <c r="D1015" s="81">
        <f t="shared" ca="1" si="123"/>
        <v>44866</v>
      </c>
      <c r="E1015" s="54">
        <f t="shared" ca="1" si="127"/>
        <v>44866</v>
      </c>
      <c r="F1015" s="117">
        <f ca="1">VALUE(IFERROR(VLOOKUP(TEXT(E1015,"yyyy-mm-dd"),BDiv_RAW!$F$6:$G$1048576,2,FALSE),0))*$N$2</f>
        <v>0</v>
      </c>
      <c r="G1015" s="81">
        <f t="shared" ca="1" si="124"/>
        <v>44866</v>
      </c>
      <c r="H1015" s="54">
        <f t="shared" ca="1" si="128"/>
        <v>44866</v>
      </c>
      <c r="I1015" s="117">
        <f ca="1">VALUE(IFERROR(VLOOKUP(TEXT(H1015,"yyyy-mm-dd"),BDiv_RAW!$I$6:$J$1048576,2,FALSE),0))*$N$2</f>
        <v>0</v>
      </c>
      <c r="J1015" s="81">
        <f t="shared" ca="1" si="125"/>
        <v>44866</v>
      </c>
      <c r="K1015" s="54">
        <f t="shared" ca="1" si="129"/>
        <v>44866</v>
      </c>
      <c r="L1015" s="117">
        <f ca="1">VALUE(IFERROR(VLOOKUP(TEXT(K1015,"yyyy-mm-dd"),BDiv_RAW!$L$6:$M$1048576,2,FALSE),0))*$N$2</f>
        <v>0</v>
      </c>
    </row>
    <row r="1016" spans="1:12" ht="16.5">
      <c r="A1016" s="120">
        <f t="shared" ca="1" si="122"/>
        <v>44867</v>
      </c>
      <c r="B1016" s="54">
        <f t="shared" ca="1" si="126"/>
        <v>44867</v>
      </c>
      <c r="C1016" s="117">
        <f ca="1">VALUE(IFERROR(VLOOKUP(TEXT(B1016,"yyyy-mm-dd"),BDiv_RAW!$C$6:$D$1048576,2,FALSE),0))*$N$2</f>
        <v>0</v>
      </c>
      <c r="D1016" s="81">
        <f t="shared" ca="1" si="123"/>
        <v>44867</v>
      </c>
      <c r="E1016" s="54">
        <f t="shared" ca="1" si="127"/>
        <v>44867</v>
      </c>
      <c r="F1016" s="117">
        <f ca="1">VALUE(IFERROR(VLOOKUP(TEXT(E1016,"yyyy-mm-dd"),BDiv_RAW!$F$6:$G$1048576,2,FALSE),0))*$N$2</f>
        <v>0</v>
      </c>
      <c r="G1016" s="81">
        <f t="shared" ca="1" si="124"/>
        <v>44867</v>
      </c>
      <c r="H1016" s="54">
        <f t="shared" ca="1" si="128"/>
        <v>44867</v>
      </c>
      <c r="I1016" s="117">
        <f ca="1">VALUE(IFERROR(VLOOKUP(TEXT(H1016,"yyyy-mm-dd"),BDiv_RAW!$I$6:$J$1048576,2,FALSE),0))*$N$2</f>
        <v>0</v>
      </c>
      <c r="J1016" s="81">
        <f t="shared" ca="1" si="125"/>
        <v>44867</v>
      </c>
      <c r="K1016" s="54">
        <f t="shared" ca="1" si="129"/>
        <v>44867</v>
      </c>
      <c r="L1016" s="117">
        <f ca="1">VALUE(IFERROR(VLOOKUP(TEXT(K1016,"yyyy-mm-dd"),BDiv_RAW!$L$6:$M$1048576,2,FALSE),0))*$N$2</f>
        <v>0</v>
      </c>
    </row>
    <row r="1017" spans="1:12" ht="16.5">
      <c r="A1017" s="120">
        <f t="shared" ca="1" si="122"/>
        <v>44868</v>
      </c>
      <c r="B1017" s="54">
        <f t="shared" ca="1" si="126"/>
        <v>44868</v>
      </c>
      <c r="C1017" s="117">
        <f ca="1">VALUE(IFERROR(VLOOKUP(TEXT(B1017,"yyyy-mm-dd"),BDiv_RAW!$C$6:$D$1048576,2,FALSE),0))*$N$2</f>
        <v>0</v>
      </c>
      <c r="D1017" s="81">
        <f t="shared" ca="1" si="123"/>
        <v>44868</v>
      </c>
      <c r="E1017" s="54">
        <f t="shared" ca="1" si="127"/>
        <v>44868</v>
      </c>
      <c r="F1017" s="117">
        <f ca="1">VALUE(IFERROR(VLOOKUP(TEXT(E1017,"yyyy-mm-dd"),BDiv_RAW!$F$6:$G$1048576,2,FALSE),0))*$N$2</f>
        <v>0</v>
      </c>
      <c r="G1017" s="81">
        <f t="shared" ca="1" si="124"/>
        <v>44868</v>
      </c>
      <c r="H1017" s="54">
        <f t="shared" ca="1" si="128"/>
        <v>44868</v>
      </c>
      <c r="I1017" s="117">
        <f ca="1">VALUE(IFERROR(VLOOKUP(TEXT(H1017,"yyyy-mm-dd"),BDiv_RAW!$I$6:$J$1048576,2,FALSE),0))*$N$2</f>
        <v>0</v>
      </c>
      <c r="J1017" s="81">
        <f t="shared" ca="1" si="125"/>
        <v>44868</v>
      </c>
      <c r="K1017" s="54">
        <f t="shared" ca="1" si="129"/>
        <v>44868</v>
      </c>
      <c r="L1017" s="117">
        <f ca="1">VALUE(IFERROR(VLOOKUP(TEXT(K1017,"yyyy-mm-dd"),BDiv_RAW!$L$6:$M$1048576,2,FALSE),0))*$N$2</f>
        <v>0</v>
      </c>
    </row>
    <row r="1018" spans="1:12" ht="16.5">
      <c r="A1018" s="120">
        <f t="shared" ca="1" si="122"/>
        <v>44869</v>
      </c>
      <c r="B1018" s="54">
        <f t="shared" ca="1" si="126"/>
        <v>44869</v>
      </c>
      <c r="C1018" s="117">
        <f ca="1">VALUE(IFERROR(VLOOKUP(TEXT(B1018,"yyyy-mm-dd"),BDiv_RAW!$C$6:$D$1048576,2,FALSE),0))*$N$2</f>
        <v>0</v>
      </c>
      <c r="D1018" s="81">
        <f t="shared" ca="1" si="123"/>
        <v>44869</v>
      </c>
      <c r="E1018" s="54">
        <f t="shared" ca="1" si="127"/>
        <v>44869</v>
      </c>
      <c r="F1018" s="117">
        <f ca="1">VALUE(IFERROR(VLOOKUP(TEXT(E1018,"yyyy-mm-dd"),BDiv_RAW!$F$6:$G$1048576,2,FALSE),0))*$N$2</f>
        <v>0</v>
      </c>
      <c r="G1018" s="81">
        <f t="shared" ca="1" si="124"/>
        <v>44869</v>
      </c>
      <c r="H1018" s="54">
        <f t="shared" ca="1" si="128"/>
        <v>44869</v>
      </c>
      <c r="I1018" s="117">
        <f ca="1">VALUE(IFERROR(VLOOKUP(TEXT(H1018,"yyyy-mm-dd"),BDiv_RAW!$I$6:$J$1048576,2,FALSE),0))*$N$2</f>
        <v>0</v>
      </c>
      <c r="J1018" s="81">
        <f t="shared" ca="1" si="125"/>
        <v>44869</v>
      </c>
      <c r="K1018" s="54">
        <f t="shared" ca="1" si="129"/>
        <v>44869</v>
      </c>
      <c r="L1018" s="117">
        <f ca="1">VALUE(IFERROR(VLOOKUP(TEXT(K1018,"yyyy-mm-dd"),BDiv_RAW!$L$6:$M$1048576,2,FALSE),0))*$N$2</f>
        <v>0</v>
      </c>
    </row>
    <row r="1019" spans="1:12" ht="16.5">
      <c r="A1019" s="120">
        <f t="shared" ca="1" si="122"/>
        <v>44870</v>
      </c>
      <c r="B1019" s="54">
        <f t="shared" ca="1" si="126"/>
        <v>44870</v>
      </c>
      <c r="C1019" s="117">
        <f ca="1">VALUE(IFERROR(VLOOKUP(TEXT(B1019,"yyyy-mm-dd"),BDiv_RAW!$C$6:$D$1048576,2,FALSE),0))*$N$2</f>
        <v>0</v>
      </c>
      <c r="D1019" s="81">
        <f t="shared" ca="1" si="123"/>
        <v>44870</v>
      </c>
      <c r="E1019" s="54">
        <f t="shared" ca="1" si="127"/>
        <v>44870</v>
      </c>
      <c r="F1019" s="117">
        <f ca="1">VALUE(IFERROR(VLOOKUP(TEXT(E1019,"yyyy-mm-dd"),BDiv_RAW!$F$6:$G$1048576,2,FALSE),0))*$N$2</f>
        <v>0</v>
      </c>
      <c r="G1019" s="81">
        <f t="shared" ca="1" si="124"/>
        <v>44870</v>
      </c>
      <c r="H1019" s="54">
        <f t="shared" ca="1" si="128"/>
        <v>44870</v>
      </c>
      <c r="I1019" s="117">
        <f ca="1">VALUE(IFERROR(VLOOKUP(TEXT(H1019,"yyyy-mm-dd"),BDiv_RAW!$I$6:$J$1048576,2,FALSE),0))*$N$2</f>
        <v>0</v>
      </c>
      <c r="J1019" s="81">
        <f t="shared" ca="1" si="125"/>
        <v>44870</v>
      </c>
      <c r="K1019" s="54">
        <f t="shared" ca="1" si="129"/>
        <v>44870</v>
      </c>
      <c r="L1019" s="117">
        <f ca="1">VALUE(IFERROR(VLOOKUP(TEXT(K1019,"yyyy-mm-dd"),BDiv_RAW!$L$6:$M$1048576,2,FALSE),0))*$N$2</f>
        <v>0</v>
      </c>
    </row>
    <row r="1020" spans="1:12" ht="16.5">
      <c r="A1020" s="120">
        <f t="shared" ca="1" si="122"/>
        <v>44871</v>
      </c>
      <c r="B1020" s="54">
        <f t="shared" ca="1" si="126"/>
        <v>44871</v>
      </c>
      <c r="C1020" s="117">
        <f ca="1">VALUE(IFERROR(VLOOKUP(TEXT(B1020,"yyyy-mm-dd"),BDiv_RAW!$C$6:$D$1048576,2,FALSE),0))*$N$2</f>
        <v>0</v>
      </c>
      <c r="D1020" s="81">
        <f t="shared" ca="1" si="123"/>
        <v>44871</v>
      </c>
      <c r="E1020" s="54">
        <f t="shared" ca="1" si="127"/>
        <v>44871</v>
      </c>
      <c r="F1020" s="117">
        <f ca="1">VALUE(IFERROR(VLOOKUP(TEXT(E1020,"yyyy-mm-dd"),BDiv_RAW!$F$6:$G$1048576,2,FALSE),0))*$N$2</f>
        <v>0</v>
      </c>
      <c r="G1020" s="81">
        <f t="shared" ca="1" si="124"/>
        <v>44871</v>
      </c>
      <c r="H1020" s="54">
        <f t="shared" ca="1" si="128"/>
        <v>44871</v>
      </c>
      <c r="I1020" s="117">
        <f ca="1">VALUE(IFERROR(VLOOKUP(TEXT(H1020,"yyyy-mm-dd"),BDiv_RAW!$I$6:$J$1048576,2,FALSE),0))*$N$2</f>
        <v>0</v>
      </c>
      <c r="J1020" s="81">
        <f t="shared" ca="1" si="125"/>
        <v>44871</v>
      </c>
      <c r="K1020" s="54">
        <f t="shared" ca="1" si="129"/>
        <v>44871</v>
      </c>
      <c r="L1020" s="117">
        <f ca="1">VALUE(IFERROR(VLOOKUP(TEXT(K1020,"yyyy-mm-dd"),BDiv_RAW!$L$6:$M$1048576,2,FALSE),0))*$N$2</f>
        <v>0</v>
      </c>
    </row>
    <row r="1021" spans="1:12" ht="16.5">
      <c r="A1021" s="120">
        <f t="shared" ca="1" si="122"/>
        <v>44872</v>
      </c>
      <c r="B1021" s="54">
        <f t="shared" ca="1" si="126"/>
        <v>44872</v>
      </c>
      <c r="C1021" s="117">
        <f ca="1">VALUE(IFERROR(VLOOKUP(TEXT(B1021,"yyyy-mm-dd"),BDiv_RAW!$C$6:$D$1048576,2,FALSE),0))*$N$2</f>
        <v>0</v>
      </c>
      <c r="D1021" s="81">
        <f t="shared" ca="1" si="123"/>
        <v>44872</v>
      </c>
      <c r="E1021" s="54">
        <f t="shared" ca="1" si="127"/>
        <v>44872</v>
      </c>
      <c r="F1021" s="117">
        <f ca="1">VALUE(IFERROR(VLOOKUP(TEXT(E1021,"yyyy-mm-dd"),BDiv_RAW!$F$6:$G$1048576,2,FALSE),0))*$N$2</f>
        <v>0</v>
      </c>
      <c r="G1021" s="81">
        <f t="shared" ca="1" si="124"/>
        <v>44872</v>
      </c>
      <c r="H1021" s="54">
        <f t="shared" ca="1" si="128"/>
        <v>44872</v>
      </c>
      <c r="I1021" s="117">
        <f ca="1">VALUE(IFERROR(VLOOKUP(TEXT(H1021,"yyyy-mm-dd"),BDiv_RAW!$I$6:$J$1048576,2,FALSE),0))*$N$2</f>
        <v>0</v>
      </c>
      <c r="J1021" s="81">
        <f t="shared" ca="1" si="125"/>
        <v>44872</v>
      </c>
      <c r="K1021" s="54">
        <f t="shared" ca="1" si="129"/>
        <v>44872</v>
      </c>
      <c r="L1021" s="117">
        <f ca="1">VALUE(IFERROR(VLOOKUP(TEXT(K1021,"yyyy-mm-dd"),BDiv_RAW!$L$6:$M$1048576,2,FALSE),0))*$N$2</f>
        <v>0</v>
      </c>
    </row>
    <row r="1022" spans="1:12" ht="16.5">
      <c r="A1022" s="120">
        <f t="shared" ca="1" si="122"/>
        <v>44873</v>
      </c>
      <c r="B1022" s="54">
        <f t="shared" ca="1" si="126"/>
        <v>44873</v>
      </c>
      <c r="C1022" s="117">
        <f ca="1">VALUE(IFERROR(VLOOKUP(TEXT(B1022,"yyyy-mm-dd"),BDiv_RAW!$C$6:$D$1048576,2,FALSE),0))*$N$2</f>
        <v>0</v>
      </c>
      <c r="D1022" s="81">
        <f t="shared" ca="1" si="123"/>
        <v>44873</v>
      </c>
      <c r="E1022" s="54">
        <f t="shared" ca="1" si="127"/>
        <v>44873</v>
      </c>
      <c r="F1022" s="117">
        <f ca="1">VALUE(IFERROR(VLOOKUP(TEXT(E1022,"yyyy-mm-dd"),BDiv_RAW!$F$6:$G$1048576,2,FALSE),0))*$N$2</f>
        <v>0</v>
      </c>
      <c r="G1022" s="81">
        <f t="shared" ca="1" si="124"/>
        <v>44873</v>
      </c>
      <c r="H1022" s="54">
        <f t="shared" ca="1" si="128"/>
        <v>44873</v>
      </c>
      <c r="I1022" s="117">
        <f ca="1">VALUE(IFERROR(VLOOKUP(TEXT(H1022,"yyyy-mm-dd"),BDiv_RAW!$I$6:$J$1048576,2,FALSE),0))*$N$2</f>
        <v>0</v>
      </c>
      <c r="J1022" s="81">
        <f t="shared" ca="1" si="125"/>
        <v>44873</v>
      </c>
      <c r="K1022" s="54">
        <f t="shared" ca="1" si="129"/>
        <v>44873</v>
      </c>
      <c r="L1022" s="117">
        <f ca="1">VALUE(IFERROR(VLOOKUP(TEXT(K1022,"yyyy-mm-dd"),BDiv_RAW!$L$6:$M$1048576,2,FALSE),0))*$N$2</f>
        <v>0</v>
      </c>
    </row>
    <row r="1023" spans="1:12" ht="16.5">
      <c r="A1023" s="120">
        <f t="shared" ca="1" si="122"/>
        <v>44874</v>
      </c>
      <c r="B1023" s="54">
        <f t="shared" ca="1" si="126"/>
        <v>44874</v>
      </c>
      <c r="C1023" s="117">
        <f ca="1">VALUE(IFERROR(VLOOKUP(TEXT(B1023,"yyyy-mm-dd"),BDiv_RAW!$C$6:$D$1048576,2,FALSE),0))*$N$2</f>
        <v>0</v>
      </c>
      <c r="D1023" s="81">
        <f t="shared" ca="1" si="123"/>
        <v>44874</v>
      </c>
      <c r="E1023" s="54">
        <f t="shared" ca="1" si="127"/>
        <v>44874</v>
      </c>
      <c r="F1023" s="117">
        <f ca="1">VALUE(IFERROR(VLOOKUP(TEXT(E1023,"yyyy-mm-dd"),BDiv_RAW!$F$6:$G$1048576,2,FALSE),0))*$N$2</f>
        <v>0</v>
      </c>
      <c r="G1023" s="81">
        <f t="shared" ca="1" si="124"/>
        <v>44874</v>
      </c>
      <c r="H1023" s="54">
        <f t="shared" ca="1" si="128"/>
        <v>44874</v>
      </c>
      <c r="I1023" s="117">
        <f ca="1">VALUE(IFERROR(VLOOKUP(TEXT(H1023,"yyyy-mm-dd"),BDiv_RAW!$I$6:$J$1048576,2,FALSE),0))*$N$2</f>
        <v>0</v>
      </c>
      <c r="J1023" s="81">
        <f t="shared" ca="1" si="125"/>
        <v>44874</v>
      </c>
      <c r="K1023" s="54">
        <f t="shared" ca="1" si="129"/>
        <v>44874</v>
      </c>
      <c r="L1023" s="117">
        <f ca="1">VALUE(IFERROR(VLOOKUP(TEXT(K1023,"yyyy-mm-dd"),BDiv_RAW!$L$6:$M$1048576,2,FALSE),0))*$N$2</f>
        <v>0</v>
      </c>
    </row>
    <row r="1024" spans="1:12" ht="16.5">
      <c r="A1024" s="120">
        <f t="shared" ca="1" si="122"/>
        <v>44875</v>
      </c>
      <c r="B1024" s="54">
        <f t="shared" ca="1" si="126"/>
        <v>44875</v>
      </c>
      <c r="C1024" s="117">
        <f ca="1">VALUE(IFERROR(VLOOKUP(TEXT(B1024,"yyyy-mm-dd"),BDiv_RAW!$C$6:$D$1048576,2,FALSE),0))*$N$2</f>
        <v>0</v>
      </c>
      <c r="D1024" s="81">
        <f t="shared" ca="1" si="123"/>
        <v>44875</v>
      </c>
      <c r="E1024" s="54">
        <f t="shared" ca="1" si="127"/>
        <v>44875</v>
      </c>
      <c r="F1024" s="117">
        <f ca="1">VALUE(IFERROR(VLOOKUP(TEXT(E1024,"yyyy-mm-dd"),BDiv_RAW!$F$6:$G$1048576,2,FALSE),0))*$N$2</f>
        <v>0</v>
      </c>
      <c r="G1024" s="81">
        <f t="shared" ca="1" si="124"/>
        <v>44875</v>
      </c>
      <c r="H1024" s="54">
        <f t="shared" ca="1" si="128"/>
        <v>44875</v>
      </c>
      <c r="I1024" s="117">
        <f ca="1">VALUE(IFERROR(VLOOKUP(TEXT(H1024,"yyyy-mm-dd"),BDiv_RAW!$I$6:$J$1048576,2,FALSE),0))*$N$2</f>
        <v>0</v>
      </c>
      <c r="J1024" s="81">
        <f t="shared" ca="1" si="125"/>
        <v>44875</v>
      </c>
      <c r="K1024" s="54">
        <f t="shared" ca="1" si="129"/>
        <v>44875</v>
      </c>
      <c r="L1024" s="117">
        <f ca="1">VALUE(IFERROR(VLOOKUP(TEXT(K1024,"yyyy-mm-dd"),BDiv_RAW!$L$6:$M$1048576,2,FALSE),0))*$N$2</f>
        <v>0</v>
      </c>
    </row>
    <row r="1025" spans="1:12" ht="16.5">
      <c r="A1025" s="120">
        <f t="shared" ca="1" si="122"/>
        <v>44876</v>
      </c>
      <c r="B1025" s="54">
        <f t="shared" ca="1" si="126"/>
        <v>44876</v>
      </c>
      <c r="C1025" s="117">
        <f ca="1">VALUE(IFERROR(VLOOKUP(TEXT(B1025,"yyyy-mm-dd"),BDiv_RAW!$C$6:$D$1048576,2,FALSE),0))*$N$2</f>
        <v>0</v>
      </c>
      <c r="D1025" s="81">
        <f t="shared" ca="1" si="123"/>
        <v>44876</v>
      </c>
      <c r="E1025" s="54">
        <f t="shared" ca="1" si="127"/>
        <v>44876</v>
      </c>
      <c r="F1025" s="117">
        <f ca="1">VALUE(IFERROR(VLOOKUP(TEXT(E1025,"yyyy-mm-dd"),BDiv_RAW!$F$6:$G$1048576,2,FALSE),0))*$N$2</f>
        <v>0</v>
      </c>
      <c r="G1025" s="81">
        <f t="shared" ca="1" si="124"/>
        <v>44876</v>
      </c>
      <c r="H1025" s="54">
        <f t="shared" ca="1" si="128"/>
        <v>44876</v>
      </c>
      <c r="I1025" s="117">
        <f ca="1">VALUE(IFERROR(VLOOKUP(TEXT(H1025,"yyyy-mm-dd"),BDiv_RAW!$I$6:$J$1048576,2,FALSE),0))*$N$2</f>
        <v>0</v>
      </c>
      <c r="J1025" s="81">
        <f t="shared" ca="1" si="125"/>
        <v>44876</v>
      </c>
      <c r="K1025" s="54">
        <f t="shared" ca="1" si="129"/>
        <v>44876</v>
      </c>
      <c r="L1025" s="117">
        <f ca="1">VALUE(IFERROR(VLOOKUP(TEXT(K1025,"yyyy-mm-dd"),BDiv_RAW!$L$6:$M$1048576,2,FALSE),0))*$N$2</f>
        <v>0</v>
      </c>
    </row>
    <row r="1026" spans="1:12" ht="16.5">
      <c r="A1026" s="120">
        <f t="shared" ca="1" si="122"/>
        <v>44877</v>
      </c>
      <c r="B1026" s="54">
        <f t="shared" ca="1" si="126"/>
        <v>44877</v>
      </c>
      <c r="C1026" s="117">
        <f ca="1">VALUE(IFERROR(VLOOKUP(TEXT(B1026,"yyyy-mm-dd"),BDiv_RAW!$C$6:$D$1048576,2,FALSE),0))*$N$2</f>
        <v>0</v>
      </c>
      <c r="D1026" s="81">
        <f t="shared" ca="1" si="123"/>
        <v>44877</v>
      </c>
      <c r="E1026" s="54">
        <f t="shared" ca="1" si="127"/>
        <v>44877</v>
      </c>
      <c r="F1026" s="117">
        <f ca="1">VALUE(IFERROR(VLOOKUP(TEXT(E1026,"yyyy-mm-dd"),BDiv_RAW!$F$6:$G$1048576,2,FALSE),0))*$N$2</f>
        <v>0</v>
      </c>
      <c r="G1026" s="81">
        <f t="shared" ca="1" si="124"/>
        <v>44877</v>
      </c>
      <c r="H1026" s="54">
        <f t="shared" ca="1" si="128"/>
        <v>44877</v>
      </c>
      <c r="I1026" s="117">
        <f ca="1">VALUE(IFERROR(VLOOKUP(TEXT(H1026,"yyyy-mm-dd"),BDiv_RAW!$I$6:$J$1048576,2,FALSE),0))*$N$2</f>
        <v>0</v>
      </c>
      <c r="J1026" s="81">
        <f t="shared" ca="1" si="125"/>
        <v>44877</v>
      </c>
      <c r="K1026" s="54">
        <f t="shared" ca="1" si="129"/>
        <v>44877</v>
      </c>
      <c r="L1026" s="117">
        <f ca="1">VALUE(IFERROR(VLOOKUP(TEXT(K1026,"yyyy-mm-dd"),BDiv_RAW!$L$6:$M$1048576,2,FALSE),0))*$N$2</f>
        <v>0</v>
      </c>
    </row>
    <row r="1027" spans="1:12" ht="16.5">
      <c r="A1027" s="120">
        <f t="shared" ref="A1027:A1090" ca="1" si="130">B1027</f>
        <v>44878</v>
      </c>
      <c r="B1027" s="54">
        <f t="shared" ca="1" si="126"/>
        <v>44878</v>
      </c>
      <c r="C1027" s="117">
        <f ca="1">VALUE(IFERROR(VLOOKUP(TEXT(B1027,"yyyy-mm-dd"),BDiv_RAW!$C$6:$D$1048576,2,FALSE),0))*$N$2</f>
        <v>0</v>
      </c>
      <c r="D1027" s="81">
        <f t="shared" ref="D1027:D1090" ca="1" si="131">E1027</f>
        <v>44878</v>
      </c>
      <c r="E1027" s="54">
        <f t="shared" ca="1" si="127"/>
        <v>44878</v>
      </c>
      <c r="F1027" s="117">
        <f ca="1">VALUE(IFERROR(VLOOKUP(TEXT(E1027,"yyyy-mm-dd"),BDiv_RAW!$F$6:$G$1048576,2,FALSE),0))*$N$2</f>
        <v>0</v>
      </c>
      <c r="G1027" s="81">
        <f t="shared" ref="G1027:G1090" ca="1" si="132">H1027</f>
        <v>44878</v>
      </c>
      <c r="H1027" s="54">
        <f t="shared" ca="1" si="128"/>
        <v>44878</v>
      </c>
      <c r="I1027" s="117">
        <f ca="1">VALUE(IFERROR(VLOOKUP(TEXT(H1027,"yyyy-mm-dd"),BDiv_RAW!$I$6:$J$1048576,2,FALSE),0))*$N$2</f>
        <v>0</v>
      </c>
      <c r="J1027" s="81">
        <f t="shared" ref="J1027:J1090" ca="1" si="133">K1027</f>
        <v>44878</v>
      </c>
      <c r="K1027" s="54">
        <f t="shared" ca="1" si="129"/>
        <v>44878</v>
      </c>
      <c r="L1027" s="117">
        <f ca="1">VALUE(IFERROR(VLOOKUP(TEXT(K1027,"yyyy-mm-dd"),BDiv_RAW!$L$6:$M$1048576,2,FALSE),0))*$N$2</f>
        <v>0</v>
      </c>
    </row>
    <row r="1028" spans="1:12" ht="16.5">
      <c r="A1028" s="120">
        <f t="shared" ca="1" si="130"/>
        <v>44879</v>
      </c>
      <c r="B1028" s="54">
        <f t="shared" ref="B1028:B1091" ca="1" si="134">B1027+1</f>
        <v>44879</v>
      </c>
      <c r="C1028" s="117">
        <f ca="1">VALUE(IFERROR(VLOOKUP(TEXT(B1028,"yyyy-mm-dd"),BDiv_RAW!$C$6:$D$1048576,2,FALSE),0))*$N$2</f>
        <v>0</v>
      </c>
      <c r="D1028" s="81">
        <f t="shared" ca="1" si="131"/>
        <v>44879</v>
      </c>
      <c r="E1028" s="54">
        <f t="shared" ref="E1028:E1091" ca="1" si="135">E1027+1</f>
        <v>44879</v>
      </c>
      <c r="F1028" s="117">
        <f ca="1">VALUE(IFERROR(VLOOKUP(TEXT(E1028,"yyyy-mm-dd"),BDiv_RAW!$F$6:$G$1048576,2,FALSE),0))*$N$2</f>
        <v>0</v>
      </c>
      <c r="G1028" s="81">
        <f t="shared" ca="1" si="132"/>
        <v>44879</v>
      </c>
      <c r="H1028" s="54">
        <f t="shared" ref="H1028:H1091" ca="1" si="136">H1027+1</f>
        <v>44879</v>
      </c>
      <c r="I1028" s="117">
        <f ca="1">VALUE(IFERROR(VLOOKUP(TEXT(H1028,"yyyy-mm-dd"),BDiv_RAW!$I$6:$J$1048576,2,FALSE),0))*$N$2</f>
        <v>0</v>
      </c>
      <c r="J1028" s="81">
        <f t="shared" ca="1" si="133"/>
        <v>44879</v>
      </c>
      <c r="K1028" s="54">
        <f t="shared" ref="K1028:K1091" ca="1" si="137">K1027+1</f>
        <v>44879</v>
      </c>
      <c r="L1028" s="117">
        <f ca="1">VALUE(IFERROR(VLOOKUP(TEXT(K1028,"yyyy-mm-dd"),BDiv_RAW!$L$6:$M$1048576,2,FALSE),0))*$N$2</f>
        <v>0</v>
      </c>
    </row>
    <row r="1029" spans="1:12" ht="16.5">
      <c r="A1029" s="120">
        <f t="shared" ca="1" si="130"/>
        <v>44880</v>
      </c>
      <c r="B1029" s="54">
        <f t="shared" ca="1" si="134"/>
        <v>44880</v>
      </c>
      <c r="C1029" s="117">
        <f ca="1">VALUE(IFERROR(VLOOKUP(TEXT(B1029,"yyyy-mm-dd"),BDiv_RAW!$C$6:$D$1048576,2,FALSE),0))*$N$2</f>
        <v>0</v>
      </c>
      <c r="D1029" s="81">
        <f t="shared" ca="1" si="131"/>
        <v>44880</v>
      </c>
      <c r="E1029" s="54">
        <f t="shared" ca="1" si="135"/>
        <v>44880</v>
      </c>
      <c r="F1029" s="117">
        <f ca="1">VALUE(IFERROR(VLOOKUP(TEXT(E1029,"yyyy-mm-dd"),BDiv_RAW!$F$6:$G$1048576,2,FALSE),0))*$N$2</f>
        <v>0</v>
      </c>
      <c r="G1029" s="81">
        <f t="shared" ca="1" si="132"/>
        <v>44880</v>
      </c>
      <c r="H1029" s="54">
        <f t="shared" ca="1" si="136"/>
        <v>44880</v>
      </c>
      <c r="I1029" s="117">
        <f ca="1">VALUE(IFERROR(VLOOKUP(TEXT(H1029,"yyyy-mm-dd"),BDiv_RAW!$I$6:$J$1048576,2,FALSE),0))*$N$2</f>
        <v>0</v>
      </c>
      <c r="J1029" s="81">
        <f t="shared" ca="1" si="133"/>
        <v>44880</v>
      </c>
      <c r="K1029" s="54">
        <f t="shared" ca="1" si="137"/>
        <v>44880</v>
      </c>
      <c r="L1029" s="117">
        <f ca="1">VALUE(IFERROR(VLOOKUP(TEXT(K1029,"yyyy-mm-dd"),BDiv_RAW!$L$6:$M$1048576,2,FALSE),0))*$N$2</f>
        <v>0</v>
      </c>
    </row>
    <row r="1030" spans="1:12" ht="16.5">
      <c r="A1030" s="120">
        <f t="shared" ca="1" si="130"/>
        <v>44881</v>
      </c>
      <c r="B1030" s="54">
        <f t="shared" ca="1" si="134"/>
        <v>44881</v>
      </c>
      <c r="C1030" s="117">
        <f ca="1">VALUE(IFERROR(VLOOKUP(TEXT(B1030,"yyyy-mm-dd"),BDiv_RAW!$C$6:$D$1048576,2,FALSE),0))*$N$2</f>
        <v>0</v>
      </c>
      <c r="D1030" s="81">
        <f t="shared" ca="1" si="131"/>
        <v>44881</v>
      </c>
      <c r="E1030" s="54">
        <f t="shared" ca="1" si="135"/>
        <v>44881</v>
      </c>
      <c r="F1030" s="117">
        <f ca="1">VALUE(IFERROR(VLOOKUP(TEXT(E1030,"yyyy-mm-dd"),BDiv_RAW!$F$6:$G$1048576,2,FALSE),0))*$N$2</f>
        <v>0</v>
      </c>
      <c r="G1030" s="81">
        <f t="shared" ca="1" si="132"/>
        <v>44881</v>
      </c>
      <c r="H1030" s="54">
        <f t="shared" ca="1" si="136"/>
        <v>44881</v>
      </c>
      <c r="I1030" s="117">
        <f ca="1">VALUE(IFERROR(VLOOKUP(TEXT(H1030,"yyyy-mm-dd"),BDiv_RAW!$I$6:$J$1048576,2,FALSE),0))*$N$2</f>
        <v>0</v>
      </c>
      <c r="J1030" s="81">
        <f t="shared" ca="1" si="133"/>
        <v>44881</v>
      </c>
      <c r="K1030" s="54">
        <f t="shared" ca="1" si="137"/>
        <v>44881</v>
      </c>
      <c r="L1030" s="117">
        <f ca="1">VALUE(IFERROR(VLOOKUP(TEXT(K1030,"yyyy-mm-dd"),BDiv_RAW!$L$6:$M$1048576,2,FALSE),0))*$N$2</f>
        <v>0</v>
      </c>
    </row>
    <row r="1031" spans="1:12" ht="16.5">
      <c r="A1031" s="120">
        <f t="shared" ca="1" si="130"/>
        <v>44882</v>
      </c>
      <c r="B1031" s="54">
        <f t="shared" ca="1" si="134"/>
        <v>44882</v>
      </c>
      <c r="C1031" s="117">
        <f ca="1">VALUE(IFERROR(VLOOKUP(TEXT(B1031,"yyyy-mm-dd"),BDiv_RAW!$C$6:$D$1048576,2,FALSE),0))*$N$2</f>
        <v>0</v>
      </c>
      <c r="D1031" s="81">
        <f t="shared" ca="1" si="131"/>
        <v>44882</v>
      </c>
      <c r="E1031" s="54">
        <f t="shared" ca="1" si="135"/>
        <v>44882</v>
      </c>
      <c r="F1031" s="117">
        <f ca="1">VALUE(IFERROR(VLOOKUP(TEXT(E1031,"yyyy-mm-dd"),BDiv_RAW!$F$6:$G$1048576,2,FALSE),0))*$N$2</f>
        <v>0</v>
      </c>
      <c r="G1031" s="81">
        <f t="shared" ca="1" si="132"/>
        <v>44882</v>
      </c>
      <c r="H1031" s="54">
        <f t="shared" ca="1" si="136"/>
        <v>44882</v>
      </c>
      <c r="I1031" s="117">
        <f ca="1">VALUE(IFERROR(VLOOKUP(TEXT(H1031,"yyyy-mm-dd"),BDiv_RAW!$I$6:$J$1048576,2,FALSE),0))*$N$2</f>
        <v>0</v>
      </c>
      <c r="J1031" s="81">
        <f t="shared" ca="1" si="133"/>
        <v>44882</v>
      </c>
      <c r="K1031" s="54">
        <f t="shared" ca="1" si="137"/>
        <v>44882</v>
      </c>
      <c r="L1031" s="117">
        <f ca="1">VALUE(IFERROR(VLOOKUP(TEXT(K1031,"yyyy-mm-dd"),BDiv_RAW!$L$6:$M$1048576,2,FALSE),0))*$N$2</f>
        <v>0</v>
      </c>
    </row>
    <row r="1032" spans="1:12" ht="16.5">
      <c r="A1032" s="120">
        <f t="shared" ca="1" si="130"/>
        <v>44883</v>
      </c>
      <c r="B1032" s="54">
        <f t="shared" ca="1" si="134"/>
        <v>44883</v>
      </c>
      <c r="C1032" s="117">
        <f ca="1">VALUE(IFERROR(VLOOKUP(TEXT(B1032,"yyyy-mm-dd"),BDiv_RAW!$C$6:$D$1048576,2,FALSE),0))*$N$2</f>
        <v>0</v>
      </c>
      <c r="D1032" s="81">
        <f t="shared" ca="1" si="131"/>
        <v>44883</v>
      </c>
      <c r="E1032" s="54">
        <f t="shared" ca="1" si="135"/>
        <v>44883</v>
      </c>
      <c r="F1032" s="117">
        <f ca="1">VALUE(IFERROR(VLOOKUP(TEXT(E1032,"yyyy-mm-dd"),BDiv_RAW!$F$6:$G$1048576,2,FALSE),0))*$N$2</f>
        <v>0</v>
      </c>
      <c r="G1032" s="81">
        <f t="shared" ca="1" si="132"/>
        <v>44883</v>
      </c>
      <c r="H1032" s="54">
        <f t="shared" ca="1" si="136"/>
        <v>44883</v>
      </c>
      <c r="I1032" s="117">
        <f ca="1">VALUE(IFERROR(VLOOKUP(TEXT(H1032,"yyyy-mm-dd"),BDiv_RAW!$I$6:$J$1048576,2,FALSE),0))*$N$2</f>
        <v>0</v>
      </c>
      <c r="J1032" s="81">
        <f t="shared" ca="1" si="133"/>
        <v>44883</v>
      </c>
      <c r="K1032" s="54">
        <f t="shared" ca="1" si="137"/>
        <v>44883</v>
      </c>
      <c r="L1032" s="117">
        <f ca="1">VALUE(IFERROR(VLOOKUP(TEXT(K1032,"yyyy-mm-dd"),BDiv_RAW!$L$6:$M$1048576,2,FALSE),0))*$N$2</f>
        <v>0</v>
      </c>
    </row>
    <row r="1033" spans="1:12" ht="16.5">
      <c r="A1033" s="120">
        <f t="shared" ca="1" si="130"/>
        <v>44884</v>
      </c>
      <c r="B1033" s="54">
        <f t="shared" ca="1" si="134"/>
        <v>44884</v>
      </c>
      <c r="C1033" s="117">
        <f ca="1">VALUE(IFERROR(VLOOKUP(TEXT(B1033,"yyyy-mm-dd"),BDiv_RAW!$C$6:$D$1048576,2,FALSE),0))*$N$2</f>
        <v>0</v>
      </c>
      <c r="D1033" s="81">
        <f t="shared" ca="1" si="131"/>
        <v>44884</v>
      </c>
      <c r="E1033" s="54">
        <f t="shared" ca="1" si="135"/>
        <v>44884</v>
      </c>
      <c r="F1033" s="117">
        <f ca="1">VALUE(IFERROR(VLOOKUP(TEXT(E1033,"yyyy-mm-dd"),BDiv_RAW!$F$6:$G$1048576,2,FALSE),0))*$N$2</f>
        <v>0</v>
      </c>
      <c r="G1033" s="81">
        <f t="shared" ca="1" si="132"/>
        <v>44884</v>
      </c>
      <c r="H1033" s="54">
        <f t="shared" ca="1" si="136"/>
        <v>44884</v>
      </c>
      <c r="I1033" s="117">
        <f ca="1">VALUE(IFERROR(VLOOKUP(TEXT(H1033,"yyyy-mm-dd"),BDiv_RAW!$I$6:$J$1048576,2,FALSE),0))*$N$2</f>
        <v>0</v>
      </c>
      <c r="J1033" s="81">
        <f t="shared" ca="1" si="133"/>
        <v>44884</v>
      </c>
      <c r="K1033" s="54">
        <f t="shared" ca="1" si="137"/>
        <v>44884</v>
      </c>
      <c r="L1033" s="117">
        <f ca="1">VALUE(IFERROR(VLOOKUP(TEXT(K1033,"yyyy-mm-dd"),BDiv_RAW!$L$6:$M$1048576,2,FALSE),0))*$N$2</f>
        <v>0</v>
      </c>
    </row>
    <row r="1034" spans="1:12" ht="16.5">
      <c r="A1034" s="120">
        <f t="shared" ca="1" si="130"/>
        <v>44885</v>
      </c>
      <c r="B1034" s="54">
        <f t="shared" ca="1" si="134"/>
        <v>44885</v>
      </c>
      <c r="C1034" s="117">
        <f ca="1">VALUE(IFERROR(VLOOKUP(TEXT(B1034,"yyyy-mm-dd"),BDiv_RAW!$C$6:$D$1048576,2,FALSE),0))*$N$2</f>
        <v>0</v>
      </c>
      <c r="D1034" s="81">
        <f t="shared" ca="1" si="131"/>
        <v>44885</v>
      </c>
      <c r="E1034" s="54">
        <f t="shared" ca="1" si="135"/>
        <v>44885</v>
      </c>
      <c r="F1034" s="117">
        <f ca="1">VALUE(IFERROR(VLOOKUP(TEXT(E1034,"yyyy-mm-dd"),BDiv_RAW!$F$6:$G$1048576,2,FALSE),0))*$N$2</f>
        <v>0</v>
      </c>
      <c r="G1034" s="81">
        <f t="shared" ca="1" si="132"/>
        <v>44885</v>
      </c>
      <c r="H1034" s="54">
        <f t="shared" ca="1" si="136"/>
        <v>44885</v>
      </c>
      <c r="I1034" s="117">
        <f ca="1">VALUE(IFERROR(VLOOKUP(TEXT(H1034,"yyyy-mm-dd"),BDiv_RAW!$I$6:$J$1048576,2,FALSE),0))*$N$2</f>
        <v>0</v>
      </c>
      <c r="J1034" s="81">
        <f t="shared" ca="1" si="133"/>
        <v>44885</v>
      </c>
      <c r="K1034" s="54">
        <f t="shared" ca="1" si="137"/>
        <v>44885</v>
      </c>
      <c r="L1034" s="117">
        <f ca="1">VALUE(IFERROR(VLOOKUP(TEXT(K1034,"yyyy-mm-dd"),BDiv_RAW!$L$6:$M$1048576,2,FALSE),0))*$N$2</f>
        <v>0</v>
      </c>
    </row>
    <row r="1035" spans="1:12" ht="16.5">
      <c r="A1035" s="120">
        <f t="shared" ca="1" si="130"/>
        <v>44886</v>
      </c>
      <c r="B1035" s="54">
        <f t="shared" ca="1" si="134"/>
        <v>44886</v>
      </c>
      <c r="C1035" s="117">
        <f ca="1">VALUE(IFERROR(VLOOKUP(TEXT(B1035,"yyyy-mm-dd"),BDiv_RAW!$C$6:$D$1048576,2,FALSE),0))*$N$2</f>
        <v>0</v>
      </c>
      <c r="D1035" s="81">
        <f t="shared" ca="1" si="131"/>
        <v>44886</v>
      </c>
      <c r="E1035" s="54">
        <f t="shared" ca="1" si="135"/>
        <v>44886</v>
      </c>
      <c r="F1035" s="117">
        <f ca="1">VALUE(IFERROR(VLOOKUP(TEXT(E1035,"yyyy-mm-dd"),BDiv_RAW!$F$6:$G$1048576,2,FALSE),0))*$N$2</f>
        <v>0</v>
      </c>
      <c r="G1035" s="81">
        <f t="shared" ca="1" si="132"/>
        <v>44886</v>
      </c>
      <c r="H1035" s="54">
        <f t="shared" ca="1" si="136"/>
        <v>44886</v>
      </c>
      <c r="I1035" s="117">
        <f ca="1">VALUE(IFERROR(VLOOKUP(TEXT(H1035,"yyyy-mm-dd"),BDiv_RAW!$I$6:$J$1048576,2,FALSE),0))*$N$2</f>
        <v>0</v>
      </c>
      <c r="J1035" s="81">
        <f t="shared" ca="1" si="133"/>
        <v>44886</v>
      </c>
      <c r="K1035" s="54">
        <f t="shared" ca="1" si="137"/>
        <v>44886</v>
      </c>
      <c r="L1035" s="117">
        <f ca="1">VALUE(IFERROR(VLOOKUP(TEXT(K1035,"yyyy-mm-dd"),BDiv_RAW!$L$6:$M$1048576,2,FALSE),0))*$N$2</f>
        <v>0</v>
      </c>
    </row>
    <row r="1036" spans="1:12" ht="16.5">
      <c r="A1036" s="120">
        <f t="shared" ca="1" si="130"/>
        <v>44887</v>
      </c>
      <c r="B1036" s="54">
        <f t="shared" ca="1" si="134"/>
        <v>44887</v>
      </c>
      <c r="C1036" s="117">
        <f ca="1">VALUE(IFERROR(VLOOKUP(TEXT(B1036,"yyyy-mm-dd"),BDiv_RAW!$C$6:$D$1048576,2,FALSE),0))*$N$2</f>
        <v>0</v>
      </c>
      <c r="D1036" s="81">
        <f t="shared" ca="1" si="131"/>
        <v>44887</v>
      </c>
      <c r="E1036" s="54">
        <f t="shared" ca="1" si="135"/>
        <v>44887</v>
      </c>
      <c r="F1036" s="117">
        <f ca="1">VALUE(IFERROR(VLOOKUP(TEXT(E1036,"yyyy-mm-dd"),BDiv_RAW!$F$6:$G$1048576,2,FALSE),0))*$N$2</f>
        <v>0</v>
      </c>
      <c r="G1036" s="81">
        <f t="shared" ca="1" si="132"/>
        <v>44887</v>
      </c>
      <c r="H1036" s="54">
        <f t="shared" ca="1" si="136"/>
        <v>44887</v>
      </c>
      <c r="I1036" s="117">
        <f ca="1">VALUE(IFERROR(VLOOKUP(TEXT(H1036,"yyyy-mm-dd"),BDiv_RAW!$I$6:$J$1048576,2,FALSE),0))*$N$2</f>
        <v>0</v>
      </c>
      <c r="J1036" s="81">
        <f t="shared" ca="1" si="133"/>
        <v>44887</v>
      </c>
      <c r="K1036" s="54">
        <f t="shared" ca="1" si="137"/>
        <v>44887</v>
      </c>
      <c r="L1036" s="117">
        <f ca="1">VALUE(IFERROR(VLOOKUP(TEXT(K1036,"yyyy-mm-dd"),BDiv_RAW!$L$6:$M$1048576,2,FALSE),0))*$N$2</f>
        <v>0</v>
      </c>
    </row>
    <row r="1037" spans="1:12" ht="16.5">
      <c r="A1037" s="120">
        <f t="shared" ca="1" si="130"/>
        <v>44888</v>
      </c>
      <c r="B1037" s="54">
        <f t="shared" ca="1" si="134"/>
        <v>44888</v>
      </c>
      <c r="C1037" s="117">
        <f ca="1">VALUE(IFERROR(VLOOKUP(TEXT(B1037,"yyyy-mm-dd"),BDiv_RAW!$C$6:$D$1048576,2,FALSE),0))*$N$2</f>
        <v>0</v>
      </c>
      <c r="D1037" s="81">
        <f t="shared" ca="1" si="131"/>
        <v>44888</v>
      </c>
      <c r="E1037" s="54">
        <f t="shared" ca="1" si="135"/>
        <v>44888</v>
      </c>
      <c r="F1037" s="117">
        <f ca="1">VALUE(IFERROR(VLOOKUP(TEXT(E1037,"yyyy-mm-dd"),BDiv_RAW!$F$6:$G$1048576,2,FALSE),0))*$N$2</f>
        <v>0</v>
      </c>
      <c r="G1037" s="81">
        <f t="shared" ca="1" si="132"/>
        <v>44888</v>
      </c>
      <c r="H1037" s="54">
        <f t="shared" ca="1" si="136"/>
        <v>44888</v>
      </c>
      <c r="I1037" s="117">
        <f ca="1">VALUE(IFERROR(VLOOKUP(TEXT(H1037,"yyyy-mm-dd"),BDiv_RAW!$I$6:$J$1048576,2,FALSE),0))*$N$2</f>
        <v>0</v>
      </c>
      <c r="J1037" s="81">
        <f t="shared" ca="1" si="133"/>
        <v>44888</v>
      </c>
      <c r="K1037" s="54">
        <f t="shared" ca="1" si="137"/>
        <v>44888</v>
      </c>
      <c r="L1037" s="117">
        <f ca="1">VALUE(IFERROR(VLOOKUP(TEXT(K1037,"yyyy-mm-dd"),BDiv_RAW!$L$6:$M$1048576,2,FALSE),0))*$N$2</f>
        <v>0</v>
      </c>
    </row>
    <row r="1038" spans="1:12" ht="16.5">
      <c r="A1038" s="120">
        <f t="shared" ca="1" si="130"/>
        <v>44889</v>
      </c>
      <c r="B1038" s="54">
        <f t="shared" ca="1" si="134"/>
        <v>44889</v>
      </c>
      <c r="C1038" s="117">
        <f ca="1">VALUE(IFERROR(VLOOKUP(TEXT(B1038,"yyyy-mm-dd"),BDiv_RAW!$C$6:$D$1048576,2,FALSE),0))*$N$2</f>
        <v>0</v>
      </c>
      <c r="D1038" s="81">
        <f t="shared" ca="1" si="131"/>
        <v>44889</v>
      </c>
      <c r="E1038" s="54">
        <f t="shared" ca="1" si="135"/>
        <v>44889</v>
      </c>
      <c r="F1038" s="117">
        <f ca="1">VALUE(IFERROR(VLOOKUP(TEXT(E1038,"yyyy-mm-dd"),BDiv_RAW!$F$6:$G$1048576,2,FALSE),0))*$N$2</f>
        <v>0</v>
      </c>
      <c r="G1038" s="81">
        <f t="shared" ca="1" si="132"/>
        <v>44889</v>
      </c>
      <c r="H1038" s="54">
        <f t="shared" ca="1" si="136"/>
        <v>44889</v>
      </c>
      <c r="I1038" s="117">
        <f ca="1">VALUE(IFERROR(VLOOKUP(TEXT(H1038,"yyyy-mm-dd"),BDiv_RAW!$I$6:$J$1048576,2,FALSE),0))*$N$2</f>
        <v>0</v>
      </c>
      <c r="J1038" s="81">
        <f t="shared" ca="1" si="133"/>
        <v>44889</v>
      </c>
      <c r="K1038" s="54">
        <f t="shared" ca="1" si="137"/>
        <v>44889</v>
      </c>
      <c r="L1038" s="117">
        <f ca="1">VALUE(IFERROR(VLOOKUP(TEXT(K1038,"yyyy-mm-dd"),BDiv_RAW!$L$6:$M$1048576,2,FALSE),0))*$N$2</f>
        <v>0</v>
      </c>
    </row>
    <row r="1039" spans="1:12" ht="16.5">
      <c r="A1039" s="120">
        <f t="shared" ca="1" si="130"/>
        <v>44890</v>
      </c>
      <c r="B1039" s="54">
        <f t="shared" ca="1" si="134"/>
        <v>44890</v>
      </c>
      <c r="C1039" s="117">
        <f ca="1">VALUE(IFERROR(VLOOKUP(TEXT(B1039,"yyyy-mm-dd"),BDiv_RAW!$C$6:$D$1048576,2,FALSE),0))*$N$2</f>
        <v>0</v>
      </c>
      <c r="D1039" s="81">
        <f t="shared" ca="1" si="131"/>
        <v>44890</v>
      </c>
      <c r="E1039" s="54">
        <f t="shared" ca="1" si="135"/>
        <v>44890</v>
      </c>
      <c r="F1039" s="117">
        <f ca="1">VALUE(IFERROR(VLOOKUP(TEXT(E1039,"yyyy-mm-dd"),BDiv_RAW!$F$6:$G$1048576,2,FALSE),0))*$N$2</f>
        <v>0</v>
      </c>
      <c r="G1039" s="81">
        <f t="shared" ca="1" si="132"/>
        <v>44890</v>
      </c>
      <c r="H1039" s="54">
        <f t="shared" ca="1" si="136"/>
        <v>44890</v>
      </c>
      <c r="I1039" s="117">
        <f ca="1">VALUE(IFERROR(VLOOKUP(TEXT(H1039,"yyyy-mm-dd"),BDiv_RAW!$I$6:$J$1048576,2,FALSE),0))*$N$2</f>
        <v>0</v>
      </c>
      <c r="J1039" s="81">
        <f t="shared" ca="1" si="133"/>
        <v>44890</v>
      </c>
      <c r="K1039" s="54">
        <f t="shared" ca="1" si="137"/>
        <v>44890</v>
      </c>
      <c r="L1039" s="117">
        <f ca="1">VALUE(IFERROR(VLOOKUP(TEXT(K1039,"yyyy-mm-dd"),BDiv_RAW!$L$6:$M$1048576,2,FALSE),0))*$N$2</f>
        <v>0</v>
      </c>
    </row>
    <row r="1040" spans="1:12" ht="16.5">
      <c r="A1040" s="120">
        <f t="shared" ca="1" si="130"/>
        <v>44891</v>
      </c>
      <c r="B1040" s="54">
        <f t="shared" ca="1" si="134"/>
        <v>44891</v>
      </c>
      <c r="C1040" s="117">
        <f ca="1">VALUE(IFERROR(VLOOKUP(TEXT(B1040,"yyyy-mm-dd"),BDiv_RAW!$C$6:$D$1048576,2,FALSE),0))*$N$2</f>
        <v>0</v>
      </c>
      <c r="D1040" s="81">
        <f t="shared" ca="1" si="131"/>
        <v>44891</v>
      </c>
      <c r="E1040" s="54">
        <f t="shared" ca="1" si="135"/>
        <v>44891</v>
      </c>
      <c r="F1040" s="117">
        <f ca="1">VALUE(IFERROR(VLOOKUP(TEXT(E1040,"yyyy-mm-dd"),BDiv_RAW!$F$6:$G$1048576,2,FALSE),0))*$N$2</f>
        <v>0</v>
      </c>
      <c r="G1040" s="81">
        <f t="shared" ca="1" si="132"/>
        <v>44891</v>
      </c>
      <c r="H1040" s="54">
        <f t="shared" ca="1" si="136"/>
        <v>44891</v>
      </c>
      <c r="I1040" s="117">
        <f ca="1">VALUE(IFERROR(VLOOKUP(TEXT(H1040,"yyyy-mm-dd"),BDiv_RAW!$I$6:$J$1048576,2,FALSE),0))*$N$2</f>
        <v>0</v>
      </c>
      <c r="J1040" s="81">
        <f t="shared" ca="1" si="133"/>
        <v>44891</v>
      </c>
      <c r="K1040" s="54">
        <f t="shared" ca="1" si="137"/>
        <v>44891</v>
      </c>
      <c r="L1040" s="117">
        <f ca="1">VALUE(IFERROR(VLOOKUP(TEXT(K1040,"yyyy-mm-dd"),BDiv_RAW!$L$6:$M$1048576,2,FALSE),0))*$N$2</f>
        <v>0</v>
      </c>
    </row>
    <row r="1041" spans="1:12" ht="16.5">
      <c r="A1041" s="120">
        <f t="shared" ca="1" si="130"/>
        <v>44892</v>
      </c>
      <c r="B1041" s="54">
        <f t="shared" ca="1" si="134"/>
        <v>44892</v>
      </c>
      <c r="C1041" s="117">
        <f ca="1">VALUE(IFERROR(VLOOKUP(TEXT(B1041,"yyyy-mm-dd"),BDiv_RAW!$C$6:$D$1048576,2,FALSE),0))*$N$2</f>
        <v>0</v>
      </c>
      <c r="D1041" s="81">
        <f t="shared" ca="1" si="131"/>
        <v>44892</v>
      </c>
      <c r="E1041" s="54">
        <f t="shared" ca="1" si="135"/>
        <v>44892</v>
      </c>
      <c r="F1041" s="117">
        <f ca="1">VALUE(IFERROR(VLOOKUP(TEXT(E1041,"yyyy-mm-dd"),BDiv_RAW!$F$6:$G$1048576,2,FALSE),0))*$N$2</f>
        <v>0</v>
      </c>
      <c r="G1041" s="81">
        <f t="shared" ca="1" si="132"/>
        <v>44892</v>
      </c>
      <c r="H1041" s="54">
        <f t="shared" ca="1" si="136"/>
        <v>44892</v>
      </c>
      <c r="I1041" s="117">
        <f ca="1">VALUE(IFERROR(VLOOKUP(TEXT(H1041,"yyyy-mm-dd"),BDiv_RAW!$I$6:$J$1048576,2,FALSE),0))*$N$2</f>
        <v>0</v>
      </c>
      <c r="J1041" s="81">
        <f t="shared" ca="1" si="133"/>
        <v>44892</v>
      </c>
      <c r="K1041" s="54">
        <f t="shared" ca="1" si="137"/>
        <v>44892</v>
      </c>
      <c r="L1041" s="117">
        <f ca="1">VALUE(IFERROR(VLOOKUP(TEXT(K1041,"yyyy-mm-dd"),BDiv_RAW!$L$6:$M$1048576,2,FALSE),0))*$N$2</f>
        <v>0</v>
      </c>
    </row>
    <row r="1042" spans="1:12" ht="16.5">
      <c r="A1042" s="120">
        <f t="shared" ca="1" si="130"/>
        <v>44893</v>
      </c>
      <c r="B1042" s="54">
        <f t="shared" ca="1" si="134"/>
        <v>44893</v>
      </c>
      <c r="C1042" s="117">
        <f ca="1">VALUE(IFERROR(VLOOKUP(TEXT(B1042,"yyyy-mm-dd"),BDiv_RAW!$C$6:$D$1048576,2,FALSE),0))*$N$2</f>
        <v>0</v>
      </c>
      <c r="D1042" s="81">
        <f t="shared" ca="1" si="131"/>
        <v>44893</v>
      </c>
      <c r="E1042" s="54">
        <f t="shared" ca="1" si="135"/>
        <v>44893</v>
      </c>
      <c r="F1042" s="117">
        <f ca="1">VALUE(IFERROR(VLOOKUP(TEXT(E1042,"yyyy-mm-dd"),BDiv_RAW!$F$6:$G$1048576,2,FALSE),0))*$N$2</f>
        <v>0</v>
      </c>
      <c r="G1042" s="81">
        <f t="shared" ca="1" si="132"/>
        <v>44893</v>
      </c>
      <c r="H1042" s="54">
        <f t="shared" ca="1" si="136"/>
        <v>44893</v>
      </c>
      <c r="I1042" s="117">
        <f ca="1">VALUE(IFERROR(VLOOKUP(TEXT(H1042,"yyyy-mm-dd"),BDiv_RAW!$I$6:$J$1048576,2,FALSE),0))*$N$2</f>
        <v>0</v>
      </c>
      <c r="J1042" s="81">
        <f t="shared" ca="1" si="133"/>
        <v>44893</v>
      </c>
      <c r="K1042" s="54">
        <f t="shared" ca="1" si="137"/>
        <v>44893</v>
      </c>
      <c r="L1042" s="117">
        <f ca="1">VALUE(IFERROR(VLOOKUP(TEXT(K1042,"yyyy-mm-dd"),BDiv_RAW!$L$6:$M$1048576,2,FALSE),0))*$N$2</f>
        <v>0</v>
      </c>
    </row>
    <row r="1043" spans="1:12" ht="16.5">
      <c r="A1043" s="120">
        <f t="shared" ca="1" si="130"/>
        <v>44894</v>
      </c>
      <c r="B1043" s="54">
        <f t="shared" ca="1" si="134"/>
        <v>44894</v>
      </c>
      <c r="C1043" s="117">
        <f ca="1">VALUE(IFERROR(VLOOKUP(TEXT(B1043,"yyyy-mm-dd"),BDiv_RAW!$C$6:$D$1048576,2,FALSE),0))*$N$2</f>
        <v>0</v>
      </c>
      <c r="D1043" s="81">
        <f t="shared" ca="1" si="131"/>
        <v>44894</v>
      </c>
      <c r="E1043" s="54">
        <f t="shared" ca="1" si="135"/>
        <v>44894</v>
      </c>
      <c r="F1043" s="117">
        <f ca="1">VALUE(IFERROR(VLOOKUP(TEXT(E1043,"yyyy-mm-dd"),BDiv_RAW!$F$6:$G$1048576,2,FALSE),0))*$N$2</f>
        <v>0</v>
      </c>
      <c r="G1043" s="81">
        <f t="shared" ca="1" si="132"/>
        <v>44894</v>
      </c>
      <c r="H1043" s="54">
        <f t="shared" ca="1" si="136"/>
        <v>44894</v>
      </c>
      <c r="I1043" s="117">
        <f ca="1">VALUE(IFERROR(VLOOKUP(TEXT(H1043,"yyyy-mm-dd"),BDiv_RAW!$I$6:$J$1048576,2,FALSE),0))*$N$2</f>
        <v>0</v>
      </c>
      <c r="J1043" s="81">
        <f t="shared" ca="1" si="133"/>
        <v>44894</v>
      </c>
      <c r="K1043" s="54">
        <f t="shared" ca="1" si="137"/>
        <v>44894</v>
      </c>
      <c r="L1043" s="117">
        <f ca="1">VALUE(IFERROR(VLOOKUP(TEXT(K1043,"yyyy-mm-dd"),BDiv_RAW!$L$6:$M$1048576,2,FALSE),0))*$N$2</f>
        <v>0</v>
      </c>
    </row>
    <row r="1044" spans="1:12" ht="16.5">
      <c r="A1044" s="120">
        <f t="shared" ca="1" si="130"/>
        <v>44895</v>
      </c>
      <c r="B1044" s="54">
        <f t="shared" ca="1" si="134"/>
        <v>44895</v>
      </c>
      <c r="C1044" s="117">
        <f ca="1">VALUE(IFERROR(VLOOKUP(TEXT(B1044,"yyyy-mm-dd"),BDiv_RAW!$C$6:$D$1048576,2,FALSE),0))*$N$2</f>
        <v>0</v>
      </c>
      <c r="D1044" s="81">
        <f t="shared" ca="1" si="131"/>
        <v>44895</v>
      </c>
      <c r="E1044" s="54">
        <f t="shared" ca="1" si="135"/>
        <v>44895</v>
      </c>
      <c r="F1044" s="117">
        <f ca="1">VALUE(IFERROR(VLOOKUP(TEXT(E1044,"yyyy-mm-dd"),BDiv_RAW!$F$6:$G$1048576,2,FALSE),0))*$N$2</f>
        <v>0</v>
      </c>
      <c r="G1044" s="81">
        <f t="shared" ca="1" si="132"/>
        <v>44895</v>
      </c>
      <c r="H1044" s="54">
        <f t="shared" ca="1" si="136"/>
        <v>44895</v>
      </c>
      <c r="I1044" s="117">
        <f ca="1">VALUE(IFERROR(VLOOKUP(TEXT(H1044,"yyyy-mm-dd"),BDiv_RAW!$I$6:$J$1048576,2,FALSE),0))*$N$2</f>
        <v>0</v>
      </c>
      <c r="J1044" s="81">
        <f t="shared" ca="1" si="133"/>
        <v>44895</v>
      </c>
      <c r="K1044" s="54">
        <f t="shared" ca="1" si="137"/>
        <v>44895</v>
      </c>
      <c r="L1044" s="117">
        <f ca="1">VALUE(IFERROR(VLOOKUP(TEXT(K1044,"yyyy-mm-dd"),BDiv_RAW!$L$6:$M$1048576,2,FALSE),0))*$N$2</f>
        <v>0</v>
      </c>
    </row>
    <row r="1045" spans="1:12" ht="16.5">
      <c r="A1045" s="120">
        <f t="shared" ca="1" si="130"/>
        <v>44896</v>
      </c>
      <c r="B1045" s="54">
        <f t="shared" ca="1" si="134"/>
        <v>44896</v>
      </c>
      <c r="C1045" s="117">
        <f ca="1">VALUE(IFERROR(VLOOKUP(TEXT(B1045,"yyyy-mm-dd"),BDiv_RAW!$C$6:$D$1048576,2,FALSE),0))*$N$2</f>
        <v>0</v>
      </c>
      <c r="D1045" s="81">
        <f t="shared" ca="1" si="131"/>
        <v>44896</v>
      </c>
      <c r="E1045" s="54">
        <f t="shared" ca="1" si="135"/>
        <v>44896</v>
      </c>
      <c r="F1045" s="117">
        <f ca="1">VALUE(IFERROR(VLOOKUP(TEXT(E1045,"yyyy-mm-dd"),BDiv_RAW!$F$6:$G$1048576,2,FALSE),0))*$N$2</f>
        <v>0</v>
      </c>
      <c r="G1045" s="81">
        <f t="shared" ca="1" si="132"/>
        <v>44896</v>
      </c>
      <c r="H1045" s="54">
        <f t="shared" ca="1" si="136"/>
        <v>44896</v>
      </c>
      <c r="I1045" s="117">
        <f ca="1">VALUE(IFERROR(VLOOKUP(TEXT(H1045,"yyyy-mm-dd"),BDiv_RAW!$I$6:$J$1048576,2,FALSE),0))*$N$2</f>
        <v>0</v>
      </c>
      <c r="J1045" s="81">
        <f t="shared" ca="1" si="133"/>
        <v>44896</v>
      </c>
      <c r="K1045" s="54">
        <f t="shared" ca="1" si="137"/>
        <v>44896</v>
      </c>
      <c r="L1045" s="117">
        <f ca="1">VALUE(IFERROR(VLOOKUP(TEXT(K1045,"yyyy-mm-dd"),BDiv_RAW!$L$6:$M$1048576,2,FALSE),0))*$N$2</f>
        <v>0</v>
      </c>
    </row>
    <row r="1046" spans="1:12" ht="16.5">
      <c r="A1046" s="120">
        <f t="shared" ca="1" si="130"/>
        <v>44897</v>
      </c>
      <c r="B1046" s="54">
        <f t="shared" ca="1" si="134"/>
        <v>44897</v>
      </c>
      <c r="C1046" s="117">
        <f ca="1">VALUE(IFERROR(VLOOKUP(TEXT(B1046,"yyyy-mm-dd"),BDiv_RAW!$C$6:$D$1048576,2,FALSE),0))*$N$2</f>
        <v>0</v>
      </c>
      <c r="D1046" s="81">
        <f t="shared" ca="1" si="131"/>
        <v>44897</v>
      </c>
      <c r="E1046" s="54">
        <f t="shared" ca="1" si="135"/>
        <v>44897</v>
      </c>
      <c r="F1046" s="117">
        <f ca="1">VALUE(IFERROR(VLOOKUP(TEXT(E1046,"yyyy-mm-dd"),BDiv_RAW!$F$6:$G$1048576,2,FALSE),0))*$N$2</f>
        <v>0</v>
      </c>
      <c r="G1046" s="81">
        <f t="shared" ca="1" si="132"/>
        <v>44897</v>
      </c>
      <c r="H1046" s="54">
        <f t="shared" ca="1" si="136"/>
        <v>44897</v>
      </c>
      <c r="I1046" s="117">
        <f ca="1">VALUE(IFERROR(VLOOKUP(TEXT(H1046,"yyyy-mm-dd"),BDiv_RAW!$I$6:$J$1048576,2,FALSE),0))*$N$2</f>
        <v>0</v>
      </c>
      <c r="J1046" s="81">
        <f t="shared" ca="1" si="133"/>
        <v>44897</v>
      </c>
      <c r="K1046" s="54">
        <f t="shared" ca="1" si="137"/>
        <v>44897</v>
      </c>
      <c r="L1046" s="117">
        <f ca="1">VALUE(IFERROR(VLOOKUP(TEXT(K1046,"yyyy-mm-dd"),BDiv_RAW!$L$6:$M$1048576,2,FALSE),0))*$N$2</f>
        <v>0</v>
      </c>
    </row>
    <row r="1047" spans="1:12" ht="16.5">
      <c r="A1047" s="120">
        <f t="shared" ca="1" si="130"/>
        <v>44898</v>
      </c>
      <c r="B1047" s="54">
        <f t="shared" ca="1" si="134"/>
        <v>44898</v>
      </c>
      <c r="C1047" s="117">
        <f ca="1">VALUE(IFERROR(VLOOKUP(TEXT(B1047,"yyyy-mm-dd"),BDiv_RAW!$C$6:$D$1048576,2,FALSE),0))*$N$2</f>
        <v>0</v>
      </c>
      <c r="D1047" s="81">
        <f t="shared" ca="1" si="131"/>
        <v>44898</v>
      </c>
      <c r="E1047" s="54">
        <f t="shared" ca="1" si="135"/>
        <v>44898</v>
      </c>
      <c r="F1047" s="117">
        <f ca="1">VALUE(IFERROR(VLOOKUP(TEXT(E1047,"yyyy-mm-dd"),BDiv_RAW!$F$6:$G$1048576,2,FALSE),0))*$N$2</f>
        <v>0</v>
      </c>
      <c r="G1047" s="81">
        <f t="shared" ca="1" si="132"/>
        <v>44898</v>
      </c>
      <c r="H1047" s="54">
        <f t="shared" ca="1" si="136"/>
        <v>44898</v>
      </c>
      <c r="I1047" s="117">
        <f ca="1">VALUE(IFERROR(VLOOKUP(TEXT(H1047,"yyyy-mm-dd"),BDiv_RAW!$I$6:$J$1048576,2,FALSE),0))*$N$2</f>
        <v>0</v>
      </c>
      <c r="J1047" s="81">
        <f t="shared" ca="1" si="133"/>
        <v>44898</v>
      </c>
      <c r="K1047" s="54">
        <f t="shared" ca="1" si="137"/>
        <v>44898</v>
      </c>
      <c r="L1047" s="117">
        <f ca="1">VALUE(IFERROR(VLOOKUP(TEXT(K1047,"yyyy-mm-dd"),BDiv_RAW!$L$6:$M$1048576,2,FALSE),0))*$N$2</f>
        <v>0</v>
      </c>
    </row>
    <row r="1048" spans="1:12" ht="16.5">
      <c r="A1048" s="120">
        <f t="shared" ca="1" si="130"/>
        <v>44899</v>
      </c>
      <c r="B1048" s="54">
        <f t="shared" ca="1" si="134"/>
        <v>44899</v>
      </c>
      <c r="C1048" s="117">
        <f ca="1">VALUE(IFERROR(VLOOKUP(TEXT(B1048,"yyyy-mm-dd"),BDiv_RAW!$C$6:$D$1048576,2,FALSE),0))*$N$2</f>
        <v>0</v>
      </c>
      <c r="D1048" s="81">
        <f t="shared" ca="1" si="131"/>
        <v>44899</v>
      </c>
      <c r="E1048" s="54">
        <f t="shared" ca="1" si="135"/>
        <v>44899</v>
      </c>
      <c r="F1048" s="117">
        <f ca="1">VALUE(IFERROR(VLOOKUP(TEXT(E1048,"yyyy-mm-dd"),BDiv_RAW!$F$6:$G$1048576,2,FALSE),0))*$N$2</f>
        <v>0</v>
      </c>
      <c r="G1048" s="81">
        <f t="shared" ca="1" si="132"/>
        <v>44899</v>
      </c>
      <c r="H1048" s="54">
        <f t="shared" ca="1" si="136"/>
        <v>44899</v>
      </c>
      <c r="I1048" s="117">
        <f ca="1">VALUE(IFERROR(VLOOKUP(TEXT(H1048,"yyyy-mm-dd"),BDiv_RAW!$I$6:$J$1048576,2,FALSE),0))*$N$2</f>
        <v>0</v>
      </c>
      <c r="J1048" s="81">
        <f t="shared" ca="1" si="133"/>
        <v>44899</v>
      </c>
      <c r="K1048" s="54">
        <f t="shared" ca="1" si="137"/>
        <v>44899</v>
      </c>
      <c r="L1048" s="117">
        <f ca="1">VALUE(IFERROR(VLOOKUP(TEXT(K1048,"yyyy-mm-dd"),BDiv_RAW!$L$6:$M$1048576,2,FALSE),0))*$N$2</f>
        <v>0</v>
      </c>
    </row>
    <row r="1049" spans="1:12" ht="16.5">
      <c r="A1049" s="120">
        <f t="shared" ca="1" si="130"/>
        <v>44900</v>
      </c>
      <c r="B1049" s="54">
        <f t="shared" ca="1" si="134"/>
        <v>44900</v>
      </c>
      <c r="C1049" s="117">
        <f ca="1">VALUE(IFERROR(VLOOKUP(TEXT(B1049,"yyyy-mm-dd"),BDiv_RAW!$C$6:$D$1048576,2,FALSE),0))*$N$2</f>
        <v>0</v>
      </c>
      <c r="D1049" s="81">
        <f t="shared" ca="1" si="131"/>
        <v>44900</v>
      </c>
      <c r="E1049" s="54">
        <f t="shared" ca="1" si="135"/>
        <v>44900</v>
      </c>
      <c r="F1049" s="117">
        <f ca="1">VALUE(IFERROR(VLOOKUP(TEXT(E1049,"yyyy-mm-dd"),BDiv_RAW!$F$6:$G$1048576,2,FALSE),0))*$N$2</f>
        <v>0</v>
      </c>
      <c r="G1049" s="81">
        <f t="shared" ca="1" si="132"/>
        <v>44900</v>
      </c>
      <c r="H1049" s="54">
        <f t="shared" ca="1" si="136"/>
        <v>44900</v>
      </c>
      <c r="I1049" s="117">
        <f ca="1">VALUE(IFERROR(VLOOKUP(TEXT(H1049,"yyyy-mm-dd"),BDiv_RAW!$I$6:$J$1048576,2,FALSE),0))*$N$2</f>
        <v>0</v>
      </c>
      <c r="J1049" s="81">
        <f t="shared" ca="1" si="133"/>
        <v>44900</v>
      </c>
      <c r="K1049" s="54">
        <f t="shared" ca="1" si="137"/>
        <v>44900</v>
      </c>
      <c r="L1049" s="117">
        <f ca="1">VALUE(IFERROR(VLOOKUP(TEXT(K1049,"yyyy-mm-dd"),BDiv_RAW!$L$6:$M$1048576,2,FALSE),0))*$N$2</f>
        <v>0</v>
      </c>
    </row>
    <row r="1050" spans="1:12" ht="16.5">
      <c r="A1050" s="120">
        <f t="shared" ca="1" si="130"/>
        <v>44901</v>
      </c>
      <c r="B1050" s="54">
        <f t="shared" ca="1" si="134"/>
        <v>44901</v>
      </c>
      <c r="C1050" s="117">
        <f ca="1">VALUE(IFERROR(VLOOKUP(TEXT(B1050,"yyyy-mm-dd"),BDiv_RAW!$C$6:$D$1048576,2,FALSE),0))*$N$2</f>
        <v>0</v>
      </c>
      <c r="D1050" s="81">
        <f t="shared" ca="1" si="131"/>
        <v>44901</v>
      </c>
      <c r="E1050" s="54">
        <f t="shared" ca="1" si="135"/>
        <v>44901</v>
      </c>
      <c r="F1050" s="117">
        <f ca="1">VALUE(IFERROR(VLOOKUP(TEXT(E1050,"yyyy-mm-dd"),BDiv_RAW!$F$6:$G$1048576,2,FALSE),0))*$N$2</f>
        <v>0</v>
      </c>
      <c r="G1050" s="81">
        <f t="shared" ca="1" si="132"/>
        <v>44901</v>
      </c>
      <c r="H1050" s="54">
        <f t="shared" ca="1" si="136"/>
        <v>44901</v>
      </c>
      <c r="I1050" s="117">
        <f ca="1">VALUE(IFERROR(VLOOKUP(TEXT(H1050,"yyyy-mm-dd"),BDiv_RAW!$I$6:$J$1048576,2,FALSE),0))*$N$2</f>
        <v>0</v>
      </c>
      <c r="J1050" s="81">
        <f t="shared" ca="1" si="133"/>
        <v>44901</v>
      </c>
      <c r="K1050" s="54">
        <f t="shared" ca="1" si="137"/>
        <v>44901</v>
      </c>
      <c r="L1050" s="117">
        <f ca="1">VALUE(IFERROR(VLOOKUP(TEXT(K1050,"yyyy-mm-dd"),BDiv_RAW!$L$6:$M$1048576,2,FALSE),0))*$N$2</f>
        <v>0</v>
      </c>
    </row>
    <row r="1051" spans="1:12" ht="16.5">
      <c r="A1051" s="120">
        <f t="shared" ca="1" si="130"/>
        <v>44902</v>
      </c>
      <c r="B1051" s="54">
        <f t="shared" ca="1" si="134"/>
        <v>44902</v>
      </c>
      <c r="C1051" s="117">
        <f ca="1">VALUE(IFERROR(VLOOKUP(TEXT(B1051,"yyyy-mm-dd"),BDiv_RAW!$C$6:$D$1048576,2,FALSE),0))*$N$2</f>
        <v>0</v>
      </c>
      <c r="D1051" s="81">
        <f t="shared" ca="1" si="131"/>
        <v>44902</v>
      </c>
      <c r="E1051" s="54">
        <f t="shared" ca="1" si="135"/>
        <v>44902</v>
      </c>
      <c r="F1051" s="117">
        <f ca="1">VALUE(IFERROR(VLOOKUP(TEXT(E1051,"yyyy-mm-dd"),BDiv_RAW!$F$6:$G$1048576,2,FALSE),0))*$N$2</f>
        <v>0</v>
      </c>
      <c r="G1051" s="81">
        <f t="shared" ca="1" si="132"/>
        <v>44902</v>
      </c>
      <c r="H1051" s="54">
        <f t="shared" ca="1" si="136"/>
        <v>44902</v>
      </c>
      <c r="I1051" s="117">
        <f ca="1">VALUE(IFERROR(VLOOKUP(TEXT(H1051,"yyyy-mm-dd"),BDiv_RAW!$I$6:$J$1048576,2,FALSE),0))*$N$2</f>
        <v>0</v>
      </c>
      <c r="J1051" s="81">
        <f t="shared" ca="1" si="133"/>
        <v>44902</v>
      </c>
      <c r="K1051" s="54">
        <f t="shared" ca="1" si="137"/>
        <v>44902</v>
      </c>
      <c r="L1051" s="117">
        <f ca="1">VALUE(IFERROR(VLOOKUP(TEXT(K1051,"yyyy-mm-dd"),BDiv_RAW!$L$6:$M$1048576,2,FALSE),0))*$N$2</f>
        <v>0</v>
      </c>
    </row>
    <row r="1052" spans="1:12" ht="16.5">
      <c r="A1052" s="120">
        <f t="shared" ca="1" si="130"/>
        <v>44903</v>
      </c>
      <c r="B1052" s="54">
        <f t="shared" ca="1" si="134"/>
        <v>44903</v>
      </c>
      <c r="C1052" s="117">
        <f ca="1">VALUE(IFERROR(VLOOKUP(TEXT(B1052,"yyyy-mm-dd"),BDiv_RAW!$C$6:$D$1048576,2,FALSE),0))*$N$2</f>
        <v>0</v>
      </c>
      <c r="D1052" s="81">
        <f t="shared" ca="1" si="131"/>
        <v>44903</v>
      </c>
      <c r="E1052" s="54">
        <f t="shared" ca="1" si="135"/>
        <v>44903</v>
      </c>
      <c r="F1052" s="117">
        <f ca="1">VALUE(IFERROR(VLOOKUP(TEXT(E1052,"yyyy-mm-dd"),BDiv_RAW!$F$6:$G$1048576,2,FALSE),0))*$N$2</f>
        <v>0</v>
      </c>
      <c r="G1052" s="81">
        <f t="shared" ca="1" si="132"/>
        <v>44903</v>
      </c>
      <c r="H1052" s="54">
        <f t="shared" ca="1" si="136"/>
        <v>44903</v>
      </c>
      <c r="I1052" s="117">
        <f ca="1">VALUE(IFERROR(VLOOKUP(TEXT(H1052,"yyyy-mm-dd"),BDiv_RAW!$I$6:$J$1048576,2,FALSE),0))*$N$2</f>
        <v>0</v>
      </c>
      <c r="J1052" s="81">
        <f t="shared" ca="1" si="133"/>
        <v>44903</v>
      </c>
      <c r="K1052" s="54">
        <f t="shared" ca="1" si="137"/>
        <v>44903</v>
      </c>
      <c r="L1052" s="117">
        <f ca="1">VALUE(IFERROR(VLOOKUP(TEXT(K1052,"yyyy-mm-dd"),BDiv_RAW!$L$6:$M$1048576,2,FALSE),0))*$N$2</f>
        <v>0</v>
      </c>
    </row>
    <row r="1053" spans="1:12" ht="16.5">
      <c r="A1053" s="120">
        <f t="shared" ca="1" si="130"/>
        <v>44904</v>
      </c>
      <c r="B1053" s="54">
        <f t="shared" ca="1" si="134"/>
        <v>44904</v>
      </c>
      <c r="C1053" s="117">
        <f ca="1">VALUE(IFERROR(VLOOKUP(TEXT(B1053,"yyyy-mm-dd"),BDiv_RAW!$C$6:$D$1048576,2,FALSE),0))*$N$2</f>
        <v>0</v>
      </c>
      <c r="D1053" s="81">
        <f t="shared" ca="1" si="131"/>
        <v>44904</v>
      </c>
      <c r="E1053" s="54">
        <f t="shared" ca="1" si="135"/>
        <v>44904</v>
      </c>
      <c r="F1053" s="117">
        <f ca="1">VALUE(IFERROR(VLOOKUP(TEXT(E1053,"yyyy-mm-dd"),BDiv_RAW!$F$6:$G$1048576,2,FALSE),0))*$N$2</f>
        <v>0</v>
      </c>
      <c r="G1053" s="81">
        <f t="shared" ca="1" si="132"/>
        <v>44904</v>
      </c>
      <c r="H1053" s="54">
        <f t="shared" ca="1" si="136"/>
        <v>44904</v>
      </c>
      <c r="I1053" s="117">
        <f ca="1">VALUE(IFERROR(VLOOKUP(TEXT(H1053,"yyyy-mm-dd"),BDiv_RAW!$I$6:$J$1048576,2,FALSE),0))*$N$2</f>
        <v>0</v>
      </c>
      <c r="J1053" s="81">
        <f t="shared" ca="1" si="133"/>
        <v>44904</v>
      </c>
      <c r="K1053" s="54">
        <f t="shared" ca="1" si="137"/>
        <v>44904</v>
      </c>
      <c r="L1053" s="117">
        <f ca="1">VALUE(IFERROR(VLOOKUP(TEXT(K1053,"yyyy-mm-dd"),BDiv_RAW!$L$6:$M$1048576,2,FALSE),0))*$N$2</f>
        <v>0</v>
      </c>
    </row>
    <row r="1054" spans="1:12" ht="16.5">
      <c r="A1054" s="120">
        <f t="shared" ca="1" si="130"/>
        <v>44905</v>
      </c>
      <c r="B1054" s="54">
        <f t="shared" ca="1" si="134"/>
        <v>44905</v>
      </c>
      <c r="C1054" s="117">
        <f ca="1">VALUE(IFERROR(VLOOKUP(TEXT(B1054,"yyyy-mm-dd"),BDiv_RAW!$C$6:$D$1048576,2,FALSE),0))*$N$2</f>
        <v>0</v>
      </c>
      <c r="D1054" s="81">
        <f t="shared" ca="1" si="131"/>
        <v>44905</v>
      </c>
      <c r="E1054" s="54">
        <f t="shared" ca="1" si="135"/>
        <v>44905</v>
      </c>
      <c r="F1054" s="117">
        <f ca="1">VALUE(IFERROR(VLOOKUP(TEXT(E1054,"yyyy-mm-dd"),BDiv_RAW!$F$6:$G$1048576,2,FALSE),0))*$N$2</f>
        <v>0</v>
      </c>
      <c r="G1054" s="81">
        <f t="shared" ca="1" si="132"/>
        <v>44905</v>
      </c>
      <c r="H1054" s="54">
        <f t="shared" ca="1" si="136"/>
        <v>44905</v>
      </c>
      <c r="I1054" s="117">
        <f ca="1">VALUE(IFERROR(VLOOKUP(TEXT(H1054,"yyyy-mm-dd"),BDiv_RAW!$I$6:$J$1048576,2,FALSE),0))*$N$2</f>
        <v>0</v>
      </c>
      <c r="J1054" s="81">
        <f t="shared" ca="1" si="133"/>
        <v>44905</v>
      </c>
      <c r="K1054" s="54">
        <f t="shared" ca="1" si="137"/>
        <v>44905</v>
      </c>
      <c r="L1054" s="117">
        <f ca="1">VALUE(IFERROR(VLOOKUP(TEXT(K1054,"yyyy-mm-dd"),BDiv_RAW!$L$6:$M$1048576,2,FALSE),0))*$N$2</f>
        <v>0</v>
      </c>
    </row>
    <row r="1055" spans="1:12" ht="16.5">
      <c r="A1055" s="120">
        <f t="shared" ca="1" si="130"/>
        <v>44906</v>
      </c>
      <c r="B1055" s="54">
        <f t="shared" ca="1" si="134"/>
        <v>44906</v>
      </c>
      <c r="C1055" s="117">
        <f ca="1">VALUE(IFERROR(VLOOKUP(TEXT(B1055,"yyyy-mm-dd"),BDiv_RAW!$C$6:$D$1048576,2,FALSE),0))*$N$2</f>
        <v>0</v>
      </c>
      <c r="D1055" s="81">
        <f t="shared" ca="1" si="131"/>
        <v>44906</v>
      </c>
      <c r="E1055" s="54">
        <f t="shared" ca="1" si="135"/>
        <v>44906</v>
      </c>
      <c r="F1055" s="117">
        <f ca="1">VALUE(IFERROR(VLOOKUP(TEXT(E1055,"yyyy-mm-dd"),BDiv_RAW!$F$6:$G$1048576,2,FALSE),0))*$N$2</f>
        <v>0</v>
      </c>
      <c r="G1055" s="81">
        <f t="shared" ca="1" si="132"/>
        <v>44906</v>
      </c>
      <c r="H1055" s="54">
        <f t="shared" ca="1" si="136"/>
        <v>44906</v>
      </c>
      <c r="I1055" s="117">
        <f ca="1">VALUE(IFERROR(VLOOKUP(TEXT(H1055,"yyyy-mm-dd"),BDiv_RAW!$I$6:$J$1048576,2,FALSE),0))*$N$2</f>
        <v>0</v>
      </c>
      <c r="J1055" s="81">
        <f t="shared" ca="1" si="133"/>
        <v>44906</v>
      </c>
      <c r="K1055" s="54">
        <f t="shared" ca="1" si="137"/>
        <v>44906</v>
      </c>
      <c r="L1055" s="117">
        <f ca="1">VALUE(IFERROR(VLOOKUP(TEXT(K1055,"yyyy-mm-dd"),BDiv_RAW!$L$6:$M$1048576,2,FALSE),0))*$N$2</f>
        <v>0</v>
      </c>
    </row>
    <row r="1056" spans="1:12" ht="16.5">
      <c r="A1056" s="120">
        <f t="shared" ca="1" si="130"/>
        <v>44907</v>
      </c>
      <c r="B1056" s="54">
        <f t="shared" ca="1" si="134"/>
        <v>44907</v>
      </c>
      <c r="C1056" s="117">
        <f ca="1">VALUE(IFERROR(VLOOKUP(TEXT(B1056,"yyyy-mm-dd"),BDiv_RAW!$C$6:$D$1048576,2,FALSE),0))*$N$2</f>
        <v>0</v>
      </c>
      <c r="D1056" s="81">
        <f t="shared" ca="1" si="131"/>
        <v>44907</v>
      </c>
      <c r="E1056" s="54">
        <f t="shared" ca="1" si="135"/>
        <v>44907</v>
      </c>
      <c r="F1056" s="117">
        <f ca="1">VALUE(IFERROR(VLOOKUP(TEXT(E1056,"yyyy-mm-dd"),BDiv_RAW!$F$6:$G$1048576,2,FALSE),0))*$N$2</f>
        <v>0</v>
      </c>
      <c r="G1056" s="81">
        <f t="shared" ca="1" si="132"/>
        <v>44907</v>
      </c>
      <c r="H1056" s="54">
        <f t="shared" ca="1" si="136"/>
        <v>44907</v>
      </c>
      <c r="I1056" s="117">
        <f ca="1">VALUE(IFERROR(VLOOKUP(TEXT(H1056,"yyyy-mm-dd"),BDiv_RAW!$I$6:$J$1048576,2,FALSE),0))*$N$2</f>
        <v>0</v>
      </c>
      <c r="J1056" s="81">
        <f t="shared" ca="1" si="133"/>
        <v>44907</v>
      </c>
      <c r="K1056" s="54">
        <f t="shared" ca="1" si="137"/>
        <v>44907</v>
      </c>
      <c r="L1056" s="117">
        <f ca="1">VALUE(IFERROR(VLOOKUP(TEXT(K1056,"yyyy-mm-dd"),BDiv_RAW!$L$6:$M$1048576,2,FALSE),0))*$N$2</f>
        <v>0</v>
      </c>
    </row>
    <row r="1057" spans="1:12" ht="16.5">
      <c r="A1057" s="120">
        <f t="shared" ca="1" si="130"/>
        <v>44908</v>
      </c>
      <c r="B1057" s="54">
        <f t="shared" ca="1" si="134"/>
        <v>44908</v>
      </c>
      <c r="C1057" s="117">
        <f ca="1">VALUE(IFERROR(VLOOKUP(TEXT(B1057,"yyyy-mm-dd"),BDiv_RAW!$C$6:$D$1048576,2,FALSE),0))*$N$2</f>
        <v>0</v>
      </c>
      <c r="D1057" s="81">
        <f t="shared" ca="1" si="131"/>
        <v>44908</v>
      </c>
      <c r="E1057" s="54">
        <f t="shared" ca="1" si="135"/>
        <v>44908</v>
      </c>
      <c r="F1057" s="117">
        <f ca="1">VALUE(IFERROR(VLOOKUP(TEXT(E1057,"yyyy-mm-dd"),BDiv_RAW!$F$6:$G$1048576,2,FALSE),0))*$N$2</f>
        <v>0</v>
      </c>
      <c r="G1057" s="81">
        <f t="shared" ca="1" si="132"/>
        <v>44908</v>
      </c>
      <c r="H1057" s="54">
        <f t="shared" ca="1" si="136"/>
        <v>44908</v>
      </c>
      <c r="I1057" s="117">
        <f ca="1">VALUE(IFERROR(VLOOKUP(TEXT(H1057,"yyyy-mm-dd"),BDiv_RAW!$I$6:$J$1048576,2,FALSE),0))*$N$2</f>
        <v>0</v>
      </c>
      <c r="J1057" s="81">
        <f t="shared" ca="1" si="133"/>
        <v>44908</v>
      </c>
      <c r="K1057" s="54">
        <f t="shared" ca="1" si="137"/>
        <v>44908</v>
      </c>
      <c r="L1057" s="117">
        <f ca="1">VALUE(IFERROR(VLOOKUP(TEXT(K1057,"yyyy-mm-dd"),BDiv_RAW!$L$6:$M$1048576,2,FALSE),0))*$N$2</f>
        <v>0</v>
      </c>
    </row>
    <row r="1058" spans="1:12" ht="16.5">
      <c r="A1058" s="120">
        <f t="shared" ca="1" si="130"/>
        <v>44909</v>
      </c>
      <c r="B1058" s="54">
        <f t="shared" ca="1" si="134"/>
        <v>44909</v>
      </c>
      <c r="C1058" s="117">
        <f ca="1">VALUE(IFERROR(VLOOKUP(TEXT(B1058,"yyyy-mm-dd"),BDiv_RAW!$C$6:$D$1048576,2,FALSE),0))*$N$2</f>
        <v>0</v>
      </c>
      <c r="D1058" s="81">
        <f t="shared" ca="1" si="131"/>
        <v>44909</v>
      </c>
      <c r="E1058" s="54">
        <f t="shared" ca="1" si="135"/>
        <v>44909</v>
      </c>
      <c r="F1058" s="117">
        <f ca="1">VALUE(IFERROR(VLOOKUP(TEXT(E1058,"yyyy-mm-dd"),BDiv_RAW!$F$6:$G$1048576,2,FALSE),0))*$N$2</f>
        <v>0</v>
      </c>
      <c r="G1058" s="81">
        <f t="shared" ca="1" si="132"/>
        <v>44909</v>
      </c>
      <c r="H1058" s="54">
        <f t="shared" ca="1" si="136"/>
        <v>44909</v>
      </c>
      <c r="I1058" s="117">
        <f ca="1">VALUE(IFERROR(VLOOKUP(TEXT(H1058,"yyyy-mm-dd"),BDiv_RAW!$I$6:$J$1048576,2,FALSE),0))*$N$2</f>
        <v>0</v>
      </c>
      <c r="J1058" s="81">
        <f t="shared" ca="1" si="133"/>
        <v>44909</v>
      </c>
      <c r="K1058" s="54">
        <f t="shared" ca="1" si="137"/>
        <v>44909</v>
      </c>
      <c r="L1058" s="117">
        <f ca="1">VALUE(IFERROR(VLOOKUP(TEXT(K1058,"yyyy-mm-dd"),BDiv_RAW!$L$6:$M$1048576,2,FALSE),0))*$N$2</f>
        <v>0</v>
      </c>
    </row>
    <row r="1059" spans="1:12" ht="16.5">
      <c r="A1059" s="120">
        <f t="shared" ca="1" si="130"/>
        <v>44910</v>
      </c>
      <c r="B1059" s="54">
        <f t="shared" ca="1" si="134"/>
        <v>44910</v>
      </c>
      <c r="C1059" s="117">
        <f ca="1">VALUE(IFERROR(VLOOKUP(TEXT(B1059,"yyyy-mm-dd"),BDiv_RAW!$C$6:$D$1048576,2,FALSE),0))*$N$2</f>
        <v>0</v>
      </c>
      <c r="D1059" s="81">
        <f t="shared" ca="1" si="131"/>
        <v>44910</v>
      </c>
      <c r="E1059" s="54">
        <f t="shared" ca="1" si="135"/>
        <v>44910</v>
      </c>
      <c r="F1059" s="117">
        <f ca="1">VALUE(IFERROR(VLOOKUP(TEXT(E1059,"yyyy-mm-dd"),BDiv_RAW!$F$6:$G$1048576,2,FALSE),0))*$N$2</f>
        <v>0</v>
      </c>
      <c r="G1059" s="81">
        <f t="shared" ca="1" si="132"/>
        <v>44910</v>
      </c>
      <c r="H1059" s="54">
        <f t="shared" ca="1" si="136"/>
        <v>44910</v>
      </c>
      <c r="I1059" s="117">
        <f ca="1">VALUE(IFERROR(VLOOKUP(TEXT(H1059,"yyyy-mm-dd"),BDiv_RAW!$I$6:$J$1048576,2,FALSE),0))*$N$2</f>
        <v>0</v>
      </c>
      <c r="J1059" s="81">
        <f t="shared" ca="1" si="133"/>
        <v>44910</v>
      </c>
      <c r="K1059" s="54">
        <f t="shared" ca="1" si="137"/>
        <v>44910</v>
      </c>
      <c r="L1059" s="117">
        <f ca="1">VALUE(IFERROR(VLOOKUP(TEXT(K1059,"yyyy-mm-dd"),BDiv_RAW!$L$6:$M$1048576,2,FALSE),0))*$N$2</f>
        <v>0</v>
      </c>
    </row>
    <row r="1060" spans="1:12" ht="16.5">
      <c r="A1060" s="120">
        <f t="shared" ca="1" si="130"/>
        <v>44911</v>
      </c>
      <c r="B1060" s="54">
        <f t="shared" ca="1" si="134"/>
        <v>44911</v>
      </c>
      <c r="C1060" s="117">
        <f ca="1">VALUE(IFERROR(VLOOKUP(TEXT(B1060,"yyyy-mm-dd"),BDiv_RAW!$C$6:$D$1048576,2,FALSE),0))*$N$2</f>
        <v>0</v>
      </c>
      <c r="D1060" s="81">
        <f t="shared" ca="1" si="131"/>
        <v>44911</v>
      </c>
      <c r="E1060" s="54">
        <f t="shared" ca="1" si="135"/>
        <v>44911</v>
      </c>
      <c r="F1060" s="117">
        <f ca="1">VALUE(IFERROR(VLOOKUP(TEXT(E1060,"yyyy-mm-dd"),BDiv_RAW!$F$6:$G$1048576,2,FALSE),0))*$N$2</f>
        <v>0</v>
      </c>
      <c r="G1060" s="81">
        <f t="shared" ca="1" si="132"/>
        <v>44911</v>
      </c>
      <c r="H1060" s="54">
        <f t="shared" ca="1" si="136"/>
        <v>44911</v>
      </c>
      <c r="I1060" s="117">
        <f ca="1">VALUE(IFERROR(VLOOKUP(TEXT(H1060,"yyyy-mm-dd"),BDiv_RAW!$I$6:$J$1048576,2,FALSE),0))*$N$2</f>
        <v>0</v>
      </c>
      <c r="J1060" s="81">
        <f t="shared" ca="1" si="133"/>
        <v>44911</v>
      </c>
      <c r="K1060" s="54">
        <f t="shared" ca="1" si="137"/>
        <v>44911</v>
      </c>
      <c r="L1060" s="117">
        <f ca="1">VALUE(IFERROR(VLOOKUP(TEXT(K1060,"yyyy-mm-dd"),BDiv_RAW!$L$6:$M$1048576,2,FALSE),0))*$N$2</f>
        <v>0</v>
      </c>
    </row>
    <row r="1061" spans="1:12" ht="16.5">
      <c r="A1061" s="120">
        <f t="shared" ca="1" si="130"/>
        <v>44912</v>
      </c>
      <c r="B1061" s="54">
        <f t="shared" ca="1" si="134"/>
        <v>44912</v>
      </c>
      <c r="C1061" s="117">
        <f ca="1">VALUE(IFERROR(VLOOKUP(TEXT(B1061,"yyyy-mm-dd"),BDiv_RAW!$C$6:$D$1048576,2,FALSE),0))*$N$2</f>
        <v>0</v>
      </c>
      <c r="D1061" s="81">
        <f t="shared" ca="1" si="131"/>
        <v>44912</v>
      </c>
      <c r="E1061" s="54">
        <f t="shared" ca="1" si="135"/>
        <v>44912</v>
      </c>
      <c r="F1061" s="117">
        <f ca="1">VALUE(IFERROR(VLOOKUP(TEXT(E1061,"yyyy-mm-dd"),BDiv_RAW!$F$6:$G$1048576,2,FALSE),0))*$N$2</f>
        <v>0</v>
      </c>
      <c r="G1061" s="81">
        <f t="shared" ca="1" si="132"/>
        <v>44912</v>
      </c>
      <c r="H1061" s="54">
        <f t="shared" ca="1" si="136"/>
        <v>44912</v>
      </c>
      <c r="I1061" s="117">
        <f ca="1">VALUE(IFERROR(VLOOKUP(TEXT(H1061,"yyyy-mm-dd"),BDiv_RAW!$I$6:$J$1048576,2,FALSE),0))*$N$2</f>
        <v>0</v>
      </c>
      <c r="J1061" s="81">
        <f t="shared" ca="1" si="133"/>
        <v>44912</v>
      </c>
      <c r="K1061" s="54">
        <f t="shared" ca="1" si="137"/>
        <v>44912</v>
      </c>
      <c r="L1061" s="117">
        <f ca="1">VALUE(IFERROR(VLOOKUP(TEXT(K1061,"yyyy-mm-dd"),BDiv_RAW!$L$6:$M$1048576,2,FALSE),0))*$N$2</f>
        <v>0</v>
      </c>
    </row>
    <row r="1062" spans="1:12" ht="16.5">
      <c r="A1062" s="120">
        <f t="shared" ca="1" si="130"/>
        <v>44913</v>
      </c>
      <c r="B1062" s="54">
        <f t="shared" ca="1" si="134"/>
        <v>44913</v>
      </c>
      <c r="C1062" s="117">
        <f ca="1">VALUE(IFERROR(VLOOKUP(TEXT(B1062,"yyyy-mm-dd"),BDiv_RAW!$C$6:$D$1048576,2,FALSE),0))*$N$2</f>
        <v>0</v>
      </c>
      <c r="D1062" s="81">
        <f t="shared" ca="1" si="131"/>
        <v>44913</v>
      </c>
      <c r="E1062" s="54">
        <f t="shared" ca="1" si="135"/>
        <v>44913</v>
      </c>
      <c r="F1062" s="117">
        <f ca="1">VALUE(IFERROR(VLOOKUP(TEXT(E1062,"yyyy-mm-dd"),BDiv_RAW!$F$6:$G$1048576,2,FALSE),0))*$N$2</f>
        <v>0</v>
      </c>
      <c r="G1062" s="81">
        <f t="shared" ca="1" si="132"/>
        <v>44913</v>
      </c>
      <c r="H1062" s="54">
        <f t="shared" ca="1" si="136"/>
        <v>44913</v>
      </c>
      <c r="I1062" s="117">
        <f ca="1">VALUE(IFERROR(VLOOKUP(TEXT(H1062,"yyyy-mm-dd"),BDiv_RAW!$I$6:$J$1048576,2,FALSE),0))*$N$2</f>
        <v>0</v>
      </c>
      <c r="J1062" s="81">
        <f t="shared" ca="1" si="133"/>
        <v>44913</v>
      </c>
      <c r="K1062" s="54">
        <f t="shared" ca="1" si="137"/>
        <v>44913</v>
      </c>
      <c r="L1062" s="117">
        <f ca="1">VALUE(IFERROR(VLOOKUP(TEXT(K1062,"yyyy-mm-dd"),BDiv_RAW!$L$6:$M$1048576,2,FALSE),0))*$N$2</f>
        <v>0</v>
      </c>
    </row>
    <row r="1063" spans="1:12" ht="16.5">
      <c r="A1063" s="120">
        <f t="shared" ca="1" si="130"/>
        <v>44914</v>
      </c>
      <c r="B1063" s="54">
        <f t="shared" ca="1" si="134"/>
        <v>44914</v>
      </c>
      <c r="C1063" s="117">
        <f ca="1">VALUE(IFERROR(VLOOKUP(TEXT(B1063,"yyyy-mm-dd"),BDiv_RAW!$C$6:$D$1048576,2,FALSE),0))*$N$2</f>
        <v>0</v>
      </c>
      <c r="D1063" s="81">
        <f t="shared" ca="1" si="131"/>
        <v>44914</v>
      </c>
      <c r="E1063" s="54">
        <f t="shared" ca="1" si="135"/>
        <v>44914</v>
      </c>
      <c r="F1063" s="117">
        <f ca="1">VALUE(IFERROR(VLOOKUP(TEXT(E1063,"yyyy-mm-dd"),BDiv_RAW!$F$6:$G$1048576,2,FALSE),0))*$N$2</f>
        <v>0</v>
      </c>
      <c r="G1063" s="81">
        <f t="shared" ca="1" si="132"/>
        <v>44914</v>
      </c>
      <c r="H1063" s="54">
        <f t="shared" ca="1" si="136"/>
        <v>44914</v>
      </c>
      <c r="I1063" s="117">
        <f ca="1">VALUE(IFERROR(VLOOKUP(TEXT(H1063,"yyyy-mm-dd"),BDiv_RAW!$I$6:$J$1048576,2,FALSE),0))*$N$2</f>
        <v>0</v>
      </c>
      <c r="J1063" s="81">
        <f t="shared" ca="1" si="133"/>
        <v>44914</v>
      </c>
      <c r="K1063" s="54">
        <f t="shared" ca="1" si="137"/>
        <v>44914</v>
      </c>
      <c r="L1063" s="117">
        <f ca="1">VALUE(IFERROR(VLOOKUP(TEXT(K1063,"yyyy-mm-dd"),BDiv_RAW!$L$6:$M$1048576,2,FALSE),0))*$N$2</f>
        <v>0</v>
      </c>
    </row>
    <row r="1064" spans="1:12" ht="16.5">
      <c r="A1064" s="120">
        <f t="shared" ca="1" si="130"/>
        <v>44915</v>
      </c>
      <c r="B1064" s="54">
        <f t="shared" ca="1" si="134"/>
        <v>44915</v>
      </c>
      <c r="C1064" s="117">
        <f ca="1">VALUE(IFERROR(VLOOKUP(TEXT(B1064,"yyyy-mm-dd"),BDiv_RAW!$C$6:$D$1048576,2,FALSE),0))*$N$2</f>
        <v>0</v>
      </c>
      <c r="D1064" s="81">
        <f t="shared" ca="1" si="131"/>
        <v>44915</v>
      </c>
      <c r="E1064" s="54">
        <f t="shared" ca="1" si="135"/>
        <v>44915</v>
      </c>
      <c r="F1064" s="117">
        <f ca="1">VALUE(IFERROR(VLOOKUP(TEXT(E1064,"yyyy-mm-dd"),BDiv_RAW!$F$6:$G$1048576,2,FALSE),0))*$N$2</f>
        <v>0</v>
      </c>
      <c r="G1064" s="81">
        <f t="shared" ca="1" si="132"/>
        <v>44915</v>
      </c>
      <c r="H1064" s="54">
        <f t="shared" ca="1" si="136"/>
        <v>44915</v>
      </c>
      <c r="I1064" s="117">
        <f ca="1">VALUE(IFERROR(VLOOKUP(TEXT(H1064,"yyyy-mm-dd"),BDiv_RAW!$I$6:$J$1048576,2,FALSE),0))*$N$2</f>
        <v>0</v>
      </c>
      <c r="J1064" s="81">
        <f t="shared" ca="1" si="133"/>
        <v>44915</v>
      </c>
      <c r="K1064" s="54">
        <f t="shared" ca="1" si="137"/>
        <v>44915</v>
      </c>
      <c r="L1064" s="117">
        <f ca="1">VALUE(IFERROR(VLOOKUP(TEXT(K1064,"yyyy-mm-dd"),BDiv_RAW!$L$6:$M$1048576,2,FALSE),0))*$N$2</f>
        <v>0</v>
      </c>
    </row>
    <row r="1065" spans="1:12" ht="16.5">
      <c r="A1065" s="120">
        <f t="shared" ca="1" si="130"/>
        <v>44916</v>
      </c>
      <c r="B1065" s="54">
        <f t="shared" ca="1" si="134"/>
        <v>44916</v>
      </c>
      <c r="C1065" s="117">
        <f ca="1">VALUE(IFERROR(VLOOKUP(TEXT(B1065,"yyyy-mm-dd"),BDiv_RAW!$C$6:$D$1048576,2,FALSE),0))*$N$2</f>
        <v>0</v>
      </c>
      <c r="D1065" s="81">
        <f t="shared" ca="1" si="131"/>
        <v>44916</v>
      </c>
      <c r="E1065" s="54">
        <f t="shared" ca="1" si="135"/>
        <v>44916</v>
      </c>
      <c r="F1065" s="117">
        <f ca="1">VALUE(IFERROR(VLOOKUP(TEXT(E1065,"yyyy-mm-dd"),BDiv_RAW!$F$6:$G$1048576,2,FALSE),0))*$N$2</f>
        <v>0</v>
      </c>
      <c r="G1065" s="81">
        <f t="shared" ca="1" si="132"/>
        <v>44916</v>
      </c>
      <c r="H1065" s="54">
        <f t="shared" ca="1" si="136"/>
        <v>44916</v>
      </c>
      <c r="I1065" s="117">
        <f ca="1">VALUE(IFERROR(VLOOKUP(TEXT(H1065,"yyyy-mm-dd"),BDiv_RAW!$I$6:$J$1048576,2,FALSE),0))*$N$2</f>
        <v>0</v>
      </c>
      <c r="J1065" s="81">
        <f t="shared" ca="1" si="133"/>
        <v>44916</v>
      </c>
      <c r="K1065" s="54">
        <f t="shared" ca="1" si="137"/>
        <v>44916</v>
      </c>
      <c r="L1065" s="117">
        <f ca="1">VALUE(IFERROR(VLOOKUP(TEXT(K1065,"yyyy-mm-dd"),BDiv_RAW!$L$6:$M$1048576,2,FALSE),0))*$N$2</f>
        <v>0</v>
      </c>
    </row>
    <row r="1066" spans="1:12" ht="16.5">
      <c r="A1066" s="120">
        <f t="shared" ca="1" si="130"/>
        <v>44917</v>
      </c>
      <c r="B1066" s="54">
        <f t="shared" ca="1" si="134"/>
        <v>44917</v>
      </c>
      <c r="C1066" s="117">
        <f ca="1">VALUE(IFERROR(VLOOKUP(TEXT(B1066,"yyyy-mm-dd"),BDiv_RAW!$C$6:$D$1048576,2,FALSE),0))*$N$2</f>
        <v>0</v>
      </c>
      <c r="D1066" s="81">
        <f t="shared" ca="1" si="131"/>
        <v>44917</v>
      </c>
      <c r="E1066" s="54">
        <f t="shared" ca="1" si="135"/>
        <v>44917</v>
      </c>
      <c r="F1066" s="117">
        <f ca="1">VALUE(IFERROR(VLOOKUP(TEXT(E1066,"yyyy-mm-dd"),BDiv_RAW!$F$6:$G$1048576,2,FALSE),0))*$N$2</f>
        <v>0</v>
      </c>
      <c r="G1066" s="81">
        <f t="shared" ca="1" si="132"/>
        <v>44917</v>
      </c>
      <c r="H1066" s="54">
        <f t="shared" ca="1" si="136"/>
        <v>44917</v>
      </c>
      <c r="I1066" s="117">
        <f ca="1">VALUE(IFERROR(VLOOKUP(TEXT(H1066,"yyyy-mm-dd"),BDiv_RAW!$I$6:$J$1048576,2,FALSE),0))*$N$2</f>
        <v>0</v>
      </c>
      <c r="J1066" s="81">
        <f t="shared" ca="1" si="133"/>
        <v>44917</v>
      </c>
      <c r="K1066" s="54">
        <f t="shared" ca="1" si="137"/>
        <v>44917</v>
      </c>
      <c r="L1066" s="117">
        <f ca="1">VALUE(IFERROR(VLOOKUP(TEXT(K1066,"yyyy-mm-dd"),BDiv_RAW!$L$6:$M$1048576,2,FALSE),0))*$N$2</f>
        <v>0</v>
      </c>
    </row>
    <row r="1067" spans="1:12" ht="16.5">
      <c r="A1067" s="120">
        <f t="shared" ca="1" si="130"/>
        <v>44918</v>
      </c>
      <c r="B1067" s="54">
        <f t="shared" ca="1" si="134"/>
        <v>44918</v>
      </c>
      <c r="C1067" s="117">
        <f ca="1">VALUE(IFERROR(VLOOKUP(TEXT(B1067,"yyyy-mm-dd"),BDiv_RAW!$C$6:$D$1048576,2,FALSE),0))*$N$2</f>
        <v>0</v>
      </c>
      <c r="D1067" s="81">
        <f t="shared" ca="1" si="131"/>
        <v>44918</v>
      </c>
      <c r="E1067" s="54">
        <f t="shared" ca="1" si="135"/>
        <v>44918</v>
      </c>
      <c r="F1067" s="117">
        <f ca="1">VALUE(IFERROR(VLOOKUP(TEXT(E1067,"yyyy-mm-dd"),BDiv_RAW!$F$6:$G$1048576,2,FALSE),0))*$N$2</f>
        <v>0</v>
      </c>
      <c r="G1067" s="81">
        <f t="shared" ca="1" si="132"/>
        <v>44918</v>
      </c>
      <c r="H1067" s="54">
        <f t="shared" ca="1" si="136"/>
        <v>44918</v>
      </c>
      <c r="I1067" s="117">
        <f ca="1">VALUE(IFERROR(VLOOKUP(TEXT(H1067,"yyyy-mm-dd"),BDiv_RAW!$I$6:$J$1048576,2,FALSE),0))*$N$2</f>
        <v>0</v>
      </c>
      <c r="J1067" s="81">
        <f t="shared" ca="1" si="133"/>
        <v>44918</v>
      </c>
      <c r="K1067" s="54">
        <f t="shared" ca="1" si="137"/>
        <v>44918</v>
      </c>
      <c r="L1067" s="117">
        <f ca="1">VALUE(IFERROR(VLOOKUP(TEXT(K1067,"yyyy-mm-dd"),BDiv_RAW!$L$6:$M$1048576,2,FALSE),0))*$N$2</f>
        <v>0</v>
      </c>
    </row>
    <row r="1068" spans="1:12" ht="16.5">
      <c r="A1068" s="120">
        <f t="shared" ca="1" si="130"/>
        <v>44919</v>
      </c>
      <c r="B1068" s="54">
        <f t="shared" ca="1" si="134"/>
        <v>44919</v>
      </c>
      <c r="C1068" s="117">
        <f ca="1">VALUE(IFERROR(VLOOKUP(TEXT(B1068,"yyyy-mm-dd"),BDiv_RAW!$C$6:$D$1048576,2,FALSE),0))*$N$2</f>
        <v>0</v>
      </c>
      <c r="D1068" s="81">
        <f t="shared" ca="1" si="131"/>
        <v>44919</v>
      </c>
      <c r="E1068" s="54">
        <f t="shared" ca="1" si="135"/>
        <v>44919</v>
      </c>
      <c r="F1068" s="117">
        <f ca="1">VALUE(IFERROR(VLOOKUP(TEXT(E1068,"yyyy-mm-dd"),BDiv_RAW!$F$6:$G$1048576,2,FALSE),0))*$N$2</f>
        <v>0</v>
      </c>
      <c r="G1068" s="81">
        <f t="shared" ca="1" si="132"/>
        <v>44919</v>
      </c>
      <c r="H1068" s="54">
        <f t="shared" ca="1" si="136"/>
        <v>44919</v>
      </c>
      <c r="I1068" s="117">
        <f ca="1">VALUE(IFERROR(VLOOKUP(TEXT(H1068,"yyyy-mm-dd"),BDiv_RAW!$I$6:$J$1048576,2,FALSE),0))*$N$2</f>
        <v>0</v>
      </c>
      <c r="J1068" s="81">
        <f t="shared" ca="1" si="133"/>
        <v>44919</v>
      </c>
      <c r="K1068" s="54">
        <f t="shared" ca="1" si="137"/>
        <v>44919</v>
      </c>
      <c r="L1068" s="117">
        <f ca="1">VALUE(IFERROR(VLOOKUP(TEXT(K1068,"yyyy-mm-dd"),BDiv_RAW!$L$6:$M$1048576,2,FALSE),0))*$N$2</f>
        <v>0</v>
      </c>
    </row>
    <row r="1069" spans="1:12" ht="16.5">
      <c r="A1069" s="120">
        <f t="shared" ca="1" si="130"/>
        <v>44920</v>
      </c>
      <c r="B1069" s="54">
        <f t="shared" ca="1" si="134"/>
        <v>44920</v>
      </c>
      <c r="C1069" s="117">
        <f ca="1">VALUE(IFERROR(VLOOKUP(TEXT(B1069,"yyyy-mm-dd"),BDiv_RAW!$C$6:$D$1048576,2,FALSE),0))*$N$2</f>
        <v>0</v>
      </c>
      <c r="D1069" s="81">
        <f t="shared" ca="1" si="131"/>
        <v>44920</v>
      </c>
      <c r="E1069" s="54">
        <f t="shared" ca="1" si="135"/>
        <v>44920</v>
      </c>
      <c r="F1069" s="117">
        <f ca="1">VALUE(IFERROR(VLOOKUP(TEXT(E1069,"yyyy-mm-dd"),BDiv_RAW!$F$6:$G$1048576,2,FALSE),0))*$N$2</f>
        <v>0</v>
      </c>
      <c r="G1069" s="81">
        <f t="shared" ca="1" si="132"/>
        <v>44920</v>
      </c>
      <c r="H1069" s="54">
        <f t="shared" ca="1" si="136"/>
        <v>44920</v>
      </c>
      <c r="I1069" s="117">
        <f ca="1">VALUE(IFERROR(VLOOKUP(TEXT(H1069,"yyyy-mm-dd"),BDiv_RAW!$I$6:$J$1048576,2,FALSE),0))*$N$2</f>
        <v>0</v>
      </c>
      <c r="J1069" s="81">
        <f t="shared" ca="1" si="133"/>
        <v>44920</v>
      </c>
      <c r="K1069" s="54">
        <f t="shared" ca="1" si="137"/>
        <v>44920</v>
      </c>
      <c r="L1069" s="117">
        <f ca="1">VALUE(IFERROR(VLOOKUP(TEXT(K1069,"yyyy-mm-dd"),BDiv_RAW!$L$6:$M$1048576,2,FALSE),0))*$N$2</f>
        <v>0</v>
      </c>
    </row>
    <row r="1070" spans="1:12" ht="16.5">
      <c r="A1070" s="120">
        <f t="shared" ca="1" si="130"/>
        <v>44921</v>
      </c>
      <c r="B1070" s="54">
        <f t="shared" ca="1" si="134"/>
        <v>44921</v>
      </c>
      <c r="C1070" s="117">
        <f ca="1">VALUE(IFERROR(VLOOKUP(TEXT(B1070,"yyyy-mm-dd"),BDiv_RAW!$C$6:$D$1048576,2,FALSE),0))*$N$2</f>
        <v>0</v>
      </c>
      <c r="D1070" s="81">
        <f t="shared" ca="1" si="131"/>
        <v>44921</v>
      </c>
      <c r="E1070" s="54">
        <f t="shared" ca="1" si="135"/>
        <v>44921</v>
      </c>
      <c r="F1070" s="117">
        <f ca="1">VALUE(IFERROR(VLOOKUP(TEXT(E1070,"yyyy-mm-dd"),BDiv_RAW!$F$6:$G$1048576,2,FALSE),0))*$N$2</f>
        <v>0</v>
      </c>
      <c r="G1070" s="81">
        <f t="shared" ca="1" si="132"/>
        <v>44921</v>
      </c>
      <c r="H1070" s="54">
        <f t="shared" ca="1" si="136"/>
        <v>44921</v>
      </c>
      <c r="I1070" s="117">
        <f ca="1">VALUE(IFERROR(VLOOKUP(TEXT(H1070,"yyyy-mm-dd"),BDiv_RAW!$I$6:$J$1048576,2,FALSE),0))*$N$2</f>
        <v>0</v>
      </c>
      <c r="J1070" s="81">
        <f t="shared" ca="1" si="133"/>
        <v>44921</v>
      </c>
      <c r="K1070" s="54">
        <f t="shared" ca="1" si="137"/>
        <v>44921</v>
      </c>
      <c r="L1070" s="117">
        <f ca="1">VALUE(IFERROR(VLOOKUP(TEXT(K1070,"yyyy-mm-dd"),BDiv_RAW!$L$6:$M$1048576,2,FALSE),0))*$N$2</f>
        <v>0</v>
      </c>
    </row>
    <row r="1071" spans="1:12" ht="16.5">
      <c r="A1071" s="120">
        <f t="shared" ca="1" si="130"/>
        <v>44922</v>
      </c>
      <c r="B1071" s="54">
        <f t="shared" ca="1" si="134"/>
        <v>44922</v>
      </c>
      <c r="C1071" s="117">
        <f ca="1">VALUE(IFERROR(VLOOKUP(TEXT(B1071,"yyyy-mm-dd"),BDiv_RAW!$C$6:$D$1048576,2,FALSE),0))*$N$2</f>
        <v>0</v>
      </c>
      <c r="D1071" s="81">
        <f t="shared" ca="1" si="131"/>
        <v>44922</v>
      </c>
      <c r="E1071" s="54">
        <f t="shared" ca="1" si="135"/>
        <v>44922</v>
      </c>
      <c r="F1071" s="117">
        <f ca="1">VALUE(IFERROR(VLOOKUP(TEXT(E1071,"yyyy-mm-dd"),BDiv_RAW!$F$6:$G$1048576,2,FALSE),0))*$N$2</f>
        <v>0</v>
      </c>
      <c r="G1071" s="81">
        <f t="shared" ca="1" si="132"/>
        <v>44922</v>
      </c>
      <c r="H1071" s="54">
        <f t="shared" ca="1" si="136"/>
        <v>44922</v>
      </c>
      <c r="I1071" s="117">
        <f ca="1">VALUE(IFERROR(VLOOKUP(TEXT(H1071,"yyyy-mm-dd"),BDiv_RAW!$I$6:$J$1048576,2,FALSE),0))*$N$2</f>
        <v>0</v>
      </c>
      <c r="J1071" s="81">
        <f t="shared" ca="1" si="133"/>
        <v>44922</v>
      </c>
      <c r="K1071" s="54">
        <f t="shared" ca="1" si="137"/>
        <v>44922</v>
      </c>
      <c r="L1071" s="117">
        <f ca="1">VALUE(IFERROR(VLOOKUP(TEXT(K1071,"yyyy-mm-dd"),BDiv_RAW!$L$6:$M$1048576,2,FALSE),0))*$N$2</f>
        <v>0</v>
      </c>
    </row>
    <row r="1072" spans="1:12" ht="16.5">
      <c r="A1072" s="120">
        <f t="shared" ca="1" si="130"/>
        <v>44923</v>
      </c>
      <c r="B1072" s="54">
        <f t="shared" ca="1" si="134"/>
        <v>44923</v>
      </c>
      <c r="C1072" s="117">
        <f ca="1">VALUE(IFERROR(VLOOKUP(TEXT(B1072,"yyyy-mm-dd"),BDiv_RAW!$C$6:$D$1048576,2,FALSE),0))*$N$2</f>
        <v>0</v>
      </c>
      <c r="D1072" s="81">
        <f t="shared" ca="1" si="131"/>
        <v>44923</v>
      </c>
      <c r="E1072" s="54">
        <f t="shared" ca="1" si="135"/>
        <v>44923</v>
      </c>
      <c r="F1072" s="117">
        <f ca="1">VALUE(IFERROR(VLOOKUP(TEXT(E1072,"yyyy-mm-dd"),BDiv_RAW!$F$6:$G$1048576,2,FALSE),0))*$N$2</f>
        <v>0</v>
      </c>
      <c r="G1072" s="81">
        <f t="shared" ca="1" si="132"/>
        <v>44923</v>
      </c>
      <c r="H1072" s="54">
        <f t="shared" ca="1" si="136"/>
        <v>44923</v>
      </c>
      <c r="I1072" s="117">
        <f ca="1">VALUE(IFERROR(VLOOKUP(TEXT(H1072,"yyyy-mm-dd"),BDiv_RAW!$I$6:$J$1048576,2,FALSE),0))*$N$2</f>
        <v>0</v>
      </c>
      <c r="J1072" s="81">
        <f t="shared" ca="1" si="133"/>
        <v>44923</v>
      </c>
      <c r="K1072" s="54">
        <f t="shared" ca="1" si="137"/>
        <v>44923</v>
      </c>
      <c r="L1072" s="117">
        <f ca="1">VALUE(IFERROR(VLOOKUP(TEXT(K1072,"yyyy-mm-dd"),BDiv_RAW!$L$6:$M$1048576,2,FALSE),0))*$N$2</f>
        <v>0</v>
      </c>
    </row>
    <row r="1073" spans="1:12" ht="16.5">
      <c r="A1073" s="120">
        <f t="shared" ca="1" si="130"/>
        <v>44924</v>
      </c>
      <c r="B1073" s="54">
        <f t="shared" ca="1" si="134"/>
        <v>44924</v>
      </c>
      <c r="C1073" s="117">
        <f ca="1">VALUE(IFERROR(VLOOKUP(TEXT(B1073,"yyyy-mm-dd"),BDiv_RAW!$C$6:$D$1048576,2,FALSE),0))*$N$2</f>
        <v>0</v>
      </c>
      <c r="D1073" s="81">
        <f t="shared" ca="1" si="131"/>
        <v>44924</v>
      </c>
      <c r="E1073" s="54">
        <f t="shared" ca="1" si="135"/>
        <v>44924</v>
      </c>
      <c r="F1073" s="117">
        <f ca="1">VALUE(IFERROR(VLOOKUP(TEXT(E1073,"yyyy-mm-dd"),BDiv_RAW!$F$6:$G$1048576,2,FALSE),0))*$N$2</f>
        <v>0</v>
      </c>
      <c r="G1073" s="81">
        <f t="shared" ca="1" si="132"/>
        <v>44924</v>
      </c>
      <c r="H1073" s="54">
        <f t="shared" ca="1" si="136"/>
        <v>44924</v>
      </c>
      <c r="I1073" s="117">
        <f ca="1">VALUE(IFERROR(VLOOKUP(TEXT(H1073,"yyyy-mm-dd"),BDiv_RAW!$I$6:$J$1048576,2,FALSE),0))*$N$2</f>
        <v>0</v>
      </c>
      <c r="J1073" s="81">
        <f t="shared" ca="1" si="133"/>
        <v>44924</v>
      </c>
      <c r="K1073" s="54">
        <f t="shared" ca="1" si="137"/>
        <v>44924</v>
      </c>
      <c r="L1073" s="117">
        <f ca="1">VALUE(IFERROR(VLOOKUP(TEXT(K1073,"yyyy-mm-dd"),BDiv_RAW!$L$6:$M$1048576,2,FALSE),0))*$N$2</f>
        <v>0</v>
      </c>
    </row>
    <row r="1074" spans="1:12" ht="16.5">
      <c r="A1074" s="120">
        <f t="shared" ca="1" si="130"/>
        <v>44925</v>
      </c>
      <c r="B1074" s="54">
        <f t="shared" ca="1" si="134"/>
        <v>44925</v>
      </c>
      <c r="C1074" s="117">
        <f ca="1">VALUE(IFERROR(VLOOKUP(TEXT(B1074,"yyyy-mm-dd"),BDiv_RAW!$C$6:$D$1048576,2,FALSE),0))*$N$2</f>
        <v>0</v>
      </c>
      <c r="D1074" s="81">
        <f t="shared" ca="1" si="131"/>
        <v>44925</v>
      </c>
      <c r="E1074" s="54">
        <f t="shared" ca="1" si="135"/>
        <v>44925</v>
      </c>
      <c r="F1074" s="117">
        <f ca="1">VALUE(IFERROR(VLOOKUP(TEXT(E1074,"yyyy-mm-dd"),BDiv_RAW!$F$6:$G$1048576,2,FALSE),0))*$N$2</f>
        <v>0</v>
      </c>
      <c r="G1074" s="81">
        <f t="shared" ca="1" si="132"/>
        <v>44925</v>
      </c>
      <c r="H1074" s="54">
        <f t="shared" ca="1" si="136"/>
        <v>44925</v>
      </c>
      <c r="I1074" s="117">
        <f ca="1">VALUE(IFERROR(VLOOKUP(TEXT(H1074,"yyyy-mm-dd"),BDiv_RAW!$I$6:$J$1048576,2,FALSE),0))*$N$2</f>
        <v>0</v>
      </c>
      <c r="J1074" s="81">
        <f t="shared" ca="1" si="133"/>
        <v>44925</v>
      </c>
      <c r="K1074" s="54">
        <f t="shared" ca="1" si="137"/>
        <v>44925</v>
      </c>
      <c r="L1074" s="117">
        <f ca="1">VALUE(IFERROR(VLOOKUP(TEXT(K1074,"yyyy-mm-dd"),BDiv_RAW!$L$6:$M$1048576,2,FALSE),0))*$N$2</f>
        <v>0</v>
      </c>
    </row>
    <row r="1075" spans="1:12" ht="16.5">
      <c r="A1075" s="120">
        <f t="shared" ca="1" si="130"/>
        <v>44926</v>
      </c>
      <c r="B1075" s="54">
        <f t="shared" ca="1" si="134"/>
        <v>44926</v>
      </c>
      <c r="C1075" s="117">
        <f ca="1">VALUE(IFERROR(VLOOKUP(TEXT(B1075,"yyyy-mm-dd"),BDiv_RAW!$C$6:$D$1048576,2,FALSE),0))*$N$2</f>
        <v>0</v>
      </c>
      <c r="D1075" s="81">
        <f t="shared" ca="1" si="131"/>
        <v>44926</v>
      </c>
      <c r="E1075" s="54">
        <f t="shared" ca="1" si="135"/>
        <v>44926</v>
      </c>
      <c r="F1075" s="117">
        <f ca="1">VALUE(IFERROR(VLOOKUP(TEXT(E1075,"yyyy-mm-dd"),BDiv_RAW!$F$6:$G$1048576,2,FALSE),0))*$N$2</f>
        <v>0</v>
      </c>
      <c r="G1075" s="81">
        <f t="shared" ca="1" si="132"/>
        <v>44926</v>
      </c>
      <c r="H1075" s="54">
        <f t="shared" ca="1" si="136"/>
        <v>44926</v>
      </c>
      <c r="I1075" s="117">
        <f ca="1">VALUE(IFERROR(VLOOKUP(TEXT(H1075,"yyyy-mm-dd"),BDiv_RAW!$I$6:$J$1048576,2,FALSE),0))*$N$2</f>
        <v>0</v>
      </c>
      <c r="J1075" s="81">
        <f t="shared" ca="1" si="133"/>
        <v>44926</v>
      </c>
      <c r="K1075" s="54">
        <f t="shared" ca="1" si="137"/>
        <v>44926</v>
      </c>
      <c r="L1075" s="117">
        <f ca="1">VALUE(IFERROR(VLOOKUP(TEXT(K1075,"yyyy-mm-dd"),BDiv_RAW!$L$6:$M$1048576,2,FALSE),0))*$N$2</f>
        <v>0</v>
      </c>
    </row>
    <row r="1076" spans="1:12" ht="16.5">
      <c r="A1076" s="120">
        <f t="shared" ca="1" si="130"/>
        <v>44927</v>
      </c>
      <c r="B1076" s="54">
        <f t="shared" ca="1" si="134"/>
        <v>44927</v>
      </c>
      <c r="C1076" s="117">
        <f ca="1">VALUE(IFERROR(VLOOKUP(TEXT(B1076,"yyyy-mm-dd"),BDiv_RAW!$C$6:$D$1048576,2,FALSE),0))*$N$2</f>
        <v>0</v>
      </c>
      <c r="D1076" s="81">
        <f t="shared" ca="1" si="131"/>
        <v>44927</v>
      </c>
      <c r="E1076" s="54">
        <f t="shared" ca="1" si="135"/>
        <v>44927</v>
      </c>
      <c r="F1076" s="117">
        <f ca="1">VALUE(IFERROR(VLOOKUP(TEXT(E1076,"yyyy-mm-dd"),BDiv_RAW!$F$6:$G$1048576,2,FALSE),0))*$N$2</f>
        <v>0</v>
      </c>
      <c r="G1076" s="81">
        <f t="shared" ca="1" si="132"/>
        <v>44927</v>
      </c>
      <c r="H1076" s="54">
        <f t="shared" ca="1" si="136"/>
        <v>44927</v>
      </c>
      <c r="I1076" s="117">
        <f ca="1">VALUE(IFERROR(VLOOKUP(TEXT(H1076,"yyyy-mm-dd"),BDiv_RAW!$I$6:$J$1048576,2,FALSE),0))*$N$2</f>
        <v>0</v>
      </c>
      <c r="J1076" s="81">
        <f t="shared" ca="1" si="133"/>
        <v>44927</v>
      </c>
      <c r="K1076" s="54">
        <f t="shared" ca="1" si="137"/>
        <v>44927</v>
      </c>
      <c r="L1076" s="117">
        <f ca="1">VALUE(IFERROR(VLOOKUP(TEXT(K1076,"yyyy-mm-dd"),BDiv_RAW!$L$6:$M$1048576,2,FALSE),0))*$N$2</f>
        <v>0</v>
      </c>
    </row>
    <row r="1077" spans="1:12" ht="16.5">
      <c r="A1077" s="120">
        <f t="shared" ca="1" si="130"/>
        <v>44928</v>
      </c>
      <c r="B1077" s="54">
        <f t="shared" ca="1" si="134"/>
        <v>44928</v>
      </c>
      <c r="C1077" s="117">
        <f ca="1">VALUE(IFERROR(VLOOKUP(TEXT(B1077,"yyyy-mm-dd"),BDiv_RAW!$C$6:$D$1048576,2,FALSE),0))*$N$2</f>
        <v>0</v>
      </c>
      <c r="D1077" s="81">
        <f t="shared" ca="1" si="131"/>
        <v>44928</v>
      </c>
      <c r="E1077" s="54">
        <f t="shared" ca="1" si="135"/>
        <v>44928</v>
      </c>
      <c r="F1077" s="117">
        <f ca="1">VALUE(IFERROR(VLOOKUP(TEXT(E1077,"yyyy-mm-dd"),BDiv_RAW!$F$6:$G$1048576,2,FALSE),0))*$N$2</f>
        <v>0</v>
      </c>
      <c r="G1077" s="81">
        <f t="shared" ca="1" si="132"/>
        <v>44928</v>
      </c>
      <c r="H1077" s="54">
        <f t="shared" ca="1" si="136"/>
        <v>44928</v>
      </c>
      <c r="I1077" s="117">
        <f ca="1">VALUE(IFERROR(VLOOKUP(TEXT(H1077,"yyyy-mm-dd"),BDiv_RAW!$I$6:$J$1048576,2,FALSE),0))*$N$2</f>
        <v>0</v>
      </c>
      <c r="J1077" s="81">
        <f t="shared" ca="1" si="133"/>
        <v>44928</v>
      </c>
      <c r="K1077" s="54">
        <f t="shared" ca="1" si="137"/>
        <v>44928</v>
      </c>
      <c r="L1077" s="117">
        <f ca="1">VALUE(IFERROR(VLOOKUP(TEXT(K1077,"yyyy-mm-dd"),BDiv_RAW!$L$6:$M$1048576,2,FALSE),0))*$N$2</f>
        <v>0</v>
      </c>
    </row>
    <row r="1078" spans="1:12" ht="16.5">
      <c r="A1078" s="120">
        <f t="shared" ca="1" si="130"/>
        <v>44929</v>
      </c>
      <c r="B1078" s="54">
        <f t="shared" ca="1" si="134"/>
        <v>44929</v>
      </c>
      <c r="C1078" s="117">
        <f ca="1">VALUE(IFERROR(VLOOKUP(TEXT(B1078,"yyyy-mm-dd"),BDiv_RAW!$C$6:$D$1048576,2,FALSE),0))*$N$2</f>
        <v>0</v>
      </c>
      <c r="D1078" s="81">
        <f t="shared" ca="1" si="131"/>
        <v>44929</v>
      </c>
      <c r="E1078" s="54">
        <f t="shared" ca="1" si="135"/>
        <v>44929</v>
      </c>
      <c r="F1078" s="117">
        <f ca="1">VALUE(IFERROR(VLOOKUP(TEXT(E1078,"yyyy-mm-dd"),BDiv_RAW!$F$6:$G$1048576,2,FALSE),0))*$N$2</f>
        <v>0</v>
      </c>
      <c r="G1078" s="81">
        <f t="shared" ca="1" si="132"/>
        <v>44929</v>
      </c>
      <c r="H1078" s="54">
        <f t="shared" ca="1" si="136"/>
        <v>44929</v>
      </c>
      <c r="I1078" s="117">
        <f ca="1">VALUE(IFERROR(VLOOKUP(TEXT(H1078,"yyyy-mm-dd"),BDiv_RAW!$I$6:$J$1048576,2,FALSE),0))*$N$2</f>
        <v>0</v>
      </c>
      <c r="J1078" s="81">
        <f t="shared" ca="1" si="133"/>
        <v>44929</v>
      </c>
      <c r="K1078" s="54">
        <f t="shared" ca="1" si="137"/>
        <v>44929</v>
      </c>
      <c r="L1078" s="117">
        <f ca="1">VALUE(IFERROR(VLOOKUP(TEXT(K1078,"yyyy-mm-dd"),BDiv_RAW!$L$6:$M$1048576,2,FALSE),0))*$N$2</f>
        <v>0</v>
      </c>
    </row>
    <row r="1079" spans="1:12" ht="16.5">
      <c r="A1079" s="120">
        <f t="shared" ca="1" si="130"/>
        <v>44930</v>
      </c>
      <c r="B1079" s="54">
        <f t="shared" ca="1" si="134"/>
        <v>44930</v>
      </c>
      <c r="C1079" s="117">
        <f ca="1">VALUE(IFERROR(VLOOKUP(TEXT(B1079,"yyyy-mm-dd"),BDiv_RAW!$C$6:$D$1048576,2,FALSE),0))*$N$2</f>
        <v>0</v>
      </c>
      <c r="D1079" s="81">
        <f t="shared" ca="1" si="131"/>
        <v>44930</v>
      </c>
      <c r="E1079" s="54">
        <f t="shared" ca="1" si="135"/>
        <v>44930</v>
      </c>
      <c r="F1079" s="117">
        <f ca="1">VALUE(IFERROR(VLOOKUP(TEXT(E1079,"yyyy-mm-dd"),BDiv_RAW!$F$6:$G$1048576,2,FALSE),0))*$N$2</f>
        <v>0</v>
      </c>
      <c r="G1079" s="81">
        <f t="shared" ca="1" si="132"/>
        <v>44930</v>
      </c>
      <c r="H1079" s="54">
        <f t="shared" ca="1" si="136"/>
        <v>44930</v>
      </c>
      <c r="I1079" s="117">
        <f ca="1">VALUE(IFERROR(VLOOKUP(TEXT(H1079,"yyyy-mm-dd"),BDiv_RAW!$I$6:$J$1048576,2,FALSE),0))*$N$2</f>
        <v>0</v>
      </c>
      <c r="J1079" s="81">
        <f t="shared" ca="1" si="133"/>
        <v>44930</v>
      </c>
      <c r="K1079" s="54">
        <f t="shared" ca="1" si="137"/>
        <v>44930</v>
      </c>
      <c r="L1079" s="117">
        <f ca="1">VALUE(IFERROR(VLOOKUP(TEXT(K1079,"yyyy-mm-dd"),BDiv_RAW!$L$6:$M$1048576,2,FALSE),0))*$N$2</f>
        <v>0</v>
      </c>
    </row>
    <row r="1080" spans="1:12" ht="16.5">
      <c r="A1080" s="120">
        <f t="shared" ca="1" si="130"/>
        <v>44931</v>
      </c>
      <c r="B1080" s="54">
        <f t="shared" ca="1" si="134"/>
        <v>44931</v>
      </c>
      <c r="C1080" s="117">
        <f ca="1">VALUE(IFERROR(VLOOKUP(TEXT(B1080,"yyyy-mm-dd"),BDiv_RAW!$C$6:$D$1048576,2,FALSE),0))*$N$2</f>
        <v>0</v>
      </c>
      <c r="D1080" s="81">
        <f t="shared" ca="1" si="131"/>
        <v>44931</v>
      </c>
      <c r="E1080" s="54">
        <f t="shared" ca="1" si="135"/>
        <v>44931</v>
      </c>
      <c r="F1080" s="117">
        <f ca="1">VALUE(IFERROR(VLOOKUP(TEXT(E1080,"yyyy-mm-dd"),BDiv_RAW!$F$6:$G$1048576,2,FALSE),0))*$N$2</f>
        <v>0</v>
      </c>
      <c r="G1080" s="81">
        <f t="shared" ca="1" si="132"/>
        <v>44931</v>
      </c>
      <c r="H1080" s="54">
        <f t="shared" ca="1" si="136"/>
        <v>44931</v>
      </c>
      <c r="I1080" s="117">
        <f ca="1">VALUE(IFERROR(VLOOKUP(TEXT(H1080,"yyyy-mm-dd"),BDiv_RAW!$I$6:$J$1048576,2,FALSE),0))*$N$2</f>
        <v>0</v>
      </c>
      <c r="J1080" s="81">
        <f t="shared" ca="1" si="133"/>
        <v>44931</v>
      </c>
      <c r="K1080" s="54">
        <f t="shared" ca="1" si="137"/>
        <v>44931</v>
      </c>
      <c r="L1080" s="117">
        <f ca="1">VALUE(IFERROR(VLOOKUP(TEXT(K1080,"yyyy-mm-dd"),BDiv_RAW!$L$6:$M$1048576,2,FALSE),0))*$N$2</f>
        <v>0</v>
      </c>
    </row>
    <row r="1081" spans="1:12" ht="16.5">
      <c r="A1081" s="120">
        <f t="shared" ca="1" si="130"/>
        <v>44932</v>
      </c>
      <c r="B1081" s="54">
        <f t="shared" ca="1" si="134"/>
        <v>44932</v>
      </c>
      <c r="C1081" s="117">
        <f ca="1">VALUE(IFERROR(VLOOKUP(TEXT(B1081,"yyyy-mm-dd"),BDiv_RAW!$C$6:$D$1048576,2,FALSE),0))*$N$2</f>
        <v>0</v>
      </c>
      <c r="D1081" s="81">
        <f t="shared" ca="1" si="131"/>
        <v>44932</v>
      </c>
      <c r="E1081" s="54">
        <f t="shared" ca="1" si="135"/>
        <v>44932</v>
      </c>
      <c r="F1081" s="117">
        <f ca="1">VALUE(IFERROR(VLOOKUP(TEXT(E1081,"yyyy-mm-dd"),BDiv_RAW!$F$6:$G$1048576,2,FALSE),0))*$N$2</f>
        <v>0</v>
      </c>
      <c r="G1081" s="81">
        <f t="shared" ca="1" si="132"/>
        <v>44932</v>
      </c>
      <c r="H1081" s="54">
        <f t="shared" ca="1" si="136"/>
        <v>44932</v>
      </c>
      <c r="I1081" s="117">
        <f ca="1">VALUE(IFERROR(VLOOKUP(TEXT(H1081,"yyyy-mm-dd"),BDiv_RAW!$I$6:$J$1048576,2,FALSE),0))*$N$2</f>
        <v>0</v>
      </c>
      <c r="J1081" s="81">
        <f t="shared" ca="1" si="133"/>
        <v>44932</v>
      </c>
      <c r="K1081" s="54">
        <f t="shared" ca="1" si="137"/>
        <v>44932</v>
      </c>
      <c r="L1081" s="117">
        <f ca="1">VALUE(IFERROR(VLOOKUP(TEXT(K1081,"yyyy-mm-dd"),BDiv_RAW!$L$6:$M$1048576,2,FALSE),0))*$N$2</f>
        <v>0</v>
      </c>
    </row>
    <row r="1082" spans="1:12" ht="16.5">
      <c r="A1082" s="120">
        <f t="shared" ca="1" si="130"/>
        <v>44933</v>
      </c>
      <c r="B1082" s="54">
        <f t="shared" ca="1" si="134"/>
        <v>44933</v>
      </c>
      <c r="C1082" s="117">
        <f ca="1">VALUE(IFERROR(VLOOKUP(TEXT(B1082,"yyyy-mm-dd"),BDiv_RAW!$C$6:$D$1048576,2,FALSE),0))*$N$2</f>
        <v>0</v>
      </c>
      <c r="D1082" s="81">
        <f t="shared" ca="1" si="131"/>
        <v>44933</v>
      </c>
      <c r="E1082" s="54">
        <f t="shared" ca="1" si="135"/>
        <v>44933</v>
      </c>
      <c r="F1082" s="117">
        <f ca="1">VALUE(IFERROR(VLOOKUP(TEXT(E1082,"yyyy-mm-dd"),BDiv_RAW!$F$6:$G$1048576,2,FALSE),0))*$N$2</f>
        <v>0</v>
      </c>
      <c r="G1082" s="81">
        <f t="shared" ca="1" si="132"/>
        <v>44933</v>
      </c>
      <c r="H1082" s="54">
        <f t="shared" ca="1" si="136"/>
        <v>44933</v>
      </c>
      <c r="I1082" s="117">
        <f ca="1">VALUE(IFERROR(VLOOKUP(TEXT(H1082,"yyyy-mm-dd"),BDiv_RAW!$I$6:$J$1048576,2,FALSE),0))*$N$2</f>
        <v>0</v>
      </c>
      <c r="J1082" s="81">
        <f t="shared" ca="1" si="133"/>
        <v>44933</v>
      </c>
      <c r="K1082" s="54">
        <f t="shared" ca="1" si="137"/>
        <v>44933</v>
      </c>
      <c r="L1082" s="117">
        <f ca="1">VALUE(IFERROR(VLOOKUP(TEXT(K1082,"yyyy-mm-dd"),BDiv_RAW!$L$6:$M$1048576,2,FALSE),0))*$N$2</f>
        <v>0</v>
      </c>
    </row>
    <row r="1083" spans="1:12" ht="16.5">
      <c r="A1083" s="120">
        <f t="shared" ca="1" si="130"/>
        <v>44934</v>
      </c>
      <c r="B1083" s="54">
        <f t="shared" ca="1" si="134"/>
        <v>44934</v>
      </c>
      <c r="C1083" s="117">
        <f ca="1">VALUE(IFERROR(VLOOKUP(TEXT(B1083,"yyyy-mm-dd"),BDiv_RAW!$C$6:$D$1048576,2,FALSE),0))*$N$2</f>
        <v>0</v>
      </c>
      <c r="D1083" s="81">
        <f t="shared" ca="1" si="131"/>
        <v>44934</v>
      </c>
      <c r="E1083" s="54">
        <f t="shared" ca="1" si="135"/>
        <v>44934</v>
      </c>
      <c r="F1083" s="117">
        <f ca="1">VALUE(IFERROR(VLOOKUP(TEXT(E1083,"yyyy-mm-dd"),BDiv_RAW!$F$6:$G$1048576,2,FALSE),0))*$N$2</f>
        <v>0</v>
      </c>
      <c r="G1083" s="81">
        <f t="shared" ca="1" si="132"/>
        <v>44934</v>
      </c>
      <c r="H1083" s="54">
        <f t="shared" ca="1" si="136"/>
        <v>44934</v>
      </c>
      <c r="I1083" s="117">
        <f ca="1">VALUE(IFERROR(VLOOKUP(TEXT(H1083,"yyyy-mm-dd"),BDiv_RAW!$I$6:$J$1048576,2,FALSE),0))*$N$2</f>
        <v>0</v>
      </c>
      <c r="J1083" s="81">
        <f t="shared" ca="1" si="133"/>
        <v>44934</v>
      </c>
      <c r="K1083" s="54">
        <f t="shared" ca="1" si="137"/>
        <v>44934</v>
      </c>
      <c r="L1083" s="117">
        <f ca="1">VALUE(IFERROR(VLOOKUP(TEXT(K1083,"yyyy-mm-dd"),BDiv_RAW!$L$6:$M$1048576,2,FALSE),0))*$N$2</f>
        <v>0</v>
      </c>
    </row>
    <row r="1084" spans="1:12" ht="16.5">
      <c r="A1084" s="120">
        <f t="shared" ca="1" si="130"/>
        <v>44935</v>
      </c>
      <c r="B1084" s="54">
        <f t="shared" ca="1" si="134"/>
        <v>44935</v>
      </c>
      <c r="C1084" s="117">
        <f ca="1">VALUE(IFERROR(VLOOKUP(TEXT(B1084,"yyyy-mm-dd"),BDiv_RAW!$C$6:$D$1048576,2,FALSE),0))*$N$2</f>
        <v>0</v>
      </c>
      <c r="D1084" s="81">
        <f t="shared" ca="1" si="131"/>
        <v>44935</v>
      </c>
      <c r="E1084" s="54">
        <f t="shared" ca="1" si="135"/>
        <v>44935</v>
      </c>
      <c r="F1084" s="117">
        <f ca="1">VALUE(IFERROR(VLOOKUP(TEXT(E1084,"yyyy-mm-dd"),BDiv_RAW!$F$6:$G$1048576,2,FALSE),0))*$N$2</f>
        <v>0</v>
      </c>
      <c r="G1084" s="81">
        <f t="shared" ca="1" si="132"/>
        <v>44935</v>
      </c>
      <c r="H1084" s="54">
        <f t="shared" ca="1" si="136"/>
        <v>44935</v>
      </c>
      <c r="I1084" s="117">
        <f ca="1">VALUE(IFERROR(VLOOKUP(TEXT(H1084,"yyyy-mm-dd"),BDiv_RAW!$I$6:$J$1048576,2,FALSE),0))*$N$2</f>
        <v>0</v>
      </c>
      <c r="J1084" s="81">
        <f t="shared" ca="1" si="133"/>
        <v>44935</v>
      </c>
      <c r="K1084" s="54">
        <f t="shared" ca="1" si="137"/>
        <v>44935</v>
      </c>
      <c r="L1084" s="117">
        <f ca="1">VALUE(IFERROR(VLOOKUP(TEXT(K1084,"yyyy-mm-dd"),BDiv_RAW!$L$6:$M$1048576,2,FALSE),0))*$N$2</f>
        <v>0</v>
      </c>
    </row>
    <row r="1085" spans="1:12" ht="16.5">
      <c r="A1085" s="120">
        <f t="shared" ca="1" si="130"/>
        <v>44936</v>
      </c>
      <c r="B1085" s="54">
        <f t="shared" ca="1" si="134"/>
        <v>44936</v>
      </c>
      <c r="C1085" s="117">
        <f ca="1">VALUE(IFERROR(VLOOKUP(TEXT(B1085,"yyyy-mm-dd"),BDiv_RAW!$C$6:$D$1048576,2,FALSE),0))*$N$2</f>
        <v>0</v>
      </c>
      <c r="D1085" s="81">
        <f t="shared" ca="1" si="131"/>
        <v>44936</v>
      </c>
      <c r="E1085" s="54">
        <f t="shared" ca="1" si="135"/>
        <v>44936</v>
      </c>
      <c r="F1085" s="117">
        <f ca="1">VALUE(IFERROR(VLOOKUP(TEXT(E1085,"yyyy-mm-dd"),BDiv_RAW!$F$6:$G$1048576,2,FALSE),0))*$N$2</f>
        <v>0</v>
      </c>
      <c r="G1085" s="81">
        <f t="shared" ca="1" si="132"/>
        <v>44936</v>
      </c>
      <c r="H1085" s="54">
        <f t="shared" ca="1" si="136"/>
        <v>44936</v>
      </c>
      <c r="I1085" s="117">
        <f ca="1">VALUE(IFERROR(VLOOKUP(TEXT(H1085,"yyyy-mm-dd"),BDiv_RAW!$I$6:$J$1048576,2,FALSE),0))*$N$2</f>
        <v>0</v>
      </c>
      <c r="J1085" s="81">
        <f t="shared" ca="1" si="133"/>
        <v>44936</v>
      </c>
      <c r="K1085" s="54">
        <f t="shared" ca="1" si="137"/>
        <v>44936</v>
      </c>
      <c r="L1085" s="117">
        <f ca="1">VALUE(IFERROR(VLOOKUP(TEXT(K1085,"yyyy-mm-dd"),BDiv_RAW!$L$6:$M$1048576,2,FALSE),0))*$N$2</f>
        <v>0</v>
      </c>
    </row>
    <row r="1086" spans="1:12" ht="16.5">
      <c r="A1086" s="120">
        <f t="shared" ca="1" si="130"/>
        <v>44937</v>
      </c>
      <c r="B1086" s="54">
        <f t="shared" ca="1" si="134"/>
        <v>44937</v>
      </c>
      <c r="C1086" s="117">
        <f ca="1">VALUE(IFERROR(VLOOKUP(TEXT(B1086,"yyyy-mm-dd"),BDiv_RAW!$C$6:$D$1048576,2,FALSE),0))*$N$2</f>
        <v>0</v>
      </c>
      <c r="D1086" s="81">
        <f t="shared" ca="1" si="131"/>
        <v>44937</v>
      </c>
      <c r="E1086" s="54">
        <f t="shared" ca="1" si="135"/>
        <v>44937</v>
      </c>
      <c r="F1086" s="117">
        <f ca="1">VALUE(IFERROR(VLOOKUP(TEXT(E1086,"yyyy-mm-dd"),BDiv_RAW!$F$6:$G$1048576,2,FALSE),0))*$N$2</f>
        <v>0</v>
      </c>
      <c r="G1086" s="81">
        <f t="shared" ca="1" si="132"/>
        <v>44937</v>
      </c>
      <c r="H1086" s="54">
        <f t="shared" ca="1" si="136"/>
        <v>44937</v>
      </c>
      <c r="I1086" s="117">
        <f ca="1">VALUE(IFERROR(VLOOKUP(TEXT(H1086,"yyyy-mm-dd"),BDiv_RAW!$I$6:$J$1048576,2,FALSE),0))*$N$2</f>
        <v>0</v>
      </c>
      <c r="J1086" s="81">
        <f t="shared" ca="1" si="133"/>
        <v>44937</v>
      </c>
      <c r="K1086" s="54">
        <f t="shared" ca="1" si="137"/>
        <v>44937</v>
      </c>
      <c r="L1086" s="117">
        <f ca="1">VALUE(IFERROR(VLOOKUP(TEXT(K1086,"yyyy-mm-dd"),BDiv_RAW!$L$6:$M$1048576,2,FALSE),0))*$N$2</f>
        <v>0</v>
      </c>
    </row>
    <row r="1087" spans="1:12" ht="16.5">
      <c r="A1087" s="120">
        <f t="shared" ca="1" si="130"/>
        <v>44938</v>
      </c>
      <c r="B1087" s="54">
        <f t="shared" ca="1" si="134"/>
        <v>44938</v>
      </c>
      <c r="C1087" s="117">
        <f ca="1">VALUE(IFERROR(VLOOKUP(TEXT(B1087,"yyyy-mm-dd"),BDiv_RAW!$C$6:$D$1048576,2,FALSE),0))*$N$2</f>
        <v>0</v>
      </c>
      <c r="D1087" s="81">
        <f t="shared" ca="1" si="131"/>
        <v>44938</v>
      </c>
      <c r="E1087" s="54">
        <f t="shared" ca="1" si="135"/>
        <v>44938</v>
      </c>
      <c r="F1087" s="117">
        <f ca="1">VALUE(IFERROR(VLOOKUP(TEXT(E1087,"yyyy-mm-dd"),BDiv_RAW!$F$6:$G$1048576,2,FALSE),0))*$N$2</f>
        <v>0</v>
      </c>
      <c r="G1087" s="81">
        <f t="shared" ca="1" si="132"/>
        <v>44938</v>
      </c>
      <c r="H1087" s="54">
        <f t="shared" ca="1" si="136"/>
        <v>44938</v>
      </c>
      <c r="I1087" s="117">
        <f ca="1">VALUE(IFERROR(VLOOKUP(TEXT(H1087,"yyyy-mm-dd"),BDiv_RAW!$I$6:$J$1048576,2,FALSE),0))*$N$2</f>
        <v>0</v>
      </c>
      <c r="J1087" s="81">
        <f t="shared" ca="1" si="133"/>
        <v>44938</v>
      </c>
      <c r="K1087" s="54">
        <f t="shared" ca="1" si="137"/>
        <v>44938</v>
      </c>
      <c r="L1087" s="117">
        <f ca="1">VALUE(IFERROR(VLOOKUP(TEXT(K1087,"yyyy-mm-dd"),BDiv_RAW!$L$6:$M$1048576,2,FALSE),0))*$N$2</f>
        <v>0</v>
      </c>
    </row>
    <row r="1088" spans="1:12" ht="16.5">
      <c r="A1088" s="120">
        <f t="shared" ca="1" si="130"/>
        <v>44939</v>
      </c>
      <c r="B1088" s="54">
        <f t="shared" ca="1" si="134"/>
        <v>44939</v>
      </c>
      <c r="C1088" s="117">
        <f ca="1">VALUE(IFERROR(VLOOKUP(TEXT(B1088,"yyyy-mm-dd"),BDiv_RAW!$C$6:$D$1048576,2,FALSE),0))*$N$2</f>
        <v>0</v>
      </c>
      <c r="D1088" s="81">
        <f t="shared" ca="1" si="131"/>
        <v>44939</v>
      </c>
      <c r="E1088" s="54">
        <f t="shared" ca="1" si="135"/>
        <v>44939</v>
      </c>
      <c r="F1088" s="117">
        <f ca="1">VALUE(IFERROR(VLOOKUP(TEXT(E1088,"yyyy-mm-dd"),BDiv_RAW!$F$6:$G$1048576,2,FALSE),0))*$N$2</f>
        <v>0</v>
      </c>
      <c r="G1088" s="81">
        <f t="shared" ca="1" si="132"/>
        <v>44939</v>
      </c>
      <c r="H1088" s="54">
        <f t="shared" ca="1" si="136"/>
        <v>44939</v>
      </c>
      <c r="I1088" s="117">
        <f ca="1">VALUE(IFERROR(VLOOKUP(TEXT(H1088,"yyyy-mm-dd"),BDiv_RAW!$I$6:$J$1048576,2,FALSE),0))*$N$2</f>
        <v>0</v>
      </c>
      <c r="J1088" s="81">
        <f t="shared" ca="1" si="133"/>
        <v>44939</v>
      </c>
      <c r="K1088" s="54">
        <f t="shared" ca="1" si="137"/>
        <v>44939</v>
      </c>
      <c r="L1088" s="117">
        <f ca="1">VALUE(IFERROR(VLOOKUP(TEXT(K1088,"yyyy-mm-dd"),BDiv_RAW!$L$6:$M$1048576,2,FALSE),0))*$N$2</f>
        <v>0</v>
      </c>
    </row>
    <row r="1089" spans="1:12" ht="16.5">
      <c r="A1089" s="120">
        <f t="shared" ca="1" si="130"/>
        <v>44940</v>
      </c>
      <c r="B1089" s="54">
        <f t="shared" ca="1" si="134"/>
        <v>44940</v>
      </c>
      <c r="C1089" s="117">
        <f ca="1">VALUE(IFERROR(VLOOKUP(TEXT(B1089,"yyyy-mm-dd"),BDiv_RAW!$C$6:$D$1048576,2,FALSE),0))*$N$2</f>
        <v>0</v>
      </c>
      <c r="D1089" s="81">
        <f t="shared" ca="1" si="131"/>
        <v>44940</v>
      </c>
      <c r="E1089" s="54">
        <f t="shared" ca="1" si="135"/>
        <v>44940</v>
      </c>
      <c r="F1089" s="117">
        <f ca="1">VALUE(IFERROR(VLOOKUP(TEXT(E1089,"yyyy-mm-dd"),BDiv_RAW!$F$6:$G$1048576,2,FALSE),0))*$N$2</f>
        <v>0</v>
      </c>
      <c r="G1089" s="81">
        <f t="shared" ca="1" si="132"/>
        <v>44940</v>
      </c>
      <c r="H1089" s="54">
        <f t="shared" ca="1" si="136"/>
        <v>44940</v>
      </c>
      <c r="I1089" s="117">
        <f ca="1">VALUE(IFERROR(VLOOKUP(TEXT(H1089,"yyyy-mm-dd"),BDiv_RAW!$I$6:$J$1048576,2,FALSE),0))*$N$2</f>
        <v>0</v>
      </c>
      <c r="J1089" s="81">
        <f t="shared" ca="1" si="133"/>
        <v>44940</v>
      </c>
      <c r="K1089" s="54">
        <f t="shared" ca="1" si="137"/>
        <v>44940</v>
      </c>
      <c r="L1089" s="117">
        <f ca="1">VALUE(IFERROR(VLOOKUP(TEXT(K1089,"yyyy-mm-dd"),BDiv_RAW!$L$6:$M$1048576,2,FALSE),0))*$N$2</f>
        <v>0</v>
      </c>
    </row>
    <row r="1090" spans="1:12" ht="16.5">
      <c r="A1090" s="120">
        <f t="shared" ca="1" si="130"/>
        <v>44941</v>
      </c>
      <c r="B1090" s="54">
        <f t="shared" ca="1" si="134"/>
        <v>44941</v>
      </c>
      <c r="C1090" s="117">
        <f ca="1">VALUE(IFERROR(VLOOKUP(TEXT(B1090,"yyyy-mm-dd"),BDiv_RAW!$C$6:$D$1048576,2,FALSE),0))*$N$2</f>
        <v>0</v>
      </c>
      <c r="D1090" s="81">
        <f t="shared" ca="1" si="131"/>
        <v>44941</v>
      </c>
      <c r="E1090" s="54">
        <f t="shared" ca="1" si="135"/>
        <v>44941</v>
      </c>
      <c r="F1090" s="117">
        <f ca="1">VALUE(IFERROR(VLOOKUP(TEXT(E1090,"yyyy-mm-dd"),BDiv_RAW!$F$6:$G$1048576,2,FALSE),0))*$N$2</f>
        <v>0</v>
      </c>
      <c r="G1090" s="81">
        <f t="shared" ca="1" si="132"/>
        <v>44941</v>
      </c>
      <c r="H1090" s="54">
        <f t="shared" ca="1" si="136"/>
        <v>44941</v>
      </c>
      <c r="I1090" s="117">
        <f ca="1">VALUE(IFERROR(VLOOKUP(TEXT(H1090,"yyyy-mm-dd"),BDiv_RAW!$I$6:$J$1048576,2,FALSE),0))*$N$2</f>
        <v>0</v>
      </c>
      <c r="J1090" s="81">
        <f t="shared" ca="1" si="133"/>
        <v>44941</v>
      </c>
      <c r="K1090" s="54">
        <f t="shared" ca="1" si="137"/>
        <v>44941</v>
      </c>
      <c r="L1090" s="117">
        <f ca="1">VALUE(IFERROR(VLOOKUP(TEXT(K1090,"yyyy-mm-dd"),BDiv_RAW!$L$6:$M$1048576,2,FALSE),0))*$N$2</f>
        <v>0</v>
      </c>
    </row>
    <row r="1091" spans="1:12" ht="16.5">
      <c r="A1091" s="120">
        <f t="shared" ref="A1091:A1120" ca="1" si="138">B1091</f>
        <v>44942</v>
      </c>
      <c r="B1091" s="54">
        <f t="shared" ca="1" si="134"/>
        <v>44942</v>
      </c>
      <c r="C1091" s="117">
        <f ca="1">VALUE(IFERROR(VLOOKUP(TEXT(B1091,"yyyy-mm-dd"),BDiv_RAW!$C$6:$D$1048576,2,FALSE),0))*$N$2</f>
        <v>0</v>
      </c>
      <c r="D1091" s="81">
        <f t="shared" ref="D1091:D1120" ca="1" si="139">E1091</f>
        <v>44942</v>
      </c>
      <c r="E1091" s="54">
        <f t="shared" ca="1" si="135"/>
        <v>44942</v>
      </c>
      <c r="F1091" s="117">
        <f ca="1">VALUE(IFERROR(VLOOKUP(TEXT(E1091,"yyyy-mm-dd"),BDiv_RAW!$F$6:$G$1048576,2,FALSE),0))*$N$2</f>
        <v>0</v>
      </c>
      <c r="G1091" s="81">
        <f t="shared" ref="G1091:G1120" ca="1" si="140">H1091</f>
        <v>44942</v>
      </c>
      <c r="H1091" s="54">
        <f t="shared" ca="1" si="136"/>
        <v>44942</v>
      </c>
      <c r="I1091" s="117">
        <f ca="1">VALUE(IFERROR(VLOOKUP(TEXT(H1091,"yyyy-mm-dd"),BDiv_RAW!$I$6:$J$1048576,2,FALSE),0))*$N$2</f>
        <v>0</v>
      </c>
      <c r="J1091" s="81">
        <f t="shared" ref="J1091:J1120" ca="1" si="141">K1091</f>
        <v>44942</v>
      </c>
      <c r="K1091" s="54">
        <f t="shared" ca="1" si="137"/>
        <v>44942</v>
      </c>
      <c r="L1091" s="117">
        <f ca="1">VALUE(IFERROR(VLOOKUP(TEXT(K1091,"yyyy-mm-dd"),BDiv_RAW!$L$6:$M$1048576,2,FALSE),0))*$N$2</f>
        <v>0</v>
      </c>
    </row>
    <row r="1092" spans="1:12" ht="16.5">
      <c r="A1092" s="120">
        <f t="shared" ca="1" si="138"/>
        <v>44943</v>
      </c>
      <c r="B1092" s="54">
        <f t="shared" ref="B1092:B1120" ca="1" si="142">B1091+1</f>
        <v>44943</v>
      </c>
      <c r="C1092" s="117">
        <f ca="1">VALUE(IFERROR(VLOOKUP(TEXT(B1092,"yyyy-mm-dd"),BDiv_RAW!$C$6:$D$1048576,2,FALSE),0))*$N$2</f>
        <v>0</v>
      </c>
      <c r="D1092" s="81">
        <f t="shared" ca="1" si="139"/>
        <v>44943</v>
      </c>
      <c r="E1092" s="54">
        <f t="shared" ref="E1092:E1120" ca="1" si="143">E1091+1</f>
        <v>44943</v>
      </c>
      <c r="F1092" s="117">
        <f ca="1">VALUE(IFERROR(VLOOKUP(TEXT(E1092,"yyyy-mm-dd"),BDiv_RAW!$F$6:$G$1048576,2,FALSE),0))*$N$2</f>
        <v>0</v>
      </c>
      <c r="G1092" s="81">
        <f t="shared" ca="1" si="140"/>
        <v>44943</v>
      </c>
      <c r="H1092" s="54">
        <f t="shared" ref="H1092:H1120" ca="1" si="144">H1091+1</f>
        <v>44943</v>
      </c>
      <c r="I1092" s="117">
        <f ca="1">VALUE(IFERROR(VLOOKUP(TEXT(H1092,"yyyy-mm-dd"),BDiv_RAW!$I$6:$J$1048576,2,FALSE),0))*$N$2</f>
        <v>0</v>
      </c>
      <c r="J1092" s="81">
        <f t="shared" ca="1" si="141"/>
        <v>44943</v>
      </c>
      <c r="K1092" s="54">
        <f t="shared" ref="K1092:K1120" ca="1" si="145">K1091+1</f>
        <v>44943</v>
      </c>
      <c r="L1092" s="117">
        <f ca="1">VALUE(IFERROR(VLOOKUP(TEXT(K1092,"yyyy-mm-dd"),BDiv_RAW!$L$6:$M$1048576,2,FALSE),0))*$N$2</f>
        <v>0</v>
      </c>
    </row>
    <row r="1093" spans="1:12" ht="16.5">
      <c r="A1093" s="120">
        <f t="shared" ca="1" si="138"/>
        <v>44944</v>
      </c>
      <c r="B1093" s="54">
        <f t="shared" ca="1" si="142"/>
        <v>44944</v>
      </c>
      <c r="C1093" s="117">
        <f ca="1">VALUE(IFERROR(VLOOKUP(TEXT(B1093,"yyyy-mm-dd"),BDiv_RAW!$C$6:$D$1048576,2,FALSE),0))*$N$2</f>
        <v>0</v>
      </c>
      <c r="D1093" s="81">
        <f t="shared" ca="1" si="139"/>
        <v>44944</v>
      </c>
      <c r="E1093" s="54">
        <f t="shared" ca="1" si="143"/>
        <v>44944</v>
      </c>
      <c r="F1093" s="117">
        <f ca="1">VALUE(IFERROR(VLOOKUP(TEXT(E1093,"yyyy-mm-dd"),BDiv_RAW!$F$6:$G$1048576,2,FALSE),0))*$N$2</f>
        <v>0</v>
      </c>
      <c r="G1093" s="81">
        <f t="shared" ca="1" si="140"/>
        <v>44944</v>
      </c>
      <c r="H1093" s="54">
        <f t="shared" ca="1" si="144"/>
        <v>44944</v>
      </c>
      <c r="I1093" s="117">
        <f ca="1">VALUE(IFERROR(VLOOKUP(TEXT(H1093,"yyyy-mm-dd"),BDiv_RAW!$I$6:$J$1048576,2,FALSE),0))*$N$2</f>
        <v>0</v>
      </c>
      <c r="J1093" s="81">
        <f t="shared" ca="1" si="141"/>
        <v>44944</v>
      </c>
      <c r="K1093" s="54">
        <f t="shared" ca="1" si="145"/>
        <v>44944</v>
      </c>
      <c r="L1093" s="117">
        <f ca="1">VALUE(IFERROR(VLOOKUP(TEXT(K1093,"yyyy-mm-dd"),BDiv_RAW!$L$6:$M$1048576,2,FALSE),0))*$N$2</f>
        <v>0</v>
      </c>
    </row>
    <row r="1094" spans="1:12" ht="16.5">
      <c r="A1094" s="120">
        <f t="shared" ca="1" si="138"/>
        <v>44945</v>
      </c>
      <c r="B1094" s="54">
        <f t="shared" ca="1" si="142"/>
        <v>44945</v>
      </c>
      <c r="C1094" s="117">
        <f ca="1">VALUE(IFERROR(VLOOKUP(TEXT(B1094,"yyyy-mm-dd"),BDiv_RAW!$C$6:$D$1048576,2,FALSE),0))*$N$2</f>
        <v>0</v>
      </c>
      <c r="D1094" s="81">
        <f t="shared" ca="1" si="139"/>
        <v>44945</v>
      </c>
      <c r="E1094" s="54">
        <f t="shared" ca="1" si="143"/>
        <v>44945</v>
      </c>
      <c r="F1094" s="117">
        <f ca="1">VALUE(IFERROR(VLOOKUP(TEXT(E1094,"yyyy-mm-dd"),BDiv_RAW!$F$6:$G$1048576,2,FALSE),0))*$N$2</f>
        <v>0</v>
      </c>
      <c r="G1094" s="81">
        <f t="shared" ca="1" si="140"/>
        <v>44945</v>
      </c>
      <c r="H1094" s="54">
        <f t="shared" ca="1" si="144"/>
        <v>44945</v>
      </c>
      <c r="I1094" s="117">
        <f ca="1">VALUE(IFERROR(VLOOKUP(TEXT(H1094,"yyyy-mm-dd"),BDiv_RAW!$I$6:$J$1048576,2,FALSE),0))*$N$2</f>
        <v>0</v>
      </c>
      <c r="J1094" s="81">
        <f t="shared" ca="1" si="141"/>
        <v>44945</v>
      </c>
      <c r="K1094" s="54">
        <f t="shared" ca="1" si="145"/>
        <v>44945</v>
      </c>
      <c r="L1094" s="117">
        <f ca="1">VALUE(IFERROR(VLOOKUP(TEXT(K1094,"yyyy-mm-dd"),BDiv_RAW!$L$6:$M$1048576,2,FALSE),0))*$N$2</f>
        <v>0</v>
      </c>
    </row>
    <row r="1095" spans="1:12" ht="16.5">
      <c r="A1095" s="120">
        <f t="shared" ca="1" si="138"/>
        <v>44946</v>
      </c>
      <c r="B1095" s="54">
        <f t="shared" ca="1" si="142"/>
        <v>44946</v>
      </c>
      <c r="C1095" s="117">
        <f ca="1">VALUE(IFERROR(VLOOKUP(TEXT(B1095,"yyyy-mm-dd"),BDiv_RAW!$C$6:$D$1048576,2,FALSE),0))*$N$2</f>
        <v>0</v>
      </c>
      <c r="D1095" s="81">
        <f t="shared" ca="1" si="139"/>
        <v>44946</v>
      </c>
      <c r="E1095" s="54">
        <f t="shared" ca="1" si="143"/>
        <v>44946</v>
      </c>
      <c r="F1095" s="117">
        <f ca="1">VALUE(IFERROR(VLOOKUP(TEXT(E1095,"yyyy-mm-dd"),BDiv_RAW!$F$6:$G$1048576,2,FALSE),0))*$N$2</f>
        <v>0</v>
      </c>
      <c r="G1095" s="81">
        <f t="shared" ca="1" si="140"/>
        <v>44946</v>
      </c>
      <c r="H1095" s="54">
        <f t="shared" ca="1" si="144"/>
        <v>44946</v>
      </c>
      <c r="I1095" s="117">
        <f ca="1">VALUE(IFERROR(VLOOKUP(TEXT(H1095,"yyyy-mm-dd"),BDiv_RAW!$I$6:$J$1048576,2,FALSE),0))*$N$2</f>
        <v>0</v>
      </c>
      <c r="J1095" s="81">
        <f t="shared" ca="1" si="141"/>
        <v>44946</v>
      </c>
      <c r="K1095" s="54">
        <f t="shared" ca="1" si="145"/>
        <v>44946</v>
      </c>
      <c r="L1095" s="117">
        <f ca="1">VALUE(IFERROR(VLOOKUP(TEXT(K1095,"yyyy-mm-dd"),BDiv_RAW!$L$6:$M$1048576,2,FALSE),0))*$N$2</f>
        <v>0</v>
      </c>
    </row>
    <row r="1096" spans="1:12" ht="16.5">
      <c r="A1096" s="120">
        <f t="shared" ca="1" si="138"/>
        <v>44947</v>
      </c>
      <c r="B1096" s="54">
        <f t="shared" ca="1" si="142"/>
        <v>44947</v>
      </c>
      <c r="C1096" s="117">
        <f ca="1">VALUE(IFERROR(VLOOKUP(TEXT(B1096,"yyyy-mm-dd"),BDiv_RAW!$C$6:$D$1048576,2,FALSE),0))*$N$2</f>
        <v>0</v>
      </c>
      <c r="D1096" s="81">
        <f t="shared" ca="1" si="139"/>
        <v>44947</v>
      </c>
      <c r="E1096" s="54">
        <f t="shared" ca="1" si="143"/>
        <v>44947</v>
      </c>
      <c r="F1096" s="117">
        <f ca="1">VALUE(IFERROR(VLOOKUP(TEXT(E1096,"yyyy-mm-dd"),BDiv_RAW!$F$6:$G$1048576,2,FALSE),0))*$N$2</f>
        <v>0</v>
      </c>
      <c r="G1096" s="81">
        <f t="shared" ca="1" si="140"/>
        <v>44947</v>
      </c>
      <c r="H1096" s="54">
        <f t="shared" ca="1" si="144"/>
        <v>44947</v>
      </c>
      <c r="I1096" s="117">
        <f ca="1">VALUE(IFERROR(VLOOKUP(TEXT(H1096,"yyyy-mm-dd"),BDiv_RAW!$I$6:$J$1048576,2,FALSE),0))*$N$2</f>
        <v>0</v>
      </c>
      <c r="J1096" s="81">
        <f t="shared" ca="1" si="141"/>
        <v>44947</v>
      </c>
      <c r="K1096" s="54">
        <f t="shared" ca="1" si="145"/>
        <v>44947</v>
      </c>
      <c r="L1096" s="117">
        <f ca="1">VALUE(IFERROR(VLOOKUP(TEXT(K1096,"yyyy-mm-dd"),BDiv_RAW!$L$6:$M$1048576,2,FALSE),0))*$N$2</f>
        <v>0</v>
      </c>
    </row>
    <row r="1097" spans="1:12" ht="16.5">
      <c r="A1097" s="120">
        <f t="shared" ca="1" si="138"/>
        <v>44948</v>
      </c>
      <c r="B1097" s="54">
        <f t="shared" ca="1" si="142"/>
        <v>44948</v>
      </c>
      <c r="C1097" s="117">
        <f ca="1">VALUE(IFERROR(VLOOKUP(TEXT(B1097,"yyyy-mm-dd"),BDiv_RAW!$C$6:$D$1048576,2,FALSE),0))*$N$2</f>
        <v>0</v>
      </c>
      <c r="D1097" s="81">
        <f t="shared" ca="1" si="139"/>
        <v>44948</v>
      </c>
      <c r="E1097" s="54">
        <f t="shared" ca="1" si="143"/>
        <v>44948</v>
      </c>
      <c r="F1097" s="117">
        <f ca="1">VALUE(IFERROR(VLOOKUP(TEXT(E1097,"yyyy-mm-dd"),BDiv_RAW!$F$6:$G$1048576,2,FALSE),0))*$N$2</f>
        <v>0</v>
      </c>
      <c r="G1097" s="81">
        <f t="shared" ca="1" si="140"/>
        <v>44948</v>
      </c>
      <c r="H1097" s="54">
        <f t="shared" ca="1" si="144"/>
        <v>44948</v>
      </c>
      <c r="I1097" s="117">
        <f ca="1">VALUE(IFERROR(VLOOKUP(TEXT(H1097,"yyyy-mm-dd"),BDiv_RAW!$I$6:$J$1048576,2,FALSE),0))*$N$2</f>
        <v>0</v>
      </c>
      <c r="J1097" s="81">
        <f t="shared" ca="1" si="141"/>
        <v>44948</v>
      </c>
      <c r="K1097" s="54">
        <f t="shared" ca="1" si="145"/>
        <v>44948</v>
      </c>
      <c r="L1097" s="117">
        <f ca="1">VALUE(IFERROR(VLOOKUP(TEXT(K1097,"yyyy-mm-dd"),BDiv_RAW!$L$6:$M$1048576,2,FALSE),0))*$N$2</f>
        <v>0</v>
      </c>
    </row>
    <row r="1098" spans="1:12" ht="16.5">
      <c r="A1098" s="120">
        <f t="shared" ca="1" si="138"/>
        <v>44949</v>
      </c>
      <c r="B1098" s="54">
        <f t="shared" ca="1" si="142"/>
        <v>44949</v>
      </c>
      <c r="C1098" s="117">
        <f ca="1">VALUE(IFERROR(VLOOKUP(TEXT(B1098,"yyyy-mm-dd"),BDiv_RAW!$C$6:$D$1048576,2,FALSE),0))*$N$2</f>
        <v>0</v>
      </c>
      <c r="D1098" s="81">
        <f t="shared" ca="1" si="139"/>
        <v>44949</v>
      </c>
      <c r="E1098" s="54">
        <f t="shared" ca="1" si="143"/>
        <v>44949</v>
      </c>
      <c r="F1098" s="117">
        <f ca="1">VALUE(IFERROR(VLOOKUP(TEXT(E1098,"yyyy-mm-dd"),BDiv_RAW!$F$6:$G$1048576,2,FALSE),0))*$N$2</f>
        <v>0</v>
      </c>
      <c r="G1098" s="81">
        <f t="shared" ca="1" si="140"/>
        <v>44949</v>
      </c>
      <c r="H1098" s="54">
        <f t="shared" ca="1" si="144"/>
        <v>44949</v>
      </c>
      <c r="I1098" s="117">
        <f ca="1">VALUE(IFERROR(VLOOKUP(TEXT(H1098,"yyyy-mm-dd"),BDiv_RAW!$I$6:$J$1048576,2,FALSE),0))*$N$2</f>
        <v>0</v>
      </c>
      <c r="J1098" s="81">
        <f t="shared" ca="1" si="141"/>
        <v>44949</v>
      </c>
      <c r="K1098" s="54">
        <f t="shared" ca="1" si="145"/>
        <v>44949</v>
      </c>
      <c r="L1098" s="117">
        <f ca="1">VALUE(IFERROR(VLOOKUP(TEXT(K1098,"yyyy-mm-dd"),BDiv_RAW!$L$6:$M$1048576,2,FALSE),0))*$N$2</f>
        <v>0</v>
      </c>
    </row>
    <row r="1099" spans="1:12" ht="16.5">
      <c r="A1099" s="120">
        <f t="shared" ca="1" si="138"/>
        <v>44950</v>
      </c>
      <c r="B1099" s="54">
        <f t="shared" ca="1" si="142"/>
        <v>44950</v>
      </c>
      <c r="C1099" s="117">
        <f ca="1">VALUE(IFERROR(VLOOKUP(TEXT(B1099,"yyyy-mm-dd"),BDiv_RAW!$C$6:$D$1048576,2,FALSE),0))*$N$2</f>
        <v>0</v>
      </c>
      <c r="D1099" s="81">
        <f t="shared" ca="1" si="139"/>
        <v>44950</v>
      </c>
      <c r="E1099" s="54">
        <f t="shared" ca="1" si="143"/>
        <v>44950</v>
      </c>
      <c r="F1099" s="117">
        <f ca="1">VALUE(IFERROR(VLOOKUP(TEXT(E1099,"yyyy-mm-dd"),BDiv_RAW!$F$6:$G$1048576,2,FALSE),0))*$N$2</f>
        <v>0</v>
      </c>
      <c r="G1099" s="81">
        <f t="shared" ca="1" si="140"/>
        <v>44950</v>
      </c>
      <c r="H1099" s="54">
        <f t="shared" ca="1" si="144"/>
        <v>44950</v>
      </c>
      <c r="I1099" s="117">
        <f ca="1">VALUE(IFERROR(VLOOKUP(TEXT(H1099,"yyyy-mm-dd"),BDiv_RAW!$I$6:$J$1048576,2,FALSE),0))*$N$2</f>
        <v>0</v>
      </c>
      <c r="J1099" s="81">
        <f t="shared" ca="1" si="141"/>
        <v>44950</v>
      </c>
      <c r="K1099" s="54">
        <f t="shared" ca="1" si="145"/>
        <v>44950</v>
      </c>
      <c r="L1099" s="117">
        <f ca="1">VALUE(IFERROR(VLOOKUP(TEXT(K1099,"yyyy-mm-dd"),BDiv_RAW!$L$6:$M$1048576,2,FALSE),0))*$N$2</f>
        <v>0</v>
      </c>
    </row>
    <row r="1100" spans="1:12" ht="16.5">
      <c r="A1100" s="120">
        <f t="shared" ca="1" si="138"/>
        <v>44951</v>
      </c>
      <c r="B1100" s="54">
        <f t="shared" ca="1" si="142"/>
        <v>44951</v>
      </c>
      <c r="C1100" s="117">
        <f ca="1">VALUE(IFERROR(VLOOKUP(TEXT(B1100,"yyyy-mm-dd"),BDiv_RAW!$C$6:$D$1048576,2,FALSE),0))*$N$2</f>
        <v>0</v>
      </c>
      <c r="D1100" s="81">
        <f t="shared" ca="1" si="139"/>
        <v>44951</v>
      </c>
      <c r="E1100" s="54">
        <f t="shared" ca="1" si="143"/>
        <v>44951</v>
      </c>
      <c r="F1100" s="117">
        <f ca="1">VALUE(IFERROR(VLOOKUP(TEXT(E1100,"yyyy-mm-dd"),BDiv_RAW!$F$6:$G$1048576,2,FALSE),0))*$N$2</f>
        <v>0</v>
      </c>
      <c r="G1100" s="81">
        <f t="shared" ca="1" si="140"/>
        <v>44951</v>
      </c>
      <c r="H1100" s="54">
        <f t="shared" ca="1" si="144"/>
        <v>44951</v>
      </c>
      <c r="I1100" s="117">
        <f ca="1">VALUE(IFERROR(VLOOKUP(TEXT(H1100,"yyyy-mm-dd"),BDiv_RAW!$I$6:$J$1048576,2,FALSE),0))*$N$2</f>
        <v>0</v>
      </c>
      <c r="J1100" s="81">
        <f t="shared" ca="1" si="141"/>
        <v>44951</v>
      </c>
      <c r="K1100" s="54">
        <f t="shared" ca="1" si="145"/>
        <v>44951</v>
      </c>
      <c r="L1100" s="117">
        <f ca="1">VALUE(IFERROR(VLOOKUP(TEXT(K1100,"yyyy-mm-dd"),BDiv_RAW!$L$6:$M$1048576,2,FALSE),0))*$N$2</f>
        <v>0</v>
      </c>
    </row>
    <row r="1101" spans="1:12" ht="16.5">
      <c r="A1101" s="120">
        <f t="shared" ca="1" si="138"/>
        <v>44952</v>
      </c>
      <c r="B1101" s="54">
        <f t="shared" ca="1" si="142"/>
        <v>44952</v>
      </c>
      <c r="C1101" s="117">
        <f ca="1">VALUE(IFERROR(VLOOKUP(TEXT(B1101,"yyyy-mm-dd"),BDiv_RAW!$C$6:$D$1048576,2,FALSE),0))*$N$2</f>
        <v>0</v>
      </c>
      <c r="D1101" s="81">
        <f t="shared" ca="1" si="139"/>
        <v>44952</v>
      </c>
      <c r="E1101" s="54">
        <f t="shared" ca="1" si="143"/>
        <v>44952</v>
      </c>
      <c r="F1101" s="117">
        <f ca="1">VALUE(IFERROR(VLOOKUP(TEXT(E1101,"yyyy-mm-dd"),BDiv_RAW!$F$6:$G$1048576,2,FALSE),0))*$N$2</f>
        <v>0</v>
      </c>
      <c r="G1101" s="81">
        <f t="shared" ca="1" si="140"/>
        <v>44952</v>
      </c>
      <c r="H1101" s="54">
        <f t="shared" ca="1" si="144"/>
        <v>44952</v>
      </c>
      <c r="I1101" s="117">
        <f ca="1">VALUE(IFERROR(VLOOKUP(TEXT(H1101,"yyyy-mm-dd"),BDiv_RAW!$I$6:$J$1048576,2,FALSE),0))*$N$2</f>
        <v>0</v>
      </c>
      <c r="J1101" s="81">
        <f t="shared" ca="1" si="141"/>
        <v>44952</v>
      </c>
      <c r="K1101" s="54">
        <f t="shared" ca="1" si="145"/>
        <v>44952</v>
      </c>
      <c r="L1101" s="117">
        <f ca="1">VALUE(IFERROR(VLOOKUP(TEXT(K1101,"yyyy-mm-dd"),BDiv_RAW!$L$6:$M$1048576,2,FALSE),0))*$N$2</f>
        <v>0</v>
      </c>
    </row>
    <row r="1102" spans="1:12" ht="16.5">
      <c r="A1102" s="120">
        <f t="shared" ca="1" si="138"/>
        <v>44953</v>
      </c>
      <c r="B1102" s="54">
        <f t="shared" ca="1" si="142"/>
        <v>44953</v>
      </c>
      <c r="C1102" s="117">
        <f ca="1">VALUE(IFERROR(VLOOKUP(TEXT(B1102,"yyyy-mm-dd"),BDiv_RAW!$C$6:$D$1048576,2,FALSE),0))*$N$2</f>
        <v>0</v>
      </c>
      <c r="D1102" s="81">
        <f t="shared" ca="1" si="139"/>
        <v>44953</v>
      </c>
      <c r="E1102" s="54">
        <f t="shared" ca="1" si="143"/>
        <v>44953</v>
      </c>
      <c r="F1102" s="117">
        <f ca="1">VALUE(IFERROR(VLOOKUP(TEXT(E1102,"yyyy-mm-dd"),BDiv_RAW!$F$6:$G$1048576,2,FALSE),0))*$N$2</f>
        <v>0</v>
      </c>
      <c r="G1102" s="81">
        <f t="shared" ca="1" si="140"/>
        <v>44953</v>
      </c>
      <c r="H1102" s="54">
        <f t="shared" ca="1" si="144"/>
        <v>44953</v>
      </c>
      <c r="I1102" s="117">
        <f ca="1">VALUE(IFERROR(VLOOKUP(TEXT(H1102,"yyyy-mm-dd"),BDiv_RAW!$I$6:$J$1048576,2,FALSE),0))*$N$2</f>
        <v>0</v>
      </c>
      <c r="J1102" s="81">
        <f t="shared" ca="1" si="141"/>
        <v>44953</v>
      </c>
      <c r="K1102" s="54">
        <f t="shared" ca="1" si="145"/>
        <v>44953</v>
      </c>
      <c r="L1102" s="117">
        <f ca="1">VALUE(IFERROR(VLOOKUP(TEXT(K1102,"yyyy-mm-dd"),BDiv_RAW!$L$6:$M$1048576,2,FALSE),0))*$N$2</f>
        <v>0</v>
      </c>
    </row>
    <row r="1103" spans="1:12" ht="16.5">
      <c r="A1103" s="120">
        <f t="shared" ca="1" si="138"/>
        <v>44954</v>
      </c>
      <c r="B1103" s="54">
        <f t="shared" ca="1" si="142"/>
        <v>44954</v>
      </c>
      <c r="C1103" s="117">
        <f ca="1">VALUE(IFERROR(VLOOKUP(TEXT(B1103,"yyyy-mm-dd"),BDiv_RAW!$C$6:$D$1048576,2,FALSE),0))*$N$2</f>
        <v>0</v>
      </c>
      <c r="D1103" s="81">
        <f t="shared" ca="1" si="139"/>
        <v>44954</v>
      </c>
      <c r="E1103" s="54">
        <f t="shared" ca="1" si="143"/>
        <v>44954</v>
      </c>
      <c r="F1103" s="117">
        <f ca="1">VALUE(IFERROR(VLOOKUP(TEXT(E1103,"yyyy-mm-dd"),BDiv_RAW!$F$6:$G$1048576,2,FALSE),0))*$N$2</f>
        <v>0</v>
      </c>
      <c r="G1103" s="81">
        <f t="shared" ca="1" si="140"/>
        <v>44954</v>
      </c>
      <c r="H1103" s="54">
        <f t="shared" ca="1" si="144"/>
        <v>44954</v>
      </c>
      <c r="I1103" s="117">
        <f ca="1">VALUE(IFERROR(VLOOKUP(TEXT(H1103,"yyyy-mm-dd"),BDiv_RAW!$I$6:$J$1048576,2,FALSE),0))*$N$2</f>
        <v>0</v>
      </c>
      <c r="J1103" s="81">
        <f t="shared" ca="1" si="141"/>
        <v>44954</v>
      </c>
      <c r="K1103" s="54">
        <f t="shared" ca="1" si="145"/>
        <v>44954</v>
      </c>
      <c r="L1103" s="117">
        <f ca="1">VALUE(IFERROR(VLOOKUP(TEXT(K1103,"yyyy-mm-dd"),BDiv_RAW!$L$6:$M$1048576,2,FALSE),0))*$N$2</f>
        <v>0</v>
      </c>
    </row>
    <row r="1104" spans="1:12" ht="16.5">
      <c r="A1104" s="120">
        <f t="shared" ca="1" si="138"/>
        <v>44955</v>
      </c>
      <c r="B1104" s="54">
        <f t="shared" ca="1" si="142"/>
        <v>44955</v>
      </c>
      <c r="C1104" s="117">
        <f ca="1">VALUE(IFERROR(VLOOKUP(TEXT(B1104,"yyyy-mm-dd"),BDiv_RAW!$C$6:$D$1048576,2,FALSE),0))*$N$2</f>
        <v>0</v>
      </c>
      <c r="D1104" s="81">
        <f t="shared" ca="1" si="139"/>
        <v>44955</v>
      </c>
      <c r="E1104" s="54">
        <f t="shared" ca="1" si="143"/>
        <v>44955</v>
      </c>
      <c r="F1104" s="117">
        <f ca="1">VALUE(IFERROR(VLOOKUP(TEXT(E1104,"yyyy-mm-dd"),BDiv_RAW!$F$6:$G$1048576,2,FALSE),0))*$N$2</f>
        <v>0</v>
      </c>
      <c r="G1104" s="81">
        <f t="shared" ca="1" si="140"/>
        <v>44955</v>
      </c>
      <c r="H1104" s="54">
        <f t="shared" ca="1" si="144"/>
        <v>44955</v>
      </c>
      <c r="I1104" s="117">
        <f ca="1">VALUE(IFERROR(VLOOKUP(TEXT(H1104,"yyyy-mm-dd"),BDiv_RAW!$I$6:$J$1048576,2,FALSE),0))*$N$2</f>
        <v>0</v>
      </c>
      <c r="J1104" s="81">
        <f t="shared" ca="1" si="141"/>
        <v>44955</v>
      </c>
      <c r="K1104" s="54">
        <f t="shared" ca="1" si="145"/>
        <v>44955</v>
      </c>
      <c r="L1104" s="117">
        <f ca="1">VALUE(IFERROR(VLOOKUP(TEXT(K1104,"yyyy-mm-dd"),BDiv_RAW!$L$6:$M$1048576,2,FALSE),0))*$N$2</f>
        <v>0</v>
      </c>
    </row>
    <row r="1105" spans="1:12" ht="16.5">
      <c r="A1105" s="120">
        <f t="shared" ca="1" si="138"/>
        <v>44956</v>
      </c>
      <c r="B1105" s="54">
        <f t="shared" ca="1" si="142"/>
        <v>44956</v>
      </c>
      <c r="C1105" s="117">
        <f ca="1">VALUE(IFERROR(VLOOKUP(TEXT(B1105,"yyyy-mm-dd"),BDiv_RAW!$C$6:$D$1048576,2,FALSE),0))*$N$2</f>
        <v>0</v>
      </c>
      <c r="D1105" s="81">
        <f t="shared" ca="1" si="139"/>
        <v>44956</v>
      </c>
      <c r="E1105" s="54">
        <f t="shared" ca="1" si="143"/>
        <v>44956</v>
      </c>
      <c r="F1105" s="117">
        <f ca="1">VALUE(IFERROR(VLOOKUP(TEXT(E1105,"yyyy-mm-dd"),BDiv_RAW!$F$6:$G$1048576,2,FALSE),0))*$N$2</f>
        <v>0</v>
      </c>
      <c r="G1105" s="81">
        <f t="shared" ca="1" si="140"/>
        <v>44956</v>
      </c>
      <c r="H1105" s="54">
        <f t="shared" ca="1" si="144"/>
        <v>44956</v>
      </c>
      <c r="I1105" s="117">
        <f ca="1">VALUE(IFERROR(VLOOKUP(TEXT(H1105,"yyyy-mm-dd"),BDiv_RAW!$I$6:$J$1048576,2,FALSE),0))*$N$2</f>
        <v>0</v>
      </c>
      <c r="J1105" s="81">
        <f t="shared" ca="1" si="141"/>
        <v>44956</v>
      </c>
      <c r="K1105" s="54">
        <f t="shared" ca="1" si="145"/>
        <v>44956</v>
      </c>
      <c r="L1105" s="117">
        <f ca="1">VALUE(IFERROR(VLOOKUP(TEXT(K1105,"yyyy-mm-dd"),BDiv_RAW!$L$6:$M$1048576,2,FALSE),0))*$N$2</f>
        <v>0</v>
      </c>
    </row>
    <row r="1106" spans="1:12" ht="16.5">
      <c r="A1106" s="120">
        <f t="shared" ca="1" si="138"/>
        <v>44957</v>
      </c>
      <c r="B1106" s="54">
        <f t="shared" ca="1" si="142"/>
        <v>44957</v>
      </c>
      <c r="C1106" s="117">
        <f ca="1">VALUE(IFERROR(VLOOKUP(TEXT(B1106,"yyyy-mm-dd"),BDiv_RAW!$C$6:$D$1048576,2,FALSE),0))*$N$2</f>
        <v>0</v>
      </c>
      <c r="D1106" s="81">
        <f t="shared" ca="1" si="139"/>
        <v>44957</v>
      </c>
      <c r="E1106" s="54">
        <f t="shared" ca="1" si="143"/>
        <v>44957</v>
      </c>
      <c r="F1106" s="117">
        <f ca="1">VALUE(IFERROR(VLOOKUP(TEXT(E1106,"yyyy-mm-dd"),BDiv_RAW!$F$6:$G$1048576,2,FALSE),0))*$N$2</f>
        <v>0</v>
      </c>
      <c r="G1106" s="81">
        <f t="shared" ca="1" si="140"/>
        <v>44957</v>
      </c>
      <c r="H1106" s="54">
        <f t="shared" ca="1" si="144"/>
        <v>44957</v>
      </c>
      <c r="I1106" s="117">
        <f ca="1">VALUE(IFERROR(VLOOKUP(TEXT(H1106,"yyyy-mm-dd"),BDiv_RAW!$I$6:$J$1048576,2,FALSE),0))*$N$2</f>
        <v>0</v>
      </c>
      <c r="J1106" s="81">
        <f t="shared" ca="1" si="141"/>
        <v>44957</v>
      </c>
      <c r="K1106" s="54">
        <f t="shared" ca="1" si="145"/>
        <v>44957</v>
      </c>
      <c r="L1106" s="117">
        <f ca="1">VALUE(IFERROR(VLOOKUP(TEXT(K1106,"yyyy-mm-dd"),BDiv_RAW!$L$6:$M$1048576,2,FALSE),0))*$N$2</f>
        <v>0</v>
      </c>
    </row>
    <row r="1107" spans="1:12" ht="16.5">
      <c r="A1107" s="120">
        <f t="shared" ca="1" si="138"/>
        <v>44958</v>
      </c>
      <c r="B1107" s="54">
        <f t="shared" ca="1" si="142"/>
        <v>44958</v>
      </c>
      <c r="C1107" s="117">
        <f ca="1">VALUE(IFERROR(VLOOKUP(TEXT(B1107,"yyyy-mm-dd"),BDiv_RAW!$C$6:$D$1048576,2,FALSE),0))*$N$2</f>
        <v>0</v>
      </c>
      <c r="D1107" s="81">
        <f t="shared" ca="1" si="139"/>
        <v>44958</v>
      </c>
      <c r="E1107" s="54">
        <f t="shared" ca="1" si="143"/>
        <v>44958</v>
      </c>
      <c r="F1107" s="117">
        <f ca="1">VALUE(IFERROR(VLOOKUP(TEXT(E1107,"yyyy-mm-dd"),BDiv_RAW!$F$6:$G$1048576,2,FALSE),0))*$N$2</f>
        <v>0</v>
      </c>
      <c r="G1107" s="81">
        <f t="shared" ca="1" si="140"/>
        <v>44958</v>
      </c>
      <c r="H1107" s="54">
        <f t="shared" ca="1" si="144"/>
        <v>44958</v>
      </c>
      <c r="I1107" s="117">
        <f ca="1">VALUE(IFERROR(VLOOKUP(TEXT(H1107,"yyyy-mm-dd"),BDiv_RAW!$I$6:$J$1048576,2,FALSE),0))*$N$2</f>
        <v>0</v>
      </c>
      <c r="J1107" s="81">
        <f t="shared" ca="1" si="141"/>
        <v>44958</v>
      </c>
      <c r="K1107" s="54">
        <f t="shared" ca="1" si="145"/>
        <v>44958</v>
      </c>
      <c r="L1107" s="117">
        <f ca="1">VALUE(IFERROR(VLOOKUP(TEXT(K1107,"yyyy-mm-dd"),BDiv_RAW!$L$6:$M$1048576,2,FALSE),0))*$N$2</f>
        <v>0</v>
      </c>
    </row>
    <row r="1108" spans="1:12" ht="16.5">
      <c r="A1108" s="120">
        <f t="shared" ca="1" si="138"/>
        <v>44959</v>
      </c>
      <c r="B1108" s="54">
        <f t="shared" ca="1" si="142"/>
        <v>44959</v>
      </c>
      <c r="C1108" s="117">
        <f ca="1">VALUE(IFERROR(VLOOKUP(TEXT(B1108,"yyyy-mm-dd"),BDiv_RAW!$C$6:$D$1048576,2,FALSE),0))*$N$2</f>
        <v>0</v>
      </c>
      <c r="D1108" s="81">
        <f t="shared" ca="1" si="139"/>
        <v>44959</v>
      </c>
      <c r="E1108" s="54">
        <f t="shared" ca="1" si="143"/>
        <v>44959</v>
      </c>
      <c r="F1108" s="117">
        <f ca="1">VALUE(IFERROR(VLOOKUP(TEXT(E1108,"yyyy-mm-dd"),BDiv_RAW!$F$6:$G$1048576,2,FALSE),0))*$N$2</f>
        <v>0</v>
      </c>
      <c r="G1108" s="81">
        <f t="shared" ca="1" si="140"/>
        <v>44959</v>
      </c>
      <c r="H1108" s="54">
        <f t="shared" ca="1" si="144"/>
        <v>44959</v>
      </c>
      <c r="I1108" s="117">
        <f ca="1">VALUE(IFERROR(VLOOKUP(TEXT(H1108,"yyyy-mm-dd"),BDiv_RAW!$I$6:$J$1048576,2,FALSE),0))*$N$2</f>
        <v>0</v>
      </c>
      <c r="J1108" s="81">
        <f t="shared" ca="1" si="141"/>
        <v>44959</v>
      </c>
      <c r="K1108" s="54">
        <f t="shared" ca="1" si="145"/>
        <v>44959</v>
      </c>
      <c r="L1108" s="117">
        <f ca="1">VALUE(IFERROR(VLOOKUP(TEXT(K1108,"yyyy-mm-dd"),BDiv_RAW!$L$6:$M$1048576,2,FALSE),0))*$N$2</f>
        <v>0</v>
      </c>
    </row>
    <row r="1109" spans="1:12" ht="16.5">
      <c r="A1109" s="120">
        <f t="shared" ca="1" si="138"/>
        <v>44960</v>
      </c>
      <c r="B1109" s="54">
        <f t="shared" ca="1" si="142"/>
        <v>44960</v>
      </c>
      <c r="C1109" s="117">
        <f ca="1">VALUE(IFERROR(VLOOKUP(TEXT(B1109,"yyyy-mm-dd"),BDiv_RAW!$C$6:$D$1048576,2,FALSE),0))*$N$2</f>
        <v>0</v>
      </c>
      <c r="D1109" s="81">
        <f t="shared" ca="1" si="139"/>
        <v>44960</v>
      </c>
      <c r="E1109" s="54">
        <f t="shared" ca="1" si="143"/>
        <v>44960</v>
      </c>
      <c r="F1109" s="117">
        <f ca="1">VALUE(IFERROR(VLOOKUP(TEXT(E1109,"yyyy-mm-dd"),BDiv_RAW!$F$6:$G$1048576,2,FALSE),0))*$N$2</f>
        <v>0</v>
      </c>
      <c r="G1109" s="81">
        <f t="shared" ca="1" si="140"/>
        <v>44960</v>
      </c>
      <c r="H1109" s="54">
        <f t="shared" ca="1" si="144"/>
        <v>44960</v>
      </c>
      <c r="I1109" s="117">
        <f ca="1">VALUE(IFERROR(VLOOKUP(TEXT(H1109,"yyyy-mm-dd"),BDiv_RAW!$I$6:$J$1048576,2,FALSE),0))*$N$2</f>
        <v>0</v>
      </c>
      <c r="J1109" s="81">
        <f t="shared" ca="1" si="141"/>
        <v>44960</v>
      </c>
      <c r="K1109" s="54">
        <f t="shared" ca="1" si="145"/>
        <v>44960</v>
      </c>
      <c r="L1109" s="117">
        <f ca="1">VALUE(IFERROR(VLOOKUP(TEXT(K1109,"yyyy-mm-dd"),BDiv_RAW!$L$6:$M$1048576,2,FALSE),0))*$N$2</f>
        <v>0</v>
      </c>
    </row>
    <row r="1110" spans="1:12" ht="16.5">
      <c r="A1110" s="120">
        <f t="shared" ca="1" si="138"/>
        <v>44961</v>
      </c>
      <c r="B1110" s="54">
        <f t="shared" ca="1" si="142"/>
        <v>44961</v>
      </c>
      <c r="C1110" s="117">
        <f ca="1">VALUE(IFERROR(VLOOKUP(TEXT(B1110,"yyyy-mm-dd"),BDiv_RAW!$C$6:$D$1048576,2,FALSE),0))*$N$2</f>
        <v>0</v>
      </c>
      <c r="D1110" s="81">
        <f t="shared" ca="1" si="139"/>
        <v>44961</v>
      </c>
      <c r="E1110" s="54">
        <f t="shared" ca="1" si="143"/>
        <v>44961</v>
      </c>
      <c r="F1110" s="117">
        <f ca="1">VALUE(IFERROR(VLOOKUP(TEXT(E1110,"yyyy-mm-dd"),BDiv_RAW!$F$6:$G$1048576,2,FALSE),0))*$N$2</f>
        <v>0</v>
      </c>
      <c r="G1110" s="81">
        <f t="shared" ca="1" si="140"/>
        <v>44961</v>
      </c>
      <c r="H1110" s="54">
        <f t="shared" ca="1" si="144"/>
        <v>44961</v>
      </c>
      <c r="I1110" s="117">
        <f ca="1">VALUE(IFERROR(VLOOKUP(TEXT(H1110,"yyyy-mm-dd"),BDiv_RAW!$I$6:$J$1048576,2,FALSE),0))*$N$2</f>
        <v>0</v>
      </c>
      <c r="J1110" s="81">
        <f t="shared" ca="1" si="141"/>
        <v>44961</v>
      </c>
      <c r="K1110" s="54">
        <f t="shared" ca="1" si="145"/>
        <v>44961</v>
      </c>
      <c r="L1110" s="117">
        <f ca="1">VALUE(IFERROR(VLOOKUP(TEXT(K1110,"yyyy-mm-dd"),BDiv_RAW!$L$6:$M$1048576,2,FALSE),0))*$N$2</f>
        <v>0</v>
      </c>
    </row>
    <row r="1111" spans="1:12" ht="16.5">
      <c r="A1111" s="120">
        <f t="shared" ca="1" si="138"/>
        <v>44962</v>
      </c>
      <c r="B1111" s="54">
        <f t="shared" ca="1" si="142"/>
        <v>44962</v>
      </c>
      <c r="C1111" s="117">
        <f ca="1">VALUE(IFERROR(VLOOKUP(TEXT(B1111,"yyyy-mm-dd"),BDiv_RAW!$C$6:$D$1048576,2,FALSE),0))*$N$2</f>
        <v>0</v>
      </c>
      <c r="D1111" s="81">
        <f t="shared" ca="1" si="139"/>
        <v>44962</v>
      </c>
      <c r="E1111" s="54">
        <f t="shared" ca="1" si="143"/>
        <v>44962</v>
      </c>
      <c r="F1111" s="117">
        <f ca="1">VALUE(IFERROR(VLOOKUP(TEXT(E1111,"yyyy-mm-dd"),BDiv_RAW!$F$6:$G$1048576,2,FALSE),0))*$N$2</f>
        <v>0</v>
      </c>
      <c r="G1111" s="81">
        <f t="shared" ca="1" si="140"/>
        <v>44962</v>
      </c>
      <c r="H1111" s="54">
        <f t="shared" ca="1" si="144"/>
        <v>44962</v>
      </c>
      <c r="I1111" s="117">
        <f ca="1">VALUE(IFERROR(VLOOKUP(TEXT(H1111,"yyyy-mm-dd"),BDiv_RAW!$I$6:$J$1048576,2,FALSE),0))*$N$2</f>
        <v>0</v>
      </c>
      <c r="J1111" s="81">
        <f t="shared" ca="1" si="141"/>
        <v>44962</v>
      </c>
      <c r="K1111" s="54">
        <f t="shared" ca="1" si="145"/>
        <v>44962</v>
      </c>
      <c r="L1111" s="117">
        <f ca="1">VALUE(IFERROR(VLOOKUP(TEXT(K1111,"yyyy-mm-dd"),BDiv_RAW!$L$6:$M$1048576,2,FALSE),0))*$N$2</f>
        <v>0</v>
      </c>
    </row>
    <row r="1112" spans="1:12" ht="16.5">
      <c r="A1112" s="120">
        <f t="shared" ca="1" si="138"/>
        <v>44963</v>
      </c>
      <c r="B1112" s="54">
        <f t="shared" ca="1" si="142"/>
        <v>44963</v>
      </c>
      <c r="C1112" s="117">
        <f ca="1">VALUE(IFERROR(VLOOKUP(TEXT(B1112,"yyyy-mm-dd"),BDiv_RAW!$C$6:$D$1048576,2,FALSE),0))*$N$2</f>
        <v>0</v>
      </c>
      <c r="D1112" s="81">
        <f t="shared" ca="1" si="139"/>
        <v>44963</v>
      </c>
      <c r="E1112" s="54">
        <f t="shared" ca="1" si="143"/>
        <v>44963</v>
      </c>
      <c r="F1112" s="117">
        <f ca="1">VALUE(IFERROR(VLOOKUP(TEXT(E1112,"yyyy-mm-dd"),BDiv_RAW!$F$6:$G$1048576,2,FALSE),0))*$N$2</f>
        <v>0</v>
      </c>
      <c r="G1112" s="81">
        <f t="shared" ca="1" si="140"/>
        <v>44963</v>
      </c>
      <c r="H1112" s="54">
        <f t="shared" ca="1" si="144"/>
        <v>44963</v>
      </c>
      <c r="I1112" s="117">
        <f ca="1">VALUE(IFERROR(VLOOKUP(TEXT(H1112,"yyyy-mm-dd"),BDiv_RAW!$I$6:$J$1048576,2,FALSE),0))*$N$2</f>
        <v>0</v>
      </c>
      <c r="J1112" s="81">
        <f t="shared" ca="1" si="141"/>
        <v>44963</v>
      </c>
      <c r="K1112" s="54">
        <f t="shared" ca="1" si="145"/>
        <v>44963</v>
      </c>
      <c r="L1112" s="117">
        <f ca="1">VALUE(IFERROR(VLOOKUP(TEXT(K1112,"yyyy-mm-dd"),BDiv_RAW!$L$6:$M$1048576,2,FALSE),0))*$N$2</f>
        <v>0</v>
      </c>
    </row>
    <row r="1113" spans="1:12" ht="16.5">
      <c r="A1113" s="120">
        <f t="shared" ca="1" si="138"/>
        <v>44964</v>
      </c>
      <c r="B1113" s="54">
        <f t="shared" ca="1" si="142"/>
        <v>44964</v>
      </c>
      <c r="C1113" s="117">
        <f ca="1">VALUE(IFERROR(VLOOKUP(TEXT(B1113,"yyyy-mm-dd"),BDiv_RAW!$C$6:$D$1048576,2,FALSE),0))*$N$2</f>
        <v>0</v>
      </c>
      <c r="D1113" s="81">
        <f t="shared" ca="1" si="139"/>
        <v>44964</v>
      </c>
      <c r="E1113" s="54">
        <f t="shared" ca="1" si="143"/>
        <v>44964</v>
      </c>
      <c r="F1113" s="117">
        <f ca="1">VALUE(IFERROR(VLOOKUP(TEXT(E1113,"yyyy-mm-dd"),BDiv_RAW!$F$6:$G$1048576,2,FALSE),0))*$N$2</f>
        <v>0</v>
      </c>
      <c r="G1113" s="81">
        <f t="shared" ca="1" si="140"/>
        <v>44964</v>
      </c>
      <c r="H1113" s="54">
        <f t="shared" ca="1" si="144"/>
        <v>44964</v>
      </c>
      <c r="I1113" s="117">
        <f ca="1">VALUE(IFERROR(VLOOKUP(TEXT(H1113,"yyyy-mm-dd"),BDiv_RAW!$I$6:$J$1048576,2,FALSE),0))*$N$2</f>
        <v>0</v>
      </c>
      <c r="J1113" s="81">
        <f t="shared" ca="1" si="141"/>
        <v>44964</v>
      </c>
      <c r="K1113" s="54">
        <f t="shared" ca="1" si="145"/>
        <v>44964</v>
      </c>
      <c r="L1113" s="117">
        <f ca="1">VALUE(IFERROR(VLOOKUP(TEXT(K1113,"yyyy-mm-dd"),BDiv_RAW!$L$6:$M$1048576,2,FALSE),0))*$N$2</f>
        <v>0</v>
      </c>
    </row>
    <row r="1114" spans="1:12" ht="16.5">
      <c r="A1114" s="120">
        <f t="shared" ca="1" si="138"/>
        <v>44965</v>
      </c>
      <c r="B1114" s="54">
        <f t="shared" ca="1" si="142"/>
        <v>44965</v>
      </c>
      <c r="C1114" s="117">
        <f ca="1">VALUE(IFERROR(VLOOKUP(TEXT(B1114,"yyyy-mm-dd"),BDiv_RAW!$C$6:$D$1048576,2,FALSE),0))*$N$2</f>
        <v>0</v>
      </c>
      <c r="D1114" s="81">
        <f t="shared" ca="1" si="139"/>
        <v>44965</v>
      </c>
      <c r="E1114" s="54">
        <f t="shared" ca="1" si="143"/>
        <v>44965</v>
      </c>
      <c r="F1114" s="117">
        <f ca="1">VALUE(IFERROR(VLOOKUP(TEXT(E1114,"yyyy-mm-dd"),BDiv_RAW!$F$6:$G$1048576,2,FALSE),0))*$N$2</f>
        <v>0</v>
      </c>
      <c r="G1114" s="81">
        <f t="shared" ca="1" si="140"/>
        <v>44965</v>
      </c>
      <c r="H1114" s="54">
        <f t="shared" ca="1" si="144"/>
        <v>44965</v>
      </c>
      <c r="I1114" s="117">
        <f ca="1">VALUE(IFERROR(VLOOKUP(TEXT(H1114,"yyyy-mm-dd"),BDiv_RAW!$I$6:$J$1048576,2,FALSE),0))*$N$2</f>
        <v>0</v>
      </c>
      <c r="J1114" s="81">
        <f t="shared" ca="1" si="141"/>
        <v>44965</v>
      </c>
      <c r="K1114" s="54">
        <f t="shared" ca="1" si="145"/>
        <v>44965</v>
      </c>
      <c r="L1114" s="117">
        <f ca="1">VALUE(IFERROR(VLOOKUP(TEXT(K1114,"yyyy-mm-dd"),BDiv_RAW!$L$6:$M$1048576,2,FALSE),0))*$N$2</f>
        <v>0</v>
      </c>
    </row>
    <row r="1115" spans="1:12" ht="16.5">
      <c r="A1115" s="120">
        <f t="shared" ca="1" si="138"/>
        <v>44966</v>
      </c>
      <c r="B1115" s="54">
        <f t="shared" ca="1" si="142"/>
        <v>44966</v>
      </c>
      <c r="C1115" s="117">
        <f ca="1">VALUE(IFERROR(VLOOKUP(TEXT(B1115,"yyyy-mm-dd"),BDiv_RAW!$C$6:$D$1048576,2,FALSE),0))*$N$2</f>
        <v>0</v>
      </c>
      <c r="D1115" s="81">
        <f t="shared" ca="1" si="139"/>
        <v>44966</v>
      </c>
      <c r="E1115" s="54">
        <f t="shared" ca="1" si="143"/>
        <v>44966</v>
      </c>
      <c r="F1115" s="117">
        <f ca="1">VALUE(IFERROR(VLOOKUP(TEXT(E1115,"yyyy-mm-dd"),BDiv_RAW!$F$6:$G$1048576,2,FALSE),0))*$N$2</f>
        <v>0</v>
      </c>
      <c r="G1115" s="81">
        <f t="shared" ca="1" si="140"/>
        <v>44966</v>
      </c>
      <c r="H1115" s="54">
        <f t="shared" ca="1" si="144"/>
        <v>44966</v>
      </c>
      <c r="I1115" s="117">
        <f ca="1">VALUE(IFERROR(VLOOKUP(TEXT(H1115,"yyyy-mm-dd"),BDiv_RAW!$I$6:$J$1048576,2,FALSE),0))*$N$2</f>
        <v>0</v>
      </c>
      <c r="J1115" s="81">
        <f t="shared" ca="1" si="141"/>
        <v>44966</v>
      </c>
      <c r="K1115" s="54">
        <f t="shared" ca="1" si="145"/>
        <v>44966</v>
      </c>
      <c r="L1115" s="117">
        <f ca="1">VALUE(IFERROR(VLOOKUP(TEXT(K1115,"yyyy-mm-dd"),BDiv_RAW!$L$6:$M$1048576,2,FALSE),0))*$N$2</f>
        <v>0</v>
      </c>
    </row>
    <row r="1116" spans="1:12" ht="16.5">
      <c r="A1116" s="120">
        <f t="shared" ca="1" si="138"/>
        <v>44967</v>
      </c>
      <c r="B1116" s="54">
        <f t="shared" ca="1" si="142"/>
        <v>44967</v>
      </c>
      <c r="C1116" s="117">
        <f ca="1">VALUE(IFERROR(VLOOKUP(TEXT(B1116,"yyyy-mm-dd"),BDiv_RAW!$C$6:$D$1048576,2,FALSE),0))*$N$2</f>
        <v>0</v>
      </c>
      <c r="D1116" s="81">
        <f t="shared" ca="1" si="139"/>
        <v>44967</v>
      </c>
      <c r="E1116" s="54">
        <f t="shared" ca="1" si="143"/>
        <v>44967</v>
      </c>
      <c r="F1116" s="117">
        <f ca="1">VALUE(IFERROR(VLOOKUP(TEXT(E1116,"yyyy-mm-dd"),BDiv_RAW!$F$6:$G$1048576,2,FALSE),0))*$N$2</f>
        <v>0</v>
      </c>
      <c r="G1116" s="81">
        <f t="shared" ca="1" si="140"/>
        <v>44967</v>
      </c>
      <c r="H1116" s="54">
        <f t="shared" ca="1" si="144"/>
        <v>44967</v>
      </c>
      <c r="I1116" s="117">
        <f ca="1">VALUE(IFERROR(VLOOKUP(TEXT(H1116,"yyyy-mm-dd"),BDiv_RAW!$I$6:$J$1048576,2,FALSE),0))*$N$2</f>
        <v>0</v>
      </c>
      <c r="J1116" s="81">
        <f t="shared" ca="1" si="141"/>
        <v>44967</v>
      </c>
      <c r="K1116" s="54">
        <f t="shared" ca="1" si="145"/>
        <v>44967</v>
      </c>
      <c r="L1116" s="117">
        <f ca="1">VALUE(IFERROR(VLOOKUP(TEXT(K1116,"yyyy-mm-dd"),BDiv_RAW!$L$6:$M$1048576,2,FALSE),0))*$N$2</f>
        <v>0</v>
      </c>
    </row>
    <row r="1117" spans="1:12" ht="16.5">
      <c r="A1117" s="120">
        <f t="shared" ca="1" si="138"/>
        <v>44968</v>
      </c>
      <c r="B1117" s="54">
        <f t="shared" ca="1" si="142"/>
        <v>44968</v>
      </c>
      <c r="C1117" s="117">
        <f ca="1">VALUE(IFERROR(VLOOKUP(TEXT(B1117,"yyyy-mm-dd"),BDiv_RAW!$C$6:$D$1048576,2,FALSE),0))*$N$2</f>
        <v>0</v>
      </c>
      <c r="D1117" s="81">
        <f t="shared" ca="1" si="139"/>
        <v>44968</v>
      </c>
      <c r="E1117" s="54">
        <f t="shared" ca="1" si="143"/>
        <v>44968</v>
      </c>
      <c r="F1117" s="117">
        <f ca="1">VALUE(IFERROR(VLOOKUP(TEXT(E1117,"yyyy-mm-dd"),BDiv_RAW!$F$6:$G$1048576,2,FALSE),0))*$N$2</f>
        <v>0</v>
      </c>
      <c r="G1117" s="81">
        <f t="shared" ca="1" si="140"/>
        <v>44968</v>
      </c>
      <c r="H1117" s="54">
        <f t="shared" ca="1" si="144"/>
        <v>44968</v>
      </c>
      <c r="I1117" s="117">
        <f ca="1">VALUE(IFERROR(VLOOKUP(TEXT(H1117,"yyyy-mm-dd"),BDiv_RAW!$I$6:$J$1048576,2,FALSE),0))*$N$2</f>
        <v>0</v>
      </c>
      <c r="J1117" s="81">
        <f t="shared" ca="1" si="141"/>
        <v>44968</v>
      </c>
      <c r="K1117" s="54">
        <f t="shared" ca="1" si="145"/>
        <v>44968</v>
      </c>
      <c r="L1117" s="117">
        <f ca="1">VALUE(IFERROR(VLOOKUP(TEXT(K1117,"yyyy-mm-dd"),BDiv_RAW!$L$6:$M$1048576,2,FALSE),0))*$N$2</f>
        <v>0</v>
      </c>
    </row>
    <row r="1118" spans="1:12" ht="16.5">
      <c r="A1118" s="120">
        <f t="shared" ca="1" si="138"/>
        <v>44969</v>
      </c>
      <c r="B1118" s="54">
        <f t="shared" ca="1" si="142"/>
        <v>44969</v>
      </c>
      <c r="C1118" s="117">
        <f ca="1">VALUE(IFERROR(VLOOKUP(TEXT(B1118,"yyyy-mm-dd"),BDiv_RAW!$C$6:$D$1048576,2,FALSE),0))*$N$2</f>
        <v>0</v>
      </c>
      <c r="D1118" s="81">
        <f t="shared" ca="1" si="139"/>
        <v>44969</v>
      </c>
      <c r="E1118" s="54">
        <f t="shared" ca="1" si="143"/>
        <v>44969</v>
      </c>
      <c r="F1118" s="117">
        <f ca="1">VALUE(IFERROR(VLOOKUP(TEXT(E1118,"yyyy-mm-dd"),BDiv_RAW!$F$6:$G$1048576,2,FALSE),0))*$N$2</f>
        <v>0</v>
      </c>
      <c r="G1118" s="81">
        <f t="shared" ca="1" si="140"/>
        <v>44969</v>
      </c>
      <c r="H1118" s="54">
        <f t="shared" ca="1" si="144"/>
        <v>44969</v>
      </c>
      <c r="I1118" s="117">
        <f ca="1">VALUE(IFERROR(VLOOKUP(TEXT(H1118,"yyyy-mm-dd"),BDiv_RAW!$I$6:$J$1048576,2,FALSE),0))*$N$2</f>
        <v>0</v>
      </c>
      <c r="J1118" s="81">
        <f t="shared" ca="1" si="141"/>
        <v>44969</v>
      </c>
      <c r="K1118" s="54">
        <f t="shared" ca="1" si="145"/>
        <v>44969</v>
      </c>
      <c r="L1118" s="117">
        <f ca="1">VALUE(IFERROR(VLOOKUP(TEXT(K1118,"yyyy-mm-dd"),BDiv_RAW!$L$6:$M$1048576,2,FALSE),0))*$N$2</f>
        <v>0</v>
      </c>
    </row>
    <row r="1119" spans="1:12" ht="16.5">
      <c r="A1119" s="120">
        <f t="shared" ca="1" si="138"/>
        <v>44970</v>
      </c>
      <c r="B1119" s="54">
        <f t="shared" ca="1" si="142"/>
        <v>44970</v>
      </c>
      <c r="C1119" s="117">
        <f ca="1">VALUE(IFERROR(VLOOKUP(TEXT(B1119,"yyyy-mm-dd"),BDiv_RAW!$C$6:$D$1048576,2,FALSE),0))*$N$2</f>
        <v>0</v>
      </c>
      <c r="D1119" s="81">
        <f t="shared" ca="1" si="139"/>
        <v>44970</v>
      </c>
      <c r="E1119" s="54">
        <f t="shared" ca="1" si="143"/>
        <v>44970</v>
      </c>
      <c r="F1119" s="117">
        <f ca="1">VALUE(IFERROR(VLOOKUP(TEXT(E1119,"yyyy-mm-dd"),BDiv_RAW!$F$6:$G$1048576,2,FALSE),0))*$N$2</f>
        <v>0</v>
      </c>
      <c r="G1119" s="81">
        <f t="shared" ca="1" si="140"/>
        <v>44970</v>
      </c>
      <c r="H1119" s="54">
        <f t="shared" ca="1" si="144"/>
        <v>44970</v>
      </c>
      <c r="I1119" s="117">
        <f ca="1">VALUE(IFERROR(VLOOKUP(TEXT(H1119,"yyyy-mm-dd"),BDiv_RAW!$I$6:$J$1048576,2,FALSE),0))*$N$2</f>
        <v>0</v>
      </c>
      <c r="J1119" s="81">
        <f t="shared" ca="1" si="141"/>
        <v>44970</v>
      </c>
      <c r="K1119" s="54">
        <f t="shared" ca="1" si="145"/>
        <v>44970</v>
      </c>
      <c r="L1119" s="117">
        <f ca="1">VALUE(IFERROR(VLOOKUP(TEXT(K1119,"yyyy-mm-dd"),BDiv_RAW!$L$6:$M$1048576,2,FALSE),0))*$N$2</f>
        <v>0</v>
      </c>
    </row>
    <row r="1120" spans="1:12" ht="16.5">
      <c r="A1120" s="120">
        <f t="shared" ca="1" si="138"/>
        <v>44971</v>
      </c>
      <c r="B1120" s="54">
        <f t="shared" ca="1" si="142"/>
        <v>44971</v>
      </c>
      <c r="C1120" s="117">
        <f ca="1">VALUE(IFERROR(VLOOKUP(TEXT(B1120,"yyyy-mm-dd"),BDiv_RAW!$C$6:$D$1048576,2,FALSE),0))*$N$2</f>
        <v>0</v>
      </c>
      <c r="D1120" s="81">
        <f t="shared" ca="1" si="139"/>
        <v>44971</v>
      </c>
      <c r="E1120" s="54">
        <f t="shared" ca="1" si="143"/>
        <v>44971</v>
      </c>
      <c r="F1120" s="117">
        <f ca="1">VALUE(IFERROR(VLOOKUP(TEXT(E1120,"yyyy-mm-dd"),BDiv_RAW!$F$6:$G$1048576,2,FALSE),0))*$N$2</f>
        <v>0</v>
      </c>
      <c r="G1120" s="81">
        <f t="shared" ca="1" si="140"/>
        <v>44971</v>
      </c>
      <c r="H1120" s="54">
        <f t="shared" ca="1" si="144"/>
        <v>44971</v>
      </c>
      <c r="I1120" s="117">
        <f ca="1">VALUE(IFERROR(VLOOKUP(TEXT(H1120,"yyyy-mm-dd"),BDiv_RAW!$I$6:$J$1048576,2,FALSE),0))*$N$2</f>
        <v>0</v>
      </c>
      <c r="J1120" s="81">
        <f t="shared" ca="1" si="141"/>
        <v>44971</v>
      </c>
      <c r="K1120" s="54">
        <f t="shared" ca="1" si="145"/>
        <v>44971</v>
      </c>
      <c r="L1120" s="117">
        <f ca="1">VALUE(IFERROR(VLOOKUP(TEXT(K1120,"yyyy-mm-dd"),BDiv_RAW!$L$6:$M$1048576,2,FALSE),0))*$N$2</f>
        <v>0</v>
      </c>
    </row>
    <row r="1121" spans="2:2" ht="16.5">
      <c r="B1121" s="54"/>
    </row>
    <row r="1122" spans="2:2" ht="16.5">
      <c r="B1122" s="54"/>
    </row>
    <row r="1123" spans="2:2" ht="16.5">
      <c r="B1123" s="54"/>
    </row>
    <row r="1124" spans="2:2" ht="16.5">
      <c r="B1124" s="54"/>
    </row>
    <row r="1125" spans="2:2" ht="16.5">
      <c r="B1125" s="54"/>
    </row>
    <row r="1126" spans="2:2" ht="16.5">
      <c r="B1126" s="54"/>
    </row>
    <row r="1127" spans="2:2" ht="16.5">
      <c r="B1127" s="54"/>
    </row>
    <row r="1128" spans="2:2" ht="16.5">
      <c r="B1128" s="54"/>
    </row>
    <row r="1129" spans="2:2" ht="16.5">
      <c r="B1129" s="54"/>
    </row>
    <row r="1130" spans="2:2" ht="16.5">
      <c r="B1130" s="54"/>
    </row>
    <row r="1131" spans="2:2" ht="16.5">
      <c r="B1131" s="54"/>
    </row>
    <row r="1132" spans="2:2" ht="16.5">
      <c r="B1132" s="54"/>
    </row>
    <row r="1133" spans="2:2" ht="16.5">
      <c r="B1133" s="54"/>
    </row>
    <row r="1134" spans="2:2" ht="16.5">
      <c r="B1134" s="54"/>
    </row>
    <row r="1135" spans="2:2" ht="16.5">
      <c r="B1135" s="54"/>
    </row>
    <row r="1136" spans="2:2" ht="16.5">
      <c r="B1136" s="54"/>
    </row>
    <row r="1137" spans="2:2" ht="16.5">
      <c r="B1137" s="54"/>
    </row>
    <row r="1138" spans="2:2" ht="16.5">
      <c r="B1138" s="54"/>
    </row>
    <row r="1139" spans="2:2" ht="16.5">
      <c r="B1139" s="54"/>
    </row>
    <row r="1140" spans="2:2" ht="16.5">
      <c r="B1140" s="54"/>
    </row>
    <row r="1141" spans="2:2" ht="16.5">
      <c r="B1141" s="54"/>
    </row>
    <row r="1142" spans="2:2" ht="16.5">
      <c r="B1142" s="54"/>
    </row>
    <row r="1143" spans="2:2" ht="16.5">
      <c r="B1143" s="54"/>
    </row>
    <row r="1144" spans="2:2" ht="16.5">
      <c r="B1144" s="54"/>
    </row>
    <row r="1145" spans="2:2" ht="16.5">
      <c r="B1145" s="54"/>
    </row>
    <row r="1146" spans="2:2" ht="16.5">
      <c r="B1146" s="54"/>
    </row>
    <row r="1147" spans="2:2" ht="16.5">
      <c r="B1147" s="54"/>
    </row>
    <row r="1148" spans="2:2" ht="16.5">
      <c r="B1148" s="54"/>
    </row>
    <row r="1149" spans="2:2" ht="16.5">
      <c r="B1149" s="54"/>
    </row>
    <row r="1150" spans="2:2" ht="16.5">
      <c r="B1150" s="54"/>
    </row>
    <row r="1151" spans="2:2" ht="16.5">
      <c r="B1151" s="54"/>
    </row>
    <row r="1152" spans="2:2" ht="16.5">
      <c r="B1152" s="54"/>
    </row>
    <row r="1153" spans="2:2" ht="16.5">
      <c r="B1153" s="54"/>
    </row>
    <row r="1154" spans="2:2" ht="16.5">
      <c r="B1154" s="54"/>
    </row>
    <row r="1155" spans="2:2" ht="16.5">
      <c r="B1155" s="54"/>
    </row>
    <row r="1156" spans="2:2" ht="16.5">
      <c r="B1156" s="54"/>
    </row>
    <row r="1157" spans="2:2" ht="16.5">
      <c r="B1157" s="54"/>
    </row>
    <row r="1158" spans="2:2" ht="16.5">
      <c r="B1158" s="54"/>
    </row>
    <row r="1159" spans="2:2" ht="16.5">
      <c r="B1159" s="54"/>
    </row>
    <row r="1160" spans="2:2" ht="16.5">
      <c r="B1160" s="54"/>
    </row>
    <row r="1161" spans="2:2" ht="16.5">
      <c r="B1161" s="54"/>
    </row>
    <row r="1162" spans="2:2" ht="16.5">
      <c r="B1162" s="54"/>
    </row>
    <row r="1163" spans="2:2" ht="16.5">
      <c r="B1163" s="54"/>
    </row>
    <row r="1164" spans="2:2" ht="16.5">
      <c r="B1164" s="54"/>
    </row>
    <row r="1165" spans="2:2" ht="16.5">
      <c r="B1165" s="54"/>
    </row>
    <row r="1166" spans="2:2" ht="16.5">
      <c r="B1166" s="54"/>
    </row>
    <row r="1167" spans="2:2" ht="16.5">
      <c r="B1167" s="54"/>
    </row>
    <row r="1168" spans="2:2" ht="16.5">
      <c r="B1168" s="54"/>
    </row>
    <row r="1169" spans="2:2" ht="16.5">
      <c r="B1169" s="54"/>
    </row>
    <row r="1170" spans="2:2" ht="16.5">
      <c r="B1170" s="54"/>
    </row>
    <row r="1171" spans="2:2" ht="16.5">
      <c r="B1171" s="54"/>
    </row>
    <row r="1172" spans="2:2" ht="16.5">
      <c r="B1172" s="54"/>
    </row>
    <row r="1173" spans="2:2" ht="16.5">
      <c r="B1173" s="54"/>
    </row>
    <row r="1174" spans="2:2" ht="16.5">
      <c r="B1174" s="54"/>
    </row>
    <row r="1175" spans="2:2" ht="16.5">
      <c r="B1175" s="54"/>
    </row>
    <row r="1176" spans="2:2" ht="16.5">
      <c r="B1176" s="54"/>
    </row>
    <row r="1177" spans="2:2" ht="16.5">
      <c r="B1177" s="54"/>
    </row>
    <row r="1178" spans="2:2" ht="16.5">
      <c r="B1178" s="54"/>
    </row>
    <row r="1179" spans="2:2" ht="16.5">
      <c r="B1179" s="54"/>
    </row>
    <row r="1180" spans="2:2" ht="16.5">
      <c r="B1180" s="54"/>
    </row>
    <row r="1181" spans="2:2" ht="16.5">
      <c r="B1181" s="54"/>
    </row>
    <row r="1182" spans="2:2" ht="16.5">
      <c r="B1182" s="54"/>
    </row>
    <row r="1183" spans="2:2" ht="16.5">
      <c r="B1183" s="54"/>
    </row>
    <row r="1184" spans="2:2" ht="16.5">
      <c r="B1184" s="54"/>
    </row>
    <row r="1185" spans="2:2" ht="16.5">
      <c r="B1185" s="54"/>
    </row>
    <row r="1186" spans="2:2" ht="16.5">
      <c r="B1186" s="54"/>
    </row>
    <row r="1187" spans="2:2" ht="16.5">
      <c r="B1187" s="54"/>
    </row>
    <row r="1188" spans="2:2" ht="16.5">
      <c r="B1188" s="54"/>
    </row>
    <row r="1189" spans="2:2" ht="16.5">
      <c r="B1189" s="54"/>
    </row>
    <row r="1190" spans="2:2" ht="16.5">
      <c r="B1190" s="54"/>
    </row>
    <row r="1191" spans="2:2" ht="16.5">
      <c r="B1191" s="54"/>
    </row>
    <row r="1192" spans="2:2" ht="16.5">
      <c r="B1192" s="54"/>
    </row>
    <row r="1193" spans="2:2" ht="16.5">
      <c r="B1193" s="54"/>
    </row>
    <row r="1194" spans="2:2" ht="16.5">
      <c r="B1194" s="54"/>
    </row>
    <row r="1195" spans="2:2" ht="16.5">
      <c r="B1195" s="54"/>
    </row>
    <row r="1196" spans="2:2" ht="16.5">
      <c r="B1196" s="54"/>
    </row>
    <row r="1197" spans="2:2" ht="16.5">
      <c r="B1197" s="54"/>
    </row>
    <row r="1198" spans="2:2" ht="16.5">
      <c r="B1198" s="54"/>
    </row>
    <row r="1199" spans="2:2" ht="16.5">
      <c r="B1199" s="54"/>
    </row>
    <row r="1200" spans="2:2" ht="16.5">
      <c r="B1200" s="54"/>
    </row>
  </sheetData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4"/>
  <sheetViews>
    <sheetView workbookViewId="0">
      <selection activeCell="B9" sqref="B9"/>
    </sheetView>
  </sheetViews>
  <sheetFormatPr defaultRowHeight="13.5"/>
  <cols>
    <col min="1" max="1" width="11.44140625" bestFit="1" customWidth="1"/>
    <col min="4" max="4" width="11.44140625" bestFit="1" customWidth="1"/>
  </cols>
  <sheetData>
    <row r="1" spans="1:30" ht="16.5">
      <c r="A1" s="171" t="s">
        <v>77</v>
      </c>
      <c r="B1" s="171"/>
    </row>
    <row r="2" spans="1:30" ht="16.5">
      <c r="A2" s="172">
        <v>43278</v>
      </c>
      <c r="B2" s="11">
        <v>0.82699999999999996</v>
      </c>
      <c r="D2" s="119">
        <f>A2</f>
        <v>43278</v>
      </c>
      <c r="E2">
        <v>0.82699999999999996</v>
      </c>
      <c r="H2">
        <v>43278</v>
      </c>
      <c r="I2">
        <v>43370</v>
      </c>
      <c r="J2">
        <v>43461</v>
      </c>
      <c r="K2">
        <v>43554</v>
      </c>
      <c r="L2">
        <v>43645</v>
      </c>
      <c r="M2">
        <v>43736</v>
      </c>
      <c r="N2">
        <v>43823</v>
      </c>
      <c r="O2">
        <v>43828</v>
      </c>
      <c r="P2">
        <v>43920</v>
      </c>
      <c r="Q2">
        <v>44011</v>
      </c>
      <c r="R2">
        <v>44103</v>
      </c>
      <c r="S2">
        <v>44192</v>
      </c>
      <c r="T2">
        <v>44194</v>
      </c>
      <c r="U2">
        <v>44285</v>
      </c>
      <c r="V2">
        <v>44376</v>
      </c>
      <c r="W2">
        <v>44468</v>
      </c>
      <c r="X2">
        <v>44557</v>
      </c>
      <c r="Y2">
        <v>44559</v>
      </c>
      <c r="Z2">
        <v>44650</v>
      </c>
      <c r="AA2">
        <v>44741</v>
      </c>
      <c r="AB2">
        <v>44833</v>
      </c>
      <c r="AC2">
        <v>44922</v>
      </c>
      <c r="AD2">
        <v>44924</v>
      </c>
    </row>
    <row r="3" spans="1:30" ht="16.5">
      <c r="A3" s="172">
        <v>43370</v>
      </c>
      <c r="B3" s="11">
        <v>0.66500000000000004</v>
      </c>
      <c r="D3" s="119">
        <f t="shared" ref="D3:D24" si="0">A3</f>
        <v>43370</v>
      </c>
      <c r="E3">
        <v>0.66500000000000004</v>
      </c>
      <c r="H3">
        <v>0.82699999999999996</v>
      </c>
      <c r="I3">
        <v>0.66500000000000004</v>
      </c>
      <c r="J3">
        <v>4.6139999999999999</v>
      </c>
      <c r="K3">
        <v>0.65300000000000002</v>
      </c>
      <c r="L3">
        <v>0.83199999999999996</v>
      </c>
      <c r="M3">
        <v>0.66500000000000004</v>
      </c>
      <c r="N3">
        <v>5.3999999999999999E-2</v>
      </c>
      <c r="O3">
        <v>4.8010000000000002</v>
      </c>
      <c r="P3">
        <v>0.65600000000000003</v>
      </c>
      <c r="Q3">
        <v>0.86199999999999999</v>
      </c>
      <c r="R3">
        <v>0.66800000000000004</v>
      </c>
      <c r="S3">
        <v>5.3999999999999999E-2</v>
      </c>
      <c r="T3">
        <v>4.9219999999999997</v>
      </c>
      <c r="U3">
        <v>0.65600000000000003</v>
      </c>
      <c r="V3">
        <v>0.86199999999999999</v>
      </c>
      <c r="W3">
        <v>0.66800000000000004</v>
      </c>
      <c r="X3">
        <v>5.3999999999999999E-2</v>
      </c>
      <c r="Y3">
        <v>4.9219999999999997</v>
      </c>
      <c r="Z3">
        <v>0.65600000000000003</v>
      </c>
      <c r="AA3">
        <v>0.86199999999999999</v>
      </c>
      <c r="AB3">
        <v>0.66800000000000004</v>
      </c>
      <c r="AC3">
        <v>5.3999999999999999E-2</v>
      </c>
      <c r="AD3">
        <v>4.9219999999999997</v>
      </c>
    </row>
    <row r="4" spans="1:30" ht="16.5">
      <c r="A4" s="172">
        <v>43461</v>
      </c>
      <c r="B4" s="11">
        <v>4.6139999999999999</v>
      </c>
      <c r="D4" s="119">
        <f t="shared" si="0"/>
        <v>43461</v>
      </c>
      <c r="E4">
        <v>4.6139999999999999</v>
      </c>
    </row>
    <row r="5" spans="1:30" ht="16.5">
      <c r="A5" s="172">
        <v>43554</v>
      </c>
      <c r="B5" s="11">
        <v>0.65300000000000002</v>
      </c>
      <c r="D5" s="119">
        <f t="shared" si="0"/>
        <v>43554</v>
      </c>
      <c r="E5">
        <v>0.65300000000000002</v>
      </c>
    </row>
    <row r="6" spans="1:30" ht="16.5">
      <c r="A6" s="172">
        <v>43645</v>
      </c>
      <c r="B6" s="11">
        <v>0.83199999999999996</v>
      </c>
      <c r="C6" s="126"/>
      <c r="D6" s="119">
        <f t="shared" si="0"/>
        <v>43645</v>
      </c>
      <c r="E6">
        <v>0.83199999999999996</v>
      </c>
    </row>
    <row r="7" spans="1:30" ht="16.5">
      <c r="A7" s="172">
        <v>43736</v>
      </c>
      <c r="B7" s="11">
        <v>0.66500000000000004</v>
      </c>
      <c r="D7" s="119">
        <f t="shared" si="0"/>
        <v>43736</v>
      </c>
      <c r="E7">
        <v>0.66500000000000004</v>
      </c>
    </row>
    <row r="8" spans="1:30" ht="16.5">
      <c r="A8" s="172">
        <v>43823</v>
      </c>
      <c r="B8" s="11">
        <v>5.3999999999999999E-2</v>
      </c>
      <c r="D8" s="119">
        <f t="shared" si="0"/>
        <v>43823</v>
      </c>
      <c r="E8">
        <v>5.3999999999999999E-2</v>
      </c>
    </row>
    <row r="9" spans="1:30" ht="16.5">
      <c r="A9" s="172">
        <v>43828</v>
      </c>
      <c r="B9" s="11">
        <v>4.8010000000000002</v>
      </c>
      <c r="D9" s="119">
        <f t="shared" si="0"/>
        <v>43828</v>
      </c>
      <c r="E9">
        <v>4.8010000000000002</v>
      </c>
    </row>
    <row r="10" spans="1:30" ht="16.5">
      <c r="A10" s="172">
        <v>43920</v>
      </c>
      <c r="B10" s="11">
        <v>0.65600000000000003</v>
      </c>
      <c r="D10" s="119">
        <f t="shared" si="0"/>
        <v>43920</v>
      </c>
      <c r="E10">
        <v>0.65600000000000003</v>
      </c>
    </row>
    <row r="11" spans="1:30" ht="16.5">
      <c r="A11" s="172">
        <v>44011</v>
      </c>
      <c r="B11" s="11">
        <v>0.86199999999999999</v>
      </c>
      <c r="D11" s="119">
        <f t="shared" si="0"/>
        <v>44011</v>
      </c>
      <c r="E11">
        <v>0.86199999999999999</v>
      </c>
    </row>
    <row r="12" spans="1:30" ht="16.5">
      <c r="A12" s="172">
        <v>44103</v>
      </c>
      <c r="B12" s="11">
        <v>0.66800000000000004</v>
      </c>
      <c r="D12" s="119">
        <f t="shared" si="0"/>
        <v>44103</v>
      </c>
      <c r="E12">
        <v>0.66800000000000004</v>
      </c>
    </row>
    <row r="13" spans="1:30" ht="16.5">
      <c r="A13" s="172">
        <v>44192</v>
      </c>
      <c r="B13" s="11">
        <v>5.3999999999999999E-2</v>
      </c>
      <c r="D13" s="119">
        <f t="shared" si="0"/>
        <v>44192</v>
      </c>
      <c r="E13">
        <v>5.3999999999999999E-2</v>
      </c>
    </row>
    <row r="14" spans="1:30" ht="16.5">
      <c r="A14" s="172">
        <v>44194</v>
      </c>
      <c r="B14" s="11">
        <v>4.9219999999999997</v>
      </c>
      <c r="D14" s="119">
        <f t="shared" si="0"/>
        <v>44194</v>
      </c>
      <c r="E14">
        <v>4.9219999999999997</v>
      </c>
    </row>
    <row r="15" spans="1:30" ht="16.5">
      <c r="A15" s="172">
        <v>44285</v>
      </c>
      <c r="B15" s="11">
        <v>0.65600000000000003</v>
      </c>
      <c r="D15" s="119">
        <f t="shared" si="0"/>
        <v>44285</v>
      </c>
      <c r="E15">
        <v>0.65600000000000003</v>
      </c>
    </row>
    <row r="16" spans="1:30" ht="16.5">
      <c r="A16" s="172">
        <v>44376</v>
      </c>
      <c r="B16" s="11">
        <v>0.86199999999999999</v>
      </c>
      <c r="D16" s="119">
        <f t="shared" si="0"/>
        <v>44376</v>
      </c>
      <c r="E16">
        <v>0.86199999999999999</v>
      </c>
    </row>
    <row r="17" spans="1:5" ht="16.5">
      <c r="A17" s="172">
        <v>44468</v>
      </c>
      <c r="B17" s="11">
        <v>0.66800000000000004</v>
      </c>
      <c r="D17" s="119">
        <f t="shared" si="0"/>
        <v>44468</v>
      </c>
      <c r="E17">
        <v>0.66800000000000004</v>
      </c>
    </row>
    <row r="18" spans="1:5" ht="16.5">
      <c r="A18" s="172">
        <v>44557</v>
      </c>
      <c r="B18" s="11">
        <v>5.3999999999999999E-2</v>
      </c>
      <c r="D18" s="119">
        <f t="shared" si="0"/>
        <v>44557</v>
      </c>
      <c r="E18">
        <v>5.3999999999999999E-2</v>
      </c>
    </row>
    <row r="19" spans="1:5" ht="16.5">
      <c r="A19" s="172">
        <v>44559</v>
      </c>
      <c r="B19" s="11">
        <v>4.9219999999999997</v>
      </c>
      <c r="D19" s="119">
        <f t="shared" si="0"/>
        <v>44559</v>
      </c>
      <c r="E19">
        <v>4.9219999999999997</v>
      </c>
    </row>
    <row r="20" spans="1:5" ht="16.5">
      <c r="A20" s="172">
        <v>44650</v>
      </c>
      <c r="B20" s="11">
        <v>0.65600000000000003</v>
      </c>
      <c r="D20" s="119">
        <f t="shared" si="0"/>
        <v>44650</v>
      </c>
      <c r="E20">
        <v>0.65600000000000003</v>
      </c>
    </row>
    <row r="21" spans="1:5" ht="16.5">
      <c r="A21" s="172">
        <v>44741</v>
      </c>
      <c r="B21" s="11">
        <v>0.86199999999999999</v>
      </c>
      <c r="D21" s="119">
        <f t="shared" si="0"/>
        <v>44741</v>
      </c>
      <c r="E21">
        <v>0.86199999999999999</v>
      </c>
    </row>
    <row r="22" spans="1:5" ht="16.5">
      <c r="A22" s="172">
        <v>44833</v>
      </c>
      <c r="B22" s="11">
        <v>0.66800000000000004</v>
      </c>
      <c r="D22" s="119">
        <f t="shared" si="0"/>
        <v>44833</v>
      </c>
      <c r="E22">
        <v>0.66800000000000004</v>
      </c>
    </row>
    <row r="23" spans="1:5" ht="16.5">
      <c r="A23" s="172">
        <v>44922</v>
      </c>
      <c r="B23" s="11">
        <v>5.3999999999999999E-2</v>
      </c>
      <c r="D23" s="119">
        <f t="shared" si="0"/>
        <v>44922</v>
      </c>
      <c r="E23">
        <v>5.3999999999999999E-2</v>
      </c>
    </row>
    <row r="24" spans="1:5" ht="16.5">
      <c r="A24" s="172">
        <v>44924</v>
      </c>
      <c r="B24" s="11">
        <v>4.9219999999999997</v>
      </c>
      <c r="D24" s="119">
        <f t="shared" si="0"/>
        <v>44924</v>
      </c>
      <c r="E24">
        <v>4.9219999999999997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76"/>
  <sheetViews>
    <sheetView zoomScale="85" zoomScaleNormal="85" workbookViewId="0">
      <selection activeCell="E9" sqref="E9"/>
    </sheetView>
  </sheetViews>
  <sheetFormatPr defaultRowHeight="13.5"/>
  <cols>
    <col min="1" max="1" width="13.5546875" style="64" customWidth="1"/>
    <col min="2" max="2" width="15" style="78" bestFit="1" customWidth="1"/>
    <col min="3" max="3" width="15" style="70" bestFit="1" customWidth="1"/>
    <col min="4" max="4" width="15.5546875" style="70" bestFit="1" customWidth="1"/>
    <col min="5" max="5" width="11.33203125" style="70" bestFit="1" customWidth="1"/>
    <col min="6" max="6" width="11.44140625" style="70" bestFit="1" customWidth="1"/>
    <col min="7" max="7" width="12.44140625" style="70" bestFit="1" customWidth="1"/>
    <col min="8" max="8" width="10.5546875" style="70" bestFit="1" customWidth="1"/>
    <col min="9" max="9" width="11.44140625" style="70" bestFit="1" customWidth="1"/>
    <col min="10" max="10" width="11.33203125" style="70" bestFit="1" customWidth="1"/>
    <col min="11" max="11" width="9.5546875" style="70" bestFit="1" customWidth="1"/>
    <col min="12" max="12" width="11.44140625" style="70" bestFit="1" customWidth="1"/>
    <col min="13" max="13" width="10.33203125" style="70" bestFit="1" customWidth="1"/>
    <col min="14" max="14" width="8.77734375" style="70" bestFit="1" customWidth="1"/>
    <col min="15" max="15" width="10.88671875" style="70" bestFit="1" customWidth="1"/>
    <col min="16" max="16" width="8.109375" style="70" bestFit="1" customWidth="1"/>
    <col min="17" max="17" width="4.6640625" style="64" bestFit="1" customWidth="1"/>
    <col min="18" max="18" width="8.77734375" style="64" bestFit="1" customWidth="1"/>
    <col min="19" max="19" width="10.88671875" style="64" bestFit="1" customWidth="1"/>
    <col min="20" max="20" width="8.109375" style="64" bestFit="1" customWidth="1"/>
    <col min="21" max="21" width="4.6640625" style="64" bestFit="1" customWidth="1"/>
    <col min="22" max="22" width="8.77734375" style="64" bestFit="1" customWidth="1"/>
    <col min="23" max="23" width="10.88671875" style="64" bestFit="1" customWidth="1"/>
    <col min="24" max="24" width="8.109375" style="64" bestFit="1" customWidth="1"/>
    <col min="25" max="25" width="15.88671875" style="64" bestFit="1" customWidth="1"/>
    <col min="26" max="26" width="8.77734375" style="64" bestFit="1" customWidth="1"/>
    <col min="27" max="27" width="8.21875" style="64" bestFit="1" customWidth="1"/>
    <col min="28" max="28" width="8.109375" style="64" bestFit="1" customWidth="1"/>
    <col min="29" max="29" width="4.6640625" style="64" bestFit="1" customWidth="1"/>
    <col min="30" max="30" width="8.77734375" style="64" bestFit="1" customWidth="1"/>
    <col min="31" max="31" width="8.21875" style="64" bestFit="1" customWidth="1"/>
    <col min="32" max="32" width="8.109375" style="64" bestFit="1" customWidth="1"/>
    <col min="33" max="33" width="4.6640625" style="64" bestFit="1" customWidth="1"/>
    <col min="34" max="34" width="8.77734375" style="64" bestFit="1" customWidth="1"/>
    <col min="35" max="35" width="8.21875" style="64" bestFit="1" customWidth="1"/>
    <col min="36" max="36" width="8.109375" style="64" bestFit="1" customWidth="1"/>
    <col min="37" max="37" width="4.6640625" style="64" bestFit="1" customWidth="1"/>
    <col min="38" max="38" width="8.77734375" style="64" bestFit="1" customWidth="1"/>
    <col min="39" max="39" width="8.21875" style="64" bestFit="1" customWidth="1"/>
    <col min="40" max="40" width="8.109375" style="64" bestFit="1" customWidth="1"/>
    <col min="41" max="41" width="4.6640625" style="64" bestFit="1" customWidth="1"/>
    <col min="42" max="42" width="8.77734375" style="64" bestFit="1" customWidth="1"/>
    <col min="43" max="43" width="6.77734375" style="64" bestFit="1" customWidth="1"/>
    <col min="44" max="44" width="7.88671875" style="64" bestFit="1" customWidth="1"/>
    <col min="45" max="45" width="5.5546875" style="64" bestFit="1" customWidth="1"/>
    <col min="46" max="46" width="18.5546875" style="64" bestFit="1" customWidth="1"/>
    <col min="47" max="47" width="9.109375" style="64" bestFit="1" customWidth="1"/>
    <col min="48" max="48" width="18.5546875" style="64" bestFit="1" customWidth="1"/>
    <col min="49" max="49" width="11.6640625" style="64" bestFit="1" customWidth="1"/>
    <col min="50" max="50" width="16" style="64" bestFit="1" customWidth="1"/>
    <col min="51" max="51" width="16.109375" style="64" bestFit="1" customWidth="1"/>
    <col min="52" max="52" width="9.44140625" style="64" bestFit="1" customWidth="1"/>
    <col min="53" max="53" width="18.5546875" style="64" bestFit="1" customWidth="1"/>
    <col min="54" max="54" width="11.5546875" style="64" bestFit="1" customWidth="1"/>
    <col min="55" max="55" width="18.5546875" style="64" bestFit="1" customWidth="1"/>
    <col min="56" max="56" width="14.109375" style="64" bestFit="1" customWidth="1"/>
    <col min="57" max="58" width="16.109375" style="64" bestFit="1" customWidth="1"/>
    <col min="59" max="59" width="11.88671875" style="64" bestFit="1" customWidth="1"/>
    <col min="60" max="61" width="8.6640625" style="64" bestFit="1" customWidth="1"/>
    <col min="62" max="62" width="7.88671875" style="64" bestFit="1" customWidth="1"/>
    <col min="63" max="63" width="36.33203125" style="64" bestFit="1" customWidth="1"/>
    <col min="64" max="64" width="10.5546875" style="64" bestFit="1" customWidth="1"/>
    <col min="65" max="65" width="11.33203125" style="64" bestFit="1" customWidth="1"/>
    <col min="66" max="66" width="7.5546875" style="64" bestFit="1" customWidth="1"/>
    <col min="67" max="67" width="18.88671875" style="64" bestFit="1" customWidth="1"/>
    <col min="68" max="68" width="21.33203125" style="64" bestFit="1" customWidth="1"/>
    <col min="69" max="69" width="3.88671875" style="64" bestFit="1" customWidth="1"/>
    <col min="70" max="70" width="16" style="64" bestFit="1" customWidth="1"/>
    <col min="71" max="16384" width="8.88671875" style="64"/>
  </cols>
  <sheetData>
    <row r="1" spans="1:25" ht="16.5">
      <c r="B1" s="65" t="s">
        <v>568</v>
      </c>
      <c r="C1" s="66">
        <v>4</v>
      </c>
      <c r="D1" s="64"/>
      <c r="E1" s="64"/>
      <c r="F1" s="237" t="s">
        <v>570</v>
      </c>
      <c r="G1" s="239" t="s">
        <v>569</v>
      </c>
      <c r="H1" s="67" t="s">
        <v>2133</v>
      </c>
      <c r="I1" s="68"/>
      <c r="J1" s="68"/>
      <c r="K1" s="64"/>
      <c r="L1" s="64"/>
      <c r="M1" s="64"/>
      <c r="N1" s="64"/>
      <c r="O1" s="77"/>
      <c r="P1" s="64"/>
      <c r="Y1" s="77" t="s">
        <v>571</v>
      </c>
    </row>
    <row r="2" spans="1:25" ht="16.5">
      <c r="B2" s="69" t="s">
        <v>572</v>
      </c>
      <c r="C2" s="70" t="s">
        <v>2134</v>
      </c>
      <c r="E2" s="71"/>
      <c r="F2" s="238"/>
      <c r="G2" s="240"/>
      <c r="H2" s="72"/>
      <c r="I2" s="72"/>
      <c r="J2" s="72"/>
      <c r="K2" s="64"/>
      <c r="L2" s="64"/>
      <c r="M2" s="64"/>
      <c r="N2" s="64"/>
      <c r="O2" s="67"/>
      <c r="P2" s="64"/>
      <c r="Y2" s="67" t="s">
        <v>573</v>
      </c>
    </row>
    <row r="3" spans="1:25" ht="33" customHeight="1">
      <c r="B3" s="73" t="s">
        <v>574</v>
      </c>
      <c r="C3" s="241" t="s">
        <v>579</v>
      </c>
      <c r="D3" s="242"/>
      <c r="E3" s="242"/>
      <c r="F3" s="242"/>
      <c r="G3" s="242"/>
      <c r="H3" s="242"/>
      <c r="I3" s="242"/>
      <c r="J3" s="243"/>
      <c r="K3" s="64"/>
      <c r="L3" s="64"/>
      <c r="M3" s="64"/>
      <c r="N3" s="64"/>
      <c r="O3" s="77"/>
      <c r="P3" s="64"/>
      <c r="Y3" s="67" t="s">
        <v>575</v>
      </c>
    </row>
    <row r="4" spans="1:25" ht="16.5">
      <c r="B4" s="74" t="s">
        <v>576</v>
      </c>
      <c r="C4" s="64" t="s">
        <v>1615</v>
      </c>
      <c r="D4" s="74" t="s">
        <v>577</v>
      </c>
      <c r="E4" s="64">
        <v>12</v>
      </c>
      <c r="F4" s="64"/>
      <c r="G4" s="64"/>
      <c r="H4" s="64"/>
      <c r="I4" s="64"/>
      <c r="J4" s="64"/>
      <c r="K4" s="64"/>
      <c r="L4" s="64"/>
      <c r="M4" s="64"/>
      <c r="N4" s="64"/>
      <c r="O4" s="67"/>
      <c r="P4" s="64"/>
      <c r="Y4" s="67" t="s">
        <v>578</v>
      </c>
    </row>
    <row r="5" spans="1:25" ht="16.5" customHeight="1">
      <c r="A5" s="75"/>
      <c r="B5" s="79" t="s">
        <v>580</v>
      </c>
      <c r="C5" s="79" t="s">
        <v>581</v>
      </c>
      <c r="D5" s="79" t="s">
        <v>582</v>
      </c>
      <c r="E5" s="79" t="s">
        <v>583</v>
      </c>
      <c r="F5" s="79" t="s">
        <v>584</v>
      </c>
      <c r="G5" s="79" t="s">
        <v>585</v>
      </c>
      <c r="H5" s="79" t="s">
        <v>586</v>
      </c>
      <c r="I5" s="79" t="s">
        <v>587</v>
      </c>
      <c r="J5" s="79" t="s">
        <v>588</v>
      </c>
      <c r="K5" s="79" t="s">
        <v>589</v>
      </c>
      <c r="L5" s="79" t="s">
        <v>590</v>
      </c>
      <c r="M5" s="79" t="s">
        <v>591</v>
      </c>
      <c r="N5" s="64"/>
      <c r="O5" s="64"/>
      <c r="P5" s="64"/>
    </row>
    <row r="6" spans="1:25">
      <c r="B6" s="112">
        <v>42730</v>
      </c>
      <c r="C6" s="76" t="s">
        <v>285</v>
      </c>
      <c r="D6" s="76" t="s">
        <v>1910</v>
      </c>
      <c r="E6" s="112">
        <v>42572</v>
      </c>
      <c r="F6" s="76" t="s">
        <v>100</v>
      </c>
      <c r="G6" s="76" t="s">
        <v>2163</v>
      </c>
      <c r="H6" s="76" t="s">
        <v>622</v>
      </c>
      <c r="I6" s="76" t="s">
        <v>145</v>
      </c>
      <c r="J6" s="76" t="s">
        <v>1619</v>
      </c>
      <c r="K6" s="76" t="s">
        <v>593</v>
      </c>
      <c r="L6" s="76" t="s">
        <v>142</v>
      </c>
      <c r="M6" s="76" t="s">
        <v>1620</v>
      </c>
      <c r="N6" s="64"/>
      <c r="O6" s="64"/>
      <c r="P6" s="64"/>
    </row>
    <row r="7" spans="1:25">
      <c r="B7" s="112">
        <v>42731</v>
      </c>
      <c r="C7" s="76" t="s">
        <v>286</v>
      </c>
      <c r="D7" s="76" t="s">
        <v>1641</v>
      </c>
      <c r="E7" s="112">
        <v>42620</v>
      </c>
      <c r="F7" s="76" t="s">
        <v>103</v>
      </c>
      <c r="G7" s="76" t="s">
        <v>1685</v>
      </c>
      <c r="H7" s="76" t="s">
        <v>624</v>
      </c>
      <c r="I7" s="76" t="s">
        <v>146</v>
      </c>
      <c r="J7" s="76" t="s">
        <v>1622</v>
      </c>
      <c r="K7" s="76" t="s">
        <v>797</v>
      </c>
      <c r="L7" s="76" t="s">
        <v>143</v>
      </c>
      <c r="M7" s="76" t="s">
        <v>1623</v>
      </c>
      <c r="N7" s="64"/>
      <c r="O7" s="64"/>
      <c r="P7" s="64"/>
    </row>
    <row r="8" spans="1:25">
      <c r="B8" s="112">
        <v>42732</v>
      </c>
      <c r="C8" s="76" t="s">
        <v>287</v>
      </c>
      <c r="D8" s="76" t="s">
        <v>2150</v>
      </c>
      <c r="E8" s="112">
        <v>42621</v>
      </c>
      <c r="F8" s="76" t="s">
        <v>104</v>
      </c>
      <c r="G8" s="76" t="s">
        <v>2164</v>
      </c>
      <c r="H8" s="76" t="s">
        <v>801</v>
      </c>
      <c r="I8" s="76" t="s">
        <v>151</v>
      </c>
      <c r="J8" s="76" t="s">
        <v>1625</v>
      </c>
      <c r="K8" s="76" t="s">
        <v>798</v>
      </c>
      <c r="L8" s="76" t="s">
        <v>144</v>
      </c>
      <c r="M8" s="76" t="s">
        <v>1626</v>
      </c>
      <c r="N8" s="64"/>
      <c r="O8" s="64"/>
      <c r="P8" s="64"/>
    </row>
    <row r="9" spans="1:25">
      <c r="B9" s="112">
        <v>42733</v>
      </c>
      <c r="C9" s="76" t="s">
        <v>288</v>
      </c>
      <c r="D9" s="76" t="s">
        <v>1623</v>
      </c>
      <c r="E9" s="112">
        <v>42625</v>
      </c>
      <c r="F9" s="76" t="s">
        <v>105</v>
      </c>
      <c r="G9" s="76" t="s">
        <v>2165</v>
      </c>
      <c r="H9" s="76" t="s">
        <v>802</v>
      </c>
      <c r="I9" s="76" t="s">
        <v>152</v>
      </c>
      <c r="J9" s="76" t="s">
        <v>1627</v>
      </c>
      <c r="K9" s="76" t="s">
        <v>622</v>
      </c>
      <c r="L9" s="76" t="s">
        <v>145</v>
      </c>
      <c r="M9" s="76" t="s">
        <v>1628</v>
      </c>
      <c r="N9" s="64"/>
      <c r="O9" s="64"/>
      <c r="P9" s="64"/>
    </row>
    <row r="10" spans="1:25">
      <c r="B10" s="112">
        <v>42914</v>
      </c>
      <c r="C10" s="76" t="s">
        <v>393</v>
      </c>
      <c r="D10" s="76" t="s">
        <v>1836</v>
      </c>
      <c r="E10" s="112">
        <v>42769</v>
      </c>
      <c r="F10" s="76" t="s">
        <v>310</v>
      </c>
      <c r="G10" s="76" t="s">
        <v>2166</v>
      </c>
      <c r="H10" s="76" t="s">
        <v>630</v>
      </c>
      <c r="I10" s="76" t="s">
        <v>153</v>
      </c>
      <c r="J10" s="76" t="s">
        <v>1629</v>
      </c>
      <c r="K10" s="76" t="s">
        <v>799</v>
      </c>
      <c r="L10" s="76" t="s">
        <v>147</v>
      </c>
      <c r="M10" s="76" t="s">
        <v>1630</v>
      </c>
      <c r="N10" s="64"/>
      <c r="O10" s="64"/>
      <c r="P10" s="64"/>
    </row>
    <row r="11" spans="1:25">
      <c r="B11" s="112">
        <v>42915</v>
      </c>
      <c r="C11" s="76" t="s">
        <v>126</v>
      </c>
      <c r="D11" s="76" t="s">
        <v>2089</v>
      </c>
      <c r="E11" s="112">
        <v>42864</v>
      </c>
      <c r="F11" s="76" t="s">
        <v>109</v>
      </c>
      <c r="G11" s="76" t="s">
        <v>2167</v>
      </c>
      <c r="H11" s="76" t="s">
        <v>632</v>
      </c>
      <c r="I11" s="76" t="s">
        <v>154</v>
      </c>
      <c r="J11" s="76" t="s">
        <v>1632</v>
      </c>
      <c r="K11" s="76" t="s">
        <v>800</v>
      </c>
      <c r="L11" s="76" t="s">
        <v>148</v>
      </c>
      <c r="M11" s="76" t="s">
        <v>1633</v>
      </c>
      <c r="N11" s="64"/>
      <c r="O11" s="64"/>
      <c r="P11" s="64"/>
    </row>
    <row r="12" spans="1:25">
      <c r="B12" s="112">
        <v>43095</v>
      </c>
      <c r="C12" s="76" t="s">
        <v>497</v>
      </c>
      <c r="D12" s="76" t="s">
        <v>2077</v>
      </c>
      <c r="E12" s="112">
        <v>42873</v>
      </c>
      <c r="F12" s="76" t="s">
        <v>111</v>
      </c>
      <c r="G12" s="76" t="s">
        <v>2168</v>
      </c>
      <c r="H12" s="76" t="s">
        <v>633</v>
      </c>
      <c r="I12" s="76" t="s">
        <v>155</v>
      </c>
      <c r="J12" s="76" t="s">
        <v>1635</v>
      </c>
      <c r="K12" s="76" t="s">
        <v>626</v>
      </c>
      <c r="L12" s="76" t="s">
        <v>149</v>
      </c>
      <c r="M12" s="76" t="s">
        <v>1636</v>
      </c>
      <c r="N12" s="64"/>
      <c r="O12" s="64"/>
      <c r="P12" s="64"/>
    </row>
    <row r="13" spans="1:25">
      <c r="B13" s="112">
        <v>43096</v>
      </c>
      <c r="C13" s="76" t="s">
        <v>498</v>
      </c>
      <c r="D13" s="76" t="s">
        <v>2151</v>
      </c>
      <c r="E13" s="112">
        <v>42874</v>
      </c>
      <c r="F13" s="76" t="s">
        <v>112</v>
      </c>
      <c r="G13" s="76" t="s">
        <v>2169</v>
      </c>
      <c r="H13" s="76" t="s">
        <v>635</v>
      </c>
      <c r="I13" s="76" t="s">
        <v>156</v>
      </c>
      <c r="J13" s="76" t="s">
        <v>1637</v>
      </c>
      <c r="K13" s="76" t="s">
        <v>628</v>
      </c>
      <c r="L13" s="76" t="s">
        <v>150</v>
      </c>
      <c r="M13" s="76" t="s">
        <v>1638</v>
      </c>
      <c r="N13" s="64"/>
      <c r="O13" s="64"/>
      <c r="P13" s="64"/>
    </row>
    <row r="14" spans="1:25">
      <c r="B14" s="112">
        <v>43097</v>
      </c>
      <c r="C14" s="76" t="s">
        <v>499</v>
      </c>
      <c r="D14" s="76" t="s">
        <v>2152</v>
      </c>
      <c r="E14" s="112">
        <v>42879</v>
      </c>
      <c r="F14" s="76" t="s">
        <v>113</v>
      </c>
      <c r="G14" s="76" t="s">
        <v>2170</v>
      </c>
      <c r="H14" s="76" t="s">
        <v>639</v>
      </c>
      <c r="I14" s="76" t="s">
        <v>158</v>
      </c>
      <c r="J14" s="76" t="s">
        <v>1639</v>
      </c>
      <c r="K14" s="76" t="s">
        <v>802</v>
      </c>
      <c r="L14" s="76" t="s">
        <v>152</v>
      </c>
      <c r="M14" s="76" t="s">
        <v>1640</v>
      </c>
      <c r="N14" s="64"/>
      <c r="O14" s="64"/>
      <c r="P14" s="64"/>
    </row>
    <row r="15" spans="1:25">
      <c r="B15" s="112">
        <v>43278</v>
      </c>
      <c r="C15" s="76" t="s">
        <v>1211</v>
      </c>
      <c r="D15" s="76" t="s">
        <v>1836</v>
      </c>
      <c r="E15" s="112">
        <v>42880</v>
      </c>
      <c r="F15" s="76" t="s">
        <v>114</v>
      </c>
      <c r="G15" s="76" t="s">
        <v>2171</v>
      </c>
      <c r="H15" s="76" t="s">
        <v>641</v>
      </c>
      <c r="I15" s="76" t="s">
        <v>159</v>
      </c>
      <c r="J15" s="76" t="s">
        <v>1642</v>
      </c>
      <c r="K15" s="76" t="s">
        <v>630</v>
      </c>
      <c r="L15" s="76" t="s">
        <v>153</v>
      </c>
      <c r="M15" s="76" t="s">
        <v>1643</v>
      </c>
      <c r="N15" s="64"/>
      <c r="O15" s="64"/>
      <c r="P15" s="64"/>
    </row>
    <row r="16" spans="1:25">
      <c r="B16" s="112">
        <v>43279</v>
      </c>
      <c r="C16" s="76" t="s">
        <v>1183</v>
      </c>
      <c r="D16" s="76" t="s">
        <v>2153</v>
      </c>
      <c r="E16" s="112">
        <v>42881</v>
      </c>
      <c r="F16" s="76" t="s">
        <v>115</v>
      </c>
      <c r="G16" s="76" t="s">
        <v>2172</v>
      </c>
      <c r="H16" s="76" t="s">
        <v>609</v>
      </c>
      <c r="I16" s="76" t="s">
        <v>78</v>
      </c>
      <c r="J16" s="76" t="s">
        <v>1645</v>
      </c>
      <c r="K16" s="76" t="s">
        <v>632</v>
      </c>
      <c r="L16" s="76" t="s">
        <v>154</v>
      </c>
      <c r="M16" s="76" t="s">
        <v>1646</v>
      </c>
      <c r="N16" s="64"/>
      <c r="O16" s="64"/>
      <c r="P16" s="64"/>
    </row>
    <row r="17" spans="2:16">
      <c r="B17" s="112">
        <v>43280</v>
      </c>
      <c r="C17" s="76" t="s">
        <v>1185</v>
      </c>
      <c r="D17" s="76" t="s">
        <v>1926</v>
      </c>
      <c r="E17" s="112">
        <v>42885</v>
      </c>
      <c r="F17" s="76" t="s">
        <v>116</v>
      </c>
      <c r="G17" s="76" t="s">
        <v>2173</v>
      </c>
      <c r="H17" s="76" t="s">
        <v>803</v>
      </c>
      <c r="I17" s="76" t="s">
        <v>161</v>
      </c>
      <c r="J17" s="76" t="s">
        <v>1647</v>
      </c>
      <c r="K17" s="76" t="s">
        <v>633</v>
      </c>
      <c r="L17" s="76" t="s">
        <v>155</v>
      </c>
      <c r="M17" s="76" t="s">
        <v>1648</v>
      </c>
      <c r="N17" s="64"/>
      <c r="O17" s="64"/>
      <c r="P17" s="64"/>
    </row>
    <row r="18" spans="2:16">
      <c r="B18" s="112">
        <v>43458</v>
      </c>
      <c r="C18" s="76" t="s">
        <v>1427</v>
      </c>
      <c r="D18" s="76" t="s">
        <v>2009</v>
      </c>
      <c r="E18" s="112">
        <v>42886</v>
      </c>
      <c r="F18" s="76" t="s">
        <v>117</v>
      </c>
      <c r="G18" s="76" t="s">
        <v>2174</v>
      </c>
      <c r="H18" s="76" t="s">
        <v>645</v>
      </c>
      <c r="I18" s="76" t="s">
        <v>162</v>
      </c>
      <c r="J18" s="76" t="s">
        <v>1650</v>
      </c>
      <c r="K18" s="76" t="s">
        <v>635</v>
      </c>
      <c r="L18" s="76" t="s">
        <v>156</v>
      </c>
      <c r="M18" s="76" t="s">
        <v>1651</v>
      </c>
      <c r="N18" s="64"/>
      <c r="O18" s="64"/>
      <c r="P18" s="64"/>
    </row>
    <row r="19" spans="2:16">
      <c r="B19" s="112">
        <v>43460</v>
      </c>
      <c r="C19" s="76" t="s">
        <v>1428</v>
      </c>
      <c r="D19" s="76" t="s">
        <v>1641</v>
      </c>
      <c r="E19" s="112">
        <v>42887</v>
      </c>
      <c r="F19" s="76" t="s">
        <v>118</v>
      </c>
      <c r="G19" s="76" t="s">
        <v>2175</v>
      </c>
      <c r="H19" s="76" t="s">
        <v>647</v>
      </c>
      <c r="I19" s="76" t="s">
        <v>163</v>
      </c>
      <c r="J19" s="76" t="s">
        <v>1653</v>
      </c>
      <c r="K19" s="76" t="s">
        <v>637</v>
      </c>
      <c r="L19" s="76" t="s">
        <v>157</v>
      </c>
      <c r="M19" s="76" t="s">
        <v>1654</v>
      </c>
      <c r="N19" s="64"/>
      <c r="O19" s="64"/>
      <c r="P19" s="64"/>
    </row>
    <row r="20" spans="2:16">
      <c r="B20" s="112">
        <v>43461</v>
      </c>
      <c r="C20" s="76" t="s">
        <v>1241</v>
      </c>
      <c r="D20" s="76" t="s">
        <v>2154</v>
      </c>
      <c r="E20" s="112">
        <v>42888</v>
      </c>
      <c r="F20" s="76" t="s">
        <v>119</v>
      </c>
      <c r="G20" s="76" t="s">
        <v>2176</v>
      </c>
      <c r="H20" s="76" t="s">
        <v>611</v>
      </c>
      <c r="I20" s="76" t="s">
        <v>80</v>
      </c>
      <c r="J20" s="76" t="s">
        <v>1655</v>
      </c>
      <c r="K20" s="76" t="s">
        <v>639</v>
      </c>
      <c r="L20" s="76" t="s">
        <v>158</v>
      </c>
      <c r="M20" s="76" t="s">
        <v>1656</v>
      </c>
      <c r="N20" s="64"/>
      <c r="O20" s="64"/>
      <c r="P20" s="64"/>
    </row>
    <row r="21" spans="2:16">
      <c r="B21" s="112">
        <v>43462</v>
      </c>
      <c r="C21" s="76" t="s">
        <v>1243</v>
      </c>
      <c r="D21" s="76" t="s">
        <v>2155</v>
      </c>
      <c r="E21" s="112">
        <v>42893</v>
      </c>
      <c r="F21" s="76" t="s">
        <v>120</v>
      </c>
      <c r="G21" s="76" t="s">
        <v>2177</v>
      </c>
      <c r="H21" s="76" t="s">
        <v>652</v>
      </c>
      <c r="I21" s="76" t="s">
        <v>166</v>
      </c>
      <c r="J21" s="76" t="s">
        <v>1657</v>
      </c>
      <c r="K21" s="76" t="s">
        <v>641</v>
      </c>
      <c r="L21" s="76" t="s">
        <v>159</v>
      </c>
      <c r="M21" s="76" t="s">
        <v>1658</v>
      </c>
      <c r="N21" s="64"/>
      <c r="O21" s="64"/>
      <c r="P21" s="64"/>
    </row>
    <row r="22" spans="2:16">
      <c r="B22" s="76" t="s">
        <v>2160</v>
      </c>
      <c r="C22" s="76" t="s">
        <v>2156</v>
      </c>
      <c r="D22" s="76" t="s">
        <v>1836</v>
      </c>
      <c r="E22" s="112">
        <v>42894</v>
      </c>
      <c r="F22" s="76" t="s">
        <v>121</v>
      </c>
      <c r="G22" s="76" t="s">
        <v>2178</v>
      </c>
      <c r="H22" s="76" t="s">
        <v>613</v>
      </c>
      <c r="I22" s="76" t="s">
        <v>82</v>
      </c>
      <c r="J22" s="76" t="s">
        <v>1659</v>
      </c>
      <c r="K22" s="76" t="s">
        <v>643</v>
      </c>
      <c r="L22" s="76" t="s">
        <v>160</v>
      </c>
      <c r="M22" s="76" t="s">
        <v>1660</v>
      </c>
      <c r="N22" s="64"/>
      <c r="O22" s="64"/>
      <c r="P22" s="64"/>
    </row>
    <row r="23" spans="2:16">
      <c r="B23" s="76" t="s">
        <v>2161</v>
      </c>
      <c r="C23" s="76" t="s">
        <v>2157</v>
      </c>
      <c r="D23" s="76" t="s">
        <v>2062</v>
      </c>
      <c r="E23" s="112">
        <v>42895</v>
      </c>
      <c r="F23" s="76" t="s">
        <v>384</v>
      </c>
      <c r="G23" s="76" t="s">
        <v>2179</v>
      </c>
      <c r="H23" s="76" t="s">
        <v>614</v>
      </c>
      <c r="I23" s="76" t="s">
        <v>83</v>
      </c>
      <c r="J23" s="76" t="s">
        <v>1661</v>
      </c>
      <c r="K23" s="76" t="s">
        <v>609</v>
      </c>
      <c r="L23" s="76" t="s">
        <v>78</v>
      </c>
      <c r="M23" s="76" t="s">
        <v>1662</v>
      </c>
      <c r="N23" s="64"/>
      <c r="O23" s="64"/>
      <c r="P23" s="64"/>
    </row>
    <row r="24" spans="2:16">
      <c r="B24" s="76" t="s">
        <v>2162</v>
      </c>
      <c r="C24" s="76" t="s">
        <v>2158</v>
      </c>
      <c r="D24" s="76" t="s">
        <v>1646</v>
      </c>
      <c r="E24" s="112">
        <v>42900</v>
      </c>
      <c r="F24" s="76" t="s">
        <v>387</v>
      </c>
      <c r="G24" s="76" t="s">
        <v>2180</v>
      </c>
      <c r="H24" s="76" t="s">
        <v>618</v>
      </c>
      <c r="I24" s="76" t="s">
        <v>87</v>
      </c>
      <c r="J24" s="76" t="s">
        <v>1663</v>
      </c>
      <c r="K24" s="76" t="s">
        <v>803</v>
      </c>
      <c r="L24" s="76" t="s">
        <v>161</v>
      </c>
      <c r="M24" s="76" t="s">
        <v>1664</v>
      </c>
      <c r="N24" s="64"/>
      <c r="O24" s="64"/>
      <c r="P24" s="64"/>
    </row>
    <row r="25" spans="2:16">
      <c r="B25" s="76" t="s">
        <v>592</v>
      </c>
      <c r="C25" s="76"/>
      <c r="D25" s="76"/>
      <c r="E25" s="112">
        <v>42901</v>
      </c>
      <c r="F25" s="76" t="s">
        <v>122</v>
      </c>
      <c r="G25" s="76" t="s">
        <v>2181</v>
      </c>
      <c r="H25" s="76" t="s">
        <v>658</v>
      </c>
      <c r="I25" s="76" t="s">
        <v>169</v>
      </c>
      <c r="J25" s="76" t="s">
        <v>1665</v>
      </c>
      <c r="K25" s="76" t="s">
        <v>610</v>
      </c>
      <c r="L25" s="76" t="s">
        <v>79</v>
      </c>
      <c r="M25" s="76" t="s">
        <v>1666</v>
      </c>
      <c r="N25" s="64"/>
      <c r="O25" s="64"/>
      <c r="P25" s="64"/>
    </row>
    <row r="26" spans="2:16">
      <c r="B26" s="76" t="s">
        <v>592</v>
      </c>
      <c r="C26" s="76"/>
      <c r="D26" s="76"/>
      <c r="E26" s="112">
        <v>42902</v>
      </c>
      <c r="F26" s="76" t="s">
        <v>123</v>
      </c>
      <c r="G26" s="76" t="s">
        <v>2182</v>
      </c>
      <c r="H26" s="76" t="s">
        <v>621</v>
      </c>
      <c r="I26" s="76" t="s">
        <v>90</v>
      </c>
      <c r="J26" s="76" t="s">
        <v>1667</v>
      </c>
      <c r="K26" s="76" t="s">
        <v>645</v>
      </c>
      <c r="L26" s="76" t="s">
        <v>162</v>
      </c>
      <c r="M26" s="76" t="s">
        <v>1668</v>
      </c>
      <c r="N26" s="64"/>
      <c r="O26" s="64"/>
      <c r="P26" s="64"/>
    </row>
    <row r="27" spans="2:16">
      <c r="B27" s="76" t="s">
        <v>592</v>
      </c>
      <c r="C27" s="76"/>
      <c r="D27" s="76"/>
      <c r="E27" s="112">
        <v>42905</v>
      </c>
      <c r="F27" s="76" t="s">
        <v>124</v>
      </c>
      <c r="G27" s="76" t="s">
        <v>2183</v>
      </c>
      <c r="H27" s="76" t="s">
        <v>627</v>
      </c>
      <c r="I27" s="76" t="s">
        <v>93</v>
      </c>
      <c r="J27" s="76" t="s">
        <v>1669</v>
      </c>
      <c r="K27" s="76" t="s">
        <v>647</v>
      </c>
      <c r="L27" s="76" t="s">
        <v>163</v>
      </c>
      <c r="M27" s="76" t="s">
        <v>1670</v>
      </c>
      <c r="N27" s="64"/>
      <c r="O27" s="64"/>
      <c r="P27" s="64"/>
    </row>
    <row r="28" spans="2:16">
      <c r="B28" s="76" t="s">
        <v>592</v>
      </c>
      <c r="C28" s="76"/>
      <c r="D28" s="76"/>
      <c r="E28" s="112">
        <v>42907</v>
      </c>
      <c r="F28" s="76" t="s">
        <v>125</v>
      </c>
      <c r="G28" s="76" t="s">
        <v>2184</v>
      </c>
      <c r="H28" s="76" t="s">
        <v>629</v>
      </c>
      <c r="I28" s="76" t="s">
        <v>94</v>
      </c>
      <c r="J28" s="76" t="s">
        <v>1671</v>
      </c>
      <c r="K28" s="76" t="s">
        <v>649</v>
      </c>
      <c r="L28" s="76" t="s">
        <v>164</v>
      </c>
      <c r="M28" s="76" t="s">
        <v>1672</v>
      </c>
      <c r="N28" s="64"/>
      <c r="O28" s="64"/>
      <c r="P28" s="64"/>
    </row>
    <row r="29" spans="2:16">
      <c r="B29" s="76" t="s">
        <v>592</v>
      </c>
      <c r="C29" s="76"/>
      <c r="D29" s="76"/>
      <c r="E29" s="112">
        <v>42915</v>
      </c>
      <c r="F29" s="76" t="s">
        <v>126</v>
      </c>
      <c r="G29" s="76" t="s">
        <v>2185</v>
      </c>
      <c r="H29" s="76" t="s">
        <v>808</v>
      </c>
      <c r="I29" s="76" t="s">
        <v>174</v>
      </c>
      <c r="J29" s="76" t="s">
        <v>1673</v>
      </c>
      <c r="K29" s="76" t="s">
        <v>804</v>
      </c>
      <c r="L29" s="76" t="s">
        <v>165</v>
      </c>
      <c r="M29" s="76" t="s">
        <v>1674</v>
      </c>
      <c r="N29" s="64"/>
      <c r="O29" s="64"/>
      <c r="P29" s="64"/>
    </row>
    <row r="30" spans="2:16">
      <c r="B30" s="76" t="s">
        <v>592</v>
      </c>
      <c r="C30" s="76"/>
      <c r="D30" s="76"/>
      <c r="E30" s="112">
        <v>42921</v>
      </c>
      <c r="F30" s="76" t="s">
        <v>395</v>
      </c>
      <c r="G30" s="76" t="s">
        <v>2186</v>
      </c>
      <c r="H30" s="76" t="s">
        <v>664</v>
      </c>
      <c r="I30" s="76" t="s">
        <v>175</v>
      </c>
      <c r="J30" s="76" t="s">
        <v>1675</v>
      </c>
      <c r="K30" s="76" t="s">
        <v>611</v>
      </c>
      <c r="L30" s="76" t="s">
        <v>80</v>
      </c>
      <c r="M30" s="76" t="s">
        <v>1676</v>
      </c>
      <c r="N30" s="64"/>
      <c r="O30" s="64"/>
      <c r="P30" s="64"/>
    </row>
    <row r="31" spans="2:16">
      <c r="B31" s="76" t="s">
        <v>592</v>
      </c>
      <c r="C31" s="76"/>
      <c r="D31" s="76"/>
      <c r="E31" s="112">
        <v>42922</v>
      </c>
      <c r="F31" s="76" t="s">
        <v>128</v>
      </c>
      <c r="G31" s="76" t="s">
        <v>2187</v>
      </c>
      <c r="H31" s="76" t="s">
        <v>667</v>
      </c>
      <c r="I31" s="76" t="s">
        <v>180</v>
      </c>
      <c r="J31" s="76" t="s">
        <v>1677</v>
      </c>
      <c r="K31" s="76" t="s">
        <v>612</v>
      </c>
      <c r="L31" s="76" t="s">
        <v>81</v>
      </c>
      <c r="M31" s="76" t="s">
        <v>1678</v>
      </c>
      <c r="N31" s="64"/>
      <c r="O31" s="64"/>
      <c r="P31" s="64"/>
    </row>
    <row r="32" spans="2:16">
      <c r="B32" s="76" t="s">
        <v>592</v>
      </c>
      <c r="C32" s="76"/>
      <c r="D32" s="76"/>
      <c r="E32" s="112">
        <v>42926</v>
      </c>
      <c r="F32" s="76" t="s">
        <v>129</v>
      </c>
      <c r="G32" s="76" t="s">
        <v>2188</v>
      </c>
      <c r="H32" s="76" t="s">
        <v>818</v>
      </c>
      <c r="I32" s="76" t="s">
        <v>186</v>
      </c>
      <c r="J32" s="76" t="s">
        <v>1679</v>
      </c>
      <c r="K32" s="76" t="s">
        <v>652</v>
      </c>
      <c r="L32" s="76" t="s">
        <v>166</v>
      </c>
      <c r="M32" s="76" t="s">
        <v>1680</v>
      </c>
      <c r="N32" s="64"/>
      <c r="O32" s="64"/>
      <c r="P32" s="64"/>
    </row>
    <row r="33" spans="2:16">
      <c r="B33" s="76" t="s">
        <v>592</v>
      </c>
      <c r="C33" s="76"/>
      <c r="D33" s="76"/>
      <c r="E33" s="112">
        <v>42927</v>
      </c>
      <c r="F33" s="76" t="s">
        <v>397</v>
      </c>
      <c r="G33" s="76" t="s">
        <v>2189</v>
      </c>
      <c r="H33" s="76" t="s">
        <v>671</v>
      </c>
      <c r="I33" s="76" t="s">
        <v>195</v>
      </c>
      <c r="J33" s="76" t="s">
        <v>1681</v>
      </c>
      <c r="K33" s="76" t="s">
        <v>653</v>
      </c>
      <c r="L33" s="76" t="s">
        <v>167</v>
      </c>
      <c r="M33" s="76" t="s">
        <v>1682</v>
      </c>
      <c r="N33" s="64"/>
      <c r="O33" s="64"/>
      <c r="P33" s="64"/>
    </row>
    <row r="34" spans="2:16">
      <c r="B34" s="76" t="s">
        <v>592</v>
      </c>
      <c r="C34" s="76"/>
      <c r="D34" s="76"/>
      <c r="E34" s="112">
        <v>42936</v>
      </c>
      <c r="F34" s="76" t="s">
        <v>130</v>
      </c>
      <c r="G34" s="76" t="s">
        <v>2190</v>
      </c>
      <c r="H34" s="76" t="s">
        <v>673</v>
      </c>
      <c r="I34" s="76" t="s">
        <v>199</v>
      </c>
      <c r="J34" s="76" t="s">
        <v>1683</v>
      </c>
      <c r="K34" s="76" t="s">
        <v>613</v>
      </c>
      <c r="L34" s="76" t="s">
        <v>82</v>
      </c>
      <c r="M34" s="76" t="s">
        <v>1684</v>
      </c>
      <c r="N34" s="64"/>
      <c r="O34" s="64"/>
      <c r="P34" s="64"/>
    </row>
    <row r="35" spans="2:16">
      <c r="B35" s="76" t="s">
        <v>592</v>
      </c>
      <c r="C35" s="76"/>
      <c r="D35" s="76"/>
      <c r="E35" s="112">
        <v>42984</v>
      </c>
      <c r="F35" s="76" t="s">
        <v>133</v>
      </c>
      <c r="G35" s="76" t="s">
        <v>2191</v>
      </c>
      <c r="H35" s="76" t="s">
        <v>831</v>
      </c>
      <c r="I35" s="76" t="s">
        <v>201</v>
      </c>
      <c r="J35" s="76" t="s">
        <v>1647</v>
      </c>
      <c r="K35" s="76" t="s">
        <v>614</v>
      </c>
      <c r="L35" s="76" t="s">
        <v>83</v>
      </c>
      <c r="M35" s="76" t="s">
        <v>1686</v>
      </c>
      <c r="N35" s="64"/>
      <c r="O35" s="64"/>
      <c r="P35" s="64"/>
    </row>
    <row r="36" spans="2:16">
      <c r="B36" s="76" t="s">
        <v>592</v>
      </c>
      <c r="C36" s="76"/>
      <c r="D36" s="76"/>
      <c r="E36" s="112">
        <v>42985</v>
      </c>
      <c r="F36" s="76" t="s">
        <v>134</v>
      </c>
      <c r="G36" s="76" t="s">
        <v>2192</v>
      </c>
      <c r="H36" s="76" t="s">
        <v>675</v>
      </c>
      <c r="I36" s="76" t="s">
        <v>221</v>
      </c>
      <c r="J36" s="76" t="s">
        <v>1688</v>
      </c>
      <c r="K36" s="76" t="s">
        <v>615</v>
      </c>
      <c r="L36" s="76" t="s">
        <v>84</v>
      </c>
      <c r="M36" s="76" t="s">
        <v>1689</v>
      </c>
      <c r="N36" s="64"/>
      <c r="O36" s="64"/>
      <c r="P36" s="64"/>
    </row>
    <row r="37" spans="2:16">
      <c r="B37" s="76" t="s">
        <v>592</v>
      </c>
      <c r="C37" s="76"/>
      <c r="D37" s="76"/>
      <c r="E37" s="112">
        <v>42989</v>
      </c>
      <c r="F37" s="76" t="s">
        <v>135</v>
      </c>
      <c r="G37" s="76" t="s">
        <v>2165</v>
      </c>
      <c r="H37" s="76" t="s">
        <v>677</v>
      </c>
      <c r="I37" s="76" t="s">
        <v>226</v>
      </c>
      <c r="J37" s="76" t="s">
        <v>1690</v>
      </c>
      <c r="K37" s="76" t="s">
        <v>656</v>
      </c>
      <c r="L37" s="76" t="s">
        <v>168</v>
      </c>
      <c r="M37" s="76" t="s">
        <v>1691</v>
      </c>
      <c r="N37" s="64"/>
      <c r="O37" s="64"/>
      <c r="P37" s="64"/>
    </row>
    <row r="38" spans="2:16">
      <c r="B38" s="76" t="s">
        <v>592</v>
      </c>
      <c r="C38" s="76"/>
      <c r="D38" s="76"/>
      <c r="E38" s="112">
        <v>43133</v>
      </c>
      <c r="F38" s="76" t="s">
        <v>522</v>
      </c>
      <c r="G38" s="76" t="s">
        <v>2166</v>
      </c>
      <c r="H38" s="76" t="s">
        <v>681</v>
      </c>
      <c r="I38" s="76" t="s">
        <v>238</v>
      </c>
      <c r="J38" s="76" t="s">
        <v>1692</v>
      </c>
      <c r="K38" s="76" t="s">
        <v>616</v>
      </c>
      <c r="L38" s="76" t="s">
        <v>85</v>
      </c>
      <c r="M38" s="76" t="s">
        <v>1693</v>
      </c>
      <c r="N38" s="64"/>
      <c r="O38" s="64"/>
      <c r="P38" s="64"/>
    </row>
    <row r="39" spans="2:16">
      <c r="B39" s="76" t="s">
        <v>592</v>
      </c>
      <c r="C39" s="76"/>
      <c r="D39" s="76"/>
      <c r="E39" s="112">
        <v>43228</v>
      </c>
      <c r="F39" s="76" t="s">
        <v>706</v>
      </c>
      <c r="G39" s="76" t="s">
        <v>2193</v>
      </c>
      <c r="H39" s="76" t="s">
        <v>865</v>
      </c>
      <c r="I39" s="76" t="s">
        <v>239</v>
      </c>
      <c r="J39" s="76" t="s">
        <v>1647</v>
      </c>
      <c r="K39" s="76" t="s">
        <v>617</v>
      </c>
      <c r="L39" s="76" t="s">
        <v>86</v>
      </c>
      <c r="M39" s="76" t="s">
        <v>1694</v>
      </c>
      <c r="N39" s="64"/>
      <c r="O39" s="64"/>
      <c r="P39" s="64"/>
    </row>
    <row r="40" spans="2:16">
      <c r="B40" s="76" t="s">
        <v>592</v>
      </c>
      <c r="C40" s="76"/>
      <c r="D40" s="76"/>
      <c r="E40" s="112">
        <v>43237</v>
      </c>
      <c r="F40" s="76" t="s">
        <v>712</v>
      </c>
      <c r="G40" s="76" t="s">
        <v>2168</v>
      </c>
      <c r="H40" s="76" t="s">
        <v>873</v>
      </c>
      <c r="I40" s="76" t="s">
        <v>247</v>
      </c>
      <c r="J40" s="76" t="s">
        <v>1695</v>
      </c>
      <c r="K40" s="76" t="s">
        <v>618</v>
      </c>
      <c r="L40" s="76" t="s">
        <v>87</v>
      </c>
      <c r="M40" s="76" t="s">
        <v>1696</v>
      </c>
      <c r="N40" s="64"/>
      <c r="O40" s="64"/>
      <c r="P40" s="64"/>
    </row>
    <row r="41" spans="2:16">
      <c r="B41" s="76" t="s">
        <v>592</v>
      </c>
      <c r="C41" s="76"/>
      <c r="D41" s="76"/>
      <c r="E41" s="112">
        <v>43238</v>
      </c>
      <c r="F41" s="76" t="s">
        <v>715</v>
      </c>
      <c r="G41" s="76" t="s">
        <v>2194</v>
      </c>
      <c r="H41" s="76" t="s">
        <v>684</v>
      </c>
      <c r="I41" s="76" t="s">
        <v>250</v>
      </c>
      <c r="J41" s="76" t="s">
        <v>1681</v>
      </c>
      <c r="K41" s="76" t="s">
        <v>619</v>
      </c>
      <c r="L41" s="76" t="s">
        <v>88</v>
      </c>
      <c r="M41" s="76" t="s">
        <v>1697</v>
      </c>
      <c r="N41" s="64"/>
      <c r="O41" s="64"/>
      <c r="P41" s="64"/>
    </row>
    <row r="42" spans="2:16">
      <c r="B42" s="76" t="s">
        <v>592</v>
      </c>
      <c r="C42" s="76"/>
      <c r="D42" s="76"/>
      <c r="E42" s="112">
        <v>43243</v>
      </c>
      <c r="F42" s="76" t="s">
        <v>1152</v>
      </c>
      <c r="G42" s="76" t="s">
        <v>2195</v>
      </c>
      <c r="H42" s="76" t="s">
        <v>686</v>
      </c>
      <c r="I42" s="76" t="s">
        <v>251</v>
      </c>
      <c r="J42" s="76" t="s">
        <v>1698</v>
      </c>
      <c r="K42" s="76" t="s">
        <v>658</v>
      </c>
      <c r="L42" s="76" t="s">
        <v>169</v>
      </c>
      <c r="M42" s="76" t="s">
        <v>1699</v>
      </c>
      <c r="N42" s="64"/>
      <c r="O42" s="64"/>
      <c r="P42" s="64"/>
    </row>
    <row r="43" spans="2:16">
      <c r="B43" s="76" t="s">
        <v>592</v>
      </c>
      <c r="C43" s="76"/>
      <c r="D43" s="76"/>
      <c r="E43" s="112">
        <v>43244</v>
      </c>
      <c r="F43" s="76" t="s">
        <v>1154</v>
      </c>
      <c r="G43" s="76" t="s">
        <v>2196</v>
      </c>
      <c r="H43" s="76" t="s">
        <v>876</v>
      </c>
      <c r="I43" s="76" t="s">
        <v>254</v>
      </c>
      <c r="J43" s="76" t="s">
        <v>1700</v>
      </c>
      <c r="K43" s="76" t="s">
        <v>805</v>
      </c>
      <c r="L43" s="76" t="s">
        <v>170</v>
      </c>
      <c r="M43" s="76" t="s">
        <v>1701</v>
      </c>
      <c r="N43" s="64"/>
      <c r="O43" s="64"/>
      <c r="P43" s="64"/>
    </row>
    <row r="44" spans="2:16">
      <c r="B44" s="76" t="s">
        <v>592</v>
      </c>
      <c r="C44" s="76"/>
      <c r="D44" s="76"/>
      <c r="E44" s="112">
        <v>43245</v>
      </c>
      <c r="F44" s="76" t="s">
        <v>1156</v>
      </c>
      <c r="G44" s="76" t="s">
        <v>2197</v>
      </c>
      <c r="H44" s="76" t="s">
        <v>880</v>
      </c>
      <c r="I44" s="76" t="s">
        <v>258</v>
      </c>
      <c r="J44" s="76" t="s">
        <v>1702</v>
      </c>
      <c r="K44" s="76" t="s">
        <v>620</v>
      </c>
      <c r="L44" s="76" t="s">
        <v>89</v>
      </c>
      <c r="M44" s="76" t="s">
        <v>1703</v>
      </c>
      <c r="N44" s="64"/>
      <c r="O44" s="64"/>
      <c r="P44" s="64"/>
    </row>
    <row r="45" spans="2:16">
      <c r="B45" s="76" t="s">
        <v>592</v>
      </c>
      <c r="C45" s="76"/>
      <c r="D45" s="76"/>
      <c r="E45" s="112">
        <v>43249</v>
      </c>
      <c r="F45" s="76" t="s">
        <v>1163</v>
      </c>
      <c r="G45" s="76" t="s">
        <v>2198</v>
      </c>
      <c r="H45" s="76" t="s">
        <v>690</v>
      </c>
      <c r="I45" s="76" t="s">
        <v>265</v>
      </c>
      <c r="J45" s="76" t="s">
        <v>1704</v>
      </c>
      <c r="K45" s="76" t="s">
        <v>621</v>
      </c>
      <c r="L45" s="76" t="s">
        <v>90</v>
      </c>
      <c r="M45" s="76" t="s">
        <v>1705</v>
      </c>
      <c r="N45" s="64"/>
      <c r="O45" s="64"/>
      <c r="P45" s="64"/>
    </row>
    <row r="46" spans="2:16">
      <c r="B46" s="76" t="s">
        <v>592</v>
      </c>
      <c r="C46" s="76"/>
      <c r="D46" s="76"/>
      <c r="E46" s="112">
        <v>43250</v>
      </c>
      <c r="F46" s="76" t="s">
        <v>1169</v>
      </c>
      <c r="G46" s="76" t="s">
        <v>2199</v>
      </c>
      <c r="H46" s="76" t="s">
        <v>691</v>
      </c>
      <c r="I46" s="76" t="s">
        <v>271</v>
      </c>
      <c r="J46" s="76" t="s">
        <v>1706</v>
      </c>
      <c r="K46" s="76" t="s">
        <v>806</v>
      </c>
      <c r="L46" s="76" t="s">
        <v>171</v>
      </c>
      <c r="M46" s="76" t="s">
        <v>1707</v>
      </c>
      <c r="N46" s="64"/>
      <c r="O46" s="64"/>
      <c r="P46" s="64"/>
    </row>
    <row r="47" spans="2:16">
      <c r="B47" s="76" t="s">
        <v>592</v>
      </c>
      <c r="C47" s="76"/>
      <c r="D47" s="76"/>
      <c r="E47" s="112">
        <v>43252</v>
      </c>
      <c r="F47" s="76" t="s">
        <v>1171</v>
      </c>
      <c r="G47" s="76" t="s">
        <v>2200</v>
      </c>
      <c r="H47" s="76" t="s">
        <v>693</v>
      </c>
      <c r="I47" s="76" t="s">
        <v>280</v>
      </c>
      <c r="J47" s="76" t="s">
        <v>1708</v>
      </c>
      <c r="K47" s="76" t="s">
        <v>623</v>
      </c>
      <c r="L47" s="76" t="s">
        <v>91</v>
      </c>
      <c r="M47" s="76" t="s">
        <v>1709</v>
      </c>
      <c r="N47" s="64"/>
      <c r="O47" s="64"/>
      <c r="P47" s="64"/>
    </row>
    <row r="48" spans="2:16">
      <c r="B48" s="76" t="s">
        <v>592</v>
      </c>
      <c r="C48" s="76"/>
      <c r="D48" s="76"/>
      <c r="E48" s="112">
        <v>43257</v>
      </c>
      <c r="F48" s="76" t="s">
        <v>1187</v>
      </c>
      <c r="G48" s="76" t="s">
        <v>2201</v>
      </c>
      <c r="H48" s="76" t="s">
        <v>596</v>
      </c>
      <c r="I48" s="76" t="s">
        <v>282</v>
      </c>
      <c r="J48" s="76" t="s">
        <v>1710</v>
      </c>
      <c r="K48" s="76" t="s">
        <v>807</v>
      </c>
      <c r="L48" s="76" t="s">
        <v>172</v>
      </c>
      <c r="M48" s="76" t="s">
        <v>1711</v>
      </c>
      <c r="N48" s="64"/>
      <c r="O48" s="64"/>
      <c r="P48" s="64"/>
    </row>
    <row r="49" spans="2:16">
      <c r="B49" s="76" t="s">
        <v>592</v>
      </c>
      <c r="C49" s="76"/>
      <c r="D49" s="76"/>
      <c r="E49" s="112">
        <v>43258</v>
      </c>
      <c r="F49" s="76" t="s">
        <v>1189</v>
      </c>
      <c r="G49" s="76" t="s">
        <v>2202</v>
      </c>
      <c r="H49" s="76" t="s">
        <v>699</v>
      </c>
      <c r="I49" s="76" t="s">
        <v>298</v>
      </c>
      <c r="J49" s="76" t="s">
        <v>1712</v>
      </c>
      <c r="K49" s="76" t="s">
        <v>661</v>
      </c>
      <c r="L49" s="76" t="s">
        <v>173</v>
      </c>
      <c r="M49" s="76" t="s">
        <v>1713</v>
      </c>
      <c r="N49" s="64"/>
      <c r="O49" s="64"/>
      <c r="P49" s="64"/>
    </row>
    <row r="50" spans="2:16">
      <c r="B50" s="76" t="s">
        <v>592</v>
      </c>
      <c r="C50" s="76"/>
      <c r="D50" s="76"/>
      <c r="E50" s="112">
        <v>43259</v>
      </c>
      <c r="F50" s="76" t="s">
        <v>1215</v>
      </c>
      <c r="G50" s="76" t="s">
        <v>2203</v>
      </c>
      <c r="H50" s="76" t="s">
        <v>917</v>
      </c>
      <c r="I50" s="76" t="s">
        <v>304</v>
      </c>
      <c r="J50" s="76" t="s">
        <v>1647</v>
      </c>
      <c r="K50" s="76" t="s">
        <v>625</v>
      </c>
      <c r="L50" s="76" t="s">
        <v>92</v>
      </c>
      <c r="M50" s="76" t="s">
        <v>1694</v>
      </c>
      <c r="N50" s="64"/>
      <c r="O50" s="64"/>
      <c r="P50" s="64"/>
    </row>
    <row r="51" spans="2:16">
      <c r="B51" s="76" t="s">
        <v>592</v>
      </c>
      <c r="C51" s="76"/>
      <c r="D51" s="76"/>
      <c r="E51" s="112">
        <v>43264</v>
      </c>
      <c r="F51" s="76" t="s">
        <v>1207</v>
      </c>
      <c r="G51" s="76" t="s">
        <v>2204</v>
      </c>
      <c r="H51" s="76" t="s">
        <v>701</v>
      </c>
      <c r="I51" s="76" t="s">
        <v>305</v>
      </c>
      <c r="J51" s="76" t="s">
        <v>1714</v>
      </c>
      <c r="K51" s="76" t="s">
        <v>627</v>
      </c>
      <c r="L51" s="76" t="s">
        <v>93</v>
      </c>
      <c r="M51" s="76" t="s">
        <v>1715</v>
      </c>
      <c r="N51" s="64"/>
      <c r="O51" s="64"/>
      <c r="P51" s="64"/>
    </row>
    <row r="52" spans="2:16">
      <c r="B52" s="76" t="s">
        <v>592</v>
      </c>
      <c r="C52" s="76"/>
      <c r="D52" s="76"/>
      <c r="E52" s="112">
        <v>43266</v>
      </c>
      <c r="F52" s="76" t="s">
        <v>1191</v>
      </c>
      <c r="G52" s="76" t="s">
        <v>1784</v>
      </c>
      <c r="H52" s="76" t="s">
        <v>702</v>
      </c>
      <c r="I52" s="76" t="s">
        <v>314</v>
      </c>
      <c r="J52" s="76" t="s">
        <v>1681</v>
      </c>
      <c r="K52" s="76" t="s">
        <v>629</v>
      </c>
      <c r="L52" s="76" t="s">
        <v>94</v>
      </c>
      <c r="M52" s="76" t="s">
        <v>1716</v>
      </c>
      <c r="N52" s="64"/>
      <c r="O52" s="64"/>
      <c r="P52" s="64"/>
    </row>
    <row r="53" spans="2:16">
      <c r="B53" s="76" t="s">
        <v>592</v>
      </c>
      <c r="C53" s="76"/>
      <c r="D53" s="76"/>
      <c r="E53" s="112">
        <v>43269</v>
      </c>
      <c r="F53" s="76" t="s">
        <v>1193</v>
      </c>
      <c r="G53" s="76" t="s">
        <v>2205</v>
      </c>
      <c r="H53" s="76" t="s">
        <v>704</v>
      </c>
      <c r="I53" s="76" t="s">
        <v>341</v>
      </c>
      <c r="J53" s="76" t="s">
        <v>1710</v>
      </c>
      <c r="K53" s="76" t="s">
        <v>808</v>
      </c>
      <c r="L53" s="76" t="s">
        <v>174</v>
      </c>
      <c r="M53" s="76" t="s">
        <v>1709</v>
      </c>
      <c r="N53" s="64"/>
      <c r="O53" s="64"/>
      <c r="P53" s="64"/>
    </row>
    <row r="54" spans="2:16">
      <c r="B54" s="76" t="s">
        <v>592</v>
      </c>
      <c r="C54" s="76"/>
      <c r="D54" s="76"/>
      <c r="E54" s="112">
        <v>43270</v>
      </c>
      <c r="F54" s="76" t="s">
        <v>1221</v>
      </c>
      <c r="G54" s="76" t="s">
        <v>2206</v>
      </c>
      <c r="H54" s="76" t="s">
        <v>707</v>
      </c>
      <c r="I54" s="76" t="s">
        <v>346</v>
      </c>
      <c r="J54" s="76" t="s">
        <v>1717</v>
      </c>
      <c r="K54" s="76" t="s">
        <v>631</v>
      </c>
      <c r="L54" s="76" t="s">
        <v>95</v>
      </c>
      <c r="M54" s="76" t="s">
        <v>1633</v>
      </c>
      <c r="N54" s="64"/>
      <c r="O54" s="64"/>
      <c r="P54" s="64"/>
    </row>
    <row r="55" spans="2:16">
      <c r="B55" s="76" t="s">
        <v>592</v>
      </c>
      <c r="C55" s="76"/>
      <c r="D55" s="76"/>
      <c r="E55" s="112">
        <v>43271</v>
      </c>
      <c r="F55" s="76" t="s">
        <v>1195</v>
      </c>
      <c r="G55" s="76" t="s">
        <v>2207</v>
      </c>
      <c r="H55" s="76" t="s">
        <v>961</v>
      </c>
      <c r="I55" s="76" t="s">
        <v>353</v>
      </c>
      <c r="J55" s="76" t="s">
        <v>1718</v>
      </c>
      <c r="K55" s="76" t="s">
        <v>664</v>
      </c>
      <c r="L55" s="76" t="s">
        <v>175</v>
      </c>
      <c r="M55" s="76" t="s">
        <v>1641</v>
      </c>
      <c r="N55" s="64"/>
      <c r="O55" s="64"/>
      <c r="P55" s="64"/>
    </row>
    <row r="56" spans="2:16">
      <c r="B56" s="76" t="s">
        <v>592</v>
      </c>
      <c r="C56" s="76"/>
      <c r="D56" s="76"/>
      <c r="E56" s="112">
        <v>43279</v>
      </c>
      <c r="F56" s="76" t="s">
        <v>1183</v>
      </c>
      <c r="G56" s="76" t="s">
        <v>2208</v>
      </c>
      <c r="H56" s="76" t="s">
        <v>716</v>
      </c>
      <c r="I56" s="76" t="s">
        <v>360</v>
      </c>
      <c r="J56" s="76" t="s">
        <v>1719</v>
      </c>
      <c r="K56" s="76" t="s">
        <v>809</v>
      </c>
      <c r="L56" s="76" t="s">
        <v>176</v>
      </c>
      <c r="M56" s="76" t="s">
        <v>1720</v>
      </c>
      <c r="N56" s="64"/>
      <c r="O56" s="64"/>
      <c r="P56" s="64"/>
    </row>
    <row r="57" spans="2:16">
      <c r="B57" s="76" t="s">
        <v>592</v>
      </c>
      <c r="C57" s="76"/>
      <c r="D57" s="76"/>
      <c r="E57" s="112">
        <v>43280</v>
      </c>
      <c r="F57" s="76" t="s">
        <v>1185</v>
      </c>
      <c r="G57" s="76" t="s">
        <v>2209</v>
      </c>
      <c r="H57" s="76" t="s">
        <v>967</v>
      </c>
      <c r="I57" s="76" t="s">
        <v>362</v>
      </c>
      <c r="J57" s="76" t="s">
        <v>1721</v>
      </c>
      <c r="K57" s="76" t="s">
        <v>810</v>
      </c>
      <c r="L57" s="76" t="s">
        <v>177</v>
      </c>
      <c r="M57" s="76" t="s">
        <v>1722</v>
      </c>
      <c r="N57" s="64"/>
      <c r="O57" s="64"/>
      <c r="P57" s="64"/>
    </row>
    <row r="58" spans="2:16">
      <c r="B58" s="76" t="s">
        <v>592</v>
      </c>
      <c r="C58" s="76"/>
      <c r="D58" s="76"/>
      <c r="E58" s="112">
        <v>43285</v>
      </c>
      <c r="F58" s="76" t="s">
        <v>1229</v>
      </c>
      <c r="G58" s="76" t="s">
        <v>2210</v>
      </c>
      <c r="H58" s="76" t="s">
        <v>717</v>
      </c>
      <c r="I58" s="76" t="s">
        <v>363</v>
      </c>
      <c r="J58" s="76" t="s">
        <v>1723</v>
      </c>
      <c r="K58" s="76" t="s">
        <v>811</v>
      </c>
      <c r="L58" s="76" t="s">
        <v>178</v>
      </c>
      <c r="M58" s="76" t="s">
        <v>1724</v>
      </c>
      <c r="N58" s="64"/>
      <c r="O58" s="64"/>
      <c r="P58" s="64"/>
    </row>
    <row r="59" spans="2:16">
      <c r="B59" s="76" t="s">
        <v>592</v>
      </c>
      <c r="C59" s="76"/>
      <c r="D59" s="76"/>
      <c r="E59" s="112">
        <v>43286</v>
      </c>
      <c r="F59" s="76" t="s">
        <v>1199</v>
      </c>
      <c r="G59" s="76" t="s">
        <v>2211</v>
      </c>
      <c r="H59" s="76" t="s">
        <v>718</v>
      </c>
      <c r="I59" s="76" t="s">
        <v>364</v>
      </c>
      <c r="J59" s="76" t="s">
        <v>1581</v>
      </c>
      <c r="K59" s="76" t="s">
        <v>594</v>
      </c>
      <c r="L59" s="76" t="s">
        <v>96</v>
      </c>
      <c r="M59" s="76" t="s">
        <v>1725</v>
      </c>
      <c r="N59" s="64"/>
      <c r="O59" s="64"/>
      <c r="P59" s="64"/>
    </row>
    <row r="60" spans="2:16">
      <c r="B60" s="76" t="s">
        <v>592</v>
      </c>
      <c r="C60" s="76"/>
      <c r="D60" s="76"/>
      <c r="E60" s="112">
        <v>43292</v>
      </c>
      <c r="F60" s="76" t="s">
        <v>1235</v>
      </c>
      <c r="G60" s="76" t="s">
        <v>2189</v>
      </c>
      <c r="H60" s="76" t="s">
        <v>968</v>
      </c>
      <c r="I60" s="76" t="s">
        <v>365</v>
      </c>
      <c r="J60" s="76" t="s">
        <v>1726</v>
      </c>
      <c r="K60" s="76" t="s">
        <v>634</v>
      </c>
      <c r="L60" s="76" t="s">
        <v>97</v>
      </c>
      <c r="M60" s="76" t="s">
        <v>1715</v>
      </c>
      <c r="N60" s="64"/>
      <c r="O60" s="64"/>
      <c r="P60" s="64"/>
    </row>
    <row r="61" spans="2:16">
      <c r="B61" s="76" t="s">
        <v>592</v>
      </c>
      <c r="C61" s="76"/>
      <c r="D61" s="76"/>
      <c r="E61" s="112">
        <v>43300</v>
      </c>
      <c r="F61" s="76" t="s">
        <v>1245</v>
      </c>
      <c r="G61" s="76" t="s">
        <v>2212</v>
      </c>
      <c r="H61" s="76" t="s">
        <v>719</v>
      </c>
      <c r="I61" s="76" t="s">
        <v>366</v>
      </c>
      <c r="J61" s="76" t="s">
        <v>1727</v>
      </c>
      <c r="K61" s="76" t="s">
        <v>812</v>
      </c>
      <c r="L61" s="76" t="s">
        <v>179</v>
      </c>
      <c r="M61" s="76" t="s">
        <v>1728</v>
      </c>
      <c r="N61" s="64"/>
      <c r="O61" s="64"/>
      <c r="P61" s="64"/>
    </row>
    <row r="62" spans="2:16">
      <c r="B62" s="76" t="s">
        <v>592</v>
      </c>
      <c r="C62" s="76"/>
      <c r="D62" s="76"/>
      <c r="E62" s="112">
        <v>43348</v>
      </c>
      <c r="F62" s="76" t="s">
        <v>1375</v>
      </c>
      <c r="G62" s="76" t="s">
        <v>2191</v>
      </c>
      <c r="H62" s="76" t="s">
        <v>720</v>
      </c>
      <c r="I62" s="76" t="s">
        <v>367</v>
      </c>
      <c r="J62" s="76" t="s">
        <v>1729</v>
      </c>
      <c r="K62" s="76" t="s">
        <v>667</v>
      </c>
      <c r="L62" s="76" t="s">
        <v>180</v>
      </c>
      <c r="M62" s="76" t="s">
        <v>1730</v>
      </c>
      <c r="N62" s="64"/>
      <c r="O62" s="64"/>
      <c r="P62" s="64"/>
    </row>
    <row r="63" spans="2:16">
      <c r="B63" s="76" t="s">
        <v>592</v>
      </c>
      <c r="C63" s="76"/>
      <c r="D63" s="76"/>
      <c r="E63" s="112">
        <v>43349</v>
      </c>
      <c r="F63" s="76" t="s">
        <v>1249</v>
      </c>
      <c r="G63" s="76" t="s">
        <v>2213</v>
      </c>
      <c r="H63" s="76" t="s">
        <v>722</v>
      </c>
      <c r="I63" s="76" t="s">
        <v>369</v>
      </c>
      <c r="J63" s="76" t="s">
        <v>1731</v>
      </c>
      <c r="K63" s="76" t="s">
        <v>813</v>
      </c>
      <c r="L63" s="76" t="s">
        <v>181</v>
      </c>
      <c r="M63" s="76" t="s">
        <v>1656</v>
      </c>
      <c r="N63" s="64"/>
      <c r="O63" s="64"/>
      <c r="P63" s="64"/>
    </row>
    <row r="64" spans="2:16">
      <c r="B64" s="76" t="s">
        <v>592</v>
      </c>
      <c r="C64" s="76"/>
      <c r="D64" s="76"/>
      <c r="E64" s="112">
        <v>43353</v>
      </c>
      <c r="F64" s="76" t="s">
        <v>1377</v>
      </c>
      <c r="G64" s="76" t="s">
        <v>2165</v>
      </c>
      <c r="H64" s="76" t="s">
        <v>969</v>
      </c>
      <c r="I64" s="76" t="s">
        <v>371</v>
      </c>
      <c r="J64" s="76" t="s">
        <v>1732</v>
      </c>
      <c r="K64" s="76" t="s">
        <v>814</v>
      </c>
      <c r="L64" s="76" t="s">
        <v>182</v>
      </c>
      <c r="M64" s="76" t="s">
        <v>1733</v>
      </c>
      <c r="N64" s="64"/>
      <c r="O64" s="64"/>
      <c r="P64" s="64"/>
    </row>
    <row r="65" spans="2:16">
      <c r="B65" s="76" t="s">
        <v>592</v>
      </c>
      <c r="C65" s="76"/>
      <c r="D65" s="76"/>
      <c r="E65" s="112">
        <v>43497</v>
      </c>
      <c r="F65" s="76" t="s">
        <v>1441</v>
      </c>
      <c r="G65" s="76" t="s">
        <v>2166</v>
      </c>
      <c r="H65" s="76" t="s">
        <v>724</v>
      </c>
      <c r="I65" s="76" t="s">
        <v>372</v>
      </c>
      <c r="J65" s="76" t="s">
        <v>1734</v>
      </c>
      <c r="K65" s="76" t="s">
        <v>636</v>
      </c>
      <c r="L65" s="76" t="s">
        <v>98</v>
      </c>
      <c r="M65" s="76" t="s">
        <v>1735</v>
      </c>
      <c r="N65" s="64"/>
      <c r="O65" s="64"/>
      <c r="P65" s="64"/>
    </row>
    <row r="66" spans="2:16">
      <c r="B66" s="76" t="s">
        <v>592</v>
      </c>
      <c r="C66" s="76"/>
      <c r="D66" s="76"/>
      <c r="E66" s="112">
        <v>43592</v>
      </c>
      <c r="F66" s="76" t="s">
        <v>2214</v>
      </c>
      <c r="G66" s="76" t="s">
        <v>2215</v>
      </c>
      <c r="H66" s="76" t="s">
        <v>725</v>
      </c>
      <c r="I66" s="76" t="s">
        <v>373</v>
      </c>
      <c r="J66" s="76" t="s">
        <v>1736</v>
      </c>
      <c r="K66" s="76" t="s">
        <v>815</v>
      </c>
      <c r="L66" s="76" t="s">
        <v>183</v>
      </c>
      <c r="M66" s="76" t="s">
        <v>1737</v>
      </c>
      <c r="N66" s="64"/>
      <c r="O66" s="64"/>
      <c r="P66" s="64"/>
    </row>
    <row r="67" spans="2:16">
      <c r="B67" s="76" t="s">
        <v>592</v>
      </c>
      <c r="C67" s="76"/>
      <c r="D67" s="76"/>
      <c r="E67" s="112">
        <v>43601</v>
      </c>
      <c r="F67" s="76" t="s">
        <v>2216</v>
      </c>
      <c r="G67" s="76" t="s">
        <v>2168</v>
      </c>
      <c r="H67" s="76" t="s">
        <v>655</v>
      </c>
      <c r="I67" s="76" t="s">
        <v>109</v>
      </c>
      <c r="J67" s="76" t="s">
        <v>1738</v>
      </c>
      <c r="K67" s="76" t="s">
        <v>638</v>
      </c>
      <c r="L67" s="76" t="s">
        <v>99</v>
      </c>
      <c r="M67" s="76" t="s">
        <v>1739</v>
      </c>
      <c r="N67" s="64"/>
      <c r="O67" s="64"/>
      <c r="P67" s="64"/>
    </row>
    <row r="68" spans="2:16">
      <c r="B68" s="76" t="s">
        <v>592</v>
      </c>
      <c r="C68" s="76"/>
      <c r="D68" s="76"/>
      <c r="E68" s="112">
        <v>43602</v>
      </c>
      <c r="F68" s="76" t="s">
        <v>2217</v>
      </c>
      <c r="G68" s="76" t="s">
        <v>2218</v>
      </c>
      <c r="H68" s="76" t="s">
        <v>970</v>
      </c>
      <c r="I68" s="76" t="s">
        <v>374</v>
      </c>
      <c r="J68" s="76" t="s">
        <v>1647</v>
      </c>
      <c r="K68" s="76" t="s">
        <v>816</v>
      </c>
      <c r="L68" s="76" t="s">
        <v>184</v>
      </c>
      <c r="M68" s="76" t="s">
        <v>1740</v>
      </c>
      <c r="N68" s="64"/>
      <c r="O68" s="64"/>
      <c r="P68" s="64"/>
    </row>
    <row r="69" spans="2:16">
      <c r="B69" s="76" t="s">
        <v>592</v>
      </c>
      <c r="C69" s="76"/>
      <c r="D69" s="76"/>
      <c r="E69" s="112">
        <v>43607</v>
      </c>
      <c r="F69" s="76" t="s">
        <v>2219</v>
      </c>
      <c r="G69" s="76" t="s">
        <v>2220</v>
      </c>
      <c r="H69" s="76" t="s">
        <v>657</v>
      </c>
      <c r="I69" s="76" t="s">
        <v>110</v>
      </c>
      <c r="J69" s="76" t="s">
        <v>1741</v>
      </c>
      <c r="K69" s="76" t="s">
        <v>817</v>
      </c>
      <c r="L69" s="76" t="s">
        <v>185</v>
      </c>
      <c r="M69" s="76" t="s">
        <v>1742</v>
      </c>
      <c r="N69" s="64"/>
      <c r="O69" s="64"/>
      <c r="P69" s="64"/>
    </row>
    <row r="70" spans="2:16">
      <c r="B70" s="76" t="s">
        <v>592</v>
      </c>
      <c r="C70" s="76"/>
      <c r="D70" s="76"/>
      <c r="E70" s="112">
        <v>43608</v>
      </c>
      <c r="F70" s="76" t="s">
        <v>2221</v>
      </c>
      <c r="G70" s="76" t="s">
        <v>2222</v>
      </c>
      <c r="H70" s="76" t="s">
        <v>727</v>
      </c>
      <c r="I70" s="76" t="s">
        <v>376</v>
      </c>
      <c r="J70" s="76" t="s">
        <v>1743</v>
      </c>
      <c r="K70" s="76" t="s">
        <v>818</v>
      </c>
      <c r="L70" s="76" t="s">
        <v>186</v>
      </c>
      <c r="M70" s="76" t="s">
        <v>1744</v>
      </c>
      <c r="N70" s="64"/>
      <c r="O70" s="64"/>
      <c r="P70" s="64"/>
    </row>
    <row r="71" spans="2:16">
      <c r="B71" s="76" t="s">
        <v>592</v>
      </c>
      <c r="C71" s="76"/>
      <c r="D71" s="76"/>
      <c r="E71" s="112">
        <v>43609</v>
      </c>
      <c r="F71" s="76" t="s">
        <v>2223</v>
      </c>
      <c r="G71" s="76" t="s">
        <v>2224</v>
      </c>
      <c r="H71" s="76" t="s">
        <v>659</v>
      </c>
      <c r="I71" s="76" t="s">
        <v>111</v>
      </c>
      <c r="J71" s="76" t="s">
        <v>1745</v>
      </c>
      <c r="K71" s="76" t="s">
        <v>1746</v>
      </c>
      <c r="L71" s="76" t="s">
        <v>1747</v>
      </c>
      <c r="M71" s="76" t="s">
        <v>1735</v>
      </c>
      <c r="N71" s="64"/>
      <c r="O71" s="64"/>
      <c r="P71" s="64"/>
    </row>
    <row r="72" spans="2:16">
      <c r="B72" s="76" t="s">
        <v>592</v>
      </c>
      <c r="C72" s="76"/>
      <c r="D72" s="76"/>
      <c r="E72" s="112">
        <v>43613</v>
      </c>
      <c r="F72" s="76" t="s">
        <v>2225</v>
      </c>
      <c r="G72" s="76" t="s">
        <v>2198</v>
      </c>
      <c r="H72" s="76" t="s">
        <v>660</v>
      </c>
      <c r="I72" s="76" t="s">
        <v>112</v>
      </c>
      <c r="J72" s="76" t="s">
        <v>1748</v>
      </c>
      <c r="K72" s="76" t="s">
        <v>819</v>
      </c>
      <c r="L72" s="76" t="s">
        <v>187</v>
      </c>
      <c r="M72" s="76" t="s">
        <v>1646</v>
      </c>
      <c r="N72" s="64"/>
      <c r="O72" s="64"/>
      <c r="P72" s="64"/>
    </row>
    <row r="73" spans="2:16">
      <c r="B73" s="76" t="s">
        <v>592</v>
      </c>
      <c r="C73" s="76"/>
      <c r="D73" s="76"/>
      <c r="E73" s="112">
        <v>43614</v>
      </c>
      <c r="F73" s="76" t="s">
        <v>2226</v>
      </c>
      <c r="G73" s="76" t="s">
        <v>2174</v>
      </c>
      <c r="H73" s="76" t="s">
        <v>730</v>
      </c>
      <c r="I73" s="76" t="s">
        <v>379</v>
      </c>
      <c r="J73" s="76" t="s">
        <v>1749</v>
      </c>
      <c r="K73" s="76" t="s">
        <v>820</v>
      </c>
      <c r="L73" s="76" t="s">
        <v>188</v>
      </c>
      <c r="M73" s="76" t="s">
        <v>1730</v>
      </c>
      <c r="N73" s="64"/>
      <c r="O73" s="64"/>
      <c r="P73" s="64"/>
    </row>
    <row r="74" spans="2:16">
      <c r="B74" s="76" t="s">
        <v>592</v>
      </c>
      <c r="C74" s="76"/>
      <c r="D74" s="76"/>
      <c r="E74" s="112">
        <v>43616</v>
      </c>
      <c r="F74" s="76" t="s">
        <v>2227</v>
      </c>
      <c r="G74" s="76" t="s">
        <v>2228</v>
      </c>
      <c r="H74" s="76" t="s">
        <v>731</v>
      </c>
      <c r="I74" s="76" t="s">
        <v>380</v>
      </c>
      <c r="J74" s="76" t="s">
        <v>1750</v>
      </c>
      <c r="K74" s="76" t="s">
        <v>640</v>
      </c>
      <c r="L74" s="76" t="s">
        <v>100</v>
      </c>
      <c r="M74" s="76" t="s">
        <v>1751</v>
      </c>
      <c r="N74" s="64"/>
      <c r="O74" s="64"/>
      <c r="P74" s="64"/>
    </row>
    <row r="75" spans="2:16">
      <c r="B75" s="76" t="s">
        <v>592</v>
      </c>
      <c r="C75" s="76"/>
      <c r="D75" s="76"/>
      <c r="E75" s="112">
        <v>43621</v>
      </c>
      <c r="F75" s="76" t="s">
        <v>2229</v>
      </c>
      <c r="G75" s="76" t="s">
        <v>2230</v>
      </c>
      <c r="H75" s="76" t="s">
        <v>732</v>
      </c>
      <c r="I75" s="76" t="s">
        <v>381</v>
      </c>
      <c r="J75" s="76" t="s">
        <v>1752</v>
      </c>
      <c r="K75" s="76" t="s">
        <v>821</v>
      </c>
      <c r="L75" s="76" t="s">
        <v>189</v>
      </c>
      <c r="M75" s="76" t="s">
        <v>1753</v>
      </c>
      <c r="N75" s="64"/>
      <c r="O75" s="64"/>
      <c r="P75" s="64"/>
    </row>
    <row r="76" spans="2:16">
      <c r="B76" s="76" t="s">
        <v>592</v>
      </c>
      <c r="C76" s="76"/>
      <c r="D76" s="76"/>
      <c r="E76" s="112">
        <v>43622</v>
      </c>
      <c r="F76" s="76" t="s">
        <v>2231</v>
      </c>
      <c r="G76" s="76" t="s">
        <v>2232</v>
      </c>
      <c r="H76" s="76" t="s">
        <v>669</v>
      </c>
      <c r="I76" s="76" t="s">
        <v>118</v>
      </c>
      <c r="J76" s="76" t="s">
        <v>1754</v>
      </c>
      <c r="K76" s="76" t="s">
        <v>822</v>
      </c>
      <c r="L76" s="76" t="s">
        <v>190</v>
      </c>
      <c r="M76" s="76" t="s">
        <v>1755</v>
      </c>
      <c r="N76" s="64"/>
      <c r="O76" s="64"/>
      <c r="P76" s="64"/>
    </row>
    <row r="77" spans="2:16">
      <c r="B77" s="76" t="s">
        <v>592</v>
      </c>
      <c r="C77" s="76"/>
      <c r="D77" s="76"/>
      <c r="E77" s="112">
        <v>43628</v>
      </c>
      <c r="F77" s="76" t="s">
        <v>2233</v>
      </c>
      <c r="G77" s="76" t="s">
        <v>2204</v>
      </c>
      <c r="H77" s="76" t="s">
        <v>733</v>
      </c>
      <c r="I77" s="76" t="s">
        <v>382</v>
      </c>
      <c r="J77" s="76" t="s">
        <v>1756</v>
      </c>
      <c r="K77" s="76" t="s">
        <v>823</v>
      </c>
      <c r="L77" s="76" t="s">
        <v>191</v>
      </c>
      <c r="M77" s="76" t="s">
        <v>1716</v>
      </c>
      <c r="N77" s="64"/>
      <c r="O77" s="64"/>
      <c r="P77" s="64"/>
    </row>
    <row r="78" spans="2:16">
      <c r="B78" s="76" t="s">
        <v>592</v>
      </c>
      <c r="C78" s="76"/>
      <c r="D78" s="76"/>
      <c r="E78" s="112">
        <v>43630</v>
      </c>
      <c r="F78" s="76" t="s">
        <v>2234</v>
      </c>
      <c r="G78" s="76" t="s">
        <v>1784</v>
      </c>
      <c r="H78" s="76" t="s">
        <v>734</v>
      </c>
      <c r="I78" s="76" t="s">
        <v>383</v>
      </c>
      <c r="J78" s="76" t="s">
        <v>1673</v>
      </c>
      <c r="K78" s="76" t="s">
        <v>642</v>
      </c>
      <c r="L78" s="76" t="s">
        <v>101</v>
      </c>
      <c r="M78" s="76" t="s">
        <v>1680</v>
      </c>
      <c r="N78" s="64"/>
      <c r="O78" s="64"/>
      <c r="P78" s="64"/>
    </row>
    <row r="79" spans="2:16">
      <c r="B79" s="76" t="s">
        <v>592</v>
      </c>
      <c r="C79" s="76"/>
      <c r="D79" s="76"/>
      <c r="E79" s="112">
        <v>43633</v>
      </c>
      <c r="F79" s="76" t="s">
        <v>2235</v>
      </c>
      <c r="G79" s="76" t="s">
        <v>2236</v>
      </c>
      <c r="H79" s="76" t="s">
        <v>674</v>
      </c>
      <c r="I79" s="76" t="s">
        <v>121</v>
      </c>
      <c r="J79" s="76" t="s">
        <v>1757</v>
      </c>
      <c r="K79" s="76" t="s">
        <v>824</v>
      </c>
      <c r="L79" s="76" t="s">
        <v>192</v>
      </c>
      <c r="M79" s="76" t="s">
        <v>1758</v>
      </c>
      <c r="N79" s="64"/>
      <c r="O79" s="64"/>
      <c r="P79" s="64"/>
    </row>
    <row r="80" spans="2:16">
      <c r="B80" s="76" t="s">
        <v>592</v>
      </c>
      <c r="C80" s="76"/>
      <c r="D80" s="76"/>
      <c r="E80" s="112">
        <v>43635</v>
      </c>
      <c r="F80" s="76" t="s">
        <v>2237</v>
      </c>
      <c r="G80" s="76" t="s">
        <v>2238</v>
      </c>
      <c r="H80" s="76" t="s">
        <v>736</v>
      </c>
      <c r="I80" s="76" t="s">
        <v>387</v>
      </c>
      <c r="J80" s="76" t="s">
        <v>1759</v>
      </c>
      <c r="K80" s="76" t="s">
        <v>825</v>
      </c>
      <c r="L80" s="76" t="s">
        <v>193</v>
      </c>
      <c r="M80" s="76" t="s">
        <v>1760</v>
      </c>
      <c r="N80" s="64"/>
      <c r="O80" s="64"/>
      <c r="P80" s="64"/>
    </row>
    <row r="81" spans="2:16">
      <c r="B81" s="76" t="s">
        <v>592</v>
      </c>
      <c r="C81" s="76"/>
      <c r="D81" s="76"/>
      <c r="E81" s="112">
        <v>43643</v>
      </c>
      <c r="F81" s="76" t="s">
        <v>2157</v>
      </c>
      <c r="G81" s="76" t="s">
        <v>2239</v>
      </c>
      <c r="H81" s="76" t="s">
        <v>678</v>
      </c>
      <c r="I81" s="76" t="s">
        <v>123</v>
      </c>
      <c r="J81" s="76" t="s">
        <v>1761</v>
      </c>
      <c r="K81" s="76" t="s">
        <v>826</v>
      </c>
      <c r="L81" s="76" t="s">
        <v>194</v>
      </c>
      <c r="M81" s="76" t="s">
        <v>1762</v>
      </c>
      <c r="N81" s="64"/>
      <c r="O81" s="64"/>
      <c r="P81" s="64"/>
    </row>
    <row r="82" spans="2:16">
      <c r="B82" s="76" t="s">
        <v>592</v>
      </c>
      <c r="C82" s="76"/>
      <c r="D82" s="76"/>
      <c r="E82" s="76" t="s">
        <v>2159</v>
      </c>
      <c r="F82" s="76" t="s">
        <v>2158</v>
      </c>
      <c r="G82" s="76" t="s">
        <v>2240</v>
      </c>
      <c r="H82" s="76" t="s">
        <v>680</v>
      </c>
      <c r="I82" s="76" t="s">
        <v>124</v>
      </c>
      <c r="J82" s="76" t="s">
        <v>1763</v>
      </c>
      <c r="K82" s="76" t="s">
        <v>671</v>
      </c>
      <c r="L82" s="76" t="s">
        <v>195</v>
      </c>
      <c r="M82" s="76" t="s">
        <v>1764</v>
      </c>
      <c r="N82" s="64"/>
      <c r="O82" s="64"/>
      <c r="P82" s="64"/>
    </row>
    <row r="83" spans="2:16">
      <c r="B83" s="76" t="s">
        <v>592</v>
      </c>
      <c r="C83" s="76"/>
      <c r="D83" s="76"/>
      <c r="E83" s="76" t="s">
        <v>2241</v>
      </c>
      <c r="F83" s="76" t="s">
        <v>2242</v>
      </c>
      <c r="G83" s="76" t="s">
        <v>2243</v>
      </c>
      <c r="H83" s="76" t="s">
        <v>738</v>
      </c>
      <c r="I83" s="76" t="s">
        <v>393</v>
      </c>
      <c r="J83" s="76" t="s">
        <v>1721</v>
      </c>
      <c r="K83" s="76" t="s">
        <v>827</v>
      </c>
      <c r="L83" s="76" t="s">
        <v>196</v>
      </c>
      <c r="M83" s="76" t="s">
        <v>1751</v>
      </c>
      <c r="N83" s="64"/>
      <c r="O83" s="64"/>
      <c r="P83" s="64"/>
    </row>
    <row r="84" spans="2:16">
      <c r="B84" s="76" t="s">
        <v>592</v>
      </c>
      <c r="C84" s="76"/>
      <c r="D84" s="76"/>
      <c r="E84" s="76" t="s">
        <v>2244</v>
      </c>
      <c r="F84" s="76" t="s">
        <v>2245</v>
      </c>
      <c r="G84" s="76" t="s">
        <v>2186</v>
      </c>
      <c r="H84" s="76" t="s">
        <v>739</v>
      </c>
      <c r="I84" s="76" t="s">
        <v>394</v>
      </c>
      <c r="J84" s="76" t="s">
        <v>1765</v>
      </c>
      <c r="K84" s="76" t="s">
        <v>828</v>
      </c>
      <c r="L84" s="76" t="s">
        <v>197</v>
      </c>
      <c r="M84" s="76" t="s">
        <v>1766</v>
      </c>
      <c r="N84" s="64"/>
      <c r="O84" s="64"/>
      <c r="P84" s="64"/>
    </row>
    <row r="85" spans="2:16">
      <c r="B85" s="76" t="s">
        <v>592</v>
      </c>
      <c r="C85" s="76"/>
      <c r="D85" s="76"/>
      <c r="E85" s="76" t="s">
        <v>2246</v>
      </c>
      <c r="F85" s="76" t="s">
        <v>2247</v>
      </c>
      <c r="G85" s="76" t="s">
        <v>2189</v>
      </c>
      <c r="H85" s="76" t="s">
        <v>981</v>
      </c>
      <c r="I85" s="76" t="s">
        <v>399</v>
      </c>
      <c r="J85" s="76" t="s">
        <v>1679</v>
      </c>
      <c r="K85" s="76" t="s">
        <v>829</v>
      </c>
      <c r="L85" s="76" t="s">
        <v>198</v>
      </c>
      <c r="M85" s="76" t="s">
        <v>1767</v>
      </c>
      <c r="N85" s="64"/>
      <c r="O85" s="64"/>
      <c r="P85" s="64"/>
    </row>
    <row r="86" spans="2:16">
      <c r="B86" s="76" t="s">
        <v>592</v>
      </c>
      <c r="C86" s="76"/>
      <c r="D86" s="76"/>
      <c r="E86" s="76" t="s">
        <v>592</v>
      </c>
      <c r="F86" s="76"/>
      <c r="G86" s="76"/>
      <c r="H86" s="76" t="s">
        <v>988</v>
      </c>
      <c r="I86" s="76" t="s">
        <v>406</v>
      </c>
      <c r="J86" s="76" t="s">
        <v>1768</v>
      </c>
      <c r="K86" s="76" t="s">
        <v>673</v>
      </c>
      <c r="L86" s="76" t="s">
        <v>199</v>
      </c>
      <c r="M86" s="76" t="s">
        <v>1769</v>
      </c>
      <c r="N86" s="64"/>
      <c r="O86" s="64"/>
      <c r="P86" s="64"/>
    </row>
    <row r="87" spans="2:16">
      <c r="B87" s="76" t="s">
        <v>592</v>
      </c>
      <c r="C87" s="76"/>
      <c r="D87" s="76"/>
      <c r="E87" s="76" t="s">
        <v>592</v>
      </c>
      <c r="F87" s="76"/>
      <c r="G87" s="76"/>
      <c r="H87" s="76" t="s">
        <v>740</v>
      </c>
      <c r="I87" s="76" t="s">
        <v>412</v>
      </c>
      <c r="J87" s="76" t="s">
        <v>1770</v>
      </c>
      <c r="K87" s="76" t="s">
        <v>830</v>
      </c>
      <c r="L87" s="76" t="s">
        <v>200</v>
      </c>
      <c r="M87" s="76" t="s">
        <v>1648</v>
      </c>
      <c r="N87" s="64"/>
      <c r="O87" s="64"/>
      <c r="P87" s="64"/>
    </row>
    <row r="88" spans="2:16">
      <c r="B88" s="76" t="s">
        <v>592</v>
      </c>
      <c r="C88" s="76"/>
      <c r="D88" s="76"/>
      <c r="E88" s="76" t="s">
        <v>592</v>
      </c>
      <c r="F88" s="76"/>
      <c r="G88" s="76"/>
      <c r="H88" s="76" t="s">
        <v>741</v>
      </c>
      <c r="I88" s="76" t="s">
        <v>434</v>
      </c>
      <c r="J88" s="76" t="s">
        <v>1771</v>
      </c>
      <c r="K88" s="76" t="s">
        <v>831</v>
      </c>
      <c r="L88" s="76" t="s">
        <v>201</v>
      </c>
      <c r="M88" s="76" t="s">
        <v>1772</v>
      </c>
      <c r="N88" s="64"/>
      <c r="O88" s="64"/>
      <c r="P88" s="64"/>
    </row>
    <row r="89" spans="2:16">
      <c r="B89" s="76" t="s">
        <v>592</v>
      </c>
      <c r="C89" s="76"/>
      <c r="D89" s="76"/>
      <c r="E89" s="76" t="s">
        <v>592</v>
      </c>
      <c r="F89" s="76"/>
      <c r="G89" s="76"/>
      <c r="H89" s="76" t="s">
        <v>742</v>
      </c>
      <c r="I89" s="76" t="s">
        <v>438</v>
      </c>
      <c r="J89" s="76" t="s">
        <v>1710</v>
      </c>
      <c r="K89" s="76" t="s">
        <v>832</v>
      </c>
      <c r="L89" s="76" t="s">
        <v>202</v>
      </c>
      <c r="M89" s="76" t="s">
        <v>1773</v>
      </c>
      <c r="N89" s="64"/>
      <c r="O89" s="64"/>
      <c r="P89" s="64"/>
    </row>
    <row r="90" spans="2:16">
      <c r="B90" s="76" t="s">
        <v>592</v>
      </c>
      <c r="C90" s="76"/>
      <c r="D90" s="76"/>
      <c r="E90" s="76" t="s">
        <v>592</v>
      </c>
      <c r="F90" s="76"/>
      <c r="G90" s="76"/>
      <c r="H90" s="76" t="s">
        <v>743</v>
      </c>
      <c r="I90" s="76" t="s">
        <v>439</v>
      </c>
      <c r="J90" s="76" t="s">
        <v>1679</v>
      </c>
      <c r="K90" s="76" t="s">
        <v>833</v>
      </c>
      <c r="L90" s="76" t="s">
        <v>203</v>
      </c>
      <c r="M90" s="76" t="s">
        <v>1774</v>
      </c>
      <c r="N90" s="64"/>
      <c r="O90" s="64"/>
      <c r="P90" s="64"/>
    </row>
    <row r="91" spans="2:16">
      <c r="B91" s="76" t="s">
        <v>592</v>
      </c>
      <c r="C91" s="76"/>
      <c r="D91" s="76"/>
      <c r="E91" s="76" t="s">
        <v>592</v>
      </c>
      <c r="F91" s="76"/>
      <c r="G91" s="76"/>
      <c r="H91" s="76" t="s">
        <v>745</v>
      </c>
      <c r="I91" s="76" t="s">
        <v>451</v>
      </c>
      <c r="J91" s="76" t="s">
        <v>1775</v>
      </c>
      <c r="K91" s="76" t="s">
        <v>834</v>
      </c>
      <c r="L91" s="76" t="s">
        <v>204</v>
      </c>
      <c r="M91" s="76" t="s">
        <v>1776</v>
      </c>
      <c r="N91" s="64"/>
      <c r="O91" s="64"/>
      <c r="P91" s="64"/>
    </row>
    <row r="92" spans="2:16">
      <c r="B92" s="76" t="s">
        <v>592</v>
      </c>
      <c r="C92" s="76"/>
      <c r="D92" s="76"/>
      <c r="E92" s="76" t="s">
        <v>592</v>
      </c>
      <c r="F92" s="76"/>
      <c r="G92" s="76"/>
      <c r="H92" s="76" t="s">
        <v>1028</v>
      </c>
      <c r="I92" s="76" t="s">
        <v>452</v>
      </c>
      <c r="J92" s="76" t="s">
        <v>1768</v>
      </c>
      <c r="K92" s="76" t="s">
        <v>835</v>
      </c>
      <c r="L92" s="76" t="s">
        <v>205</v>
      </c>
      <c r="M92" s="76" t="s">
        <v>1682</v>
      </c>
      <c r="N92" s="64"/>
      <c r="O92" s="64"/>
      <c r="P92" s="64"/>
    </row>
    <row r="93" spans="2:16">
      <c r="B93" s="76" t="s">
        <v>592</v>
      </c>
      <c r="C93" s="76"/>
      <c r="D93" s="76"/>
      <c r="E93" s="76" t="s">
        <v>592</v>
      </c>
      <c r="F93" s="76"/>
      <c r="G93" s="76"/>
      <c r="H93" s="76" t="s">
        <v>746</v>
      </c>
      <c r="I93" s="76" t="s">
        <v>461</v>
      </c>
      <c r="J93" s="76" t="s">
        <v>1777</v>
      </c>
      <c r="K93" s="76" t="s">
        <v>836</v>
      </c>
      <c r="L93" s="76" t="s">
        <v>206</v>
      </c>
      <c r="M93" s="76" t="s">
        <v>1624</v>
      </c>
      <c r="N93" s="64"/>
      <c r="O93" s="64"/>
      <c r="P93" s="64"/>
    </row>
    <row r="94" spans="2:16">
      <c r="B94" s="76" t="s">
        <v>592</v>
      </c>
      <c r="C94" s="76"/>
      <c r="D94" s="76"/>
      <c r="E94" s="76" t="s">
        <v>592</v>
      </c>
      <c r="F94" s="76"/>
      <c r="G94" s="76"/>
      <c r="H94" s="76" t="s">
        <v>747</v>
      </c>
      <c r="I94" s="76" t="s">
        <v>463</v>
      </c>
      <c r="J94" s="76" t="s">
        <v>1778</v>
      </c>
      <c r="K94" s="76" t="s">
        <v>837</v>
      </c>
      <c r="L94" s="76" t="s">
        <v>207</v>
      </c>
      <c r="M94" s="76" t="s">
        <v>1779</v>
      </c>
      <c r="N94" s="64"/>
      <c r="O94" s="64"/>
      <c r="P94" s="64"/>
    </row>
    <row r="95" spans="2:16">
      <c r="B95" s="76" t="s">
        <v>592</v>
      </c>
      <c r="C95" s="76"/>
      <c r="D95" s="76"/>
      <c r="E95" s="76" t="s">
        <v>592</v>
      </c>
      <c r="F95" s="76"/>
      <c r="G95" s="76"/>
      <c r="H95" s="76" t="s">
        <v>749</v>
      </c>
      <c r="I95" s="76" t="s">
        <v>466</v>
      </c>
      <c r="J95" s="76" t="s">
        <v>1780</v>
      </c>
      <c r="K95" s="76" t="s">
        <v>838</v>
      </c>
      <c r="L95" s="76" t="s">
        <v>208</v>
      </c>
      <c r="M95" s="76" t="s">
        <v>1649</v>
      </c>
      <c r="N95" s="64"/>
      <c r="O95" s="64"/>
      <c r="P95" s="64"/>
    </row>
    <row r="96" spans="2:16">
      <c r="B96" s="76" t="s">
        <v>592</v>
      </c>
      <c r="C96" s="76"/>
      <c r="D96" s="76"/>
      <c r="E96" s="76" t="s">
        <v>592</v>
      </c>
      <c r="F96" s="76"/>
      <c r="G96" s="76"/>
      <c r="H96" s="76" t="s">
        <v>750</v>
      </c>
      <c r="I96" s="76" t="s">
        <v>470</v>
      </c>
      <c r="J96" s="76" t="s">
        <v>1702</v>
      </c>
      <c r="K96" s="76" t="s">
        <v>839</v>
      </c>
      <c r="L96" s="76" t="s">
        <v>209</v>
      </c>
      <c r="M96" s="76" t="s">
        <v>1781</v>
      </c>
      <c r="N96" s="64"/>
      <c r="O96" s="64"/>
      <c r="P96" s="64"/>
    </row>
    <row r="97" spans="2:16">
      <c r="B97" s="76" t="s">
        <v>592</v>
      </c>
      <c r="C97" s="76"/>
      <c r="D97" s="76"/>
      <c r="E97" s="76" t="s">
        <v>592</v>
      </c>
      <c r="F97" s="76"/>
      <c r="G97" s="76"/>
      <c r="H97" s="76" t="s">
        <v>703</v>
      </c>
      <c r="I97" s="76" t="s">
        <v>138</v>
      </c>
      <c r="J97" s="76" t="s">
        <v>1782</v>
      </c>
      <c r="K97" s="76" t="s">
        <v>644</v>
      </c>
      <c r="L97" s="76" t="s">
        <v>102</v>
      </c>
      <c r="M97" s="76" t="s">
        <v>1783</v>
      </c>
      <c r="N97" s="64"/>
      <c r="O97" s="64"/>
      <c r="P97" s="64"/>
    </row>
    <row r="98" spans="2:16">
      <c r="B98" s="76" t="s">
        <v>592</v>
      </c>
      <c r="C98" s="76"/>
      <c r="D98" s="76"/>
      <c r="E98" s="76" t="s">
        <v>592</v>
      </c>
      <c r="F98" s="76"/>
      <c r="G98" s="76"/>
      <c r="H98" s="76" t="s">
        <v>751</v>
      </c>
      <c r="I98" s="76" t="s">
        <v>478</v>
      </c>
      <c r="J98" s="76" t="s">
        <v>1784</v>
      </c>
      <c r="K98" s="76" t="s">
        <v>840</v>
      </c>
      <c r="L98" s="76" t="s">
        <v>210</v>
      </c>
      <c r="M98" s="76" t="s">
        <v>1670</v>
      </c>
      <c r="N98" s="64"/>
      <c r="O98" s="64"/>
      <c r="P98" s="64"/>
    </row>
    <row r="99" spans="2:16">
      <c r="B99" s="76" t="s">
        <v>592</v>
      </c>
      <c r="C99" s="76"/>
      <c r="D99" s="76"/>
      <c r="E99" s="76" t="s">
        <v>592</v>
      </c>
      <c r="F99" s="76"/>
      <c r="G99" s="76"/>
      <c r="H99" s="76" t="s">
        <v>752</v>
      </c>
      <c r="I99" s="76" t="s">
        <v>484</v>
      </c>
      <c r="J99" s="76" t="s">
        <v>1706</v>
      </c>
      <c r="K99" s="76" t="s">
        <v>841</v>
      </c>
      <c r="L99" s="76" t="s">
        <v>211</v>
      </c>
      <c r="M99" s="76" t="s">
        <v>1785</v>
      </c>
      <c r="N99" s="64"/>
      <c r="O99" s="64"/>
      <c r="P99" s="64"/>
    </row>
    <row r="100" spans="2:16">
      <c r="B100" s="76" t="s">
        <v>592</v>
      </c>
      <c r="C100" s="76"/>
      <c r="D100" s="76"/>
      <c r="E100" s="76" t="s">
        <v>592</v>
      </c>
      <c r="F100" s="76"/>
      <c r="G100" s="76"/>
      <c r="H100" s="76" t="s">
        <v>753</v>
      </c>
      <c r="I100" s="76" t="s">
        <v>492</v>
      </c>
      <c r="J100" s="76" t="s">
        <v>1786</v>
      </c>
      <c r="K100" s="76" t="s">
        <v>842</v>
      </c>
      <c r="L100" s="76" t="s">
        <v>212</v>
      </c>
      <c r="M100" s="76" t="s">
        <v>1758</v>
      </c>
      <c r="N100" s="64"/>
      <c r="O100" s="64"/>
      <c r="P100" s="64"/>
    </row>
    <row r="101" spans="2:16">
      <c r="B101" s="76" t="s">
        <v>592</v>
      </c>
      <c r="C101" s="76"/>
      <c r="D101" s="76"/>
      <c r="E101" s="76" t="s">
        <v>592</v>
      </c>
      <c r="F101" s="76"/>
      <c r="G101" s="76"/>
      <c r="H101" s="76" t="s">
        <v>1582</v>
      </c>
      <c r="I101" s="76" t="s">
        <v>1583</v>
      </c>
      <c r="J101" s="76" t="s">
        <v>1710</v>
      </c>
      <c r="K101" s="76" t="s">
        <v>843</v>
      </c>
      <c r="L101" s="76" t="s">
        <v>213</v>
      </c>
      <c r="M101" s="76" t="s">
        <v>1652</v>
      </c>
      <c r="N101" s="64"/>
      <c r="O101" s="64"/>
      <c r="P101" s="64"/>
    </row>
    <row r="102" spans="2:16">
      <c r="B102" s="76" t="s">
        <v>592</v>
      </c>
      <c r="C102" s="76"/>
      <c r="D102" s="76"/>
      <c r="E102" s="76" t="s">
        <v>592</v>
      </c>
      <c r="F102" s="76"/>
      <c r="G102" s="76"/>
      <c r="H102" s="76" t="s">
        <v>755</v>
      </c>
      <c r="I102" s="76" t="s">
        <v>510</v>
      </c>
      <c r="J102" s="76" t="s">
        <v>1787</v>
      </c>
      <c r="K102" s="76" t="s">
        <v>844</v>
      </c>
      <c r="L102" s="76" t="s">
        <v>214</v>
      </c>
      <c r="M102" s="76" t="s">
        <v>1788</v>
      </c>
      <c r="N102" s="64"/>
      <c r="O102" s="64"/>
      <c r="P102" s="64"/>
    </row>
    <row r="103" spans="2:16">
      <c r="B103" s="76" t="s">
        <v>592</v>
      </c>
      <c r="C103" s="76"/>
      <c r="D103" s="76"/>
      <c r="E103" s="76" t="s">
        <v>592</v>
      </c>
      <c r="F103" s="76"/>
      <c r="G103" s="76"/>
      <c r="H103" s="76" t="s">
        <v>1081</v>
      </c>
      <c r="I103" s="76" t="s">
        <v>517</v>
      </c>
      <c r="J103" s="76" t="s">
        <v>1768</v>
      </c>
      <c r="K103" s="76" t="s">
        <v>845</v>
      </c>
      <c r="L103" s="76" t="s">
        <v>215</v>
      </c>
      <c r="M103" s="76" t="s">
        <v>1646</v>
      </c>
      <c r="N103" s="64"/>
      <c r="O103" s="64"/>
      <c r="P103" s="64"/>
    </row>
    <row r="104" spans="2:16">
      <c r="B104" s="76" t="s">
        <v>592</v>
      </c>
      <c r="C104" s="76"/>
      <c r="D104" s="76"/>
      <c r="E104" s="76" t="s">
        <v>592</v>
      </c>
      <c r="F104" s="76"/>
      <c r="G104" s="76"/>
      <c r="H104" s="76" t="s">
        <v>756</v>
      </c>
      <c r="I104" s="76" t="s">
        <v>522</v>
      </c>
      <c r="J104" s="76" t="s">
        <v>1789</v>
      </c>
      <c r="K104" s="76" t="s">
        <v>646</v>
      </c>
      <c r="L104" s="76" t="s">
        <v>103</v>
      </c>
      <c r="M104" s="76" t="s">
        <v>1790</v>
      </c>
      <c r="N104" s="64"/>
      <c r="O104" s="64"/>
      <c r="P104" s="64"/>
    </row>
    <row r="105" spans="2:16">
      <c r="B105" s="76" t="s">
        <v>592</v>
      </c>
      <c r="C105" s="76"/>
      <c r="D105" s="76"/>
      <c r="E105" s="76" t="s">
        <v>592</v>
      </c>
      <c r="F105" s="76"/>
      <c r="G105" s="76"/>
      <c r="H105" s="76" t="s">
        <v>757</v>
      </c>
      <c r="I105" s="76" t="s">
        <v>526</v>
      </c>
      <c r="J105" s="76" t="s">
        <v>1780</v>
      </c>
      <c r="K105" s="76" t="s">
        <v>648</v>
      </c>
      <c r="L105" s="76" t="s">
        <v>104</v>
      </c>
      <c r="M105" s="76" t="s">
        <v>1791</v>
      </c>
      <c r="N105" s="64"/>
      <c r="O105" s="64"/>
      <c r="P105" s="64"/>
    </row>
    <row r="106" spans="2:16">
      <c r="B106" s="76" t="s">
        <v>592</v>
      </c>
      <c r="C106" s="76"/>
      <c r="D106" s="76"/>
      <c r="E106" s="76" t="s">
        <v>592</v>
      </c>
      <c r="F106" s="76"/>
      <c r="G106" s="76"/>
      <c r="H106" s="76" t="s">
        <v>758</v>
      </c>
      <c r="I106" s="76" t="s">
        <v>553</v>
      </c>
      <c r="J106" s="76" t="s">
        <v>1710</v>
      </c>
      <c r="K106" s="76" t="s">
        <v>846</v>
      </c>
      <c r="L106" s="76" t="s">
        <v>216</v>
      </c>
      <c r="M106" s="76" t="s">
        <v>1792</v>
      </c>
      <c r="N106" s="64"/>
      <c r="O106" s="64"/>
      <c r="P106" s="64"/>
    </row>
    <row r="107" spans="2:16">
      <c r="B107" s="76" t="s">
        <v>592</v>
      </c>
      <c r="C107" s="76"/>
      <c r="D107" s="76"/>
      <c r="E107" s="76" t="s">
        <v>592</v>
      </c>
      <c r="F107" s="76"/>
      <c r="G107" s="76"/>
      <c r="H107" s="76" t="s">
        <v>759</v>
      </c>
      <c r="I107" s="76" t="s">
        <v>760</v>
      </c>
      <c r="J107" s="76" t="s">
        <v>1717</v>
      </c>
      <c r="K107" s="76" t="s">
        <v>650</v>
      </c>
      <c r="L107" s="76" t="s">
        <v>105</v>
      </c>
      <c r="M107" s="76" t="s">
        <v>1793</v>
      </c>
      <c r="N107" s="64"/>
      <c r="O107" s="64"/>
      <c r="P107" s="64"/>
    </row>
    <row r="108" spans="2:16">
      <c r="B108" s="76" t="s">
        <v>592</v>
      </c>
      <c r="C108" s="76"/>
      <c r="D108" s="76"/>
      <c r="E108" s="76" t="s">
        <v>592</v>
      </c>
      <c r="F108" s="76"/>
      <c r="G108" s="76"/>
      <c r="H108" s="76" t="s">
        <v>1128</v>
      </c>
      <c r="I108" s="76" t="s">
        <v>1129</v>
      </c>
      <c r="J108" s="76" t="s">
        <v>1794</v>
      </c>
      <c r="K108" s="76" t="s">
        <v>847</v>
      </c>
      <c r="L108" s="76" t="s">
        <v>217</v>
      </c>
      <c r="M108" s="76" t="s">
        <v>1795</v>
      </c>
      <c r="N108" s="64"/>
      <c r="O108" s="64"/>
      <c r="P108" s="64"/>
    </row>
    <row r="109" spans="2:16">
      <c r="B109" s="76" t="s">
        <v>592</v>
      </c>
      <c r="C109" s="76"/>
      <c r="D109" s="76"/>
      <c r="E109" s="76" t="s">
        <v>592</v>
      </c>
      <c r="F109" s="76"/>
      <c r="G109" s="76"/>
      <c r="H109" s="76" t="s">
        <v>1148</v>
      </c>
      <c r="I109" s="76" t="s">
        <v>1149</v>
      </c>
      <c r="J109" s="76" t="s">
        <v>1796</v>
      </c>
      <c r="K109" s="76" t="s">
        <v>848</v>
      </c>
      <c r="L109" s="76" t="s">
        <v>218</v>
      </c>
      <c r="M109" s="76" t="s">
        <v>1797</v>
      </c>
      <c r="N109" s="64"/>
      <c r="O109" s="64"/>
      <c r="P109" s="64"/>
    </row>
    <row r="110" spans="2:16">
      <c r="B110" s="76" t="s">
        <v>592</v>
      </c>
      <c r="C110" s="76"/>
      <c r="D110" s="76"/>
      <c r="E110" s="76" t="s">
        <v>592</v>
      </c>
      <c r="F110" s="76"/>
      <c r="G110" s="76"/>
      <c r="H110" s="76" t="s">
        <v>767</v>
      </c>
      <c r="I110" s="76" t="s">
        <v>768</v>
      </c>
      <c r="J110" s="76" t="s">
        <v>1798</v>
      </c>
      <c r="K110" s="76" t="s">
        <v>849</v>
      </c>
      <c r="L110" s="76" t="s">
        <v>219</v>
      </c>
      <c r="M110" s="76" t="s">
        <v>1799</v>
      </c>
      <c r="N110" s="64"/>
      <c r="O110" s="64"/>
      <c r="P110" s="64"/>
    </row>
    <row r="111" spans="2:16">
      <c r="B111" s="76" t="s">
        <v>592</v>
      </c>
      <c r="C111" s="76"/>
      <c r="D111" s="76"/>
      <c r="E111" s="76" t="s">
        <v>592</v>
      </c>
      <c r="F111" s="76"/>
      <c r="G111" s="76"/>
      <c r="H111" s="76" t="s">
        <v>769</v>
      </c>
      <c r="I111" s="76" t="s">
        <v>770</v>
      </c>
      <c r="J111" s="76" t="s">
        <v>1800</v>
      </c>
      <c r="K111" s="76" t="s">
        <v>850</v>
      </c>
      <c r="L111" s="76" t="s">
        <v>220</v>
      </c>
      <c r="M111" s="76" t="s">
        <v>1801</v>
      </c>
      <c r="N111" s="64"/>
      <c r="O111" s="64"/>
      <c r="P111" s="64"/>
    </row>
    <row r="112" spans="2:16">
      <c r="B112" s="76" t="s">
        <v>592</v>
      </c>
      <c r="C112" s="76"/>
      <c r="D112" s="76"/>
      <c r="E112" s="76" t="s">
        <v>592</v>
      </c>
      <c r="F112" s="76"/>
      <c r="G112" s="76"/>
      <c r="H112" s="76" t="s">
        <v>1144</v>
      </c>
      <c r="I112" s="76" t="s">
        <v>1145</v>
      </c>
      <c r="J112" s="76" t="s">
        <v>1802</v>
      </c>
      <c r="K112" s="76" t="s">
        <v>675</v>
      </c>
      <c r="L112" s="76" t="s">
        <v>221</v>
      </c>
      <c r="M112" s="76" t="s">
        <v>1803</v>
      </c>
      <c r="N112" s="64"/>
      <c r="O112" s="64"/>
      <c r="P112" s="64"/>
    </row>
    <row r="113" spans="2:16">
      <c r="B113" s="76" t="s">
        <v>592</v>
      </c>
      <c r="C113" s="76"/>
      <c r="D113" s="76"/>
      <c r="E113" s="76" t="s">
        <v>592</v>
      </c>
      <c r="F113" s="76"/>
      <c r="G113" s="76"/>
      <c r="H113" s="76" t="s">
        <v>771</v>
      </c>
      <c r="I113" s="76" t="s">
        <v>772</v>
      </c>
      <c r="J113" s="76" t="s">
        <v>1804</v>
      </c>
      <c r="K113" s="76" t="s">
        <v>851</v>
      </c>
      <c r="L113" s="76" t="s">
        <v>222</v>
      </c>
      <c r="M113" s="76" t="s">
        <v>1805</v>
      </c>
      <c r="N113" s="64"/>
      <c r="O113" s="64"/>
      <c r="P113" s="64"/>
    </row>
    <row r="114" spans="2:16">
      <c r="B114" s="76" t="s">
        <v>592</v>
      </c>
      <c r="C114" s="76"/>
      <c r="D114" s="76"/>
      <c r="E114" s="76" t="s">
        <v>592</v>
      </c>
      <c r="F114" s="76"/>
      <c r="G114" s="76"/>
      <c r="H114" s="76" t="s">
        <v>773</v>
      </c>
      <c r="I114" s="76" t="s">
        <v>774</v>
      </c>
      <c r="J114" s="76" t="s">
        <v>1806</v>
      </c>
      <c r="K114" s="76" t="s">
        <v>852</v>
      </c>
      <c r="L114" s="76" t="s">
        <v>223</v>
      </c>
      <c r="M114" s="76" t="s">
        <v>1618</v>
      </c>
      <c r="N114" s="64"/>
      <c r="O114" s="64"/>
      <c r="P114" s="64"/>
    </row>
    <row r="115" spans="2:16">
      <c r="B115" s="76" t="s">
        <v>592</v>
      </c>
      <c r="C115" s="76"/>
      <c r="D115" s="76"/>
      <c r="E115" s="76" t="s">
        <v>592</v>
      </c>
      <c r="F115" s="76"/>
      <c r="G115" s="76"/>
      <c r="H115" s="76" t="s">
        <v>775</v>
      </c>
      <c r="I115" s="76" t="s">
        <v>776</v>
      </c>
      <c r="J115" s="76" t="s">
        <v>1807</v>
      </c>
      <c r="K115" s="76" t="s">
        <v>853</v>
      </c>
      <c r="L115" s="76" t="s">
        <v>224</v>
      </c>
      <c r="M115" s="76" t="s">
        <v>1808</v>
      </c>
      <c r="N115" s="64"/>
      <c r="O115" s="64"/>
      <c r="P115" s="64"/>
    </row>
    <row r="116" spans="2:16">
      <c r="B116" s="76" t="s">
        <v>592</v>
      </c>
      <c r="C116" s="76"/>
      <c r="D116" s="76"/>
      <c r="E116" s="76" t="s">
        <v>592</v>
      </c>
      <c r="F116" s="76"/>
      <c r="G116" s="76"/>
      <c r="H116" s="76" t="s">
        <v>779</v>
      </c>
      <c r="I116" s="76" t="s">
        <v>780</v>
      </c>
      <c r="J116" s="76" t="s">
        <v>1809</v>
      </c>
      <c r="K116" s="76" t="s">
        <v>651</v>
      </c>
      <c r="L116" s="76" t="s">
        <v>106</v>
      </c>
      <c r="M116" s="76" t="s">
        <v>1810</v>
      </c>
      <c r="N116" s="64"/>
      <c r="O116" s="64"/>
      <c r="P116" s="64"/>
    </row>
    <row r="117" spans="2:16">
      <c r="B117" s="76" t="s">
        <v>592</v>
      </c>
      <c r="C117" s="76"/>
      <c r="D117" s="76"/>
      <c r="E117" s="76" t="s">
        <v>592</v>
      </c>
      <c r="F117" s="76"/>
      <c r="G117" s="76"/>
      <c r="H117" s="76" t="s">
        <v>1146</v>
      </c>
      <c r="I117" s="76" t="s">
        <v>1147</v>
      </c>
      <c r="J117" s="76" t="s">
        <v>1811</v>
      </c>
      <c r="K117" s="76" t="s">
        <v>854</v>
      </c>
      <c r="L117" s="76" t="s">
        <v>225</v>
      </c>
      <c r="M117" s="76" t="s">
        <v>1812</v>
      </c>
      <c r="N117" s="64"/>
      <c r="O117" s="64"/>
      <c r="P117" s="64"/>
    </row>
    <row r="118" spans="2:16">
      <c r="B118" s="76" t="s">
        <v>592</v>
      </c>
      <c r="C118" s="76"/>
      <c r="D118" s="76"/>
      <c r="E118" s="76" t="s">
        <v>592</v>
      </c>
      <c r="F118" s="76"/>
      <c r="G118" s="76"/>
      <c r="H118" s="76" t="s">
        <v>781</v>
      </c>
      <c r="I118" s="76" t="s">
        <v>782</v>
      </c>
      <c r="J118" s="76" t="s">
        <v>1813</v>
      </c>
      <c r="K118" s="76" t="s">
        <v>855</v>
      </c>
      <c r="L118" s="76" t="s">
        <v>227</v>
      </c>
      <c r="M118" s="76" t="s">
        <v>1814</v>
      </c>
      <c r="N118" s="64"/>
      <c r="O118" s="64"/>
      <c r="P118" s="64"/>
    </row>
    <row r="119" spans="2:16">
      <c r="B119" s="76" t="s">
        <v>592</v>
      </c>
      <c r="C119" s="76"/>
      <c r="D119" s="76"/>
      <c r="E119" s="76" t="s">
        <v>592</v>
      </c>
      <c r="F119" s="76"/>
      <c r="G119" s="76"/>
      <c r="H119" s="76" t="s">
        <v>783</v>
      </c>
      <c r="I119" s="76" t="s">
        <v>784</v>
      </c>
      <c r="J119" s="76" t="s">
        <v>1815</v>
      </c>
      <c r="K119" s="76" t="s">
        <v>595</v>
      </c>
      <c r="L119" s="76" t="s">
        <v>107</v>
      </c>
      <c r="M119" s="76" t="s">
        <v>1816</v>
      </c>
      <c r="N119" s="64"/>
      <c r="O119" s="64"/>
      <c r="P119" s="64"/>
    </row>
    <row r="120" spans="2:16">
      <c r="B120" s="76" t="s">
        <v>592</v>
      </c>
      <c r="C120" s="76"/>
      <c r="D120" s="76"/>
      <c r="E120" s="76" t="s">
        <v>592</v>
      </c>
      <c r="F120" s="76"/>
      <c r="G120" s="76"/>
      <c r="H120" s="76" t="s">
        <v>785</v>
      </c>
      <c r="I120" s="76" t="s">
        <v>786</v>
      </c>
      <c r="J120" s="76" t="s">
        <v>1817</v>
      </c>
      <c r="K120" s="76" t="s">
        <v>856</v>
      </c>
      <c r="L120" s="76" t="s">
        <v>228</v>
      </c>
      <c r="M120" s="76" t="s">
        <v>1818</v>
      </c>
      <c r="N120" s="64"/>
      <c r="O120" s="64"/>
      <c r="P120" s="64"/>
    </row>
    <row r="121" spans="2:16">
      <c r="B121" s="76" t="s">
        <v>592</v>
      </c>
      <c r="C121" s="76"/>
      <c r="D121" s="76"/>
      <c r="E121" s="76" t="s">
        <v>592</v>
      </c>
      <c r="F121" s="76"/>
      <c r="G121" s="76"/>
      <c r="H121" s="76" t="s">
        <v>708</v>
      </c>
      <c r="I121" s="76" t="s">
        <v>709</v>
      </c>
      <c r="J121" s="76" t="s">
        <v>1819</v>
      </c>
      <c r="K121" s="76" t="s">
        <v>857</v>
      </c>
      <c r="L121" s="76" t="s">
        <v>229</v>
      </c>
      <c r="M121" s="76" t="s">
        <v>1820</v>
      </c>
      <c r="N121" s="64"/>
      <c r="O121" s="64"/>
      <c r="P121" s="64"/>
    </row>
    <row r="122" spans="2:16">
      <c r="B122" s="76" t="s">
        <v>592</v>
      </c>
      <c r="C122" s="76"/>
      <c r="D122" s="76"/>
      <c r="E122" s="76" t="s">
        <v>592</v>
      </c>
      <c r="F122" s="76"/>
      <c r="G122" s="76"/>
      <c r="H122" s="76" t="s">
        <v>787</v>
      </c>
      <c r="I122" s="76" t="s">
        <v>788</v>
      </c>
      <c r="J122" s="76" t="s">
        <v>1821</v>
      </c>
      <c r="K122" s="76" t="s">
        <v>858</v>
      </c>
      <c r="L122" s="76" t="s">
        <v>230</v>
      </c>
      <c r="M122" s="76" t="s">
        <v>1822</v>
      </c>
      <c r="N122" s="64"/>
      <c r="O122" s="64"/>
      <c r="P122" s="64"/>
    </row>
    <row r="123" spans="2:16">
      <c r="B123" s="76" t="s">
        <v>592</v>
      </c>
      <c r="C123" s="76"/>
      <c r="D123" s="76"/>
      <c r="E123" s="76" t="s">
        <v>592</v>
      </c>
      <c r="F123" s="76"/>
      <c r="G123" s="76"/>
      <c r="H123" s="76" t="s">
        <v>789</v>
      </c>
      <c r="I123" s="76" t="s">
        <v>790</v>
      </c>
      <c r="J123" s="76" t="s">
        <v>1743</v>
      </c>
      <c r="K123" s="76" t="s">
        <v>859</v>
      </c>
      <c r="L123" s="76" t="s">
        <v>231</v>
      </c>
      <c r="M123" s="76" t="s">
        <v>1823</v>
      </c>
      <c r="N123" s="64"/>
      <c r="O123" s="64"/>
      <c r="P123" s="64"/>
    </row>
    <row r="124" spans="2:16">
      <c r="B124" s="76" t="s">
        <v>592</v>
      </c>
      <c r="C124" s="76"/>
      <c r="D124" s="76"/>
      <c r="E124" s="76" t="s">
        <v>592</v>
      </c>
      <c r="F124" s="76"/>
      <c r="G124" s="76"/>
      <c r="H124" s="76" t="s">
        <v>711</v>
      </c>
      <c r="I124" s="76" t="s">
        <v>712</v>
      </c>
      <c r="J124" s="76" t="s">
        <v>1824</v>
      </c>
      <c r="K124" s="76" t="s">
        <v>860</v>
      </c>
      <c r="L124" s="76" t="s">
        <v>232</v>
      </c>
      <c r="M124" s="76" t="s">
        <v>1825</v>
      </c>
      <c r="N124" s="64"/>
      <c r="O124" s="64"/>
      <c r="P124" s="64"/>
    </row>
    <row r="125" spans="2:16">
      <c r="B125" s="76" t="s">
        <v>592</v>
      </c>
      <c r="C125" s="76"/>
      <c r="D125" s="76"/>
      <c r="E125" s="76" t="s">
        <v>592</v>
      </c>
      <c r="F125" s="76"/>
      <c r="G125" s="76"/>
      <c r="H125" s="76" t="s">
        <v>714</v>
      </c>
      <c r="I125" s="76" t="s">
        <v>715</v>
      </c>
      <c r="J125" s="76" t="s">
        <v>1826</v>
      </c>
      <c r="K125" s="76" t="s">
        <v>679</v>
      </c>
      <c r="L125" s="76" t="s">
        <v>233</v>
      </c>
      <c r="M125" s="76" t="s">
        <v>1827</v>
      </c>
      <c r="N125" s="64"/>
      <c r="O125" s="64"/>
      <c r="P125" s="64"/>
    </row>
    <row r="126" spans="2:16">
      <c r="B126" s="76" t="s">
        <v>592</v>
      </c>
      <c r="C126" s="76"/>
      <c r="D126" s="76"/>
      <c r="E126" s="76" t="s">
        <v>592</v>
      </c>
      <c r="F126" s="76"/>
      <c r="G126" s="76"/>
      <c r="H126" s="76" t="s">
        <v>795</v>
      </c>
      <c r="I126" s="76" t="s">
        <v>796</v>
      </c>
      <c r="J126" s="76" t="s">
        <v>1828</v>
      </c>
      <c r="K126" s="76" t="s">
        <v>861</v>
      </c>
      <c r="L126" s="76" t="s">
        <v>234</v>
      </c>
      <c r="M126" s="76" t="s">
        <v>1753</v>
      </c>
      <c r="N126" s="64"/>
      <c r="O126" s="64"/>
      <c r="P126" s="64"/>
    </row>
    <row r="127" spans="2:16">
      <c r="B127" s="76" t="s">
        <v>592</v>
      </c>
      <c r="C127" s="76"/>
      <c r="D127" s="76"/>
      <c r="E127" s="76" t="s">
        <v>592</v>
      </c>
      <c r="F127" s="76"/>
      <c r="G127" s="76"/>
      <c r="H127" s="76" t="s">
        <v>1158</v>
      </c>
      <c r="I127" s="76" t="s">
        <v>1159</v>
      </c>
      <c r="J127" s="76" t="s">
        <v>1829</v>
      </c>
      <c r="K127" s="76" t="s">
        <v>862</v>
      </c>
      <c r="L127" s="76" t="s">
        <v>235</v>
      </c>
      <c r="M127" s="76" t="s">
        <v>1830</v>
      </c>
      <c r="N127" s="64"/>
      <c r="O127" s="64"/>
      <c r="P127" s="64"/>
    </row>
    <row r="128" spans="2:16">
      <c r="B128" s="76" t="s">
        <v>592</v>
      </c>
      <c r="C128" s="76"/>
      <c r="D128" s="76"/>
      <c r="E128" s="76" t="s">
        <v>592</v>
      </c>
      <c r="F128" s="76"/>
      <c r="G128" s="76"/>
      <c r="H128" s="76" t="s">
        <v>1160</v>
      </c>
      <c r="I128" s="76" t="s">
        <v>1161</v>
      </c>
      <c r="J128" s="76" t="s">
        <v>1831</v>
      </c>
      <c r="K128" s="76" t="s">
        <v>863</v>
      </c>
      <c r="L128" s="76" t="s">
        <v>236</v>
      </c>
      <c r="M128" s="76" t="s">
        <v>1832</v>
      </c>
      <c r="N128" s="64"/>
      <c r="O128" s="64"/>
      <c r="P128" s="64"/>
    </row>
    <row r="129" spans="2:16">
      <c r="B129" s="76" t="s">
        <v>592</v>
      </c>
      <c r="C129" s="76"/>
      <c r="D129" s="76"/>
      <c r="E129" s="76" t="s">
        <v>592</v>
      </c>
      <c r="F129" s="76"/>
      <c r="G129" s="76"/>
      <c r="H129" s="76" t="s">
        <v>1165</v>
      </c>
      <c r="I129" s="76" t="s">
        <v>1170</v>
      </c>
      <c r="J129" s="76" t="s">
        <v>1833</v>
      </c>
      <c r="K129" s="76" t="s">
        <v>864</v>
      </c>
      <c r="L129" s="76" t="s">
        <v>237</v>
      </c>
      <c r="M129" s="76" t="s">
        <v>1636</v>
      </c>
      <c r="N129" s="64"/>
      <c r="O129" s="64"/>
      <c r="P129" s="64"/>
    </row>
    <row r="130" spans="2:16">
      <c r="B130" s="76" t="s">
        <v>592</v>
      </c>
      <c r="C130" s="76"/>
      <c r="D130" s="76"/>
      <c r="E130" s="76" t="s">
        <v>592</v>
      </c>
      <c r="F130" s="76"/>
      <c r="G130" s="76"/>
      <c r="H130" s="76" t="s">
        <v>1167</v>
      </c>
      <c r="I130" s="76" t="s">
        <v>1168</v>
      </c>
      <c r="J130" s="76" t="s">
        <v>1687</v>
      </c>
      <c r="K130" s="76" t="s">
        <v>681</v>
      </c>
      <c r="L130" s="76" t="s">
        <v>238</v>
      </c>
      <c r="M130" s="76" t="s">
        <v>1834</v>
      </c>
      <c r="N130" s="64"/>
      <c r="O130" s="64"/>
      <c r="P130" s="64"/>
    </row>
    <row r="131" spans="2:16">
      <c r="B131" s="76" t="s">
        <v>592</v>
      </c>
      <c r="C131" s="76"/>
      <c r="D131" s="76"/>
      <c r="E131" s="76" t="s">
        <v>592</v>
      </c>
      <c r="F131" s="76"/>
      <c r="G131" s="76"/>
      <c r="H131" s="76" t="s">
        <v>1186</v>
      </c>
      <c r="I131" s="76" t="s">
        <v>1187</v>
      </c>
      <c r="J131" s="76" t="s">
        <v>1835</v>
      </c>
      <c r="K131" s="76" t="s">
        <v>865</v>
      </c>
      <c r="L131" s="76" t="s">
        <v>239</v>
      </c>
      <c r="M131" s="76" t="s">
        <v>1836</v>
      </c>
      <c r="N131" s="64"/>
      <c r="O131" s="64"/>
      <c r="P131" s="64"/>
    </row>
    <row r="132" spans="2:16">
      <c r="B132" s="76" t="s">
        <v>592</v>
      </c>
      <c r="C132" s="76"/>
      <c r="D132" s="76"/>
      <c r="E132" s="76" t="s">
        <v>592</v>
      </c>
      <c r="F132" s="76"/>
      <c r="G132" s="76"/>
      <c r="H132" s="76" t="s">
        <v>1188</v>
      </c>
      <c r="I132" s="76" t="s">
        <v>1189</v>
      </c>
      <c r="J132" s="76" t="s">
        <v>1757</v>
      </c>
      <c r="K132" s="76" t="s">
        <v>866</v>
      </c>
      <c r="L132" s="76" t="s">
        <v>240</v>
      </c>
      <c r="M132" s="76" t="s">
        <v>1837</v>
      </c>
      <c r="N132" s="64"/>
      <c r="O132" s="64"/>
      <c r="P132" s="64"/>
    </row>
    <row r="133" spans="2:16">
      <c r="B133" s="76" t="s">
        <v>592</v>
      </c>
      <c r="C133" s="76"/>
      <c r="D133" s="76"/>
      <c r="E133" s="76" t="s">
        <v>592</v>
      </c>
      <c r="F133" s="76"/>
      <c r="G133" s="76"/>
      <c r="H133" s="76" t="s">
        <v>1204</v>
      </c>
      <c r="I133" s="76" t="s">
        <v>1205</v>
      </c>
      <c r="J133" s="76" t="s">
        <v>1710</v>
      </c>
      <c r="K133" s="76" t="s">
        <v>867</v>
      </c>
      <c r="L133" s="76" t="s">
        <v>241</v>
      </c>
      <c r="M133" s="76" t="s">
        <v>1838</v>
      </c>
      <c r="N133" s="64"/>
      <c r="O133" s="64"/>
      <c r="P133" s="64"/>
    </row>
    <row r="134" spans="2:16">
      <c r="B134" s="76" t="s">
        <v>592</v>
      </c>
      <c r="C134" s="76"/>
      <c r="D134" s="76"/>
      <c r="E134" s="76" t="s">
        <v>592</v>
      </c>
      <c r="F134" s="76"/>
      <c r="G134" s="76"/>
      <c r="H134" s="76" t="s">
        <v>1206</v>
      </c>
      <c r="I134" s="76" t="s">
        <v>1207</v>
      </c>
      <c r="J134" s="76" t="s">
        <v>1839</v>
      </c>
      <c r="K134" s="76" t="s">
        <v>868</v>
      </c>
      <c r="L134" s="76" t="s">
        <v>242</v>
      </c>
      <c r="M134" s="76" t="s">
        <v>1803</v>
      </c>
      <c r="N134" s="64"/>
      <c r="O134" s="64"/>
      <c r="P134" s="64"/>
    </row>
    <row r="135" spans="2:16">
      <c r="B135" s="76" t="s">
        <v>592</v>
      </c>
      <c r="C135" s="76"/>
      <c r="D135" s="76"/>
      <c r="E135" s="76" t="s">
        <v>592</v>
      </c>
      <c r="F135" s="76"/>
      <c r="G135" s="76"/>
      <c r="H135" s="76" t="s">
        <v>1190</v>
      </c>
      <c r="I135" s="76" t="s">
        <v>1191</v>
      </c>
      <c r="J135" s="76" t="s">
        <v>1840</v>
      </c>
      <c r="K135" s="76" t="s">
        <v>869</v>
      </c>
      <c r="L135" s="76" t="s">
        <v>243</v>
      </c>
      <c r="M135" s="76" t="s">
        <v>1682</v>
      </c>
      <c r="N135" s="64"/>
      <c r="O135" s="64"/>
      <c r="P135" s="64"/>
    </row>
    <row r="136" spans="2:16">
      <c r="B136" s="76" t="s">
        <v>592</v>
      </c>
      <c r="C136" s="76"/>
      <c r="D136" s="76"/>
      <c r="E136" s="76" t="s">
        <v>592</v>
      </c>
      <c r="F136" s="76"/>
      <c r="G136" s="76"/>
      <c r="H136" s="76" t="s">
        <v>1192</v>
      </c>
      <c r="I136" s="76" t="s">
        <v>1193</v>
      </c>
      <c r="J136" s="76" t="s">
        <v>1841</v>
      </c>
      <c r="K136" s="76" t="s">
        <v>870</v>
      </c>
      <c r="L136" s="76" t="s">
        <v>244</v>
      </c>
      <c r="M136" s="76" t="s">
        <v>1842</v>
      </c>
      <c r="N136" s="64"/>
      <c r="O136" s="64"/>
      <c r="P136" s="64"/>
    </row>
    <row r="137" spans="2:16">
      <c r="B137" s="76" t="s">
        <v>592</v>
      </c>
      <c r="C137" s="76"/>
      <c r="D137" s="76"/>
      <c r="E137" s="76" t="s">
        <v>592</v>
      </c>
      <c r="F137" s="76"/>
      <c r="G137" s="76"/>
      <c r="H137" s="76" t="s">
        <v>1210</v>
      </c>
      <c r="I137" s="76" t="s">
        <v>1211</v>
      </c>
      <c r="J137" s="76" t="s">
        <v>1796</v>
      </c>
      <c r="K137" s="76" t="s">
        <v>871</v>
      </c>
      <c r="L137" s="76" t="s">
        <v>245</v>
      </c>
      <c r="M137" s="76" t="s">
        <v>1843</v>
      </c>
      <c r="N137" s="64"/>
      <c r="O137" s="64"/>
      <c r="P137" s="64"/>
    </row>
    <row r="138" spans="2:16">
      <c r="B138" s="76" t="s">
        <v>592</v>
      </c>
      <c r="C138" s="76"/>
      <c r="D138" s="76"/>
      <c r="E138" s="76" t="s">
        <v>592</v>
      </c>
      <c r="F138" s="76"/>
      <c r="G138" s="76"/>
      <c r="H138" s="76" t="s">
        <v>1212</v>
      </c>
      <c r="I138" s="76" t="s">
        <v>1213</v>
      </c>
      <c r="J138" s="76" t="s">
        <v>1844</v>
      </c>
      <c r="K138" s="76" t="s">
        <v>872</v>
      </c>
      <c r="L138" s="76" t="s">
        <v>246</v>
      </c>
      <c r="M138" s="76" t="s">
        <v>1845</v>
      </c>
      <c r="N138" s="64"/>
      <c r="O138" s="64"/>
      <c r="P138" s="64"/>
    </row>
    <row r="139" spans="2:16">
      <c r="B139" s="76" t="s">
        <v>592</v>
      </c>
      <c r="C139" s="76"/>
      <c r="D139" s="76"/>
      <c r="E139" s="76" t="s">
        <v>592</v>
      </c>
      <c r="F139" s="76"/>
      <c r="G139" s="76"/>
      <c r="H139" s="76" t="s">
        <v>1236</v>
      </c>
      <c r="I139" s="76" t="s">
        <v>1237</v>
      </c>
      <c r="J139" s="76" t="s">
        <v>1679</v>
      </c>
      <c r="K139" s="76" t="s">
        <v>873</v>
      </c>
      <c r="L139" s="76" t="s">
        <v>247</v>
      </c>
      <c r="M139" s="76" t="s">
        <v>1846</v>
      </c>
      <c r="N139" s="64"/>
      <c r="O139" s="64"/>
      <c r="P139" s="64"/>
    </row>
    <row r="140" spans="2:16">
      <c r="B140" s="76" t="s">
        <v>592</v>
      </c>
      <c r="C140" s="76"/>
      <c r="D140" s="76"/>
      <c r="E140" s="76" t="s">
        <v>592</v>
      </c>
      <c r="F140" s="76"/>
      <c r="G140" s="76"/>
      <c r="H140" s="76" t="s">
        <v>1289</v>
      </c>
      <c r="I140" s="76" t="s">
        <v>1290</v>
      </c>
      <c r="J140" s="76" t="s">
        <v>1847</v>
      </c>
      <c r="K140" s="76" t="s">
        <v>874</v>
      </c>
      <c r="L140" s="76" t="s">
        <v>248</v>
      </c>
      <c r="M140" s="76" t="s">
        <v>1649</v>
      </c>
      <c r="N140" s="64"/>
      <c r="O140" s="64"/>
      <c r="P140" s="64"/>
    </row>
    <row r="141" spans="2:16">
      <c r="B141" s="76" t="s">
        <v>592</v>
      </c>
      <c r="C141" s="76"/>
      <c r="D141" s="76"/>
      <c r="E141" s="76" t="s">
        <v>592</v>
      </c>
      <c r="F141" s="76"/>
      <c r="G141" s="76"/>
      <c r="H141" s="76" t="s">
        <v>1297</v>
      </c>
      <c r="I141" s="76" t="s">
        <v>1298</v>
      </c>
      <c r="J141" s="76" t="s">
        <v>1848</v>
      </c>
      <c r="K141" s="76" t="s">
        <v>683</v>
      </c>
      <c r="L141" s="76" t="s">
        <v>249</v>
      </c>
      <c r="M141" s="76" t="s">
        <v>1849</v>
      </c>
      <c r="N141" s="64"/>
      <c r="O141" s="64"/>
      <c r="P141" s="64"/>
    </row>
    <row r="142" spans="2:16">
      <c r="B142" s="76" t="s">
        <v>592</v>
      </c>
      <c r="C142" s="76"/>
      <c r="D142" s="76"/>
      <c r="E142" s="76" t="s">
        <v>592</v>
      </c>
      <c r="F142" s="76"/>
      <c r="G142" s="76"/>
      <c r="H142" s="76" t="s">
        <v>1378</v>
      </c>
      <c r="I142" s="76" t="s">
        <v>1379</v>
      </c>
      <c r="J142" s="76" t="s">
        <v>1850</v>
      </c>
      <c r="K142" s="76" t="s">
        <v>684</v>
      </c>
      <c r="L142" s="76" t="s">
        <v>250</v>
      </c>
      <c r="M142" s="76" t="s">
        <v>1779</v>
      </c>
      <c r="N142" s="64"/>
      <c r="O142" s="64"/>
      <c r="P142" s="64"/>
    </row>
    <row r="143" spans="2:16">
      <c r="B143" s="76" t="s">
        <v>592</v>
      </c>
      <c r="C143" s="76"/>
      <c r="D143" s="76"/>
      <c r="E143" s="76" t="s">
        <v>592</v>
      </c>
      <c r="F143" s="76"/>
      <c r="G143" s="76"/>
      <c r="H143" s="76" t="s">
        <v>1380</v>
      </c>
      <c r="I143" s="76" t="s">
        <v>1381</v>
      </c>
      <c r="J143" s="76" t="s">
        <v>1851</v>
      </c>
      <c r="K143" s="76" t="s">
        <v>686</v>
      </c>
      <c r="L143" s="76" t="s">
        <v>251</v>
      </c>
      <c r="M143" s="76" t="s">
        <v>1769</v>
      </c>
      <c r="N143" s="64"/>
      <c r="O143" s="64"/>
      <c r="P143" s="64"/>
    </row>
    <row r="144" spans="2:16">
      <c r="B144" s="76" t="s">
        <v>592</v>
      </c>
      <c r="C144" s="76"/>
      <c r="D144" s="76"/>
      <c r="E144" s="76" t="s">
        <v>592</v>
      </c>
      <c r="F144" s="76"/>
      <c r="G144" s="76"/>
      <c r="H144" s="76" t="s">
        <v>1258</v>
      </c>
      <c r="I144" s="76" t="s">
        <v>1259</v>
      </c>
      <c r="J144" s="76" t="s">
        <v>1679</v>
      </c>
      <c r="K144" s="76" t="s">
        <v>875</v>
      </c>
      <c r="L144" s="76" t="s">
        <v>252</v>
      </c>
      <c r="M144" s="76" t="s">
        <v>1852</v>
      </c>
      <c r="N144" s="64"/>
      <c r="O144" s="64"/>
      <c r="P144" s="64"/>
    </row>
    <row r="145" spans="2:16">
      <c r="B145" s="76" t="s">
        <v>592</v>
      </c>
      <c r="C145" s="76"/>
      <c r="D145" s="76"/>
      <c r="E145" s="76" t="s">
        <v>592</v>
      </c>
      <c r="F145" s="76"/>
      <c r="G145" s="76"/>
      <c r="H145" s="76" t="s">
        <v>1382</v>
      </c>
      <c r="I145" s="76" t="s">
        <v>1383</v>
      </c>
      <c r="J145" s="76" t="s">
        <v>1775</v>
      </c>
      <c r="K145" s="76" t="s">
        <v>688</v>
      </c>
      <c r="L145" s="76" t="s">
        <v>253</v>
      </c>
      <c r="M145" s="76" t="s">
        <v>1853</v>
      </c>
      <c r="N145" s="64"/>
      <c r="O145" s="64"/>
      <c r="P145" s="64"/>
    </row>
    <row r="146" spans="2:16">
      <c r="B146" s="76" t="s">
        <v>592</v>
      </c>
      <c r="C146" s="76"/>
      <c r="D146" s="76"/>
      <c r="E146" s="76" t="s">
        <v>592</v>
      </c>
      <c r="F146" s="76"/>
      <c r="G146" s="76"/>
      <c r="H146" s="76" t="s">
        <v>1263</v>
      </c>
      <c r="I146" s="76" t="s">
        <v>1264</v>
      </c>
      <c r="J146" s="76" t="s">
        <v>1847</v>
      </c>
      <c r="K146" s="76" t="s">
        <v>876</v>
      </c>
      <c r="L146" s="76" t="s">
        <v>254</v>
      </c>
      <c r="M146" s="76" t="s">
        <v>1854</v>
      </c>
      <c r="N146" s="64"/>
      <c r="O146" s="64"/>
      <c r="P146" s="64"/>
    </row>
    <row r="147" spans="2:16">
      <c r="B147" s="76" t="s">
        <v>592</v>
      </c>
      <c r="C147" s="76"/>
      <c r="D147" s="76"/>
      <c r="E147" s="76" t="s">
        <v>592</v>
      </c>
      <c r="F147" s="76"/>
      <c r="G147" s="76"/>
      <c r="H147" s="76" t="s">
        <v>1339</v>
      </c>
      <c r="I147" s="76" t="s">
        <v>1415</v>
      </c>
      <c r="J147" s="76" t="s">
        <v>1809</v>
      </c>
      <c r="K147" s="76" t="s">
        <v>877</v>
      </c>
      <c r="L147" s="76" t="s">
        <v>255</v>
      </c>
      <c r="M147" s="76" t="s">
        <v>1855</v>
      </c>
      <c r="N147" s="64"/>
      <c r="O147" s="64"/>
      <c r="P147" s="64"/>
    </row>
    <row r="148" spans="2:16">
      <c r="B148" s="76" t="s">
        <v>592</v>
      </c>
      <c r="C148" s="76"/>
      <c r="D148" s="76"/>
      <c r="E148" s="76" t="s">
        <v>592</v>
      </c>
      <c r="F148" s="76"/>
      <c r="G148" s="76"/>
      <c r="H148" s="76" t="s">
        <v>1416</v>
      </c>
      <c r="I148" s="76" t="s">
        <v>1417</v>
      </c>
      <c r="J148" s="76" t="s">
        <v>1856</v>
      </c>
      <c r="K148" s="76" t="s">
        <v>878</v>
      </c>
      <c r="L148" s="76" t="s">
        <v>256</v>
      </c>
      <c r="M148" s="76" t="s">
        <v>1857</v>
      </c>
      <c r="N148" s="64"/>
      <c r="O148" s="64"/>
      <c r="P148" s="64"/>
    </row>
    <row r="149" spans="2:16">
      <c r="B149" s="76" t="s">
        <v>592</v>
      </c>
      <c r="C149" s="76"/>
      <c r="D149" s="76"/>
      <c r="E149" s="76" t="s">
        <v>592</v>
      </c>
      <c r="F149" s="76"/>
      <c r="G149" s="76"/>
      <c r="H149" s="76" t="s">
        <v>1340</v>
      </c>
      <c r="I149" s="76" t="s">
        <v>1429</v>
      </c>
      <c r="J149" s="76" t="s">
        <v>1858</v>
      </c>
      <c r="K149" s="76" t="s">
        <v>879</v>
      </c>
      <c r="L149" s="76" t="s">
        <v>257</v>
      </c>
      <c r="M149" s="76" t="s">
        <v>1859</v>
      </c>
      <c r="N149" s="64"/>
      <c r="O149" s="64"/>
      <c r="P149" s="64"/>
    </row>
    <row r="150" spans="2:16">
      <c r="B150" s="76" t="s">
        <v>592</v>
      </c>
      <c r="C150" s="76"/>
      <c r="D150" s="76"/>
      <c r="E150" s="76" t="s">
        <v>592</v>
      </c>
      <c r="F150" s="76"/>
      <c r="G150" s="76"/>
      <c r="H150" s="76" t="s">
        <v>1343</v>
      </c>
      <c r="I150" s="76" t="s">
        <v>1430</v>
      </c>
      <c r="J150" s="76" t="s">
        <v>1702</v>
      </c>
      <c r="K150" s="76" t="s">
        <v>880</v>
      </c>
      <c r="L150" s="76" t="s">
        <v>258</v>
      </c>
      <c r="M150" s="76" t="s">
        <v>1860</v>
      </c>
      <c r="N150" s="64"/>
      <c r="O150" s="64"/>
      <c r="P150" s="64"/>
    </row>
    <row r="151" spans="2:16">
      <c r="B151" s="76" t="s">
        <v>592</v>
      </c>
      <c r="C151" s="76"/>
      <c r="D151" s="76"/>
      <c r="E151" s="76" t="s">
        <v>592</v>
      </c>
      <c r="F151" s="76"/>
      <c r="G151" s="76"/>
      <c r="H151" s="76" t="s">
        <v>1271</v>
      </c>
      <c r="I151" s="76" t="s">
        <v>1431</v>
      </c>
      <c r="J151" s="76" t="s">
        <v>1861</v>
      </c>
      <c r="K151" s="76" t="s">
        <v>654</v>
      </c>
      <c r="L151" s="76" t="s">
        <v>108</v>
      </c>
      <c r="M151" s="76" t="s">
        <v>1862</v>
      </c>
      <c r="N151" s="64"/>
      <c r="O151" s="64"/>
      <c r="P151" s="64"/>
    </row>
    <row r="152" spans="2:16">
      <c r="B152" s="76" t="s">
        <v>592</v>
      </c>
      <c r="C152" s="76"/>
      <c r="D152" s="76"/>
      <c r="E152" s="76" t="s">
        <v>592</v>
      </c>
      <c r="F152" s="76"/>
      <c r="G152" s="76"/>
      <c r="H152" s="76" t="s">
        <v>1349</v>
      </c>
      <c r="I152" s="76" t="s">
        <v>1432</v>
      </c>
      <c r="J152" s="76" t="s">
        <v>1863</v>
      </c>
      <c r="K152" s="76" t="s">
        <v>881</v>
      </c>
      <c r="L152" s="76" t="s">
        <v>259</v>
      </c>
      <c r="M152" s="76" t="s">
        <v>1864</v>
      </c>
      <c r="N152" s="64"/>
      <c r="O152" s="64"/>
      <c r="P152" s="64"/>
    </row>
    <row r="153" spans="2:16">
      <c r="B153" s="76" t="s">
        <v>592</v>
      </c>
      <c r="C153" s="76"/>
      <c r="D153" s="76"/>
      <c r="E153" s="76" t="s">
        <v>592</v>
      </c>
      <c r="F153" s="76"/>
      <c r="G153" s="76"/>
      <c r="H153" s="76" t="s">
        <v>1353</v>
      </c>
      <c r="I153" s="76" t="s">
        <v>1433</v>
      </c>
      <c r="J153" s="76" t="s">
        <v>1865</v>
      </c>
      <c r="K153" s="76" t="s">
        <v>882</v>
      </c>
      <c r="L153" s="76" t="s">
        <v>260</v>
      </c>
      <c r="M153" s="76" t="s">
        <v>1866</v>
      </c>
      <c r="N153" s="64"/>
      <c r="O153" s="64"/>
      <c r="P153" s="64"/>
    </row>
    <row r="154" spans="2:16">
      <c r="B154" s="76" t="s">
        <v>592</v>
      </c>
      <c r="C154" s="76"/>
      <c r="D154" s="76"/>
      <c r="E154" s="76" t="s">
        <v>592</v>
      </c>
      <c r="F154" s="76"/>
      <c r="G154" s="76"/>
      <c r="H154" s="76" t="s">
        <v>1434</v>
      </c>
      <c r="I154" s="76" t="s">
        <v>1435</v>
      </c>
      <c r="J154" s="76" t="s">
        <v>1867</v>
      </c>
      <c r="K154" s="76" t="s">
        <v>883</v>
      </c>
      <c r="L154" s="76" t="s">
        <v>261</v>
      </c>
      <c r="M154" s="76" t="s">
        <v>1864</v>
      </c>
      <c r="N154" s="64"/>
      <c r="O154" s="64"/>
      <c r="P154" s="64"/>
    </row>
    <row r="155" spans="2:16">
      <c r="B155" s="76" t="s">
        <v>592</v>
      </c>
      <c r="C155" s="76"/>
      <c r="D155" s="76"/>
      <c r="E155" s="76" t="s">
        <v>592</v>
      </c>
      <c r="F155" s="76"/>
      <c r="G155" s="76"/>
      <c r="H155" s="76" t="s">
        <v>1426</v>
      </c>
      <c r="I155" s="76" t="s">
        <v>1427</v>
      </c>
      <c r="J155" s="76" t="s">
        <v>1679</v>
      </c>
      <c r="K155" s="76" t="s">
        <v>884</v>
      </c>
      <c r="L155" s="76" t="s">
        <v>262</v>
      </c>
      <c r="M155" s="76" t="s">
        <v>1868</v>
      </c>
      <c r="N155" s="64"/>
      <c r="O155" s="64"/>
      <c r="P155" s="64"/>
    </row>
    <row r="156" spans="2:16">
      <c r="B156" s="76" t="s">
        <v>592</v>
      </c>
      <c r="C156" s="76"/>
      <c r="D156" s="76"/>
      <c r="E156" s="76" t="s">
        <v>592</v>
      </c>
      <c r="F156" s="76"/>
      <c r="G156" s="76"/>
      <c r="H156" s="76" t="s">
        <v>1436</v>
      </c>
      <c r="I156" s="76" t="s">
        <v>1437</v>
      </c>
      <c r="J156" s="76" t="s">
        <v>1736</v>
      </c>
      <c r="K156" s="76" t="s">
        <v>885</v>
      </c>
      <c r="L156" s="76" t="s">
        <v>263</v>
      </c>
      <c r="M156" s="76" t="s">
        <v>1740</v>
      </c>
      <c r="N156" s="64"/>
      <c r="O156" s="64"/>
      <c r="P156" s="64"/>
    </row>
    <row r="157" spans="2:16">
      <c r="B157" s="76" t="s">
        <v>592</v>
      </c>
      <c r="C157" s="76"/>
      <c r="D157" s="76"/>
      <c r="E157" s="76" t="s">
        <v>592</v>
      </c>
      <c r="F157" s="76"/>
      <c r="G157" s="76"/>
      <c r="H157" s="76" t="s">
        <v>1438</v>
      </c>
      <c r="I157" s="76" t="s">
        <v>1439</v>
      </c>
      <c r="J157" s="76" t="s">
        <v>1847</v>
      </c>
      <c r="K157" s="76" t="s">
        <v>886</v>
      </c>
      <c r="L157" s="76" t="s">
        <v>264</v>
      </c>
      <c r="M157" s="76" t="s">
        <v>1869</v>
      </c>
      <c r="N157" s="64"/>
      <c r="O157" s="64"/>
      <c r="P157" s="64"/>
    </row>
    <row r="158" spans="2:16">
      <c r="B158" s="76" t="s">
        <v>592</v>
      </c>
      <c r="C158" s="76"/>
      <c r="D158" s="76"/>
      <c r="E158" s="76" t="s">
        <v>592</v>
      </c>
      <c r="F158" s="76"/>
      <c r="G158" s="76"/>
      <c r="H158" s="76" t="s">
        <v>1440</v>
      </c>
      <c r="I158" s="76" t="s">
        <v>1441</v>
      </c>
      <c r="J158" s="76" t="s">
        <v>1870</v>
      </c>
      <c r="K158" s="76" t="s">
        <v>690</v>
      </c>
      <c r="L158" s="76" t="s">
        <v>265</v>
      </c>
      <c r="M158" s="76" t="s">
        <v>1649</v>
      </c>
      <c r="N158" s="64"/>
      <c r="O158" s="64"/>
      <c r="P158" s="64"/>
    </row>
    <row r="159" spans="2:16">
      <c r="B159" s="76" t="s">
        <v>592</v>
      </c>
      <c r="C159" s="76"/>
      <c r="D159" s="76"/>
      <c r="E159" s="76" t="s">
        <v>592</v>
      </c>
      <c r="F159" s="76"/>
      <c r="G159" s="76"/>
      <c r="H159" s="76" t="s">
        <v>1442</v>
      </c>
      <c r="I159" s="76" t="s">
        <v>1443</v>
      </c>
      <c r="J159" s="76" t="s">
        <v>1858</v>
      </c>
      <c r="K159" s="76" t="s">
        <v>887</v>
      </c>
      <c r="L159" s="76" t="s">
        <v>266</v>
      </c>
      <c r="M159" s="76" t="s">
        <v>1737</v>
      </c>
      <c r="N159" s="64"/>
      <c r="O159" s="64"/>
      <c r="P159" s="64"/>
    </row>
    <row r="160" spans="2:16">
      <c r="B160" s="76" t="s">
        <v>592</v>
      </c>
      <c r="C160" s="76"/>
      <c r="D160" s="76"/>
      <c r="E160" s="76" t="s">
        <v>592</v>
      </c>
      <c r="F160" s="76"/>
      <c r="G160" s="76"/>
      <c r="H160" s="76" t="s">
        <v>1584</v>
      </c>
      <c r="I160" s="76" t="s">
        <v>1585</v>
      </c>
      <c r="J160" s="76" t="s">
        <v>1851</v>
      </c>
      <c r="K160" s="76" t="s">
        <v>888</v>
      </c>
      <c r="L160" s="76" t="s">
        <v>267</v>
      </c>
      <c r="M160" s="76" t="s">
        <v>1871</v>
      </c>
      <c r="N160" s="64"/>
      <c r="O160" s="64"/>
      <c r="P160" s="64"/>
    </row>
    <row r="161" spans="2:16">
      <c r="B161" s="76" t="s">
        <v>592</v>
      </c>
      <c r="C161" s="76"/>
      <c r="D161" s="76"/>
      <c r="E161" s="76" t="s">
        <v>592</v>
      </c>
      <c r="F161" s="76"/>
      <c r="G161" s="76"/>
      <c r="H161" s="76" t="s">
        <v>1586</v>
      </c>
      <c r="I161" s="76" t="s">
        <v>1587</v>
      </c>
      <c r="J161" s="76" t="s">
        <v>1717</v>
      </c>
      <c r="K161" s="76" t="s">
        <v>889</v>
      </c>
      <c r="L161" s="76" t="s">
        <v>268</v>
      </c>
      <c r="M161" s="76" t="s">
        <v>1872</v>
      </c>
      <c r="N161" s="64"/>
      <c r="O161" s="64"/>
      <c r="P161" s="64"/>
    </row>
    <row r="162" spans="2:16">
      <c r="B162" s="76" t="s">
        <v>592</v>
      </c>
      <c r="C162" s="76"/>
      <c r="D162" s="76"/>
      <c r="E162" s="76" t="s">
        <v>592</v>
      </c>
      <c r="F162" s="76"/>
      <c r="G162" s="76"/>
      <c r="H162" s="76" t="s">
        <v>1588</v>
      </c>
      <c r="I162" s="76" t="s">
        <v>1589</v>
      </c>
      <c r="J162" s="76" t="s">
        <v>1873</v>
      </c>
      <c r="K162" s="76" t="s">
        <v>890</v>
      </c>
      <c r="L162" s="76" t="s">
        <v>269</v>
      </c>
      <c r="M162" s="76" t="s">
        <v>1641</v>
      </c>
      <c r="N162" s="64"/>
      <c r="O162" s="64"/>
      <c r="P162" s="64"/>
    </row>
    <row r="163" spans="2:16">
      <c r="B163" s="76" t="s">
        <v>592</v>
      </c>
      <c r="C163" s="76"/>
      <c r="D163" s="76"/>
      <c r="E163" s="76" t="s">
        <v>592</v>
      </c>
      <c r="F163" s="76"/>
      <c r="G163" s="76"/>
      <c r="H163" s="76" t="s">
        <v>592</v>
      </c>
      <c r="I163" s="76"/>
      <c r="J163" s="76"/>
      <c r="K163" s="76" t="s">
        <v>891</v>
      </c>
      <c r="L163" s="76" t="s">
        <v>270</v>
      </c>
      <c r="M163" s="76" t="s">
        <v>1874</v>
      </c>
      <c r="N163" s="64"/>
      <c r="O163" s="64"/>
      <c r="P163" s="64"/>
    </row>
    <row r="164" spans="2:16">
      <c r="B164" s="76" t="s">
        <v>592</v>
      </c>
      <c r="C164" s="76"/>
      <c r="D164" s="76"/>
      <c r="E164" s="76" t="s">
        <v>592</v>
      </c>
      <c r="F164" s="76"/>
      <c r="G164" s="76"/>
      <c r="H164" s="76" t="s">
        <v>592</v>
      </c>
      <c r="I164" s="76"/>
      <c r="J164" s="76"/>
      <c r="K164" s="76" t="s">
        <v>691</v>
      </c>
      <c r="L164" s="76" t="s">
        <v>271</v>
      </c>
      <c r="M164" s="76" t="s">
        <v>1875</v>
      </c>
      <c r="N164" s="64"/>
      <c r="O164" s="64"/>
      <c r="P164" s="64"/>
    </row>
    <row r="165" spans="2:16">
      <c r="B165" s="76" t="s">
        <v>592</v>
      </c>
      <c r="C165" s="76"/>
      <c r="D165" s="76"/>
      <c r="E165" s="76" t="s">
        <v>592</v>
      </c>
      <c r="F165" s="76"/>
      <c r="G165" s="76"/>
      <c r="H165" s="76" t="s">
        <v>592</v>
      </c>
      <c r="I165" s="76"/>
      <c r="J165" s="76"/>
      <c r="K165" s="76" t="s">
        <v>892</v>
      </c>
      <c r="L165" s="76" t="s">
        <v>272</v>
      </c>
      <c r="M165" s="76" t="s">
        <v>1876</v>
      </c>
      <c r="N165" s="64"/>
      <c r="O165" s="64"/>
      <c r="P165" s="64"/>
    </row>
    <row r="166" spans="2:16">
      <c r="B166" s="76" t="s">
        <v>592</v>
      </c>
      <c r="C166" s="76"/>
      <c r="D166" s="76"/>
      <c r="E166" s="76" t="s">
        <v>592</v>
      </c>
      <c r="F166" s="76"/>
      <c r="G166" s="76"/>
      <c r="H166" s="76" t="s">
        <v>592</v>
      </c>
      <c r="I166" s="76"/>
      <c r="J166" s="76"/>
      <c r="K166" s="76" t="s">
        <v>893</v>
      </c>
      <c r="L166" s="76" t="s">
        <v>273</v>
      </c>
      <c r="M166" s="76" t="s">
        <v>1877</v>
      </c>
      <c r="N166" s="64"/>
      <c r="O166" s="64"/>
      <c r="P166" s="64"/>
    </row>
    <row r="167" spans="2:16">
      <c r="B167" s="76" t="s">
        <v>592</v>
      </c>
      <c r="C167" s="76"/>
      <c r="D167" s="76"/>
      <c r="E167" s="76" t="s">
        <v>592</v>
      </c>
      <c r="F167" s="76"/>
      <c r="G167" s="76"/>
      <c r="H167" s="76" t="s">
        <v>592</v>
      </c>
      <c r="I167" s="76"/>
      <c r="J167" s="76"/>
      <c r="K167" s="76" t="s">
        <v>894</v>
      </c>
      <c r="L167" s="76" t="s">
        <v>274</v>
      </c>
      <c r="M167" s="76" t="s">
        <v>1878</v>
      </c>
      <c r="N167" s="64"/>
      <c r="O167" s="64"/>
      <c r="P167" s="64"/>
    </row>
    <row r="168" spans="2:16">
      <c r="B168" s="76" t="s">
        <v>592</v>
      </c>
      <c r="C168" s="76"/>
      <c r="D168" s="76"/>
      <c r="E168" s="76" t="s">
        <v>592</v>
      </c>
      <c r="F168" s="76"/>
      <c r="G168" s="76"/>
      <c r="H168" s="76" t="s">
        <v>592</v>
      </c>
      <c r="I168" s="76"/>
      <c r="J168" s="76"/>
      <c r="K168" s="76" t="s">
        <v>895</v>
      </c>
      <c r="L168" s="76" t="s">
        <v>275</v>
      </c>
      <c r="M168" s="76" t="s">
        <v>1696</v>
      </c>
      <c r="N168" s="64"/>
      <c r="O168" s="64"/>
      <c r="P168" s="64"/>
    </row>
    <row r="169" spans="2:16">
      <c r="B169" s="76" t="s">
        <v>592</v>
      </c>
      <c r="C169" s="76"/>
      <c r="D169" s="76"/>
      <c r="E169" s="76" t="s">
        <v>592</v>
      </c>
      <c r="F169" s="76"/>
      <c r="G169" s="76"/>
      <c r="H169" s="76" t="s">
        <v>592</v>
      </c>
      <c r="I169" s="76"/>
      <c r="J169" s="76"/>
      <c r="K169" s="76" t="s">
        <v>896</v>
      </c>
      <c r="L169" s="76" t="s">
        <v>276</v>
      </c>
      <c r="M169" s="76" t="s">
        <v>1879</v>
      </c>
      <c r="N169" s="64"/>
      <c r="O169" s="64"/>
      <c r="P169" s="64"/>
    </row>
    <row r="170" spans="2:16">
      <c r="B170" s="76" t="s">
        <v>592</v>
      </c>
      <c r="C170" s="76"/>
      <c r="D170" s="76"/>
      <c r="E170" s="76" t="s">
        <v>592</v>
      </c>
      <c r="F170" s="76"/>
      <c r="G170" s="76"/>
      <c r="H170" s="76" t="s">
        <v>592</v>
      </c>
      <c r="I170" s="76"/>
      <c r="J170" s="76"/>
      <c r="K170" s="76" t="s">
        <v>897</v>
      </c>
      <c r="L170" s="76" t="s">
        <v>277</v>
      </c>
      <c r="M170" s="76" t="s">
        <v>1880</v>
      </c>
      <c r="N170" s="64"/>
      <c r="O170" s="64"/>
      <c r="P170" s="64"/>
    </row>
    <row r="171" spans="2:16">
      <c r="B171" s="76" t="s">
        <v>592</v>
      </c>
      <c r="C171" s="76"/>
      <c r="D171" s="76"/>
      <c r="E171" s="76" t="s">
        <v>592</v>
      </c>
      <c r="F171" s="76"/>
      <c r="G171" s="76"/>
      <c r="H171" s="76" t="s">
        <v>592</v>
      </c>
      <c r="I171" s="76"/>
      <c r="J171" s="76"/>
      <c r="K171" s="76" t="s">
        <v>898</v>
      </c>
      <c r="L171" s="76" t="s">
        <v>278</v>
      </c>
      <c r="M171" s="76" t="s">
        <v>1881</v>
      </c>
      <c r="N171" s="64"/>
      <c r="O171" s="64"/>
      <c r="P171" s="64"/>
    </row>
    <row r="172" spans="2:16">
      <c r="B172" s="76" t="s">
        <v>592</v>
      </c>
      <c r="C172" s="76"/>
      <c r="D172" s="76"/>
      <c r="E172" s="76" t="s">
        <v>592</v>
      </c>
      <c r="F172" s="76"/>
      <c r="G172" s="76"/>
      <c r="H172" s="76" t="s">
        <v>592</v>
      </c>
      <c r="I172" s="76"/>
      <c r="J172" s="76"/>
      <c r="K172" s="76" t="s">
        <v>899</v>
      </c>
      <c r="L172" s="76" t="s">
        <v>279</v>
      </c>
      <c r="M172" s="76" t="s">
        <v>1882</v>
      </c>
      <c r="N172" s="64"/>
      <c r="O172" s="64"/>
      <c r="P172" s="64"/>
    </row>
    <row r="173" spans="2:16">
      <c r="B173" s="76" t="s">
        <v>592</v>
      </c>
      <c r="C173" s="76"/>
      <c r="D173" s="76"/>
      <c r="E173" s="76" t="s">
        <v>592</v>
      </c>
      <c r="F173" s="76"/>
      <c r="G173" s="76"/>
      <c r="H173" s="76" t="s">
        <v>592</v>
      </c>
      <c r="I173" s="76"/>
      <c r="J173" s="76"/>
      <c r="K173" s="76" t="s">
        <v>693</v>
      </c>
      <c r="L173" s="76" t="s">
        <v>280</v>
      </c>
      <c r="M173" s="76" t="s">
        <v>1883</v>
      </c>
      <c r="N173" s="64"/>
      <c r="O173" s="64"/>
      <c r="P173" s="64"/>
    </row>
    <row r="174" spans="2:16">
      <c r="B174" s="76" t="s">
        <v>592</v>
      </c>
      <c r="C174" s="76"/>
      <c r="D174" s="76"/>
      <c r="E174" s="76" t="s">
        <v>592</v>
      </c>
      <c r="F174" s="76"/>
      <c r="G174" s="76"/>
      <c r="H174" s="76" t="s">
        <v>592</v>
      </c>
      <c r="I174" s="76"/>
      <c r="J174" s="76"/>
      <c r="K174" s="76" t="s">
        <v>900</v>
      </c>
      <c r="L174" s="76" t="s">
        <v>281</v>
      </c>
      <c r="M174" s="76" t="s">
        <v>1884</v>
      </c>
      <c r="N174" s="64"/>
      <c r="O174" s="64"/>
      <c r="P174" s="64"/>
    </row>
    <row r="175" spans="2:16">
      <c r="B175" s="76" t="s">
        <v>592</v>
      </c>
      <c r="C175" s="76"/>
      <c r="D175" s="76"/>
      <c r="E175" s="76" t="s">
        <v>592</v>
      </c>
      <c r="F175" s="76"/>
      <c r="G175" s="76"/>
      <c r="H175" s="76" t="s">
        <v>592</v>
      </c>
      <c r="I175" s="76"/>
      <c r="J175" s="76"/>
      <c r="K175" s="76" t="s">
        <v>596</v>
      </c>
      <c r="L175" s="76" t="s">
        <v>282</v>
      </c>
      <c r="M175" s="76" t="s">
        <v>1764</v>
      </c>
      <c r="N175" s="64"/>
      <c r="O175" s="64"/>
      <c r="P175" s="64"/>
    </row>
    <row r="176" spans="2:16">
      <c r="B176" s="76" t="s">
        <v>592</v>
      </c>
      <c r="C176" s="76"/>
      <c r="D176" s="76"/>
      <c r="E176" s="76" t="s">
        <v>592</v>
      </c>
      <c r="F176" s="76"/>
      <c r="G176" s="76"/>
      <c r="H176" s="76" t="s">
        <v>592</v>
      </c>
      <c r="I176" s="76"/>
      <c r="J176" s="76"/>
      <c r="K176" s="76" t="s">
        <v>901</v>
      </c>
      <c r="L176" s="76" t="s">
        <v>283</v>
      </c>
      <c r="M176" s="76" t="s">
        <v>1810</v>
      </c>
      <c r="N176" s="64"/>
      <c r="O176" s="64"/>
      <c r="P176" s="64"/>
    </row>
    <row r="177" spans="2:16">
      <c r="B177" s="76" t="s">
        <v>592</v>
      </c>
      <c r="C177" s="76"/>
      <c r="D177" s="76"/>
      <c r="E177" s="76" t="s">
        <v>592</v>
      </c>
      <c r="F177" s="76"/>
      <c r="G177" s="76"/>
      <c r="H177" s="76" t="s">
        <v>592</v>
      </c>
      <c r="I177" s="76"/>
      <c r="J177" s="76"/>
      <c r="K177" s="76" t="s">
        <v>902</v>
      </c>
      <c r="L177" s="76" t="s">
        <v>284</v>
      </c>
      <c r="M177" s="76" t="s">
        <v>1885</v>
      </c>
      <c r="N177" s="64"/>
      <c r="O177" s="64"/>
      <c r="P177" s="64"/>
    </row>
    <row r="178" spans="2:16">
      <c r="B178" s="76" t="s">
        <v>592</v>
      </c>
      <c r="C178" s="76"/>
      <c r="D178" s="76"/>
      <c r="E178" s="76" t="s">
        <v>592</v>
      </c>
      <c r="F178" s="76"/>
      <c r="G178" s="76"/>
      <c r="H178" s="76" t="s">
        <v>592</v>
      </c>
      <c r="I178" s="76"/>
      <c r="J178" s="76"/>
      <c r="K178" s="76" t="s">
        <v>903</v>
      </c>
      <c r="L178" s="76" t="s">
        <v>285</v>
      </c>
      <c r="M178" s="76" t="s">
        <v>1740</v>
      </c>
      <c r="N178" s="64"/>
      <c r="O178" s="64"/>
      <c r="P178" s="64"/>
    </row>
    <row r="179" spans="2:16">
      <c r="B179" s="76" t="s">
        <v>592</v>
      </c>
      <c r="C179" s="76"/>
      <c r="D179" s="76"/>
      <c r="E179" s="76" t="s">
        <v>592</v>
      </c>
      <c r="F179" s="76"/>
      <c r="G179" s="76"/>
      <c r="H179" s="76" t="s">
        <v>592</v>
      </c>
      <c r="I179" s="76"/>
      <c r="J179" s="76"/>
      <c r="K179" s="76" t="s">
        <v>904</v>
      </c>
      <c r="L179" s="76" t="s">
        <v>286</v>
      </c>
      <c r="M179" s="76" t="s">
        <v>1886</v>
      </c>
      <c r="N179" s="64"/>
      <c r="O179" s="64"/>
      <c r="P179" s="64"/>
    </row>
    <row r="180" spans="2:16">
      <c r="B180" s="76" t="s">
        <v>592</v>
      </c>
      <c r="C180" s="76"/>
      <c r="D180" s="76"/>
      <c r="E180" s="76" t="s">
        <v>592</v>
      </c>
      <c r="F180" s="76"/>
      <c r="G180" s="76"/>
      <c r="H180" s="76" t="s">
        <v>592</v>
      </c>
      <c r="I180" s="76"/>
      <c r="J180" s="76"/>
      <c r="K180" s="76" t="s">
        <v>597</v>
      </c>
      <c r="L180" s="76" t="s">
        <v>287</v>
      </c>
      <c r="M180" s="76" t="s">
        <v>1887</v>
      </c>
      <c r="N180" s="64"/>
      <c r="O180" s="64"/>
      <c r="P180" s="64"/>
    </row>
    <row r="181" spans="2:16">
      <c r="B181" s="76" t="s">
        <v>592</v>
      </c>
      <c r="C181" s="76"/>
      <c r="D181" s="76"/>
      <c r="E181" s="76" t="s">
        <v>592</v>
      </c>
      <c r="F181" s="76"/>
      <c r="G181" s="76"/>
      <c r="H181" s="76" t="s">
        <v>592</v>
      </c>
      <c r="I181" s="76"/>
      <c r="J181" s="76"/>
      <c r="K181" s="76" t="s">
        <v>598</v>
      </c>
      <c r="L181" s="76" t="s">
        <v>288</v>
      </c>
      <c r="M181" s="76" t="s">
        <v>1696</v>
      </c>
      <c r="N181" s="64"/>
      <c r="O181" s="64"/>
      <c r="P181" s="64"/>
    </row>
    <row r="182" spans="2:16">
      <c r="B182" s="76" t="s">
        <v>592</v>
      </c>
      <c r="C182" s="76"/>
      <c r="D182" s="76"/>
      <c r="E182" s="76" t="s">
        <v>592</v>
      </c>
      <c r="F182" s="76"/>
      <c r="G182" s="76"/>
      <c r="H182" s="76" t="s">
        <v>592</v>
      </c>
      <c r="I182" s="76"/>
      <c r="J182" s="76"/>
      <c r="K182" s="76" t="s">
        <v>599</v>
      </c>
      <c r="L182" s="76" t="s">
        <v>289</v>
      </c>
      <c r="M182" s="76" t="s">
        <v>1888</v>
      </c>
      <c r="N182" s="64"/>
      <c r="O182" s="64"/>
      <c r="P182" s="64"/>
    </row>
    <row r="183" spans="2:16">
      <c r="B183" s="76" t="s">
        <v>592</v>
      </c>
      <c r="C183" s="76"/>
      <c r="D183" s="76"/>
      <c r="E183" s="76" t="s">
        <v>592</v>
      </c>
      <c r="F183" s="76"/>
      <c r="G183" s="76"/>
      <c r="H183" s="76" t="s">
        <v>592</v>
      </c>
      <c r="I183" s="76"/>
      <c r="J183" s="76"/>
      <c r="K183" s="76" t="s">
        <v>905</v>
      </c>
      <c r="L183" s="76" t="s">
        <v>290</v>
      </c>
      <c r="M183" s="76" t="s">
        <v>1651</v>
      </c>
      <c r="N183" s="64"/>
      <c r="O183" s="64"/>
      <c r="P183" s="64"/>
    </row>
    <row r="184" spans="2:16">
      <c r="B184" s="76" t="s">
        <v>592</v>
      </c>
      <c r="C184" s="76"/>
      <c r="D184" s="76"/>
      <c r="E184" s="76" t="s">
        <v>592</v>
      </c>
      <c r="F184" s="76"/>
      <c r="G184" s="76"/>
      <c r="H184" s="76" t="s">
        <v>592</v>
      </c>
      <c r="I184" s="76"/>
      <c r="J184" s="76"/>
      <c r="K184" s="76" t="s">
        <v>906</v>
      </c>
      <c r="L184" s="76" t="s">
        <v>291</v>
      </c>
      <c r="M184" s="76" t="s">
        <v>1889</v>
      </c>
      <c r="N184" s="64"/>
      <c r="O184" s="64"/>
      <c r="P184" s="64"/>
    </row>
    <row r="185" spans="2:16">
      <c r="B185" s="76" t="s">
        <v>592</v>
      </c>
      <c r="C185" s="76"/>
      <c r="D185" s="76"/>
      <c r="E185" s="76" t="s">
        <v>592</v>
      </c>
      <c r="F185" s="76"/>
      <c r="G185" s="76"/>
      <c r="H185" s="76" t="s">
        <v>592</v>
      </c>
      <c r="I185" s="76"/>
      <c r="J185" s="76"/>
      <c r="K185" s="76" t="s">
        <v>907</v>
      </c>
      <c r="L185" s="76" t="s">
        <v>292</v>
      </c>
      <c r="M185" s="76" t="s">
        <v>1890</v>
      </c>
      <c r="N185" s="64"/>
      <c r="O185" s="64"/>
      <c r="P185" s="64"/>
    </row>
    <row r="186" spans="2:16">
      <c r="B186" s="76" t="s">
        <v>592</v>
      </c>
      <c r="C186" s="76"/>
      <c r="D186" s="76"/>
      <c r="E186" s="76" t="s">
        <v>592</v>
      </c>
      <c r="F186" s="76"/>
      <c r="G186" s="76"/>
      <c r="H186" s="76" t="s">
        <v>592</v>
      </c>
      <c r="I186" s="76"/>
      <c r="J186" s="76"/>
      <c r="K186" s="76" t="s">
        <v>908</v>
      </c>
      <c r="L186" s="76" t="s">
        <v>293</v>
      </c>
      <c r="M186" s="76" t="s">
        <v>1651</v>
      </c>
      <c r="N186" s="64"/>
      <c r="O186" s="64"/>
      <c r="P186" s="64"/>
    </row>
    <row r="187" spans="2:16">
      <c r="B187" s="76" t="s">
        <v>592</v>
      </c>
      <c r="C187" s="76"/>
      <c r="D187" s="76"/>
      <c r="E187" s="76" t="s">
        <v>592</v>
      </c>
      <c r="F187" s="76"/>
      <c r="G187" s="76"/>
      <c r="H187" s="76" t="s">
        <v>592</v>
      </c>
      <c r="I187" s="76"/>
      <c r="J187" s="76"/>
      <c r="K187" s="76" t="s">
        <v>697</v>
      </c>
      <c r="L187" s="76" t="s">
        <v>294</v>
      </c>
      <c r="M187" s="76" t="s">
        <v>1891</v>
      </c>
      <c r="N187" s="64"/>
      <c r="O187" s="64"/>
      <c r="P187" s="64"/>
    </row>
    <row r="188" spans="2:16">
      <c r="B188" s="76" t="s">
        <v>592</v>
      </c>
      <c r="C188" s="76"/>
      <c r="D188" s="76"/>
      <c r="E188" s="76" t="s">
        <v>592</v>
      </c>
      <c r="F188" s="76"/>
      <c r="G188" s="76"/>
      <c r="H188" s="76" t="s">
        <v>592</v>
      </c>
      <c r="I188" s="76"/>
      <c r="J188" s="76"/>
      <c r="K188" s="76" t="s">
        <v>909</v>
      </c>
      <c r="L188" s="76" t="s">
        <v>295</v>
      </c>
      <c r="M188" s="76" t="s">
        <v>1892</v>
      </c>
      <c r="N188" s="64"/>
      <c r="O188" s="64"/>
      <c r="P188" s="64"/>
    </row>
    <row r="189" spans="2:16">
      <c r="B189" s="76" t="s">
        <v>592</v>
      </c>
      <c r="C189" s="76"/>
      <c r="D189" s="76"/>
      <c r="E189" s="76" t="s">
        <v>592</v>
      </c>
      <c r="F189" s="76"/>
      <c r="G189" s="76"/>
      <c r="H189" s="76" t="s">
        <v>592</v>
      </c>
      <c r="I189" s="76"/>
      <c r="J189" s="76"/>
      <c r="K189" s="76" t="s">
        <v>910</v>
      </c>
      <c r="L189" s="76" t="s">
        <v>296</v>
      </c>
      <c r="M189" s="76" t="s">
        <v>1893</v>
      </c>
      <c r="N189" s="64"/>
      <c r="O189" s="64"/>
      <c r="P189" s="64"/>
    </row>
    <row r="190" spans="2:16">
      <c r="B190" s="76" t="s">
        <v>592</v>
      </c>
      <c r="C190" s="76"/>
      <c r="D190" s="76"/>
      <c r="E190" s="76" t="s">
        <v>592</v>
      </c>
      <c r="F190" s="76"/>
      <c r="G190" s="76"/>
      <c r="H190" s="76" t="s">
        <v>592</v>
      </c>
      <c r="I190" s="76"/>
      <c r="J190" s="76"/>
      <c r="K190" s="76" t="s">
        <v>911</v>
      </c>
      <c r="L190" s="76" t="s">
        <v>297</v>
      </c>
      <c r="M190" s="76" t="s">
        <v>1651</v>
      </c>
      <c r="N190" s="64"/>
      <c r="O190" s="64"/>
      <c r="P190" s="64"/>
    </row>
    <row r="191" spans="2:16">
      <c r="B191" s="76" t="s">
        <v>592</v>
      </c>
      <c r="C191" s="76"/>
      <c r="D191" s="76"/>
      <c r="E191" s="76" t="s">
        <v>592</v>
      </c>
      <c r="F191" s="76"/>
      <c r="G191" s="76"/>
      <c r="H191" s="76" t="s">
        <v>592</v>
      </c>
      <c r="I191" s="76"/>
      <c r="J191" s="76"/>
      <c r="K191" s="76" t="s">
        <v>912</v>
      </c>
      <c r="L191" s="76" t="s">
        <v>299</v>
      </c>
      <c r="M191" s="76" t="s">
        <v>1814</v>
      </c>
      <c r="N191" s="64"/>
      <c r="O191" s="64"/>
      <c r="P191" s="64"/>
    </row>
    <row r="192" spans="2:16">
      <c r="B192" s="76" t="s">
        <v>592</v>
      </c>
      <c r="C192" s="76"/>
      <c r="D192" s="76"/>
      <c r="E192" s="76" t="s">
        <v>592</v>
      </c>
      <c r="F192" s="76"/>
      <c r="G192" s="76"/>
      <c r="H192" s="76" t="s">
        <v>592</v>
      </c>
      <c r="I192" s="76"/>
      <c r="J192" s="76"/>
      <c r="K192" s="76" t="s">
        <v>913</v>
      </c>
      <c r="L192" s="76" t="s">
        <v>300</v>
      </c>
      <c r="M192" s="76" t="s">
        <v>1753</v>
      </c>
      <c r="N192" s="64"/>
      <c r="O192" s="64"/>
      <c r="P192" s="64"/>
    </row>
    <row r="193" spans="2:16">
      <c r="B193" s="76" t="s">
        <v>592</v>
      </c>
      <c r="C193" s="76"/>
      <c r="D193" s="76"/>
      <c r="E193" s="76" t="s">
        <v>592</v>
      </c>
      <c r="F193" s="76"/>
      <c r="G193" s="76"/>
      <c r="H193" s="76" t="s">
        <v>592</v>
      </c>
      <c r="I193" s="76"/>
      <c r="J193" s="76"/>
      <c r="K193" s="76" t="s">
        <v>914</v>
      </c>
      <c r="L193" s="76" t="s">
        <v>301</v>
      </c>
      <c r="M193" s="76" t="s">
        <v>1788</v>
      </c>
      <c r="N193" s="64"/>
      <c r="O193" s="64"/>
      <c r="P193" s="64"/>
    </row>
    <row r="194" spans="2:16">
      <c r="B194" s="76" t="s">
        <v>592</v>
      </c>
      <c r="C194" s="76"/>
      <c r="D194" s="76"/>
      <c r="E194" s="76" t="s">
        <v>592</v>
      </c>
      <c r="F194" s="76"/>
      <c r="G194" s="76"/>
      <c r="H194" s="76" t="s">
        <v>592</v>
      </c>
      <c r="I194" s="76"/>
      <c r="J194" s="76"/>
      <c r="K194" s="76" t="s">
        <v>915</v>
      </c>
      <c r="L194" s="76" t="s">
        <v>302</v>
      </c>
      <c r="M194" s="76" t="s">
        <v>1641</v>
      </c>
      <c r="N194" s="64"/>
      <c r="O194" s="64"/>
      <c r="P194" s="64"/>
    </row>
    <row r="195" spans="2:16">
      <c r="B195" s="76" t="s">
        <v>592</v>
      </c>
      <c r="C195" s="76"/>
      <c r="D195" s="76"/>
      <c r="E195" s="76" t="s">
        <v>592</v>
      </c>
      <c r="F195" s="76"/>
      <c r="G195" s="76"/>
      <c r="H195" s="76" t="s">
        <v>592</v>
      </c>
      <c r="I195" s="76"/>
      <c r="J195" s="76"/>
      <c r="K195" s="76" t="s">
        <v>916</v>
      </c>
      <c r="L195" s="76" t="s">
        <v>303</v>
      </c>
      <c r="M195" s="76" t="s">
        <v>1894</v>
      </c>
      <c r="N195" s="64"/>
      <c r="O195" s="64"/>
      <c r="P195" s="64"/>
    </row>
    <row r="196" spans="2:16">
      <c r="B196" s="76" t="s">
        <v>592</v>
      </c>
      <c r="C196" s="76"/>
      <c r="D196" s="76"/>
      <c r="E196" s="76" t="s">
        <v>592</v>
      </c>
      <c r="F196" s="76"/>
      <c r="G196" s="76"/>
      <c r="H196" s="76" t="s">
        <v>592</v>
      </c>
      <c r="I196" s="76"/>
      <c r="J196" s="76"/>
      <c r="K196" s="76" t="s">
        <v>917</v>
      </c>
      <c r="L196" s="76" t="s">
        <v>304</v>
      </c>
      <c r="M196" s="76" t="s">
        <v>1875</v>
      </c>
      <c r="N196" s="64"/>
      <c r="O196" s="64"/>
      <c r="P196" s="64"/>
    </row>
    <row r="197" spans="2:16">
      <c r="B197" s="76" t="s">
        <v>592</v>
      </c>
      <c r="C197" s="76"/>
      <c r="D197" s="76"/>
      <c r="E197" s="76" t="s">
        <v>592</v>
      </c>
      <c r="F197" s="76"/>
      <c r="G197" s="76"/>
      <c r="H197" s="76" t="s">
        <v>592</v>
      </c>
      <c r="I197" s="76"/>
      <c r="J197" s="76"/>
      <c r="K197" s="76" t="s">
        <v>701</v>
      </c>
      <c r="L197" s="76" t="s">
        <v>305</v>
      </c>
      <c r="M197" s="76" t="s">
        <v>1832</v>
      </c>
      <c r="N197" s="64"/>
      <c r="O197" s="64"/>
      <c r="P197" s="64"/>
    </row>
    <row r="198" spans="2:16">
      <c r="B198" s="76" t="s">
        <v>592</v>
      </c>
      <c r="C198" s="76"/>
      <c r="D198" s="76"/>
      <c r="E198" s="76" t="s">
        <v>592</v>
      </c>
      <c r="F198" s="76"/>
      <c r="G198" s="76"/>
      <c r="H198" s="76" t="s">
        <v>592</v>
      </c>
      <c r="I198" s="76"/>
      <c r="J198" s="76"/>
      <c r="K198" s="76" t="s">
        <v>918</v>
      </c>
      <c r="L198" s="76" t="s">
        <v>306</v>
      </c>
      <c r="M198" s="76" t="s">
        <v>1895</v>
      </c>
      <c r="N198" s="64"/>
      <c r="O198" s="64"/>
      <c r="P198" s="64"/>
    </row>
    <row r="199" spans="2:16">
      <c r="B199" s="76" t="s">
        <v>592</v>
      </c>
      <c r="C199" s="76"/>
      <c r="D199" s="76"/>
      <c r="E199" s="76" t="s">
        <v>592</v>
      </c>
      <c r="F199" s="76"/>
      <c r="G199" s="76"/>
      <c r="H199" s="76" t="s">
        <v>592</v>
      </c>
      <c r="I199" s="76"/>
      <c r="J199" s="76"/>
      <c r="K199" s="76" t="s">
        <v>919</v>
      </c>
      <c r="L199" s="76" t="s">
        <v>307</v>
      </c>
      <c r="M199" s="76" t="s">
        <v>1896</v>
      </c>
      <c r="N199" s="64"/>
      <c r="O199" s="64"/>
      <c r="P199" s="64"/>
    </row>
    <row r="200" spans="2:16">
      <c r="B200" s="76" t="s">
        <v>592</v>
      </c>
      <c r="C200" s="76"/>
      <c r="D200" s="76"/>
      <c r="E200" s="76" t="s">
        <v>592</v>
      </c>
      <c r="F200" s="76"/>
      <c r="G200" s="76"/>
      <c r="H200" s="76" t="s">
        <v>592</v>
      </c>
      <c r="I200" s="76"/>
      <c r="J200" s="76"/>
      <c r="K200" s="76" t="s">
        <v>920</v>
      </c>
      <c r="L200" s="76" t="s">
        <v>308</v>
      </c>
      <c r="M200" s="76" t="s">
        <v>1777</v>
      </c>
      <c r="N200" s="64"/>
      <c r="O200" s="64"/>
      <c r="P200" s="64"/>
    </row>
    <row r="201" spans="2:16">
      <c r="B201" s="76" t="s">
        <v>592</v>
      </c>
      <c r="C201" s="76"/>
      <c r="D201" s="76"/>
      <c r="E201" s="76" t="s">
        <v>592</v>
      </c>
      <c r="F201" s="76"/>
      <c r="G201" s="76"/>
      <c r="H201" s="76" t="s">
        <v>592</v>
      </c>
      <c r="I201" s="76"/>
      <c r="J201" s="76"/>
      <c r="K201" s="76" t="s">
        <v>921</v>
      </c>
      <c r="L201" s="76" t="s">
        <v>309</v>
      </c>
      <c r="M201" s="76" t="s">
        <v>1897</v>
      </c>
      <c r="N201" s="64"/>
      <c r="O201" s="64"/>
      <c r="P201" s="64"/>
    </row>
    <row r="202" spans="2:16">
      <c r="B202" s="76" t="s">
        <v>592</v>
      </c>
      <c r="C202" s="76"/>
      <c r="D202" s="76"/>
      <c r="E202" s="76" t="s">
        <v>592</v>
      </c>
      <c r="F202" s="76"/>
      <c r="G202" s="76"/>
      <c r="H202" s="76" t="s">
        <v>592</v>
      </c>
      <c r="I202" s="76"/>
      <c r="J202" s="76"/>
      <c r="K202" s="76" t="s">
        <v>922</v>
      </c>
      <c r="L202" s="76" t="s">
        <v>310</v>
      </c>
      <c r="M202" s="76" t="s">
        <v>1628</v>
      </c>
      <c r="N202" s="64"/>
      <c r="O202" s="64"/>
      <c r="P202" s="64"/>
    </row>
    <row r="203" spans="2:16">
      <c r="B203" s="76" t="s">
        <v>592</v>
      </c>
      <c r="C203" s="76"/>
      <c r="D203" s="76"/>
      <c r="E203" s="76" t="s">
        <v>592</v>
      </c>
      <c r="F203" s="76"/>
      <c r="G203" s="76"/>
      <c r="H203" s="76" t="s">
        <v>592</v>
      </c>
      <c r="I203" s="76"/>
      <c r="J203" s="76"/>
      <c r="K203" s="76" t="s">
        <v>923</v>
      </c>
      <c r="L203" s="76" t="s">
        <v>311</v>
      </c>
      <c r="M203" s="76" t="s">
        <v>1898</v>
      </c>
      <c r="N203" s="64"/>
      <c r="O203" s="64"/>
      <c r="P203" s="64"/>
    </row>
    <row r="204" spans="2:16">
      <c r="B204" s="76" t="s">
        <v>592</v>
      </c>
      <c r="C204" s="76"/>
      <c r="D204" s="76"/>
      <c r="E204" s="76" t="s">
        <v>592</v>
      </c>
      <c r="F204" s="76"/>
      <c r="G204" s="76"/>
      <c r="H204" s="76" t="s">
        <v>592</v>
      </c>
      <c r="I204" s="76"/>
      <c r="J204" s="76"/>
      <c r="K204" s="76" t="s">
        <v>924</v>
      </c>
      <c r="L204" s="76" t="s">
        <v>312</v>
      </c>
      <c r="M204" s="76" t="s">
        <v>1590</v>
      </c>
      <c r="N204" s="64"/>
      <c r="O204" s="64"/>
      <c r="P204" s="64"/>
    </row>
    <row r="205" spans="2:16">
      <c r="B205" s="76" t="s">
        <v>592</v>
      </c>
      <c r="C205" s="76"/>
      <c r="D205" s="76"/>
      <c r="E205" s="76" t="s">
        <v>592</v>
      </c>
      <c r="F205" s="76"/>
      <c r="G205" s="76"/>
      <c r="H205" s="76" t="s">
        <v>592</v>
      </c>
      <c r="I205" s="76"/>
      <c r="J205" s="76"/>
      <c r="K205" s="76" t="s">
        <v>925</v>
      </c>
      <c r="L205" s="76" t="s">
        <v>313</v>
      </c>
      <c r="M205" s="76" t="s">
        <v>1698</v>
      </c>
      <c r="N205" s="64"/>
      <c r="O205" s="64"/>
      <c r="P205" s="64"/>
    </row>
    <row r="206" spans="2:16">
      <c r="B206" s="76" t="s">
        <v>592</v>
      </c>
      <c r="C206" s="76"/>
      <c r="D206" s="76"/>
      <c r="E206" s="76" t="s">
        <v>592</v>
      </c>
      <c r="F206" s="76"/>
      <c r="G206" s="76"/>
      <c r="H206" s="76" t="s">
        <v>592</v>
      </c>
      <c r="I206" s="76"/>
      <c r="J206" s="76"/>
      <c r="K206" s="76" t="s">
        <v>702</v>
      </c>
      <c r="L206" s="76" t="s">
        <v>314</v>
      </c>
      <c r="M206" s="76" t="s">
        <v>1899</v>
      </c>
      <c r="N206" s="64"/>
      <c r="O206" s="64"/>
      <c r="P206" s="64"/>
    </row>
    <row r="207" spans="2:16">
      <c r="B207" s="76" t="s">
        <v>592</v>
      </c>
      <c r="C207" s="76"/>
      <c r="D207" s="76"/>
      <c r="E207" s="76" t="s">
        <v>592</v>
      </c>
      <c r="F207" s="76"/>
      <c r="G207" s="76"/>
      <c r="H207" s="76" t="s">
        <v>592</v>
      </c>
      <c r="I207" s="76"/>
      <c r="J207" s="76"/>
      <c r="K207" s="76" t="s">
        <v>926</v>
      </c>
      <c r="L207" s="76" t="s">
        <v>315</v>
      </c>
      <c r="M207" s="76" t="s">
        <v>1900</v>
      </c>
      <c r="N207" s="64"/>
      <c r="O207" s="64"/>
      <c r="P207" s="64"/>
    </row>
    <row r="208" spans="2:16">
      <c r="B208" s="76" t="s">
        <v>592</v>
      </c>
      <c r="C208" s="76"/>
      <c r="D208" s="76"/>
      <c r="E208" s="76" t="s">
        <v>592</v>
      </c>
      <c r="F208" s="76"/>
      <c r="G208" s="76"/>
      <c r="H208" s="76" t="s">
        <v>592</v>
      </c>
      <c r="I208" s="76"/>
      <c r="J208" s="76"/>
      <c r="K208" s="76" t="s">
        <v>927</v>
      </c>
      <c r="L208" s="76" t="s">
        <v>316</v>
      </c>
      <c r="M208" s="76" t="s">
        <v>1884</v>
      </c>
      <c r="N208" s="64"/>
      <c r="O208" s="64"/>
      <c r="P208" s="64"/>
    </row>
    <row r="209" spans="2:16">
      <c r="B209" s="76" t="s">
        <v>592</v>
      </c>
      <c r="C209" s="76"/>
      <c r="D209" s="76"/>
      <c r="E209" s="76" t="s">
        <v>592</v>
      </c>
      <c r="F209" s="76"/>
      <c r="G209" s="76"/>
      <c r="H209" s="76" t="s">
        <v>592</v>
      </c>
      <c r="I209" s="76"/>
      <c r="J209" s="76"/>
      <c r="K209" s="76" t="s">
        <v>928</v>
      </c>
      <c r="L209" s="76" t="s">
        <v>317</v>
      </c>
      <c r="M209" s="76" t="s">
        <v>1901</v>
      </c>
      <c r="N209" s="64"/>
      <c r="O209" s="64"/>
      <c r="P209" s="64"/>
    </row>
    <row r="210" spans="2:16">
      <c r="B210" s="76" t="s">
        <v>592</v>
      </c>
      <c r="C210" s="76"/>
      <c r="D210" s="76"/>
      <c r="E210" s="76" t="s">
        <v>592</v>
      </c>
      <c r="F210" s="76"/>
      <c r="G210" s="76"/>
      <c r="H210" s="76" t="s">
        <v>592</v>
      </c>
      <c r="I210" s="76"/>
      <c r="J210" s="76"/>
      <c r="K210" s="76" t="s">
        <v>929</v>
      </c>
      <c r="L210" s="76" t="s">
        <v>318</v>
      </c>
      <c r="M210" s="76" t="s">
        <v>1902</v>
      </c>
      <c r="N210" s="64"/>
      <c r="O210" s="64"/>
      <c r="P210" s="64"/>
    </row>
    <row r="211" spans="2:16">
      <c r="B211" s="76" t="s">
        <v>592</v>
      </c>
      <c r="C211" s="76"/>
      <c r="D211" s="76"/>
      <c r="E211" s="76" t="s">
        <v>592</v>
      </c>
      <c r="F211" s="76"/>
      <c r="G211" s="76"/>
      <c r="H211" s="76" t="s">
        <v>592</v>
      </c>
      <c r="I211" s="76"/>
      <c r="J211" s="76"/>
      <c r="K211" s="76" t="s">
        <v>930</v>
      </c>
      <c r="L211" s="76" t="s">
        <v>319</v>
      </c>
      <c r="M211" s="76" t="s">
        <v>1903</v>
      </c>
      <c r="N211" s="64"/>
      <c r="O211" s="64"/>
      <c r="P211" s="64"/>
    </row>
    <row r="212" spans="2:16">
      <c r="B212" s="76" t="s">
        <v>592</v>
      </c>
      <c r="C212" s="76"/>
      <c r="D212" s="76"/>
      <c r="E212" s="76" t="s">
        <v>592</v>
      </c>
      <c r="F212" s="76"/>
      <c r="G212" s="76"/>
      <c r="H212" s="76" t="s">
        <v>592</v>
      </c>
      <c r="I212" s="76"/>
      <c r="J212" s="76"/>
      <c r="K212" s="76" t="s">
        <v>931</v>
      </c>
      <c r="L212" s="76" t="s">
        <v>320</v>
      </c>
      <c r="M212" s="76" t="s">
        <v>1904</v>
      </c>
      <c r="N212" s="64"/>
      <c r="O212" s="64"/>
      <c r="P212" s="64"/>
    </row>
    <row r="213" spans="2:16">
      <c r="B213" s="76" t="s">
        <v>592</v>
      </c>
      <c r="C213" s="76"/>
      <c r="D213" s="76"/>
      <c r="E213" s="76" t="s">
        <v>592</v>
      </c>
      <c r="F213" s="76"/>
      <c r="G213" s="76"/>
      <c r="H213" s="76" t="s">
        <v>592</v>
      </c>
      <c r="I213" s="76"/>
      <c r="J213" s="76"/>
      <c r="K213" s="76" t="s">
        <v>932</v>
      </c>
      <c r="L213" s="76" t="s">
        <v>321</v>
      </c>
      <c r="M213" s="76" t="s">
        <v>1651</v>
      </c>
      <c r="N213" s="64"/>
      <c r="O213" s="64"/>
      <c r="P213" s="64"/>
    </row>
    <row r="214" spans="2:16">
      <c r="B214" s="76" t="s">
        <v>592</v>
      </c>
      <c r="C214" s="76"/>
      <c r="D214" s="76"/>
      <c r="E214" s="76" t="s">
        <v>592</v>
      </c>
      <c r="F214" s="76"/>
      <c r="G214" s="76"/>
      <c r="H214" s="76" t="s">
        <v>592</v>
      </c>
      <c r="I214" s="76"/>
      <c r="J214" s="76"/>
      <c r="K214" s="76" t="s">
        <v>933</v>
      </c>
      <c r="L214" s="76" t="s">
        <v>322</v>
      </c>
      <c r="M214" s="76" t="s">
        <v>1678</v>
      </c>
      <c r="N214" s="64"/>
      <c r="O214" s="64"/>
      <c r="P214" s="64"/>
    </row>
    <row r="215" spans="2:16">
      <c r="B215" s="76" t="s">
        <v>592</v>
      </c>
      <c r="C215" s="76"/>
      <c r="D215" s="76"/>
      <c r="E215" s="76" t="s">
        <v>592</v>
      </c>
      <c r="F215" s="76"/>
      <c r="G215" s="76"/>
      <c r="H215" s="76" t="s">
        <v>592</v>
      </c>
      <c r="I215" s="76"/>
      <c r="J215" s="76"/>
      <c r="K215" s="76" t="s">
        <v>934</v>
      </c>
      <c r="L215" s="76" t="s">
        <v>323</v>
      </c>
      <c r="M215" s="76" t="s">
        <v>1905</v>
      </c>
      <c r="N215" s="64"/>
      <c r="O215" s="64"/>
      <c r="P215" s="64"/>
    </row>
    <row r="216" spans="2:16">
      <c r="B216" s="76" t="s">
        <v>592</v>
      </c>
      <c r="C216" s="76"/>
      <c r="D216" s="76"/>
      <c r="E216" s="76" t="s">
        <v>592</v>
      </c>
      <c r="F216" s="76"/>
      <c r="G216" s="76"/>
      <c r="H216" s="76" t="s">
        <v>592</v>
      </c>
      <c r="I216" s="76"/>
      <c r="J216" s="76"/>
      <c r="K216" s="76" t="s">
        <v>935</v>
      </c>
      <c r="L216" s="76" t="s">
        <v>324</v>
      </c>
      <c r="M216" s="76" t="s">
        <v>1906</v>
      </c>
      <c r="N216" s="64"/>
      <c r="O216" s="64"/>
      <c r="P216" s="64"/>
    </row>
    <row r="217" spans="2:16">
      <c r="B217" s="76" t="s">
        <v>592</v>
      </c>
      <c r="C217" s="76"/>
      <c r="D217" s="76"/>
      <c r="E217" s="76" t="s">
        <v>592</v>
      </c>
      <c r="F217" s="76"/>
      <c r="G217" s="76"/>
      <c r="H217" s="76" t="s">
        <v>592</v>
      </c>
      <c r="I217" s="76"/>
      <c r="J217" s="76"/>
      <c r="K217" s="76" t="s">
        <v>936</v>
      </c>
      <c r="L217" s="76" t="s">
        <v>325</v>
      </c>
      <c r="M217" s="76" t="s">
        <v>1907</v>
      </c>
      <c r="N217" s="64"/>
      <c r="O217" s="64"/>
      <c r="P217" s="64"/>
    </row>
    <row r="218" spans="2:16">
      <c r="B218" s="76" t="s">
        <v>592</v>
      </c>
      <c r="C218" s="76"/>
      <c r="D218" s="76"/>
      <c r="E218" s="76" t="s">
        <v>592</v>
      </c>
      <c r="F218" s="76"/>
      <c r="G218" s="76"/>
      <c r="H218" s="76" t="s">
        <v>592</v>
      </c>
      <c r="I218" s="76"/>
      <c r="J218" s="76"/>
      <c r="K218" s="76" t="s">
        <v>937</v>
      </c>
      <c r="L218" s="76" t="s">
        <v>326</v>
      </c>
      <c r="M218" s="76" t="s">
        <v>1908</v>
      </c>
      <c r="N218" s="64"/>
      <c r="O218" s="64"/>
      <c r="P218" s="64"/>
    </row>
    <row r="219" spans="2:16">
      <c r="B219" s="76" t="s">
        <v>592</v>
      </c>
      <c r="C219" s="76"/>
      <c r="D219" s="76"/>
      <c r="E219" s="76" t="s">
        <v>592</v>
      </c>
      <c r="F219" s="76"/>
      <c r="G219" s="76"/>
      <c r="H219" s="76" t="s">
        <v>592</v>
      </c>
      <c r="I219" s="76"/>
      <c r="J219" s="76"/>
      <c r="K219" s="76" t="s">
        <v>938</v>
      </c>
      <c r="L219" s="76" t="s">
        <v>327</v>
      </c>
      <c r="M219" s="76" t="s">
        <v>1837</v>
      </c>
      <c r="N219" s="64"/>
      <c r="O219" s="64"/>
      <c r="P219" s="64"/>
    </row>
    <row r="220" spans="2:16">
      <c r="B220" s="76" t="s">
        <v>592</v>
      </c>
      <c r="C220" s="76"/>
      <c r="D220" s="76"/>
      <c r="E220" s="76" t="s">
        <v>592</v>
      </c>
      <c r="F220" s="76"/>
      <c r="G220" s="76"/>
      <c r="H220" s="76" t="s">
        <v>592</v>
      </c>
      <c r="I220" s="76"/>
      <c r="J220" s="76"/>
      <c r="K220" s="76" t="s">
        <v>939</v>
      </c>
      <c r="L220" s="76" t="s">
        <v>328</v>
      </c>
      <c r="M220" s="76" t="s">
        <v>1909</v>
      </c>
      <c r="N220" s="64"/>
      <c r="O220" s="64"/>
      <c r="P220" s="64"/>
    </row>
    <row r="221" spans="2:16">
      <c r="B221" s="76" t="s">
        <v>592</v>
      </c>
      <c r="C221" s="76"/>
      <c r="D221" s="76"/>
      <c r="E221" s="76" t="s">
        <v>592</v>
      </c>
      <c r="F221" s="76"/>
      <c r="G221" s="76"/>
      <c r="H221" s="76" t="s">
        <v>592</v>
      </c>
      <c r="I221" s="76"/>
      <c r="J221" s="76"/>
      <c r="K221" s="76" t="s">
        <v>940</v>
      </c>
      <c r="L221" s="76" t="s">
        <v>329</v>
      </c>
      <c r="M221" s="76" t="s">
        <v>1751</v>
      </c>
      <c r="N221" s="64"/>
      <c r="O221" s="64"/>
      <c r="P221" s="64"/>
    </row>
    <row r="222" spans="2:16">
      <c r="B222" s="76" t="s">
        <v>592</v>
      </c>
      <c r="C222" s="76"/>
      <c r="D222" s="76"/>
      <c r="E222" s="76" t="s">
        <v>592</v>
      </c>
      <c r="F222" s="76"/>
      <c r="G222" s="76"/>
      <c r="H222" s="76" t="s">
        <v>592</v>
      </c>
      <c r="I222" s="76"/>
      <c r="J222" s="76"/>
      <c r="K222" s="76" t="s">
        <v>941</v>
      </c>
      <c r="L222" s="76" t="s">
        <v>330</v>
      </c>
      <c r="M222" s="76" t="s">
        <v>1910</v>
      </c>
      <c r="N222" s="64"/>
      <c r="O222" s="64"/>
      <c r="P222" s="64"/>
    </row>
    <row r="223" spans="2:16">
      <c r="B223" s="76" t="s">
        <v>592</v>
      </c>
      <c r="C223" s="76"/>
      <c r="D223" s="76"/>
      <c r="E223" s="76" t="s">
        <v>592</v>
      </c>
      <c r="F223" s="76"/>
      <c r="G223" s="76"/>
      <c r="H223" s="76" t="s">
        <v>592</v>
      </c>
      <c r="I223" s="76"/>
      <c r="J223" s="76"/>
      <c r="K223" s="76" t="s">
        <v>942</v>
      </c>
      <c r="L223" s="76" t="s">
        <v>331</v>
      </c>
      <c r="M223" s="76" t="s">
        <v>1652</v>
      </c>
      <c r="N223" s="64"/>
      <c r="O223" s="64"/>
      <c r="P223" s="64"/>
    </row>
    <row r="224" spans="2:16">
      <c r="B224" s="76" t="s">
        <v>592</v>
      </c>
      <c r="C224" s="76"/>
      <c r="D224" s="76"/>
      <c r="E224" s="76" t="s">
        <v>592</v>
      </c>
      <c r="F224" s="76"/>
      <c r="G224" s="76"/>
      <c r="H224" s="76" t="s">
        <v>592</v>
      </c>
      <c r="I224" s="76"/>
      <c r="J224" s="76"/>
      <c r="K224" s="76" t="s">
        <v>943</v>
      </c>
      <c r="L224" s="76" t="s">
        <v>332</v>
      </c>
      <c r="M224" s="76" t="s">
        <v>1911</v>
      </c>
      <c r="N224" s="64"/>
      <c r="O224" s="64"/>
      <c r="P224" s="64"/>
    </row>
    <row r="225" spans="2:16">
      <c r="B225" s="76" t="s">
        <v>592</v>
      </c>
      <c r="C225" s="76"/>
      <c r="D225" s="76"/>
      <c r="E225" s="76" t="s">
        <v>592</v>
      </c>
      <c r="F225" s="76"/>
      <c r="G225" s="76"/>
      <c r="H225" s="76" t="s">
        <v>592</v>
      </c>
      <c r="I225" s="76"/>
      <c r="J225" s="76"/>
      <c r="K225" s="76" t="s">
        <v>944</v>
      </c>
      <c r="L225" s="76" t="s">
        <v>333</v>
      </c>
      <c r="M225" s="76" t="s">
        <v>1912</v>
      </c>
      <c r="N225" s="64"/>
      <c r="O225" s="64"/>
      <c r="P225" s="64"/>
    </row>
    <row r="226" spans="2:16">
      <c r="B226" s="76" t="s">
        <v>592</v>
      </c>
      <c r="C226" s="76"/>
      <c r="D226" s="76"/>
      <c r="E226" s="76" t="s">
        <v>592</v>
      </c>
      <c r="F226" s="76"/>
      <c r="G226" s="76"/>
      <c r="H226" s="76" t="s">
        <v>592</v>
      </c>
      <c r="I226" s="76"/>
      <c r="J226" s="76"/>
      <c r="K226" s="76" t="s">
        <v>945</v>
      </c>
      <c r="L226" s="76" t="s">
        <v>334</v>
      </c>
      <c r="M226" s="76" t="s">
        <v>1913</v>
      </c>
      <c r="N226" s="64"/>
      <c r="O226" s="64"/>
      <c r="P226" s="64"/>
    </row>
    <row r="227" spans="2:16">
      <c r="B227" s="76" t="s">
        <v>592</v>
      </c>
      <c r="C227" s="76"/>
      <c r="D227" s="76"/>
      <c r="E227" s="76" t="s">
        <v>592</v>
      </c>
      <c r="F227" s="76"/>
      <c r="G227" s="76"/>
      <c r="H227" s="76" t="s">
        <v>592</v>
      </c>
      <c r="I227" s="76"/>
      <c r="J227" s="76"/>
      <c r="K227" s="76" t="s">
        <v>946</v>
      </c>
      <c r="L227" s="76" t="s">
        <v>335</v>
      </c>
      <c r="M227" s="76" t="s">
        <v>1696</v>
      </c>
      <c r="N227" s="64"/>
      <c r="O227" s="64"/>
      <c r="P227" s="64"/>
    </row>
    <row r="228" spans="2:16">
      <c r="B228" s="76" t="s">
        <v>592</v>
      </c>
      <c r="C228" s="76"/>
      <c r="D228" s="76"/>
      <c r="E228" s="76" t="s">
        <v>592</v>
      </c>
      <c r="F228" s="76"/>
      <c r="G228" s="76"/>
      <c r="H228" s="76" t="s">
        <v>592</v>
      </c>
      <c r="I228" s="76"/>
      <c r="J228" s="76"/>
      <c r="K228" s="76" t="s">
        <v>947</v>
      </c>
      <c r="L228" s="76" t="s">
        <v>336</v>
      </c>
      <c r="M228" s="76" t="s">
        <v>1914</v>
      </c>
      <c r="N228" s="64"/>
      <c r="O228" s="64"/>
      <c r="P228" s="64"/>
    </row>
    <row r="229" spans="2:16">
      <c r="B229" s="76" t="s">
        <v>592</v>
      </c>
      <c r="C229" s="76"/>
      <c r="D229" s="76"/>
      <c r="E229" s="76" t="s">
        <v>592</v>
      </c>
      <c r="F229" s="76"/>
      <c r="G229" s="76"/>
      <c r="H229" s="76" t="s">
        <v>592</v>
      </c>
      <c r="I229" s="76"/>
      <c r="J229" s="76"/>
      <c r="K229" s="76" t="s">
        <v>948</v>
      </c>
      <c r="L229" s="76" t="s">
        <v>337</v>
      </c>
      <c r="M229" s="76" t="s">
        <v>1915</v>
      </c>
      <c r="N229" s="64"/>
      <c r="O229" s="64"/>
      <c r="P229" s="64"/>
    </row>
    <row r="230" spans="2:16">
      <c r="B230" s="76" t="s">
        <v>592</v>
      </c>
      <c r="C230" s="76"/>
      <c r="D230" s="76"/>
      <c r="E230" s="76" t="s">
        <v>592</v>
      </c>
      <c r="F230" s="76"/>
      <c r="G230" s="76"/>
      <c r="H230" s="76" t="s">
        <v>592</v>
      </c>
      <c r="I230" s="76"/>
      <c r="J230" s="76"/>
      <c r="K230" s="76" t="s">
        <v>949</v>
      </c>
      <c r="L230" s="76" t="s">
        <v>338</v>
      </c>
      <c r="M230" s="76" t="s">
        <v>1916</v>
      </c>
      <c r="N230" s="64"/>
      <c r="O230" s="64"/>
      <c r="P230" s="64"/>
    </row>
    <row r="231" spans="2:16">
      <c r="B231" s="76" t="s">
        <v>592</v>
      </c>
      <c r="C231" s="76"/>
      <c r="D231" s="76"/>
      <c r="E231" s="76" t="s">
        <v>592</v>
      </c>
      <c r="F231" s="76"/>
      <c r="G231" s="76"/>
      <c r="H231" s="76" t="s">
        <v>592</v>
      </c>
      <c r="I231" s="76"/>
      <c r="J231" s="76"/>
      <c r="K231" s="76" t="s">
        <v>950</v>
      </c>
      <c r="L231" s="76" t="s">
        <v>339</v>
      </c>
      <c r="M231" s="76" t="s">
        <v>1917</v>
      </c>
      <c r="N231" s="64"/>
      <c r="O231" s="64"/>
      <c r="P231" s="64"/>
    </row>
    <row r="232" spans="2:16">
      <c r="B232" s="76" t="s">
        <v>592</v>
      </c>
      <c r="C232" s="76"/>
      <c r="D232" s="76"/>
      <c r="E232" s="76" t="s">
        <v>592</v>
      </c>
      <c r="F232" s="76"/>
      <c r="G232" s="76"/>
      <c r="H232" s="76" t="s">
        <v>592</v>
      </c>
      <c r="I232" s="76"/>
      <c r="J232" s="76"/>
      <c r="K232" s="76" t="s">
        <v>951</v>
      </c>
      <c r="L232" s="76" t="s">
        <v>340</v>
      </c>
      <c r="M232" s="76" t="s">
        <v>1843</v>
      </c>
      <c r="N232" s="64"/>
      <c r="O232" s="64"/>
      <c r="P232" s="64"/>
    </row>
    <row r="233" spans="2:16">
      <c r="B233" s="76" t="s">
        <v>592</v>
      </c>
      <c r="C233" s="76"/>
      <c r="D233" s="76"/>
      <c r="E233" s="76" t="s">
        <v>592</v>
      </c>
      <c r="F233" s="76"/>
      <c r="G233" s="76"/>
      <c r="H233" s="76" t="s">
        <v>592</v>
      </c>
      <c r="I233" s="76"/>
      <c r="J233" s="76"/>
      <c r="K233" s="76" t="s">
        <v>704</v>
      </c>
      <c r="L233" s="76" t="s">
        <v>341</v>
      </c>
      <c r="M233" s="76" t="s">
        <v>1716</v>
      </c>
      <c r="N233" s="64"/>
      <c r="O233" s="64"/>
      <c r="P233" s="64"/>
    </row>
    <row r="234" spans="2:16">
      <c r="B234" s="76" t="s">
        <v>592</v>
      </c>
      <c r="C234" s="76"/>
      <c r="D234" s="76"/>
      <c r="E234" s="76" t="s">
        <v>592</v>
      </c>
      <c r="F234" s="76"/>
      <c r="G234" s="76"/>
      <c r="H234" s="76" t="s">
        <v>592</v>
      </c>
      <c r="I234" s="76"/>
      <c r="J234" s="76"/>
      <c r="K234" s="76" t="s">
        <v>952</v>
      </c>
      <c r="L234" s="76" t="s">
        <v>342</v>
      </c>
      <c r="M234" s="76" t="s">
        <v>1808</v>
      </c>
      <c r="N234" s="64"/>
      <c r="O234" s="64"/>
      <c r="P234" s="64"/>
    </row>
    <row r="235" spans="2:16">
      <c r="B235" s="76" t="s">
        <v>592</v>
      </c>
      <c r="C235" s="76"/>
      <c r="D235" s="76"/>
      <c r="E235" s="76" t="s">
        <v>592</v>
      </c>
      <c r="F235" s="76"/>
      <c r="G235" s="76"/>
      <c r="H235" s="76" t="s">
        <v>592</v>
      </c>
      <c r="I235" s="76"/>
      <c r="J235" s="76"/>
      <c r="K235" s="76" t="s">
        <v>953</v>
      </c>
      <c r="L235" s="76" t="s">
        <v>343</v>
      </c>
      <c r="M235" s="76" t="s">
        <v>1918</v>
      </c>
      <c r="N235" s="64"/>
      <c r="O235" s="64"/>
      <c r="P235" s="64"/>
    </row>
    <row r="236" spans="2:16">
      <c r="B236" s="76" t="s">
        <v>592</v>
      </c>
      <c r="C236" s="76"/>
      <c r="D236" s="76"/>
      <c r="E236" s="76" t="s">
        <v>592</v>
      </c>
      <c r="F236" s="76"/>
      <c r="G236" s="76"/>
      <c r="H236" s="76" t="s">
        <v>592</v>
      </c>
      <c r="I236" s="76"/>
      <c r="J236" s="76"/>
      <c r="K236" s="76" t="s">
        <v>954</v>
      </c>
      <c r="L236" s="76" t="s">
        <v>344</v>
      </c>
      <c r="M236" s="76" t="s">
        <v>1649</v>
      </c>
      <c r="N236" s="64"/>
      <c r="O236" s="64"/>
      <c r="P236" s="64"/>
    </row>
    <row r="237" spans="2:16">
      <c r="B237" s="76" t="s">
        <v>592</v>
      </c>
      <c r="C237" s="76"/>
      <c r="D237" s="76"/>
      <c r="E237" s="76" t="s">
        <v>592</v>
      </c>
      <c r="F237" s="76"/>
      <c r="G237" s="76"/>
      <c r="H237" s="76" t="s">
        <v>592</v>
      </c>
      <c r="I237" s="76"/>
      <c r="J237" s="76"/>
      <c r="K237" s="76" t="s">
        <v>955</v>
      </c>
      <c r="L237" s="76" t="s">
        <v>345</v>
      </c>
      <c r="M237" s="76" t="s">
        <v>1649</v>
      </c>
      <c r="N237" s="64"/>
      <c r="O237" s="64"/>
      <c r="P237" s="64"/>
    </row>
    <row r="238" spans="2:16">
      <c r="B238" s="76" t="s">
        <v>592</v>
      </c>
      <c r="C238" s="76"/>
      <c r="D238" s="76"/>
      <c r="E238" s="76" t="s">
        <v>592</v>
      </c>
      <c r="F238" s="76"/>
      <c r="G238" s="76"/>
      <c r="H238" s="76" t="s">
        <v>592</v>
      </c>
      <c r="I238" s="76"/>
      <c r="J238" s="76"/>
      <c r="K238" s="76" t="s">
        <v>707</v>
      </c>
      <c r="L238" s="76" t="s">
        <v>346</v>
      </c>
      <c r="M238" s="76" t="s">
        <v>1651</v>
      </c>
      <c r="N238" s="64"/>
      <c r="O238" s="64"/>
      <c r="P238" s="64"/>
    </row>
    <row r="239" spans="2:16">
      <c r="B239" s="76" t="s">
        <v>592</v>
      </c>
      <c r="C239" s="76"/>
      <c r="D239" s="76"/>
      <c r="E239" s="76" t="s">
        <v>592</v>
      </c>
      <c r="F239" s="76"/>
      <c r="G239" s="76"/>
      <c r="H239" s="76" t="s">
        <v>592</v>
      </c>
      <c r="I239" s="76"/>
      <c r="J239" s="76"/>
      <c r="K239" s="76" t="s">
        <v>956</v>
      </c>
      <c r="L239" s="76" t="s">
        <v>347</v>
      </c>
      <c r="M239" s="76" t="s">
        <v>1919</v>
      </c>
      <c r="N239" s="64"/>
      <c r="O239" s="64"/>
      <c r="P239" s="64"/>
    </row>
    <row r="240" spans="2:16">
      <c r="B240" s="76" t="s">
        <v>592</v>
      </c>
      <c r="C240" s="76"/>
      <c r="D240" s="76"/>
      <c r="E240" s="76" t="s">
        <v>592</v>
      </c>
      <c r="F240" s="76"/>
      <c r="G240" s="76"/>
      <c r="H240" s="76" t="s">
        <v>592</v>
      </c>
      <c r="I240" s="76"/>
      <c r="J240" s="76"/>
      <c r="K240" s="76" t="s">
        <v>957</v>
      </c>
      <c r="L240" s="76" t="s">
        <v>348</v>
      </c>
      <c r="M240" s="76" t="s">
        <v>1852</v>
      </c>
      <c r="N240" s="64"/>
      <c r="O240" s="64"/>
      <c r="P240" s="64"/>
    </row>
    <row r="241" spans="2:16">
      <c r="B241" s="76" t="s">
        <v>592</v>
      </c>
      <c r="C241" s="76"/>
      <c r="D241" s="76"/>
      <c r="E241" s="76" t="s">
        <v>592</v>
      </c>
      <c r="F241" s="76"/>
      <c r="G241" s="76"/>
      <c r="H241" s="76" t="s">
        <v>592</v>
      </c>
      <c r="I241" s="76"/>
      <c r="J241" s="76"/>
      <c r="K241" s="76" t="s">
        <v>600</v>
      </c>
      <c r="L241" s="76" t="s">
        <v>349</v>
      </c>
      <c r="M241" s="76" t="s">
        <v>1920</v>
      </c>
      <c r="N241" s="64"/>
      <c r="O241" s="64"/>
      <c r="P241" s="64"/>
    </row>
    <row r="242" spans="2:16">
      <c r="B242" s="76" t="s">
        <v>592</v>
      </c>
      <c r="C242" s="76"/>
      <c r="D242" s="76"/>
      <c r="E242" s="76" t="s">
        <v>592</v>
      </c>
      <c r="F242" s="76"/>
      <c r="G242" s="76"/>
      <c r="H242" s="76" t="s">
        <v>592</v>
      </c>
      <c r="I242" s="76"/>
      <c r="J242" s="76"/>
      <c r="K242" s="76" t="s">
        <v>958</v>
      </c>
      <c r="L242" s="76" t="s">
        <v>350</v>
      </c>
      <c r="M242" s="76" t="s">
        <v>1921</v>
      </c>
      <c r="N242" s="64"/>
      <c r="O242" s="64"/>
      <c r="P242" s="64"/>
    </row>
    <row r="243" spans="2:16">
      <c r="B243" s="76" t="s">
        <v>592</v>
      </c>
      <c r="C243" s="76"/>
      <c r="D243" s="76"/>
      <c r="E243" s="76" t="s">
        <v>592</v>
      </c>
      <c r="F243" s="76"/>
      <c r="G243" s="76"/>
      <c r="H243" s="76" t="s">
        <v>592</v>
      </c>
      <c r="I243" s="76"/>
      <c r="J243" s="76"/>
      <c r="K243" s="76" t="s">
        <v>959</v>
      </c>
      <c r="L243" s="76" t="s">
        <v>351</v>
      </c>
      <c r="M243" s="76" t="s">
        <v>1886</v>
      </c>
      <c r="N243" s="64"/>
      <c r="O243" s="64"/>
      <c r="P243" s="64"/>
    </row>
    <row r="244" spans="2:16">
      <c r="B244" s="76" t="s">
        <v>592</v>
      </c>
      <c r="C244" s="76"/>
      <c r="D244" s="76"/>
      <c r="E244" s="76" t="s">
        <v>592</v>
      </c>
      <c r="F244" s="76"/>
      <c r="G244" s="76"/>
      <c r="H244" s="76" t="s">
        <v>592</v>
      </c>
      <c r="I244" s="76"/>
      <c r="J244" s="76"/>
      <c r="K244" s="76" t="s">
        <v>960</v>
      </c>
      <c r="L244" s="76" t="s">
        <v>352</v>
      </c>
      <c r="M244" s="76" t="s">
        <v>1922</v>
      </c>
      <c r="N244" s="64"/>
      <c r="O244" s="64"/>
      <c r="P244" s="64"/>
    </row>
    <row r="245" spans="2:16">
      <c r="B245" s="76" t="s">
        <v>592</v>
      </c>
      <c r="C245" s="76"/>
      <c r="D245" s="76"/>
      <c r="E245" s="76" t="s">
        <v>592</v>
      </c>
      <c r="F245" s="76"/>
      <c r="G245" s="76"/>
      <c r="H245" s="76" t="s">
        <v>592</v>
      </c>
      <c r="I245" s="76"/>
      <c r="J245" s="76"/>
      <c r="K245" s="76" t="s">
        <v>961</v>
      </c>
      <c r="L245" s="76" t="s">
        <v>353</v>
      </c>
      <c r="M245" s="76" t="s">
        <v>1923</v>
      </c>
      <c r="N245" s="64"/>
      <c r="O245" s="64"/>
      <c r="P245" s="64"/>
    </row>
    <row r="246" spans="2:16">
      <c r="B246" s="76" t="s">
        <v>592</v>
      </c>
      <c r="C246" s="76"/>
      <c r="D246" s="76"/>
      <c r="E246" s="76" t="s">
        <v>592</v>
      </c>
      <c r="F246" s="76"/>
      <c r="G246" s="76"/>
      <c r="H246" s="76" t="s">
        <v>592</v>
      </c>
      <c r="I246" s="76"/>
      <c r="J246" s="76"/>
      <c r="K246" s="76" t="s">
        <v>710</v>
      </c>
      <c r="L246" s="76" t="s">
        <v>354</v>
      </c>
      <c r="M246" s="76" t="s">
        <v>1924</v>
      </c>
      <c r="N246" s="64"/>
      <c r="O246" s="64"/>
      <c r="P246" s="64"/>
    </row>
    <row r="247" spans="2:16">
      <c r="B247" s="76" t="s">
        <v>592</v>
      </c>
      <c r="C247" s="76"/>
      <c r="D247" s="76"/>
      <c r="E247" s="76" t="s">
        <v>592</v>
      </c>
      <c r="F247" s="76"/>
      <c r="G247" s="76"/>
      <c r="H247" s="76" t="s">
        <v>592</v>
      </c>
      <c r="I247" s="76"/>
      <c r="J247" s="76"/>
      <c r="K247" s="76" t="s">
        <v>962</v>
      </c>
      <c r="L247" s="76" t="s">
        <v>355</v>
      </c>
      <c r="M247" s="76" t="s">
        <v>1925</v>
      </c>
      <c r="N247" s="64"/>
      <c r="O247" s="64"/>
      <c r="P247" s="64"/>
    </row>
    <row r="248" spans="2:16">
      <c r="B248" s="76" t="s">
        <v>592</v>
      </c>
      <c r="C248" s="76"/>
      <c r="D248" s="76"/>
      <c r="E248" s="76" t="s">
        <v>592</v>
      </c>
      <c r="F248" s="76"/>
      <c r="G248" s="76"/>
      <c r="H248" s="76" t="s">
        <v>592</v>
      </c>
      <c r="I248" s="76"/>
      <c r="J248" s="76"/>
      <c r="K248" s="76" t="s">
        <v>713</v>
      </c>
      <c r="L248" s="76" t="s">
        <v>356</v>
      </c>
      <c r="M248" s="76" t="s">
        <v>1917</v>
      </c>
      <c r="N248" s="64"/>
      <c r="O248" s="64"/>
      <c r="P248" s="64"/>
    </row>
    <row r="249" spans="2:16">
      <c r="B249" s="76" t="s">
        <v>592</v>
      </c>
      <c r="C249" s="76"/>
      <c r="D249" s="76"/>
      <c r="E249" s="76" t="s">
        <v>592</v>
      </c>
      <c r="F249" s="76"/>
      <c r="G249" s="76"/>
      <c r="H249" s="76" t="s">
        <v>592</v>
      </c>
      <c r="I249" s="76"/>
      <c r="J249" s="76"/>
      <c r="K249" s="76" t="s">
        <v>963</v>
      </c>
      <c r="L249" s="76" t="s">
        <v>357</v>
      </c>
      <c r="M249" s="76" t="s">
        <v>1716</v>
      </c>
      <c r="N249" s="64"/>
      <c r="O249" s="64"/>
      <c r="P249" s="64"/>
    </row>
    <row r="250" spans="2:16">
      <c r="B250" s="76" t="s">
        <v>592</v>
      </c>
      <c r="C250" s="76"/>
      <c r="D250" s="76"/>
      <c r="E250" s="76" t="s">
        <v>592</v>
      </c>
      <c r="F250" s="76"/>
      <c r="G250" s="76"/>
      <c r="H250" s="76" t="s">
        <v>592</v>
      </c>
      <c r="I250" s="76"/>
      <c r="J250" s="76"/>
      <c r="K250" s="76" t="s">
        <v>964</v>
      </c>
      <c r="L250" s="76" t="s">
        <v>358</v>
      </c>
      <c r="M250" s="76" t="s">
        <v>1898</v>
      </c>
      <c r="N250" s="64"/>
      <c r="O250" s="64"/>
      <c r="P250" s="64"/>
    </row>
    <row r="251" spans="2:16">
      <c r="B251" s="76" t="s">
        <v>592</v>
      </c>
      <c r="C251" s="76"/>
      <c r="D251" s="76"/>
      <c r="E251" s="76" t="s">
        <v>592</v>
      </c>
      <c r="F251" s="76"/>
      <c r="G251" s="76"/>
      <c r="H251" s="76" t="s">
        <v>592</v>
      </c>
      <c r="I251" s="76"/>
      <c r="J251" s="76"/>
      <c r="K251" s="76" t="s">
        <v>965</v>
      </c>
      <c r="L251" s="76" t="s">
        <v>359</v>
      </c>
      <c r="M251" s="76" t="s">
        <v>1649</v>
      </c>
      <c r="N251" s="64"/>
      <c r="O251" s="64"/>
      <c r="P251" s="64"/>
    </row>
    <row r="252" spans="2:16">
      <c r="B252" s="76" t="s">
        <v>592</v>
      </c>
      <c r="C252" s="76"/>
      <c r="D252" s="76"/>
      <c r="E252" s="76" t="s">
        <v>592</v>
      </c>
      <c r="F252" s="76"/>
      <c r="G252" s="76"/>
      <c r="H252" s="76" t="s">
        <v>592</v>
      </c>
      <c r="I252" s="76"/>
      <c r="J252" s="76"/>
      <c r="K252" s="76" t="s">
        <v>716</v>
      </c>
      <c r="L252" s="76" t="s">
        <v>360</v>
      </c>
      <c r="M252" s="76" t="s">
        <v>1926</v>
      </c>
      <c r="N252" s="64"/>
      <c r="O252" s="64"/>
      <c r="P252" s="64"/>
    </row>
    <row r="253" spans="2:16">
      <c r="B253" s="76" t="s">
        <v>592</v>
      </c>
      <c r="C253" s="76"/>
      <c r="D253" s="76"/>
      <c r="E253" s="76" t="s">
        <v>592</v>
      </c>
      <c r="F253" s="76"/>
      <c r="G253" s="76"/>
      <c r="H253" s="76" t="s">
        <v>592</v>
      </c>
      <c r="I253" s="76"/>
      <c r="J253" s="76"/>
      <c r="K253" s="76" t="s">
        <v>966</v>
      </c>
      <c r="L253" s="76" t="s">
        <v>361</v>
      </c>
      <c r="M253" s="76" t="s">
        <v>1855</v>
      </c>
      <c r="N253" s="64"/>
      <c r="O253" s="64"/>
      <c r="P253" s="64"/>
    </row>
    <row r="254" spans="2:16">
      <c r="B254" s="76" t="s">
        <v>592</v>
      </c>
      <c r="C254" s="76"/>
      <c r="D254" s="76"/>
      <c r="E254" s="76" t="s">
        <v>592</v>
      </c>
      <c r="F254" s="76"/>
      <c r="G254" s="76"/>
      <c r="H254" s="76" t="s">
        <v>592</v>
      </c>
      <c r="I254" s="76"/>
      <c r="J254" s="76"/>
      <c r="K254" s="76" t="s">
        <v>967</v>
      </c>
      <c r="L254" s="76" t="s">
        <v>362</v>
      </c>
      <c r="M254" s="76" t="s">
        <v>1832</v>
      </c>
      <c r="N254" s="64"/>
      <c r="O254" s="64"/>
      <c r="P254" s="64"/>
    </row>
    <row r="255" spans="2:16">
      <c r="B255" s="76" t="s">
        <v>592</v>
      </c>
      <c r="C255" s="76"/>
      <c r="D255" s="76"/>
      <c r="E255" s="76" t="s">
        <v>592</v>
      </c>
      <c r="F255" s="76"/>
      <c r="G255" s="76"/>
      <c r="H255" s="76" t="s">
        <v>592</v>
      </c>
      <c r="I255" s="76"/>
      <c r="J255" s="76"/>
      <c r="K255" s="76" t="s">
        <v>717</v>
      </c>
      <c r="L255" s="76" t="s">
        <v>363</v>
      </c>
      <c r="M255" s="76" t="s">
        <v>1803</v>
      </c>
      <c r="N255" s="64"/>
      <c r="O255" s="64"/>
      <c r="P255" s="64"/>
    </row>
    <row r="256" spans="2:16">
      <c r="B256" s="76" t="s">
        <v>592</v>
      </c>
      <c r="C256" s="76"/>
      <c r="D256" s="76"/>
      <c r="E256" s="76" t="s">
        <v>592</v>
      </c>
      <c r="F256" s="76"/>
      <c r="G256" s="76"/>
      <c r="H256" s="76" t="s">
        <v>592</v>
      </c>
      <c r="I256" s="76"/>
      <c r="J256" s="76"/>
      <c r="K256" s="76" t="s">
        <v>718</v>
      </c>
      <c r="L256" s="76" t="s">
        <v>364</v>
      </c>
      <c r="M256" s="76" t="s">
        <v>1641</v>
      </c>
      <c r="N256" s="64"/>
      <c r="O256" s="64"/>
      <c r="P256" s="64"/>
    </row>
    <row r="257" spans="2:16">
      <c r="B257" s="76" t="s">
        <v>592</v>
      </c>
      <c r="C257" s="76"/>
      <c r="D257" s="76"/>
      <c r="E257" s="76" t="s">
        <v>592</v>
      </c>
      <c r="F257" s="76"/>
      <c r="G257" s="76"/>
      <c r="H257" s="76" t="s">
        <v>592</v>
      </c>
      <c r="I257" s="76"/>
      <c r="J257" s="76"/>
      <c r="K257" s="76" t="s">
        <v>968</v>
      </c>
      <c r="L257" s="76" t="s">
        <v>365</v>
      </c>
      <c r="M257" s="76" t="s">
        <v>1927</v>
      </c>
      <c r="N257" s="64"/>
      <c r="O257" s="64"/>
      <c r="P257" s="64"/>
    </row>
    <row r="258" spans="2:16">
      <c r="B258" s="76" t="s">
        <v>592</v>
      </c>
      <c r="C258" s="76"/>
      <c r="D258" s="76"/>
      <c r="E258" s="76" t="s">
        <v>592</v>
      </c>
      <c r="F258" s="76"/>
      <c r="G258" s="76"/>
      <c r="H258" s="76" t="s">
        <v>592</v>
      </c>
      <c r="I258" s="76"/>
      <c r="J258" s="76"/>
      <c r="K258" s="76" t="s">
        <v>719</v>
      </c>
      <c r="L258" s="76" t="s">
        <v>366</v>
      </c>
      <c r="M258" s="76" t="s">
        <v>1928</v>
      </c>
      <c r="N258" s="64"/>
      <c r="O258" s="64"/>
      <c r="P258" s="64"/>
    </row>
    <row r="259" spans="2:16">
      <c r="B259" s="76" t="s">
        <v>592</v>
      </c>
      <c r="C259" s="76"/>
      <c r="D259" s="76"/>
      <c r="E259" s="76" t="s">
        <v>592</v>
      </c>
      <c r="F259" s="76"/>
      <c r="G259" s="76"/>
      <c r="H259" s="76" t="s">
        <v>592</v>
      </c>
      <c r="I259" s="76"/>
      <c r="J259" s="76"/>
      <c r="K259" s="76" t="s">
        <v>720</v>
      </c>
      <c r="L259" s="76" t="s">
        <v>367</v>
      </c>
      <c r="M259" s="76" t="s">
        <v>1827</v>
      </c>
      <c r="N259" s="64"/>
      <c r="O259" s="64"/>
      <c r="P259" s="64"/>
    </row>
    <row r="260" spans="2:16">
      <c r="B260" s="76" t="s">
        <v>592</v>
      </c>
      <c r="C260" s="76"/>
      <c r="D260" s="76"/>
      <c r="E260" s="76" t="s">
        <v>592</v>
      </c>
      <c r="F260" s="76"/>
      <c r="G260" s="76"/>
      <c r="H260" s="76" t="s">
        <v>592</v>
      </c>
      <c r="I260" s="76"/>
      <c r="J260" s="76"/>
      <c r="K260" s="76" t="s">
        <v>721</v>
      </c>
      <c r="L260" s="76" t="s">
        <v>368</v>
      </c>
      <c r="M260" s="76" t="s">
        <v>1929</v>
      </c>
      <c r="N260" s="64"/>
      <c r="O260" s="64"/>
      <c r="P260" s="64"/>
    </row>
    <row r="261" spans="2:16">
      <c r="B261" s="76" t="s">
        <v>592</v>
      </c>
      <c r="C261" s="76"/>
      <c r="D261" s="76"/>
      <c r="E261" s="76" t="s">
        <v>592</v>
      </c>
      <c r="F261" s="76"/>
      <c r="G261" s="76"/>
      <c r="H261" s="76" t="s">
        <v>592</v>
      </c>
      <c r="I261" s="76"/>
      <c r="J261" s="76"/>
      <c r="K261" s="76" t="s">
        <v>722</v>
      </c>
      <c r="L261" s="76" t="s">
        <v>369</v>
      </c>
      <c r="M261" s="76" t="s">
        <v>1810</v>
      </c>
      <c r="N261" s="64"/>
      <c r="O261" s="64"/>
      <c r="P261" s="64"/>
    </row>
    <row r="262" spans="2:16">
      <c r="B262" s="76" t="s">
        <v>592</v>
      </c>
      <c r="C262" s="76"/>
      <c r="D262" s="76"/>
      <c r="E262" s="76" t="s">
        <v>592</v>
      </c>
      <c r="F262" s="76"/>
      <c r="G262" s="76"/>
      <c r="H262" s="76" t="s">
        <v>592</v>
      </c>
      <c r="I262" s="76"/>
      <c r="J262" s="76"/>
      <c r="K262" s="76" t="s">
        <v>723</v>
      </c>
      <c r="L262" s="76" t="s">
        <v>370</v>
      </c>
      <c r="M262" s="76" t="s">
        <v>1664</v>
      </c>
      <c r="N262" s="64"/>
      <c r="O262" s="64"/>
      <c r="P262" s="64"/>
    </row>
    <row r="263" spans="2:16">
      <c r="B263" s="76" t="s">
        <v>592</v>
      </c>
      <c r="C263" s="76"/>
      <c r="D263" s="76"/>
      <c r="E263" s="76" t="s">
        <v>592</v>
      </c>
      <c r="F263" s="76"/>
      <c r="G263" s="76"/>
      <c r="H263" s="76" t="s">
        <v>592</v>
      </c>
      <c r="I263" s="76"/>
      <c r="J263" s="76"/>
      <c r="K263" s="76" t="s">
        <v>969</v>
      </c>
      <c r="L263" s="76" t="s">
        <v>371</v>
      </c>
      <c r="M263" s="76" t="s">
        <v>1930</v>
      </c>
      <c r="N263" s="64"/>
      <c r="O263" s="64"/>
      <c r="P263" s="64"/>
    </row>
    <row r="264" spans="2:16">
      <c r="B264" s="76" t="s">
        <v>592</v>
      </c>
      <c r="C264" s="76"/>
      <c r="D264" s="76"/>
      <c r="E264" s="76" t="s">
        <v>592</v>
      </c>
      <c r="F264" s="76"/>
      <c r="G264" s="76"/>
      <c r="H264" s="76" t="s">
        <v>592</v>
      </c>
      <c r="I264" s="76"/>
      <c r="J264" s="76"/>
      <c r="K264" s="76" t="s">
        <v>724</v>
      </c>
      <c r="L264" s="76" t="s">
        <v>372</v>
      </c>
      <c r="M264" s="76" t="s">
        <v>1779</v>
      </c>
      <c r="N264" s="64"/>
      <c r="O264" s="64"/>
      <c r="P264" s="64"/>
    </row>
    <row r="265" spans="2:16">
      <c r="B265" s="76" t="s">
        <v>592</v>
      </c>
      <c r="C265" s="76"/>
      <c r="D265" s="76"/>
      <c r="E265" s="76" t="s">
        <v>592</v>
      </c>
      <c r="F265" s="76"/>
      <c r="G265" s="76"/>
      <c r="H265" s="76" t="s">
        <v>592</v>
      </c>
      <c r="I265" s="76"/>
      <c r="J265" s="76"/>
      <c r="K265" s="76" t="s">
        <v>725</v>
      </c>
      <c r="L265" s="76" t="s">
        <v>373</v>
      </c>
      <c r="M265" s="76" t="s">
        <v>1931</v>
      </c>
      <c r="N265" s="64"/>
      <c r="O265" s="64"/>
      <c r="P265" s="64"/>
    </row>
    <row r="266" spans="2:16">
      <c r="B266" s="76" t="s">
        <v>592</v>
      </c>
      <c r="C266" s="76"/>
      <c r="D266" s="76"/>
      <c r="E266" s="76" t="s">
        <v>592</v>
      </c>
      <c r="F266" s="76"/>
      <c r="G266" s="76"/>
      <c r="H266" s="76" t="s">
        <v>592</v>
      </c>
      <c r="I266" s="76"/>
      <c r="J266" s="76"/>
      <c r="K266" s="76" t="s">
        <v>655</v>
      </c>
      <c r="L266" s="76" t="s">
        <v>109</v>
      </c>
      <c r="M266" s="76" t="s">
        <v>1932</v>
      </c>
      <c r="N266" s="64"/>
      <c r="O266" s="64"/>
      <c r="P266" s="64"/>
    </row>
    <row r="267" spans="2:16">
      <c r="B267" s="76" t="s">
        <v>592</v>
      </c>
      <c r="C267" s="76"/>
      <c r="D267" s="76"/>
      <c r="E267" s="76" t="s">
        <v>592</v>
      </c>
      <c r="F267" s="76"/>
      <c r="G267" s="76"/>
      <c r="H267" s="76" t="s">
        <v>592</v>
      </c>
      <c r="I267" s="76"/>
      <c r="J267" s="76"/>
      <c r="K267" s="76" t="s">
        <v>970</v>
      </c>
      <c r="L267" s="76" t="s">
        <v>374</v>
      </c>
      <c r="M267" s="76" t="s">
        <v>1933</v>
      </c>
      <c r="N267" s="64"/>
      <c r="O267" s="64"/>
      <c r="P267" s="64"/>
    </row>
    <row r="268" spans="2:16">
      <c r="B268" s="76" t="s">
        <v>592</v>
      </c>
      <c r="C268" s="76"/>
      <c r="D268" s="76"/>
      <c r="E268" s="76" t="s">
        <v>592</v>
      </c>
      <c r="F268" s="76"/>
      <c r="G268" s="76"/>
      <c r="H268" s="76" t="s">
        <v>592</v>
      </c>
      <c r="I268" s="76"/>
      <c r="J268" s="76"/>
      <c r="K268" s="76" t="s">
        <v>657</v>
      </c>
      <c r="L268" s="76" t="s">
        <v>110</v>
      </c>
      <c r="M268" s="76" t="s">
        <v>1774</v>
      </c>
      <c r="N268" s="64"/>
      <c r="O268" s="64"/>
      <c r="P268" s="64"/>
    </row>
    <row r="269" spans="2:16">
      <c r="B269" s="76" t="s">
        <v>592</v>
      </c>
      <c r="C269" s="76"/>
      <c r="D269" s="76"/>
      <c r="E269" s="76" t="s">
        <v>592</v>
      </c>
      <c r="F269" s="76"/>
      <c r="G269" s="76"/>
      <c r="H269" s="76" t="s">
        <v>592</v>
      </c>
      <c r="I269" s="76"/>
      <c r="J269" s="76"/>
      <c r="K269" s="76" t="s">
        <v>726</v>
      </c>
      <c r="L269" s="76" t="s">
        <v>375</v>
      </c>
      <c r="M269" s="76" t="s">
        <v>1934</v>
      </c>
      <c r="N269" s="64"/>
      <c r="O269" s="64"/>
      <c r="P269" s="64"/>
    </row>
    <row r="270" spans="2:16">
      <c r="B270" s="76" t="s">
        <v>592</v>
      </c>
      <c r="C270" s="76"/>
      <c r="D270" s="76"/>
      <c r="E270" s="76" t="s">
        <v>592</v>
      </c>
      <c r="F270" s="76"/>
      <c r="G270" s="76"/>
      <c r="H270" s="76" t="s">
        <v>592</v>
      </c>
      <c r="I270" s="76"/>
      <c r="J270" s="76"/>
      <c r="K270" s="76" t="s">
        <v>727</v>
      </c>
      <c r="L270" s="76" t="s">
        <v>376</v>
      </c>
      <c r="M270" s="76" t="s">
        <v>1693</v>
      </c>
      <c r="N270" s="64"/>
      <c r="O270" s="64"/>
      <c r="P270" s="64"/>
    </row>
    <row r="271" spans="2:16">
      <c r="B271" s="76" t="s">
        <v>592</v>
      </c>
      <c r="C271" s="76"/>
      <c r="D271" s="76"/>
      <c r="E271" s="76" t="s">
        <v>592</v>
      </c>
      <c r="F271" s="76"/>
      <c r="G271" s="76"/>
      <c r="H271" s="76" t="s">
        <v>592</v>
      </c>
      <c r="I271" s="76"/>
      <c r="J271" s="76"/>
      <c r="K271" s="76" t="s">
        <v>728</v>
      </c>
      <c r="L271" s="76" t="s">
        <v>377</v>
      </c>
      <c r="M271" s="76" t="s">
        <v>1882</v>
      </c>
      <c r="N271" s="64"/>
      <c r="O271" s="64"/>
      <c r="P271" s="64"/>
    </row>
    <row r="272" spans="2:16">
      <c r="B272" s="76" t="s">
        <v>592</v>
      </c>
      <c r="C272" s="76"/>
      <c r="D272" s="76"/>
      <c r="E272" s="76" t="s">
        <v>592</v>
      </c>
      <c r="F272" s="76"/>
      <c r="G272" s="76"/>
      <c r="H272" s="76" t="s">
        <v>592</v>
      </c>
      <c r="I272" s="76"/>
      <c r="J272" s="76"/>
      <c r="K272" s="76" t="s">
        <v>729</v>
      </c>
      <c r="L272" s="76" t="s">
        <v>378</v>
      </c>
      <c r="M272" s="76" t="s">
        <v>1935</v>
      </c>
      <c r="N272" s="64"/>
      <c r="O272" s="64"/>
      <c r="P272" s="64"/>
    </row>
    <row r="273" spans="2:16">
      <c r="B273" s="76" t="s">
        <v>592</v>
      </c>
      <c r="C273" s="76"/>
      <c r="D273" s="76"/>
      <c r="E273" s="76" t="s">
        <v>592</v>
      </c>
      <c r="F273" s="76"/>
      <c r="G273" s="76"/>
      <c r="H273" s="76" t="s">
        <v>592</v>
      </c>
      <c r="I273" s="76"/>
      <c r="J273" s="76"/>
      <c r="K273" s="76" t="s">
        <v>659</v>
      </c>
      <c r="L273" s="76" t="s">
        <v>111</v>
      </c>
      <c r="M273" s="76" t="s">
        <v>1793</v>
      </c>
      <c r="N273" s="64"/>
      <c r="O273" s="64"/>
      <c r="P273" s="64"/>
    </row>
    <row r="274" spans="2:16">
      <c r="B274" s="76" t="s">
        <v>592</v>
      </c>
      <c r="C274" s="76"/>
      <c r="D274" s="76"/>
      <c r="E274" s="76" t="s">
        <v>592</v>
      </c>
      <c r="F274" s="76"/>
      <c r="G274" s="76"/>
      <c r="H274" s="76" t="s">
        <v>592</v>
      </c>
      <c r="I274" s="76"/>
      <c r="J274" s="76"/>
      <c r="K274" s="76" t="s">
        <v>660</v>
      </c>
      <c r="L274" s="76" t="s">
        <v>112</v>
      </c>
      <c r="M274" s="76" t="s">
        <v>1696</v>
      </c>
      <c r="N274" s="64"/>
      <c r="O274" s="64"/>
      <c r="P274" s="64"/>
    </row>
    <row r="275" spans="2:16">
      <c r="B275" s="76" t="s">
        <v>592</v>
      </c>
      <c r="C275" s="76"/>
      <c r="D275" s="76"/>
      <c r="E275" s="76" t="s">
        <v>592</v>
      </c>
      <c r="F275" s="76"/>
      <c r="G275" s="76"/>
      <c r="H275" s="76" t="s">
        <v>592</v>
      </c>
      <c r="I275" s="76"/>
      <c r="J275" s="76"/>
      <c r="K275" s="76" t="s">
        <v>730</v>
      </c>
      <c r="L275" s="76" t="s">
        <v>379</v>
      </c>
      <c r="M275" s="76" t="s">
        <v>1633</v>
      </c>
      <c r="N275" s="64"/>
      <c r="O275" s="64"/>
      <c r="P275" s="64"/>
    </row>
    <row r="276" spans="2:16">
      <c r="B276" s="76" t="s">
        <v>592</v>
      </c>
      <c r="C276" s="76"/>
      <c r="D276" s="76"/>
      <c r="E276" s="76" t="s">
        <v>592</v>
      </c>
      <c r="F276" s="76"/>
      <c r="G276" s="76"/>
      <c r="H276" s="76" t="s">
        <v>592</v>
      </c>
      <c r="I276" s="76"/>
      <c r="J276" s="76"/>
      <c r="K276" s="76" t="s">
        <v>731</v>
      </c>
      <c r="L276" s="76" t="s">
        <v>380</v>
      </c>
      <c r="M276" s="76" t="s">
        <v>1715</v>
      </c>
      <c r="N276" s="64"/>
      <c r="O276" s="64"/>
      <c r="P276" s="64"/>
    </row>
    <row r="277" spans="2:16">
      <c r="B277" s="76" t="s">
        <v>592</v>
      </c>
      <c r="C277" s="76"/>
      <c r="D277" s="76"/>
      <c r="E277" s="76" t="s">
        <v>592</v>
      </c>
      <c r="F277" s="76"/>
      <c r="G277" s="76"/>
      <c r="H277" s="76" t="s">
        <v>592</v>
      </c>
      <c r="I277" s="76"/>
      <c r="J277" s="76"/>
      <c r="K277" s="76" t="s">
        <v>662</v>
      </c>
      <c r="L277" s="76" t="s">
        <v>113</v>
      </c>
      <c r="M277" s="76" t="s">
        <v>1936</v>
      </c>
      <c r="N277" s="64"/>
      <c r="O277" s="64"/>
      <c r="P277" s="64"/>
    </row>
    <row r="278" spans="2:16">
      <c r="B278" s="76" t="s">
        <v>592</v>
      </c>
      <c r="C278" s="76"/>
      <c r="D278" s="76"/>
      <c r="E278" s="76" t="s">
        <v>592</v>
      </c>
      <c r="F278" s="76"/>
      <c r="G278" s="76"/>
      <c r="H278" s="76" t="s">
        <v>592</v>
      </c>
      <c r="I278" s="76"/>
      <c r="J278" s="76"/>
      <c r="K278" s="76" t="s">
        <v>663</v>
      </c>
      <c r="L278" s="76" t="s">
        <v>114</v>
      </c>
      <c r="M278" s="76" t="s">
        <v>1641</v>
      </c>
      <c r="N278" s="64"/>
      <c r="O278" s="64"/>
      <c r="P278" s="64"/>
    </row>
    <row r="279" spans="2:16">
      <c r="B279" s="76" t="s">
        <v>592</v>
      </c>
      <c r="C279" s="76"/>
      <c r="D279" s="76"/>
      <c r="E279" s="76" t="s">
        <v>592</v>
      </c>
      <c r="F279" s="76"/>
      <c r="G279" s="76"/>
      <c r="H279" s="76" t="s">
        <v>592</v>
      </c>
      <c r="I279" s="76"/>
      <c r="J279" s="76"/>
      <c r="K279" s="76" t="s">
        <v>665</v>
      </c>
      <c r="L279" s="76" t="s">
        <v>115</v>
      </c>
      <c r="M279" s="76" t="s">
        <v>1937</v>
      </c>
      <c r="N279" s="64"/>
      <c r="O279" s="64"/>
      <c r="P279" s="64"/>
    </row>
    <row r="280" spans="2:16">
      <c r="B280" s="76" t="s">
        <v>592</v>
      </c>
      <c r="C280" s="76"/>
      <c r="D280" s="76"/>
      <c r="E280" s="76" t="s">
        <v>592</v>
      </c>
      <c r="F280" s="76"/>
      <c r="G280" s="76"/>
      <c r="H280" s="76" t="s">
        <v>592</v>
      </c>
      <c r="I280" s="76"/>
      <c r="J280" s="76"/>
      <c r="K280" s="76" t="s">
        <v>732</v>
      </c>
      <c r="L280" s="76" t="s">
        <v>381</v>
      </c>
      <c r="M280" s="76" t="s">
        <v>1730</v>
      </c>
      <c r="N280" s="64"/>
      <c r="O280" s="64"/>
      <c r="P280" s="64"/>
    </row>
    <row r="281" spans="2:16">
      <c r="B281" s="76" t="s">
        <v>592</v>
      </c>
      <c r="C281" s="76"/>
      <c r="D281" s="76"/>
      <c r="E281" s="76" t="s">
        <v>592</v>
      </c>
      <c r="F281" s="76"/>
      <c r="G281" s="76"/>
      <c r="H281" s="76" t="s">
        <v>592</v>
      </c>
      <c r="I281" s="76"/>
      <c r="J281" s="76"/>
      <c r="K281" s="76" t="s">
        <v>666</v>
      </c>
      <c r="L281" s="76" t="s">
        <v>116</v>
      </c>
      <c r="M281" s="76" t="s">
        <v>1634</v>
      </c>
      <c r="N281" s="64"/>
      <c r="O281" s="64"/>
      <c r="P281" s="64"/>
    </row>
    <row r="282" spans="2:16">
      <c r="B282" s="76" t="s">
        <v>592</v>
      </c>
      <c r="C282" s="76"/>
      <c r="D282" s="76"/>
      <c r="E282" s="76" t="s">
        <v>592</v>
      </c>
      <c r="F282" s="76"/>
      <c r="G282" s="76"/>
      <c r="H282" s="76" t="s">
        <v>592</v>
      </c>
      <c r="I282" s="76"/>
      <c r="J282" s="76"/>
      <c r="K282" s="76" t="s">
        <v>668</v>
      </c>
      <c r="L282" s="76" t="s">
        <v>117</v>
      </c>
      <c r="M282" s="76" t="s">
        <v>1938</v>
      </c>
      <c r="N282" s="64"/>
      <c r="O282" s="64"/>
      <c r="P282" s="64"/>
    </row>
    <row r="283" spans="2:16">
      <c r="B283" s="76" t="s">
        <v>592</v>
      </c>
      <c r="C283" s="76"/>
      <c r="D283" s="76"/>
      <c r="E283" s="76" t="s">
        <v>592</v>
      </c>
      <c r="F283" s="76"/>
      <c r="G283" s="76"/>
      <c r="H283" s="76" t="s">
        <v>592</v>
      </c>
      <c r="I283" s="76"/>
      <c r="J283" s="76"/>
      <c r="K283" s="76" t="s">
        <v>669</v>
      </c>
      <c r="L283" s="76" t="s">
        <v>118</v>
      </c>
      <c r="M283" s="76" t="s">
        <v>1939</v>
      </c>
      <c r="N283" s="64"/>
      <c r="O283" s="64"/>
      <c r="P283" s="64"/>
    </row>
    <row r="284" spans="2:16">
      <c r="B284" s="76" t="s">
        <v>592</v>
      </c>
      <c r="C284" s="76"/>
      <c r="D284" s="76"/>
      <c r="E284" s="76" t="s">
        <v>592</v>
      </c>
      <c r="F284" s="76"/>
      <c r="G284" s="76"/>
      <c r="H284" s="76" t="s">
        <v>592</v>
      </c>
      <c r="I284" s="76"/>
      <c r="J284" s="76"/>
      <c r="K284" s="76" t="s">
        <v>670</v>
      </c>
      <c r="L284" s="76" t="s">
        <v>119</v>
      </c>
      <c r="M284" s="76" t="s">
        <v>1934</v>
      </c>
      <c r="N284" s="64"/>
      <c r="O284" s="64"/>
      <c r="P284" s="64"/>
    </row>
    <row r="285" spans="2:16">
      <c r="B285" s="76" t="s">
        <v>592</v>
      </c>
      <c r="C285" s="76"/>
      <c r="D285" s="76"/>
      <c r="E285" s="76" t="s">
        <v>592</v>
      </c>
      <c r="F285" s="76"/>
      <c r="G285" s="76"/>
      <c r="H285" s="76" t="s">
        <v>592</v>
      </c>
      <c r="I285" s="76"/>
      <c r="J285" s="76"/>
      <c r="K285" s="76" t="s">
        <v>733</v>
      </c>
      <c r="L285" s="76" t="s">
        <v>382</v>
      </c>
      <c r="M285" s="76" t="s">
        <v>1940</v>
      </c>
      <c r="N285" s="64"/>
      <c r="O285" s="64"/>
      <c r="P285" s="64"/>
    </row>
    <row r="286" spans="2:16">
      <c r="B286" s="76" t="s">
        <v>592</v>
      </c>
      <c r="C286" s="76"/>
      <c r="D286" s="76"/>
      <c r="E286" s="76" t="s">
        <v>592</v>
      </c>
      <c r="F286" s="76"/>
      <c r="G286" s="76"/>
      <c r="H286" s="76" t="s">
        <v>592</v>
      </c>
      <c r="I286" s="76"/>
      <c r="J286" s="76"/>
      <c r="K286" s="76" t="s">
        <v>734</v>
      </c>
      <c r="L286" s="76" t="s">
        <v>383</v>
      </c>
      <c r="M286" s="76" t="s">
        <v>1764</v>
      </c>
      <c r="N286" s="64"/>
      <c r="O286" s="64"/>
      <c r="P286" s="64"/>
    </row>
    <row r="287" spans="2:16">
      <c r="B287" s="76" t="s">
        <v>592</v>
      </c>
      <c r="C287" s="76"/>
      <c r="D287" s="76"/>
      <c r="E287" s="76" t="s">
        <v>592</v>
      </c>
      <c r="F287" s="76"/>
      <c r="G287" s="76"/>
      <c r="H287" s="76" t="s">
        <v>592</v>
      </c>
      <c r="I287" s="76"/>
      <c r="J287" s="76"/>
      <c r="K287" s="76" t="s">
        <v>672</v>
      </c>
      <c r="L287" s="76" t="s">
        <v>120</v>
      </c>
      <c r="M287" s="76" t="s">
        <v>1941</v>
      </c>
      <c r="N287" s="64"/>
      <c r="O287" s="64"/>
      <c r="P287" s="64"/>
    </row>
    <row r="288" spans="2:16">
      <c r="B288" s="76" t="s">
        <v>592</v>
      </c>
      <c r="C288" s="76"/>
      <c r="D288" s="76"/>
      <c r="E288" s="76" t="s">
        <v>592</v>
      </c>
      <c r="F288" s="76"/>
      <c r="G288" s="76"/>
      <c r="H288" s="76" t="s">
        <v>592</v>
      </c>
      <c r="I288" s="76"/>
      <c r="J288" s="76"/>
      <c r="K288" s="76" t="s">
        <v>674</v>
      </c>
      <c r="L288" s="76" t="s">
        <v>121</v>
      </c>
      <c r="M288" s="76" t="s">
        <v>1666</v>
      </c>
      <c r="N288" s="64"/>
      <c r="O288" s="64"/>
      <c r="P288" s="64"/>
    </row>
    <row r="289" spans="2:16">
      <c r="B289" s="76" t="s">
        <v>592</v>
      </c>
      <c r="C289" s="76"/>
      <c r="D289" s="76"/>
      <c r="E289" s="76" t="s">
        <v>592</v>
      </c>
      <c r="F289" s="76"/>
      <c r="G289" s="76"/>
      <c r="H289" s="76" t="s">
        <v>592</v>
      </c>
      <c r="I289" s="76"/>
      <c r="J289" s="76"/>
      <c r="K289" s="76" t="s">
        <v>971</v>
      </c>
      <c r="L289" s="76" t="s">
        <v>384</v>
      </c>
      <c r="M289" s="76" t="s">
        <v>1942</v>
      </c>
      <c r="N289" s="64"/>
      <c r="O289" s="64"/>
      <c r="P289" s="64"/>
    </row>
    <row r="290" spans="2:16">
      <c r="B290" s="76" t="s">
        <v>592</v>
      </c>
      <c r="C290" s="76"/>
      <c r="D290" s="76"/>
      <c r="E290" s="76" t="s">
        <v>592</v>
      </c>
      <c r="F290" s="76"/>
      <c r="G290" s="76"/>
      <c r="H290" s="76" t="s">
        <v>592</v>
      </c>
      <c r="I290" s="76"/>
      <c r="J290" s="76"/>
      <c r="K290" s="76" t="s">
        <v>735</v>
      </c>
      <c r="L290" s="76" t="s">
        <v>385</v>
      </c>
      <c r="M290" s="76" t="s">
        <v>1934</v>
      </c>
      <c r="N290" s="64"/>
      <c r="O290" s="64"/>
      <c r="P290" s="64"/>
    </row>
    <row r="291" spans="2:16">
      <c r="B291" s="76" t="s">
        <v>592</v>
      </c>
      <c r="C291" s="76"/>
      <c r="D291" s="76"/>
      <c r="E291" s="76" t="s">
        <v>592</v>
      </c>
      <c r="F291" s="76"/>
      <c r="G291" s="76"/>
      <c r="H291" s="76" t="s">
        <v>592</v>
      </c>
      <c r="I291" s="76"/>
      <c r="J291" s="76"/>
      <c r="K291" s="76" t="s">
        <v>972</v>
      </c>
      <c r="L291" s="76" t="s">
        <v>386</v>
      </c>
      <c r="M291" s="76" t="s">
        <v>1884</v>
      </c>
      <c r="N291" s="64"/>
      <c r="O291" s="64"/>
      <c r="P291" s="64"/>
    </row>
    <row r="292" spans="2:16">
      <c r="B292" s="76" t="s">
        <v>592</v>
      </c>
      <c r="C292" s="76"/>
      <c r="D292" s="76"/>
      <c r="E292" s="76" t="s">
        <v>592</v>
      </c>
      <c r="F292" s="76"/>
      <c r="G292" s="76"/>
      <c r="H292" s="76" t="s">
        <v>592</v>
      </c>
      <c r="I292" s="76"/>
      <c r="J292" s="76"/>
      <c r="K292" s="76" t="s">
        <v>736</v>
      </c>
      <c r="L292" s="76" t="s">
        <v>387</v>
      </c>
      <c r="M292" s="76" t="s">
        <v>1943</v>
      </c>
      <c r="N292" s="64"/>
      <c r="O292" s="64"/>
      <c r="P292" s="64"/>
    </row>
    <row r="293" spans="2:16">
      <c r="B293" s="76" t="s">
        <v>592</v>
      </c>
      <c r="C293" s="76"/>
      <c r="D293" s="76"/>
      <c r="E293" s="76" t="s">
        <v>592</v>
      </c>
      <c r="F293" s="76"/>
      <c r="G293" s="76"/>
      <c r="H293" s="76" t="s">
        <v>592</v>
      </c>
      <c r="I293" s="76"/>
      <c r="J293" s="76"/>
      <c r="K293" s="76" t="s">
        <v>676</v>
      </c>
      <c r="L293" s="76" t="s">
        <v>122</v>
      </c>
      <c r="M293" s="76" t="s">
        <v>1907</v>
      </c>
      <c r="N293" s="64"/>
      <c r="O293" s="64"/>
      <c r="P293" s="64"/>
    </row>
    <row r="294" spans="2:16">
      <c r="B294" s="76" t="s">
        <v>592</v>
      </c>
      <c r="C294" s="76"/>
      <c r="D294" s="76"/>
      <c r="E294" s="76" t="s">
        <v>592</v>
      </c>
      <c r="F294" s="76"/>
      <c r="G294" s="76"/>
      <c r="H294" s="76" t="s">
        <v>592</v>
      </c>
      <c r="I294" s="76"/>
      <c r="J294" s="76"/>
      <c r="K294" s="76" t="s">
        <v>678</v>
      </c>
      <c r="L294" s="76" t="s">
        <v>123</v>
      </c>
      <c r="M294" s="76" t="s">
        <v>1886</v>
      </c>
      <c r="N294" s="64"/>
      <c r="O294" s="64"/>
      <c r="P294" s="64"/>
    </row>
    <row r="295" spans="2:16">
      <c r="B295" s="76" t="s">
        <v>592</v>
      </c>
      <c r="C295" s="76"/>
      <c r="D295" s="76"/>
      <c r="E295" s="76" t="s">
        <v>592</v>
      </c>
      <c r="F295" s="76"/>
      <c r="G295" s="76"/>
      <c r="H295" s="76" t="s">
        <v>592</v>
      </c>
      <c r="I295" s="76"/>
      <c r="J295" s="76"/>
      <c r="K295" s="76" t="s">
        <v>680</v>
      </c>
      <c r="L295" s="76" t="s">
        <v>124</v>
      </c>
      <c r="M295" s="76" t="s">
        <v>1803</v>
      </c>
      <c r="N295" s="64"/>
      <c r="O295" s="64"/>
      <c r="P295" s="64"/>
    </row>
    <row r="296" spans="2:16">
      <c r="B296" s="76" t="s">
        <v>592</v>
      </c>
      <c r="C296" s="76"/>
      <c r="D296" s="76"/>
      <c r="E296" s="76" t="s">
        <v>592</v>
      </c>
      <c r="F296" s="76"/>
      <c r="G296" s="76"/>
      <c r="H296" s="76" t="s">
        <v>592</v>
      </c>
      <c r="I296" s="76"/>
      <c r="J296" s="76"/>
      <c r="K296" s="76" t="s">
        <v>973</v>
      </c>
      <c r="L296" s="76" t="s">
        <v>388</v>
      </c>
      <c r="M296" s="76" t="s">
        <v>1845</v>
      </c>
      <c r="N296" s="64"/>
      <c r="O296" s="64"/>
      <c r="P296" s="64"/>
    </row>
    <row r="297" spans="2:16">
      <c r="B297" s="76" t="s">
        <v>592</v>
      </c>
      <c r="C297" s="76"/>
      <c r="D297" s="76"/>
      <c r="E297" s="76" t="s">
        <v>592</v>
      </c>
      <c r="F297" s="76"/>
      <c r="G297" s="76"/>
      <c r="H297" s="76" t="s">
        <v>592</v>
      </c>
      <c r="I297" s="76"/>
      <c r="J297" s="76"/>
      <c r="K297" s="76" t="s">
        <v>682</v>
      </c>
      <c r="L297" s="76" t="s">
        <v>125</v>
      </c>
      <c r="M297" s="76" t="s">
        <v>1753</v>
      </c>
      <c r="N297" s="64"/>
      <c r="O297" s="64"/>
      <c r="P297" s="64"/>
    </row>
    <row r="298" spans="2:16">
      <c r="B298" s="76" t="s">
        <v>592</v>
      </c>
      <c r="C298" s="76"/>
      <c r="D298" s="76"/>
      <c r="E298" s="76" t="s">
        <v>592</v>
      </c>
      <c r="F298" s="76"/>
      <c r="G298" s="76"/>
      <c r="H298" s="76" t="s">
        <v>592</v>
      </c>
      <c r="I298" s="76"/>
      <c r="J298" s="76"/>
      <c r="K298" s="76" t="s">
        <v>737</v>
      </c>
      <c r="L298" s="76" t="s">
        <v>389</v>
      </c>
      <c r="M298" s="76" t="s">
        <v>1810</v>
      </c>
      <c r="N298" s="64"/>
      <c r="O298" s="64"/>
      <c r="P298" s="64"/>
    </row>
    <row r="299" spans="2:16">
      <c r="B299" s="76" t="s">
        <v>592</v>
      </c>
      <c r="C299" s="76"/>
      <c r="D299" s="76"/>
      <c r="E299" s="76" t="s">
        <v>592</v>
      </c>
      <c r="F299" s="76"/>
      <c r="G299" s="76"/>
      <c r="H299" s="76" t="s">
        <v>592</v>
      </c>
      <c r="I299" s="76"/>
      <c r="J299" s="76"/>
      <c r="K299" s="76" t="s">
        <v>974</v>
      </c>
      <c r="L299" s="76" t="s">
        <v>390</v>
      </c>
      <c r="M299" s="76" t="s">
        <v>1944</v>
      </c>
      <c r="N299" s="64"/>
      <c r="O299" s="64"/>
      <c r="P299" s="64"/>
    </row>
    <row r="300" spans="2:16">
      <c r="B300" s="76" t="s">
        <v>592</v>
      </c>
      <c r="C300" s="76"/>
      <c r="D300" s="76"/>
      <c r="E300" s="76" t="s">
        <v>592</v>
      </c>
      <c r="F300" s="76"/>
      <c r="G300" s="76"/>
      <c r="H300" s="76" t="s">
        <v>592</v>
      </c>
      <c r="I300" s="76"/>
      <c r="J300" s="76"/>
      <c r="K300" s="76" t="s">
        <v>975</v>
      </c>
      <c r="L300" s="76" t="s">
        <v>391</v>
      </c>
      <c r="M300" s="76" t="s">
        <v>1875</v>
      </c>
      <c r="N300" s="64"/>
      <c r="O300" s="64"/>
      <c r="P300" s="64"/>
    </row>
    <row r="301" spans="2:16">
      <c r="B301" s="76" t="s">
        <v>592</v>
      </c>
      <c r="C301" s="76"/>
      <c r="D301" s="76"/>
      <c r="E301" s="76" t="s">
        <v>592</v>
      </c>
      <c r="F301" s="76"/>
      <c r="G301" s="76"/>
      <c r="H301" s="76" t="s">
        <v>592</v>
      </c>
      <c r="I301" s="76"/>
      <c r="J301" s="76"/>
      <c r="K301" s="76" t="s">
        <v>976</v>
      </c>
      <c r="L301" s="76" t="s">
        <v>392</v>
      </c>
      <c r="M301" s="76" t="s">
        <v>1945</v>
      </c>
      <c r="N301" s="64"/>
      <c r="O301" s="64"/>
      <c r="P301" s="64"/>
    </row>
    <row r="302" spans="2:16">
      <c r="B302" s="76" t="s">
        <v>592</v>
      </c>
      <c r="C302" s="76"/>
      <c r="D302" s="76"/>
      <c r="E302" s="76" t="s">
        <v>592</v>
      </c>
      <c r="F302" s="76"/>
      <c r="G302" s="76"/>
      <c r="H302" s="76" t="s">
        <v>592</v>
      </c>
      <c r="I302" s="76"/>
      <c r="J302" s="76"/>
      <c r="K302" s="76" t="s">
        <v>738</v>
      </c>
      <c r="L302" s="76" t="s">
        <v>393</v>
      </c>
      <c r="M302" s="76" t="s">
        <v>1946</v>
      </c>
      <c r="N302" s="64"/>
      <c r="O302" s="64"/>
      <c r="P302" s="64"/>
    </row>
    <row r="303" spans="2:16">
      <c r="B303" s="76" t="s">
        <v>592</v>
      </c>
      <c r="C303" s="76"/>
      <c r="D303" s="76"/>
      <c r="E303" s="76" t="s">
        <v>592</v>
      </c>
      <c r="F303" s="76"/>
      <c r="G303" s="76"/>
      <c r="H303" s="76" t="s">
        <v>592</v>
      </c>
      <c r="I303" s="76"/>
      <c r="J303" s="76"/>
      <c r="K303" s="76" t="s">
        <v>601</v>
      </c>
      <c r="L303" s="76" t="s">
        <v>126</v>
      </c>
      <c r="M303" s="76" t="s">
        <v>1947</v>
      </c>
      <c r="N303" s="64"/>
      <c r="O303" s="64"/>
      <c r="P303" s="64"/>
    </row>
    <row r="304" spans="2:16">
      <c r="B304" s="76" t="s">
        <v>592</v>
      </c>
      <c r="C304" s="76"/>
      <c r="D304" s="76"/>
      <c r="E304" s="76" t="s">
        <v>592</v>
      </c>
      <c r="F304" s="76"/>
      <c r="G304" s="76"/>
      <c r="H304" s="76" t="s">
        <v>592</v>
      </c>
      <c r="I304" s="76"/>
      <c r="J304" s="76"/>
      <c r="K304" s="76" t="s">
        <v>685</v>
      </c>
      <c r="L304" s="76" t="s">
        <v>127</v>
      </c>
      <c r="M304" s="76" t="s">
        <v>1875</v>
      </c>
      <c r="N304" s="64"/>
      <c r="O304" s="64"/>
      <c r="P304" s="64"/>
    </row>
    <row r="305" spans="2:16">
      <c r="B305" s="76" t="s">
        <v>592</v>
      </c>
      <c r="C305" s="76"/>
      <c r="D305" s="76"/>
      <c r="E305" s="76" t="s">
        <v>592</v>
      </c>
      <c r="F305" s="76"/>
      <c r="G305" s="76"/>
      <c r="H305" s="76" t="s">
        <v>592</v>
      </c>
      <c r="I305" s="76"/>
      <c r="J305" s="76"/>
      <c r="K305" s="76" t="s">
        <v>739</v>
      </c>
      <c r="L305" s="76" t="s">
        <v>394</v>
      </c>
      <c r="M305" s="76" t="s">
        <v>1948</v>
      </c>
      <c r="N305" s="64"/>
      <c r="O305" s="64"/>
      <c r="P305" s="64"/>
    </row>
    <row r="306" spans="2:16">
      <c r="B306" s="76" t="s">
        <v>592</v>
      </c>
      <c r="C306" s="76"/>
      <c r="D306" s="76"/>
      <c r="E306" s="76" t="s">
        <v>592</v>
      </c>
      <c r="F306" s="76"/>
      <c r="G306" s="76"/>
      <c r="H306" s="76" t="s">
        <v>592</v>
      </c>
      <c r="I306" s="76"/>
      <c r="J306" s="76"/>
      <c r="K306" s="76" t="s">
        <v>977</v>
      </c>
      <c r="L306" s="76" t="s">
        <v>395</v>
      </c>
      <c r="M306" s="76" t="s">
        <v>1949</v>
      </c>
      <c r="N306" s="64"/>
      <c r="O306" s="64"/>
      <c r="P306" s="64"/>
    </row>
    <row r="307" spans="2:16">
      <c r="B307" s="76" t="s">
        <v>592</v>
      </c>
      <c r="C307" s="76"/>
      <c r="D307" s="76"/>
      <c r="E307" s="76" t="s">
        <v>592</v>
      </c>
      <c r="F307" s="76"/>
      <c r="G307" s="76"/>
      <c r="H307" s="76" t="s">
        <v>592</v>
      </c>
      <c r="I307" s="76"/>
      <c r="J307" s="76"/>
      <c r="K307" s="76" t="s">
        <v>687</v>
      </c>
      <c r="L307" s="76" t="s">
        <v>128</v>
      </c>
      <c r="M307" s="76" t="s">
        <v>1950</v>
      </c>
      <c r="N307" s="64"/>
      <c r="O307" s="64"/>
      <c r="P307" s="64"/>
    </row>
    <row r="308" spans="2:16">
      <c r="B308" s="76" t="s">
        <v>592</v>
      </c>
      <c r="C308" s="76"/>
      <c r="D308" s="76"/>
      <c r="E308" s="76" t="s">
        <v>592</v>
      </c>
      <c r="F308" s="76"/>
      <c r="G308" s="76"/>
      <c r="H308" s="76" t="s">
        <v>592</v>
      </c>
      <c r="I308" s="76"/>
      <c r="J308" s="76"/>
      <c r="K308" s="76" t="s">
        <v>978</v>
      </c>
      <c r="L308" s="76" t="s">
        <v>396</v>
      </c>
      <c r="M308" s="76" t="s">
        <v>1951</v>
      </c>
      <c r="N308" s="64"/>
      <c r="O308" s="64"/>
      <c r="P308" s="64"/>
    </row>
    <row r="309" spans="2:16">
      <c r="B309" s="76" t="s">
        <v>592</v>
      </c>
      <c r="C309" s="76"/>
      <c r="D309" s="76"/>
      <c r="E309" s="76" t="s">
        <v>592</v>
      </c>
      <c r="F309" s="76"/>
      <c r="G309" s="76"/>
      <c r="H309" s="76" t="s">
        <v>592</v>
      </c>
      <c r="I309" s="76"/>
      <c r="J309" s="76"/>
      <c r="K309" s="76" t="s">
        <v>689</v>
      </c>
      <c r="L309" s="76" t="s">
        <v>129</v>
      </c>
      <c r="M309" s="76" t="s">
        <v>1952</v>
      </c>
      <c r="N309" s="64"/>
      <c r="O309" s="64"/>
      <c r="P309" s="64"/>
    </row>
    <row r="310" spans="2:16">
      <c r="B310" s="76" t="s">
        <v>592</v>
      </c>
      <c r="C310" s="76"/>
      <c r="D310" s="76"/>
      <c r="E310" s="76" t="s">
        <v>592</v>
      </c>
      <c r="F310" s="76"/>
      <c r="G310" s="76"/>
      <c r="H310" s="76" t="s">
        <v>592</v>
      </c>
      <c r="I310" s="76"/>
      <c r="J310" s="76"/>
      <c r="K310" s="76" t="s">
        <v>979</v>
      </c>
      <c r="L310" s="76" t="s">
        <v>397</v>
      </c>
      <c r="M310" s="76" t="s">
        <v>1691</v>
      </c>
      <c r="N310" s="64"/>
      <c r="O310" s="64"/>
      <c r="P310" s="64"/>
    </row>
    <row r="311" spans="2:16">
      <c r="B311" s="76" t="s">
        <v>592</v>
      </c>
      <c r="C311" s="76"/>
      <c r="D311" s="76"/>
      <c r="E311" s="76" t="s">
        <v>592</v>
      </c>
      <c r="F311" s="76"/>
      <c r="G311" s="76"/>
      <c r="H311" s="76" t="s">
        <v>592</v>
      </c>
      <c r="I311" s="76"/>
      <c r="J311" s="76"/>
      <c r="K311" s="76" t="s">
        <v>980</v>
      </c>
      <c r="L311" s="76" t="s">
        <v>398</v>
      </c>
      <c r="M311" s="76" t="s">
        <v>1953</v>
      </c>
      <c r="N311" s="64"/>
      <c r="O311" s="64"/>
      <c r="P311" s="64"/>
    </row>
    <row r="312" spans="2:16">
      <c r="B312" s="76" t="s">
        <v>592</v>
      </c>
      <c r="C312" s="76"/>
      <c r="D312" s="76"/>
      <c r="E312" s="76" t="s">
        <v>592</v>
      </c>
      <c r="F312" s="76"/>
      <c r="G312" s="76"/>
      <c r="H312" s="76" t="s">
        <v>592</v>
      </c>
      <c r="I312" s="76"/>
      <c r="J312" s="76"/>
      <c r="K312" s="76" t="s">
        <v>981</v>
      </c>
      <c r="L312" s="76" t="s">
        <v>399</v>
      </c>
      <c r="M312" s="76" t="s">
        <v>1776</v>
      </c>
      <c r="N312" s="64"/>
      <c r="O312" s="64"/>
      <c r="P312" s="64"/>
    </row>
    <row r="313" spans="2:16">
      <c r="B313" s="76" t="s">
        <v>592</v>
      </c>
      <c r="C313" s="76"/>
      <c r="D313" s="76"/>
      <c r="E313" s="76" t="s">
        <v>592</v>
      </c>
      <c r="F313" s="76"/>
      <c r="G313" s="76"/>
      <c r="H313" s="76" t="s">
        <v>592</v>
      </c>
      <c r="I313" s="76"/>
      <c r="J313" s="76"/>
      <c r="K313" s="76" t="s">
        <v>982</v>
      </c>
      <c r="L313" s="76" t="s">
        <v>400</v>
      </c>
      <c r="M313" s="76" t="s">
        <v>1855</v>
      </c>
      <c r="N313" s="64"/>
      <c r="O313" s="64"/>
      <c r="P313" s="64"/>
    </row>
    <row r="314" spans="2:16">
      <c r="B314" s="76" t="s">
        <v>592</v>
      </c>
      <c r="C314" s="76"/>
      <c r="D314" s="76"/>
      <c r="E314" s="76" t="s">
        <v>592</v>
      </c>
      <c r="F314" s="76"/>
      <c r="G314" s="76"/>
      <c r="H314" s="76" t="s">
        <v>592</v>
      </c>
      <c r="I314" s="76"/>
      <c r="J314" s="76"/>
      <c r="K314" s="76" t="s">
        <v>1275</v>
      </c>
      <c r="L314" s="76" t="s">
        <v>1276</v>
      </c>
      <c r="M314" s="76" t="s">
        <v>1641</v>
      </c>
      <c r="N314" s="64"/>
      <c r="O314" s="64"/>
      <c r="P314" s="64"/>
    </row>
    <row r="315" spans="2:16">
      <c r="B315" s="76" t="s">
        <v>592</v>
      </c>
      <c r="C315" s="76"/>
      <c r="D315" s="76"/>
      <c r="E315" s="76" t="s">
        <v>592</v>
      </c>
      <c r="F315" s="76"/>
      <c r="G315" s="76"/>
      <c r="H315" s="76" t="s">
        <v>592</v>
      </c>
      <c r="I315" s="76"/>
      <c r="J315" s="76"/>
      <c r="K315" s="76" t="s">
        <v>983</v>
      </c>
      <c r="L315" s="76" t="s">
        <v>401</v>
      </c>
      <c r="M315" s="76" t="s">
        <v>1954</v>
      </c>
      <c r="N315" s="64"/>
      <c r="O315" s="64"/>
      <c r="P315" s="64"/>
    </row>
    <row r="316" spans="2:16">
      <c r="B316" s="76" t="s">
        <v>592</v>
      </c>
      <c r="C316" s="76"/>
      <c r="D316" s="76"/>
      <c r="E316" s="76" t="s">
        <v>592</v>
      </c>
      <c r="F316" s="76"/>
      <c r="G316" s="76"/>
      <c r="H316" s="76" t="s">
        <v>592</v>
      </c>
      <c r="I316" s="76"/>
      <c r="J316" s="76"/>
      <c r="K316" s="76" t="s">
        <v>1425</v>
      </c>
      <c r="L316" s="76" t="s">
        <v>130</v>
      </c>
      <c r="M316" s="76" t="s">
        <v>1624</v>
      </c>
      <c r="N316" s="64"/>
      <c r="O316" s="64"/>
      <c r="P316" s="64"/>
    </row>
    <row r="317" spans="2:16">
      <c r="B317" s="76" t="s">
        <v>592</v>
      </c>
      <c r="C317" s="76"/>
      <c r="D317" s="76"/>
      <c r="E317" s="76" t="s">
        <v>592</v>
      </c>
      <c r="F317" s="76"/>
      <c r="G317" s="76"/>
      <c r="H317" s="76" t="s">
        <v>592</v>
      </c>
      <c r="I317" s="76"/>
      <c r="J317" s="76"/>
      <c r="K317" s="76" t="s">
        <v>984</v>
      </c>
      <c r="L317" s="76" t="s">
        <v>402</v>
      </c>
      <c r="M317" s="76" t="s">
        <v>1697</v>
      </c>
      <c r="N317" s="64"/>
      <c r="O317" s="64"/>
      <c r="P317" s="64"/>
    </row>
    <row r="318" spans="2:16">
      <c r="B318" s="76" t="s">
        <v>592</v>
      </c>
      <c r="C318" s="76"/>
      <c r="D318" s="76"/>
      <c r="E318" s="76" t="s">
        <v>592</v>
      </c>
      <c r="F318" s="76"/>
      <c r="G318" s="76"/>
      <c r="H318" s="76" t="s">
        <v>592</v>
      </c>
      <c r="I318" s="76"/>
      <c r="J318" s="76"/>
      <c r="K318" s="76" t="s">
        <v>985</v>
      </c>
      <c r="L318" s="76" t="s">
        <v>403</v>
      </c>
      <c r="M318" s="76" t="s">
        <v>1955</v>
      </c>
      <c r="N318" s="64"/>
      <c r="O318" s="64"/>
      <c r="P318" s="64"/>
    </row>
    <row r="319" spans="2:16">
      <c r="B319" s="76" t="s">
        <v>592</v>
      </c>
      <c r="C319" s="76"/>
      <c r="D319" s="76"/>
      <c r="E319" s="76" t="s">
        <v>592</v>
      </c>
      <c r="F319" s="76"/>
      <c r="G319" s="76"/>
      <c r="H319" s="76" t="s">
        <v>592</v>
      </c>
      <c r="I319" s="76"/>
      <c r="J319" s="76"/>
      <c r="K319" s="76" t="s">
        <v>986</v>
      </c>
      <c r="L319" s="76" t="s">
        <v>404</v>
      </c>
      <c r="M319" s="76" t="s">
        <v>1652</v>
      </c>
      <c r="N319" s="64"/>
      <c r="O319" s="64"/>
      <c r="P319" s="64"/>
    </row>
    <row r="320" spans="2:16">
      <c r="B320" s="76" t="s">
        <v>592</v>
      </c>
      <c r="C320" s="76"/>
      <c r="D320" s="76"/>
      <c r="E320" s="76" t="s">
        <v>592</v>
      </c>
      <c r="F320" s="76"/>
      <c r="G320" s="76"/>
      <c r="H320" s="76" t="s">
        <v>592</v>
      </c>
      <c r="I320" s="76"/>
      <c r="J320" s="76"/>
      <c r="K320" s="76" t="s">
        <v>692</v>
      </c>
      <c r="L320" s="76" t="s">
        <v>131</v>
      </c>
      <c r="M320" s="76" t="s">
        <v>1618</v>
      </c>
      <c r="N320" s="64"/>
      <c r="O320" s="64"/>
      <c r="P320" s="64"/>
    </row>
    <row r="321" spans="2:16">
      <c r="B321" s="76" t="s">
        <v>592</v>
      </c>
      <c r="C321" s="76"/>
      <c r="D321" s="76"/>
      <c r="E321" s="76" t="s">
        <v>592</v>
      </c>
      <c r="F321" s="76"/>
      <c r="G321" s="76"/>
      <c r="H321" s="76" t="s">
        <v>592</v>
      </c>
      <c r="I321" s="76"/>
      <c r="J321" s="76"/>
      <c r="K321" s="76" t="s">
        <v>987</v>
      </c>
      <c r="L321" s="76" t="s">
        <v>405</v>
      </c>
      <c r="M321" s="76" t="s">
        <v>1678</v>
      </c>
      <c r="N321" s="64"/>
      <c r="O321" s="64"/>
      <c r="P321" s="64"/>
    </row>
    <row r="322" spans="2:16">
      <c r="B322" s="76" t="s">
        <v>592</v>
      </c>
      <c r="C322" s="76"/>
      <c r="D322" s="76"/>
      <c r="E322" s="76" t="s">
        <v>592</v>
      </c>
      <c r="F322" s="76"/>
      <c r="G322" s="76"/>
      <c r="H322" s="76" t="s">
        <v>592</v>
      </c>
      <c r="I322" s="76"/>
      <c r="J322" s="76"/>
      <c r="K322" s="76" t="s">
        <v>988</v>
      </c>
      <c r="L322" s="76" t="s">
        <v>406</v>
      </c>
      <c r="M322" s="76" t="s">
        <v>1633</v>
      </c>
      <c r="N322" s="64"/>
      <c r="O322" s="64"/>
      <c r="P322" s="64"/>
    </row>
    <row r="323" spans="2:16">
      <c r="B323" s="76" t="s">
        <v>592</v>
      </c>
      <c r="C323" s="76"/>
      <c r="D323" s="76"/>
      <c r="E323" s="76" t="s">
        <v>592</v>
      </c>
      <c r="F323" s="76"/>
      <c r="G323" s="76"/>
      <c r="H323" s="76" t="s">
        <v>592</v>
      </c>
      <c r="I323" s="76"/>
      <c r="J323" s="76"/>
      <c r="K323" s="76" t="s">
        <v>989</v>
      </c>
      <c r="L323" s="76" t="s">
        <v>407</v>
      </c>
      <c r="M323" s="76" t="s">
        <v>1950</v>
      </c>
      <c r="N323" s="64"/>
      <c r="O323" s="64"/>
      <c r="P323" s="64"/>
    </row>
    <row r="324" spans="2:16">
      <c r="B324" s="76" t="s">
        <v>592</v>
      </c>
      <c r="C324" s="76"/>
      <c r="D324" s="76"/>
      <c r="E324" s="76" t="s">
        <v>592</v>
      </c>
      <c r="F324" s="76"/>
      <c r="G324" s="76"/>
      <c r="H324" s="76" t="s">
        <v>592</v>
      </c>
      <c r="I324" s="76"/>
      <c r="J324" s="76"/>
      <c r="K324" s="76" t="s">
        <v>990</v>
      </c>
      <c r="L324" s="76" t="s">
        <v>408</v>
      </c>
      <c r="M324" s="76" t="s">
        <v>1956</v>
      </c>
      <c r="N324" s="64"/>
      <c r="O324" s="64"/>
      <c r="P324" s="64"/>
    </row>
    <row r="325" spans="2:16">
      <c r="B325" s="76" t="s">
        <v>592</v>
      </c>
      <c r="C325" s="76"/>
      <c r="D325" s="76"/>
      <c r="E325" s="76" t="s">
        <v>592</v>
      </c>
      <c r="F325" s="76"/>
      <c r="G325" s="76"/>
      <c r="H325" s="76" t="s">
        <v>592</v>
      </c>
      <c r="I325" s="76"/>
      <c r="J325" s="76"/>
      <c r="K325" s="76" t="s">
        <v>991</v>
      </c>
      <c r="L325" s="76" t="s">
        <v>409</v>
      </c>
      <c r="M325" s="76" t="s">
        <v>1957</v>
      </c>
      <c r="N325" s="64"/>
      <c r="O325" s="64"/>
      <c r="P325" s="64"/>
    </row>
    <row r="326" spans="2:16">
      <c r="B326" s="76" t="s">
        <v>592</v>
      </c>
      <c r="C326" s="76"/>
      <c r="D326" s="76"/>
      <c r="E326" s="76" t="s">
        <v>592</v>
      </c>
      <c r="F326" s="76"/>
      <c r="G326" s="76"/>
      <c r="H326" s="76" t="s">
        <v>592</v>
      </c>
      <c r="I326" s="76"/>
      <c r="J326" s="76"/>
      <c r="K326" s="76" t="s">
        <v>992</v>
      </c>
      <c r="L326" s="76" t="s">
        <v>410</v>
      </c>
      <c r="M326" s="76" t="s">
        <v>1958</v>
      </c>
      <c r="N326" s="64"/>
      <c r="O326" s="64"/>
      <c r="P326" s="64"/>
    </row>
    <row r="327" spans="2:16">
      <c r="B327" s="76" t="s">
        <v>592</v>
      </c>
      <c r="C327" s="76"/>
      <c r="D327" s="76"/>
      <c r="E327" s="76" t="s">
        <v>592</v>
      </c>
      <c r="F327" s="76"/>
      <c r="G327" s="76"/>
      <c r="H327" s="76" t="s">
        <v>592</v>
      </c>
      <c r="I327" s="76"/>
      <c r="J327" s="76"/>
      <c r="K327" s="76" t="s">
        <v>993</v>
      </c>
      <c r="L327" s="76" t="s">
        <v>411</v>
      </c>
      <c r="M327" s="76" t="s">
        <v>1959</v>
      </c>
      <c r="N327" s="64"/>
      <c r="O327" s="64"/>
      <c r="P327" s="64"/>
    </row>
    <row r="328" spans="2:16">
      <c r="B328" s="76" t="s">
        <v>592</v>
      </c>
      <c r="C328" s="76"/>
      <c r="D328" s="76"/>
      <c r="E328" s="76" t="s">
        <v>592</v>
      </c>
      <c r="F328" s="76"/>
      <c r="G328" s="76"/>
      <c r="H328" s="76" t="s">
        <v>592</v>
      </c>
      <c r="I328" s="76"/>
      <c r="J328" s="76"/>
      <c r="K328" s="76" t="s">
        <v>740</v>
      </c>
      <c r="L328" s="76" t="s">
        <v>412</v>
      </c>
      <c r="M328" s="76" t="s">
        <v>1960</v>
      </c>
      <c r="N328" s="64"/>
      <c r="O328" s="64"/>
      <c r="P328" s="64"/>
    </row>
    <row r="329" spans="2:16">
      <c r="B329" s="76" t="s">
        <v>592</v>
      </c>
      <c r="C329" s="76"/>
      <c r="D329" s="76"/>
      <c r="E329" s="76" t="s">
        <v>592</v>
      </c>
      <c r="F329" s="76"/>
      <c r="G329" s="76"/>
      <c r="H329" s="76" t="s">
        <v>592</v>
      </c>
      <c r="I329" s="76"/>
      <c r="J329" s="76"/>
      <c r="K329" s="76" t="s">
        <v>994</v>
      </c>
      <c r="L329" s="76" t="s">
        <v>413</v>
      </c>
      <c r="M329" s="76" t="s">
        <v>1961</v>
      </c>
      <c r="N329" s="64"/>
      <c r="O329" s="64"/>
      <c r="P329" s="64"/>
    </row>
    <row r="330" spans="2:16">
      <c r="B330" s="76" t="s">
        <v>592</v>
      </c>
      <c r="C330" s="76"/>
      <c r="D330" s="76"/>
      <c r="E330" s="76" t="s">
        <v>592</v>
      </c>
      <c r="F330" s="76"/>
      <c r="G330" s="76"/>
      <c r="H330" s="76" t="s">
        <v>592</v>
      </c>
      <c r="I330" s="76"/>
      <c r="J330" s="76"/>
      <c r="K330" s="76" t="s">
        <v>995</v>
      </c>
      <c r="L330" s="76" t="s">
        <v>414</v>
      </c>
      <c r="M330" s="76" t="s">
        <v>1886</v>
      </c>
      <c r="N330" s="64"/>
      <c r="O330" s="64"/>
      <c r="P330" s="64"/>
    </row>
    <row r="331" spans="2:16">
      <c r="B331" s="76" t="s">
        <v>592</v>
      </c>
      <c r="C331" s="76"/>
      <c r="D331" s="76"/>
      <c r="E331" s="76" t="s">
        <v>592</v>
      </c>
      <c r="F331" s="76"/>
      <c r="G331" s="76"/>
      <c r="H331" s="76" t="s">
        <v>592</v>
      </c>
      <c r="I331" s="76"/>
      <c r="J331" s="76"/>
      <c r="K331" s="76" t="s">
        <v>996</v>
      </c>
      <c r="L331" s="76" t="s">
        <v>415</v>
      </c>
      <c r="M331" s="76" t="s">
        <v>1962</v>
      </c>
      <c r="N331" s="64"/>
      <c r="O331" s="64"/>
      <c r="P331" s="64"/>
    </row>
    <row r="332" spans="2:16">
      <c r="B332" s="76" t="s">
        <v>592</v>
      </c>
      <c r="C332" s="76"/>
      <c r="D332" s="76"/>
      <c r="E332" s="76" t="s">
        <v>592</v>
      </c>
      <c r="F332" s="76"/>
      <c r="G332" s="76"/>
      <c r="H332" s="76" t="s">
        <v>592</v>
      </c>
      <c r="I332" s="76"/>
      <c r="J332" s="76"/>
      <c r="K332" s="76" t="s">
        <v>997</v>
      </c>
      <c r="L332" s="76" t="s">
        <v>416</v>
      </c>
      <c r="M332" s="76" t="s">
        <v>1963</v>
      </c>
      <c r="N332" s="64"/>
      <c r="O332" s="64"/>
      <c r="P332" s="64"/>
    </row>
    <row r="333" spans="2:16">
      <c r="B333" s="76" t="s">
        <v>592</v>
      </c>
      <c r="C333" s="76"/>
      <c r="D333" s="76"/>
      <c r="E333" s="76" t="s">
        <v>592</v>
      </c>
      <c r="F333" s="76"/>
      <c r="G333" s="76"/>
      <c r="H333" s="76" t="s">
        <v>592</v>
      </c>
      <c r="I333" s="76"/>
      <c r="J333" s="76"/>
      <c r="K333" s="76" t="s">
        <v>998</v>
      </c>
      <c r="L333" s="76" t="s">
        <v>417</v>
      </c>
      <c r="M333" s="76" t="s">
        <v>1964</v>
      </c>
      <c r="N333" s="64"/>
      <c r="O333" s="64"/>
      <c r="P333" s="64"/>
    </row>
    <row r="334" spans="2:16">
      <c r="B334" s="76" t="s">
        <v>592</v>
      </c>
      <c r="C334" s="76"/>
      <c r="D334" s="76"/>
      <c r="E334" s="76" t="s">
        <v>592</v>
      </c>
      <c r="F334" s="76"/>
      <c r="G334" s="76"/>
      <c r="H334" s="76" t="s">
        <v>592</v>
      </c>
      <c r="I334" s="76"/>
      <c r="J334" s="76"/>
      <c r="K334" s="76" t="s">
        <v>999</v>
      </c>
      <c r="L334" s="76" t="s">
        <v>418</v>
      </c>
      <c r="M334" s="76" t="s">
        <v>1643</v>
      </c>
      <c r="N334" s="64"/>
      <c r="O334" s="64"/>
      <c r="P334" s="64"/>
    </row>
    <row r="335" spans="2:16">
      <c r="B335" s="76" t="s">
        <v>592</v>
      </c>
      <c r="C335" s="76"/>
      <c r="D335" s="76"/>
      <c r="E335" s="76" t="s">
        <v>592</v>
      </c>
      <c r="F335" s="76"/>
      <c r="G335" s="76"/>
      <c r="H335" s="76" t="s">
        <v>592</v>
      </c>
      <c r="I335" s="76"/>
      <c r="J335" s="76"/>
      <c r="K335" s="76" t="s">
        <v>1000</v>
      </c>
      <c r="L335" s="76" t="s">
        <v>419</v>
      </c>
      <c r="M335" s="76" t="s">
        <v>1643</v>
      </c>
      <c r="N335" s="64"/>
      <c r="O335" s="64"/>
      <c r="P335" s="64"/>
    </row>
    <row r="336" spans="2:16">
      <c r="B336" s="76" t="s">
        <v>592</v>
      </c>
      <c r="C336" s="76"/>
      <c r="D336" s="76"/>
      <c r="E336" s="76" t="s">
        <v>592</v>
      </c>
      <c r="F336" s="76"/>
      <c r="G336" s="76"/>
      <c r="H336" s="76" t="s">
        <v>592</v>
      </c>
      <c r="I336" s="76"/>
      <c r="J336" s="76"/>
      <c r="K336" s="76" t="s">
        <v>1001</v>
      </c>
      <c r="L336" s="76" t="s">
        <v>420</v>
      </c>
      <c r="M336" s="76" t="s">
        <v>1965</v>
      </c>
      <c r="N336" s="64"/>
      <c r="O336" s="64"/>
      <c r="P336" s="64"/>
    </row>
    <row r="337" spans="2:16">
      <c r="B337" s="76" t="s">
        <v>592</v>
      </c>
      <c r="C337" s="76"/>
      <c r="D337" s="76"/>
      <c r="E337" s="76" t="s">
        <v>592</v>
      </c>
      <c r="F337" s="76"/>
      <c r="G337" s="76"/>
      <c r="H337" s="76" t="s">
        <v>592</v>
      </c>
      <c r="I337" s="76"/>
      <c r="J337" s="76"/>
      <c r="K337" s="76" t="s">
        <v>1002</v>
      </c>
      <c r="L337" s="76" t="s">
        <v>421</v>
      </c>
      <c r="M337" s="76" t="s">
        <v>1966</v>
      </c>
      <c r="N337" s="64"/>
      <c r="O337" s="64"/>
      <c r="P337" s="64"/>
    </row>
    <row r="338" spans="2:16">
      <c r="B338" s="76" t="s">
        <v>592</v>
      </c>
      <c r="C338" s="76"/>
      <c r="D338" s="76"/>
      <c r="E338" s="76" t="s">
        <v>592</v>
      </c>
      <c r="F338" s="76"/>
      <c r="G338" s="76"/>
      <c r="H338" s="76" t="s">
        <v>592</v>
      </c>
      <c r="I338" s="76"/>
      <c r="J338" s="76"/>
      <c r="K338" s="76" t="s">
        <v>1003</v>
      </c>
      <c r="L338" s="76" t="s">
        <v>422</v>
      </c>
      <c r="M338" s="76" t="s">
        <v>1810</v>
      </c>
      <c r="N338" s="64"/>
      <c r="O338" s="64"/>
      <c r="P338" s="64"/>
    </row>
    <row r="339" spans="2:16">
      <c r="B339" s="76" t="s">
        <v>592</v>
      </c>
      <c r="C339" s="76"/>
      <c r="D339" s="76"/>
      <c r="E339" s="76" t="s">
        <v>592</v>
      </c>
      <c r="F339" s="76"/>
      <c r="G339" s="76"/>
      <c r="H339" s="76" t="s">
        <v>592</v>
      </c>
      <c r="I339" s="76"/>
      <c r="J339" s="76"/>
      <c r="K339" s="76" t="s">
        <v>1004</v>
      </c>
      <c r="L339" s="76" t="s">
        <v>423</v>
      </c>
      <c r="M339" s="76" t="s">
        <v>1711</v>
      </c>
      <c r="N339" s="64"/>
      <c r="O339" s="64"/>
      <c r="P339" s="64"/>
    </row>
    <row r="340" spans="2:16">
      <c r="B340" s="76" t="s">
        <v>592</v>
      </c>
      <c r="C340" s="76"/>
      <c r="D340" s="76"/>
      <c r="E340" s="76" t="s">
        <v>592</v>
      </c>
      <c r="F340" s="76"/>
      <c r="G340" s="76"/>
      <c r="H340" s="76" t="s">
        <v>592</v>
      </c>
      <c r="I340" s="76"/>
      <c r="J340" s="76"/>
      <c r="K340" s="76" t="s">
        <v>694</v>
      </c>
      <c r="L340" s="76" t="s">
        <v>132</v>
      </c>
      <c r="M340" s="76" t="s">
        <v>1641</v>
      </c>
      <c r="N340" s="64"/>
      <c r="O340" s="64"/>
      <c r="P340" s="64"/>
    </row>
    <row r="341" spans="2:16">
      <c r="B341" s="76" t="s">
        <v>592</v>
      </c>
      <c r="C341" s="76"/>
      <c r="D341" s="76"/>
      <c r="E341" s="76" t="s">
        <v>592</v>
      </c>
      <c r="F341" s="76"/>
      <c r="G341" s="76"/>
      <c r="H341" s="76" t="s">
        <v>592</v>
      </c>
      <c r="I341" s="76"/>
      <c r="J341" s="76"/>
      <c r="K341" s="76" t="s">
        <v>1005</v>
      </c>
      <c r="L341" s="76" t="s">
        <v>424</v>
      </c>
      <c r="M341" s="76" t="s">
        <v>1751</v>
      </c>
      <c r="N341" s="64"/>
      <c r="O341" s="64"/>
      <c r="P341" s="64"/>
    </row>
    <row r="342" spans="2:16">
      <c r="B342" s="76" t="s">
        <v>592</v>
      </c>
      <c r="C342" s="76"/>
      <c r="D342" s="76"/>
      <c r="E342" s="76" t="s">
        <v>592</v>
      </c>
      <c r="F342" s="76"/>
      <c r="G342" s="76"/>
      <c r="H342" s="76" t="s">
        <v>592</v>
      </c>
      <c r="I342" s="76"/>
      <c r="J342" s="76"/>
      <c r="K342" s="76" t="s">
        <v>1006</v>
      </c>
      <c r="L342" s="76" t="s">
        <v>425</v>
      </c>
      <c r="M342" s="76" t="s">
        <v>1967</v>
      </c>
      <c r="N342" s="64"/>
      <c r="O342" s="64"/>
      <c r="P342" s="64"/>
    </row>
    <row r="343" spans="2:16">
      <c r="B343" s="76" t="s">
        <v>592</v>
      </c>
      <c r="C343" s="76"/>
      <c r="D343" s="76"/>
      <c r="E343" s="76" t="s">
        <v>592</v>
      </c>
      <c r="F343" s="76"/>
      <c r="G343" s="76"/>
      <c r="H343" s="76" t="s">
        <v>592</v>
      </c>
      <c r="I343" s="76"/>
      <c r="J343" s="76"/>
      <c r="K343" s="76" t="s">
        <v>1007</v>
      </c>
      <c r="L343" s="76" t="s">
        <v>426</v>
      </c>
      <c r="M343" s="76" t="s">
        <v>1968</v>
      </c>
      <c r="N343" s="64"/>
      <c r="O343" s="64"/>
      <c r="P343" s="64"/>
    </row>
    <row r="344" spans="2:16">
      <c r="B344" s="76" t="s">
        <v>592</v>
      </c>
      <c r="C344" s="76"/>
      <c r="D344" s="76"/>
      <c r="E344" s="76" t="s">
        <v>592</v>
      </c>
      <c r="F344" s="76"/>
      <c r="G344" s="76"/>
      <c r="H344" s="76" t="s">
        <v>592</v>
      </c>
      <c r="I344" s="76"/>
      <c r="J344" s="76"/>
      <c r="K344" s="76" t="s">
        <v>1008</v>
      </c>
      <c r="L344" s="76" t="s">
        <v>427</v>
      </c>
      <c r="M344" s="76" t="s">
        <v>1969</v>
      </c>
      <c r="N344" s="64"/>
      <c r="O344" s="64"/>
      <c r="P344" s="64"/>
    </row>
    <row r="345" spans="2:16">
      <c r="B345" s="76" t="s">
        <v>592</v>
      </c>
      <c r="C345" s="76"/>
      <c r="D345" s="76"/>
      <c r="E345" s="76" t="s">
        <v>592</v>
      </c>
      <c r="F345" s="76"/>
      <c r="G345" s="76"/>
      <c r="H345" s="76" t="s">
        <v>592</v>
      </c>
      <c r="I345" s="76"/>
      <c r="J345" s="76"/>
      <c r="K345" s="76" t="s">
        <v>1009</v>
      </c>
      <c r="L345" s="76" t="s">
        <v>428</v>
      </c>
      <c r="M345" s="76" t="s">
        <v>1970</v>
      </c>
      <c r="N345" s="64"/>
      <c r="O345" s="64"/>
      <c r="P345" s="64"/>
    </row>
    <row r="346" spans="2:16">
      <c r="B346" s="76" t="s">
        <v>592</v>
      </c>
      <c r="C346" s="76"/>
      <c r="D346" s="76"/>
      <c r="E346" s="76" t="s">
        <v>592</v>
      </c>
      <c r="F346" s="76"/>
      <c r="G346" s="76"/>
      <c r="H346" s="76" t="s">
        <v>592</v>
      </c>
      <c r="I346" s="76"/>
      <c r="J346" s="76"/>
      <c r="K346" s="76" t="s">
        <v>695</v>
      </c>
      <c r="L346" s="76" t="s">
        <v>133</v>
      </c>
      <c r="M346" s="76" t="s">
        <v>1971</v>
      </c>
      <c r="N346" s="64"/>
      <c r="O346" s="64"/>
      <c r="P346" s="64"/>
    </row>
    <row r="347" spans="2:16">
      <c r="B347" s="76" t="s">
        <v>592</v>
      </c>
      <c r="C347" s="76"/>
      <c r="D347" s="76"/>
      <c r="E347" s="76" t="s">
        <v>592</v>
      </c>
      <c r="F347" s="76"/>
      <c r="G347" s="76"/>
      <c r="H347" s="76" t="s">
        <v>592</v>
      </c>
      <c r="I347" s="76"/>
      <c r="J347" s="76"/>
      <c r="K347" s="76" t="s">
        <v>696</v>
      </c>
      <c r="L347" s="76" t="s">
        <v>134</v>
      </c>
      <c r="M347" s="76" t="s">
        <v>1972</v>
      </c>
      <c r="N347" s="64"/>
      <c r="O347" s="64"/>
      <c r="P347" s="64"/>
    </row>
    <row r="348" spans="2:16">
      <c r="B348" s="76" t="s">
        <v>592</v>
      </c>
      <c r="C348" s="76"/>
      <c r="D348" s="76"/>
      <c r="E348" s="76" t="s">
        <v>592</v>
      </c>
      <c r="F348" s="76"/>
      <c r="G348" s="76"/>
      <c r="H348" s="76" t="s">
        <v>592</v>
      </c>
      <c r="I348" s="76"/>
      <c r="J348" s="76"/>
      <c r="K348" s="76" t="s">
        <v>1010</v>
      </c>
      <c r="L348" s="76" t="s">
        <v>429</v>
      </c>
      <c r="M348" s="76" t="s">
        <v>1973</v>
      </c>
      <c r="N348" s="64"/>
      <c r="O348" s="64"/>
      <c r="P348" s="64"/>
    </row>
    <row r="349" spans="2:16">
      <c r="B349" s="76" t="s">
        <v>592</v>
      </c>
      <c r="C349" s="76"/>
      <c r="D349" s="76"/>
      <c r="E349" s="76" t="s">
        <v>592</v>
      </c>
      <c r="F349" s="76"/>
      <c r="G349" s="76"/>
      <c r="H349" s="76" t="s">
        <v>592</v>
      </c>
      <c r="I349" s="76"/>
      <c r="J349" s="76"/>
      <c r="K349" s="76" t="s">
        <v>698</v>
      </c>
      <c r="L349" s="76" t="s">
        <v>135</v>
      </c>
      <c r="M349" s="76" t="s">
        <v>1974</v>
      </c>
      <c r="N349" s="64"/>
      <c r="O349" s="64"/>
      <c r="P349" s="64"/>
    </row>
    <row r="350" spans="2:16">
      <c r="B350" s="76" t="s">
        <v>592</v>
      </c>
      <c r="C350" s="76"/>
      <c r="D350" s="76"/>
      <c r="E350" s="76" t="s">
        <v>592</v>
      </c>
      <c r="F350" s="76"/>
      <c r="G350" s="76"/>
      <c r="H350" s="76" t="s">
        <v>592</v>
      </c>
      <c r="I350" s="76"/>
      <c r="J350" s="76"/>
      <c r="K350" s="76" t="s">
        <v>1011</v>
      </c>
      <c r="L350" s="76" t="s">
        <v>430</v>
      </c>
      <c r="M350" s="76" t="s">
        <v>1928</v>
      </c>
      <c r="N350" s="64"/>
      <c r="O350" s="64"/>
      <c r="P350" s="64"/>
    </row>
    <row r="351" spans="2:16">
      <c r="B351" s="76" t="s">
        <v>592</v>
      </c>
      <c r="C351" s="76"/>
      <c r="D351" s="76"/>
      <c r="E351" s="76" t="s">
        <v>592</v>
      </c>
      <c r="F351" s="76"/>
      <c r="G351" s="76"/>
      <c r="H351" s="76" t="s">
        <v>592</v>
      </c>
      <c r="I351" s="76"/>
      <c r="J351" s="76"/>
      <c r="K351" s="76" t="s">
        <v>1012</v>
      </c>
      <c r="L351" s="76" t="s">
        <v>431</v>
      </c>
      <c r="M351" s="76" t="s">
        <v>1975</v>
      </c>
      <c r="N351" s="64"/>
      <c r="O351" s="64"/>
      <c r="P351" s="64"/>
    </row>
    <row r="352" spans="2:16">
      <c r="B352" s="76" t="s">
        <v>592</v>
      </c>
      <c r="C352" s="76"/>
      <c r="D352" s="76"/>
      <c r="E352" s="76" t="s">
        <v>592</v>
      </c>
      <c r="F352" s="76"/>
      <c r="G352" s="76"/>
      <c r="H352" s="76" t="s">
        <v>592</v>
      </c>
      <c r="I352" s="76"/>
      <c r="J352" s="76"/>
      <c r="K352" s="76" t="s">
        <v>1013</v>
      </c>
      <c r="L352" s="76" t="s">
        <v>432</v>
      </c>
      <c r="M352" s="76" t="s">
        <v>1976</v>
      </c>
      <c r="N352" s="64"/>
      <c r="O352" s="64"/>
      <c r="P352" s="64"/>
    </row>
    <row r="353" spans="2:16">
      <c r="B353" s="76" t="s">
        <v>592</v>
      </c>
      <c r="C353" s="76"/>
      <c r="D353" s="76"/>
      <c r="E353" s="76" t="s">
        <v>592</v>
      </c>
      <c r="F353" s="76"/>
      <c r="G353" s="76"/>
      <c r="H353" s="76" t="s">
        <v>592</v>
      </c>
      <c r="I353" s="76"/>
      <c r="J353" s="76"/>
      <c r="K353" s="76" t="s">
        <v>1014</v>
      </c>
      <c r="L353" s="76" t="s">
        <v>433</v>
      </c>
      <c r="M353" s="76" t="s">
        <v>1977</v>
      </c>
      <c r="N353" s="64"/>
      <c r="O353" s="64"/>
      <c r="P353" s="64"/>
    </row>
    <row r="354" spans="2:16">
      <c r="B354" s="76" t="s">
        <v>592</v>
      </c>
      <c r="C354" s="76"/>
      <c r="D354" s="76"/>
      <c r="E354" s="76" t="s">
        <v>592</v>
      </c>
      <c r="F354" s="76"/>
      <c r="G354" s="76"/>
      <c r="H354" s="76" t="s">
        <v>592</v>
      </c>
      <c r="I354" s="76"/>
      <c r="J354" s="76"/>
      <c r="K354" s="76" t="s">
        <v>741</v>
      </c>
      <c r="L354" s="76" t="s">
        <v>434</v>
      </c>
      <c r="M354" s="76" t="s">
        <v>1649</v>
      </c>
      <c r="N354" s="64"/>
      <c r="O354" s="64"/>
      <c r="P354" s="64"/>
    </row>
    <row r="355" spans="2:16">
      <c r="B355" s="76" t="s">
        <v>592</v>
      </c>
      <c r="C355" s="76"/>
      <c r="D355" s="76"/>
      <c r="E355" s="76" t="s">
        <v>592</v>
      </c>
      <c r="F355" s="76"/>
      <c r="G355" s="76"/>
      <c r="H355" s="76" t="s">
        <v>592</v>
      </c>
      <c r="I355" s="76"/>
      <c r="J355" s="76"/>
      <c r="K355" s="76" t="s">
        <v>1015</v>
      </c>
      <c r="L355" s="76" t="s">
        <v>435</v>
      </c>
      <c r="M355" s="76" t="s">
        <v>1808</v>
      </c>
      <c r="N355" s="64"/>
      <c r="O355" s="64"/>
      <c r="P355" s="64"/>
    </row>
    <row r="356" spans="2:16">
      <c r="B356" s="76" t="s">
        <v>592</v>
      </c>
      <c r="C356" s="76"/>
      <c r="D356" s="76"/>
      <c r="E356" s="76" t="s">
        <v>592</v>
      </c>
      <c r="F356" s="76"/>
      <c r="G356" s="76"/>
      <c r="H356" s="76" t="s">
        <v>592</v>
      </c>
      <c r="I356" s="76"/>
      <c r="J356" s="76"/>
      <c r="K356" s="76" t="s">
        <v>1016</v>
      </c>
      <c r="L356" s="76" t="s">
        <v>436</v>
      </c>
      <c r="M356" s="76" t="s">
        <v>1904</v>
      </c>
      <c r="N356" s="64"/>
      <c r="O356" s="64"/>
      <c r="P356" s="64"/>
    </row>
    <row r="357" spans="2:16">
      <c r="B357" s="76" t="s">
        <v>592</v>
      </c>
      <c r="C357" s="76"/>
      <c r="D357" s="76"/>
      <c r="E357" s="76" t="s">
        <v>592</v>
      </c>
      <c r="F357" s="76"/>
      <c r="G357" s="76"/>
      <c r="H357" s="76" t="s">
        <v>592</v>
      </c>
      <c r="I357" s="76"/>
      <c r="J357" s="76"/>
      <c r="K357" s="76" t="s">
        <v>1017</v>
      </c>
      <c r="L357" s="76" t="s">
        <v>437</v>
      </c>
      <c r="M357" s="76" t="s">
        <v>1978</v>
      </c>
      <c r="N357" s="64"/>
      <c r="O357" s="64"/>
      <c r="P357" s="64"/>
    </row>
    <row r="358" spans="2:16">
      <c r="B358" s="76" t="s">
        <v>592</v>
      </c>
      <c r="C358" s="76"/>
      <c r="D358" s="76"/>
      <c r="E358" s="76" t="s">
        <v>592</v>
      </c>
      <c r="F358" s="76"/>
      <c r="G358" s="76"/>
      <c r="H358" s="76" t="s">
        <v>592</v>
      </c>
      <c r="I358" s="76"/>
      <c r="J358" s="76"/>
      <c r="K358" s="76" t="s">
        <v>700</v>
      </c>
      <c r="L358" s="76" t="s">
        <v>136</v>
      </c>
      <c r="M358" s="76" t="s">
        <v>1705</v>
      </c>
      <c r="N358" s="64"/>
      <c r="O358" s="64"/>
      <c r="P358" s="64"/>
    </row>
    <row r="359" spans="2:16">
      <c r="B359" s="76" t="s">
        <v>592</v>
      </c>
      <c r="C359" s="76"/>
      <c r="D359" s="76"/>
      <c r="E359" s="76" t="s">
        <v>592</v>
      </c>
      <c r="F359" s="76"/>
      <c r="G359" s="76"/>
      <c r="H359" s="76" t="s">
        <v>592</v>
      </c>
      <c r="I359" s="76"/>
      <c r="J359" s="76"/>
      <c r="K359" s="76" t="s">
        <v>743</v>
      </c>
      <c r="L359" s="76" t="s">
        <v>439</v>
      </c>
      <c r="M359" s="76" t="s">
        <v>1979</v>
      </c>
      <c r="N359" s="64"/>
      <c r="O359" s="64"/>
      <c r="P359" s="64"/>
    </row>
    <row r="360" spans="2:16">
      <c r="B360" s="76" t="s">
        <v>592</v>
      </c>
      <c r="C360" s="76"/>
      <c r="D360" s="76"/>
      <c r="E360" s="76" t="s">
        <v>592</v>
      </c>
      <c r="F360" s="76"/>
      <c r="G360" s="76"/>
      <c r="H360" s="76" t="s">
        <v>592</v>
      </c>
      <c r="I360" s="76"/>
      <c r="J360" s="76"/>
      <c r="K360" s="76" t="s">
        <v>1018</v>
      </c>
      <c r="L360" s="76" t="s">
        <v>440</v>
      </c>
      <c r="M360" s="76" t="s">
        <v>1980</v>
      </c>
      <c r="N360" s="64"/>
      <c r="O360" s="64"/>
      <c r="P360" s="64"/>
    </row>
    <row r="361" spans="2:16">
      <c r="B361" s="76" t="s">
        <v>592</v>
      </c>
      <c r="C361" s="76"/>
      <c r="D361" s="76"/>
      <c r="E361" s="76" t="s">
        <v>592</v>
      </c>
      <c r="F361" s="76"/>
      <c r="G361" s="76"/>
      <c r="H361" s="76" t="s">
        <v>592</v>
      </c>
      <c r="I361" s="76"/>
      <c r="J361" s="76"/>
      <c r="K361" s="76" t="s">
        <v>1019</v>
      </c>
      <c r="L361" s="76" t="s">
        <v>441</v>
      </c>
      <c r="M361" s="76" t="s">
        <v>1981</v>
      </c>
      <c r="N361" s="64"/>
      <c r="O361" s="64"/>
      <c r="P361" s="64"/>
    </row>
    <row r="362" spans="2:16">
      <c r="B362" s="76" t="s">
        <v>592</v>
      </c>
      <c r="C362" s="76"/>
      <c r="D362" s="76"/>
      <c r="E362" s="76" t="s">
        <v>592</v>
      </c>
      <c r="F362" s="76"/>
      <c r="G362" s="76"/>
      <c r="H362" s="76" t="s">
        <v>592</v>
      </c>
      <c r="I362" s="76"/>
      <c r="J362" s="76"/>
      <c r="K362" s="76" t="s">
        <v>602</v>
      </c>
      <c r="L362" s="76" t="s">
        <v>137</v>
      </c>
      <c r="M362" s="76" t="s">
        <v>1982</v>
      </c>
      <c r="N362" s="64"/>
      <c r="O362" s="64"/>
      <c r="P362" s="64"/>
    </row>
    <row r="363" spans="2:16">
      <c r="B363" s="76" t="s">
        <v>592</v>
      </c>
      <c r="C363" s="76"/>
      <c r="D363" s="76"/>
      <c r="E363" s="76" t="s">
        <v>592</v>
      </c>
      <c r="F363" s="76"/>
      <c r="G363" s="76"/>
      <c r="H363" s="76" t="s">
        <v>592</v>
      </c>
      <c r="I363" s="76"/>
      <c r="J363" s="76"/>
      <c r="K363" s="76" t="s">
        <v>1020</v>
      </c>
      <c r="L363" s="76" t="s">
        <v>442</v>
      </c>
      <c r="M363" s="76" t="s">
        <v>1983</v>
      </c>
      <c r="N363" s="64"/>
      <c r="O363" s="64"/>
      <c r="P363" s="64"/>
    </row>
    <row r="364" spans="2:16">
      <c r="B364" s="76" t="s">
        <v>592</v>
      </c>
      <c r="C364" s="76"/>
      <c r="D364" s="76"/>
      <c r="E364" s="76" t="s">
        <v>592</v>
      </c>
      <c r="F364" s="76"/>
      <c r="G364" s="76"/>
      <c r="H364" s="76" t="s">
        <v>592</v>
      </c>
      <c r="I364" s="76"/>
      <c r="J364" s="76"/>
      <c r="K364" s="76" t="s">
        <v>1021</v>
      </c>
      <c r="L364" s="76" t="s">
        <v>443</v>
      </c>
      <c r="M364" s="76" t="s">
        <v>1984</v>
      </c>
      <c r="N364" s="64"/>
      <c r="O364" s="64"/>
      <c r="P364" s="64"/>
    </row>
    <row r="365" spans="2:16">
      <c r="B365" s="76" t="s">
        <v>592</v>
      </c>
      <c r="C365" s="76"/>
      <c r="D365" s="76"/>
      <c r="E365" s="76" t="s">
        <v>592</v>
      </c>
      <c r="F365" s="76"/>
      <c r="G365" s="76"/>
      <c r="H365" s="76" t="s">
        <v>592</v>
      </c>
      <c r="I365" s="76"/>
      <c r="J365" s="76"/>
      <c r="K365" s="76" t="s">
        <v>1022</v>
      </c>
      <c r="L365" s="76" t="s">
        <v>444</v>
      </c>
      <c r="M365" s="76" t="s">
        <v>1985</v>
      </c>
      <c r="N365" s="64"/>
      <c r="O365" s="64"/>
      <c r="P365" s="64"/>
    </row>
    <row r="366" spans="2:16">
      <c r="B366" s="76" t="s">
        <v>592</v>
      </c>
      <c r="C366" s="76"/>
      <c r="D366" s="76"/>
      <c r="E366" s="76" t="s">
        <v>592</v>
      </c>
      <c r="F366" s="76"/>
      <c r="G366" s="76"/>
      <c r="H366" s="76" t="s">
        <v>592</v>
      </c>
      <c r="I366" s="76"/>
      <c r="J366" s="76"/>
      <c r="K366" s="76" t="s">
        <v>1023</v>
      </c>
      <c r="L366" s="76" t="s">
        <v>445</v>
      </c>
      <c r="M366" s="76" t="s">
        <v>1889</v>
      </c>
      <c r="N366" s="64"/>
      <c r="O366" s="64"/>
      <c r="P366" s="64"/>
    </row>
    <row r="367" spans="2:16">
      <c r="B367" s="76" t="s">
        <v>592</v>
      </c>
      <c r="C367" s="76"/>
      <c r="D367" s="76"/>
      <c r="E367" s="76" t="s">
        <v>592</v>
      </c>
      <c r="F367" s="76"/>
      <c r="G367" s="76"/>
      <c r="H367" s="76" t="s">
        <v>592</v>
      </c>
      <c r="I367" s="76"/>
      <c r="J367" s="76"/>
      <c r="K367" s="76" t="s">
        <v>1024</v>
      </c>
      <c r="L367" s="76" t="s">
        <v>446</v>
      </c>
      <c r="M367" s="76" t="s">
        <v>1838</v>
      </c>
      <c r="N367" s="64"/>
      <c r="O367" s="64"/>
      <c r="P367" s="64"/>
    </row>
    <row r="368" spans="2:16">
      <c r="B368" s="76" t="s">
        <v>592</v>
      </c>
      <c r="C368" s="76"/>
      <c r="D368" s="76"/>
      <c r="E368" s="76" t="s">
        <v>592</v>
      </c>
      <c r="F368" s="76"/>
      <c r="G368" s="76"/>
      <c r="H368" s="76" t="s">
        <v>592</v>
      </c>
      <c r="I368" s="76"/>
      <c r="J368" s="76"/>
      <c r="K368" s="76" t="s">
        <v>744</v>
      </c>
      <c r="L368" s="76" t="s">
        <v>447</v>
      </c>
      <c r="M368" s="76" t="s">
        <v>1696</v>
      </c>
      <c r="N368" s="64"/>
      <c r="O368" s="64"/>
      <c r="P368" s="64"/>
    </row>
    <row r="369" spans="2:16">
      <c r="B369" s="76" t="s">
        <v>592</v>
      </c>
      <c r="C369" s="76"/>
      <c r="D369" s="76"/>
      <c r="E369" s="76" t="s">
        <v>592</v>
      </c>
      <c r="F369" s="76"/>
      <c r="G369" s="76"/>
      <c r="H369" s="76" t="s">
        <v>592</v>
      </c>
      <c r="I369" s="76"/>
      <c r="J369" s="76"/>
      <c r="K369" s="76" t="s">
        <v>1025</v>
      </c>
      <c r="L369" s="76" t="s">
        <v>448</v>
      </c>
      <c r="M369" s="76" t="s">
        <v>1739</v>
      </c>
      <c r="N369" s="64"/>
      <c r="O369" s="64"/>
      <c r="P369" s="64"/>
    </row>
    <row r="370" spans="2:16">
      <c r="B370" s="76" t="s">
        <v>592</v>
      </c>
      <c r="C370" s="76"/>
      <c r="D370" s="76"/>
      <c r="E370" s="76" t="s">
        <v>592</v>
      </c>
      <c r="F370" s="76"/>
      <c r="G370" s="76"/>
      <c r="H370" s="76" t="s">
        <v>592</v>
      </c>
      <c r="I370" s="76"/>
      <c r="J370" s="76"/>
      <c r="K370" s="76" t="s">
        <v>1026</v>
      </c>
      <c r="L370" s="76" t="s">
        <v>449</v>
      </c>
      <c r="M370" s="76" t="s">
        <v>1986</v>
      </c>
      <c r="N370" s="64"/>
      <c r="O370" s="64"/>
      <c r="P370" s="64"/>
    </row>
    <row r="371" spans="2:16">
      <c r="B371" s="76" t="s">
        <v>592</v>
      </c>
      <c r="C371" s="76"/>
      <c r="D371" s="76"/>
      <c r="E371" s="76" t="s">
        <v>592</v>
      </c>
      <c r="F371" s="76"/>
      <c r="G371" s="76"/>
      <c r="H371" s="76" t="s">
        <v>592</v>
      </c>
      <c r="I371" s="76"/>
      <c r="J371" s="76"/>
      <c r="K371" s="76" t="s">
        <v>1027</v>
      </c>
      <c r="L371" s="76" t="s">
        <v>450</v>
      </c>
      <c r="M371" s="76" t="s">
        <v>1961</v>
      </c>
      <c r="N371" s="64"/>
      <c r="O371" s="64"/>
      <c r="P371" s="64"/>
    </row>
    <row r="372" spans="2:16">
      <c r="B372" s="76" t="s">
        <v>592</v>
      </c>
      <c r="C372" s="76"/>
      <c r="D372" s="76"/>
      <c r="E372" s="76" t="s">
        <v>592</v>
      </c>
      <c r="F372" s="76"/>
      <c r="G372" s="76"/>
      <c r="H372" s="76" t="s">
        <v>592</v>
      </c>
      <c r="I372" s="76"/>
      <c r="J372" s="76"/>
      <c r="K372" s="76" t="s">
        <v>1569</v>
      </c>
      <c r="L372" s="76" t="s">
        <v>1570</v>
      </c>
      <c r="M372" s="76" t="s">
        <v>1740</v>
      </c>
      <c r="N372" s="64"/>
      <c r="O372" s="64"/>
      <c r="P372" s="64"/>
    </row>
    <row r="373" spans="2:16">
      <c r="B373" s="76" t="s">
        <v>592</v>
      </c>
      <c r="C373" s="76"/>
      <c r="D373" s="76"/>
      <c r="E373" s="76" t="s">
        <v>592</v>
      </c>
      <c r="F373" s="76"/>
      <c r="G373" s="76"/>
      <c r="H373" s="76" t="s">
        <v>592</v>
      </c>
      <c r="I373" s="76"/>
      <c r="J373" s="76"/>
      <c r="K373" s="76" t="s">
        <v>745</v>
      </c>
      <c r="L373" s="76" t="s">
        <v>451</v>
      </c>
      <c r="M373" s="76" t="s">
        <v>1987</v>
      </c>
      <c r="N373" s="64"/>
      <c r="O373" s="64"/>
      <c r="P373" s="64"/>
    </row>
    <row r="374" spans="2:16">
      <c r="B374" s="76" t="s">
        <v>592</v>
      </c>
      <c r="C374" s="76"/>
      <c r="D374" s="76"/>
      <c r="E374" s="76" t="s">
        <v>592</v>
      </c>
      <c r="F374" s="76"/>
      <c r="G374" s="76"/>
      <c r="H374" s="76" t="s">
        <v>592</v>
      </c>
      <c r="I374" s="76"/>
      <c r="J374" s="76"/>
      <c r="K374" s="76" t="s">
        <v>1028</v>
      </c>
      <c r="L374" s="76" t="s">
        <v>452</v>
      </c>
      <c r="M374" s="76" t="s">
        <v>1836</v>
      </c>
      <c r="N374" s="64"/>
      <c r="O374" s="64"/>
      <c r="P374" s="64"/>
    </row>
    <row r="375" spans="2:16">
      <c r="B375" s="76" t="s">
        <v>592</v>
      </c>
      <c r="C375" s="76"/>
      <c r="D375" s="76"/>
      <c r="E375" s="76" t="s">
        <v>592</v>
      </c>
      <c r="F375" s="76"/>
      <c r="G375" s="76"/>
      <c r="H375" s="76" t="s">
        <v>592</v>
      </c>
      <c r="I375" s="76"/>
      <c r="J375" s="76"/>
      <c r="K375" s="76" t="s">
        <v>1029</v>
      </c>
      <c r="L375" s="76" t="s">
        <v>453</v>
      </c>
      <c r="M375" s="76" t="s">
        <v>1954</v>
      </c>
      <c r="N375" s="64"/>
      <c r="O375" s="64"/>
      <c r="P375" s="64"/>
    </row>
    <row r="376" spans="2:16">
      <c r="B376" s="76" t="s">
        <v>592</v>
      </c>
      <c r="C376" s="76"/>
      <c r="D376" s="76"/>
      <c r="E376" s="76" t="s">
        <v>592</v>
      </c>
      <c r="F376" s="76"/>
      <c r="G376" s="76"/>
      <c r="H376" s="76" t="s">
        <v>592</v>
      </c>
      <c r="I376" s="76"/>
      <c r="J376" s="76"/>
      <c r="K376" s="76" t="s">
        <v>1030</v>
      </c>
      <c r="L376" s="76" t="s">
        <v>454</v>
      </c>
      <c r="M376" s="76" t="s">
        <v>1684</v>
      </c>
      <c r="N376" s="64"/>
      <c r="O376" s="64"/>
      <c r="P376" s="64"/>
    </row>
    <row r="377" spans="2:16">
      <c r="B377" s="76" t="s">
        <v>592</v>
      </c>
      <c r="C377" s="76"/>
      <c r="D377" s="76"/>
      <c r="E377" s="76" t="s">
        <v>592</v>
      </c>
      <c r="F377" s="76"/>
      <c r="G377" s="76"/>
      <c r="H377" s="76" t="s">
        <v>592</v>
      </c>
      <c r="I377" s="76"/>
      <c r="J377" s="76"/>
      <c r="K377" s="76" t="s">
        <v>1031</v>
      </c>
      <c r="L377" s="76" t="s">
        <v>455</v>
      </c>
      <c r="M377" s="76" t="s">
        <v>1845</v>
      </c>
      <c r="N377" s="64"/>
      <c r="O377" s="64"/>
      <c r="P377" s="64"/>
    </row>
    <row r="378" spans="2:16">
      <c r="B378" s="76" t="s">
        <v>592</v>
      </c>
      <c r="C378" s="76"/>
      <c r="D378" s="76"/>
      <c r="E378" s="76" t="s">
        <v>592</v>
      </c>
      <c r="F378" s="76"/>
      <c r="G378" s="76"/>
      <c r="H378" s="76" t="s">
        <v>592</v>
      </c>
      <c r="I378" s="76"/>
      <c r="J378" s="76"/>
      <c r="K378" s="76" t="s">
        <v>1032</v>
      </c>
      <c r="L378" s="76" t="s">
        <v>456</v>
      </c>
      <c r="M378" s="76" t="s">
        <v>1926</v>
      </c>
      <c r="N378" s="64"/>
      <c r="O378" s="64"/>
      <c r="P378" s="64"/>
    </row>
    <row r="379" spans="2:16">
      <c r="B379" s="76" t="s">
        <v>592</v>
      </c>
      <c r="C379" s="76"/>
      <c r="D379" s="76"/>
      <c r="E379" s="76" t="s">
        <v>592</v>
      </c>
      <c r="F379" s="76"/>
      <c r="G379" s="76"/>
      <c r="H379" s="76" t="s">
        <v>592</v>
      </c>
      <c r="I379" s="76"/>
      <c r="J379" s="76"/>
      <c r="K379" s="76" t="s">
        <v>1033</v>
      </c>
      <c r="L379" s="76" t="s">
        <v>457</v>
      </c>
      <c r="M379" s="76" t="s">
        <v>1753</v>
      </c>
      <c r="N379" s="64"/>
      <c r="O379" s="64"/>
      <c r="P379" s="64"/>
    </row>
    <row r="380" spans="2:16">
      <c r="B380" s="76" t="s">
        <v>592</v>
      </c>
      <c r="C380" s="76"/>
      <c r="D380" s="76"/>
      <c r="E380" s="76" t="s">
        <v>592</v>
      </c>
      <c r="F380" s="76"/>
      <c r="G380" s="76"/>
      <c r="H380" s="76" t="s">
        <v>592</v>
      </c>
      <c r="I380" s="76"/>
      <c r="J380" s="76"/>
      <c r="K380" s="76" t="s">
        <v>1034</v>
      </c>
      <c r="L380" s="76" t="s">
        <v>458</v>
      </c>
      <c r="M380" s="76" t="s">
        <v>1891</v>
      </c>
      <c r="N380" s="64"/>
      <c r="O380" s="64"/>
      <c r="P380" s="64"/>
    </row>
    <row r="381" spans="2:16">
      <c r="B381" s="76" t="s">
        <v>592</v>
      </c>
      <c r="C381" s="76"/>
      <c r="D381" s="76"/>
      <c r="E381" s="76" t="s">
        <v>592</v>
      </c>
      <c r="F381" s="76"/>
      <c r="G381" s="76"/>
      <c r="H381" s="76" t="s">
        <v>592</v>
      </c>
      <c r="I381" s="76"/>
      <c r="J381" s="76"/>
      <c r="K381" s="76" t="s">
        <v>1444</v>
      </c>
      <c r="L381" s="76" t="s">
        <v>1445</v>
      </c>
      <c r="M381" s="76" t="s">
        <v>1866</v>
      </c>
      <c r="N381" s="64"/>
      <c r="O381" s="64"/>
      <c r="P381" s="64"/>
    </row>
    <row r="382" spans="2:16">
      <c r="B382" s="76" t="s">
        <v>592</v>
      </c>
      <c r="C382" s="76"/>
      <c r="D382" s="76"/>
      <c r="E382" s="76" t="s">
        <v>592</v>
      </c>
      <c r="F382" s="76"/>
      <c r="G382" s="76"/>
      <c r="H382" s="76" t="s">
        <v>592</v>
      </c>
      <c r="I382" s="76"/>
      <c r="J382" s="76"/>
      <c r="K382" s="76" t="s">
        <v>1035</v>
      </c>
      <c r="L382" s="76" t="s">
        <v>459</v>
      </c>
      <c r="M382" s="76" t="s">
        <v>1722</v>
      </c>
      <c r="N382" s="64"/>
      <c r="O382" s="64"/>
      <c r="P382" s="64"/>
    </row>
    <row r="383" spans="2:16">
      <c r="B383" s="76" t="s">
        <v>592</v>
      </c>
      <c r="C383" s="76"/>
      <c r="D383" s="76"/>
      <c r="E383" s="76" t="s">
        <v>592</v>
      </c>
      <c r="F383" s="76"/>
      <c r="G383" s="76"/>
      <c r="H383" s="76" t="s">
        <v>592</v>
      </c>
      <c r="I383" s="76"/>
      <c r="J383" s="76"/>
      <c r="K383" s="76" t="s">
        <v>1036</v>
      </c>
      <c r="L383" s="76" t="s">
        <v>460</v>
      </c>
      <c r="M383" s="76" t="s">
        <v>1988</v>
      </c>
      <c r="N383" s="64"/>
      <c r="O383" s="64"/>
      <c r="P383" s="64"/>
    </row>
    <row r="384" spans="2:16">
      <c r="B384" s="76" t="s">
        <v>592</v>
      </c>
      <c r="C384" s="76"/>
      <c r="D384" s="76"/>
      <c r="E384" s="76" t="s">
        <v>592</v>
      </c>
      <c r="F384" s="76"/>
      <c r="G384" s="76"/>
      <c r="H384" s="76" t="s">
        <v>592</v>
      </c>
      <c r="I384" s="76"/>
      <c r="J384" s="76"/>
      <c r="K384" s="76" t="s">
        <v>746</v>
      </c>
      <c r="L384" s="76" t="s">
        <v>461</v>
      </c>
      <c r="M384" s="76" t="s">
        <v>1989</v>
      </c>
      <c r="N384" s="64"/>
      <c r="O384" s="64"/>
      <c r="P384" s="64"/>
    </row>
    <row r="385" spans="2:16">
      <c r="B385" s="76" t="s">
        <v>592</v>
      </c>
      <c r="C385" s="76"/>
      <c r="D385" s="76"/>
      <c r="E385" s="76" t="s">
        <v>592</v>
      </c>
      <c r="F385" s="76"/>
      <c r="G385" s="76"/>
      <c r="H385" s="76" t="s">
        <v>592</v>
      </c>
      <c r="I385" s="76"/>
      <c r="J385" s="76"/>
      <c r="K385" s="76" t="s">
        <v>1037</v>
      </c>
      <c r="L385" s="76" t="s">
        <v>462</v>
      </c>
      <c r="M385" s="76" t="s">
        <v>1636</v>
      </c>
      <c r="N385" s="64"/>
      <c r="O385" s="64"/>
      <c r="P385" s="64"/>
    </row>
    <row r="386" spans="2:16">
      <c r="B386" s="76" t="s">
        <v>592</v>
      </c>
      <c r="C386" s="76"/>
      <c r="D386" s="76"/>
      <c r="E386" s="76" t="s">
        <v>592</v>
      </c>
      <c r="F386" s="76"/>
      <c r="G386" s="76"/>
      <c r="H386" s="76" t="s">
        <v>592</v>
      </c>
      <c r="I386" s="76"/>
      <c r="J386" s="76"/>
      <c r="K386" s="76" t="s">
        <v>747</v>
      </c>
      <c r="L386" s="76" t="s">
        <v>463</v>
      </c>
      <c r="M386" s="76" t="s">
        <v>1990</v>
      </c>
      <c r="N386" s="64"/>
      <c r="O386" s="64"/>
      <c r="P386" s="64"/>
    </row>
    <row r="387" spans="2:16">
      <c r="B387" s="76" t="s">
        <v>592</v>
      </c>
      <c r="C387" s="76"/>
      <c r="D387" s="76"/>
      <c r="E387" s="76" t="s">
        <v>592</v>
      </c>
      <c r="F387" s="76"/>
      <c r="G387" s="76"/>
      <c r="H387" s="76" t="s">
        <v>592</v>
      </c>
      <c r="I387" s="76"/>
      <c r="J387" s="76"/>
      <c r="K387" s="76" t="s">
        <v>748</v>
      </c>
      <c r="L387" s="76" t="s">
        <v>464</v>
      </c>
      <c r="M387" s="76" t="s">
        <v>1991</v>
      </c>
      <c r="N387" s="64"/>
      <c r="O387" s="64"/>
      <c r="P387" s="64"/>
    </row>
    <row r="388" spans="2:16">
      <c r="B388" s="76" t="s">
        <v>592</v>
      </c>
      <c r="C388" s="76"/>
      <c r="D388" s="76"/>
      <c r="E388" s="76" t="s">
        <v>592</v>
      </c>
      <c r="F388" s="76"/>
      <c r="G388" s="76"/>
      <c r="H388" s="76" t="s">
        <v>592</v>
      </c>
      <c r="I388" s="76"/>
      <c r="J388" s="76"/>
      <c r="K388" s="76" t="s">
        <v>1038</v>
      </c>
      <c r="L388" s="76" t="s">
        <v>465</v>
      </c>
      <c r="M388" s="76" t="s">
        <v>1992</v>
      </c>
      <c r="N388" s="64"/>
      <c r="O388" s="64"/>
      <c r="P388" s="64"/>
    </row>
    <row r="389" spans="2:16">
      <c r="B389" s="76" t="s">
        <v>592</v>
      </c>
      <c r="C389" s="76"/>
      <c r="D389" s="76"/>
      <c r="E389" s="76" t="s">
        <v>592</v>
      </c>
      <c r="F389" s="76"/>
      <c r="G389" s="76"/>
      <c r="H389" s="76" t="s">
        <v>592</v>
      </c>
      <c r="I389" s="76"/>
      <c r="J389" s="76"/>
      <c r="K389" s="76" t="s">
        <v>749</v>
      </c>
      <c r="L389" s="76" t="s">
        <v>466</v>
      </c>
      <c r="M389" s="76" t="s">
        <v>1993</v>
      </c>
      <c r="N389" s="64"/>
      <c r="O389" s="64"/>
      <c r="P389" s="64"/>
    </row>
    <row r="390" spans="2:16">
      <c r="B390" s="76" t="s">
        <v>592</v>
      </c>
      <c r="C390" s="76"/>
      <c r="D390" s="76"/>
      <c r="E390" s="76" t="s">
        <v>592</v>
      </c>
      <c r="F390" s="76"/>
      <c r="G390" s="76"/>
      <c r="H390" s="76" t="s">
        <v>592</v>
      </c>
      <c r="I390" s="76"/>
      <c r="J390" s="76"/>
      <c r="K390" s="76" t="s">
        <v>1039</v>
      </c>
      <c r="L390" s="76" t="s">
        <v>467</v>
      </c>
      <c r="M390" s="76" t="s">
        <v>1711</v>
      </c>
      <c r="N390" s="64"/>
      <c r="O390" s="64"/>
      <c r="P390" s="64"/>
    </row>
    <row r="391" spans="2:16">
      <c r="B391" s="76" t="s">
        <v>592</v>
      </c>
      <c r="C391" s="76"/>
      <c r="D391" s="76"/>
      <c r="E391" s="76" t="s">
        <v>592</v>
      </c>
      <c r="F391" s="76"/>
      <c r="G391" s="76"/>
      <c r="H391" s="76" t="s">
        <v>592</v>
      </c>
      <c r="I391" s="76"/>
      <c r="J391" s="76"/>
      <c r="K391" s="76" t="s">
        <v>1040</v>
      </c>
      <c r="L391" s="76" t="s">
        <v>468</v>
      </c>
      <c r="M391" s="76" t="s">
        <v>1994</v>
      </c>
      <c r="N391" s="64"/>
      <c r="O391" s="64"/>
      <c r="P391" s="64"/>
    </row>
    <row r="392" spans="2:16">
      <c r="B392" s="76" t="s">
        <v>592</v>
      </c>
      <c r="C392" s="76"/>
      <c r="D392" s="76"/>
      <c r="E392" s="76" t="s">
        <v>592</v>
      </c>
      <c r="F392" s="76"/>
      <c r="G392" s="76"/>
      <c r="H392" s="76" t="s">
        <v>592</v>
      </c>
      <c r="I392" s="76"/>
      <c r="J392" s="76"/>
      <c r="K392" s="76" t="s">
        <v>1041</v>
      </c>
      <c r="L392" s="76" t="s">
        <v>469</v>
      </c>
      <c r="M392" s="76" t="s">
        <v>1995</v>
      </c>
      <c r="N392" s="64"/>
      <c r="O392" s="64"/>
      <c r="P392" s="64"/>
    </row>
    <row r="393" spans="2:16">
      <c r="B393" s="76" t="s">
        <v>592</v>
      </c>
      <c r="C393" s="76"/>
      <c r="D393" s="76"/>
      <c r="E393" s="76" t="s">
        <v>592</v>
      </c>
      <c r="F393" s="76"/>
      <c r="G393" s="76"/>
      <c r="H393" s="76" t="s">
        <v>592</v>
      </c>
      <c r="I393" s="76"/>
      <c r="J393" s="76"/>
      <c r="K393" s="76" t="s">
        <v>750</v>
      </c>
      <c r="L393" s="76" t="s">
        <v>470</v>
      </c>
      <c r="M393" s="76" t="s">
        <v>1996</v>
      </c>
      <c r="N393" s="64"/>
      <c r="O393" s="64"/>
      <c r="P393" s="64"/>
    </row>
    <row r="394" spans="2:16">
      <c r="B394" s="76" t="s">
        <v>592</v>
      </c>
      <c r="C394" s="76"/>
      <c r="D394" s="76"/>
      <c r="E394" s="76" t="s">
        <v>592</v>
      </c>
      <c r="F394" s="76"/>
      <c r="G394" s="76"/>
      <c r="H394" s="76" t="s">
        <v>592</v>
      </c>
      <c r="I394" s="76"/>
      <c r="J394" s="76"/>
      <c r="K394" s="76" t="s">
        <v>703</v>
      </c>
      <c r="L394" s="76" t="s">
        <v>138</v>
      </c>
      <c r="M394" s="76" t="s">
        <v>1997</v>
      </c>
      <c r="N394" s="64"/>
      <c r="O394" s="64"/>
      <c r="P394" s="64"/>
    </row>
    <row r="395" spans="2:16">
      <c r="B395" s="76" t="s">
        <v>592</v>
      </c>
      <c r="C395" s="76"/>
      <c r="D395" s="76"/>
      <c r="E395" s="76" t="s">
        <v>592</v>
      </c>
      <c r="F395" s="76"/>
      <c r="G395" s="76"/>
      <c r="H395" s="76" t="s">
        <v>592</v>
      </c>
      <c r="I395" s="76"/>
      <c r="J395" s="76"/>
      <c r="K395" s="76" t="s">
        <v>1042</v>
      </c>
      <c r="L395" s="76" t="s">
        <v>471</v>
      </c>
      <c r="M395" s="76" t="s">
        <v>1928</v>
      </c>
      <c r="N395" s="64"/>
      <c r="O395" s="64"/>
      <c r="P395" s="64"/>
    </row>
    <row r="396" spans="2:16">
      <c r="B396" s="76" t="s">
        <v>592</v>
      </c>
      <c r="C396" s="76"/>
      <c r="D396" s="76"/>
      <c r="E396" s="76" t="s">
        <v>592</v>
      </c>
      <c r="F396" s="76"/>
      <c r="G396" s="76"/>
      <c r="H396" s="76" t="s">
        <v>592</v>
      </c>
      <c r="I396" s="76"/>
      <c r="J396" s="76"/>
      <c r="K396" s="76" t="s">
        <v>1043</v>
      </c>
      <c r="L396" s="76" t="s">
        <v>472</v>
      </c>
      <c r="M396" s="76" t="s">
        <v>1740</v>
      </c>
      <c r="N396" s="64"/>
      <c r="O396" s="64"/>
      <c r="P396" s="64"/>
    </row>
    <row r="397" spans="2:16">
      <c r="B397" s="76" t="s">
        <v>592</v>
      </c>
      <c r="C397" s="76"/>
      <c r="D397" s="76"/>
      <c r="E397" s="76" t="s">
        <v>592</v>
      </c>
      <c r="F397" s="76"/>
      <c r="G397" s="76"/>
      <c r="H397" s="76" t="s">
        <v>592</v>
      </c>
      <c r="I397" s="76"/>
      <c r="J397" s="76"/>
      <c r="K397" s="76" t="s">
        <v>1044</v>
      </c>
      <c r="L397" s="76" t="s">
        <v>473</v>
      </c>
      <c r="M397" s="76" t="s">
        <v>1998</v>
      </c>
      <c r="N397" s="64"/>
      <c r="O397" s="64"/>
      <c r="P397" s="64"/>
    </row>
    <row r="398" spans="2:16">
      <c r="B398" s="76" t="s">
        <v>592</v>
      </c>
      <c r="C398" s="76"/>
      <c r="D398" s="76"/>
      <c r="E398" s="76" t="s">
        <v>592</v>
      </c>
      <c r="F398" s="76"/>
      <c r="G398" s="76"/>
      <c r="H398" s="76" t="s">
        <v>592</v>
      </c>
      <c r="I398" s="76"/>
      <c r="J398" s="76"/>
      <c r="K398" s="76" t="s">
        <v>1045</v>
      </c>
      <c r="L398" s="76" t="s">
        <v>474</v>
      </c>
      <c r="M398" s="76" t="s">
        <v>1999</v>
      </c>
      <c r="N398" s="64"/>
      <c r="O398" s="64"/>
      <c r="P398" s="64"/>
    </row>
    <row r="399" spans="2:16">
      <c r="B399" s="76" t="s">
        <v>592</v>
      </c>
      <c r="C399" s="76"/>
      <c r="D399" s="76"/>
      <c r="E399" s="76" t="s">
        <v>592</v>
      </c>
      <c r="F399" s="76"/>
      <c r="G399" s="76"/>
      <c r="H399" s="76" t="s">
        <v>592</v>
      </c>
      <c r="I399" s="76"/>
      <c r="J399" s="76"/>
      <c r="K399" s="76" t="s">
        <v>1046</v>
      </c>
      <c r="L399" s="76" t="s">
        <v>475</v>
      </c>
      <c r="M399" s="76" t="s">
        <v>1998</v>
      </c>
      <c r="N399" s="64"/>
      <c r="O399" s="64"/>
      <c r="P399" s="64"/>
    </row>
    <row r="400" spans="2:16">
      <c r="B400" s="76" t="s">
        <v>592</v>
      </c>
      <c r="C400" s="76"/>
      <c r="D400" s="76"/>
      <c r="E400" s="76" t="s">
        <v>592</v>
      </c>
      <c r="F400" s="76"/>
      <c r="G400" s="76"/>
      <c r="H400" s="76" t="s">
        <v>592</v>
      </c>
      <c r="I400" s="76"/>
      <c r="J400" s="76"/>
      <c r="K400" s="76" t="s">
        <v>1047</v>
      </c>
      <c r="L400" s="76" t="s">
        <v>476</v>
      </c>
      <c r="M400" s="76" t="s">
        <v>1822</v>
      </c>
      <c r="N400" s="64"/>
      <c r="O400" s="64"/>
      <c r="P400" s="64"/>
    </row>
    <row r="401" spans="2:16">
      <c r="B401" s="76" t="s">
        <v>592</v>
      </c>
      <c r="C401" s="76"/>
      <c r="D401" s="76"/>
      <c r="E401" s="76" t="s">
        <v>592</v>
      </c>
      <c r="F401" s="76"/>
      <c r="G401" s="76"/>
      <c r="H401" s="76" t="s">
        <v>592</v>
      </c>
      <c r="I401" s="76"/>
      <c r="J401" s="76"/>
      <c r="K401" s="76" t="s">
        <v>1048</v>
      </c>
      <c r="L401" s="76" t="s">
        <v>477</v>
      </c>
      <c r="M401" s="76" t="s">
        <v>1998</v>
      </c>
      <c r="N401" s="64"/>
      <c r="O401" s="64"/>
      <c r="P401" s="64"/>
    </row>
    <row r="402" spans="2:16">
      <c r="B402" s="76" t="s">
        <v>592</v>
      </c>
      <c r="C402" s="76"/>
      <c r="D402" s="76"/>
      <c r="E402" s="76" t="s">
        <v>592</v>
      </c>
      <c r="F402" s="76"/>
      <c r="G402" s="76"/>
      <c r="H402" s="76" t="s">
        <v>592</v>
      </c>
      <c r="I402" s="76"/>
      <c r="J402" s="76"/>
      <c r="K402" s="76" t="s">
        <v>751</v>
      </c>
      <c r="L402" s="76" t="s">
        <v>478</v>
      </c>
      <c r="M402" s="76" t="s">
        <v>1701</v>
      </c>
      <c r="N402" s="64"/>
      <c r="O402" s="64"/>
      <c r="P402" s="64"/>
    </row>
    <row r="403" spans="2:16">
      <c r="B403" s="76" t="s">
        <v>592</v>
      </c>
      <c r="C403" s="76"/>
      <c r="D403" s="76"/>
      <c r="E403" s="76" t="s">
        <v>592</v>
      </c>
      <c r="F403" s="76"/>
      <c r="G403" s="76"/>
      <c r="H403" s="76" t="s">
        <v>592</v>
      </c>
      <c r="I403" s="76"/>
      <c r="J403" s="76"/>
      <c r="K403" s="76" t="s">
        <v>1049</v>
      </c>
      <c r="L403" s="76" t="s">
        <v>479</v>
      </c>
      <c r="M403" s="76" t="s">
        <v>1995</v>
      </c>
      <c r="N403" s="64"/>
      <c r="O403" s="64"/>
      <c r="P403" s="64"/>
    </row>
    <row r="404" spans="2:16">
      <c r="B404" s="76" t="s">
        <v>592</v>
      </c>
      <c r="C404" s="76"/>
      <c r="D404" s="76"/>
      <c r="E404" s="76" t="s">
        <v>592</v>
      </c>
      <c r="F404" s="76"/>
      <c r="G404" s="76"/>
      <c r="H404" s="76" t="s">
        <v>592</v>
      </c>
      <c r="I404" s="76"/>
      <c r="J404" s="76"/>
      <c r="K404" s="76" t="s">
        <v>1050</v>
      </c>
      <c r="L404" s="76" t="s">
        <v>480</v>
      </c>
      <c r="M404" s="76" t="s">
        <v>1906</v>
      </c>
      <c r="N404" s="64"/>
      <c r="O404" s="64"/>
      <c r="P404" s="64"/>
    </row>
    <row r="405" spans="2:16">
      <c r="B405" s="76" t="s">
        <v>592</v>
      </c>
      <c r="C405" s="76"/>
      <c r="D405" s="76"/>
      <c r="E405" s="76" t="s">
        <v>592</v>
      </c>
      <c r="F405" s="76"/>
      <c r="G405" s="76"/>
      <c r="H405" s="76" t="s">
        <v>592</v>
      </c>
      <c r="I405" s="76"/>
      <c r="J405" s="76"/>
      <c r="K405" s="76" t="s">
        <v>1051</v>
      </c>
      <c r="L405" s="76" t="s">
        <v>481</v>
      </c>
      <c r="M405" s="76" t="s">
        <v>2000</v>
      </c>
      <c r="N405" s="64"/>
      <c r="O405" s="64"/>
      <c r="P405" s="64"/>
    </row>
    <row r="406" spans="2:16">
      <c r="B406" s="76" t="s">
        <v>592</v>
      </c>
      <c r="C406" s="76"/>
      <c r="D406" s="76"/>
      <c r="E406" s="76" t="s">
        <v>592</v>
      </c>
      <c r="F406" s="76"/>
      <c r="G406" s="76"/>
      <c r="H406" s="76" t="s">
        <v>592</v>
      </c>
      <c r="I406" s="76"/>
      <c r="J406" s="76"/>
      <c r="K406" s="76" t="s">
        <v>1052</v>
      </c>
      <c r="L406" s="76" t="s">
        <v>482</v>
      </c>
      <c r="M406" s="76" t="s">
        <v>1801</v>
      </c>
      <c r="N406" s="64"/>
      <c r="O406" s="64"/>
      <c r="P406" s="64"/>
    </row>
    <row r="407" spans="2:16">
      <c r="B407" s="76" t="s">
        <v>592</v>
      </c>
      <c r="C407" s="76"/>
      <c r="D407" s="76"/>
      <c r="E407" s="76" t="s">
        <v>592</v>
      </c>
      <c r="F407" s="76"/>
      <c r="G407" s="76"/>
      <c r="H407" s="76" t="s">
        <v>592</v>
      </c>
      <c r="I407" s="76"/>
      <c r="J407" s="76"/>
      <c r="K407" s="76" t="s">
        <v>1053</v>
      </c>
      <c r="L407" s="76" t="s">
        <v>483</v>
      </c>
      <c r="M407" s="76" t="s">
        <v>1977</v>
      </c>
      <c r="N407" s="64"/>
      <c r="O407" s="64"/>
      <c r="P407" s="64"/>
    </row>
    <row r="408" spans="2:16">
      <c r="B408" s="76" t="s">
        <v>592</v>
      </c>
      <c r="C408" s="76"/>
      <c r="D408" s="76"/>
      <c r="E408" s="76" t="s">
        <v>592</v>
      </c>
      <c r="F408" s="76"/>
      <c r="G408" s="76"/>
      <c r="H408" s="76" t="s">
        <v>592</v>
      </c>
      <c r="I408" s="76"/>
      <c r="J408" s="76"/>
      <c r="K408" s="76" t="s">
        <v>752</v>
      </c>
      <c r="L408" s="76" t="s">
        <v>484</v>
      </c>
      <c r="M408" s="76" t="s">
        <v>1823</v>
      </c>
      <c r="N408" s="64"/>
      <c r="O408" s="64"/>
      <c r="P408" s="64"/>
    </row>
    <row r="409" spans="2:16">
      <c r="B409" s="76" t="s">
        <v>592</v>
      </c>
      <c r="C409" s="76"/>
      <c r="D409" s="76"/>
      <c r="E409" s="76" t="s">
        <v>592</v>
      </c>
      <c r="F409" s="76"/>
      <c r="G409" s="76"/>
      <c r="H409" s="76" t="s">
        <v>592</v>
      </c>
      <c r="I409" s="76"/>
      <c r="J409" s="76"/>
      <c r="K409" s="76" t="s">
        <v>1054</v>
      </c>
      <c r="L409" s="76" t="s">
        <v>485</v>
      </c>
      <c r="M409" s="76" t="s">
        <v>2001</v>
      </c>
      <c r="N409" s="64"/>
      <c r="O409" s="64"/>
      <c r="P409" s="64"/>
    </row>
    <row r="410" spans="2:16">
      <c r="B410" s="76" t="s">
        <v>592</v>
      </c>
      <c r="C410" s="76"/>
      <c r="D410" s="76"/>
      <c r="E410" s="76" t="s">
        <v>592</v>
      </c>
      <c r="F410" s="76"/>
      <c r="G410" s="76"/>
      <c r="H410" s="76" t="s">
        <v>592</v>
      </c>
      <c r="I410" s="76"/>
      <c r="J410" s="76"/>
      <c r="K410" s="76" t="s">
        <v>1055</v>
      </c>
      <c r="L410" s="76" t="s">
        <v>486</v>
      </c>
      <c r="M410" s="76" t="s">
        <v>2002</v>
      </c>
      <c r="N410" s="64"/>
      <c r="O410" s="64"/>
      <c r="P410" s="64"/>
    </row>
    <row r="411" spans="2:16">
      <c r="B411" s="76" t="s">
        <v>592</v>
      </c>
      <c r="C411" s="76"/>
      <c r="D411" s="76"/>
      <c r="E411" s="76" t="s">
        <v>592</v>
      </c>
      <c r="F411" s="76"/>
      <c r="G411" s="76"/>
      <c r="H411" s="76" t="s">
        <v>592</v>
      </c>
      <c r="I411" s="76"/>
      <c r="J411" s="76"/>
      <c r="K411" s="76" t="s">
        <v>1056</v>
      </c>
      <c r="L411" s="76" t="s">
        <v>487</v>
      </c>
      <c r="M411" s="76" t="s">
        <v>1676</v>
      </c>
      <c r="N411" s="64"/>
      <c r="O411" s="64"/>
      <c r="P411" s="64"/>
    </row>
    <row r="412" spans="2:16">
      <c r="B412" s="76" t="s">
        <v>592</v>
      </c>
      <c r="C412" s="76"/>
      <c r="D412" s="76"/>
      <c r="E412" s="76" t="s">
        <v>592</v>
      </c>
      <c r="F412" s="76"/>
      <c r="G412" s="76"/>
      <c r="H412" s="76" t="s">
        <v>592</v>
      </c>
      <c r="I412" s="76"/>
      <c r="J412" s="76"/>
      <c r="K412" s="76" t="s">
        <v>1057</v>
      </c>
      <c r="L412" s="76" t="s">
        <v>488</v>
      </c>
      <c r="M412" s="76" t="s">
        <v>1904</v>
      </c>
      <c r="N412" s="64"/>
      <c r="O412" s="64"/>
      <c r="P412" s="64"/>
    </row>
    <row r="413" spans="2:16">
      <c r="B413" s="76" t="s">
        <v>592</v>
      </c>
      <c r="C413" s="76"/>
      <c r="D413" s="76"/>
      <c r="E413" s="76" t="s">
        <v>592</v>
      </c>
      <c r="F413" s="76"/>
      <c r="G413" s="76"/>
      <c r="H413" s="76" t="s">
        <v>592</v>
      </c>
      <c r="I413" s="76"/>
      <c r="J413" s="76"/>
      <c r="K413" s="76" t="s">
        <v>1058</v>
      </c>
      <c r="L413" s="76" t="s">
        <v>489</v>
      </c>
      <c r="M413" s="76" t="s">
        <v>2003</v>
      </c>
      <c r="N413" s="64"/>
      <c r="O413" s="64"/>
      <c r="P413" s="64"/>
    </row>
    <row r="414" spans="2:16">
      <c r="B414" s="76" t="s">
        <v>592</v>
      </c>
      <c r="C414" s="76"/>
      <c r="D414" s="76"/>
      <c r="E414" s="76" t="s">
        <v>592</v>
      </c>
      <c r="F414" s="76"/>
      <c r="G414" s="76"/>
      <c r="H414" s="76" t="s">
        <v>592</v>
      </c>
      <c r="I414" s="76"/>
      <c r="J414" s="76"/>
      <c r="K414" s="76" t="s">
        <v>1059</v>
      </c>
      <c r="L414" s="76" t="s">
        <v>490</v>
      </c>
      <c r="M414" s="76" t="s">
        <v>2004</v>
      </c>
      <c r="N414" s="64"/>
      <c r="O414" s="64"/>
      <c r="P414" s="64"/>
    </row>
    <row r="415" spans="2:16">
      <c r="B415" s="76" t="s">
        <v>592</v>
      </c>
      <c r="C415" s="76"/>
      <c r="D415" s="76"/>
      <c r="E415" s="76" t="s">
        <v>592</v>
      </c>
      <c r="F415" s="76"/>
      <c r="G415" s="76"/>
      <c r="H415" s="76" t="s">
        <v>592</v>
      </c>
      <c r="I415" s="76"/>
      <c r="J415" s="76"/>
      <c r="K415" s="76" t="s">
        <v>1060</v>
      </c>
      <c r="L415" s="76" t="s">
        <v>491</v>
      </c>
      <c r="M415" s="76" t="s">
        <v>2005</v>
      </c>
      <c r="N415" s="64"/>
      <c r="O415" s="64"/>
      <c r="P415" s="64"/>
    </row>
    <row r="416" spans="2:16">
      <c r="B416" s="76" t="s">
        <v>592</v>
      </c>
      <c r="C416" s="76"/>
      <c r="D416" s="76"/>
      <c r="E416" s="76" t="s">
        <v>592</v>
      </c>
      <c r="F416" s="76"/>
      <c r="G416" s="76"/>
      <c r="H416" s="76" t="s">
        <v>592</v>
      </c>
      <c r="I416" s="76"/>
      <c r="J416" s="76"/>
      <c r="K416" s="76" t="s">
        <v>753</v>
      </c>
      <c r="L416" s="76" t="s">
        <v>492</v>
      </c>
      <c r="M416" s="76" t="s">
        <v>1862</v>
      </c>
      <c r="N416" s="64"/>
      <c r="O416" s="64"/>
      <c r="P416" s="64"/>
    </row>
    <row r="417" spans="2:16">
      <c r="B417" s="76" t="s">
        <v>592</v>
      </c>
      <c r="C417" s="76"/>
      <c r="D417" s="76"/>
      <c r="E417" s="76" t="s">
        <v>592</v>
      </c>
      <c r="F417" s="76"/>
      <c r="G417" s="76"/>
      <c r="H417" s="76" t="s">
        <v>592</v>
      </c>
      <c r="I417" s="76"/>
      <c r="J417" s="76"/>
      <c r="K417" s="76" t="s">
        <v>1061</v>
      </c>
      <c r="L417" s="76" t="s">
        <v>493</v>
      </c>
      <c r="M417" s="76" t="s">
        <v>1982</v>
      </c>
      <c r="N417" s="64"/>
      <c r="O417" s="64"/>
      <c r="P417" s="64"/>
    </row>
    <row r="418" spans="2:16">
      <c r="B418" s="76" t="s">
        <v>592</v>
      </c>
      <c r="C418" s="76"/>
      <c r="D418" s="76"/>
      <c r="E418" s="76" t="s">
        <v>592</v>
      </c>
      <c r="F418" s="76"/>
      <c r="G418" s="76"/>
      <c r="H418" s="76" t="s">
        <v>592</v>
      </c>
      <c r="I418" s="76"/>
      <c r="J418" s="76"/>
      <c r="K418" s="76" t="s">
        <v>1062</v>
      </c>
      <c r="L418" s="76" t="s">
        <v>494</v>
      </c>
      <c r="M418" s="76" t="s">
        <v>2006</v>
      </c>
      <c r="N418" s="64"/>
      <c r="O418" s="64"/>
      <c r="P418" s="64"/>
    </row>
    <row r="419" spans="2:16">
      <c r="B419" s="76" t="s">
        <v>592</v>
      </c>
      <c r="C419" s="76"/>
      <c r="D419" s="76"/>
      <c r="E419" s="76" t="s">
        <v>592</v>
      </c>
      <c r="F419" s="76"/>
      <c r="G419" s="76"/>
      <c r="H419" s="76" t="s">
        <v>592</v>
      </c>
      <c r="I419" s="76"/>
      <c r="J419" s="76"/>
      <c r="K419" s="76" t="s">
        <v>1063</v>
      </c>
      <c r="L419" s="76" t="s">
        <v>495</v>
      </c>
      <c r="M419" s="76" t="s">
        <v>2007</v>
      </c>
      <c r="N419" s="64"/>
      <c r="O419" s="64"/>
      <c r="P419" s="64"/>
    </row>
    <row r="420" spans="2:16">
      <c r="B420" s="76" t="s">
        <v>592</v>
      </c>
      <c r="C420" s="76"/>
      <c r="D420" s="76"/>
      <c r="E420" s="76" t="s">
        <v>592</v>
      </c>
      <c r="F420" s="76"/>
      <c r="G420" s="76"/>
      <c r="H420" s="76" t="s">
        <v>592</v>
      </c>
      <c r="I420" s="76"/>
      <c r="J420" s="76"/>
      <c r="K420" s="76" t="s">
        <v>1064</v>
      </c>
      <c r="L420" s="76" t="s">
        <v>496</v>
      </c>
      <c r="M420" s="76" t="s">
        <v>1691</v>
      </c>
      <c r="N420" s="64"/>
      <c r="O420" s="64"/>
      <c r="P420" s="64"/>
    </row>
    <row r="421" spans="2:16">
      <c r="B421" s="76" t="s">
        <v>592</v>
      </c>
      <c r="C421" s="76"/>
      <c r="D421" s="76"/>
      <c r="E421" s="76" t="s">
        <v>592</v>
      </c>
      <c r="F421" s="76"/>
      <c r="G421" s="76"/>
      <c r="H421" s="76" t="s">
        <v>592</v>
      </c>
      <c r="I421" s="76"/>
      <c r="J421" s="76"/>
      <c r="K421" s="76" t="s">
        <v>1065</v>
      </c>
      <c r="L421" s="76" t="s">
        <v>497</v>
      </c>
      <c r="M421" s="76" t="s">
        <v>2008</v>
      </c>
      <c r="N421" s="64"/>
      <c r="O421" s="64"/>
      <c r="P421" s="64"/>
    </row>
    <row r="422" spans="2:16">
      <c r="B422" s="76" t="s">
        <v>592</v>
      </c>
      <c r="C422" s="76"/>
      <c r="D422" s="76"/>
      <c r="E422" s="76" t="s">
        <v>592</v>
      </c>
      <c r="F422" s="76"/>
      <c r="G422" s="76"/>
      <c r="H422" s="76" t="s">
        <v>592</v>
      </c>
      <c r="I422" s="76"/>
      <c r="J422" s="76"/>
      <c r="K422" s="76" t="s">
        <v>603</v>
      </c>
      <c r="L422" s="76" t="s">
        <v>498</v>
      </c>
      <c r="M422" s="76" t="s">
        <v>2009</v>
      </c>
      <c r="N422" s="64"/>
      <c r="O422" s="64"/>
      <c r="P422" s="64"/>
    </row>
    <row r="423" spans="2:16">
      <c r="B423" s="76" t="s">
        <v>592</v>
      </c>
      <c r="C423" s="76"/>
      <c r="D423" s="76"/>
      <c r="E423" s="76" t="s">
        <v>592</v>
      </c>
      <c r="F423" s="76"/>
      <c r="G423" s="76"/>
      <c r="H423" s="76" t="s">
        <v>592</v>
      </c>
      <c r="I423" s="76"/>
      <c r="J423" s="76"/>
      <c r="K423" s="76" t="s">
        <v>604</v>
      </c>
      <c r="L423" s="76" t="s">
        <v>499</v>
      </c>
      <c r="M423" s="76" t="s">
        <v>2010</v>
      </c>
      <c r="N423" s="64"/>
      <c r="O423" s="64"/>
      <c r="P423" s="64"/>
    </row>
    <row r="424" spans="2:16">
      <c r="B424" s="76" t="s">
        <v>592</v>
      </c>
      <c r="C424" s="76"/>
      <c r="D424" s="76"/>
      <c r="E424" s="76" t="s">
        <v>592</v>
      </c>
      <c r="F424" s="76"/>
      <c r="G424" s="76"/>
      <c r="H424" s="76" t="s">
        <v>592</v>
      </c>
      <c r="I424" s="76"/>
      <c r="J424" s="76"/>
      <c r="K424" s="76" t="s">
        <v>1066</v>
      </c>
      <c r="L424" s="76" t="s">
        <v>500</v>
      </c>
      <c r="M424" s="76" t="s">
        <v>2011</v>
      </c>
      <c r="N424" s="64"/>
      <c r="O424" s="64"/>
      <c r="P424" s="64"/>
    </row>
    <row r="425" spans="2:16">
      <c r="B425" s="76" t="s">
        <v>592</v>
      </c>
      <c r="C425" s="76"/>
      <c r="D425" s="76"/>
      <c r="E425" s="76" t="s">
        <v>592</v>
      </c>
      <c r="F425" s="76"/>
      <c r="G425" s="76"/>
      <c r="H425" s="76" t="s">
        <v>592</v>
      </c>
      <c r="I425" s="76"/>
      <c r="J425" s="76"/>
      <c r="K425" s="76" t="s">
        <v>1067</v>
      </c>
      <c r="L425" s="76" t="s">
        <v>501</v>
      </c>
      <c r="M425" s="76" t="s">
        <v>1716</v>
      </c>
      <c r="N425" s="64"/>
      <c r="O425" s="64"/>
      <c r="P425" s="64"/>
    </row>
    <row r="426" spans="2:16">
      <c r="B426" s="76" t="s">
        <v>592</v>
      </c>
      <c r="C426" s="76"/>
      <c r="D426" s="76"/>
      <c r="E426" s="76" t="s">
        <v>592</v>
      </c>
      <c r="F426" s="76"/>
      <c r="G426" s="76"/>
      <c r="H426" s="76" t="s">
        <v>592</v>
      </c>
      <c r="I426" s="76"/>
      <c r="J426" s="76"/>
      <c r="K426" s="76" t="s">
        <v>1068</v>
      </c>
      <c r="L426" s="76" t="s">
        <v>502</v>
      </c>
      <c r="M426" s="76" t="s">
        <v>1973</v>
      </c>
      <c r="N426" s="64"/>
      <c r="O426" s="64"/>
      <c r="P426" s="64"/>
    </row>
    <row r="427" spans="2:16">
      <c r="B427" s="76" t="s">
        <v>592</v>
      </c>
      <c r="C427" s="76"/>
      <c r="D427" s="76"/>
      <c r="E427" s="76" t="s">
        <v>592</v>
      </c>
      <c r="F427" s="76"/>
      <c r="G427" s="76"/>
      <c r="H427" s="76" t="s">
        <v>592</v>
      </c>
      <c r="I427" s="76"/>
      <c r="J427" s="76"/>
      <c r="K427" s="76" t="s">
        <v>1069</v>
      </c>
      <c r="L427" s="76" t="s">
        <v>503</v>
      </c>
      <c r="M427" s="76" t="s">
        <v>1832</v>
      </c>
      <c r="N427" s="64"/>
      <c r="O427" s="64"/>
      <c r="P427" s="64"/>
    </row>
    <row r="428" spans="2:16">
      <c r="B428" s="76" t="s">
        <v>592</v>
      </c>
      <c r="C428" s="76"/>
      <c r="D428" s="76"/>
      <c r="E428" s="76" t="s">
        <v>592</v>
      </c>
      <c r="F428" s="76"/>
      <c r="G428" s="76"/>
      <c r="H428" s="76" t="s">
        <v>592</v>
      </c>
      <c r="I428" s="76"/>
      <c r="J428" s="76"/>
      <c r="K428" s="76" t="s">
        <v>1070</v>
      </c>
      <c r="L428" s="76" t="s">
        <v>504</v>
      </c>
      <c r="M428" s="76" t="s">
        <v>1889</v>
      </c>
      <c r="N428" s="64"/>
      <c r="O428" s="64"/>
      <c r="P428" s="64"/>
    </row>
    <row r="429" spans="2:16">
      <c r="B429" s="76" t="s">
        <v>592</v>
      </c>
      <c r="C429" s="76"/>
      <c r="D429" s="76"/>
      <c r="E429" s="76" t="s">
        <v>592</v>
      </c>
      <c r="F429" s="76"/>
      <c r="G429" s="76"/>
      <c r="H429" s="76" t="s">
        <v>592</v>
      </c>
      <c r="I429" s="76"/>
      <c r="J429" s="76"/>
      <c r="K429" s="76" t="s">
        <v>1071</v>
      </c>
      <c r="L429" s="76" t="s">
        <v>505</v>
      </c>
      <c r="M429" s="76" t="s">
        <v>1651</v>
      </c>
      <c r="N429" s="64"/>
      <c r="O429" s="64"/>
      <c r="P429" s="64"/>
    </row>
    <row r="430" spans="2:16">
      <c r="B430" s="76" t="s">
        <v>592</v>
      </c>
      <c r="C430" s="76"/>
      <c r="D430" s="76"/>
      <c r="E430" s="76" t="s">
        <v>592</v>
      </c>
      <c r="F430" s="76"/>
      <c r="G430" s="76"/>
      <c r="H430" s="76" t="s">
        <v>592</v>
      </c>
      <c r="I430" s="76"/>
      <c r="J430" s="76"/>
      <c r="K430" s="76" t="s">
        <v>754</v>
      </c>
      <c r="L430" s="76" t="s">
        <v>506</v>
      </c>
      <c r="M430" s="76" t="s">
        <v>2012</v>
      </c>
      <c r="N430" s="64"/>
      <c r="O430" s="64"/>
      <c r="P430" s="64"/>
    </row>
    <row r="431" spans="2:16">
      <c r="B431" s="76" t="s">
        <v>592</v>
      </c>
      <c r="C431" s="76"/>
      <c r="D431" s="76"/>
      <c r="E431" s="76" t="s">
        <v>592</v>
      </c>
      <c r="F431" s="76"/>
      <c r="G431" s="76"/>
      <c r="H431" s="76" t="s">
        <v>592</v>
      </c>
      <c r="I431" s="76"/>
      <c r="J431" s="76"/>
      <c r="K431" s="76" t="s">
        <v>1072</v>
      </c>
      <c r="L431" s="76" t="s">
        <v>507</v>
      </c>
      <c r="M431" s="76" t="s">
        <v>1885</v>
      </c>
      <c r="N431" s="64"/>
      <c r="O431" s="64"/>
      <c r="P431" s="64"/>
    </row>
    <row r="432" spans="2:16">
      <c r="B432" s="76" t="s">
        <v>592</v>
      </c>
      <c r="C432" s="76"/>
      <c r="D432" s="76"/>
      <c r="E432" s="76" t="s">
        <v>592</v>
      </c>
      <c r="F432" s="76"/>
      <c r="G432" s="76"/>
      <c r="H432" s="76" t="s">
        <v>592</v>
      </c>
      <c r="I432" s="76"/>
      <c r="J432" s="76"/>
      <c r="K432" s="76" t="s">
        <v>1073</v>
      </c>
      <c r="L432" s="76" t="s">
        <v>508</v>
      </c>
      <c r="M432" s="76" t="s">
        <v>2013</v>
      </c>
      <c r="N432" s="64"/>
      <c r="O432" s="64"/>
      <c r="P432" s="64"/>
    </row>
    <row r="433" spans="2:16">
      <c r="B433" s="76" t="s">
        <v>592</v>
      </c>
      <c r="C433" s="76"/>
      <c r="D433" s="76"/>
      <c r="E433" s="76" t="s">
        <v>592</v>
      </c>
      <c r="F433" s="76"/>
      <c r="G433" s="76"/>
      <c r="H433" s="76" t="s">
        <v>592</v>
      </c>
      <c r="I433" s="76"/>
      <c r="J433" s="76"/>
      <c r="K433" s="76" t="s">
        <v>1074</v>
      </c>
      <c r="L433" s="76" t="s">
        <v>509</v>
      </c>
      <c r="M433" s="76" t="s">
        <v>2014</v>
      </c>
      <c r="N433" s="64"/>
      <c r="O433" s="64"/>
      <c r="P433" s="64"/>
    </row>
    <row r="434" spans="2:16">
      <c r="B434" s="76" t="s">
        <v>592</v>
      </c>
      <c r="C434" s="76"/>
      <c r="D434" s="76"/>
      <c r="E434" s="76" t="s">
        <v>592</v>
      </c>
      <c r="F434" s="76"/>
      <c r="G434" s="76"/>
      <c r="H434" s="76" t="s">
        <v>592</v>
      </c>
      <c r="I434" s="76"/>
      <c r="J434" s="76"/>
      <c r="K434" s="76" t="s">
        <v>1446</v>
      </c>
      <c r="L434" s="76" t="s">
        <v>1447</v>
      </c>
      <c r="M434" s="76" t="s">
        <v>1808</v>
      </c>
      <c r="N434" s="64"/>
      <c r="O434" s="64"/>
      <c r="P434" s="64"/>
    </row>
    <row r="435" spans="2:16">
      <c r="B435" s="76" t="s">
        <v>592</v>
      </c>
      <c r="C435" s="76"/>
      <c r="D435" s="76"/>
      <c r="E435" s="76" t="s">
        <v>592</v>
      </c>
      <c r="F435" s="76"/>
      <c r="G435" s="76"/>
      <c r="H435" s="76" t="s">
        <v>592</v>
      </c>
      <c r="I435" s="76"/>
      <c r="J435" s="76"/>
      <c r="K435" s="76" t="s">
        <v>1075</v>
      </c>
      <c r="L435" s="76" t="s">
        <v>511</v>
      </c>
      <c r="M435" s="76" t="s">
        <v>2015</v>
      </c>
      <c r="N435" s="64"/>
      <c r="O435" s="64"/>
      <c r="P435" s="64"/>
    </row>
    <row r="436" spans="2:16">
      <c r="B436" s="76" t="s">
        <v>592</v>
      </c>
      <c r="C436" s="76"/>
      <c r="D436" s="76"/>
      <c r="E436" s="76" t="s">
        <v>592</v>
      </c>
      <c r="F436" s="76"/>
      <c r="G436" s="76"/>
      <c r="H436" s="76" t="s">
        <v>592</v>
      </c>
      <c r="I436" s="76"/>
      <c r="J436" s="76"/>
      <c r="K436" s="76" t="s">
        <v>1076</v>
      </c>
      <c r="L436" s="76" t="s">
        <v>512</v>
      </c>
      <c r="M436" s="76" t="s">
        <v>2016</v>
      </c>
      <c r="N436" s="64"/>
      <c r="O436" s="64"/>
      <c r="P436" s="64"/>
    </row>
    <row r="437" spans="2:16">
      <c r="B437" s="76" t="s">
        <v>592</v>
      </c>
      <c r="C437" s="76"/>
      <c r="D437" s="76"/>
      <c r="E437" s="76" t="s">
        <v>592</v>
      </c>
      <c r="F437" s="76"/>
      <c r="G437" s="76"/>
      <c r="H437" s="76" t="s">
        <v>592</v>
      </c>
      <c r="I437" s="76"/>
      <c r="J437" s="76"/>
      <c r="K437" s="76" t="s">
        <v>1077</v>
      </c>
      <c r="L437" s="76" t="s">
        <v>513</v>
      </c>
      <c r="M437" s="76" t="s">
        <v>1834</v>
      </c>
      <c r="N437" s="64"/>
      <c r="O437" s="64"/>
      <c r="P437" s="64"/>
    </row>
    <row r="438" spans="2:16">
      <c r="B438" s="76" t="s">
        <v>592</v>
      </c>
      <c r="C438" s="76"/>
      <c r="D438" s="76"/>
      <c r="E438" s="76" t="s">
        <v>592</v>
      </c>
      <c r="F438" s="76"/>
      <c r="G438" s="76"/>
      <c r="H438" s="76" t="s">
        <v>592</v>
      </c>
      <c r="I438" s="76"/>
      <c r="J438" s="76"/>
      <c r="K438" s="76" t="s">
        <v>1078</v>
      </c>
      <c r="L438" s="76" t="s">
        <v>514</v>
      </c>
      <c r="M438" s="76" t="s">
        <v>1883</v>
      </c>
      <c r="N438" s="64"/>
      <c r="O438" s="64"/>
      <c r="P438" s="64"/>
    </row>
    <row r="439" spans="2:16">
      <c r="B439" s="76" t="s">
        <v>592</v>
      </c>
      <c r="C439" s="76"/>
      <c r="D439" s="76"/>
      <c r="E439" s="76" t="s">
        <v>592</v>
      </c>
      <c r="F439" s="76"/>
      <c r="G439" s="76"/>
      <c r="H439" s="76" t="s">
        <v>592</v>
      </c>
      <c r="I439" s="76"/>
      <c r="J439" s="76"/>
      <c r="K439" s="76" t="s">
        <v>1079</v>
      </c>
      <c r="L439" s="76" t="s">
        <v>515</v>
      </c>
      <c r="M439" s="76" t="s">
        <v>1926</v>
      </c>
      <c r="N439" s="64"/>
      <c r="O439" s="64"/>
      <c r="P439" s="64"/>
    </row>
    <row r="440" spans="2:16">
      <c r="B440" s="76" t="s">
        <v>592</v>
      </c>
      <c r="C440" s="76"/>
      <c r="D440" s="76"/>
      <c r="E440" s="76" t="s">
        <v>592</v>
      </c>
      <c r="F440" s="76"/>
      <c r="G440" s="76"/>
      <c r="H440" s="76" t="s">
        <v>592</v>
      </c>
      <c r="I440" s="76"/>
      <c r="J440" s="76"/>
      <c r="K440" s="76" t="s">
        <v>1080</v>
      </c>
      <c r="L440" s="76" t="s">
        <v>516</v>
      </c>
      <c r="M440" s="76" t="s">
        <v>1648</v>
      </c>
      <c r="N440" s="64"/>
      <c r="O440" s="64"/>
      <c r="P440" s="64"/>
    </row>
    <row r="441" spans="2:16">
      <c r="B441" s="76" t="s">
        <v>592</v>
      </c>
      <c r="C441" s="76"/>
      <c r="D441" s="76"/>
      <c r="E441" s="76" t="s">
        <v>592</v>
      </c>
      <c r="F441" s="76"/>
      <c r="G441" s="76"/>
      <c r="H441" s="76" t="s">
        <v>592</v>
      </c>
      <c r="I441" s="76"/>
      <c r="J441" s="76"/>
      <c r="K441" s="76" t="s">
        <v>1081</v>
      </c>
      <c r="L441" s="76" t="s">
        <v>517</v>
      </c>
      <c r="M441" s="76" t="s">
        <v>1699</v>
      </c>
      <c r="N441" s="64"/>
      <c r="O441" s="64"/>
      <c r="P441" s="64"/>
    </row>
    <row r="442" spans="2:16">
      <c r="B442" s="76" t="s">
        <v>592</v>
      </c>
      <c r="C442" s="76"/>
      <c r="D442" s="76"/>
      <c r="E442" s="76" t="s">
        <v>592</v>
      </c>
      <c r="F442" s="76"/>
      <c r="G442" s="76"/>
      <c r="H442" s="76" t="s">
        <v>592</v>
      </c>
      <c r="I442" s="76"/>
      <c r="J442" s="76"/>
      <c r="K442" s="76" t="s">
        <v>1082</v>
      </c>
      <c r="L442" s="76" t="s">
        <v>518</v>
      </c>
      <c r="M442" s="76" t="s">
        <v>1974</v>
      </c>
      <c r="N442" s="64"/>
      <c r="O442" s="64"/>
      <c r="P442" s="64"/>
    </row>
    <row r="443" spans="2:16">
      <c r="B443" s="76" t="s">
        <v>592</v>
      </c>
      <c r="C443" s="76"/>
      <c r="D443" s="76"/>
      <c r="E443" s="76" t="s">
        <v>592</v>
      </c>
      <c r="F443" s="76"/>
      <c r="G443" s="76"/>
      <c r="H443" s="76" t="s">
        <v>592</v>
      </c>
      <c r="I443" s="76"/>
      <c r="J443" s="76"/>
      <c r="K443" s="76" t="s">
        <v>1083</v>
      </c>
      <c r="L443" s="76" t="s">
        <v>519</v>
      </c>
      <c r="M443" s="76" t="s">
        <v>1649</v>
      </c>
      <c r="N443" s="64"/>
      <c r="O443" s="64"/>
      <c r="P443" s="64"/>
    </row>
    <row r="444" spans="2:16">
      <c r="B444" s="76" t="s">
        <v>592</v>
      </c>
      <c r="C444" s="76"/>
      <c r="D444" s="76"/>
      <c r="E444" s="76" t="s">
        <v>592</v>
      </c>
      <c r="F444" s="76"/>
      <c r="G444" s="76"/>
      <c r="H444" s="76" t="s">
        <v>592</v>
      </c>
      <c r="I444" s="76"/>
      <c r="J444" s="76"/>
      <c r="K444" s="76" t="s">
        <v>1084</v>
      </c>
      <c r="L444" s="76" t="s">
        <v>520</v>
      </c>
      <c r="M444" s="76" t="s">
        <v>1832</v>
      </c>
      <c r="N444" s="64"/>
      <c r="O444" s="64"/>
      <c r="P444" s="64"/>
    </row>
    <row r="445" spans="2:16">
      <c r="B445" s="76" t="s">
        <v>592</v>
      </c>
      <c r="C445" s="76"/>
      <c r="D445" s="76"/>
      <c r="E445" s="76" t="s">
        <v>592</v>
      </c>
      <c r="F445" s="76"/>
      <c r="G445" s="76"/>
      <c r="H445" s="76" t="s">
        <v>592</v>
      </c>
      <c r="I445" s="76"/>
      <c r="J445" s="76"/>
      <c r="K445" s="76" t="s">
        <v>1085</v>
      </c>
      <c r="L445" s="76" t="s">
        <v>521</v>
      </c>
      <c r="M445" s="76" t="s">
        <v>2017</v>
      </c>
      <c r="N445" s="64"/>
      <c r="O445" s="64"/>
      <c r="P445" s="64"/>
    </row>
    <row r="446" spans="2:16">
      <c r="B446" s="76" t="s">
        <v>592</v>
      </c>
      <c r="C446" s="76"/>
      <c r="D446" s="76"/>
      <c r="E446" s="76" t="s">
        <v>592</v>
      </c>
      <c r="F446" s="76"/>
      <c r="G446" s="76"/>
      <c r="H446" s="76" t="s">
        <v>592</v>
      </c>
      <c r="I446" s="76"/>
      <c r="J446" s="76"/>
      <c r="K446" s="76" t="s">
        <v>1086</v>
      </c>
      <c r="L446" s="76" t="s">
        <v>139</v>
      </c>
      <c r="M446" s="76" t="s">
        <v>2018</v>
      </c>
      <c r="N446" s="64"/>
      <c r="O446" s="64"/>
      <c r="P446" s="64"/>
    </row>
    <row r="447" spans="2:16">
      <c r="B447" s="76" t="s">
        <v>592</v>
      </c>
      <c r="C447" s="76"/>
      <c r="D447" s="76"/>
      <c r="E447" s="76" t="s">
        <v>592</v>
      </c>
      <c r="F447" s="76"/>
      <c r="G447" s="76"/>
      <c r="H447" s="76" t="s">
        <v>592</v>
      </c>
      <c r="I447" s="76"/>
      <c r="J447" s="76"/>
      <c r="K447" s="76" t="s">
        <v>756</v>
      </c>
      <c r="L447" s="76" t="s">
        <v>522</v>
      </c>
      <c r="M447" s="76" t="s">
        <v>2019</v>
      </c>
      <c r="N447" s="64"/>
      <c r="O447" s="64"/>
      <c r="P447" s="64"/>
    </row>
    <row r="448" spans="2:16">
      <c r="B448" s="76" t="s">
        <v>592</v>
      </c>
      <c r="C448" s="76"/>
      <c r="D448" s="76"/>
      <c r="E448" s="76" t="s">
        <v>592</v>
      </c>
      <c r="F448" s="76"/>
      <c r="G448" s="76"/>
      <c r="H448" s="76" t="s">
        <v>592</v>
      </c>
      <c r="I448" s="76"/>
      <c r="J448" s="76"/>
      <c r="K448" s="76" t="s">
        <v>1087</v>
      </c>
      <c r="L448" s="76" t="s">
        <v>523</v>
      </c>
      <c r="M448" s="76" t="s">
        <v>2020</v>
      </c>
      <c r="N448" s="64"/>
      <c r="O448" s="64"/>
      <c r="P448" s="64"/>
    </row>
    <row r="449" spans="2:16">
      <c r="B449" s="76" t="s">
        <v>592</v>
      </c>
      <c r="C449" s="76"/>
      <c r="D449" s="76"/>
      <c r="E449" s="76" t="s">
        <v>592</v>
      </c>
      <c r="F449" s="76"/>
      <c r="G449" s="76"/>
      <c r="H449" s="76" t="s">
        <v>592</v>
      </c>
      <c r="I449" s="76"/>
      <c r="J449" s="76"/>
      <c r="K449" s="76" t="s">
        <v>1088</v>
      </c>
      <c r="L449" s="76" t="s">
        <v>524</v>
      </c>
      <c r="M449" s="76" t="s">
        <v>2021</v>
      </c>
      <c r="N449" s="64"/>
      <c r="O449" s="64"/>
      <c r="P449" s="64"/>
    </row>
    <row r="450" spans="2:16">
      <c r="B450" s="76" t="s">
        <v>592</v>
      </c>
      <c r="C450" s="76"/>
      <c r="D450" s="76"/>
      <c r="E450" s="76" t="s">
        <v>592</v>
      </c>
      <c r="F450" s="76"/>
      <c r="G450" s="76"/>
      <c r="H450" s="76" t="s">
        <v>592</v>
      </c>
      <c r="I450" s="76"/>
      <c r="J450" s="76"/>
      <c r="K450" s="76" t="s">
        <v>1089</v>
      </c>
      <c r="L450" s="76" t="s">
        <v>525</v>
      </c>
      <c r="M450" s="76" t="s">
        <v>2022</v>
      </c>
      <c r="N450" s="64"/>
      <c r="O450" s="64"/>
      <c r="P450" s="64"/>
    </row>
    <row r="451" spans="2:16">
      <c r="B451" s="76" t="s">
        <v>592</v>
      </c>
      <c r="C451" s="76"/>
      <c r="D451" s="76"/>
      <c r="E451" s="76" t="s">
        <v>592</v>
      </c>
      <c r="F451" s="76"/>
      <c r="G451" s="76"/>
      <c r="H451" s="76" t="s">
        <v>592</v>
      </c>
      <c r="I451" s="76"/>
      <c r="J451" s="76"/>
      <c r="K451" s="76" t="s">
        <v>757</v>
      </c>
      <c r="L451" s="76" t="s">
        <v>526</v>
      </c>
      <c r="M451" s="76" t="s">
        <v>1703</v>
      </c>
      <c r="N451" s="64"/>
      <c r="O451" s="64"/>
      <c r="P451" s="64"/>
    </row>
    <row r="452" spans="2:16">
      <c r="B452" s="76" t="s">
        <v>592</v>
      </c>
      <c r="C452" s="76"/>
      <c r="D452" s="76"/>
      <c r="E452" s="76" t="s">
        <v>592</v>
      </c>
      <c r="F452" s="76"/>
      <c r="G452" s="76"/>
      <c r="H452" s="76" t="s">
        <v>592</v>
      </c>
      <c r="I452" s="76"/>
      <c r="J452" s="76"/>
      <c r="K452" s="76" t="s">
        <v>1090</v>
      </c>
      <c r="L452" s="76" t="s">
        <v>527</v>
      </c>
      <c r="M452" s="76" t="s">
        <v>1880</v>
      </c>
      <c r="N452" s="64"/>
      <c r="O452" s="64"/>
      <c r="P452" s="64"/>
    </row>
    <row r="453" spans="2:16">
      <c r="B453" s="76" t="s">
        <v>592</v>
      </c>
      <c r="C453" s="76"/>
      <c r="D453" s="76"/>
      <c r="E453" s="76" t="s">
        <v>592</v>
      </c>
      <c r="F453" s="76"/>
      <c r="G453" s="76"/>
      <c r="H453" s="76" t="s">
        <v>592</v>
      </c>
      <c r="I453" s="76"/>
      <c r="J453" s="76"/>
      <c r="K453" s="76" t="s">
        <v>1091</v>
      </c>
      <c r="L453" s="76" t="s">
        <v>528</v>
      </c>
      <c r="M453" s="76" t="s">
        <v>1957</v>
      </c>
      <c r="N453" s="64"/>
      <c r="O453" s="64"/>
      <c r="P453" s="64"/>
    </row>
    <row r="454" spans="2:16">
      <c r="B454" s="76" t="s">
        <v>592</v>
      </c>
      <c r="C454" s="76"/>
      <c r="D454" s="76"/>
      <c r="E454" s="76" t="s">
        <v>592</v>
      </c>
      <c r="F454" s="76"/>
      <c r="G454" s="76"/>
      <c r="H454" s="76" t="s">
        <v>592</v>
      </c>
      <c r="I454" s="76"/>
      <c r="J454" s="76"/>
      <c r="K454" s="76" t="s">
        <v>1092</v>
      </c>
      <c r="L454" s="76" t="s">
        <v>529</v>
      </c>
      <c r="M454" s="76" t="s">
        <v>2023</v>
      </c>
      <c r="N454" s="64"/>
      <c r="O454" s="64"/>
      <c r="P454" s="64"/>
    </row>
    <row r="455" spans="2:16">
      <c r="B455" s="76" t="s">
        <v>592</v>
      </c>
      <c r="C455" s="76"/>
      <c r="D455" s="76"/>
      <c r="E455" s="76" t="s">
        <v>592</v>
      </c>
      <c r="F455" s="76"/>
      <c r="G455" s="76"/>
      <c r="H455" s="76" t="s">
        <v>592</v>
      </c>
      <c r="I455" s="76"/>
      <c r="J455" s="76"/>
      <c r="K455" s="76" t="s">
        <v>1093</v>
      </c>
      <c r="L455" s="76" t="s">
        <v>530</v>
      </c>
      <c r="M455" s="76" t="s">
        <v>2024</v>
      </c>
      <c r="N455" s="64"/>
      <c r="O455" s="64"/>
      <c r="P455" s="64"/>
    </row>
    <row r="456" spans="2:16">
      <c r="B456" s="76" t="s">
        <v>592</v>
      </c>
      <c r="C456" s="76"/>
      <c r="D456" s="76"/>
      <c r="E456" s="76" t="s">
        <v>592</v>
      </c>
      <c r="F456" s="76"/>
      <c r="G456" s="76"/>
      <c r="H456" s="76" t="s">
        <v>592</v>
      </c>
      <c r="I456" s="76"/>
      <c r="J456" s="76"/>
      <c r="K456" s="76" t="s">
        <v>1094</v>
      </c>
      <c r="L456" s="76" t="s">
        <v>531</v>
      </c>
      <c r="M456" s="76" t="s">
        <v>2025</v>
      </c>
      <c r="N456" s="64"/>
      <c r="O456" s="64"/>
      <c r="P456" s="64"/>
    </row>
    <row r="457" spans="2:16">
      <c r="B457" s="76" t="s">
        <v>592</v>
      </c>
      <c r="C457" s="76"/>
      <c r="D457" s="76"/>
      <c r="E457" s="76" t="s">
        <v>592</v>
      </c>
      <c r="F457" s="76"/>
      <c r="G457" s="76"/>
      <c r="H457" s="76" t="s">
        <v>592</v>
      </c>
      <c r="I457" s="76"/>
      <c r="J457" s="76"/>
      <c r="K457" s="76" t="s">
        <v>1095</v>
      </c>
      <c r="L457" s="76" t="s">
        <v>532</v>
      </c>
      <c r="M457" s="76" t="s">
        <v>1887</v>
      </c>
      <c r="N457" s="64"/>
      <c r="O457" s="64"/>
      <c r="P457" s="64"/>
    </row>
    <row r="458" spans="2:16">
      <c r="B458" s="76" t="s">
        <v>592</v>
      </c>
      <c r="C458" s="76"/>
      <c r="D458" s="76"/>
      <c r="E458" s="76" t="s">
        <v>592</v>
      </c>
      <c r="F458" s="76"/>
      <c r="G458" s="76"/>
      <c r="H458" s="76" t="s">
        <v>592</v>
      </c>
      <c r="I458" s="76"/>
      <c r="J458" s="76"/>
      <c r="K458" s="76" t="s">
        <v>1096</v>
      </c>
      <c r="L458" s="76" t="s">
        <v>533</v>
      </c>
      <c r="M458" s="76" t="s">
        <v>1618</v>
      </c>
      <c r="N458" s="64"/>
      <c r="O458" s="64"/>
      <c r="P458" s="64"/>
    </row>
    <row r="459" spans="2:16">
      <c r="B459" s="76" t="s">
        <v>592</v>
      </c>
      <c r="C459" s="76"/>
      <c r="D459" s="76"/>
      <c r="E459" s="76" t="s">
        <v>592</v>
      </c>
      <c r="F459" s="76"/>
      <c r="G459" s="76"/>
      <c r="H459" s="76" t="s">
        <v>592</v>
      </c>
      <c r="I459" s="76"/>
      <c r="J459" s="76"/>
      <c r="K459" s="76" t="s">
        <v>1097</v>
      </c>
      <c r="L459" s="76" t="s">
        <v>534</v>
      </c>
      <c r="M459" s="76" t="s">
        <v>2026</v>
      </c>
      <c r="N459" s="64"/>
      <c r="O459" s="64"/>
      <c r="P459" s="64"/>
    </row>
    <row r="460" spans="2:16">
      <c r="B460" s="76" t="s">
        <v>592</v>
      </c>
      <c r="C460" s="76"/>
      <c r="D460" s="76"/>
      <c r="E460" s="76" t="s">
        <v>592</v>
      </c>
      <c r="F460" s="76"/>
      <c r="G460" s="76"/>
      <c r="H460" s="76" t="s">
        <v>592</v>
      </c>
      <c r="I460" s="76"/>
      <c r="J460" s="76"/>
      <c r="K460" s="76" t="s">
        <v>1098</v>
      </c>
      <c r="L460" s="76" t="s">
        <v>535</v>
      </c>
      <c r="M460" s="76" t="s">
        <v>2027</v>
      </c>
      <c r="N460" s="64"/>
      <c r="O460" s="64"/>
      <c r="P460" s="64"/>
    </row>
    <row r="461" spans="2:16">
      <c r="B461" s="76" t="s">
        <v>592</v>
      </c>
      <c r="C461" s="76"/>
      <c r="D461" s="76"/>
      <c r="E461" s="76" t="s">
        <v>592</v>
      </c>
      <c r="F461" s="76"/>
      <c r="G461" s="76"/>
      <c r="H461" s="76" t="s">
        <v>592</v>
      </c>
      <c r="I461" s="76"/>
      <c r="J461" s="76"/>
      <c r="K461" s="76" t="s">
        <v>1099</v>
      </c>
      <c r="L461" s="76" t="s">
        <v>536</v>
      </c>
      <c r="M461" s="76" t="s">
        <v>2028</v>
      </c>
      <c r="N461" s="64"/>
      <c r="O461" s="64"/>
      <c r="P461" s="64"/>
    </row>
    <row r="462" spans="2:16">
      <c r="B462" s="76" t="s">
        <v>592</v>
      </c>
      <c r="C462" s="76"/>
      <c r="D462" s="76"/>
      <c r="E462" s="76" t="s">
        <v>592</v>
      </c>
      <c r="F462" s="76"/>
      <c r="G462" s="76"/>
      <c r="H462" s="76" t="s">
        <v>592</v>
      </c>
      <c r="I462" s="76"/>
      <c r="J462" s="76"/>
      <c r="K462" s="76" t="s">
        <v>1100</v>
      </c>
      <c r="L462" s="76" t="s">
        <v>537</v>
      </c>
      <c r="M462" s="76" t="s">
        <v>1934</v>
      </c>
      <c r="N462" s="64"/>
      <c r="O462" s="64"/>
      <c r="P462" s="64"/>
    </row>
    <row r="463" spans="2:16">
      <c r="B463" s="76" t="s">
        <v>592</v>
      </c>
      <c r="C463" s="76"/>
      <c r="D463" s="76"/>
      <c r="E463" s="76" t="s">
        <v>592</v>
      </c>
      <c r="F463" s="76"/>
      <c r="G463" s="76"/>
      <c r="H463" s="76" t="s">
        <v>592</v>
      </c>
      <c r="I463" s="76"/>
      <c r="J463" s="76"/>
      <c r="K463" s="76" t="s">
        <v>1101</v>
      </c>
      <c r="L463" s="76" t="s">
        <v>538</v>
      </c>
      <c r="M463" s="76" t="s">
        <v>2010</v>
      </c>
      <c r="N463" s="64"/>
      <c r="O463" s="64"/>
      <c r="P463" s="64"/>
    </row>
    <row r="464" spans="2:16">
      <c r="B464" s="76" t="s">
        <v>592</v>
      </c>
      <c r="C464" s="76"/>
      <c r="D464" s="76"/>
      <c r="E464" s="76" t="s">
        <v>592</v>
      </c>
      <c r="F464" s="76"/>
      <c r="G464" s="76"/>
      <c r="H464" s="76" t="s">
        <v>592</v>
      </c>
      <c r="I464" s="76"/>
      <c r="J464" s="76"/>
      <c r="K464" s="76" t="s">
        <v>1102</v>
      </c>
      <c r="L464" s="76" t="s">
        <v>539</v>
      </c>
      <c r="M464" s="76" t="s">
        <v>1928</v>
      </c>
      <c r="N464" s="64"/>
      <c r="O464" s="64"/>
      <c r="P464" s="64"/>
    </row>
    <row r="465" spans="2:16">
      <c r="B465" s="76" t="s">
        <v>592</v>
      </c>
      <c r="C465" s="76"/>
      <c r="D465" s="76"/>
      <c r="E465" s="76" t="s">
        <v>592</v>
      </c>
      <c r="F465" s="76"/>
      <c r="G465" s="76"/>
      <c r="H465" s="76" t="s">
        <v>592</v>
      </c>
      <c r="I465" s="76"/>
      <c r="J465" s="76"/>
      <c r="K465" s="76" t="s">
        <v>1103</v>
      </c>
      <c r="L465" s="76" t="s">
        <v>540</v>
      </c>
      <c r="M465" s="76" t="s">
        <v>2029</v>
      </c>
      <c r="N465" s="64"/>
      <c r="O465" s="64"/>
      <c r="P465" s="64"/>
    </row>
    <row r="466" spans="2:16">
      <c r="B466" s="76" t="s">
        <v>592</v>
      </c>
      <c r="C466" s="76"/>
      <c r="D466" s="76"/>
      <c r="E466" s="76" t="s">
        <v>592</v>
      </c>
      <c r="F466" s="76"/>
      <c r="G466" s="76"/>
      <c r="H466" s="76" t="s">
        <v>592</v>
      </c>
      <c r="I466" s="76"/>
      <c r="J466" s="76"/>
      <c r="K466" s="76" t="s">
        <v>1104</v>
      </c>
      <c r="L466" s="76" t="s">
        <v>541</v>
      </c>
      <c r="M466" s="76" t="s">
        <v>2030</v>
      </c>
      <c r="N466" s="64"/>
      <c r="O466" s="64"/>
      <c r="P466" s="64"/>
    </row>
    <row r="467" spans="2:16">
      <c r="B467" s="76" t="s">
        <v>592</v>
      </c>
      <c r="C467" s="76"/>
      <c r="D467" s="76"/>
      <c r="E467" s="76" t="s">
        <v>592</v>
      </c>
      <c r="F467" s="76"/>
      <c r="G467" s="76"/>
      <c r="H467" s="76" t="s">
        <v>592</v>
      </c>
      <c r="I467" s="76"/>
      <c r="J467" s="76"/>
      <c r="K467" s="76" t="s">
        <v>1105</v>
      </c>
      <c r="L467" s="76" t="s">
        <v>542</v>
      </c>
      <c r="M467" s="76" t="s">
        <v>2031</v>
      </c>
      <c r="N467" s="64"/>
      <c r="O467" s="64"/>
      <c r="P467" s="64"/>
    </row>
    <row r="468" spans="2:16">
      <c r="B468" s="76" t="s">
        <v>592</v>
      </c>
      <c r="C468" s="76"/>
      <c r="D468" s="76"/>
      <c r="E468" s="76" t="s">
        <v>592</v>
      </c>
      <c r="F468" s="76"/>
      <c r="G468" s="76"/>
      <c r="H468" s="76" t="s">
        <v>592</v>
      </c>
      <c r="I468" s="76"/>
      <c r="J468" s="76"/>
      <c r="K468" s="76" t="s">
        <v>1106</v>
      </c>
      <c r="L468" s="76" t="s">
        <v>543</v>
      </c>
      <c r="M468" s="76" t="s">
        <v>2032</v>
      </c>
      <c r="N468" s="64"/>
      <c r="O468" s="64"/>
      <c r="P468" s="64"/>
    </row>
    <row r="469" spans="2:16">
      <c r="B469" s="76" t="s">
        <v>592</v>
      </c>
      <c r="C469" s="76"/>
      <c r="D469" s="76"/>
      <c r="E469" s="76" t="s">
        <v>592</v>
      </c>
      <c r="F469" s="76"/>
      <c r="G469" s="76"/>
      <c r="H469" s="76" t="s">
        <v>592</v>
      </c>
      <c r="I469" s="76"/>
      <c r="J469" s="76"/>
      <c r="K469" s="76" t="s">
        <v>1107</v>
      </c>
      <c r="L469" s="76" t="s">
        <v>544</v>
      </c>
      <c r="M469" s="76" t="s">
        <v>2033</v>
      </c>
      <c r="N469" s="64"/>
      <c r="O469" s="64"/>
      <c r="P469" s="64"/>
    </row>
    <row r="470" spans="2:16">
      <c r="B470" s="76" t="s">
        <v>592</v>
      </c>
      <c r="C470" s="76"/>
      <c r="D470" s="76"/>
      <c r="E470" s="76" t="s">
        <v>592</v>
      </c>
      <c r="F470" s="76"/>
      <c r="G470" s="76"/>
      <c r="H470" s="76" t="s">
        <v>592</v>
      </c>
      <c r="I470" s="76"/>
      <c r="J470" s="76"/>
      <c r="K470" s="76" t="s">
        <v>1108</v>
      </c>
      <c r="L470" s="76" t="s">
        <v>545</v>
      </c>
      <c r="M470" s="76" t="s">
        <v>2034</v>
      </c>
      <c r="N470" s="64"/>
      <c r="O470" s="64"/>
      <c r="P470" s="64"/>
    </row>
    <row r="471" spans="2:16">
      <c r="B471" s="76" t="s">
        <v>592</v>
      </c>
      <c r="C471" s="76"/>
      <c r="D471" s="76"/>
      <c r="E471" s="76" t="s">
        <v>592</v>
      </c>
      <c r="F471" s="76"/>
      <c r="G471" s="76"/>
      <c r="H471" s="76" t="s">
        <v>592</v>
      </c>
      <c r="I471" s="76"/>
      <c r="J471" s="76"/>
      <c r="K471" s="76" t="s">
        <v>1109</v>
      </c>
      <c r="L471" s="76" t="s">
        <v>546</v>
      </c>
      <c r="M471" s="76" t="s">
        <v>2035</v>
      </c>
      <c r="N471" s="64"/>
      <c r="O471" s="64"/>
      <c r="P471" s="64"/>
    </row>
    <row r="472" spans="2:16">
      <c r="B472" s="76" t="s">
        <v>592</v>
      </c>
      <c r="C472" s="76"/>
      <c r="D472" s="76"/>
      <c r="E472" s="76" t="s">
        <v>592</v>
      </c>
      <c r="F472" s="76"/>
      <c r="G472" s="76"/>
      <c r="H472" s="76" t="s">
        <v>592</v>
      </c>
      <c r="I472" s="76"/>
      <c r="J472" s="76"/>
      <c r="K472" s="76" t="s">
        <v>1110</v>
      </c>
      <c r="L472" s="76" t="s">
        <v>547</v>
      </c>
      <c r="M472" s="76" t="s">
        <v>1722</v>
      </c>
      <c r="N472" s="64"/>
      <c r="O472" s="64"/>
      <c r="P472" s="64"/>
    </row>
    <row r="473" spans="2:16">
      <c r="B473" s="76" t="s">
        <v>592</v>
      </c>
      <c r="C473" s="76"/>
      <c r="D473" s="76"/>
      <c r="E473" s="76" t="s">
        <v>592</v>
      </c>
      <c r="F473" s="76"/>
      <c r="G473" s="76"/>
      <c r="H473" s="76" t="s">
        <v>592</v>
      </c>
      <c r="I473" s="76"/>
      <c r="J473" s="76"/>
      <c r="K473" s="76" t="s">
        <v>1111</v>
      </c>
      <c r="L473" s="76" t="s">
        <v>548</v>
      </c>
      <c r="M473" s="76" t="s">
        <v>1699</v>
      </c>
      <c r="N473" s="64"/>
      <c r="O473" s="64"/>
      <c r="P473" s="64"/>
    </row>
    <row r="474" spans="2:16">
      <c r="B474" s="76" t="s">
        <v>592</v>
      </c>
      <c r="C474" s="76"/>
      <c r="D474" s="76"/>
      <c r="E474" s="76" t="s">
        <v>592</v>
      </c>
      <c r="F474" s="76"/>
      <c r="G474" s="76"/>
      <c r="H474" s="76" t="s">
        <v>592</v>
      </c>
      <c r="I474" s="76"/>
      <c r="J474" s="76"/>
      <c r="K474" s="76" t="s">
        <v>1112</v>
      </c>
      <c r="L474" s="76" t="s">
        <v>549</v>
      </c>
      <c r="M474" s="76" t="s">
        <v>2036</v>
      </c>
      <c r="N474" s="64"/>
      <c r="O474" s="64"/>
      <c r="P474" s="64"/>
    </row>
    <row r="475" spans="2:16">
      <c r="B475" s="76" t="s">
        <v>592</v>
      </c>
      <c r="C475" s="76"/>
      <c r="D475" s="76"/>
      <c r="E475" s="76" t="s">
        <v>592</v>
      </c>
      <c r="F475" s="76"/>
      <c r="G475" s="76"/>
      <c r="H475" s="76" t="s">
        <v>592</v>
      </c>
      <c r="I475" s="76"/>
      <c r="J475" s="76"/>
      <c r="K475" s="76" t="s">
        <v>1113</v>
      </c>
      <c r="L475" s="76" t="s">
        <v>550</v>
      </c>
      <c r="M475" s="76" t="s">
        <v>1590</v>
      </c>
      <c r="N475" s="64"/>
      <c r="O475" s="64"/>
      <c r="P475" s="64"/>
    </row>
    <row r="476" spans="2:16">
      <c r="B476" s="76" t="s">
        <v>592</v>
      </c>
      <c r="C476" s="76"/>
      <c r="D476" s="76"/>
      <c r="E476" s="76" t="s">
        <v>592</v>
      </c>
      <c r="F476" s="76"/>
      <c r="G476" s="76"/>
      <c r="H476" s="76" t="s">
        <v>592</v>
      </c>
      <c r="I476" s="76"/>
      <c r="J476" s="76"/>
      <c r="K476" s="76" t="s">
        <v>1114</v>
      </c>
      <c r="L476" s="76" t="s">
        <v>551</v>
      </c>
      <c r="M476" s="76" t="s">
        <v>1895</v>
      </c>
      <c r="N476" s="64"/>
      <c r="O476" s="64"/>
      <c r="P476" s="64"/>
    </row>
    <row r="477" spans="2:16">
      <c r="B477" s="76" t="s">
        <v>592</v>
      </c>
      <c r="C477" s="76"/>
      <c r="D477" s="76"/>
      <c r="E477" s="76" t="s">
        <v>592</v>
      </c>
      <c r="F477" s="76"/>
      <c r="G477" s="76"/>
      <c r="H477" s="76" t="s">
        <v>592</v>
      </c>
      <c r="I477" s="76"/>
      <c r="J477" s="76"/>
      <c r="K477" s="76" t="s">
        <v>1115</v>
      </c>
      <c r="L477" s="76" t="s">
        <v>552</v>
      </c>
      <c r="M477" s="76" t="s">
        <v>2009</v>
      </c>
      <c r="N477" s="64"/>
      <c r="O477" s="64"/>
      <c r="P477" s="64"/>
    </row>
    <row r="478" spans="2:16">
      <c r="B478" s="76" t="s">
        <v>592</v>
      </c>
      <c r="C478" s="76"/>
      <c r="D478" s="76"/>
      <c r="E478" s="76" t="s">
        <v>592</v>
      </c>
      <c r="F478" s="76"/>
      <c r="G478" s="76"/>
      <c r="H478" s="76" t="s">
        <v>592</v>
      </c>
      <c r="I478" s="76"/>
      <c r="J478" s="76"/>
      <c r="K478" s="76" t="s">
        <v>758</v>
      </c>
      <c r="L478" s="76" t="s">
        <v>553</v>
      </c>
      <c r="M478" s="76" t="s">
        <v>1987</v>
      </c>
      <c r="N478" s="64"/>
      <c r="O478" s="64"/>
      <c r="P478" s="64"/>
    </row>
    <row r="479" spans="2:16">
      <c r="B479" s="76" t="s">
        <v>592</v>
      </c>
      <c r="C479" s="76"/>
      <c r="D479" s="76"/>
      <c r="E479" s="76" t="s">
        <v>592</v>
      </c>
      <c r="F479" s="76"/>
      <c r="G479" s="76"/>
      <c r="H479" s="76" t="s">
        <v>592</v>
      </c>
      <c r="I479" s="76"/>
      <c r="J479" s="76"/>
      <c r="K479" s="76" t="s">
        <v>1116</v>
      </c>
      <c r="L479" s="76" t="s">
        <v>554</v>
      </c>
      <c r="M479" s="76" t="s">
        <v>1918</v>
      </c>
      <c r="N479" s="64"/>
      <c r="O479" s="64"/>
      <c r="P479" s="64"/>
    </row>
    <row r="480" spans="2:16">
      <c r="B480" s="76" t="s">
        <v>592</v>
      </c>
      <c r="C480" s="76"/>
      <c r="D480" s="76"/>
      <c r="E480" s="76" t="s">
        <v>592</v>
      </c>
      <c r="F480" s="76"/>
      <c r="G480" s="76"/>
      <c r="H480" s="76" t="s">
        <v>592</v>
      </c>
      <c r="I480" s="76"/>
      <c r="J480" s="76"/>
      <c r="K480" s="76" t="s">
        <v>1117</v>
      </c>
      <c r="L480" s="76" t="s">
        <v>555</v>
      </c>
      <c r="M480" s="76" t="s">
        <v>1864</v>
      </c>
      <c r="N480" s="64"/>
      <c r="O480" s="64"/>
      <c r="P480" s="64"/>
    </row>
    <row r="481" spans="2:16">
      <c r="B481" s="76" t="s">
        <v>592</v>
      </c>
      <c r="C481" s="76"/>
      <c r="D481" s="76"/>
      <c r="E481" s="76" t="s">
        <v>592</v>
      </c>
      <c r="F481" s="76"/>
      <c r="G481" s="76"/>
      <c r="H481" s="76" t="s">
        <v>592</v>
      </c>
      <c r="I481" s="76"/>
      <c r="J481" s="76"/>
      <c r="K481" s="76" t="s">
        <v>1118</v>
      </c>
      <c r="L481" s="76" t="s">
        <v>556</v>
      </c>
      <c r="M481" s="76" t="s">
        <v>1950</v>
      </c>
      <c r="N481" s="64"/>
      <c r="O481" s="64"/>
      <c r="P481" s="64"/>
    </row>
    <row r="482" spans="2:16">
      <c r="B482" s="76" t="s">
        <v>592</v>
      </c>
      <c r="C482" s="76"/>
      <c r="D482" s="76"/>
      <c r="E482" s="76" t="s">
        <v>592</v>
      </c>
      <c r="F482" s="76"/>
      <c r="G482" s="76"/>
      <c r="H482" s="76" t="s">
        <v>592</v>
      </c>
      <c r="I482" s="76"/>
      <c r="J482" s="76"/>
      <c r="K482" s="76" t="s">
        <v>1119</v>
      </c>
      <c r="L482" s="76" t="s">
        <v>557</v>
      </c>
      <c r="M482" s="76" t="s">
        <v>1950</v>
      </c>
      <c r="N482" s="64"/>
      <c r="O482" s="64"/>
      <c r="P482" s="64"/>
    </row>
    <row r="483" spans="2:16">
      <c r="B483" s="76" t="s">
        <v>592</v>
      </c>
      <c r="C483" s="76"/>
      <c r="D483" s="76"/>
      <c r="E483" s="76" t="s">
        <v>592</v>
      </c>
      <c r="F483" s="76"/>
      <c r="G483" s="76"/>
      <c r="H483" s="76" t="s">
        <v>592</v>
      </c>
      <c r="I483" s="76"/>
      <c r="J483" s="76"/>
      <c r="K483" s="76" t="s">
        <v>759</v>
      </c>
      <c r="L483" s="76" t="s">
        <v>760</v>
      </c>
      <c r="M483" s="76" t="s">
        <v>1805</v>
      </c>
      <c r="N483" s="64"/>
      <c r="O483" s="64"/>
      <c r="P483" s="64"/>
    </row>
    <row r="484" spans="2:16">
      <c r="B484" s="76" t="s">
        <v>592</v>
      </c>
      <c r="C484" s="76"/>
      <c r="D484" s="76"/>
      <c r="E484" s="76" t="s">
        <v>592</v>
      </c>
      <c r="F484" s="76"/>
      <c r="G484" s="76"/>
      <c r="H484" s="76" t="s">
        <v>592</v>
      </c>
      <c r="I484" s="76"/>
      <c r="J484" s="76"/>
      <c r="K484" s="76" t="s">
        <v>1120</v>
      </c>
      <c r="L484" s="76" t="s">
        <v>1121</v>
      </c>
      <c r="M484" s="76" t="s">
        <v>1888</v>
      </c>
      <c r="N484" s="64"/>
      <c r="O484" s="64"/>
      <c r="P484" s="64"/>
    </row>
    <row r="485" spans="2:16">
      <c r="B485" s="76" t="s">
        <v>592</v>
      </c>
      <c r="C485" s="76"/>
      <c r="D485" s="76"/>
      <c r="E485" s="76" t="s">
        <v>592</v>
      </c>
      <c r="F485" s="76"/>
      <c r="G485" s="76"/>
      <c r="H485" s="76" t="s">
        <v>592</v>
      </c>
      <c r="I485" s="76"/>
      <c r="J485" s="76"/>
      <c r="K485" s="76" t="s">
        <v>1122</v>
      </c>
      <c r="L485" s="76" t="s">
        <v>1123</v>
      </c>
      <c r="M485" s="76" t="s">
        <v>2037</v>
      </c>
      <c r="N485" s="64"/>
      <c r="O485" s="64"/>
      <c r="P485" s="64"/>
    </row>
    <row r="486" spans="2:16">
      <c r="B486" s="76" t="s">
        <v>592</v>
      </c>
      <c r="C486" s="76"/>
      <c r="D486" s="76"/>
      <c r="E486" s="76" t="s">
        <v>592</v>
      </c>
      <c r="F486" s="76"/>
      <c r="G486" s="76"/>
      <c r="H486" s="76" t="s">
        <v>592</v>
      </c>
      <c r="I486" s="76"/>
      <c r="J486" s="76"/>
      <c r="K486" s="76" t="s">
        <v>605</v>
      </c>
      <c r="L486" s="76" t="s">
        <v>606</v>
      </c>
      <c r="M486" s="76" t="s">
        <v>2038</v>
      </c>
      <c r="N486" s="64"/>
      <c r="O486" s="64"/>
      <c r="P486" s="64"/>
    </row>
    <row r="487" spans="2:16">
      <c r="B487" s="76" t="s">
        <v>592</v>
      </c>
      <c r="C487" s="76"/>
      <c r="D487" s="76"/>
      <c r="E487" s="76" t="s">
        <v>592</v>
      </c>
      <c r="F487" s="76"/>
      <c r="G487" s="76"/>
      <c r="H487" s="76" t="s">
        <v>592</v>
      </c>
      <c r="I487" s="76"/>
      <c r="J487" s="76"/>
      <c r="K487" s="76" t="s">
        <v>607</v>
      </c>
      <c r="L487" s="76" t="s">
        <v>608</v>
      </c>
      <c r="M487" s="76" t="s">
        <v>2039</v>
      </c>
      <c r="N487" s="64"/>
      <c r="O487" s="64"/>
      <c r="P487" s="64"/>
    </row>
    <row r="488" spans="2:16">
      <c r="B488" s="76" t="s">
        <v>592</v>
      </c>
      <c r="C488" s="76"/>
      <c r="D488" s="76"/>
      <c r="E488" s="76" t="s">
        <v>592</v>
      </c>
      <c r="F488" s="76"/>
      <c r="G488" s="76"/>
      <c r="H488" s="76" t="s">
        <v>592</v>
      </c>
      <c r="I488" s="76"/>
      <c r="J488" s="76"/>
      <c r="K488" s="76" t="s">
        <v>1124</v>
      </c>
      <c r="L488" s="76" t="s">
        <v>1125</v>
      </c>
      <c r="M488" s="76" t="s">
        <v>1974</v>
      </c>
      <c r="N488" s="64"/>
      <c r="O488" s="64"/>
      <c r="P488" s="64"/>
    </row>
    <row r="489" spans="2:16">
      <c r="B489" s="76" t="s">
        <v>592</v>
      </c>
      <c r="C489" s="76"/>
      <c r="D489" s="76"/>
      <c r="E489" s="76" t="s">
        <v>592</v>
      </c>
      <c r="F489" s="76"/>
      <c r="G489" s="76"/>
      <c r="H489" s="76" t="s">
        <v>592</v>
      </c>
      <c r="I489" s="76"/>
      <c r="J489" s="76"/>
      <c r="K489" s="76" t="s">
        <v>1126</v>
      </c>
      <c r="L489" s="76" t="s">
        <v>1127</v>
      </c>
      <c r="M489" s="76" t="s">
        <v>2040</v>
      </c>
      <c r="N489" s="64"/>
      <c r="O489" s="64"/>
      <c r="P489" s="64"/>
    </row>
    <row r="490" spans="2:16">
      <c r="B490" s="76" t="s">
        <v>592</v>
      </c>
      <c r="C490" s="76"/>
      <c r="D490" s="76"/>
      <c r="E490" s="76" t="s">
        <v>592</v>
      </c>
      <c r="F490" s="76"/>
      <c r="G490" s="76"/>
      <c r="H490" s="76" t="s">
        <v>592</v>
      </c>
      <c r="I490" s="76"/>
      <c r="J490" s="76"/>
      <c r="K490" s="76" t="s">
        <v>1128</v>
      </c>
      <c r="L490" s="76" t="s">
        <v>1129</v>
      </c>
      <c r="M490" s="76" t="s">
        <v>2041</v>
      </c>
      <c r="N490" s="64"/>
      <c r="O490" s="64"/>
      <c r="P490" s="64"/>
    </row>
    <row r="491" spans="2:16">
      <c r="B491" s="76" t="s">
        <v>592</v>
      </c>
      <c r="C491" s="76"/>
      <c r="D491" s="76"/>
      <c r="E491" s="76" t="s">
        <v>592</v>
      </c>
      <c r="F491" s="76"/>
      <c r="G491" s="76"/>
      <c r="H491" s="76" t="s">
        <v>592</v>
      </c>
      <c r="I491" s="76"/>
      <c r="J491" s="76"/>
      <c r="K491" s="76" t="s">
        <v>761</v>
      </c>
      <c r="L491" s="76" t="s">
        <v>762</v>
      </c>
      <c r="M491" s="76" t="s">
        <v>1889</v>
      </c>
      <c r="N491" s="64"/>
      <c r="O491" s="64"/>
      <c r="P491" s="64"/>
    </row>
    <row r="492" spans="2:16">
      <c r="B492" s="76" t="s">
        <v>592</v>
      </c>
      <c r="C492" s="76"/>
      <c r="D492" s="76"/>
      <c r="E492" s="76" t="s">
        <v>592</v>
      </c>
      <c r="F492" s="76"/>
      <c r="G492" s="76"/>
      <c r="H492" s="76" t="s">
        <v>592</v>
      </c>
      <c r="I492" s="76"/>
      <c r="J492" s="76"/>
      <c r="K492" s="76" t="s">
        <v>1130</v>
      </c>
      <c r="L492" s="76" t="s">
        <v>1131</v>
      </c>
      <c r="M492" s="76" t="s">
        <v>1832</v>
      </c>
      <c r="N492" s="64"/>
      <c r="O492" s="64"/>
      <c r="P492" s="64"/>
    </row>
    <row r="493" spans="2:16">
      <c r="B493" s="76" t="s">
        <v>592</v>
      </c>
      <c r="C493" s="76"/>
      <c r="D493" s="76"/>
      <c r="E493" s="76" t="s">
        <v>592</v>
      </c>
      <c r="F493" s="76"/>
      <c r="G493" s="76"/>
      <c r="H493" s="76" t="s">
        <v>592</v>
      </c>
      <c r="I493" s="76"/>
      <c r="J493" s="76"/>
      <c r="K493" s="76" t="s">
        <v>763</v>
      </c>
      <c r="L493" s="76" t="s">
        <v>764</v>
      </c>
      <c r="M493" s="76" t="s">
        <v>1793</v>
      </c>
      <c r="N493" s="64"/>
      <c r="O493" s="64"/>
      <c r="P493" s="64"/>
    </row>
    <row r="494" spans="2:16">
      <c r="B494" s="76" t="s">
        <v>592</v>
      </c>
      <c r="C494" s="76"/>
      <c r="D494" s="76"/>
      <c r="E494" s="76" t="s">
        <v>592</v>
      </c>
      <c r="F494" s="76"/>
      <c r="G494" s="76"/>
      <c r="H494" s="76" t="s">
        <v>592</v>
      </c>
      <c r="I494" s="76"/>
      <c r="J494" s="76"/>
      <c r="K494" s="76" t="s">
        <v>1132</v>
      </c>
      <c r="L494" s="76" t="s">
        <v>1133</v>
      </c>
      <c r="M494" s="76" t="s">
        <v>1739</v>
      </c>
      <c r="N494" s="64"/>
      <c r="O494" s="64"/>
      <c r="P494" s="64"/>
    </row>
    <row r="495" spans="2:16">
      <c r="B495" s="76" t="s">
        <v>592</v>
      </c>
      <c r="C495" s="76"/>
      <c r="D495" s="76"/>
      <c r="E495" s="76" t="s">
        <v>592</v>
      </c>
      <c r="F495" s="76"/>
      <c r="G495" s="76"/>
      <c r="H495" s="76" t="s">
        <v>592</v>
      </c>
      <c r="I495" s="76"/>
      <c r="J495" s="76"/>
      <c r="K495" s="76" t="s">
        <v>1134</v>
      </c>
      <c r="L495" s="76" t="s">
        <v>1135</v>
      </c>
      <c r="M495" s="76" t="s">
        <v>2042</v>
      </c>
      <c r="N495" s="64"/>
      <c r="O495" s="64"/>
      <c r="P495" s="64"/>
    </row>
    <row r="496" spans="2:16">
      <c r="B496" s="76" t="s">
        <v>592</v>
      </c>
      <c r="C496" s="76"/>
      <c r="D496" s="76"/>
      <c r="E496" s="76" t="s">
        <v>592</v>
      </c>
      <c r="F496" s="76"/>
      <c r="G496" s="76"/>
      <c r="H496" s="76" t="s">
        <v>592</v>
      </c>
      <c r="I496" s="76"/>
      <c r="J496" s="76"/>
      <c r="K496" s="76" t="s">
        <v>1136</v>
      </c>
      <c r="L496" s="76" t="s">
        <v>1137</v>
      </c>
      <c r="M496" s="76" t="s">
        <v>1834</v>
      </c>
      <c r="N496" s="64"/>
      <c r="O496" s="64"/>
      <c r="P496" s="64"/>
    </row>
    <row r="497" spans="2:16">
      <c r="B497" s="76" t="s">
        <v>592</v>
      </c>
      <c r="C497" s="76"/>
      <c r="D497" s="76"/>
      <c r="E497" s="76" t="s">
        <v>592</v>
      </c>
      <c r="F497" s="76"/>
      <c r="G497" s="76"/>
      <c r="H497" s="76" t="s">
        <v>592</v>
      </c>
      <c r="I497" s="76"/>
      <c r="J497" s="76"/>
      <c r="K497" s="76" t="s">
        <v>1138</v>
      </c>
      <c r="L497" s="76" t="s">
        <v>1139</v>
      </c>
      <c r="M497" s="76" t="s">
        <v>1855</v>
      </c>
      <c r="N497" s="64"/>
      <c r="O497" s="64"/>
      <c r="P497" s="64"/>
    </row>
    <row r="498" spans="2:16">
      <c r="B498" s="76" t="s">
        <v>592</v>
      </c>
      <c r="C498" s="76"/>
      <c r="D498" s="76"/>
      <c r="E498" s="76" t="s">
        <v>592</v>
      </c>
      <c r="F498" s="76"/>
      <c r="G498" s="76"/>
      <c r="H498" s="76" t="s">
        <v>592</v>
      </c>
      <c r="I498" s="76"/>
      <c r="J498" s="76"/>
      <c r="K498" s="76" t="s">
        <v>1140</v>
      </c>
      <c r="L498" s="76" t="s">
        <v>1141</v>
      </c>
      <c r="M498" s="76" t="s">
        <v>1928</v>
      </c>
      <c r="N498" s="64"/>
      <c r="O498" s="64"/>
      <c r="P498" s="64"/>
    </row>
    <row r="499" spans="2:16">
      <c r="B499" s="76" t="s">
        <v>592</v>
      </c>
      <c r="C499" s="76"/>
      <c r="D499" s="76"/>
      <c r="E499" s="76" t="s">
        <v>592</v>
      </c>
      <c r="F499" s="76"/>
      <c r="G499" s="76"/>
      <c r="H499" s="76" t="s">
        <v>592</v>
      </c>
      <c r="I499" s="76"/>
      <c r="J499" s="76"/>
      <c r="K499" s="76" t="s">
        <v>1142</v>
      </c>
      <c r="L499" s="76" t="s">
        <v>1143</v>
      </c>
      <c r="M499" s="76" t="s">
        <v>1924</v>
      </c>
      <c r="N499" s="64"/>
      <c r="O499" s="64"/>
      <c r="P499" s="64"/>
    </row>
    <row r="500" spans="2:16">
      <c r="B500" s="76" t="s">
        <v>592</v>
      </c>
      <c r="C500" s="76"/>
      <c r="D500" s="76"/>
      <c r="E500" s="76" t="s">
        <v>592</v>
      </c>
      <c r="F500" s="76"/>
      <c r="G500" s="76"/>
      <c r="H500" s="76" t="s">
        <v>592</v>
      </c>
      <c r="I500" s="76"/>
      <c r="J500" s="76"/>
      <c r="K500" s="76" t="s">
        <v>1148</v>
      </c>
      <c r="L500" s="76" t="s">
        <v>1149</v>
      </c>
      <c r="M500" s="76" t="s">
        <v>1910</v>
      </c>
      <c r="N500" s="64"/>
      <c r="O500" s="64"/>
      <c r="P500" s="64"/>
    </row>
    <row r="501" spans="2:16">
      <c r="B501" s="76" t="s">
        <v>592</v>
      </c>
      <c r="C501" s="76"/>
      <c r="D501" s="76"/>
      <c r="E501" s="76" t="s">
        <v>592</v>
      </c>
      <c r="F501" s="76"/>
      <c r="G501" s="76"/>
      <c r="H501" s="76" t="s">
        <v>592</v>
      </c>
      <c r="I501" s="76"/>
      <c r="J501" s="76"/>
      <c r="K501" s="76" t="s">
        <v>765</v>
      </c>
      <c r="L501" s="76" t="s">
        <v>766</v>
      </c>
      <c r="M501" s="76" t="s">
        <v>1634</v>
      </c>
      <c r="N501" s="64"/>
      <c r="O501" s="64"/>
      <c r="P501" s="64"/>
    </row>
    <row r="502" spans="2:16">
      <c r="B502" s="76" t="s">
        <v>592</v>
      </c>
      <c r="C502" s="76"/>
      <c r="D502" s="76"/>
      <c r="E502" s="76" t="s">
        <v>592</v>
      </c>
      <c r="F502" s="76"/>
      <c r="G502" s="76"/>
      <c r="H502" s="76" t="s">
        <v>592</v>
      </c>
      <c r="I502" s="76"/>
      <c r="J502" s="76"/>
      <c r="K502" s="76" t="s">
        <v>767</v>
      </c>
      <c r="L502" s="76" t="s">
        <v>768</v>
      </c>
      <c r="M502" s="76" t="s">
        <v>1883</v>
      </c>
      <c r="N502" s="64"/>
      <c r="O502" s="64"/>
      <c r="P502" s="64"/>
    </row>
    <row r="503" spans="2:16">
      <c r="B503" s="76" t="s">
        <v>592</v>
      </c>
      <c r="C503" s="76"/>
      <c r="D503" s="76"/>
      <c r="E503" s="76" t="s">
        <v>592</v>
      </c>
      <c r="F503" s="76"/>
      <c r="G503" s="76"/>
      <c r="H503" s="76" t="s">
        <v>592</v>
      </c>
      <c r="I503" s="76"/>
      <c r="J503" s="76"/>
      <c r="K503" s="76" t="s">
        <v>1144</v>
      </c>
      <c r="L503" s="76" t="s">
        <v>1145</v>
      </c>
      <c r="M503" s="76" t="s">
        <v>2043</v>
      </c>
      <c r="N503" s="64"/>
      <c r="O503" s="64"/>
      <c r="P503" s="64"/>
    </row>
    <row r="504" spans="2:16">
      <c r="B504" s="76" t="s">
        <v>592</v>
      </c>
      <c r="C504" s="76"/>
      <c r="D504" s="76"/>
      <c r="E504" s="76" t="s">
        <v>592</v>
      </c>
      <c r="F504" s="76"/>
      <c r="G504" s="76"/>
      <c r="H504" s="76" t="s">
        <v>592</v>
      </c>
      <c r="I504" s="76"/>
      <c r="J504" s="76"/>
      <c r="K504" s="76" t="s">
        <v>771</v>
      </c>
      <c r="L504" s="76" t="s">
        <v>772</v>
      </c>
      <c r="M504" s="76" t="s">
        <v>2044</v>
      </c>
      <c r="N504" s="64"/>
      <c r="O504" s="64"/>
      <c r="P504" s="64"/>
    </row>
    <row r="505" spans="2:16">
      <c r="B505" s="76" t="s">
        <v>592</v>
      </c>
      <c r="C505" s="76"/>
      <c r="D505" s="76"/>
      <c r="E505" s="76" t="s">
        <v>592</v>
      </c>
      <c r="F505" s="76"/>
      <c r="G505" s="76"/>
      <c r="H505" s="76" t="s">
        <v>592</v>
      </c>
      <c r="I505" s="76"/>
      <c r="J505" s="76"/>
      <c r="K505" s="76" t="s">
        <v>773</v>
      </c>
      <c r="L505" s="76" t="s">
        <v>774</v>
      </c>
      <c r="M505" s="76" t="s">
        <v>2045</v>
      </c>
      <c r="N505" s="64"/>
      <c r="O505" s="64"/>
      <c r="P505" s="64"/>
    </row>
    <row r="506" spans="2:16">
      <c r="B506" s="76" t="s">
        <v>592</v>
      </c>
      <c r="C506" s="76"/>
      <c r="D506" s="76"/>
      <c r="E506" s="76" t="s">
        <v>592</v>
      </c>
      <c r="F506" s="76"/>
      <c r="G506" s="76"/>
      <c r="H506" s="76" t="s">
        <v>592</v>
      </c>
      <c r="I506" s="76"/>
      <c r="J506" s="76"/>
      <c r="K506" s="76" t="s">
        <v>775</v>
      </c>
      <c r="L506" s="76" t="s">
        <v>776</v>
      </c>
      <c r="M506" s="76" t="s">
        <v>1648</v>
      </c>
      <c r="N506" s="64"/>
      <c r="O506" s="64"/>
      <c r="P506" s="64"/>
    </row>
    <row r="507" spans="2:16">
      <c r="B507" s="76" t="s">
        <v>592</v>
      </c>
      <c r="C507" s="76"/>
      <c r="D507" s="76"/>
      <c r="E507" s="76" t="s">
        <v>592</v>
      </c>
      <c r="F507" s="76"/>
      <c r="G507" s="76"/>
      <c r="H507" s="76" t="s">
        <v>592</v>
      </c>
      <c r="I507" s="76"/>
      <c r="J507" s="76"/>
      <c r="K507" s="76" t="s">
        <v>777</v>
      </c>
      <c r="L507" s="76" t="s">
        <v>778</v>
      </c>
      <c r="M507" s="76" t="s">
        <v>1641</v>
      </c>
      <c r="N507" s="64"/>
      <c r="O507" s="64"/>
      <c r="P507" s="64"/>
    </row>
    <row r="508" spans="2:16">
      <c r="B508" s="76" t="s">
        <v>592</v>
      </c>
      <c r="C508" s="76"/>
      <c r="D508" s="76"/>
      <c r="E508" s="76" t="s">
        <v>592</v>
      </c>
      <c r="F508" s="76"/>
      <c r="G508" s="76"/>
      <c r="H508" s="76" t="s">
        <v>592</v>
      </c>
      <c r="I508" s="76"/>
      <c r="J508" s="76"/>
      <c r="K508" s="76" t="s">
        <v>779</v>
      </c>
      <c r="L508" s="76" t="s">
        <v>780</v>
      </c>
      <c r="M508" s="76" t="s">
        <v>2046</v>
      </c>
      <c r="N508" s="64"/>
      <c r="O508" s="64"/>
      <c r="P508" s="64"/>
    </row>
    <row r="509" spans="2:16">
      <c r="B509" s="76" t="s">
        <v>592</v>
      </c>
      <c r="C509" s="76"/>
      <c r="D509" s="76"/>
      <c r="E509" s="76" t="s">
        <v>592</v>
      </c>
      <c r="F509" s="76"/>
      <c r="G509" s="76"/>
      <c r="H509" s="76" t="s">
        <v>592</v>
      </c>
      <c r="I509" s="76"/>
      <c r="J509" s="76"/>
      <c r="K509" s="76" t="s">
        <v>1146</v>
      </c>
      <c r="L509" s="76" t="s">
        <v>1147</v>
      </c>
      <c r="M509" s="76" t="s">
        <v>2047</v>
      </c>
      <c r="N509" s="64"/>
      <c r="O509" s="64"/>
      <c r="P509" s="64"/>
    </row>
    <row r="510" spans="2:16">
      <c r="B510" s="76" t="s">
        <v>592</v>
      </c>
      <c r="C510" s="76"/>
      <c r="D510" s="76"/>
      <c r="E510" s="76" t="s">
        <v>592</v>
      </c>
      <c r="F510" s="76"/>
      <c r="G510" s="76"/>
      <c r="H510" s="76" t="s">
        <v>592</v>
      </c>
      <c r="I510" s="76"/>
      <c r="J510" s="76"/>
      <c r="K510" s="76" t="s">
        <v>781</v>
      </c>
      <c r="L510" s="76" t="s">
        <v>782</v>
      </c>
      <c r="M510" s="76" t="s">
        <v>1845</v>
      </c>
      <c r="N510" s="64"/>
      <c r="O510" s="64"/>
      <c r="P510" s="64"/>
    </row>
    <row r="511" spans="2:16">
      <c r="B511" s="76" t="s">
        <v>592</v>
      </c>
      <c r="C511" s="76"/>
      <c r="D511" s="76"/>
      <c r="E511" s="76" t="s">
        <v>592</v>
      </c>
      <c r="F511" s="76"/>
      <c r="G511" s="76"/>
      <c r="H511" s="76" t="s">
        <v>592</v>
      </c>
      <c r="I511" s="76"/>
      <c r="J511" s="76"/>
      <c r="K511" s="76" t="s">
        <v>783</v>
      </c>
      <c r="L511" s="76" t="s">
        <v>784</v>
      </c>
      <c r="M511" s="76" t="s">
        <v>2048</v>
      </c>
      <c r="N511" s="64"/>
      <c r="O511" s="64"/>
      <c r="P511" s="64"/>
    </row>
    <row r="512" spans="2:16">
      <c r="B512" s="76" t="s">
        <v>592</v>
      </c>
      <c r="C512" s="76"/>
      <c r="D512" s="76"/>
      <c r="E512" s="76" t="s">
        <v>592</v>
      </c>
      <c r="F512" s="76"/>
      <c r="G512" s="76"/>
      <c r="H512" s="76" t="s">
        <v>592</v>
      </c>
      <c r="I512" s="76"/>
      <c r="J512" s="76"/>
      <c r="K512" s="76" t="s">
        <v>705</v>
      </c>
      <c r="L512" s="76" t="s">
        <v>706</v>
      </c>
      <c r="M512" s="76" t="s">
        <v>1854</v>
      </c>
      <c r="N512" s="64"/>
      <c r="O512" s="64"/>
      <c r="P512" s="64"/>
    </row>
    <row r="513" spans="2:16">
      <c r="B513" s="76" t="s">
        <v>592</v>
      </c>
      <c r="C513" s="76"/>
      <c r="D513" s="76"/>
      <c r="E513" s="76" t="s">
        <v>592</v>
      </c>
      <c r="F513" s="76"/>
      <c r="G513" s="76"/>
      <c r="H513" s="76" t="s">
        <v>592</v>
      </c>
      <c r="I513" s="76"/>
      <c r="J513" s="76"/>
      <c r="K513" s="76" t="s">
        <v>785</v>
      </c>
      <c r="L513" s="76" t="s">
        <v>786</v>
      </c>
      <c r="M513" s="76" t="s">
        <v>2049</v>
      </c>
      <c r="N513" s="64"/>
      <c r="O513" s="64"/>
      <c r="P513" s="64"/>
    </row>
    <row r="514" spans="2:16">
      <c r="B514" s="76" t="s">
        <v>592</v>
      </c>
      <c r="C514" s="76"/>
      <c r="D514" s="76"/>
      <c r="E514" s="76" t="s">
        <v>592</v>
      </c>
      <c r="F514" s="76"/>
      <c r="G514" s="76"/>
      <c r="H514" s="76" t="s">
        <v>592</v>
      </c>
      <c r="I514" s="76"/>
      <c r="J514" s="76"/>
      <c r="K514" s="76" t="s">
        <v>708</v>
      </c>
      <c r="L514" s="76" t="s">
        <v>709</v>
      </c>
      <c r="M514" s="76" t="s">
        <v>2050</v>
      </c>
      <c r="N514" s="64"/>
      <c r="O514" s="64"/>
      <c r="P514" s="64"/>
    </row>
    <row r="515" spans="2:16">
      <c r="B515" s="76" t="s">
        <v>592</v>
      </c>
      <c r="C515" s="76"/>
      <c r="D515" s="76"/>
      <c r="E515" s="76" t="s">
        <v>592</v>
      </c>
      <c r="F515" s="76"/>
      <c r="G515" s="76"/>
      <c r="H515" s="76" t="s">
        <v>592</v>
      </c>
      <c r="I515" s="76"/>
      <c r="J515" s="76"/>
      <c r="K515" s="76" t="s">
        <v>787</v>
      </c>
      <c r="L515" s="76" t="s">
        <v>788</v>
      </c>
      <c r="M515" s="76" t="s">
        <v>2051</v>
      </c>
      <c r="N515" s="64"/>
      <c r="O515" s="64"/>
      <c r="P515" s="64"/>
    </row>
    <row r="516" spans="2:16">
      <c r="B516" s="76" t="s">
        <v>592</v>
      </c>
      <c r="C516" s="76"/>
      <c r="D516" s="76"/>
      <c r="E516" s="76" t="s">
        <v>592</v>
      </c>
      <c r="F516" s="76"/>
      <c r="G516" s="76"/>
      <c r="H516" s="76" t="s">
        <v>592</v>
      </c>
      <c r="I516" s="76"/>
      <c r="J516" s="76"/>
      <c r="K516" s="76" t="s">
        <v>789</v>
      </c>
      <c r="L516" s="76" t="s">
        <v>790</v>
      </c>
      <c r="M516" s="76" t="s">
        <v>1977</v>
      </c>
      <c r="N516" s="64"/>
      <c r="O516" s="64"/>
      <c r="P516" s="64"/>
    </row>
    <row r="517" spans="2:16">
      <c r="B517" s="76" t="s">
        <v>592</v>
      </c>
      <c r="C517" s="76"/>
      <c r="D517" s="76"/>
      <c r="E517" s="76" t="s">
        <v>592</v>
      </c>
      <c r="F517" s="76"/>
      <c r="G517" s="76"/>
      <c r="H517" s="76" t="s">
        <v>592</v>
      </c>
      <c r="I517" s="76"/>
      <c r="J517" s="76"/>
      <c r="K517" s="76" t="s">
        <v>791</v>
      </c>
      <c r="L517" s="76" t="s">
        <v>792</v>
      </c>
      <c r="M517" s="76" t="s">
        <v>2052</v>
      </c>
      <c r="N517" s="64"/>
      <c r="O517" s="64"/>
      <c r="P517" s="64"/>
    </row>
    <row r="518" spans="2:16">
      <c r="B518" s="76" t="s">
        <v>592</v>
      </c>
      <c r="C518" s="76"/>
      <c r="D518" s="76"/>
      <c r="E518" s="76" t="s">
        <v>592</v>
      </c>
      <c r="F518" s="76"/>
      <c r="G518" s="76"/>
      <c r="H518" s="76" t="s">
        <v>592</v>
      </c>
      <c r="I518" s="76"/>
      <c r="J518" s="76"/>
      <c r="K518" s="76" t="s">
        <v>793</v>
      </c>
      <c r="L518" s="76" t="s">
        <v>794</v>
      </c>
      <c r="M518" s="76" t="s">
        <v>2053</v>
      </c>
      <c r="N518" s="64"/>
      <c r="O518" s="64"/>
      <c r="P518" s="64"/>
    </row>
    <row r="519" spans="2:16">
      <c r="B519" s="76" t="s">
        <v>592</v>
      </c>
      <c r="C519" s="76"/>
      <c r="D519" s="76"/>
      <c r="E519" s="76" t="s">
        <v>592</v>
      </c>
      <c r="F519" s="76"/>
      <c r="G519" s="76"/>
      <c r="H519" s="76" t="s">
        <v>592</v>
      </c>
      <c r="I519" s="76"/>
      <c r="J519" s="76"/>
      <c r="K519" s="76" t="s">
        <v>711</v>
      </c>
      <c r="L519" s="76" t="s">
        <v>712</v>
      </c>
      <c r="M519" s="76" t="s">
        <v>2054</v>
      </c>
      <c r="N519" s="64"/>
      <c r="O519" s="64"/>
      <c r="P519" s="64"/>
    </row>
    <row r="520" spans="2:16">
      <c r="B520" s="76" t="s">
        <v>592</v>
      </c>
      <c r="C520" s="76"/>
      <c r="D520" s="76"/>
      <c r="E520" s="76" t="s">
        <v>592</v>
      </c>
      <c r="F520" s="76"/>
      <c r="G520" s="76"/>
      <c r="H520" s="76" t="s">
        <v>592</v>
      </c>
      <c r="I520" s="76"/>
      <c r="J520" s="76"/>
      <c r="K520" s="76" t="s">
        <v>714</v>
      </c>
      <c r="L520" s="76" t="s">
        <v>715</v>
      </c>
      <c r="M520" s="76" t="s">
        <v>1624</v>
      </c>
      <c r="N520" s="64"/>
      <c r="O520" s="64"/>
      <c r="P520" s="64"/>
    </row>
    <row r="521" spans="2:16">
      <c r="B521" s="76" t="s">
        <v>592</v>
      </c>
      <c r="C521" s="76"/>
      <c r="D521" s="76"/>
      <c r="E521" s="76" t="s">
        <v>592</v>
      </c>
      <c r="F521" s="76"/>
      <c r="G521" s="76"/>
      <c r="H521" s="76" t="s">
        <v>592</v>
      </c>
      <c r="I521" s="76"/>
      <c r="J521" s="76"/>
      <c r="K521" s="76" t="s">
        <v>795</v>
      </c>
      <c r="L521" s="76" t="s">
        <v>796</v>
      </c>
      <c r="M521" s="76" t="s">
        <v>1970</v>
      </c>
      <c r="N521" s="64"/>
      <c r="O521" s="64"/>
      <c r="P521" s="64"/>
    </row>
    <row r="522" spans="2:16">
      <c r="B522" s="76" t="s">
        <v>592</v>
      </c>
      <c r="C522" s="76"/>
      <c r="D522" s="76"/>
      <c r="E522" s="76" t="s">
        <v>592</v>
      </c>
      <c r="F522" s="76"/>
      <c r="G522" s="76"/>
      <c r="H522" s="76" t="s">
        <v>592</v>
      </c>
      <c r="I522" s="76"/>
      <c r="J522" s="76"/>
      <c r="K522" s="76" t="s">
        <v>1158</v>
      </c>
      <c r="L522" s="76" t="s">
        <v>1159</v>
      </c>
      <c r="M522" s="76" t="s">
        <v>1918</v>
      </c>
      <c r="N522" s="64"/>
      <c r="O522" s="64"/>
      <c r="P522" s="64"/>
    </row>
    <row r="523" spans="2:16">
      <c r="B523" s="76" t="s">
        <v>592</v>
      </c>
      <c r="C523" s="76"/>
      <c r="D523" s="76"/>
      <c r="E523" s="76" t="s">
        <v>592</v>
      </c>
      <c r="F523" s="76"/>
      <c r="G523" s="76"/>
      <c r="H523" s="76" t="s">
        <v>592</v>
      </c>
      <c r="I523" s="76"/>
      <c r="J523" s="76"/>
      <c r="K523" s="76" t="s">
        <v>1153</v>
      </c>
      <c r="L523" s="76" t="s">
        <v>1152</v>
      </c>
      <c r="M523" s="76" t="s">
        <v>1880</v>
      </c>
      <c r="N523" s="64"/>
      <c r="O523" s="64"/>
      <c r="P523" s="64"/>
    </row>
    <row r="524" spans="2:16">
      <c r="B524" s="76" t="s">
        <v>592</v>
      </c>
      <c r="C524" s="76"/>
      <c r="D524" s="76"/>
      <c r="E524" s="76" t="s">
        <v>592</v>
      </c>
      <c r="F524" s="76"/>
      <c r="G524" s="76"/>
      <c r="H524" s="76" t="s">
        <v>592</v>
      </c>
      <c r="I524" s="76"/>
      <c r="J524" s="76"/>
      <c r="K524" s="76" t="s">
        <v>1155</v>
      </c>
      <c r="L524" s="76" t="s">
        <v>1154</v>
      </c>
      <c r="M524" s="76" t="s">
        <v>2055</v>
      </c>
      <c r="N524" s="64"/>
      <c r="O524" s="64"/>
      <c r="P524" s="64"/>
    </row>
    <row r="525" spans="2:16">
      <c r="B525" s="76" t="s">
        <v>592</v>
      </c>
      <c r="C525" s="76"/>
      <c r="D525" s="76"/>
      <c r="E525" s="76" t="s">
        <v>592</v>
      </c>
      <c r="F525" s="76"/>
      <c r="G525" s="76"/>
      <c r="H525" s="76" t="s">
        <v>592</v>
      </c>
      <c r="I525" s="76"/>
      <c r="J525" s="76"/>
      <c r="K525" s="76" t="s">
        <v>1157</v>
      </c>
      <c r="L525" s="76" t="s">
        <v>1156</v>
      </c>
      <c r="M525" s="76" t="s">
        <v>2056</v>
      </c>
      <c r="N525" s="64"/>
      <c r="O525" s="64"/>
      <c r="P525" s="64"/>
    </row>
    <row r="526" spans="2:16">
      <c r="B526" s="76" t="s">
        <v>592</v>
      </c>
      <c r="C526" s="76"/>
      <c r="D526" s="76"/>
      <c r="E526" s="76" t="s">
        <v>592</v>
      </c>
      <c r="F526" s="76"/>
      <c r="G526" s="76"/>
      <c r="H526" s="76" t="s">
        <v>592</v>
      </c>
      <c r="I526" s="76"/>
      <c r="J526" s="76"/>
      <c r="K526" s="76" t="s">
        <v>1160</v>
      </c>
      <c r="L526" s="76" t="s">
        <v>1161</v>
      </c>
      <c r="M526" s="76" t="s">
        <v>1651</v>
      </c>
      <c r="N526" s="64"/>
      <c r="O526" s="64"/>
      <c r="P526" s="64"/>
    </row>
    <row r="527" spans="2:16">
      <c r="B527" s="76" t="s">
        <v>592</v>
      </c>
      <c r="C527" s="76"/>
      <c r="D527" s="76"/>
      <c r="E527" s="76" t="s">
        <v>592</v>
      </c>
      <c r="F527" s="76"/>
      <c r="G527" s="76"/>
      <c r="H527" s="76" t="s">
        <v>592</v>
      </c>
      <c r="I527" s="76"/>
      <c r="J527" s="76"/>
      <c r="K527" s="76" t="s">
        <v>1162</v>
      </c>
      <c r="L527" s="76" t="s">
        <v>1163</v>
      </c>
      <c r="M527" s="76" t="s">
        <v>2057</v>
      </c>
      <c r="N527" s="64"/>
      <c r="O527" s="64"/>
      <c r="P527" s="64"/>
    </row>
    <row r="528" spans="2:16">
      <c r="B528" s="76" t="s">
        <v>592</v>
      </c>
      <c r="C528" s="76"/>
      <c r="D528" s="76"/>
      <c r="E528" s="76" t="s">
        <v>592</v>
      </c>
      <c r="F528" s="76"/>
      <c r="G528" s="76"/>
      <c r="H528" s="76" t="s">
        <v>592</v>
      </c>
      <c r="I528" s="76"/>
      <c r="J528" s="76"/>
      <c r="K528" s="76" t="s">
        <v>1164</v>
      </c>
      <c r="L528" s="76" t="s">
        <v>1169</v>
      </c>
      <c r="M528" s="76" t="s">
        <v>2058</v>
      </c>
      <c r="N528" s="64"/>
      <c r="O528" s="64"/>
      <c r="P528" s="64"/>
    </row>
    <row r="529" spans="2:16">
      <c r="B529" s="76" t="s">
        <v>592</v>
      </c>
      <c r="C529" s="76"/>
      <c r="D529" s="76"/>
      <c r="E529" s="76" t="s">
        <v>592</v>
      </c>
      <c r="F529" s="76"/>
      <c r="G529" s="76"/>
      <c r="H529" s="76" t="s">
        <v>592</v>
      </c>
      <c r="I529" s="76"/>
      <c r="J529" s="76"/>
      <c r="K529" s="76" t="s">
        <v>1165</v>
      </c>
      <c r="L529" s="76" t="s">
        <v>1170</v>
      </c>
      <c r="M529" s="76" t="s">
        <v>1914</v>
      </c>
      <c r="N529" s="64"/>
      <c r="O529" s="64"/>
      <c r="P529" s="64"/>
    </row>
    <row r="530" spans="2:16">
      <c r="B530" s="76" t="s">
        <v>592</v>
      </c>
      <c r="C530" s="76"/>
      <c r="D530" s="76"/>
      <c r="E530" s="76" t="s">
        <v>592</v>
      </c>
      <c r="F530" s="76"/>
      <c r="G530" s="76"/>
      <c r="H530" s="76" t="s">
        <v>592</v>
      </c>
      <c r="I530" s="76"/>
      <c r="J530" s="76"/>
      <c r="K530" s="76" t="s">
        <v>1166</v>
      </c>
      <c r="L530" s="76" t="s">
        <v>1171</v>
      </c>
      <c r="M530" s="76" t="s">
        <v>2038</v>
      </c>
      <c r="N530" s="64"/>
      <c r="O530" s="64"/>
      <c r="P530" s="64"/>
    </row>
    <row r="531" spans="2:16">
      <c r="B531" s="76" t="s">
        <v>592</v>
      </c>
      <c r="C531" s="76"/>
      <c r="D531" s="76"/>
      <c r="E531" s="76" t="s">
        <v>592</v>
      </c>
      <c r="F531" s="76"/>
      <c r="G531" s="76"/>
      <c r="H531" s="76" t="s">
        <v>592</v>
      </c>
      <c r="I531" s="76"/>
      <c r="J531" s="76"/>
      <c r="K531" s="76" t="s">
        <v>1167</v>
      </c>
      <c r="L531" s="76" t="s">
        <v>1168</v>
      </c>
      <c r="M531" s="76" t="s">
        <v>1621</v>
      </c>
      <c r="N531" s="64"/>
      <c r="O531" s="64"/>
      <c r="P531" s="64"/>
    </row>
    <row r="532" spans="2:16">
      <c r="B532" s="76" t="s">
        <v>592</v>
      </c>
      <c r="C532" s="76"/>
      <c r="D532" s="76"/>
      <c r="E532" s="76" t="s">
        <v>592</v>
      </c>
      <c r="F532" s="76"/>
      <c r="G532" s="76"/>
      <c r="H532" s="76" t="s">
        <v>592</v>
      </c>
      <c r="I532" s="76"/>
      <c r="J532" s="76"/>
      <c r="K532" s="76" t="s">
        <v>1202</v>
      </c>
      <c r="L532" s="76" t="s">
        <v>1203</v>
      </c>
      <c r="M532" s="76" t="s">
        <v>1764</v>
      </c>
      <c r="N532" s="64"/>
      <c r="O532" s="64"/>
      <c r="P532" s="64"/>
    </row>
    <row r="533" spans="2:16">
      <c r="B533" s="76" t="s">
        <v>592</v>
      </c>
      <c r="C533" s="76"/>
      <c r="D533" s="76"/>
      <c r="E533" s="76" t="s">
        <v>592</v>
      </c>
      <c r="F533" s="76"/>
      <c r="G533" s="76"/>
      <c r="H533" s="76" t="s">
        <v>592</v>
      </c>
      <c r="I533" s="76"/>
      <c r="J533" s="76"/>
      <c r="K533" s="76" t="s">
        <v>1186</v>
      </c>
      <c r="L533" s="76" t="s">
        <v>1187</v>
      </c>
      <c r="M533" s="76" t="s">
        <v>2059</v>
      </c>
      <c r="N533" s="64"/>
      <c r="O533" s="64"/>
      <c r="P533" s="64"/>
    </row>
    <row r="534" spans="2:16">
      <c r="B534" s="76" t="s">
        <v>592</v>
      </c>
      <c r="C534" s="76"/>
      <c r="D534" s="76"/>
      <c r="E534" s="76" t="s">
        <v>592</v>
      </c>
      <c r="F534" s="76"/>
      <c r="G534" s="76"/>
      <c r="H534" s="76" t="s">
        <v>592</v>
      </c>
      <c r="I534" s="76"/>
      <c r="J534" s="76"/>
      <c r="K534" s="76" t="s">
        <v>1188</v>
      </c>
      <c r="L534" s="76" t="s">
        <v>1189</v>
      </c>
      <c r="M534" s="76" t="s">
        <v>2060</v>
      </c>
      <c r="N534" s="64"/>
      <c r="O534" s="64"/>
      <c r="P534" s="64"/>
    </row>
    <row r="535" spans="2:16">
      <c r="B535" s="76" t="s">
        <v>592</v>
      </c>
      <c r="C535" s="76"/>
      <c r="D535" s="76"/>
      <c r="E535" s="76" t="s">
        <v>592</v>
      </c>
      <c r="F535" s="76"/>
      <c r="G535" s="76"/>
      <c r="H535" s="76" t="s">
        <v>592</v>
      </c>
      <c r="I535" s="76"/>
      <c r="J535" s="76"/>
      <c r="K535" s="76" t="s">
        <v>1214</v>
      </c>
      <c r="L535" s="76" t="s">
        <v>1215</v>
      </c>
      <c r="M535" s="76" t="s">
        <v>2061</v>
      </c>
      <c r="N535" s="64"/>
      <c r="O535" s="64"/>
      <c r="P535" s="64"/>
    </row>
    <row r="536" spans="2:16">
      <c r="B536" s="76" t="s">
        <v>592</v>
      </c>
      <c r="C536" s="76"/>
      <c r="D536" s="76"/>
      <c r="E536" s="76" t="s">
        <v>592</v>
      </c>
      <c r="F536" s="76"/>
      <c r="G536" s="76"/>
      <c r="H536" s="76" t="s">
        <v>592</v>
      </c>
      <c r="I536" s="76"/>
      <c r="J536" s="76"/>
      <c r="K536" s="76" t="s">
        <v>1204</v>
      </c>
      <c r="L536" s="76" t="s">
        <v>1205</v>
      </c>
      <c r="M536" s="76" t="s">
        <v>2062</v>
      </c>
      <c r="N536" s="64"/>
      <c r="O536" s="64"/>
      <c r="P536" s="64"/>
    </row>
    <row r="537" spans="2:16">
      <c r="B537" s="76" t="s">
        <v>592</v>
      </c>
      <c r="C537" s="76"/>
      <c r="D537" s="76"/>
      <c r="E537" s="76" t="s">
        <v>592</v>
      </c>
      <c r="F537" s="76"/>
      <c r="G537" s="76"/>
      <c r="H537" s="76" t="s">
        <v>592</v>
      </c>
      <c r="I537" s="76"/>
      <c r="J537" s="76"/>
      <c r="K537" s="76" t="s">
        <v>1216</v>
      </c>
      <c r="L537" s="76" t="s">
        <v>1217</v>
      </c>
      <c r="M537" s="76" t="s">
        <v>1711</v>
      </c>
      <c r="N537" s="64"/>
      <c r="O537" s="64"/>
      <c r="P537" s="64"/>
    </row>
    <row r="538" spans="2:16">
      <c r="B538" s="76" t="s">
        <v>592</v>
      </c>
      <c r="C538" s="76"/>
      <c r="D538" s="76"/>
      <c r="E538" s="76" t="s">
        <v>592</v>
      </c>
      <c r="F538" s="76"/>
      <c r="G538" s="76"/>
      <c r="H538" s="76" t="s">
        <v>592</v>
      </c>
      <c r="I538" s="76"/>
      <c r="J538" s="76"/>
      <c r="K538" s="76" t="s">
        <v>1206</v>
      </c>
      <c r="L538" s="76" t="s">
        <v>1207</v>
      </c>
      <c r="M538" s="76" t="s">
        <v>2063</v>
      </c>
      <c r="N538" s="64"/>
      <c r="O538" s="64"/>
      <c r="P538" s="64"/>
    </row>
    <row r="539" spans="2:16">
      <c r="B539" s="76" t="s">
        <v>592</v>
      </c>
      <c r="C539" s="76"/>
      <c r="D539" s="76"/>
      <c r="E539" s="76" t="s">
        <v>592</v>
      </c>
      <c r="F539" s="76"/>
      <c r="G539" s="76"/>
      <c r="H539" s="76" t="s">
        <v>592</v>
      </c>
      <c r="I539" s="76"/>
      <c r="J539" s="76"/>
      <c r="K539" s="76" t="s">
        <v>1218</v>
      </c>
      <c r="L539" s="76" t="s">
        <v>1219</v>
      </c>
      <c r="M539" s="76" t="s">
        <v>1977</v>
      </c>
      <c r="N539" s="64"/>
      <c r="O539" s="64"/>
      <c r="P539" s="64"/>
    </row>
    <row r="540" spans="2:16">
      <c r="B540" s="76" t="s">
        <v>592</v>
      </c>
      <c r="C540" s="76"/>
      <c r="D540" s="76"/>
      <c r="E540" s="76" t="s">
        <v>592</v>
      </c>
      <c r="F540" s="76"/>
      <c r="G540" s="76"/>
      <c r="H540" s="76" t="s">
        <v>592</v>
      </c>
      <c r="I540" s="76"/>
      <c r="J540" s="76"/>
      <c r="K540" s="76" t="s">
        <v>1190</v>
      </c>
      <c r="L540" s="76" t="s">
        <v>1191</v>
      </c>
      <c r="M540" s="76" t="s">
        <v>1872</v>
      </c>
      <c r="N540" s="64"/>
      <c r="O540" s="64"/>
      <c r="P540" s="64"/>
    </row>
    <row r="541" spans="2:16">
      <c r="B541" s="76" t="s">
        <v>592</v>
      </c>
      <c r="C541" s="76"/>
      <c r="D541" s="76"/>
      <c r="E541" s="76" t="s">
        <v>592</v>
      </c>
      <c r="F541" s="76"/>
      <c r="G541" s="76"/>
      <c r="H541" s="76" t="s">
        <v>592</v>
      </c>
      <c r="I541" s="76"/>
      <c r="J541" s="76"/>
      <c r="K541" s="76" t="s">
        <v>1192</v>
      </c>
      <c r="L541" s="76" t="s">
        <v>1193</v>
      </c>
      <c r="M541" s="76" t="s">
        <v>2055</v>
      </c>
      <c r="N541" s="64"/>
      <c r="O541" s="64"/>
      <c r="P541" s="64"/>
    </row>
    <row r="542" spans="2:16">
      <c r="B542" s="76" t="s">
        <v>592</v>
      </c>
      <c r="C542" s="76"/>
      <c r="D542" s="76"/>
      <c r="E542" s="76" t="s">
        <v>592</v>
      </c>
      <c r="F542" s="76"/>
      <c r="G542" s="76"/>
      <c r="H542" s="76" t="s">
        <v>592</v>
      </c>
      <c r="I542" s="76"/>
      <c r="J542" s="76"/>
      <c r="K542" s="76" t="s">
        <v>1220</v>
      </c>
      <c r="L542" s="76" t="s">
        <v>1221</v>
      </c>
      <c r="M542" s="76" t="s">
        <v>1834</v>
      </c>
      <c r="N542" s="64"/>
      <c r="O542" s="64"/>
      <c r="P542" s="64"/>
    </row>
    <row r="543" spans="2:16">
      <c r="B543" s="76" t="s">
        <v>592</v>
      </c>
      <c r="C543" s="76"/>
      <c r="D543" s="76"/>
      <c r="E543" s="76" t="s">
        <v>592</v>
      </c>
      <c r="F543" s="76"/>
      <c r="G543" s="76"/>
      <c r="H543" s="76" t="s">
        <v>592</v>
      </c>
      <c r="I543" s="76"/>
      <c r="J543" s="76"/>
      <c r="K543" s="76" t="s">
        <v>1194</v>
      </c>
      <c r="L543" s="76" t="s">
        <v>1195</v>
      </c>
      <c r="M543" s="76" t="s">
        <v>1921</v>
      </c>
      <c r="N543" s="64"/>
      <c r="O543" s="64"/>
      <c r="P543" s="64"/>
    </row>
    <row r="544" spans="2:16">
      <c r="B544" s="76" t="s">
        <v>592</v>
      </c>
      <c r="C544" s="76"/>
      <c r="D544" s="76"/>
      <c r="E544" s="76" t="s">
        <v>592</v>
      </c>
      <c r="F544" s="76"/>
      <c r="G544" s="76"/>
      <c r="H544" s="76" t="s">
        <v>592</v>
      </c>
      <c r="I544" s="76"/>
      <c r="J544" s="76"/>
      <c r="K544" s="76" t="s">
        <v>1208</v>
      </c>
      <c r="L544" s="76" t="s">
        <v>1209</v>
      </c>
      <c r="M544" s="76" t="s">
        <v>1799</v>
      </c>
      <c r="N544" s="64"/>
      <c r="O544" s="64"/>
      <c r="P544" s="64"/>
    </row>
    <row r="545" spans="2:16">
      <c r="B545" s="76" t="s">
        <v>592</v>
      </c>
      <c r="C545" s="76"/>
      <c r="D545" s="76"/>
      <c r="E545" s="76" t="s">
        <v>592</v>
      </c>
      <c r="F545" s="76"/>
      <c r="G545" s="76"/>
      <c r="H545" s="76" t="s">
        <v>592</v>
      </c>
      <c r="I545" s="76"/>
      <c r="J545" s="76"/>
      <c r="K545" s="76" t="s">
        <v>1222</v>
      </c>
      <c r="L545" s="76" t="s">
        <v>1223</v>
      </c>
      <c r="M545" s="76" t="s">
        <v>2038</v>
      </c>
      <c r="N545" s="64"/>
      <c r="O545" s="64"/>
      <c r="P545" s="64"/>
    </row>
    <row r="546" spans="2:16">
      <c r="B546" s="76" t="s">
        <v>592</v>
      </c>
      <c r="C546" s="76"/>
      <c r="D546" s="76"/>
      <c r="E546" s="76" t="s">
        <v>592</v>
      </c>
      <c r="F546" s="76"/>
      <c r="G546" s="76"/>
      <c r="H546" s="76" t="s">
        <v>592</v>
      </c>
      <c r="I546" s="76"/>
      <c r="J546" s="76"/>
      <c r="K546" s="76" t="s">
        <v>1224</v>
      </c>
      <c r="L546" s="76" t="s">
        <v>1225</v>
      </c>
      <c r="M546" s="76" t="s">
        <v>2064</v>
      </c>
      <c r="N546" s="64"/>
      <c r="O546" s="64"/>
      <c r="P546" s="64"/>
    </row>
    <row r="547" spans="2:16">
      <c r="B547" s="76" t="s">
        <v>592</v>
      </c>
      <c r="C547" s="76"/>
      <c r="D547" s="76"/>
      <c r="E547" s="76" t="s">
        <v>592</v>
      </c>
      <c r="F547" s="76"/>
      <c r="G547" s="76"/>
      <c r="H547" s="76" t="s">
        <v>592</v>
      </c>
      <c r="I547" s="76"/>
      <c r="J547" s="76"/>
      <c r="K547" s="76" t="s">
        <v>1196</v>
      </c>
      <c r="L547" s="76" t="s">
        <v>1197</v>
      </c>
      <c r="M547" s="76" t="s">
        <v>1916</v>
      </c>
      <c r="N547" s="64"/>
      <c r="O547" s="64"/>
      <c r="P547" s="64"/>
    </row>
    <row r="548" spans="2:16">
      <c r="B548" s="76" t="s">
        <v>592</v>
      </c>
      <c r="C548" s="76"/>
      <c r="D548" s="76"/>
      <c r="E548" s="76" t="s">
        <v>592</v>
      </c>
      <c r="F548" s="76"/>
      <c r="G548" s="76"/>
      <c r="H548" s="76" t="s">
        <v>592</v>
      </c>
      <c r="I548" s="76"/>
      <c r="J548" s="76"/>
      <c r="K548" s="76" t="s">
        <v>1210</v>
      </c>
      <c r="L548" s="76" t="s">
        <v>1211</v>
      </c>
      <c r="M548" s="76" t="s">
        <v>1948</v>
      </c>
      <c r="N548" s="64"/>
      <c r="O548" s="64"/>
      <c r="P548" s="64"/>
    </row>
    <row r="549" spans="2:16">
      <c r="B549" s="76" t="s">
        <v>592</v>
      </c>
      <c r="C549" s="76"/>
      <c r="D549" s="76"/>
      <c r="E549" s="76" t="s">
        <v>592</v>
      </c>
      <c r="F549" s="76"/>
      <c r="G549" s="76"/>
      <c r="H549" s="76" t="s">
        <v>592</v>
      </c>
      <c r="I549" s="76"/>
      <c r="J549" s="76"/>
      <c r="K549" s="76" t="s">
        <v>1182</v>
      </c>
      <c r="L549" s="76" t="s">
        <v>1183</v>
      </c>
      <c r="M549" s="76" t="s">
        <v>2065</v>
      </c>
      <c r="N549" s="64"/>
      <c r="O549" s="64"/>
      <c r="P549" s="64"/>
    </row>
    <row r="550" spans="2:16">
      <c r="B550" s="76" t="s">
        <v>592</v>
      </c>
      <c r="C550" s="76"/>
      <c r="D550" s="76"/>
      <c r="E550" s="76" t="s">
        <v>592</v>
      </c>
      <c r="F550" s="76"/>
      <c r="G550" s="76"/>
      <c r="H550" s="76" t="s">
        <v>592</v>
      </c>
      <c r="I550" s="76"/>
      <c r="J550" s="76"/>
      <c r="K550" s="76" t="s">
        <v>1184</v>
      </c>
      <c r="L550" s="76" t="s">
        <v>1185</v>
      </c>
      <c r="M550" s="76" t="s">
        <v>1640</v>
      </c>
      <c r="N550" s="64"/>
      <c r="O550" s="64"/>
      <c r="P550" s="64"/>
    </row>
    <row r="551" spans="2:16">
      <c r="B551" s="76" t="s">
        <v>592</v>
      </c>
      <c r="C551" s="76"/>
      <c r="D551" s="76"/>
      <c r="E551" s="76" t="s">
        <v>592</v>
      </c>
      <c r="F551" s="76"/>
      <c r="G551" s="76"/>
      <c r="H551" s="76" t="s">
        <v>592</v>
      </c>
      <c r="I551" s="76"/>
      <c r="J551" s="76"/>
      <c r="K551" s="76" t="s">
        <v>1226</v>
      </c>
      <c r="L551" s="76" t="s">
        <v>1227</v>
      </c>
      <c r="M551" s="76" t="s">
        <v>2066</v>
      </c>
      <c r="N551" s="64"/>
      <c r="O551" s="64"/>
      <c r="P551" s="64"/>
    </row>
    <row r="552" spans="2:16">
      <c r="B552" s="76" t="s">
        <v>592</v>
      </c>
      <c r="C552" s="76"/>
      <c r="D552" s="76"/>
      <c r="E552" s="76" t="s">
        <v>592</v>
      </c>
      <c r="F552" s="76"/>
      <c r="G552" s="76"/>
      <c r="H552" s="76" t="s">
        <v>592</v>
      </c>
      <c r="I552" s="76"/>
      <c r="J552" s="76"/>
      <c r="K552" s="76" t="s">
        <v>1212</v>
      </c>
      <c r="L552" s="76" t="s">
        <v>1213</v>
      </c>
      <c r="M552" s="76" t="s">
        <v>1753</v>
      </c>
      <c r="N552" s="64"/>
      <c r="O552" s="64"/>
      <c r="P552" s="64"/>
    </row>
    <row r="553" spans="2:16">
      <c r="B553" s="76" t="s">
        <v>592</v>
      </c>
      <c r="C553" s="76"/>
      <c r="D553" s="76"/>
      <c r="E553" s="76" t="s">
        <v>592</v>
      </c>
      <c r="F553" s="76"/>
      <c r="G553" s="76"/>
      <c r="H553" s="76" t="s">
        <v>592</v>
      </c>
      <c r="I553" s="76"/>
      <c r="J553" s="76"/>
      <c r="K553" s="76" t="s">
        <v>1228</v>
      </c>
      <c r="L553" s="76" t="s">
        <v>1229</v>
      </c>
      <c r="M553" s="76" t="s">
        <v>1739</v>
      </c>
      <c r="N553" s="64"/>
      <c r="O553" s="64"/>
      <c r="P553" s="64"/>
    </row>
    <row r="554" spans="2:16">
      <c r="B554" s="76" t="s">
        <v>592</v>
      </c>
      <c r="C554" s="76"/>
      <c r="D554" s="76"/>
      <c r="E554" s="76" t="s">
        <v>592</v>
      </c>
      <c r="F554" s="76"/>
      <c r="G554" s="76"/>
      <c r="H554" s="76" t="s">
        <v>592</v>
      </c>
      <c r="I554" s="76"/>
      <c r="J554" s="76"/>
      <c r="K554" s="76" t="s">
        <v>1198</v>
      </c>
      <c r="L554" s="76" t="s">
        <v>1199</v>
      </c>
      <c r="M554" s="76" t="s">
        <v>1779</v>
      </c>
      <c r="N554" s="64"/>
      <c r="O554" s="64"/>
      <c r="P554" s="64"/>
    </row>
    <row r="555" spans="2:16">
      <c r="B555" s="76" t="s">
        <v>592</v>
      </c>
      <c r="C555" s="76"/>
      <c r="D555" s="76"/>
      <c r="E555" s="76" t="s">
        <v>592</v>
      </c>
      <c r="F555" s="76"/>
      <c r="G555" s="76"/>
      <c r="H555" s="76" t="s">
        <v>592</v>
      </c>
      <c r="I555" s="76"/>
      <c r="J555" s="76"/>
      <c r="K555" s="76" t="s">
        <v>1230</v>
      </c>
      <c r="L555" s="76" t="s">
        <v>1231</v>
      </c>
      <c r="M555" s="76" t="s">
        <v>1882</v>
      </c>
      <c r="N555" s="64"/>
      <c r="O555" s="64"/>
      <c r="P555" s="64"/>
    </row>
    <row r="556" spans="2:16">
      <c r="B556" s="76" t="s">
        <v>592</v>
      </c>
      <c r="C556" s="76"/>
      <c r="D556" s="76"/>
      <c r="E556" s="76" t="s">
        <v>592</v>
      </c>
      <c r="F556" s="76"/>
      <c r="G556" s="76"/>
      <c r="H556" s="76" t="s">
        <v>592</v>
      </c>
      <c r="I556" s="76"/>
      <c r="J556" s="76"/>
      <c r="K556" s="76" t="s">
        <v>1200</v>
      </c>
      <c r="L556" s="76" t="s">
        <v>1201</v>
      </c>
      <c r="M556" s="76" t="s">
        <v>2067</v>
      </c>
      <c r="N556" s="64"/>
      <c r="O556" s="64"/>
      <c r="P556" s="64"/>
    </row>
    <row r="557" spans="2:16">
      <c r="B557" s="76" t="s">
        <v>592</v>
      </c>
      <c r="C557" s="76"/>
      <c r="D557" s="76"/>
      <c r="E557" s="76" t="s">
        <v>592</v>
      </c>
      <c r="F557" s="76"/>
      <c r="G557" s="76"/>
      <c r="H557" s="76" t="s">
        <v>592</v>
      </c>
      <c r="I557" s="76"/>
      <c r="J557" s="76"/>
      <c r="K557" s="76" t="s">
        <v>1232</v>
      </c>
      <c r="L557" s="76" t="s">
        <v>1233</v>
      </c>
      <c r="M557" s="76" t="s">
        <v>1834</v>
      </c>
      <c r="N557" s="64"/>
      <c r="O557" s="64"/>
      <c r="P557" s="64"/>
    </row>
    <row r="558" spans="2:16">
      <c r="B558" s="76" t="s">
        <v>592</v>
      </c>
      <c r="C558" s="76"/>
      <c r="D558" s="76"/>
      <c r="E558" s="76" t="s">
        <v>592</v>
      </c>
      <c r="F558" s="76"/>
      <c r="G558" s="76"/>
      <c r="H558" s="76" t="s">
        <v>592</v>
      </c>
      <c r="I558" s="76"/>
      <c r="J558" s="76"/>
      <c r="K558" s="76" t="s">
        <v>1234</v>
      </c>
      <c r="L558" s="76" t="s">
        <v>1235</v>
      </c>
      <c r="M558" s="76" t="s">
        <v>2068</v>
      </c>
      <c r="N558" s="64"/>
      <c r="O558" s="64"/>
      <c r="P558" s="64"/>
    </row>
    <row r="559" spans="2:16">
      <c r="B559" s="76" t="s">
        <v>592</v>
      </c>
      <c r="C559" s="76"/>
      <c r="D559" s="76"/>
      <c r="E559" s="76" t="s">
        <v>592</v>
      </c>
      <c r="F559" s="76"/>
      <c r="G559" s="76"/>
      <c r="H559" s="76" t="s">
        <v>592</v>
      </c>
      <c r="I559" s="76"/>
      <c r="J559" s="76"/>
      <c r="K559" s="76" t="s">
        <v>1236</v>
      </c>
      <c r="L559" s="76" t="s">
        <v>1237</v>
      </c>
      <c r="M559" s="76" t="s">
        <v>2010</v>
      </c>
      <c r="N559" s="64"/>
      <c r="O559" s="64"/>
      <c r="P559" s="64"/>
    </row>
    <row r="560" spans="2:16">
      <c r="B560" s="76" t="s">
        <v>592</v>
      </c>
      <c r="C560" s="76"/>
      <c r="D560" s="76"/>
      <c r="E560" s="76" t="s">
        <v>592</v>
      </c>
      <c r="F560" s="76"/>
      <c r="G560" s="76"/>
      <c r="H560" s="76" t="s">
        <v>592</v>
      </c>
      <c r="I560" s="76"/>
      <c r="J560" s="76"/>
      <c r="K560" s="76" t="s">
        <v>1238</v>
      </c>
      <c r="L560" s="76" t="s">
        <v>1239</v>
      </c>
      <c r="M560" s="76" t="s">
        <v>2069</v>
      </c>
      <c r="N560" s="64"/>
      <c r="O560" s="64"/>
      <c r="P560" s="64"/>
    </row>
    <row r="561" spans="2:16">
      <c r="B561" s="76" t="s">
        <v>592</v>
      </c>
      <c r="C561" s="76"/>
      <c r="D561" s="76"/>
      <c r="E561" s="76" t="s">
        <v>592</v>
      </c>
      <c r="F561" s="76"/>
      <c r="G561" s="76"/>
      <c r="H561" s="76" t="s">
        <v>592</v>
      </c>
      <c r="I561" s="76"/>
      <c r="J561" s="76"/>
      <c r="K561" s="76" t="s">
        <v>1277</v>
      </c>
      <c r="L561" s="76" t="s">
        <v>1278</v>
      </c>
      <c r="M561" s="76" t="s">
        <v>2070</v>
      </c>
      <c r="N561" s="64"/>
      <c r="O561" s="64"/>
      <c r="P561" s="64"/>
    </row>
    <row r="562" spans="2:16">
      <c r="B562" s="76" t="s">
        <v>592</v>
      </c>
      <c r="C562" s="76"/>
      <c r="D562" s="76"/>
      <c r="E562" s="76" t="s">
        <v>592</v>
      </c>
      <c r="F562" s="76"/>
      <c r="G562" s="76"/>
      <c r="H562" s="76" t="s">
        <v>592</v>
      </c>
      <c r="I562" s="76"/>
      <c r="J562" s="76"/>
      <c r="K562" s="76" t="s">
        <v>1244</v>
      </c>
      <c r="L562" s="76" t="s">
        <v>1245</v>
      </c>
      <c r="M562" s="76" t="s">
        <v>2062</v>
      </c>
      <c r="N562" s="64"/>
      <c r="O562" s="64"/>
      <c r="P562" s="64"/>
    </row>
    <row r="563" spans="2:16">
      <c r="B563" s="76" t="s">
        <v>592</v>
      </c>
      <c r="C563" s="76"/>
      <c r="D563" s="76"/>
      <c r="E563" s="76" t="s">
        <v>592</v>
      </c>
      <c r="F563" s="76"/>
      <c r="G563" s="76"/>
      <c r="H563" s="76" t="s">
        <v>592</v>
      </c>
      <c r="I563" s="76"/>
      <c r="J563" s="76"/>
      <c r="K563" s="76" t="s">
        <v>1279</v>
      </c>
      <c r="L563" s="76" t="s">
        <v>1280</v>
      </c>
      <c r="M563" s="76" t="s">
        <v>1730</v>
      </c>
      <c r="N563" s="64"/>
      <c r="O563" s="64"/>
      <c r="P563" s="64"/>
    </row>
    <row r="564" spans="2:16">
      <c r="B564" s="76" t="s">
        <v>592</v>
      </c>
      <c r="C564" s="76"/>
      <c r="D564" s="76"/>
      <c r="E564" s="76" t="s">
        <v>592</v>
      </c>
      <c r="F564" s="76"/>
      <c r="G564" s="76"/>
      <c r="H564" s="76" t="s">
        <v>592</v>
      </c>
      <c r="I564" s="76"/>
      <c r="J564" s="76"/>
      <c r="K564" s="76" t="s">
        <v>1281</v>
      </c>
      <c r="L564" s="76" t="s">
        <v>1282</v>
      </c>
      <c r="M564" s="76" t="s">
        <v>1970</v>
      </c>
      <c r="N564" s="64"/>
      <c r="O564" s="64"/>
      <c r="P564" s="64"/>
    </row>
    <row r="565" spans="2:16">
      <c r="B565" s="76" t="s">
        <v>592</v>
      </c>
      <c r="C565" s="76"/>
      <c r="D565" s="76"/>
      <c r="E565" s="76" t="s">
        <v>592</v>
      </c>
      <c r="F565" s="76"/>
      <c r="G565" s="76"/>
      <c r="H565" s="76" t="s">
        <v>592</v>
      </c>
      <c r="I565" s="76"/>
      <c r="J565" s="76"/>
      <c r="K565" s="76" t="s">
        <v>1283</v>
      </c>
      <c r="L565" s="76" t="s">
        <v>1284</v>
      </c>
      <c r="M565" s="76" t="s">
        <v>2071</v>
      </c>
      <c r="N565" s="64"/>
      <c r="O565" s="64"/>
      <c r="P565" s="64"/>
    </row>
    <row r="566" spans="2:16">
      <c r="B566" s="76" t="s">
        <v>592</v>
      </c>
      <c r="C566" s="76"/>
      <c r="D566" s="76"/>
      <c r="E566" s="76" t="s">
        <v>592</v>
      </c>
      <c r="F566" s="76"/>
      <c r="G566" s="76"/>
      <c r="H566" s="76" t="s">
        <v>592</v>
      </c>
      <c r="I566" s="76"/>
      <c r="J566" s="76"/>
      <c r="K566" s="76" t="s">
        <v>1285</v>
      </c>
      <c r="L566" s="76" t="s">
        <v>1286</v>
      </c>
      <c r="M566" s="76" t="s">
        <v>2072</v>
      </c>
      <c r="N566" s="64"/>
      <c r="O566" s="64"/>
      <c r="P566" s="64"/>
    </row>
    <row r="567" spans="2:16">
      <c r="B567" s="76" t="s">
        <v>592</v>
      </c>
      <c r="C567" s="76"/>
      <c r="D567" s="76"/>
      <c r="E567" s="76" t="s">
        <v>592</v>
      </c>
      <c r="F567" s="76"/>
      <c r="G567" s="76"/>
      <c r="H567" s="76" t="s">
        <v>592</v>
      </c>
      <c r="I567" s="76"/>
      <c r="J567" s="76"/>
      <c r="K567" s="76" t="s">
        <v>1363</v>
      </c>
      <c r="L567" s="76" t="s">
        <v>1364</v>
      </c>
      <c r="M567" s="76" t="s">
        <v>1760</v>
      </c>
      <c r="N567" s="64"/>
      <c r="O567" s="64"/>
      <c r="P567" s="64"/>
    </row>
    <row r="568" spans="2:16">
      <c r="B568" s="76" t="s">
        <v>592</v>
      </c>
      <c r="C568" s="76"/>
      <c r="D568" s="76"/>
      <c r="E568" s="76" t="s">
        <v>592</v>
      </c>
      <c r="F568" s="76"/>
      <c r="G568" s="76"/>
      <c r="H568" s="76" t="s">
        <v>592</v>
      </c>
      <c r="I568" s="76"/>
      <c r="J568" s="76"/>
      <c r="K568" s="76" t="s">
        <v>1365</v>
      </c>
      <c r="L568" s="76" t="s">
        <v>1366</v>
      </c>
      <c r="M568" s="76" t="s">
        <v>1760</v>
      </c>
      <c r="N568" s="64"/>
      <c r="O568" s="64"/>
      <c r="P568" s="64"/>
    </row>
    <row r="569" spans="2:16">
      <c r="B569" s="76" t="s">
        <v>592</v>
      </c>
      <c r="C569" s="76"/>
      <c r="D569" s="76"/>
      <c r="E569" s="76" t="s">
        <v>592</v>
      </c>
      <c r="F569" s="76"/>
      <c r="G569" s="76"/>
      <c r="H569" s="76" t="s">
        <v>592</v>
      </c>
      <c r="I569" s="76"/>
      <c r="J569" s="76"/>
      <c r="K569" s="76" t="s">
        <v>1287</v>
      </c>
      <c r="L569" s="76" t="s">
        <v>1288</v>
      </c>
      <c r="M569" s="76" t="s">
        <v>2062</v>
      </c>
      <c r="N569" s="64"/>
      <c r="O569" s="64"/>
      <c r="P569" s="64"/>
    </row>
    <row r="570" spans="2:16">
      <c r="B570" s="76" t="s">
        <v>592</v>
      </c>
      <c r="C570" s="76"/>
      <c r="D570" s="76"/>
      <c r="E570" s="76" t="s">
        <v>592</v>
      </c>
      <c r="F570" s="76"/>
      <c r="G570" s="76"/>
      <c r="H570" s="76" t="s">
        <v>592</v>
      </c>
      <c r="I570" s="76"/>
      <c r="J570" s="76"/>
      <c r="K570" s="76" t="s">
        <v>1289</v>
      </c>
      <c r="L570" s="76" t="s">
        <v>1290</v>
      </c>
      <c r="M570" s="76" t="s">
        <v>1739</v>
      </c>
      <c r="N570" s="64"/>
      <c r="O570" s="64"/>
      <c r="P570" s="64"/>
    </row>
    <row r="571" spans="2:16">
      <c r="B571" s="76" t="s">
        <v>592</v>
      </c>
      <c r="C571" s="76"/>
      <c r="D571" s="76"/>
      <c r="E571" s="76" t="s">
        <v>592</v>
      </c>
      <c r="F571" s="76"/>
      <c r="G571" s="76"/>
      <c r="H571" s="76" t="s">
        <v>592</v>
      </c>
      <c r="I571" s="76"/>
      <c r="J571" s="76"/>
      <c r="K571" s="76" t="s">
        <v>1291</v>
      </c>
      <c r="L571" s="76" t="s">
        <v>1292</v>
      </c>
      <c r="M571" s="76" t="s">
        <v>2073</v>
      </c>
      <c r="N571" s="64"/>
      <c r="O571" s="64"/>
      <c r="P571" s="64"/>
    </row>
    <row r="572" spans="2:16">
      <c r="B572" s="76" t="s">
        <v>592</v>
      </c>
      <c r="C572" s="76"/>
      <c r="D572" s="76"/>
      <c r="E572" s="76" t="s">
        <v>592</v>
      </c>
      <c r="F572" s="76"/>
      <c r="G572" s="76"/>
      <c r="H572" s="76" t="s">
        <v>592</v>
      </c>
      <c r="I572" s="76"/>
      <c r="J572" s="76"/>
      <c r="K572" s="76" t="s">
        <v>1367</v>
      </c>
      <c r="L572" s="76" t="s">
        <v>1368</v>
      </c>
      <c r="M572" s="76" t="s">
        <v>1691</v>
      </c>
      <c r="N572" s="64"/>
      <c r="O572" s="64"/>
      <c r="P572" s="64"/>
    </row>
    <row r="573" spans="2:16">
      <c r="B573" s="76" t="s">
        <v>592</v>
      </c>
      <c r="C573" s="76"/>
      <c r="D573" s="76"/>
      <c r="E573" s="76" t="s">
        <v>592</v>
      </c>
      <c r="F573" s="76"/>
      <c r="G573" s="76"/>
      <c r="H573" s="76" t="s">
        <v>592</v>
      </c>
      <c r="I573" s="76"/>
      <c r="J573" s="76"/>
      <c r="K573" s="76" t="s">
        <v>1293</v>
      </c>
      <c r="L573" s="76" t="s">
        <v>1294</v>
      </c>
      <c r="M573" s="76" t="s">
        <v>2074</v>
      </c>
      <c r="N573" s="64"/>
      <c r="O573" s="64"/>
      <c r="P573" s="64"/>
    </row>
    <row r="574" spans="2:16">
      <c r="B574" s="76" t="s">
        <v>592</v>
      </c>
      <c r="C574" s="76"/>
      <c r="D574" s="76"/>
      <c r="E574" s="76" t="s">
        <v>592</v>
      </c>
      <c r="F574" s="76"/>
      <c r="G574" s="76"/>
      <c r="H574" s="76" t="s">
        <v>592</v>
      </c>
      <c r="I574" s="76"/>
      <c r="J574" s="76"/>
      <c r="K574" s="76" t="s">
        <v>1295</v>
      </c>
      <c r="L574" s="76" t="s">
        <v>1296</v>
      </c>
      <c r="M574" s="76" t="s">
        <v>2075</v>
      </c>
      <c r="N574" s="64"/>
      <c r="O574" s="64"/>
      <c r="P574" s="64"/>
    </row>
    <row r="575" spans="2:16">
      <c r="B575" s="76" t="s">
        <v>592</v>
      </c>
      <c r="C575" s="76"/>
      <c r="D575" s="76"/>
      <c r="E575" s="76" t="s">
        <v>592</v>
      </c>
      <c r="F575" s="76"/>
      <c r="G575" s="76"/>
      <c r="H575" s="76" t="s">
        <v>592</v>
      </c>
      <c r="I575" s="76"/>
      <c r="J575" s="76"/>
      <c r="K575" s="76" t="s">
        <v>1297</v>
      </c>
      <c r="L575" s="76" t="s">
        <v>1298</v>
      </c>
      <c r="M575" s="76" t="s">
        <v>2076</v>
      </c>
      <c r="N575" s="64"/>
      <c r="O575" s="64"/>
      <c r="P575" s="64"/>
    </row>
    <row r="576" spans="2:16">
      <c r="B576" s="76" t="s">
        <v>592</v>
      </c>
      <c r="C576" s="76"/>
      <c r="D576" s="76"/>
      <c r="E576" s="76" t="s">
        <v>592</v>
      </c>
      <c r="F576" s="76"/>
      <c r="G576" s="76"/>
      <c r="H576" s="76" t="s">
        <v>592</v>
      </c>
      <c r="I576" s="76"/>
      <c r="J576" s="76"/>
      <c r="K576" s="76" t="s">
        <v>1254</v>
      </c>
      <c r="L576" s="76" t="s">
        <v>1255</v>
      </c>
      <c r="M576" s="76" t="s">
        <v>2077</v>
      </c>
      <c r="N576" s="64"/>
      <c r="O576" s="64"/>
      <c r="P576" s="64"/>
    </row>
    <row r="577" spans="2:16">
      <c r="B577" s="76" t="s">
        <v>592</v>
      </c>
      <c r="C577" s="76"/>
      <c r="D577" s="76"/>
      <c r="E577" s="76" t="s">
        <v>592</v>
      </c>
      <c r="F577" s="76"/>
      <c r="G577" s="76"/>
      <c r="H577" s="76" t="s">
        <v>592</v>
      </c>
      <c r="I577" s="76"/>
      <c r="J577" s="76"/>
      <c r="K577" s="76" t="s">
        <v>1369</v>
      </c>
      <c r="L577" s="76" t="s">
        <v>1370</v>
      </c>
      <c r="M577" s="76" t="s">
        <v>2078</v>
      </c>
      <c r="N577" s="64"/>
      <c r="O577" s="64"/>
      <c r="P577" s="64"/>
    </row>
    <row r="578" spans="2:16">
      <c r="B578" s="76" t="s">
        <v>592</v>
      </c>
      <c r="C578" s="76"/>
      <c r="D578" s="76"/>
      <c r="E578" s="76" t="s">
        <v>592</v>
      </c>
      <c r="F578" s="76"/>
      <c r="G578" s="76"/>
      <c r="H578" s="76" t="s">
        <v>592</v>
      </c>
      <c r="I578" s="76"/>
      <c r="J578" s="76"/>
      <c r="K578" s="76" t="s">
        <v>1299</v>
      </c>
      <c r="L578" s="76" t="s">
        <v>1300</v>
      </c>
      <c r="M578" s="76" t="s">
        <v>2079</v>
      </c>
      <c r="N578" s="64"/>
      <c r="O578" s="64"/>
      <c r="P578" s="64"/>
    </row>
    <row r="579" spans="2:16">
      <c r="B579" s="76" t="s">
        <v>592</v>
      </c>
      <c r="C579" s="76"/>
      <c r="D579" s="76"/>
      <c r="E579" s="76" t="s">
        <v>592</v>
      </c>
      <c r="F579" s="76"/>
      <c r="G579" s="76"/>
      <c r="H579" s="76" t="s">
        <v>592</v>
      </c>
      <c r="I579" s="76"/>
      <c r="J579" s="76"/>
      <c r="K579" s="76" t="s">
        <v>1301</v>
      </c>
      <c r="L579" s="76" t="s">
        <v>1302</v>
      </c>
      <c r="M579" s="76" t="s">
        <v>2080</v>
      </c>
      <c r="N579" s="64"/>
      <c r="O579" s="64"/>
      <c r="P579" s="64"/>
    </row>
    <row r="580" spans="2:16">
      <c r="B580" s="76" t="s">
        <v>592</v>
      </c>
      <c r="C580" s="76"/>
      <c r="D580" s="76"/>
      <c r="E580" s="76" t="s">
        <v>592</v>
      </c>
      <c r="F580" s="76"/>
      <c r="G580" s="76"/>
      <c r="H580" s="76" t="s">
        <v>592</v>
      </c>
      <c r="I580" s="76"/>
      <c r="J580" s="76"/>
      <c r="K580" s="76" t="s">
        <v>1303</v>
      </c>
      <c r="L580" s="76" t="s">
        <v>1304</v>
      </c>
      <c r="M580" s="76" t="s">
        <v>2081</v>
      </c>
      <c r="N580" s="64"/>
      <c r="O580" s="64"/>
      <c r="P580" s="64"/>
    </row>
    <row r="581" spans="2:16">
      <c r="B581" s="76" t="s">
        <v>592</v>
      </c>
      <c r="C581" s="76"/>
      <c r="D581" s="76"/>
      <c r="E581" s="76" t="s">
        <v>592</v>
      </c>
      <c r="F581" s="76"/>
      <c r="G581" s="76"/>
      <c r="H581" s="76" t="s">
        <v>592</v>
      </c>
      <c r="I581" s="76"/>
      <c r="J581" s="76"/>
      <c r="K581" s="76" t="s">
        <v>1305</v>
      </c>
      <c r="L581" s="76" t="s">
        <v>1306</v>
      </c>
      <c r="M581" s="76" t="s">
        <v>1711</v>
      </c>
      <c r="N581" s="64"/>
      <c r="O581" s="64"/>
      <c r="P581" s="64"/>
    </row>
    <row r="582" spans="2:16">
      <c r="B582" s="76" t="s">
        <v>592</v>
      </c>
      <c r="C582" s="76"/>
      <c r="D582" s="76"/>
      <c r="E582" s="76" t="s">
        <v>592</v>
      </c>
      <c r="F582" s="76"/>
      <c r="G582" s="76"/>
      <c r="H582" s="76" t="s">
        <v>592</v>
      </c>
      <c r="I582" s="76"/>
      <c r="J582" s="76"/>
      <c r="K582" s="76" t="s">
        <v>1371</v>
      </c>
      <c r="L582" s="76" t="s">
        <v>1372</v>
      </c>
      <c r="M582" s="76" t="s">
        <v>1928</v>
      </c>
      <c r="N582" s="64"/>
      <c r="O582" s="64"/>
      <c r="P582" s="64"/>
    </row>
    <row r="583" spans="2:16">
      <c r="B583" s="76" t="s">
        <v>592</v>
      </c>
      <c r="C583" s="76"/>
      <c r="D583" s="76"/>
      <c r="E583" s="76" t="s">
        <v>592</v>
      </c>
      <c r="F583" s="76"/>
      <c r="G583" s="76"/>
      <c r="H583" s="76" t="s">
        <v>592</v>
      </c>
      <c r="I583" s="76"/>
      <c r="J583" s="76"/>
      <c r="K583" s="76" t="s">
        <v>1307</v>
      </c>
      <c r="L583" s="76" t="s">
        <v>1308</v>
      </c>
      <c r="M583" s="76" t="s">
        <v>1883</v>
      </c>
      <c r="N583" s="64"/>
      <c r="O583" s="64"/>
      <c r="P583" s="64"/>
    </row>
    <row r="584" spans="2:16">
      <c r="B584" s="76" t="s">
        <v>592</v>
      </c>
      <c r="C584" s="76"/>
      <c r="D584" s="76"/>
      <c r="E584" s="76" t="s">
        <v>592</v>
      </c>
      <c r="F584" s="76"/>
      <c r="G584" s="76"/>
      <c r="H584" s="76" t="s">
        <v>592</v>
      </c>
      <c r="I584" s="76"/>
      <c r="J584" s="76"/>
      <c r="K584" s="76" t="s">
        <v>1309</v>
      </c>
      <c r="L584" s="76" t="s">
        <v>1310</v>
      </c>
      <c r="M584" s="76" t="s">
        <v>2082</v>
      </c>
      <c r="N584" s="64"/>
      <c r="O584" s="64"/>
      <c r="P584" s="64"/>
    </row>
    <row r="585" spans="2:16">
      <c r="B585" s="76" t="s">
        <v>592</v>
      </c>
      <c r="C585" s="76"/>
      <c r="D585" s="76"/>
      <c r="E585" s="76" t="s">
        <v>592</v>
      </c>
      <c r="F585" s="76"/>
      <c r="G585" s="76"/>
      <c r="H585" s="76" t="s">
        <v>592</v>
      </c>
      <c r="I585" s="76"/>
      <c r="J585" s="76"/>
      <c r="K585" s="76" t="s">
        <v>1311</v>
      </c>
      <c r="L585" s="76" t="s">
        <v>1312</v>
      </c>
      <c r="M585" s="76" t="s">
        <v>1722</v>
      </c>
      <c r="N585" s="64"/>
      <c r="O585" s="64"/>
      <c r="P585" s="64"/>
    </row>
    <row r="586" spans="2:16">
      <c r="B586" s="76" t="s">
        <v>592</v>
      </c>
      <c r="C586" s="76"/>
      <c r="D586" s="76"/>
      <c r="E586" s="76" t="s">
        <v>592</v>
      </c>
      <c r="F586" s="76"/>
      <c r="G586" s="76"/>
      <c r="H586" s="76" t="s">
        <v>592</v>
      </c>
      <c r="I586" s="76"/>
      <c r="J586" s="76"/>
      <c r="K586" s="76" t="s">
        <v>1313</v>
      </c>
      <c r="L586" s="76" t="s">
        <v>1384</v>
      </c>
      <c r="M586" s="76" t="s">
        <v>1711</v>
      </c>
      <c r="N586" s="64"/>
      <c r="O586" s="64"/>
      <c r="P586" s="64"/>
    </row>
    <row r="587" spans="2:16">
      <c r="B587" s="76" t="s">
        <v>592</v>
      </c>
      <c r="C587" s="76"/>
      <c r="D587" s="76"/>
      <c r="E587" s="76" t="s">
        <v>592</v>
      </c>
      <c r="F587" s="76"/>
      <c r="G587" s="76"/>
      <c r="H587" s="76" t="s">
        <v>592</v>
      </c>
      <c r="I587" s="76"/>
      <c r="J587" s="76"/>
      <c r="K587" s="76" t="s">
        <v>1373</v>
      </c>
      <c r="L587" s="76" t="s">
        <v>1374</v>
      </c>
      <c r="M587" s="76" t="s">
        <v>2044</v>
      </c>
      <c r="N587" s="64"/>
      <c r="O587" s="64"/>
      <c r="P587" s="64"/>
    </row>
    <row r="588" spans="2:16">
      <c r="B588" s="76" t="s">
        <v>592</v>
      </c>
      <c r="C588" s="76"/>
      <c r="D588" s="76"/>
      <c r="E588" s="76" t="s">
        <v>592</v>
      </c>
      <c r="F588" s="76"/>
      <c r="G588" s="76"/>
      <c r="H588" s="76" t="s">
        <v>592</v>
      </c>
      <c r="I588" s="76"/>
      <c r="J588" s="76"/>
      <c r="K588" s="76" t="s">
        <v>1246</v>
      </c>
      <c r="L588" s="76" t="s">
        <v>1247</v>
      </c>
      <c r="M588" s="76" t="s">
        <v>2083</v>
      </c>
      <c r="N588" s="64"/>
      <c r="O588" s="64"/>
      <c r="P588" s="64"/>
    </row>
    <row r="589" spans="2:16">
      <c r="B589" s="76" t="s">
        <v>592</v>
      </c>
      <c r="C589" s="76"/>
      <c r="D589" s="76"/>
      <c r="E589" s="76" t="s">
        <v>592</v>
      </c>
      <c r="F589" s="76"/>
      <c r="G589" s="76"/>
      <c r="H589" s="76" t="s">
        <v>592</v>
      </c>
      <c r="I589" s="76"/>
      <c r="J589" s="76"/>
      <c r="K589" s="76" t="s">
        <v>1314</v>
      </c>
      <c r="L589" s="76" t="s">
        <v>1385</v>
      </c>
      <c r="M589" s="76" t="s">
        <v>2084</v>
      </c>
      <c r="N589" s="64"/>
      <c r="O589" s="64"/>
      <c r="P589" s="64"/>
    </row>
    <row r="590" spans="2:16">
      <c r="B590" s="76" t="s">
        <v>592</v>
      </c>
      <c r="C590" s="76"/>
      <c r="D590" s="76"/>
      <c r="E590" s="76" t="s">
        <v>592</v>
      </c>
      <c r="F590" s="76"/>
      <c r="G590" s="76"/>
      <c r="H590" s="76" t="s">
        <v>592</v>
      </c>
      <c r="I590" s="76"/>
      <c r="J590" s="76"/>
      <c r="K590" s="76" t="s">
        <v>1315</v>
      </c>
      <c r="L590" s="76" t="s">
        <v>1386</v>
      </c>
      <c r="M590" s="76" t="s">
        <v>2085</v>
      </c>
      <c r="N590" s="64"/>
      <c r="O590" s="64"/>
      <c r="P590" s="64"/>
    </row>
    <row r="591" spans="2:16">
      <c r="B591" s="76" t="s">
        <v>592</v>
      </c>
      <c r="C591" s="76"/>
      <c r="D591" s="76"/>
      <c r="E591" s="76" t="s">
        <v>592</v>
      </c>
      <c r="F591" s="76"/>
      <c r="G591" s="76"/>
      <c r="H591" s="76" t="s">
        <v>592</v>
      </c>
      <c r="I591" s="76"/>
      <c r="J591" s="76"/>
      <c r="K591" s="76" t="s">
        <v>1316</v>
      </c>
      <c r="L591" s="76" t="s">
        <v>1387</v>
      </c>
      <c r="M591" s="76" t="s">
        <v>2086</v>
      </c>
      <c r="N591" s="64"/>
      <c r="O591" s="64"/>
      <c r="P591" s="64"/>
    </row>
    <row r="592" spans="2:16">
      <c r="B592" s="76" t="s">
        <v>592</v>
      </c>
      <c r="C592" s="76"/>
      <c r="D592" s="76"/>
      <c r="E592" s="76" t="s">
        <v>592</v>
      </c>
      <c r="F592" s="76"/>
      <c r="G592" s="76"/>
      <c r="H592" s="76" t="s">
        <v>592</v>
      </c>
      <c r="I592" s="76"/>
      <c r="J592" s="76"/>
      <c r="K592" s="76" t="s">
        <v>1317</v>
      </c>
      <c r="L592" s="76" t="s">
        <v>1388</v>
      </c>
      <c r="M592" s="76" t="s">
        <v>2087</v>
      </c>
      <c r="N592" s="64"/>
      <c r="O592" s="64"/>
      <c r="P592" s="64"/>
    </row>
    <row r="593" spans="2:16">
      <c r="B593" s="76" t="s">
        <v>592</v>
      </c>
      <c r="C593" s="76"/>
      <c r="D593" s="76"/>
      <c r="E593" s="76" t="s">
        <v>592</v>
      </c>
      <c r="F593" s="76"/>
      <c r="G593" s="76"/>
      <c r="H593" s="76" t="s">
        <v>592</v>
      </c>
      <c r="I593" s="76"/>
      <c r="J593" s="76"/>
      <c r="K593" s="76" t="s">
        <v>1318</v>
      </c>
      <c r="L593" s="76" t="s">
        <v>1375</v>
      </c>
      <c r="M593" s="76" t="s">
        <v>2088</v>
      </c>
      <c r="N593" s="64"/>
      <c r="O593" s="64"/>
      <c r="P593" s="64"/>
    </row>
    <row r="594" spans="2:16">
      <c r="B594" s="76" t="s">
        <v>592</v>
      </c>
      <c r="C594" s="76"/>
      <c r="D594" s="76"/>
      <c r="E594" s="76" t="s">
        <v>592</v>
      </c>
      <c r="F594" s="76"/>
      <c r="G594" s="76"/>
      <c r="H594" s="76" t="s">
        <v>592</v>
      </c>
      <c r="I594" s="76"/>
      <c r="J594" s="76"/>
      <c r="K594" s="76" t="s">
        <v>1248</v>
      </c>
      <c r="L594" s="76" t="s">
        <v>1249</v>
      </c>
      <c r="M594" s="76" t="s">
        <v>2089</v>
      </c>
      <c r="N594" s="64"/>
      <c r="O594" s="64"/>
      <c r="P594" s="64"/>
    </row>
    <row r="595" spans="2:16">
      <c r="B595" s="76" t="s">
        <v>592</v>
      </c>
      <c r="C595" s="76"/>
      <c r="D595" s="76"/>
      <c r="E595" s="76" t="s">
        <v>592</v>
      </c>
      <c r="F595" s="76"/>
      <c r="G595" s="76"/>
      <c r="H595" s="76" t="s">
        <v>592</v>
      </c>
      <c r="I595" s="76"/>
      <c r="J595" s="76"/>
      <c r="K595" s="76" t="s">
        <v>1250</v>
      </c>
      <c r="L595" s="76" t="s">
        <v>1251</v>
      </c>
      <c r="M595" s="76" t="s">
        <v>1905</v>
      </c>
      <c r="N595" s="64"/>
      <c r="O595" s="64"/>
      <c r="P595" s="64"/>
    </row>
    <row r="596" spans="2:16">
      <c r="B596" s="76" t="s">
        <v>592</v>
      </c>
      <c r="C596" s="76"/>
      <c r="D596" s="76"/>
      <c r="E596" s="76" t="s">
        <v>592</v>
      </c>
      <c r="F596" s="76"/>
      <c r="G596" s="76"/>
      <c r="H596" s="76" t="s">
        <v>592</v>
      </c>
      <c r="I596" s="76"/>
      <c r="J596" s="76"/>
      <c r="K596" s="76" t="s">
        <v>1376</v>
      </c>
      <c r="L596" s="76" t="s">
        <v>1377</v>
      </c>
      <c r="M596" s="76" t="s">
        <v>2090</v>
      </c>
      <c r="N596" s="64"/>
      <c r="O596" s="64"/>
      <c r="P596" s="64"/>
    </row>
    <row r="597" spans="2:16">
      <c r="B597" s="76" t="s">
        <v>592</v>
      </c>
      <c r="C597" s="76"/>
      <c r="D597" s="76"/>
      <c r="E597" s="76" t="s">
        <v>592</v>
      </c>
      <c r="F597" s="76"/>
      <c r="G597" s="76"/>
      <c r="H597" s="76" t="s">
        <v>592</v>
      </c>
      <c r="I597" s="76"/>
      <c r="J597" s="76"/>
      <c r="K597" s="76" t="s">
        <v>1252</v>
      </c>
      <c r="L597" s="76" t="s">
        <v>1253</v>
      </c>
      <c r="M597" s="76" t="s">
        <v>1929</v>
      </c>
      <c r="N597" s="64"/>
      <c r="O597" s="64"/>
      <c r="P597" s="64"/>
    </row>
    <row r="598" spans="2:16">
      <c r="B598" s="76" t="s">
        <v>592</v>
      </c>
      <c r="C598" s="76"/>
      <c r="D598" s="76"/>
      <c r="E598" s="76" t="s">
        <v>592</v>
      </c>
      <c r="F598" s="76"/>
      <c r="G598" s="76"/>
      <c r="H598" s="76" t="s">
        <v>592</v>
      </c>
      <c r="I598" s="76"/>
      <c r="J598" s="76"/>
      <c r="K598" s="76" t="s">
        <v>1319</v>
      </c>
      <c r="L598" s="76" t="s">
        <v>1389</v>
      </c>
      <c r="M598" s="76" t="s">
        <v>1675</v>
      </c>
      <c r="N598" s="64"/>
      <c r="O598" s="64"/>
      <c r="P598" s="64"/>
    </row>
    <row r="599" spans="2:16">
      <c r="B599" s="76" t="s">
        <v>592</v>
      </c>
      <c r="C599" s="76"/>
      <c r="D599" s="76"/>
      <c r="E599" s="76" t="s">
        <v>592</v>
      </c>
      <c r="F599" s="76"/>
      <c r="G599" s="76"/>
      <c r="H599" s="76" t="s">
        <v>592</v>
      </c>
      <c r="I599" s="76"/>
      <c r="J599" s="76"/>
      <c r="K599" s="76" t="s">
        <v>1320</v>
      </c>
      <c r="L599" s="76" t="s">
        <v>1390</v>
      </c>
      <c r="M599" s="76" t="s">
        <v>1820</v>
      </c>
      <c r="N599" s="64"/>
      <c r="O599" s="64"/>
      <c r="P599" s="64"/>
    </row>
    <row r="600" spans="2:16">
      <c r="B600" s="76" t="s">
        <v>592</v>
      </c>
      <c r="C600" s="76"/>
      <c r="D600" s="76"/>
      <c r="E600" s="76" t="s">
        <v>592</v>
      </c>
      <c r="F600" s="76"/>
      <c r="G600" s="76"/>
      <c r="H600" s="76" t="s">
        <v>592</v>
      </c>
      <c r="I600" s="76"/>
      <c r="J600" s="76"/>
      <c r="K600" s="76" t="s">
        <v>1321</v>
      </c>
      <c r="L600" s="76" t="s">
        <v>1391</v>
      </c>
      <c r="M600" s="76" t="s">
        <v>2089</v>
      </c>
      <c r="N600" s="64"/>
      <c r="O600" s="64"/>
      <c r="P600" s="64"/>
    </row>
    <row r="601" spans="2:16">
      <c r="B601" s="76" t="s">
        <v>592</v>
      </c>
      <c r="C601" s="76"/>
      <c r="D601" s="76"/>
      <c r="E601" s="76" t="s">
        <v>592</v>
      </c>
      <c r="F601" s="76"/>
      <c r="G601" s="76"/>
      <c r="H601" s="76" t="s">
        <v>592</v>
      </c>
      <c r="I601" s="76"/>
      <c r="J601" s="76"/>
      <c r="K601" s="76" t="s">
        <v>1378</v>
      </c>
      <c r="L601" s="76" t="s">
        <v>1379</v>
      </c>
      <c r="M601" s="76" t="s">
        <v>1987</v>
      </c>
      <c r="N601" s="64"/>
      <c r="O601" s="64"/>
      <c r="P601" s="64"/>
    </row>
    <row r="602" spans="2:16">
      <c r="B602" s="76" t="s">
        <v>592</v>
      </c>
      <c r="C602" s="76"/>
      <c r="D602" s="76"/>
      <c r="E602" s="76" t="s">
        <v>592</v>
      </c>
      <c r="F602" s="76"/>
      <c r="G602" s="76"/>
      <c r="H602" s="76" t="s">
        <v>592</v>
      </c>
      <c r="I602" s="76"/>
      <c r="J602" s="76"/>
      <c r="K602" s="76" t="s">
        <v>1256</v>
      </c>
      <c r="L602" s="76" t="s">
        <v>1257</v>
      </c>
      <c r="M602" s="76" t="s">
        <v>1934</v>
      </c>
      <c r="N602" s="64"/>
      <c r="O602" s="64"/>
      <c r="P602" s="64"/>
    </row>
    <row r="603" spans="2:16">
      <c r="B603" s="76" t="s">
        <v>592</v>
      </c>
      <c r="C603" s="76"/>
      <c r="D603" s="76"/>
      <c r="E603" s="76" t="s">
        <v>592</v>
      </c>
      <c r="F603" s="76"/>
      <c r="G603" s="76"/>
      <c r="H603" s="76" t="s">
        <v>592</v>
      </c>
      <c r="I603" s="76"/>
      <c r="J603" s="76"/>
      <c r="K603" s="76" t="s">
        <v>1322</v>
      </c>
      <c r="L603" s="76" t="s">
        <v>1392</v>
      </c>
      <c r="M603" s="76" t="s">
        <v>1864</v>
      </c>
      <c r="N603" s="64"/>
      <c r="O603" s="64"/>
      <c r="P603" s="64"/>
    </row>
    <row r="604" spans="2:16">
      <c r="B604" s="76" t="s">
        <v>592</v>
      </c>
      <c r="C604" s="76"/>
      <c r="D604" s="76"/>
      <c r="E604" s="76" t="s">
        <v>592</v>
      </c>
      <c r="F604" s="76"/>
      <c r="G604" s="76"/>
      <c r="H604" s="76" t="s">
        <v>592</v>
      </c>
      <c r="I604" s="76"/>
      <c r="J604" s="76"/>
      <c r="K604" s="76" t="s">
        <v>1323</v>
      </c>
      <c r="L604" s="76" t="s">
        <v>1393</v>
      </c>
      <c r="M604" s="76" t="s">
        <v>2091</v>
      </c>
      <c r="N604" s="64"/>
      <c r="O604" s="64"/>
      <c r="P604" s="64"/>
    </row>
    <row r="605" spans="2:16">
      <c r="B605" s="76" t="s">
        <v>592</v>
      </c>
      <c r="C605" s="76"/>
      <c r="D605" s="76"/>
      <c r="E605" s="76" t="s">
        <v>592</v>
      </c>
      <c r="F605" s="76"/>
      <c r="G605" s="76"/>
      <c r="H605" s="76" t="s">
        <v>592</v>
      </c>
      <c r="I605" s="76"/>
      <c r="J605" s="76"/>
      <c r="K605" s="76" t="s">
        <v>1324</v>
      </c>
      <c r="L605" s="76" t="s">
        <v>1394</v>
      </c>
      <c r="M605" s="76" t="s">
        <v>2026</v>
      </c>
      <c r="N605" s="64"/>
      <c r="O605" s="64"/>
      <c r="P605" s="64"/>
    </row>
    <row r="606" spans="2:16">
      <c r="B606" s="76" t="s">
        <v>592</v>
      </c>
      <c r="C606" s="76"/>
      <c r="D606" s="76"/>
      <c r="E606" s="76" t="s">
        <v>592</v>
      </c>
      <c r="F606" s="76"/>
      <c r="G606" s="76"/>
      <c r="H606" s="76" t="s">
        <v>592</v>
      </c>
      <c r="I606" s="76"/>
      <c r="J606" s="76"/>
      <c r="K606" s="76" t="s">
        <v>1258</v>
      </c>
      <c r="L606" s="76" t="s">
        <v>1259</v>
      </c>
      <c r="M606" s="76" t="s">
        <v>1942</v>
      </c>
      <c r="N606" s="64"/>
      <c r="O606" s="64"/>
      <c r="P606" s="64"/>
    </row>
    <row r="607" spans="2:16">
      <c r="B607" s="76" t="s">
        <v>592</v>
      </c>
      <c r="C607" s="76"/>
      <c r="D607" s="76"/>
      <c r="E607" s="76" t="s">
        <v>592</v>
      </c>
      <c r="F607" s="76"/>
      <c r="G607" s="76"/>
      <c r="H607" s="76" t="s">
        <v>592</v>
      </c>
      <c r="I607" s="76"/>
      <c r="J607" s="76"/>
      <c r="K607" s="76" t="s">
        <v>1260</v>
      </c>
      <c r="L607" s="76" t="s">
        <v>1261</v>
      </c>
      <c r="M607" s="76" t="s">
        <v>2003</v>
      </c>
      <c r="N607" s="64"/>
      <c r="O607" s="64"/>
      <c r="P607" s="64"/>
    </row>
    <row r="608" spans="2:16">
      <c r="B608" s="76" t="s">
        <v>592</v>
      </c>
      <c r="C608" s="76"/>
      <c r="D608" s="76"/>
      <c r="E608" s="76" t="s">
        <v>592</v>
      </c>
      <c r="F608" s="76"/>
      <c r="G608" s="76"/>
      <c r="H608" s="76" t="s">
        <v>592</v>
      </c>
      <c r="I608" s="76"/>
      <c r="J608" s="76"/>
      <c r="K608" s="76" t="s">
        <v>1325</v>
      </c>
      <c r="L608" s="76" t="s">
        <v>1395</v>
      </c>
      <c r="M608" s="76" t="s">
        <v>1914</v>
      </c>
      <c r="N608" s="64"/>
      <c r="O608" s="64"/>
      <c r="P608" s="64"/>
    </row>
    <row r="609" spans="2:16">
      <c r="B609" s="76" t="s">
        <v>592</v>
      </c>
      <c r="C609" s="76"/>
      <c r="D609" s="76"/>
      <c r="E609" s="76" t="s">
        <v>592</v>
      </c>
      <c r="F609" s="76"/>
      <c r="G609" s="76"/>
      <c r="H609" s="76" t="s">
        <v>592</v>
      </c>
      <c r="I609" s="76"/>
      <c r="J609" s="76"/>
      <c r="K609" s="76" t="s">
        <v>1326</v>
      </c>
      <c r="L609" s="76" t="s">
        <v>1396</v>
      </c>
      <c r="M609" s="76" t="s">
        <v>1837</v>
      </c>
      <c r="N609" s="64"/>
      <c r="O609" s="64"/>
      <c r="P609" s="64"/>
    </row>
    <row r="610" spans="2:16">
      <c r="B610" s="76" t="s">
        <v>592</v>
      </c>
      <c r="C610" s="76"/>
      <c r="D610" s="76"/>
      <c r="E610" s="76" t="s">
        <v>592</v>
      </c>
      <c r="F610" s="76"/>
      <c r="G610" s="76"/>
      <c r="H610" s="76" t="s">
        <v>592</v>
      </c>
      <c r="I610" s="76"/>
      <c r="J610" s="76"/>
      <c r="K610" s="76" t="s">
        <v>1397</v>
      </c>
      <c r="L610" s="76" t="s">
        <v>1398</v>
      </c>
      <c r="M610" s="76" t="s">
        <v>2030</v>
      </c>
      <c r="N610" s="64"/>
      <c r="O610" s="64"/>
      <c r="P610" s="64"/>
    </row>
    <row r="611" spans="2:16">
      <c r="B611" s="76" t="s">
        <v>592</v>
      </c>
      <c r="C611" s="76"/>
      <c r="D611" s="76"/>
      <c r="E611" s="76" t="s">
        <v>592</v>
      </c>
      <c r="F611" s="76"/>
      <c r="G611" s="76"/>
      <c r="H611" s="76" t="s">
        <v>592</v>
      </c>
      <c r="I611" s="76"/>
      <c r="J611" s="76"/>
      <c r="K611" s="76" t="s">
        <v>1327</v>
      </c>
      <c r="L611" s="76" t="s">
        <v>1399</v>
      </c>
      <c r="M611" s="76" t="s">
        <v>2092</v>
      </c>
      <c r="N611" s="64"/>
      <c r="O611" s="64"/>
      <c r="P611" s="64"/>
    </row>
    <row r="612" spans="2:16">
      <c r="B612" s="76" t="s">
        <v>592</v>
      </c>
      <c r="C612" s="76"/>
      <c r="D612" s="76"/>
      <c r="E612" s="76" t="s">
        <v>592</v>
      </c>
      <c r="F612" s="76"/>
      <c r="G612" s="76"/>
      <c r="H612" s="76" t="s">
        <v>592</v>
      </c>
      <c r="I612" s="76"/>
      <c r="J612" s="76"/>
      <c r="K612" s="76" t="s">
        <v>1328</v>
      </c>
      <c r="L612" s="76" t="s">
        <v>1400</v>
      </c>
      <c r="M612" s="76" t="s">
        <v>2093</v>
      </c>
      <c r="N612" s="64"/>
      <c r="O612" s="64"/>
      <c r="P612" s="64"/>
    </row>
    <row r="613" spans="2:16">
      <c r="B613" s="76" t="s">
        <v>592</v>
      </c>
      <c r="C613" s="76"/>
      <c r="D613" s="76"/>
      <c r="E613" s="76" t="s">
        <v>592</v>
      </c>
      <c r="F613" s="76"/>
      <c r="G613" s="76"/>
      <c r="H613" s="76" t="s">
        <v>592</v>
      </c>
      <c r="I613" s="76"/>
      <c r="J613" s="76"/>
      <c r="K613" s="76" t="s">
        <v>1329</v>
      </c>
      <c r="L613" s="76" t="s">
        <v>1401</v>
      </c>
      <c r="M613" s="76" t="s">
        <v>1946</v>
      </c>
      <c r="N613" s="64"/>
      <c r="O613" s="64"/>
      <c r="P613" s="64"/>
    </row>
    <row r="614" spans="2:16">
      <c r="B614" s="76" t="s">
        <v>592</v>
      </c>
      <c r="C614" s="76"/>
      <c r="D614" s="76"/>
      <c r="E614" s="76" t="s">
        <v>592</v>
      </c>
      <c r="F614" s="76"/>
      <c r="G614" s="76"/>
      <c r="H614" s="76" t="s">
        <v>592</v>
      </c>
      <c r="I614" s="76"/>
      <c r="J614" s="76"/>
      <c r="K614" s="76" t="s">
        <v>1330</v>
      </c>
      <c r="L614" s="76" t="s">
        <v>1402</v>
      </c>
      <c r="M614" s="76" t="s">
        <v>1832</v>
      </c>
      <c r="N614" s="64"/>
      <c r="O614" s="64"/>
      <c r="P614" s="64"/>
    </row>
    <row r="615" spans="2:16">
      <c r="B615" s="76" t="s">
        <v>592</v>
      </c>
      <c r="C615" s="76"/>
      <c r="D615" s="76"/>
      <c r="E615" s="76" t="s">
        <v>592</v>
      </c>
      <c r="F615" s="76"/>
      <c r="G615" s="76"/>
      <c r="H615" s="76" t="s">
        <v>592</v>
      </c>
      <c r="I615" s="76"/>
      <c r="J615" s="76"/>
      <c r="K615" s="76" t="s">
        <v>1403</v>
      </c>
      <c r="L615" s="76" t="s">
        <v>1404</v>
      </c>
      <c r="M615" s="76" t="s">
        <v>2069</v>
      </c>
      <c r="N615" s="64"/>
      <c r="O615" s="64"/>
      <c r="P615" s="64"/>
    </row>
    <row r="616" spans="2:16">
      <c r="B616" s="76" t="s">
        <v>592</v>
      </c>
      <c r="C616" s="76"/>
      <c r="D616" s="76"/>
      <c r="E616" s="76" t="s">
        <v>592</v>
      </c>
      <c r="F616" s="76"/>
      <c r="G616" s="76"/>
      <c r="H616" s="76" t="s">
        <v>592</v>
      </c>
      <c r="I616" s="76"/>
      <c r="J616" s="76"/>
      <c r="K616" s="76" t="s">
        <v>1262</v>
      </c>
      <c r="L616" s="76" t="s">
        <v>1405</v>
      </c>
      <c r="M616" s="76" t="s">
        <v>1918</v>
      </c>
      <c r="N616" s="64"/>
      <c r="O616" s="64"/>
      <c r="P616" s="64"/>
    </row>
    <row r="617" spans="2:16">
      <c r="B617" s="76" t="s">
        <v>592</v>
      </c>
      <c r="C617" s="76"/>
      <c r="D617" s="76"/>
      <c r="E617" s="76" t="s">
        <v>592</v>
      </c>
      <c r="F617" s="76"/>
      <c r="G617" s="76"/>
      <c r="H617" s="76" t="s">
        <v>592</v>
      </c>
      <c r="I617" s="76"/>
      <c r="J617" s="76"/>
      <c r="K617" s="76" t="s">
        <v>1331</v>
      </c>
      <c r="L617" s="76" t="s">
        <v>1406</v>
      </c>
      <c r="M617" s="76" t="s">
        <v>2094</v>
      </c>
      <c r="N617" s="64"/>
      <c r="O617" s="64"/>
      <c r="P617" s="64"/>
    </row>
    <row r="618" spans="2:16">
      <c r="B618" s="76" t="s">
        <v>592</v>
      </c>
      <c r="C618" s="76"/>
      <c r="D618" s="76"/>
      <c r="E618" s="76" t="s">
        <v>592</v>
      </c>
      <c r="F618" s="76"/>
      <c r="G618" s="76"/>
      <c r="H618" s="76" t="s">
        <v>592</v>
      </c>
      <c r="I618" s="76"/>
      <c r="J618" s="76"/>
      <c r="K618" s="76" t="s">
        <v>1332</v>
      </c>
      <c r="L618" s="76" t="s">
        <v>1407</v>
      </c>
      <c r="M618" s="76" t="s">
        <v>1820</v>
      </c>
      <c r="N618" s="64"/>
      <c r="O618" s="64"/>
      <c r="P618" s="64"/>
    </row>
    <row r="619" spans="2:16">
      <c r="B619" s="76" t="s">
        <v>592</v>
      </c>
      <c r="C619" s="76"/>
      <c r="D619" s="76"/>
      <c r="E619" s="76" t="s">
        <v>592</v>
      </c>
      <c r="F619" s="76"/>
      <c r="G619" s="76"/>
      <c r="H619" s="76" t="s">
        <v>592</v>
      </c>
      <c r="I619" s="76"/>
      <c r="J619" s="76"/>
      <c r="K619" s="76" t="s">
        <v>1333</v>
      </c>
      <c r="L619" s="76" t="s">
        <v>1408</v>
      </c>
      <c r="M619" s="76" t="s">
        <v>2095</v>
      </c>
      <c r="N619" s="64"/>
      <c r="O619" s="64"/>
      <c r="P619" s="64"/>
    </row>
    <row r="620" spans="2:16">
      <c r="B620" s="76" t="s">
        <v>592</v>
      </c>
      <c r="C620" s="76"/>
      <c r="D620" s="76"/>
      <c r="E620" s="76" t="s">
        <v>592</v>
      </c>
      <c r="F620" s="76"/>
      <c r="G620" s="76"/>
      <c r="H620" s="76" t="s">
        <v>592</v>
      </c>
      <c r="I620" s="76"/>
      <c r="J620" s="76"/>
      <c r="K620" s="76" t="s">
        <v>1382</v>
      </c>
      <c r="L620" s="76" t="s">
        <v>1383</v>
      </c>
      <c r="M620" s="76" t="s">
        <v>1638</v>
      </c>
      <c r="N620" s="64"/>
      <c r="O620" s="64"/>
      <c r="P620" s="64"/>
    </row>
    <row r="621" spans="2:16">
      <c r="B621" s="76" t="s">
        <v>592</v>
      </c>
      <c r="C621" s="76"/>
      <c r="D621" s="76"/>
      <c r="E621" s="76" t="s">
        <v>592</v>
      </c>
      <c r="F621" s="76"/>
      <c r="G621" s="76"/>
      <c r="H621" s="76" t="s">
        <v>592</v>
      </c>
      <c r="I621" s="76"/>
      <c r="J621" s="76"/>
      <c r="K621" s="76" t="s">
        <v>1263</v>
      </c>
      <c r="L621" s="76" t="s">
        <v>1264</v>
      </c>
      <c r="M621" s="76" t="s">
        <v>1836</v>
      </c>
      <c r="N621" s="64"/>
      <c r="O621" s="64"/>
      <c r="P621" s="64"/>
    </row>
    <row r="622" spans="2:16">
      <c r="B622" s="76" t="s">
        <v>592</v>
      </c>
      <c r="C622" s="76"/>
      <c r="D622" s="76"/>
      <c r="E622" s="76" t="s">
        <v>592</v>
      </c>
      <c r="F622" s="76"/>
      <c r="G622" s="76"/>
      <c r="H622" s="76" t="s">
        <v>592</v>
      </c>
      <c r="I622" s="76"/>
      <c r="J622" s="76"/>
      <c r="K622" s="76" t="s">
        <v>1334</v>
      </c>
      <c r="L622" s="76" t="s">
        <v>1409</v>
      </c>
      <c r="M622" s="76" t="s">
        <v>1947</v>
      </c>
      <c r="N622" s="64"/>
      <c r="O622" s="64"/>
      <c r="P622" s="64"/>
    </row>
    <row r="623" spans="2:16">
      <c r="B623" s="76" t="s">
        <v>592</v>
      </c>
      <c r="C623" s="76"/>
      <c r="D623" s="76"/>
      <c r="E623" s="76" t="s">
        <v>592</v>
      </c>
      <c r="F623" s="76"/>
      <c r="G623" s="76"/>
      <c r="H623" s="76" t="s">
        <v>592</v>
      </c>
      <c r="I623" s="76"/>
      <c r="J623" s="76"/>
      <c r="K623" s="76" t="s">
        <v>1335</v>
      </c>
      <c r="L623" s="76" t="s">
        <v>1410</v>
      </c>
      <c r="M623" s="76" t="s">
        <v>1624</v>
      </c>
      <c r="N623" s="64"/>
      <c r="O623" s="64"/>
      <c r="P623" s="64"/>
    </row>
    <row r="624" spans="2:16">
      <c r="B624" s="76" t="s">
        <v>592</v>
      </c>
      <c r="C624" s="76"/>
      <c r="D624" s="76"/>
      <c r="E624" s="76" t="s">
        <v>592</v>
      </c>
      <c r="F624" s="76"/>
      <c r="G624" s="76"/>
      <c r="H624" s="76" t="s">
        <v>592</v>
      </c>
      <c r="I624" s="76"/>
      <c r="J624" s="76"/>
      <c r="K624" s="76" t="s">
        <v>1336</v>
      </c>
      <c r="L624" s="76" t="s">
        <v>1411</v>
      </c>
      <c r="M624" s="76" t="s">
        <v>1699</v>
      </c>
      <c r="N624" s="64"/>
      <c r="O624" s="64"/>
      <c r="P624" s="64"/>
    </row>
    <row r="625" spans="2:16">
      <c r="B625" s="76" t="s">
        <v>592</v>
      </c>
      <c r="C625" s="76"/>
      <c r="D625" s="76"/>
      <c r="E625" s="76" t="s">
        <v>592</v>
      </c>
      <c r="F625" s="76"/>
      <c r="G625" s="76"/>
      <c r="H625" s="76" t="s">
        <v>592</v>
      </c>
      <c r="I625" s="76"/>
      <c r="J625" s="76"/>
      <c r="K625" s="76" t="s">
        <v>1412</v>
      </c>
      <c r="L625" s="76" t="s">
        <v>1413</v>
      </c>
      <c r="M625" s="76" t="s">
        <v>1934</v>
      </c>
      <c r="N625" s="64"/>
      <c r="O625" s="64"/>
      <c r="P625" s="64"/>
    </row>
    <row r="626" spans="2:16">
      <c r="B626" s="76" t="s">
        <v>592</v>
      </c>
      <c r="C626" s="76"/>
      <c r="D626" s="76"/>
      <c r="E626" s="76" t="s">
        <v>592</v>
      </c>
      <c r="F626" s="76"/>
      <c r="G626" s="76"/>
      <c r="H626" s="76" t="s">
        <v>592</v>
      </c>
      <c r="I626" s="76"/>
      <c r="J626" s="76"/>
      <c r="K626" s="76" t="s">
        <v>1414</v>
      </c>
      <c r="L626" s="76" t="s">
        <v>1418</v>
      </c>
      <c r="M626" s="76" t="s">
        <v>1682</v>
      </c>
      <c r="N626" s="64"/>
      <c r="O626" s="64"/>
      <c r="P626" s="64"/>
    </row>
    <row r="627" spans="2:16">
      <c r="B627" s="76" t="s">
        <v>592</v>
      </c>
      <c r="C627" s="76"/>
      <c r="D627" s="76"/>
      <c r="E627" s="76" t="s">
        <v>592</v>
      </c>
      <c r="F627" s="76"/>
      <c r="G627" s="76"/>
      <c r="H627" s="76" t="s">
        <v>592</v>
      </c>
      <c r="I627" s="76"/>
      <c r="J627" s="76"/>
      <c r="K627" s="76" t="s">
        <v>1337</v>
      </c>
      <c r="L627" s="76" t="s">
        <v>1419</v>
      </c>
      <c r="M627" s="76" t="s">
        <v>2096</v>
      </c>
      <c r="N627" s="64"/>
      <c r="O627" s="64"/>
      <c r="P627" s="64"/>
    </row>
    <row r="628" spans="2:16">
      <c r="B628" s="76" t="s">
        <v>592</v>
      </c>
      <c r="C628" s="76"/>
      <c r="D628" s="76"/>
      <c r="E628" s="76" t="s">
        <v>592</v>
      </c>
      <c r="F628" s="76"/>
      <c r="G628" s="76"/>
      <c r="H628" s="76" t="s">
        <v>592</v>
      </c>
      <c r="I628" s="76"/>
      <c r="J628" s="76"/>
      <c r="K628" s="76" t="s">
        <v>1420</v>
      </c>
      <c r="L628" s="76" t="s">
        <v>1421</v>
      </c>
      <c r="M628" s="76" t="s">
        <v>1904</v>
      </c>
      <c r="N628" s="64"/>
      <c r="O628" s="64"/>
      <c r="P628" s="64"/>
    </row>
    <row r="629" spans="2:16">
      <c r="B629" s="76" t="s">
        <v>592</v>
      </c>
      <c r="C629" s="76"/>
      <c r="D629" s="76"/>
      <c r="E629" s="76" t="s">
        <v>592</v>
      </c>
      <c r="F629" s="76"/>
      <c r="G629" s="76"/>
      <c r="H629" s="76" t="s">
        <v>592</v>
      </c>
      <c r="I629" s="76"/>
      <c r="J629" s="76"/>
      <c r="K629" s="76" t="s">
        <v>1422</v>
      </c>
      <c r="L629" s="76" t="s">
        <v>1423</v>
      </c>
      <c r="M629" s="76" t="s">
        <v>1883</v>
      </c>
      <c r="N629" s="64"/>
      <c r="O629" s="64"/>
      <c r="P629" s="64"/>
    </row>
    <row r="630" spans="2:16">
      <c r="B630" s="76" t="s">
        <v>592</v>
      </c>
      <c r="C630" s="76"/>
      <c r="D630" s="76"/>
      <c r="E630" s="76" t="s">
        <v>592</v>
      </c>
      <c r="F630" s="76"/>
      <c r="G630" s="76"/>
      <c r="H630" s="76" t="s">
        <v>592</v>
      </c>
      <c r="I630" s="76"/>
      <c r="J630" s="76"/>
      <c r="K630" s="76" t="s">
        <v>1338</v>
      </c>
      <c r="L630" s="76" t="s">
        <v>1424</v>
      </c>
      <c r="M630" s="76" t="s">
        <v>2097</v>
      </c>
      <c r="N630" s="64"/>
      <c r="O630" s="64"/>
      <c r="P630" s="64"/>
    </row>
    <row r="631" spans="2:16">
      <c r="B631" s="76" t="s">
        <v>592</v>
      </c>
      <c r="C631" s="76"/>
      <c r="D631" s="76"/>
      <c r="E631" s="76" t="s">
        <v>592</v>
      </c>
      <c r="F631" s="76"/>
      <c r="G631" s="76"/>
      <c r="H631" s="76" t="s">
        <v>592</v>
      </c>
      <c r="I631" s="76"/>
      <c r="J631" s="76"/>
      <c r="K631" s="76" t="s">
        <v>1339</v>
      </c>
      <c r="L631" s="76" t="s">
        <v>1415</v>
      </c>
      <c r="M631" s="76" t="s">
        <v>2098</v>
      </c>
      <c r="N631" s="64"/>
      <c r="O631" s="64"/>
      <c r="P631" s="64"/>
    </row>
    <row r="632" spans="2:16">
      <c r="B632" s="76" t="s">
        <v>592</v>
      </c>
      <c r="C632" s="76"/>
      <c r="D632" s="76"/>
      <c r="E632" s="76" t="s">
        <v>592</v>
      </c>
      <c r="F632" s="76"/>
      <c r="G632" s="76"/>
      <c r="H632" s="76" t="s">
        <v>592</v>
      </c>
      <c r="I632" s="76"/>
      <c r="J632" s="76"/>
      <c r="K632" s="76" t="s">
        <v>1265</v>
      </c>
      <c r="L632" s="76" t="s">
        <v>1266</v>
      </c>
      <c r="M632" s="76" t="s">
        <v>1636</v>
      </c>
      <c r="N632" s="64"/>
      <c r="O632" s="64"/>
      <c r="P632" s="64"/>
    </row>
    <row r="633" spans="2:16">
      <c r="B633" s="76" t="s">
        <v>592</v>
      </c>
      <c r="C633" s="76"/>
      <c r="D633" s="76"/>
      <c r="E633" s="76" t="s">
        <v>592</v>
      </c>
      <c r="F633" s="76"/>
      <c r="G633" s="76"/>
      <c r="H633" s="76" t="s">
        <v>592</v>
      </c>
      <c r="I633" s="76"/>
      <c r="J633" s="76"/>
      <c r="K633" s="76" t="s">
        <v>1416</v>
      </c>
      <c r="L633" s="76" t="s">
        <v>1417</v>
      </c>
      <c r="M633" s="76" t="s">
        <v>1899</v>
      </c>
      <c r="N633" s="64"/>
      <c r="O633" s="64"/>
      <c r="P633" s="64"/>
    </row>
    <row r="634" spans="2:16">
      <c r="B634" s="76" t="s">
        <v>592</v>
      </c>
      <c r="C634" s="76"/>
      <c r="D634" s="76"/>
      <c r="E634" s="76" t="s">
        <v>592</v>
      </c>
      <c r="F634" s="76"/>
      <c r="G634" s="76"/>
      <c r="H634" s="76" t="s">
        <v>592</v>
      </c>
      <c r="I634" s="76"/>
      <c r="J634" s="76"/>
      <c r="K634" s="76" t="s">
        <v>1267</v>
      </c>
      <c r="L634" s="76" t="s">
        <v>1268</v>
      </c>
      <c r="M634" s="76" t="s">
        <v>2052</v>
      </c>
      <c r="N634" s="64"/>
      <c r="O634" s="64"/>
      <c r="P634" s="64"/>
    </row>
    <row r="635" spans="2:16">
      <c r="B635" s="76" t="s">
        <v>592</v>
      </c>
      <c r="C635" s="76"/>
      <c r="D635" s="76"/>
      <c r="E635" s="76" t="s">
        <v>592</v>
      </c>
      <c r="F635" s="76"/>
      <c r="G635" s="76"/>
      <c r="H635" s="76" t="s">
        <v>592</v>
      </c>
      <c r="I635" s="76"/>
      <c r="J635" s="76"/>
      <c r="K635" s="76" t="s">
        <v>1269</v>
      </c>
      <c r="L635" s="76" t="s">
        <v>1448</v>
      </c>
      <c r="M635" s="76" t="s">
        <v>2099</v>
      </c>
      <c r="N635" s="64"/>
      <c r="O635" s="64"/>
      <c r="P635" s="64"/>
    </row>
    <row r="636" spans="2:16">
      <c r="B636" s="76" t="s">
        <v>592</v>
      </c>
      <c r="C636" s="76"/>
      <c r="D636" s="76"/>
      <c r="E636" s="76" t="s">
        <v>592</v>
      </c>
      <c r="F636" s="76"/>
      <c r="G636" s="76"/>
      <c r="H636" s="76" t="s">
        <v>592</v>
      </c>
      <c r="I636" s="76"/>
      <c r="J636" s="76"/>
      <c r="K636" s="76" t="s">
        <v>1340</v>
      </c>
      <c r="L636" s="76" t="s">
        <v>1429</v>
      </c>
      <c r="M636" s="76" t="s">
        <v>2100</v>
      </c>
      <c r="N636" s="64"/>
      <c r="O636" s="64"/>
      <c r="P636" s="64"/>
    </row>
    <row r="637" spans="2:16">
      <c r="B637" s="76" t="s">
        <v>592</v>
      </c>
      <c r="C637" s="76"/>
      <c r="D637" s="76"/>
      <c r="E637" s="76" t="s">
        <v>592</v>
      </c>
      <c r="F637" s="76"/>
      <c r="G637" s="76"/>
      <c r="H637" s="76" t="s">
        <v>592</v>
      </c>
      <c r="I637" s="76"/>
      <c r="J637" s="76"/>
      <c r="K637" s="76" t="s">
        <v>1270</v>
      </c>
      <c r="L637" s="76" t="s">
        <v>1449</v>
      </c>
      <c r="M637" s="76" t="s">
        <v>1895</v>
      </c>
      <c r="N637" s="64"/>
      <c r="O637" s="64"/>
      <c r="P637" s="64"/>
    </row>
    <row r="638" spans="2:16">
      <c r="B638" s="76" t="s">
        <v>592</v>
      </c>
      <c r="C638" s="76"/>
      <c r="D638" s="76"/>
      <c r="E638" s="76" t="s">
        <v>592</v>
      </c>
      <c r="F638" s="76"/>
      <c r="G638" s="76"/>
      <c r="H638" s="76" t="s">
        <v>592</v>
      </c>
      <c r="I638" s="76"/>
      <c r="J638" s="76"/>
      <c r="K638" s="76" t="s">
        <v>1341</v>
      </c>
      <c r="L638" s="76" t="s">
        <v>1450</v>
      </c>
      <c r="M638" s="76" t="s">
        <v>1921</v>
      </c>
      <c r="N638" s="64"/>
      <c r="O638" s="64"/>
      <c r="P638" s="64"/>
    </row>
    <row r="639" spans="2:16">
      <c r="B639" s="76" t="s">
        <v>592</v>
      </c>
      <c r="C639" s="76"/>
      <c r="D639" s="76"/>
      <c r="E639" s="76" t="s">
        <v>592</v>
      </c>
      <c r="F639" s="76"/>
      <c r="G639" s="76"/>
      <c r="H639" s="76" t="s">
        <v>592</v>
      </c>
      <c r="I639" s="76"/>
      <c r="J639" s="76"/>
      <c r="K639" s="76" t="s">
        <v>1342</v>
      </c>
      <c r="L639" s="76" t="s">
        <v>1451</v>
      </c>
      <c r="M639" s="76" t="s">
        <v>1823</v>
      </c>
      <c r="N639" s="64"/>
      <c r="O639" s="64"/>
      <c r="P639" s="64"/>
    </row>
    <row r="640" spans="2:16">
      <c r="B640" s="76" t="s">
        <v>592</v>
      </c>
      <c r="C640" s="76"/>
      <c r="D640" s="76"/>
      <c r="E640" s="76" t="s">
        <v>592</v>
      </c>
      <c r="F640" s="76"/>
      <c r="G640" s="76"/>
      <c r="H640" s="76" t="s">
        <v>592</v>
      </c>
      <c r="I640" s="76"/>
      <c r="J640" s="76"/>
      <c r="K640" s="76" t="s">
        <v>1343</v>
      </c>
      <c r="L640" s="76" t="s">
        <v>1430</v>
      </c>
      <c r="M640" s="76" t="s">
        <v>2101</v>
      </c>
      <c r="N640" s="64"/>
      <c r="O640" s="64"/>
      <c r="P640" s="64"/>
    </row>
    <row r="641" spans="2:16">
      <c r="B641" s="76" t="s">
        <v>592</v>
      </c>
      <c r="C641" s="76"/>
      <c r="D641" s="76"/>
      <c r="E641" s="76" t="s">
        <v>592</v>
      </c>
      <c r="F641" s="76"/>
      <c r="G641" s="76"/>
      <c r="H641" s="76" t="s">
        <v>592</v>
      </c>
      <c r="I641" s="76"/>
      <c r="J641" s="76"/>
      <c r="K641" s="76" t="s">
        <v>1271</v>
      </c>
      <c r="L641" s="76" t="s">
        <v>1431</v>
      </c>
      <c r="M641" s="76" t="s">
        <v>1590</v>
      </c>
      <c r="N641" s="64"/>
      <c r="O641" s="64"/>
      <c r="P641" s="64"/>
    </row>
    <row r="642" spans="2:16">
      <c r="B642" s="76" t="s">
        <v>592</v>
      </c>
      <c r="C642" s="76"/>
      <c r="D642" s="76"/>
      <c r="E642" s="76" t="s">
        <v>592</v>
      </c>
      <c r="F642" s="76"/>
      <c r="G642" s="76"/>
      <c r="H642" s="76" t="s">
        <v>592</v>
      </c>
      <c r="I642" s="76"/>
      <c r="J642" s="76"/>
      <c r="K642" s="76" t="s">
        <v>1344</v>
      </c>
      <c r="L642" s="76" t="s">
        <v>1452</v>
      </c>
      <c r="M642" s="76" t="s">
        <v>1641</v>
      </c>
      <c r="N642" s="64"/>
      <c r="O642" s="64"/>
      <c r="P642" s="64"/>
    </row>
    <row r="643" spans="2:16">
      <c r="B643" s="76" t="s">
        <v>592</v>
      </c>
      <c r="C643" s="76"/>
      <c r="D643" s="76"/>
      <c r="E643" s="76" t="s">
        <v>592</v>
      </c>
      <c r="F643" s="76"/>
      <c r="G643" s="76"/>
      <c r="H643" s="76" t="s">
        <v>592</v>
      </c>
      <c r="I643" s="76"/>
      <c r="J643" s="76"/>
      <c r="K643" s="76" t="s">
        <v>1453</v>
      </c>
      <c r="L643" s="76" t="s">
        <v>1454</v>
      </c>
      <c r="M643" s="76" t="s">
        <v>1730</v>
      </c>
      <c r="N643" s="64"/>
      <c r="O643" s="64"/>
      <c r="P643" s="64"/>
    </row>
    <row r="644" spans="2:16">
      <c r="B644" s="76" t="s">
        <v>592</v>
      </c>
      <c r="C644" s="76"/>
      <c r="D644" s="76"/>
      <c r="E644" s="76" t="s">
        <v>592</v>
      </c>
      <c r="F644" s="76"/>
      <c r="G644" s="76"/>
      <c r="H644" s="76" t="s">
        <v>592</v>
      </c>
      <c r="I644" s="76"/>
      <c r="J644" s="76"/>
      <c r="K644" s="76" t="s">
        <v>1345</v>
      </c>
      <c r="L644" s="76" t="s">
        <v>1455</v>
      </c>
      <c r="M644" s="76" t="s">
        <v>2102</v>
      </c>
      <c r="N644" s="64"/>
      <c r="O644" s="64"/>
      <c r="P644" s="64"/>
    </row>
    <row r="645" spans="2:16">
      <c r="B645" s="76" t="s">
        <v>592</v>
      </c>
      <c r="C645" s="76"/>
      <c r="D645" s="76"/>
      <c r="E645" s="76" t="s">
        <v>592</v>
      </c>
      <c r="F645" s="76"/>
      <c r="G645" s="76"/>
      <c r="H645" s="76" t="s">
        <v>592</v>
      </c>
      <c r="I645" s="76"/>
      <c r="J645" s="76"/>
      <c r="K645" s="76" t="s">
        <v>1346</v>
      </c>
      <c r="L645" s="76" t="s">
        <v>1456</v>
      </c>
      <c r="M645" s="76" t="s">
        <v>1980</v>
      </c>
      <c r="N645" s="64"/>
      <c r="O645" s="64"/>
      <c r="P645" s="64"/>
    </row>
    <row r="646" spans="2:16">
      <c r="B646" s="76" t="s">
        <v>592</v>
      </c>
      <c r="C646" s="76"/>
      <c r="D646" s="76"/>
      <c r="E646" s="76" t="s">
        <v>592</v>
      </c>
      <c r="F646" s="76"/>
      <c r="G646" s="76"/>
      <c r="H646" s="76" t="s">
        <v>592</v>
      </c>
      <c r="I646" s="76"/>
      <c r="J646" s="76"/>
      <c r="K646" s="76" t="s">
        <v>1347</v>
      </c>
      <c r="L646" s="76" t="s">
        <v>1457</v>
      </c>
      <c r="M646" s="76" t="s">
        <v>1834</v>
      </c>
      <c r="N646" s="64"/>
      <c r="O646" s="64"/>
      <c r="P646" s="64"/>
    </row>
    <row r="647" spans="2:16">
      <c r="B647" s="76" t="s">
        <v>592</v>
      </c>
      <c r="C647" s="76"/>
      <c r="D647" s="76"/>
      <c r="E647" s="76" t="s">
        <v>592</v>
      </c>
      <c r="F647" s="76"/>
      <c r="G647" s="76"/>
      <c r="H647" s="76" t="s">
        <v>592</v>
      </c>
      <c r="I647" s="76"/>
      <c r="J647" s="76"/>
      <c r="K647" s="76" t="s">
        <v>1348</v>
      </c>
      <c r="L647" s="76" t="s">
        <v>1458</v>
      </c>
      <c r="M647" s="76" t="s">
        <v>1920</v>
      </c>
      <c r="N647" s="64"/>
      <c r="O647" s="64"/>
      <c r="P647" s="64"/>
    </row>
    <row r="648" spans="2:16">
      <c r="B648" s="76" t="s">
        <v>592</v>
      </c>
      <c r="C648" s="76"/>
      <c r="D648" s="76"/>
      <c r="E648" s="76" t="s">
        <v>592</v>
      </c>
      <c r="F648" s="76"/>
      <c r="G648" s="76"/>
      <c r="H648" s="76" t="s">
        <v>592</v>
      </c>
      <c r="I648" s="76"/>
      <c r="J648" s="76"/>
      <c r="K648" s="76" t="s">
        <v>1459</v>
      </c>
      <c r="L648" s="76" t="s">
        <v>1460</v>
      </c>
      <c r="M648" s="76" t="s">
        <v>1644</v>
      </c>
      <c r="N648" s="64"/>
      <c r="O648" s="64"/>
      <c r="P648" s="64"/>
    </row>
    <row r="649" spans="2:16">
      <c r="B649" s="76" t="s">
        <v>592</v>
      </c>
      <c r="C649" s="76"/>
      <c r="D649" s="76"/>
      <c r="E649" s="76" t="s">
        <v>592</v>
      </c>
      <c r="F649" s="76"/>
      <c r="G649" s="76"/>
      <c r="H649" s="76" t="s">
        <v>592</v>
      </c>
      <c r="I649" s="76"/>
      <c r="J649" s="76"/>
      <c r="K649" s="76" t="s">
        <v>1349</v>
      </c>
      <c r="L649" s="76" t="s">
        <v>1432</v>
      </c>
      <c r="M649" s="76" t="s">
        <v>1940</v>
      </c>
      <c r="N649" s="64"/>
      <c r="O649" s="64"/>
      <c r="P649" s="64"/>
    </row>
    <row r="650" spans="2:16">
      <c r="B650" s="76" t="s">
        <v>592</v>
      </c>
      <c r="C650" s="76"/>
      <c r="D650" s="76"/>
      <c r="E650" s="76" t="s">
        <v>592</v>
      </c>
      <c r="F650" s="76"/>
      <c r="G650" s="76"/>
      <c r="H650" s="76" t="s">
        <v>592</v>
      </c>
      <c r="I650" s="76"/>
      <c r="J650" s="76"/>
      <c r="K650" s="76" t="s">
        <v>1272</v>
      </c>
      <c r="L650" s="76" t="s">
        <v>1461</v>
      </c>
      <c r="M650" s="76" t="s">
        <v>1860</v>
      </c>
      <c r="N650" s="64"/>
      <c r="O650" s="64"/>
      <c r="P650" s="64"/>
    </row>
    <row r="651" spans="2:16">
      <c r="B651" s="76" t="s">
        <v>592</v>
      </c>
      <c r="C651" s="76"/>
      <c r="D651" s="76"/>
      <c r="E651" s="76" t="s">
        <v>592</v>
      </c>
      <c r="F651" s="76"/>
      <c r="G651" s="76"/>
      <c r="H651" s="76" t="s">
        <v>592</v>
      </c>
      <c r="I651" s="76"/>
      <c r="J651" s="76"/>
      <c r="K651" s="76" t="s">
        <v>1350</v>
      </c>
      <c r="L651" s="76" t="s">
        <v>1462</v>
      </c>
      <c r="M651" s="76" t="s">
        <v>2103</v>
      </c>
      <c r="N651" s="64"/>
      <c r="O651" s="64"/>
      <c r="P651" s="64"/>
    </row>
    <row r="652" spans="2:16">
      <c r="B652" s="76" t="s">
        <v>592</v>
      </c>
      <c r="C652" s="76"/>
      <c r="D652" s="76"/>
      <c r="E652" s="76" t="s">
        <v>592</v>
      </c>
      <c r="F652" s="76"/>
      <c r="G652" s="76"/>
      <c r="H652" s="76" t="s">
        <v>592</v>
      </c>
      <c r="I652" s="76"/>
      <c r="J652" s="76"/>
      <c r="K652" s="76" t="s">
        <v>1351</v>
      </c>
      <c r="L652" s="76" t="s">
        <v>1463</v>
      </c>
      <c r="M652" s="76" t="s">
        <v>1869</v>
      </c>
      <c r="N652" s="64"/>
      <c r="O652" s="64"/>
      <c r="P652" s="64"/>
    </row>
    <row r="653" spans="2:16">
      <c r="B653" s="76" t="s">
        <v>592</v>
      </c>
      <c r="C653" s="76"/>
      <c r="D653" s="76"/>
      <c r="E653" s="76" t="s">
        <v>592</v>
      </c>
      <c r="F653" s="76"/>
      <c r="G653" s="76"/>
      <c r="H653" s="76" t="s">
        <v>592</v>
      </c>
      <c r="I653" s="76"/>
      <c r="J653" s="76"/>
      <c r="K653" s="76" t="s">
        <v>1464</v>
      </c>
      <c r="L653" s="76" t="s">
        <v>1465</v>
      </c>
      <c r="M653" s="76" t="s">
        <v>2033</v>
      </c>
      <c r="N653" s="64"/>
      <c r="O653" s="64"/>
      <c r="P653" s="64"/>
    </row>
    <row r="654" spans="2:16">
      <c r="B654" s="76" t="s">
        <v>592</v>
      </c>
      <c r="C654" s="76"/>
      <c r="D654" s="76"/>
      <c r="E654" s="76" t="s">
        <v>592</v>
      </c>
      <c r="F654" s="76"/>
      <c r="G654" s="76"/>
      <c r="H654" s="76" t="s">
        <v>592</v>
      </c>
      <c r="I654" s="76"/>
      <c r="J654" s="76"/>
      <c r="K654" s="76" t="s">
        <v>1352</v>
      </c>
      <c r="L654" s="76" t="s">
        <v>1466</v>
      </c>
      <c r="M654" s="76" t="s">
        <v>1686</v>
      </c>
      <c r="N654" s="64"/>
      <c r="O654" s="64"/>
      <c r="P654" s="64"/>
    </row>
    <row r="655" spans="2:16">
      <c r="B655" s="76" t="s">
        <v>592</v>
      </c>
      <c r="C655" s="76"/>
      <c r="D655" s="76"/>
      <c r="E655" s="76" t="s">
        <v>592</v>
      </c>
      <c r="F655" s="76"/>
      <c r="G655" s="76"/>
      <c r="H655" s="76" t="s">
        <v>592</v>
      </c>
      <c r="I655" s="76"/>
      <c r="J655" s="76"/>
      <c r="K655" s="76" t="s">
        <v>1353</v>
      </c>
      <c r="L655" s="76" t="s">
        <v>1433</v>
      </c>
      <c r="M655" s="76" t="s">
        <v>2104</v>
      </c>
      <c r="N655" s="64"/>
      <c r="O655" s="64"/>
      <c r="P655" s="64"/>
    </row>
    <row r="656" spans="2:16">
      <c r="B656" s="76" t="s">
        <v>592</v>
      </c>
      <c r="C656" s="76"/>
      <c r="D656" s="76"/>
      <c r="E656" s="76" t="s">
        <v>592</v>
      </c>
      <c r="F656" s="76"/>
      <c r="G656" s="76"/>
      <c r="H656" s="76" t="s">
        <v>592</v>
      </c>
      <c r="I656" s="76"/>
      <c r="J656" s="76"/>
      <c r="K656" s="76" t="s">
        <v>1273</v>
      </c>
      <c r="L656" s="76" t="s">
        <v>1467</v>
      </c>
      <c r="M656" s="76" t="s">
        <v>2105</v>
      </c>
      <c r="N656" s="64"/>
      <c r="O656" s="64"/>
      <c r="P656" s="64"/>
    </row>
    <row r="657" spans="2:16">
      <c r="B657" s="76" t="s">
        <v>592</v>
      </c>
      <c r="C657" s="76"/>
      <c r="D657" s="76"/>
      <c r="E657" s="76" t="s">
        <v>592</v>
      </c>
      <c r="F657" s="76"/>
      <c r="G657" s="76"/>
      <c r="H657" s="76" t="s">
        <v>592</v>
      </c>
      <c r="I657" s="76"/>
      <c r="J657" s="76"/>
      <c r="K657" s="76" t="s">
        <v>1354</v>
      </c>
      <c r="L657" s="76" t="s">
        <v>1468</v>
      </c>
      <c r="M657" s="76" t="s">
        <v>2106</v>
      </c>
      <c r="N657" s="64"/>
      <c r="O657" s="64"/>
      <c r="P657" s="64"/>
    </row>
    <row r="658" spans="2:16">
      <c r="B658" s="76" t="s">
        <v>592</v>
      </c>
      <c r="C658" s="76"/>
      <c r="D658" s="76"/>
      <c r="E658" s="76" t="s">
        <v>592</v>
      </c>
      <c r="F658" s="76"/>
      <c r="G658" s="76"/>
      <c r="H658" s="76" t="s">
        <v>592</v>
      </c>
      <c r="I658" s="76"/>
      <c r="J658" s="76"/>
      <c r="K658" s="76" t="s">
        <v>1469</v>
      </c>
      <c r="L658" s="76" t="s">
        <v>1470</v>
      </c>
      <c r="M658" s="76" t="s">
        <v>1974</v>
      </c>
      <c r="N658" s="64"/>
      <c r="O658" s="64"/>
      <c r="P658" s="64"/>
    </row>
    <row r="659" spans="2:16">
      <c r="B659" s="76" t="s">
        <v>592</v>
      </c>
      <c r="C659" s="76"/>
      <c r="D659" s="76"/>
      <c r="E659" s="76" t="s">
        <v>592</v>
      </c>
      <c r="F659" s="76"/>
      <c r="G659" s="76"/>
      <c r="H659" s="76" t="s">
        <v>592</v>
      </c>
      <c r="I659" s="76"/>
      <c r="J659" s="76"/>
      <c r="K659" s="76" t="s">
        <v>1355</v>
      </c>
      <c r="L659" s="76" t="s">
        <v>1471</v>
      </c>
      <c r="M659" s="76" t="s">
        <v>1834</v>
      </c>
      <c r="N659" s="64"/>
      <c r="O659" s="64"/>
      <c r="P659" s="64"/>
    </row>
    <row r="660" spans="2:16">
      <c r="B660" s="76" t="s">
        <v>592</v>
      </c>
      <c r="C660" s="76"/>
      <c r="D660" s="76"/>
      <c r="E660" s="76" t="s">
        <v>592</v>
      </c>
      <c r="F660" s="76"/>
      <c r="G660" s="76"/>
      <c r="H660" s="76" t="s">
        <v>592</v>
      </c>
      <c r="I660" s="76"/>
      <c r="J660" s="76"/>
      <c r="K660" s="76" t="s">
        <v>1356</v>
      </c>
      <c r="L660" s="76" t="s">
        <v>1472</v>
      </c>
      <c r="M660" s="76" t="s">
        <v>1868</v>
      </c>
      <c r="N660" s="64"/>
      <c r="O660" s="64"/>
      <c r="P660" s="64"/>
    </row>
    <row r="661" spans="2:16">
      <c r="B661" s="76" t="s">
        <v>592</v>
      </c>
      <c r="C661" s="76"/>
      <c r="D661" s="76"/>
      <c r="E661" s="76" t="s">
        <v>592</v>
      </c>
      <c r="F661" s="76"/>
      <c r="G661" s="76"/>
      <c r="H661" s="76" t="s">
        <v>592</v>
      </c>
      <c r="I661" s="76"/>
      <c r="J661" s="76"/>
      <c r="K661" s="76" t="s">
        <v>1357</v>
      </c>
      <c r="L661" s="76" t="s">
        <v>1473</v>
      </c>
      <c r="M661" s="76" t="s">
        <v>2004</v>
      </c>
      <c r="N661" s="64"/>
      <c r="O661" s="64"/>
      <c r="P661" s="64"/>
    </row>
    <row r="662" spans="2:16">
      <c r="B662" s="76" t="s">
        <v>592</v>
      </c>
      <c r="C662" s="76"/>
      <c r="D662" s="76"/>
      <c r="E662" s="76" t="s">
        <v>592</v>
      </c>
      <c r="F662" s="76"/>
      <c r="G662" s="76"/>
      <c r="H662" s="76" t="s">
        <v>592</v>
      </c>
      <c r="I662" s="76"/>
      <c r="J662" s="76"/>
      <c r="K662" s="76" t="s">
        <v>1358</v>
      </c>
      <c r="L662" s="76" t="s">
        <v>1474</v>
      </c>
      <c r="M662" s="76" t="s">
        <v>1982</v>
      </c>
      <c r="N662" s="64"/>
      <c r="O662" s="64"/>
      <c r="P662" s="64"/>
    </row>
    <row r="663" spans="2:16">
      <c r="B663" s="76" t="s">
        <v>592</v>
      </c>
      <c r="C663" s="76"/>
      <c r="D663" s="76"/>
      <c r="E663" s="76" t="s">
        <v>592</v>
      </c>
      <c r="F663" s="76"/>
      <c r="G663" s="76"/>
      <c r="H663" s="76" t="s">
        <v>592</v>
      </c>
      <c r="I663" s="76"/>
      <c r="J663" s="76"/>
      <c r="K663" s="76" t="s">
        <v>1434</v>
      </c>
      <c r="L663" s="76" t="s">
        <v>1435</v>
      </c>
      <c r="M663" s="76" t="s">
        <v>2107</v>
      </c>
      <c r="N663" s="64"/>
      <c r="O663" s="64"/>
      <c r="P663" s="64"/>
    </row>
    <row r="664" spans="2:16">
      <c r="B664" s="76" t="s">
        <v>592</v>
      </c>
      <c r="C664" s="76"/>
      <c r="D664" s="76"/>
      <c r="E664" s="76" t="s">
        <v>592</v>
      </c>
      <c r="F664" s="76"/>
      <c r="G664" s="76"/>
      <c r="H664" s="76" t="s">
        <v>592</v>
      </c>
      <c r="I664" s="76"/>
      <c r="J664" s="76"/>
      <c r="K664" s="76" t="s">
        <v>1274</v>
      </c>
      <c r="L664" s="76" t="s">
        <v>1475</v>
      </c>
      <c r="M664" s="76" t="s">
        <v>1965</v>
      </c>
      <c r="N664" s="64"/>
      <c r="O664" s="64"/>
      <c r="P664" s="64"/>
    </row>
    <row r="665" spans="2:16">
      <c r="B665" s="76" t="s">
        <v>592</v>
      </c>
      <c r="C665" s="76"/>
      <c r="D665" s="76"/>
      <c r="E665" s="76" t="s">
        <v>592</v>
      </c>
      <c r="F665" s="76"/>
      <c r="G665" s="76"/>
      <c r="H665" s="76" t="s">
        <v>592</v>
      </c>
      <c r="I665" s="76"/>
      <c r="J665" s="76"/>
      <c r="K665" s="76" t="s">
        <v>1476</v>
      </c>
      <c r="L665" s="76" t="s">
        <v>1477</v>
      </c>
      <c r="M665" s="76" t="s">
        <v>1930</v>
      </c>
      <c r="N665" s="64"/>
      <c r="O665" s="64"/>
      <c r="P665" s="64"/>
    </row>
    <row r="666" spans="2:16">
      <c r="B666" s="76" t="s">
        <v>592</v>
      </c>
      <c r="C666" s="76"/>
      <c r="D666" s="76"/>
      <c r="E666" s="76" t="s">
        <v>592</v>
      </c>
      <c r="F666" s="76"/>
      <c r="G666" s="76"/>
      <c r="H666" s="76" t="s">
        <v>592</v>
      </c>
      <c r="I666" s="76"/>
      <c r="J666" s="76"/>
      <c r="K666" s="76" t="s">
        <v>1359</v>
      </c>
      <c r="L666" s="76" t="s">
        <v>1478</v>
      </c>
      <c r="M666" s="76" t="s">
        <v>2108</v>
      </c>
      <c r="N666" s="64"/>
      <c r="O666" s="64"/>
      <c r="P666" s="64"/>
    </row>
    <row r="667" spans="2:16">
      <c r="B667" s="76" t="s">
        <v>592</v>
      </c>
      <c r="C667" s="76"/>
      <c r="D667" s="76"/>
      <c r="E667" s="76" t="s">
        <v>592</v>
      </c>
      <c r="F667" s="76"/>
      <c r="G667" s="76"/>
      <c r="H667" s="76" t="s">
        <v>592</v>
      </c>
      <c r="I667" s="76"/>
      <c r="J667" s="76"/>
      <c r="K667" s="76" t="s">
        <v>1360</v>
      </c>
      <c r="L667" s="76" t="s">
        <v>1479</v>
      </c>
      <c r="M667" s="76" t="s">
        <v>1680</v>
      </c>
      <c r="N667" s="64"/>
      <c r="O667" s="64"/>
      <c r="P667" s="64"/>
    </row>
    <row r="668" spans="2:16">
      <c r="B668" s="76" t="s">
        <v>592</v>
      </c>
      <c r="C668" s="76"/>
      <c r="D668" s="76"/>
      <c r="E668" s="76" t="s">
        <v>592</v>
      </c>
      <c r="F668" s="76"/>
      <c r="G668" s="76"/>
      <c r="H668" s="76" t="s">
        <v>592</v>
      </c>
      <c r="I668" s="76"/>
      <c r="J668" s="76"/>
      <c r="K668" s="76" t="s">
        <v>1426</v>
      </c>
      <c r="L668" s="76" t="s">
        <v>1427</v>
      </c>
      <c r="M668" s="76" t="s">
        <v>1864</v>
      </c>
      <c r="N668" s="64"/>
      <c r="O668" s="64"/>
      <c r="P668" s="64"/>
    </row>
    <row r="669" spans="2:16">
      <c r="B669" s="76" t="s">
        <v>592</v>
      </c>
      <c r="C669" s="76"/>
      <c r="D669" s="76"/>
      <c r="E669" s="76" t="s">
        <v>592</v>
      </c>
      <c r="F669" s="76"/>
      <c r="G669" s="76"/>
      <c r="H669" s="76" t="s">
        <v>592</v>
      </c>
      <c r="I669" s="76"/>
      <c r="J669" s="76"/>
      <c r="K669" s="76" t="s">
        <v>1361</v>
      </c>
      <c r="L669" s="76" t="s">
        <v>1480</v>
      </c>
      <c r="M669" s="76" t="s">
        <v>2027</v>
      </c>
      <c r="N669" s="64"/>
      <c r="O669" s="64"/>
      <c r="P669" s="64"/>
    </row>
    <row r="670" spans="2:16">
      <c r="B670" s="76" t="s">
        <v>592</v>
      </c>
      <c r="C670" s="76"/>
      <c r="D670" s="76"/>
      <c r="E670" s="76" t="s">
        <v>592</v>
      </c>
      <c r="F670" s="76"/>
      <c r="G670" s="76"/>
      <c r="H670" s="76" t="s">
        <v>592</v>
      </c>
      <c r="I670" s="76"/>
      <c r="J670" s="76"/>
      <c r="K670" s="76" t="s">
        <v>1362</v>
      </c>
      <c r="L670" s="76" t="s">
        <v>1428</v>
      </c>
      <c r="M670" s="76" t="s">
        <v>1631</v>
      </c>
      <c r="N670" s="64"/>
      <c r="O670" s="64"/>
      <c r="P670" s="64"/>
    </row>
    <row r="671" spans="2:16">
      <c r="B671" s="76" t="s">
        <v>592</v>
      </c>
      <c r="C671" s="76"/>
      <c r="D671" s="76"/>
      <c r="E671" s="76" t="s">
        <v>592</v>
      </c>
      <c r="F671" s="76"/>
      <c r="G671" s="76"/>
      <c r="H671" s="76" t="s">
        <v>592</v>
      </c>
      <c r="I671" s="76"/>
      <c r="J671" s="76"/>
      <c r="K671" s="76" t="s">
        <v>1240</v>
      </c>
      <c r="L671" s="76" t="s">
        <v>1241</v>
      </c>
      <c r="M671" s="76" t="s">
        <v>2069</v>
      </c>
      <c r="N671" s="64"/>
      <c r="O671" s="64"/>
      <c r="P671" s="64"/>
    </row>
    <row r="672" spans="2:16">
      <c r="B672" s="76" t="s">
        <v>592</v>
      </c>
      <c r="C672" s="76"/>
      <c r="D672" s="76"/>
      <c r="E672" s="76" t="s">
        <v>592</v>
      </c>
      <c r="F672" s="76"/>
      <c r="G672" s="76"/>
      <c r="H672" s="76" t="s">
        <v>592</v>
      </c>
      <c r="I672" s="76"/>
      <c r="J672" s="76"/>
      <c r="K672" s="76" t="s">
        <v>1242</v>
      </c>
      <c r="L672" s="76" t="s">
        <v>1243</v>
      </c>
      <c r="M672" s="76" t="s">
        <v>2109</v>
      </c>
      <c r="N672" s="64"/>
      <c r="O672" s="64"/>
      <c r="P672" s="64"/>
    </row>
    <row r="673" spans="2:16">
      <c r="B673" s="76" t="s">
        <v>592</v>
      </c>
      <c r="C673" s="76"/>
      <c r="D673" s="76"/>
      <c r="E673" s="76" t="s">
        <v>592</v>
      </c>
      <c r="F673" s="76"/>
      <c r="G673" s="76"/>
      <c r="H673" s="76" t="s">
        <v>592</v>
      </c>
      <c r="I673" s="76"/>
      <c r="J673" s="76"/>
      <c r="K673" s="76" t="s">
        <v>1481</v>
      </c>
      <c r="L673" s="76" t="s">
        <v>1482</v>
      </c>
      <c r="M673" s="76" t="s">
        <v>2047</v>
      </c>
      <c r="N673" s="64"/>
      <c r="O673" s="64"/>
      <c r="P673" s="64"/>
    </row>
    <row r="674" spans="2:16">
      <c r="B674" s="76" t="s">
        <v>592</v>
      </c>
      <c r="C674" s="76"/>
      <c r="D674" s="76"/>
      <c r="E674" s="76" t="s">
        <v>592</v>
      </c>
      <c r="F674" s="76"/>
      <c r="G674" s="76"/>
      <c r="H674" s="76" t="s">
        <v>592</v>
      </c>
      <c r="I674" s="76"/>
      <c r="J674" s="76"/>
      <c r="K674" s="76" t="s">
        <v>1483</v>
      </c>
      <c r="L674" s="76" t="s">
        <v>1484</v>
      </c>
      <c r="M674" s="76" t="s">
        <v>2110</v>
      </c>
      <c r="N674" s="64"/>
      <c r="O674" s="64"/>
      <c r="P674" s="64"/>
    </row>
    <row r="675" spans="2:16">
      <c r="B675" s="76" t="s">
        <v>592</v>
      </c>
      <c r="C675" s="76"/>
      <c r="D675" s="76"/>
      <c r="E675" s="76" t="s">
        <v>592</v>
      </c>
      <c r="F675" s="76"/>
      <c r="G675" s="76"/>
      <c r="H675" s="76" t="s">
        <v>592</v>
      </c>
      <c r="I675" s="76"/>
      <c r="J675" s="76"/>
      <c r="K675" s="76" t="s">
        <v>1485</v>
      </c>
      <c r="L675" s="76" t="s">
        <v>1486</v>
      </c>
      <c r="M675" s="76" t="s">
        <v>2028</v>
      </c>
      <c r="N675" s="64"/>
      <c r="O675" s="64"/>
      <c r="P675" s="64"/>
    </row>
    <row r="676" spans="2:16">
      <c r="B676" s="76" t="s">
        <v>592</v>
      </c>
      <c r="C676" s="76"/>
      <c r="D676" s="76"/>
      <c r="E676" s="76" t="s">
        <v>592</v>
      </c>
      <c r="F676" s="76"/>
      <c r="G676" s="76"/>
      <c r="H676" s="76" t="s">
        <v>592</v>
      </c>
      <c r="I676" s="76"/>
      <c r="J676" s="76"/>
      <c r="K676" s="76" t="s">
        <v>1487</v>
      </c>
      <c r="L676" s="76" t="s">
        <v>1488</v>
      </c>
      <c r="M676" s="76" t="s">
        <v>1716</v>
      </c>
      <c r="N676" s="64"/>
      <c r="O676" s="64"/>
      <c r="P676" s="64"/>
    </row>
    <row r="677" spans="2:16">
      <c r="B677" s="76" t="s">
        <v>592</v>
      </c>
      <c r="C677" s="76"/>
      <c r="D677" s="76"/>
      <c r="E677" s="76" t="s">
        <v>592</v>
      </c>
      <c r="F677" s="76"/>
      <c r="G677" s="76"/>
      <c r="H677" s="76" t="s">
        <v>592</v>
      </c>
      <c r="I677" s="76"/>
      <c r="J677" s="76"/>
      <c r="K677" s="76" t="s">
        <v>1489</v>
      </c>
      <c r="L677" s="76" t="s">
        <v>1490</v>
      </c>
      <c r="M677" s="76" t="s">
        <v>2111</v>
      </c>
      <c r="N677" s="64"/>
      <c r="O677" s="64"/>
      <c r="P677" s="64"/>
    </row>
    <row r="678" spans="2:16">
      <c r="B678" s="76" t="s">
        <v>592</v>
      </c>
      <c r="C678" s="76"/>
      <c r="D678" s="76"/>
      <c r="E678" s="76" t="s">
        <v>592</v>
      </c>
      <c r="F678" s="76"/>
      <c r="G678" s="76"/>
      <c r="H678" s="76" t="s">
        <v>592</v>
      </c>
      <c r="I678" s="76"/>
      <c r="J678" s="76"/>
      <c r="K678" s="76" t="s">
        <v>1491</v>
      </c>
      <c r="L678" s="76" t="s">
        <v>1492</v>
      </c>
      <c r="M678" s="76" t="s">
        <v>1651</v>
      </c>
      <c r="N678" s="64"/>
      <c r="O678" s="64"/>
      <c r="P678" s="64"/>
    </row>
    <row r="679" spans="2:16">
      <c r="B679" s="76" t="s">
        <v>592</v>
      </c>
      <c r="C679" s="76"/>
      <c r="D679" s="76"/>
      <c r="E679" s="76" t="s">
        <v>592</v>
      </c>
      <c r="F679" s="76"/>
      <c r="G679" s="76"/>
      <c r="H679" s="76" t="s">
        <v>592</v>
      </c>
      <c r="I679" s="76"/>
      <c r="J679" s="76"/>
      <c r="K679" s="76" t="s">
        <v>1493</v>
      </c>
      <c r="L679" s="76" t="s">
        <v>1494</v>
      </c>
      <c r="M679" s="76" t="s">
        <v>2112</v>
      </c>
      <c r="N679" s="64"/>
      <c r="O679" s="64"/>
      <c r="P679" s="64"/>
    </row>
    <row r="680" spans="2:16">
      <c r="B680" s="76" t="s">
        <v>592</v>
      </c>
      <c r="C680" s="76"/>
      <c r="D680" s="76"/>
      <c r="E680" s="76" t="s">
        <v>592</v>
      </c>
      <c r="F680" s="76"/>
      <c r="G680" s="76"/>
      <c r="H680" s="76" t="s">
        <v>592</v>
      </c>
      <c r="I680" s="76"/>
      <c r="J680" s="76"/>
      <c r="K680" s="76" t="s">
        <v>1495</v>
      </c>
      <c r="L680" s="76" t="s">
        <v>1496</v>
      </c>
      <c r="M680" s="76" t="s">
        <v>1846</v>
      </c>
      <c r="N680" s="64"/>
      <c r="O680" s="64"/>
      <c r="P680" s="64"/>
    </row>
    <row r="681" spans="2:16">
      <c r="B681" s="76" t="s">
        <v>592</v>
      </c>
      <c r="C681" s="76"/>
      <c r="D681" s="76"/>
      <c r="E681" s="76" t="s">
        <v>592</v>
      </c>
      <c r="F681" s="76"/>
      <c r="G681" s="76"/>
      <c r="H681" s="76" t="s">
        <v>592</v>
      </c>
      <c r="I681" s="76"/>
      <c r="J681" s="76"/>
      <c r="K681" s="76" t="s">
        <v>1436</v>
      </c>
      <c r="L681" s="76" t="s">
        <v>1437</v>
      </c>
      <c r="M681" s="76" t="s">
        <v>1651</v>
      </c>
      <c r="N681" s="64"/>
      <c r="O681" s="64"/>
      <c r="P681" s="64"/>
    </row>
    <row r="682" spans="2:16">
      <c r="B682" s="76" t="s">
        <v>592</v>
      </c>
      <c r="C682" s="76"/>
      <c r="D682" s="76"/>
      <c r="E682" s="76" t="s">
        <v>592</v>
      </c>
      <c r="F682" s="76"/>
      <c r="G682" s="76"/>
      <c r="H682" s="76" t="s">
        <v>592</v>
      </c>
      <c r="I682" s="76"/>
      <c r="J682" s="76"/>
      <c r="K682" s="76" t="s">
        <v>1497</v>
      </c>
      <c r="L682" s="76" t="s">
        <v>1498</v>
      </c>
      <c r="M682" s="76" t="s">
        <v>1742</v>
      </c>
      <c r="N682" s="64"/>
      <c r="O682" s="64"/>
      <c r="P682" s="64"/>
    </row>
    <row r="683" spans="2:16">
      <c r="B683" s="76" t="s">
        <v>592</v>
      </c>
      <c r="C683" s="76"/>
      <c r="D683" s="76"/>
      <c r="E683" s="76" t="s">
        <v>592</v>
      </c>
      <c r="F683" s="76"/>
      <c r="G683" s="76"/>
      <c r="H683" s="76" t="s">
        <v>592</v>
      </c>
      <c r="I683" s="76"/>
      <c r="J683" s="76"/>
      <c r="K683" s="76" t="s">
        <v>1499</v>
      </c>
      <c r="L683" s="76" t="s">
        <v>1500</v>
      </c>
      <c r="M683" s="76" t="s">
        <v>1624</v>
      </c>
      <c r="N683" s="64"/>
      <c r="O683" s="64"/>
      <c r="P683" s="64"/>
    </row>
    <row r="684" spans="2:16">
      <c r="B684" s="76" t="s">
        <v>592</v>
      </c>
      <c r="C684" s="76"/>
      <c r="D684" s="76"/>
      <c r="E684" s="76" t="s">
        <v>592</v>
      </c>
      <c r="F684" s="76"/>
      <c r="G684" s="76"/>
      <c r="H684" s="76" t="s">
        <v>592</v>
      </c>
      <c r="I684" s="76"/>
      <c r="J684" s="76"/>
      <c r="K684" s="76" t="s">
        <v>1501</v>
      </c>
      <c r="L684" s="76" t="s">
        <v>1502</v>
      </c>
      <c r="M684" s="76" t="s">
        <v>2113</v>
      </c>
      <c r="N684" s="64"/>
      <c r="O684" s="64"/>
      <c r="P684" s="64"/>
    </row>
    <row r="685" spans="2:16">
      <c r="B685" s="76" t="s">
        <v>592</v>
      </c>
      <c r="C685" s="76"/>
      <c r="D685" s="76"/>
      <c r="E685" s="76" t="s">
        <v>592</v>
      </c>
      <c r="F685" s="76"/>
      <c r="G685" s="76"/>
      <c r="H685" s="76" t="s">
        <v>592</v>
      </c>
      <c r="I685" s="76"/>
      <c r="J685" s="76"/>
      <c r="K685" s="76" t="s">
        <v>1503</v>
      </c>
      <c r="L685" s="76" t="s">
        <v>1504</v>
      </c>
      <c r="M685" s="76" t="s">
        <v>1926</v>
      </c>
      <c r="N685" s="64"/>
      <c r="O685" s="64"/>
      <c r="P685" s="64"/>
    </row>
    <row r="686" spans="2:16">
      <c r="B686" s="76" t="s">
        <v>592</v>
      </c>
      <c r="C686" s="76"/>
      <c r="D686" s="76"/>
      <c r="E686" s="76" t="s">
        <v>592</v>
      </c>
      <c r="F686" s="76"/>
      <c r="G686" s="76"/>
      <c r="H686" s="76" t="s">
        <v>592</v>
      </c>
      <c r="I686" s="76"/>
      <c r="J686" s="76"/>
      <c r="K686" s="76" t="s">
        <v>1505</v>
      </c>
      <c r="L686" s="76" t="s">
        <v>1506</v>
      </c>
      <c r="M686" s="76" t="s">
        <v>2069</v>
      </c>
      <c r="N686" s="64"/>
      <c r="O686" s="64"/>
      <c r="P686" s="64"/>
    </row>
    <row r="687" spans="2:16">
      <c r="B687" s="76" t="s">
        <v>592</v>
      </c>
      <c r="C687" s="76"/>
      <c r="D687" s="76"/>
      <c r="E687" s="76" t="s">
        <v>592</v>
      </c>
      <c r="F687" s="76"/>
      <c r="G687" s="76"/>
      <c r="H687" s="76" t="s">
        <v>592</v>
      </c>
      <c r="I687" s="76"/>
      <c r="J687" s="76"/>
      <c r="K687" s="76" t="s">
        <v>1507</v>
      </c>
      <c r="L687" s="76" t="s">
        <v>1508</v>
      </c>
      <c r="M687" s="76" t="s">
        <v>1682</v>
      </c>
      <c r="N687" s="64"/>
      <c r="O687" s="64"/>
      <c r="P687" s="64"/>
    </row>
    <row r="688" spans="2:16">
      <c r="B688" s="76" t="s">
        <v>592</v>
      </c>
      <c r="C688" s="76"/>
      <c r="D688" s="76"/>
      <c r="E688" s="76" t="s">
        <v>592</v>
      </c>
      <c r="F688" s="76"/>
      <c r="G688" s="76"/>
      <c r="H688" s="76" t="s">
        <v>592</v>
      </c>
      <c r="I688" s="76"/>
      <c r="J688" s="76"/>
      <c r="K688" s="76" t="s">
        <v>1438</v>
      </c>
      <c r="L688" s="76" t="s">
        <v>1439</v>
      </c>
      <c r="M688" s="76" t="s">
        <v>1715</v>
      </c>
      <c r="N688" s="64"/>
      <c r="O688" s="64"/>
      <c r="P688" s="64"/>
    </row>
    <row r="689" spans="2:16">
      <c r="B689" s="76" t="s">
        <v>592</v>
      </c>
      <c r="C689" s="76"/>
      <c r="D689" s="76"/>
      <c r="E689" s="76" t="s">
        <v>592</v>
      </c>
      <c r="F689" s="76"/>
      <c r="G689" s="76"/>
      <c r="H689" s="76" t="s">
        <v>592</v>
      </c>
      <c r="I689" s="76"/>
      <c r="J689" s="76"/>
      <c r="K689" s="76" t="s">
        <v>1509</v>
      </c>
      <c r="L689" s="76" t="s">
        <v>1510</v>
      </c>
      <c r="M689" s="76" t="s">
        <v>2114</v>
      </c>
      <c r="N689" s="64"/>
      <c r="O689" s="64"/>
      <c r="P689" s="64"/>
    </row>
    <row r="690" spans="2:16">
      <c r="B690" s="76" t="s">
        <v>592</v>
      </c>
      <c r="C690" s="76"/>
      <c r="D690" s="76"/>
      <c r="E690" s="76" t="s">
        <v>592</v>
      </c>
      <c r="F690" s="76"/>
      <c r="G690" s="76"/>
      <c r="H690" s="76" t="s">
        <v>592</v>
      </c>
      <c r="I690" s="76"/>
      <c r="J690" s="76"/>
      <c r="K690" s="76" t="s">
        <v>1511</v>
      </c>
      <c r="L690" s="76" t="s">
        <v>1512</v>
      </c>
      <c r="M690" s="76" t="s">
        <v>1950</v>
      </c>
      <c r="N690" s="64"/>
      <c r="O690" s="64"/>
      <c r="P690" s="64"/>
    </row>
    <row r="691" spans="2:16">
      <c r="B691" s="76" t="s">
        <v>592</v>
      </c>
      <c r="C691" s="76"/>
      <c r="D691" s="76"/>
      <c r="E691" s="76" t="s">
        <v>592</v>
      </c>
      <c r="F691" s="76"/>
      <c r="G691" s="76"/>
      <c r="H691" s="76" t="s">
        <v>592</v>
      </c>
      <c r="I691" s="76"/>
      <c r="J691" s="76"/>
      <c r="K691" s="76" t="s">
        <v>1513</v>
      </c>
      <c r="L691" s="76" t="s">
        <v>1514</v>
      </c>
      <c r="M691" s="76" t="s">
        <v>1952</v>
      </c>
      <c r="N691" s="64"/>
      <c r="O691" s="64"/>
      <c r="P691" s="64"/>
    </row>
    <row r="692" spans="2:16">
      <c r="B692" s="76" t="s">
        <v>592</v>
      </c>
      <c r="C692" s="76"/>
      <c r="D692" s="76"/>
      <c r="E692" s="76" t="s">
        <v>592</v>
      </c>
      <c r="F692" s="76"/>
      <c r="G692" s="76"/>
      <c r="H692" s="76" t="s">
        <v>592</v>
      </c>
      <c r="I692" s="76"/>
      <c r="J692" s="76"/>
      <c r="K692" s="76" t="s">
        <v>1515</v>
      </c>
      <c r="L692" s="76" t="s">
        <v>1516</v>
      </c>
      <c r="M692" s="76" t="s">
        <v>2115</v>
      </c>
      <c r="N692" s="64"/>
      <c r="O692" s="64"/>
      <c r="P692" s="64"/>
    </row>
    <row r="693" spans="2:16">
      <c r="B693" s="76" t="s">
        <v>592</v>
      </c>
      <c r="C693" s="76"/>
      <c r="D693" s="76"/>
      <c r="E693" s="76" t="s">
        <v>592</v>
      </c>
      <c r="F693" s="76"/>
      <c r="G693" s="76"/>
      <c r="H693" s="76" t="s">
        <v>592</v>
      </c>
      <c r="I693" s="76"/>
      <c r="J693" s="76"/>
      <c r="K693" s="76" t="s">
        <v>1517</v>
      </c>
      <c r="L693" s="76" t="s">
        <v>1518</v>
      </c>
      <c r="M693" s="76" t="s">
        <v>2072</v>
      </c>
      <c r="N693" s="64"/>
      <c r="O693" s="64"/>
      <c r="P693" s="64"/>
    </row>
    <row r="694" spans="2:16">
      <c r="B694" s="76" t="s">
        <v>592</v>
      </c>
      <c r="C694" s="76"/>
      <c r="D694" s="76"/>
      <c r="E694" s="76" t="s">
        <v>592</v>
      </c>
      <c r="F694" s="76"/>
      <c r="G694" s="76"/>
      <c r="H694" s="76" t="s">
        <v>592</v>
      </c>
      <c r="I694" s="76"/>
      <c r="J694" s="76"/>
      <c r="K694" s="76" t="s">
        <v>1440</v>
      </c>
      <c r="L694" s="76" t="s">
        <v>1441</v>
      </c>
      <c r="M694" s="76" t="s">
        <v>1892</v>
      </c>
      <c r="N694" s="64"/>
      <c r="O694" s="64"/>
      <c r="P694" s="64"/>
    </row>
    <row r="695" spans="2:16">
      <c r="B695" s="76" t="s">
        <v>592</v>
      </c>
      <c r="C695" s="76"/>
      <c r="D695" s="76"/>
      <c r="E695" s="76" t="s">
        <v>592</v>
      </c>
      <c r="F695" s="76"/>
      <c r="G695" s="76"/>
      <c r="H695" s="76" t="s">
        <v>592</v>
      </c>
      <c r="I695" s="76"/>
      <c r="J695" s="76"/>
      <c r="K695" s="76" t="s">
        <v>1519</v>
      </c>
      <c r="L695" s="76" t="s">
        <v>1520</v>
      </c>
      <c r="M695" s="76" t="s">
        <v>2057</v>
      </c>
      <c r="N695" s="64"/>
      <c r="O695" s="64"/>
      <c r="P695" s="64"/>
    </row>
    <row r="696" spans="2:16">
      <c r="B696" s="76" t="s">
        <v>592</v>
      </c>
      <c r="C696" s="76"/>
      <c r="D696" s="76"/>
      <c r="E696" s="76" t="s">
        <v>592</v>
      </c>
      <c r="F696" s="76"/>
      <c r="G696" s="76"/>
      <c r="H696" s="76" t="s">
        <v>592</v>
      </c>
      <c r="I696" s="76"/>
      <c r="J696" s="76"/>
      <c r="K696" s="76" t="s">
        <v>1521</v>
      </c>
      <c r="L696" s="76" t="s">
        <v>1522</v>
      </c>
      <c r="M696" s="76" t="s">
        <v>2047</v>
      </c>
      <c r="N696" s="64"/>
      <c r="O696" s="64"/>
      <c r="P696" s="64"/>
    </row>
    <row r="697" spans="2:16">
      <c r="B697" s="76" t="s">
        <v>592</v>
      </c>
      <c r="C697" s="76"/>
      <c r="D697" s="76"/>
      <c r="E697" s="76" t="s">
        <v>592</v>
      </c>
      <c r="F697" s="76"/>
      <c r="G697" s="76"/>
      <c r="H697" s="76" t="s">
        <v>592</v>
      </c>
      <c r="I697" s="76"/>
      <c r="J697" s="76"/>
      <c r="K697" s="76" t="s">
        <v>1523</v>
      </c>
      <c r="L697" s="76" t="s">
        <v>1524</v>
      </c>
      <c r="M697" s="76" t="s">
        <v>1713</v>
      </c>
      <c r="N697" s="64"/>
      <c r="O697" s="64"/>
      <c r="P697" s="64"/>
    </row>
    <row r="698" spans="2:16">
      <c r="B698" s="76" t="s">
        <v>592</v>
      </c>
      <c r="C698" s="76"/>
      <c r="D698" s="76"/>
      <c r="E698" s="76" t="s">
        <v>592</v>
      </c>
      <c r="F698" s="76"/>
      <c r="G698" s="76"/>
      <c r="H698" s="76" t="s">
        <v>592</v>
      </c>
      <c r="I698" s="76"/>
      <c r="J698" s="76"/>
      <c r="K698" s="76" t="s">
        <v>1442</v>
      </c>
      <c r="L698" s="76" t="s">
        <v>1443</v>
      </c>
      <c r="M698" s="76" t="s">
        <v>1859</v>
      </c>
      <c r="N698" s="64"/>
      <c r="O698" s="64"/>
      <c r="P698" s="64"/>
    </row>
    <row r="699" spans="2:16">
      <c r="B699" s="76" t="s">
        <v>592</v>
      </c>
      <c r="C699" s="76"/>
      <c r="D699" s="76"/>
      <c r="E699" s="76" t="s">
        <v>592</v>
      </c>
      <c r="F699" s="76"/>
      <c r="G699" s="76"/>
      <c r="H699" s="76" t="s">
        <v>592</v>
      </c>
      <c r="I699" s="76"/>
      <c r="J699" s="76"/>
      <c r="K699" s="76" t="s">
        <v>1525</v>
      </c>
      <c r="L699" s="76" t="s">
        <v>1526</v>
      </c>
      <c r="M699" s="76" t="s">
        <v>2083</v>
      </c>
      <c r="N699" s="64"/>
      <c r="O699" s="64"/>
      <c r="P699" s="64"/>
    </row>
    <row r="700" spans="2:16">
      <c r="B700" s="76" t="s">
        <v>592</v>
      </c>
      <c r="C700" s="76"/>
      <c r="D700" s="76"/>
      <c r="E700" s="76" t="s">
        <v>592</v>
      </c>
      <c r="F700" s="76"/>
      <c r="G700" s="76"/>
      <c r="H700" s="76" t="s">
        <v>592</v>
      </c>
      <c r="I700" s="76"/>
      <c r="J700" s="76"/>
      <c r="K700" s="76" t="s">
        <v>1527</v>
      </c>
      <c r="L700" s="76" t="s">
        <v>1528</v>
      </c>
      <c r="M700" s="76" t="s">
        <v>2116</v>
      </c>
      <c r="N700" s="64"/>
      <c r="O700" s="64"/>
      <c r="P700" s="64"/>
    </row>
    <row r="701" spans="2:16">
      <c r="B701" s="76" t="s">
        <v>592</v>
      </c>
      <c r="C701" s="76"/>
      <c r="D701" s="76"/>
      <c r="E701" s="76" t="s">
        <v>592</v>
      </c>
      <c r="F701" s="76"/>
      <c r="G701" s="76"/>
      <c r="H701" s="76" t="s">
        <v>592</v>
      </c>
      <c r="I701" s="76"/>
      <c r="J701" s="76"/>
      <c r="K701" s="76" t="s">
        <v>1529</v>
      </c>
      <c r="L701" s="76" t="s">
        <v>1530</v>
      </c>
      <c r="M701" s="76" t="s">
        <v>1986</v>
      </c>
      <c r="N701" s="64"/>
      <c r="O701" s="64"/>
      <c r="P701" s="64"/>
    </row>
    <row r="702" spans="2:16">
      <c r="B702" s="76" t="s">
        <v>592</v>
      </c>
      <c r="C702" s="76"/>
      <c r="D702" s="76"/>
      <c r="E702" s="76" t="s">
        <v>592</v>
      </c>
      <c r="F702" s="76"/>
      <c r="G702" s="76"/>
      <c r="H702" s="76" t="s">
        <v>592</v>
      </c>
      <c r="I702" s="76"/>
      <c r="J702" s="76"/>
      <c r="K702" s="76" t="s">
        <v>1531</v>
      </c>
      <c r="L702" s="76" t="s">
        <v>1532</v>
      </c>
      <c r="M702" s="76" t="s">
        <v>2117</v>
      </c>
      <c r="N702" s="64"/>
      <c r="O702" s="64"/>
      <c r="P702" s="64"/>
    </row>
    <row r="703" spans="2:16">
      <c r="B703" s="76" t="s">
        <v>592</v>
      </c>
      <c r="C703" s="76"/>
      <c r="D703" s="76"/>
      <c r="E703" s="76" t="s">
        <v>592</v>
      </c>
      <c r="F703" s="76"/>
      <c r="G703" s="76"/>
      <c r="H703" s="76" t="s">
        <v>592</v>
      </c>
      <c r="I703" s="76"/>
      <c r="J703" s="76"/>
      <c r="K703" s="76" t="s">
        <v>1533</v>
      </c>
      <c r="L703" s="76" t="s">
        <v>1534</v>
      </c>
      <c r="M703" s="76" t="s">
        <v>2118</v>
      </c>
      <c r="N703" s="64"/>
      <c r="O703" s="64"/>
      <c r="P703" s="64"/>
    </row>
    <row r="704" spans="2:16">
      <c r="B704" s="76" t="s">
        <v>592</v>
      </c>
      <c r="C704" s="76"/>
      <c r="D704" s="76"/>
      <c r="E704" s="76" t="s">
        <v>592</v>
      </c>
      <c r="F704" s="76"/>
      <c r="G704" s="76"/>
      <c r="H704" s="76" t="s">
        <v>592</v>
      </c>
      <c r="I704" s="76"/>
      <c r="J704" s="76"/>
      <c r="K704" s="76" t="s">
        <v>1535</v>
      </c>
      <c r="L704" s="76" t="s">
        <v>1536</v>
      </c>
      <c r="M704" s="76" t="s">
        <v>1887</v>
      </c>
      <c r="N704" s="64"/>
      <c r="O704" s="64"/>
      <c r="P704" s="64"/>
    </row>
    <row r="705" spans="2:16">
      <c r="B705" s="76" t="s">
        <v>592</v>
      </c>
      <c r="C705" s="76"/>
      <c r="D705" s="76"/>
      <c r="E705" s="76" t="s">
        <v>592</v>
      </c>
      <c r="F705" s="76"/>
      <c r="G705" s="76"/>
      <c r="H705" s="76" t="s">
        <v>592</v>
      </c>
      <c r="I705" s="76"/>
      <c r="J705" s="76"/>
      <c r="K705" s="76" t="s">
        <v>1537</v>
      </c>
      <c r="L705" s="76" t="s">
        <v>1538</v>
      </c>
      <c r="M705" s="76" t="s">
        <v>1636</v>
      </c>
      <c r="N705" s="64"/>
      <c r="O705" s="64"/>
      <c r="P705" s="64"/>
    </row>
    <row r="706" spans="2:16">
      <c r="B706" s="76" t="s">
        <v>592</v>
      </c>
      <c r="C706" s="76"/>
      <c r="D706" s="76"/>
      <c r="E706" s="76" t="s">
        <v>592</v>
      </c>
      <c r="F706" s="76"/>
      <c r="G706" s="76"/>
      <c r="H706" s="76" t="s">
        <v>592</v>
      </c>
      <c r="I706" s="76"/>
      <c r="J706" s="76"/>
      <c r="K706" s="76" t="s">
        <v>1539</v>
      </c>
      <c r="L706" s="76" t="s">
        <v>1540</v>
      </c>
      <c r="M706" s="76" t="s">
        <v>2016</v>
      </c>
      <c r="N706" s="64"/>
      <c r="O706" s="64"/>
      <c r="P706" s="64"/>
    </row>
    <row r="707" spans="2:16">
      <c r="B707" s="76" t="s">
        <v>592</v>
      </c>
      <c r="C707" s="76"/>
      <c r="D707" s="76"/>
      <c r="E707" s="76" t="s">
        <v>592</v>
      </c>
      <c r="F707" s="76"/>
      <c r="G707" s="76"/>
      <c r="H707" s="76" t="s">
        <v>592</v>
      </c>
      <c r="I707" s="76"/>
      <c r="J707" s="76"/>
      <c r="K707" s="76" t="s">
        <v>1541</v>
      </c>
      <c r="L707" s="76" t="s">
        <v>1542</v>
      </c>
      <c r="M707" s="76" t="s">
        <v>1668</v>
      </c>
      <c r="N707" s="64"/>
      <c r="O707" s="64"/>
      <c r="P707" s="64"/>
    </row>
    <row r="708" spans="2:16">
      <c r="B708" s="76" t="s">
        <v>592</v>
      </c>
      <c r="C708" s="76"/>
      <c r="D708" s="76"/>
      <c r="E708" s="76" t="s">
        <v>592</v>
      </c>
      <c r="F708" s="76"/>
      <c r="G708" s="76"/>
      <c r="H708" s="76" t="s">
        <v>592</v>
      </c>
      <c r="I708" s="76"/>
      <c r="J708" s="76"/>
      <c r="K708" s="76" t="s">
        <v>1543</v>
      </c>
      <c r="L708" s="76" t="s">
        <v>1544</v>
      </c>
      <c r="M708" s="76" t="s">
        <v>2119</v>
      </c>
      <c r="N708" s="64"/>
      <c r="O708" s="64"/>
      <c r="P708" s="64"/>
    </row>
    <row r="709" spans="2:16">
      <c r="B709" s="76" t="s">
        <v>592</v>
      </c>
      <c r="C709" s="76"/>
      <c r="D709" s="76"/>
      <c r="E709" s="76" t="s">
        <v>592</v>
      </c>
      <c r="F709" s="76"/>
      <c r="G709" s="76"/>
      <c r="H709" s="76" t="s">
        <v>592</v>
      </c>
      <c r="I709" s="76"/>
      <c r="J709" s="76"/>
      <c r="K709" s="76" t="s">
        <v>1545</v>
      </c>
      <c r="L709" s="76" t="s">
        <v>1546</v>
      </c>
      <c r="M709" s="76" t="s">
        <v>1896</v>
      </c>
      <c r="N709" s="64"/>
      <c r="O709" s="64"/>
      <c r="P709" s="64"/>
    </row>
    <row r="710" spans="2:16">
      <c r="B710" s="76" t="s">
        <v>592</v>
      </c>
      <c r="C710" s="76"/>
      <c r="D710" s="76"/>
      <c r="E710" s="76" t="s">
        <v>592</v>
      </c>
      <c r="F710" s="76"/>
      <c r="G710" s="76"/>
      <c r="H710" s="76" t="s">
        <v>592</v>
      </c>
      <c r="I710" s="76"/>
      <c r="J710" s="76"/>
      <c r="K710" s="76" t="s">
        <v>1547</v>
      </c>
      <c r="L710" s="76" t="s">
        <v>1548</v>
      </c>
      <c r="M710" s="76" t="s">
        <v>1810</v>
      </c>
      <c r="N710" s="64"/>
      <c r="O710" s="64"/>
      <c r="P710" s="64"/>
    </row>
    <row r="711" spans="2:16">
      <c r="B711" s="76" t="s">
        <v>592</v>
      </c>
      <c r="C711" s="76"/>
      <c r="D711" s="76"/>
      <c r="E711" s="76" t="s">
        <v>592</v>
      </c>
      <c r="F711" s="76"/>
      <c r="G711" s="76"/>
      <c r="H711" s="76" t="s">
        <v>592</v>
      </c>
      <c r="I711" s="76"/>
      <c r="J711" s="76"/>
      <c r="K711" s="76" t="s">
        <v>1549</v>
      </c>
      <c r="L711" s="76" t="s">
        <v>1550</v>
      </c>
      <c r="M711" s="76" t="s">
        <v>2010</v>
      </c>
      <c r="N711" s="64"/>
      <c r="O711" s="64"/>
      <c r="P711" s="64"/>
    </row>
    <row r="712" spans="2:16">
      <c r="B712" s="76" t="s">
        <v>592</v>
      </c>
      <c r="C712" s="76"/>
      <c r="D712" s="76"/>
      <c r="E712" s="76" t="s">
        <v>592</v>
      </c>
      <c r="F712" s="76"/>
      <c r="G712" s="76"/>
      <c r="H712" s="76" t="s">
        <v>592</v>
      </c>
      <c r="I712" s="76"/>
      <c r="J712" s="76"/>
      <c r="K712" s="76" t="s">
        <v>1551</v>
      </c>
      <c r="L712" s="76" t="s">
        <v>1552</v>
      </c>
      <c r="M712" s="76" t="s">
        <v>2120</v>
      </c>
      <c r="N712" s="64"/>
      <c r="O712" s="64"/>
      <c r="P712" s="64"/>
    </row>
    <row r="713" spans="2:16">
      <c r="B713" s="76" t="s">
        <v>592</v>
      </c>
      <c r="C713" s="76"/>
      <c r="D713" s="76"/>
      <c r="E713" s="76" t="s">
        <v>592</v>
      </c>
      <c r="F713" s="76"/>
      <c r="G713" s="76"/>
      <c r="H713" s="76" t="s">
        <v>592</v>
      </c>
      <c r="I713" s="76"/>
      <c r="J713" s="76"/>
      <c r="K713" s="76" t="s">
        <v>1553</v>
      </c>
      <c r="L713" s="76" t="s">
        <v>1554</v>
      </c>
      <c r="M713" s="76" t="s">
        <v>2018</v>
      </c>
      <c r="N713" s="64"/>
      <c r="O713" s="64"/>
      <c r="P713" s="64"/>
    </row>
    <row r="714" spans="2:16">
      <c r="B714" s="76" t="s">
        <v>592</v>
      </c>
      <c r="C714" s="76"/>
      <c r="D714" s="76"/>
      <c r="E714" s="76" t="s">
        <v>592</v>
      </c>
      <c r="F714" s="76"/>
      <c r="G714" s="76"/>
      <c r="H714" s="76" t="s">
        <v>592</v>
      </c>
      <c r="I714" s="76"/>
      <c r="J714" s="76"/>
      <c r="K714" s="76" t="s">
        <v>1555</v>
      </c>
      <c r="L714" s="76" t="s">
        <v>1556</v>
      </c>
      <c r="M714" s="76" t="s">
        <v>1888</v>
      </c>
      <c r="N714" s="64"/>
      <c r="O714" s="64"/>
      <c r="P714" s="64"/>
    </row>
    <row r="715" spans="2:16">
      <c r="B715" s="76" t="s">
        <v>592</v>
      </c>
      <c r="C715" s="76"/>
      <c r="D715" s="76"/>
      <c r="E715" s="76" t="s">
        <v>592</v>
      </c>
      <c r="F715" s="76"/>
      <c r="G715" s="76"/>
      <c r="H715" s="76" t="s">
        <v>592</v>
      </c>
      <c r="I715" s="76"/>
      <c r="J715" s="76"/>
      <c r="K715" s="76" t="s">
        <v>1557</v>
      </c>
      <c r="L715" s="76" t="s">
        <v>1558</v>
      </c>
      <c r="M715" s="76" t="s">
        <v>1886</v>
      </c>
      <c r="N715" s="64"/>
      <c r="O715" s="64"/>
      <c r="P715" s="64"/>
    </row>
    <row r="716" spans="2:16">
      <c r="B716" s="76" t="s">
        <v>592</v>
      </c>
      <c r="C716" s="76"/>
      <c r="D716" s="76"/>
      <c r="E716" s="76" t="s">
        <v>592</v>
      </c>
      <c r="F716" s="76"/>
      <c r="G716" s="76"/>
      <c r="H716" s="76" t="s">
        <v>592</v>
      </c>
      <c r="I716" s="76"/>
      <c r="J716" s="76"/>
      <c r="K716" s="76" t="s">
        <v>1559</v>
      </c>
      <c r="L716" s="76" t="s">
        <v>1560</v>
      </c>
      <c r="M716" s="76" t="s">
        <v>1882</v>
      </c>
      <c r="N716" s="64"/>
      <c r="O716" s="64"/>
      <c r="P716" s="64"/>
    </row>
    <row r="717" spans="2:16">
      <c r="B717" s="76" t="s">
        <v>592</v>
      </c>
      <c r="C717" s="76"/>
      <c r="D717" s="76"/>
      <c r="E717" s="76" t="s">
        <v>592</v>
      </c>
      <c r="F717" s="76"/>
      <c r="G717" s="76"/>
      <c r="H717" s="76" t="s">
        <v>592</v>
      </c>
      <c r="I717" s="76"/>
      <c r="J717" s="76"/>
      <c r="K717" s="76" t="s">
        <v>1561</v>
      </c>
      <c r="L717" s="76" t="s">
        <v>1562</v>
      </c>
      <c r="M717" s="76" t="s">
        <v>2121</v>
      </c>
      <c r="N717" s="64"/>
      <c r="O717" s="64"/>
      <c r="P717" s="64"/>
    </row>
    <row r="718" spans="2:16">
      <c r="B718" s="76" t="s">
        <v>592</v>
      </c>
      <c r="C718" s="76"/>
      <c r="D718" s="76"/>
      <c r="E718" s="76" t="s">
        <v>592</v>
      </c>
      <c r="F718" s="76"/>
      <c r="G718" s="76"/>
      <c r="H718" s="76" t="s">
        <v>592</v>
      </c>
      <c r="I718" s="76"/>
      <c r="J718" s="76"/>
      <c r="K718" s="76" t="s">
        <v>1563</v>
      </c>
      <c r="L718" s="76" t="s">
        <v>1564</v>
      </c>
      <c r="M718" s="76" t="s">
        <v>2122</v>
      </c>
      <c r="N718" s="64"/>
      <c r="O718" s="64"/>
      <c r="P718" s="64"/>
    </row>
    <row r="719" spans="2:16">
      <c r="B719" s="76" t="s">
        <v>592</v>
      </c>
      <c r="C719" s="76"/>
      <c r="D719" s="76"/>
      <c r="E719" s="76" t="s">
        <v>592</v>
      </c>
      <c r="F719" s="76"/>
      <c r="G719" s="76"/>
      <c r="H719" s="76" t="s">
        <v>592</v>
      </c>
      <c r="I719" s="76"/>
      <c r="J719" s="76"/>
      <c r="K719" s="76" t="s">
        <v>1565</v>
      </c>
      <c r="L719" s="76" t="s">
        <v>1566</v>
      </c>
      <c r="M719" s="76" t="s">
        <v>1801</v>
      </c>
      <c r="N719" s="64"/>
      <c r="O719" s="64"/>
      <c r="P719" s="64"/>
    </row>
    <row r="720" spans="2:16">
      <c r="B720" s="76" t="s">
        <v>592</v>
      </c>
      <c r="C720" s="76"/>
      <c r="D720" s="76"/>
      <c r="E720" s="76" t="s">
        <v>592</v>
      </c>
      <c r="F720" s="76"/>
      <c r="G720" s="76"/>
      <c r="H720" s="76" t="s">
        <v>592</v>
      </c>
      <c r="I720" s="76"/>
      <c r="J720" s="76"/>
      <c r="K720" s="76" t="s">
        <v>1567</v>
      </c>
      <c r="L720" s="76" t="s">
        <v>1568</v>
      </c>
      <c r="M720" s="76" t="s">
        <v>1887</v>
      </c>
      <c r="N720" s="64"/>
      <c r="O720" s="64"/>
      <c r="P720" s="64"/>
    </row>
    <row r="721" spans="2:16">
      <c r="B721" s="76" t="s">
        <v>592</v>
      </c>
      <c r="C721" s="76"/>
      <c r="D721" s="76"/>
      <c r="E721" s="76" t="s">
        <v>592</v>
      </c>
      <c r="F721" s="76"/>
      <c r="G721" s="76"/>
      <c r="H721" s="76" t="s">
        <v>592</v>
      </c>
      <c r="I721" s="76"/>
      <c r="J721" s="76"/>
      <c r="K721" s="76" t="s">
        <v>1571</v>
      </c>
      <c r="L721" s="76" t="s">
        <v>1572</v>
      </c>
      <c r="M721" s="76" t="s">
        <v>2021</v>
      </c>
      <c r="N721" s="64"/>
      <c r="O721" s="64"/>
      <c r="P721" s="64"/>
    </row>
    <row r="722" spans="2:16">
      <c r="B722" s="76" t="s">
        <v>592</v>
      </c>
      <c r="C722" s="76"/>
      <c r="D722" s="76"/>
      <c r="E722" s="76" t="s">
        <v>592</v>
      </c>
      <c r="F722" s="76"/>
      <c r="G722" s="76"/>
      <c r="H722" s="76" t="s">
        <v>592</v>
      </c>
      <c r="I722" s="76"/>
      <c r="J722" s="76"/>
      <c r="K722" s="76" t="s">
        <v>1573</v>
      </c>
      <c r="L722" s="76" t="s">
        <v>1574</v>
      </c>
      <c r="M722" s="76" t="s">
        <v>2084</v>
      </c>
      <c r="N722" s="64"/>
      <c r="O722" s="64"/>
      <c r="P722" s="64"/>
    </row>
    <row r="723" spans="2:16">
      <c r="B723" s="76" t="s">
        <v>592</v>
      </c>
      <c r="C723" s="76"/>
      <c r="D723" s="76"/>
      <c r="E723" s="76" t="s">
        <v>592</v>
      </c>
      <c r="F723" s="76"/>
      <c r="G723" s="76"/>
      <c r="H723" s="76" t="s">
        <v>592</v>
      </c>
      <c r="I723" s="76"/>
      <c r="J723" s="76"/>
      <c r="K723" s="76" t="s">
        <v>1575</v>
      </c>
      <c r="L723" s="76" t="s">
        <v>1576</v>
      </c>
      <c r="M723" s="76" t="s">
        <v>1699</v>
      </c>
      <c r="N723" s="64"/>
      <c r="O723" s="64"/>
      <c r="P723" s="64"/>
    </row>
    <row r="724" spans="2:16">
      <c r="B724" s="76" t="s">
        <v>592</v>
      </c>
      <c r="C724" s="76"/>
      <c r="D724" s="76"/>
      <c r="E724" s="76" t="s">
        <v>592</v>
      </c>
      <c r="F724" s="76"/>
      <c r="G724" s="76"/>
      <c r="H724" s="76" t="s">
        <v>592</v>
      </c>
      <c r="I724" s="76"/>
      <c r="J724" s="76"/>
      <c r="K724" s="76" t="s">
        <v>1577</v>
      </c>
      <c r="L724" s="76" t="s">
        <v>1578</v>
      </c>
      <c r="M724" s="76" t="s">
        <v>1699</v>
      </c>
      <c r="N724" s="64"/>
      <c r="O724" s="64"/>
      <c r="P724" s="64"/>
    </row>
    <row r="725" spans="2:16">
      <c r="B725" s="76" t="s">
        <v>592</v>
      </c>
      <c r="C725" s="76"/>
      <c r="D725" s="76"/>
      <c r="E725" s="76" t="s">
        <v>592</v>
      </c>
      <c r="F725" s="76"/>
      <c r="G725" s="76"/>
      <c r="H725" s="76" t="s">
        <v>592</v>
      </c>
      <c r="I725" s="76"/>
      <c r="J725" s="76"/>
      <c r="K725" s="76" t="s">
        <v>1584</v>
      </c>
      <c r="L725" s="76" t="s">
        <v>1585</v>
      </c>
      <c r="M725" s="76" t="s">
        <v>1987</v>
      </c>
      <c r="N725" s="64"/>
      <c r="O725" s="64"/>
      <c r="P725" s="64"/>
    </row>
    <row r="726" spans="2:16">
      <c r="B726" s="76" t="s">
        <v>592</v>
      </c>
      <c r="C726" s="76"/>
      <c r="D726" s="76"/>
      <c r="E726" s="76" t="s">
        <v>592</v>
      </c>
      <c r="F726" s="76"/>
      <c r="G726" s="76"/>
      <c r="H726" s="76" t="s">
        <v>592</v>
      </c>
      <c r="I726" s="76"/>
      <c r="J726" s="76"/>
      <c r="K726" s="76" t="s">
        <v>1591</v>
      </c>
      <c r="L726" s="76" t="s">
        <v>1592</v>
      </c>
      <c r="M726" s="76" t="s">
        <v>1904</v>
      </c>
      <c r="N726" s="64"/>
      <c r="O726" s="64"/>
      <c r="P726" s="64"/>
    </row>
    <row r="727" spans="2:16">
      <c r="B727" s="76" t="s">
        <v>592</v>
      </c>
      <c r="C727" s="76"/>
      <c r="D727" s="76"/>
      <c r="E727" s="76" t="s">
        <v>592</v>
      </c>
      <c r="F727" s="76"/>
      <c r="G727" s="76"/>
      <c r="H727" s="76" t="s">
        <v>592</v>
      </c>
      <c r="I727" s="76"/>
      <c r="J727" s="76"/>
      <c r="K727" s="76" t="s">
        <v>1593</v>
      </c>
      <c r="L727" s="76" t="s">
        <v>1594</v>
      </c>
      <c r="M727" s="76" t="s">
        <v>1682</v>
      </c>
      <c r="N727" s="64"/>
      <c r="O727" s="64"/>
      <c r="P727" s="64"/>
    </row>
    <row r="728" spans="2:16">
      <c r="B728" s="76" t="s">
        <v>592</v>
      </c>
      <c r="C728" s="76"/>
      <c r="D728" s="76"/>
      <c r="E728" s="76" t="s">
        <v>592</v>
      </c>
      <c r="F728" s="76"/>
      <c r="G728" s="76"/>
      <c r="H728" s="76" t="s">
        <v>592</v>
      </c>
      <c r="I728" s="76"/>
      <c r="J728" s="76"/>
      <c r="K728" s="76" t="s">
        <v>1595</v>
      </c>
      <c r="L728" s="76" t="s">
        <v>1596</v>
      </c>
      <c r="M728" s="76" t="s">
        <v>2069</v>
      </c>
      <c r="N728" s="64"/>
      <c r="O728" s="64"/>
      <c r="P728" s="64"/>
    </row>
    <row r="729" spans="2:16">
      <c r="B729" s="76" t="s">
        <v>592</v>
      </c>
      <c r="C729" s="76"/>
      <c r="D729" s="76"/>
      <c r="E729" s="76" t="s">
        <v>592</v>
      </c>
      <c r="F729" s="76"/>
      <c r="G729" s="76"/>
      <c r="H729" s="76" t="s">
        <v>592</v>
      </c>
      <c r="I729" s="76"/>
      <c r="J729" s="76"/>
      <c r="K729" s="76" t="s">
        <v>1597</v>
      </c>
      <c r="L729" s="76" t="s">
        <v>1598</v>
      </c>
      <c r="M729" s="76" t="s">
        <v>1633</v>
      </c>
      <c r="N729" s="64"/>
      <c r="O729" s="64"/>
      <c r="P729" s="64"/>
    </row>
    <row r="730" spans="2:16">
      <c r="B730" s="76" t="s">
        <v>592</v>
      </c>
      <c r="C730" s="76"/>
      <c r="D730" s="76"/>
      <c r="E730" s="76" t="s">
        <v>592</v>
      </c>
      <c r="F730" s="76"/>
      <c r="G730" s="76"/>
      <c r="H730" s="76" t="s">
        <v>592</v>
      </c>
      <c r="I730" s="76"/>
      <c r="J730" s="76"/>
      <c r="K730" s="76" t="s">
        <v>1586</v>
      </c>
      <c r="L730" s="76" t="s">
        <v>1587</v>
      </c>
      <c r="M730" s="76" t="s">
        <v>1618</v>
      </c>
      <c r="N730" s="64"/>
      <c r="O730" s="64"/>
      <c r="P730" s="64"/>
    </row>
    <row r="731" spans="2:16">
      <c r="B731" s="76" t="s">
        <v>592</v>
      </c>
      <c r="C731" s="76"/>
      <c r="D731" s="76"/>
      <c r="E731" s="76" t="s">
        <v>592</v>
      </c>
      <c r="F731" s="76"/>
      <c r="G731" s="76"/>
      <c r="H731" s="76" t="s">
        <v>592</v>
      </c>
      <c r="I731" s="76"/>
      <c r="J731" s="76"/>
      <c r="K731" s="76" t="s">
        <v>1599</v>
      </c>
      <c r="L731" s="76" t="s">
        <v>1600</v>
      </c>
      <c r="M731" s="76" t="s">
        <v>1660</v>
      </c>
      <c r="N731" s="64"/>
      <c r="O731" s="64"/>
      <c r="P731" s="64"/>
    </row>
    <row r="732" spans="2:16">
      <c r="B732" s="76" t="s">
        <v>592</v>
      </c>
      <c r="C732" s="76"/>
      <c r="D732" s="76"/>
      <c r="E732" s="76" t="s">
        <v>592</v>
      </c>
      <c r="F732" s="76"/>
      <c r="G732" s="76"/>
      <c r="H732" s="76" t="s">
        <v>592</v>
      </c>
      <c r="I732" s="76"/>
      <c r="J732" s="76"/>
      <c r="K732" s="76" t="s">
        <v>1601</v>
      </c>
      <c r="L732" s="76" t="s">
        <v>1602</v>
      </c>
      <c r="M732" s="76" t="s">
        <v>1956</v>
      </c>
      <c r="N732" s="64"/>
      <c r="O732" s="64"/>
      <c r="P732" s="64"/>
    </row>
    <row r="733" spans="2:16">
      <c r="B733" s="76" t="s">
        <v>592</v>
      </c>
      <c r="C733" s="76"/>
      <c r="D733" s="76"/>
      <c r="E733" s="76" t="s">
        <v>592</v>
      </c>
      <c r="F733" s="76"/>
      <c r="G733" s="76"/>
      <c r="H733" s="76" t="s">
        <v>592</v>
      </c>
      <c r="I733" s="76"/>
      <c r="J733" s="76"/>
      <c r="K733" s="76" t="s">
        <v>1603</v>
      </c>
      <c r="L733" s="76" t="s">
        <v>1604</v>
      </c>
      <c r="M733" s="76" t="s">
        <v>2045</v>
      </c>
      <c r="N733" s="64"/>
      <c r="O733" s="64"/>
      <c r="P733" s="64"/>
    </row>
    <row r="734" spans="2:16">
      <c r="B734" s="76" t="s">
        <v>592</v>
      </c>
      <c r="C734" s="76"/>
      <c r="D734" s="76"/>
      <c r="E734" s="76" t="s">
        <v>592</v>
      </c>
      <c r="F734" s="76"/>
      <c r="G734" s="76"/>
      <c r="H734" s="76" t="s">
        <v>592</v>
      </c>
      <c r="I734" s="76"/>
      <c r="J734" s="76"/>
      <c r="K734" s="76" t="s">
        <v>1579</v>
      </c>
      <c r="L734" s="76" t="s">
        <v>1580</v>
      </c>
      <c r="M734" s="76" t="s">
        <v>1842</v>
      </c>
      <c r="N734" s="64"/>
      <c r="O734" s="64"/>
      <c r="P734" s="64"/>
    </row>
    <row r="735" spans="2:16">
      <c r="B735" s="76" t="s">
        <v>592</v>
      </c>
      <c r="C735" s="76"/>
      <c r="D735" s="76"/>
      <c r="E735" s="76" t="s">
        <v>592</v>
      </c>
      <c r="F735" s="76"/>
      <c r="G735" s="76"/>
      <c r="H735" s="76" t="s">
        <v>592</v>
      </c>
      <c r="I735" s="76"/>
      <c r="J735" s="76"/>
      <c r="K735" s="76" t="s">
        <v>1605</v>
      </c>
      <c r="L735" s="76" t="s">
        <v>1606</v>
      </c>
      <c r="M735" s="76" t="s">
        <v>1640</v>
      </c>
      <c r="N735" s="64"/>
      <c r="O735" s="64"/>
      <c r="P735" s="64"/>
    </row>
    <row r="736" spans="2:16">
      <c r="B736" s="76" t="s">
        <v>592</v>
      </c>
      <c r="C736" s="76"/>
      <c r="D736" s="76"/>
      <c r="E736" s="76" t="s">
        <v>592</v>
      </c>
      <c r="F736" s="76"/>
      <c r="G736" s="76"/>
      <c r="H736" s="76" t="s">
        <v>592</v>
      </c>
      <c r="I736" s="76"/>
      <c r="J736" s="76"/>
      <c r="K736" s="76" t="s">
        <v>1607</v>
      </c>
      <c r="L736" s="76" t="s">
        <v>1608</v>
      </c>
      <c r="M736" s="76" t="s">
        <v>2123</v>
      </c>
      <c r="N736" s="64"/>
      <c r="O736" s="64"/>
      <c r="P736" s="64"/>
    </row>
    <row r="737" spans="2:16">
      <c r="B737" s="76" t="s">
        <v>592</v>
      </c>
      <c r="C737" s="76"/>
      <c r="D737" s="76"/>
      <c r="E737" s="76" t="s">
        <v>592</v>
      </c>
      <c r="F737" s="76"/>
      <c r="G737" s="76"/>
      <c r="H737" s="76" t="s">
        <v>592</v>
      </c>
      <c r="I737" s="76"/>
      <c r="J737" s="76"/>
      <c r="K737" s="76" t="s">
        <v>1588</v>
      </c>
      <c r="L737" s="76" t="s">
        <v>1589</v>
      </c>
      <c r="M737" s="76" t="s">
        <v>2124</v>
      </c>
      <c r="N737" s="64"/>
      <c r="O737" s="64"/>
      <c r="P737" s="64"/>
    </row>
    <row r="738" spans="2:16">
      <c r="B738" s="76" t="s">
        <v>592</v>
      </c>
      <c r="C738" s="76"/>
      <c r="D738" s="76"/>
      <c r="E738" s="76" t="s">
        <v>592</v>
      </c>
      <c r="F738" s="76"/>
      <c r="G738" s="76"/>
      <c r="H738" s="76" t="s">
        <v>592</v>
      </c>
      <c r="I738" s="76"/>
      <c r="J738" s="76"/>
      <c r="K738" s="76" t="s">
        <v>1609</v>
      </c>
      <c r="L738" s="76" t="s">
        <v>1610</v>
      </c>
      <c r="M738" s="76" t="s">
        <v>2028</v>
      </c>
      <c r="N738" s="64"/>
      <c r="O738" s="64"/>
      <c r="P738" s="64"/>
    </row>
    <row r="739" spans="2:16">
      <c r="B739" s="76" t="s">
        <v>592</v>
      </c>
      <c r="C739" s="76"/>
      <c r="D739" s="76"/>
      <c r="E739" s="76" t="s">
        <v>592</v>
      </c>
      <c r="F739" s="76"/>
      <c r="G739" s="76"/>
      <c r="H739" s="76" t="s">
        <v>592</v>
      </c>
      <c r="I739" s="76"/>
      <c r="J739" s="76"/>
      <c r="K739" s="76" t="s">
        <v>1611</v>
      </c>
      <c r="L739" s="76" t="s">
        <v>1612</v>
      </c>
      <c r="M739" s="76" t="s">
        <v>1701</v>
      </c>
      <c r="N739" s="64"/>
      <c r="O739" s="64"/>
      <c r="P739" s="64"/>
    </row>
    <row r="740" spans="2:16">
      <c r="B740" s="76" t="s">
        <v>592</v>
      </c>
      <c r="C740" s="76"/>
      <c r="D740" s="76"/>
      <c r="E740" s="76" t="s">
        <v>592</v>
      </c>
      <c r="F740" s="76"/>
      <c r="G740" s="76"/>
      <c r="H740" s="76" t="s">
        <v>592</v>
      </c>
      <c r="I740" s="76"/>
      <c r="J740" s="76"/>
      <c r="K740" s="76" t="s">
        <v>1613</v>
      </c>
      <c r="L740" s="76" t="s">
        <v>1614</v>
      </c>
      <c r="M740" s="76" t="s">
        <v>2125</v>
      </c>
      <c r="N740" s="64"/>
      <c r="O740" s="64"/>
      <c r="P740" s="64"/>
    </row>
    <row r="741" spans="2:16">
      <c r="B741" s="76" t="s">
        <v>592</v>
      </c>
      <c r="C741" s="76"/>
      <c r="D741" s="76"/>
      <c r="E741" s="76" t="s">
        <v>592</v>
      </c>
      <c r="F741" s="76"/>
      <c r="G741" s="76"/>
      <c r="H741" s="76" t="s">
        <v>592</v>
      </c>
      <c r="I741" s="76"/>
      <c r="J741" s="76"/>
      <c r="K741" s="76" t="s">
        <v>2126</v>
      </c>
      <c r="L741" s="76" t="s">
        <v>2127</v>
      </c>
      <c r="M741" s="76" t="s">
        <v>1864</v>
      </c>
      <c r="N741" s="64"/>
      <c r="O741" s="64"/>
      <c r="P741" s="64"/>
    </row>
    <row r="742" spans="2:16">
      <c r="B742" s="76" t="s">
        <v>592</v>
      </c>
      <c r="C742" s="76"/>
      <c r="D742" s="76"/>
      <c r="E742" s="76" t="s">
        <v>592</v>
      </c>
      <c r="F742" s="76"/>
      <c r="G742" s="76"/>
      <c r="H742" s="76" t="s">
        <v>592</v>
      </c>
      <c r="I742" s="76"/>
      <c r="J742" s="76"/>
      <c r="K742" s="76" t="s">
        <v>2128</v>
      </c>
      <c r="L742" s="76" t="s">
        <v>2129</v>
      </c>
      <c r="M742" s="76" t="s">
        <v>2130</v>
      </c>
      <c r="N742" s="64"/>
      <c r="O742" s="64"/>
      <c r="P742" s="64"/>
    </row>
    <row r="743" spans="2:16">
      <c r="B743" s="76" t="s">
        <v>592</v>
      </c>
      <c r="C743" s="76"/>
      <c r="D743" s="76"/>
      <c r="E743" s="76" t="s">
        <v>592</v>
      </c>
      <c r="F743" s="76"/>
      <c r="G743" s="76"/>
      <c r="H743" s="76" t="s">
        <v>592</v>
      </c>
      <c r="I743" s="76"/>
      <c r="J743" s="76"/>
      <c r="K743" s="76" t="s">
        <v>2131</v>
      </c>
      <c r="L743" s="76" t="s">
        <v>2132</v>
      </c>
      <c r="M743" s="76" t="s">
        <v>1924</v>
      </c>
      <c r="N743" s="64"/>
      <c r="O743" s="64"/>
      <c r="P743" s="64"/>
    </row>
    <row r="744" spans="2:16">
      <c r="B744" s="76" t="s">
        <v>592</v>
      </c>
      <c r="C744" s="76"/>
      <c r="D744" s="76"/>
      <c r="E744" s="76" t="s">
        <v>592</v>
      </c>
      <c r="F744" s="76"/>
      <c r="G744" s="76"/>
      <c r="H744" s="76" t="s">
        <v>592</v>
      </c>
      <c r="I744" s="76"/>
      <c r="J744" s="76"/>
      <c r="K744" s="76"/>
      <c r="L744" s="76"/>
      <c r="M744" s="76"/>
      <c r="N744" s="64"/>
      <c r="O744" s="64"/>
      <c r="P744" s="64"/>
    </row>
    <row r="745" spans="2:16">
      <c r="B745" s="76" t="s">
        <v>592</v>
      </c>
      <c r="C745" s="76"/>
      <c r="D745" s="76"/>
      <c r="E745" s="76" t="s">
        <v>592</v>
      </c>
      <c r="F745" s="76"/>
      <c r="G745" s="76"/>
      <c r="H745" s="76" t="s">
        <v>592</v>
      </c>
      <c r="I745" s="76"/>
      <c r="J745" s="76"/>
      <c r="K745" s="76"/>
      <c r="L745" s="76"/>
      <c r="M745" s="76"/>
      <c r="N745" s="64"/>
      <c r="O745" s="64"/>
      <c r="P745" s="64"/>
    </row>
    <row r="746" spans="2:16">
      <c r="B746" s="76" t="s">
        <v>592</v>
      </c>
      <c r="C746" s="76"/>
      <c r="D746" s="76"/>
      <c r="E746" s="76" t="s">
        <v>592</v>
      </c>
      <c r="F746" s="76"/>
      <c r="G746" s="76"/>
      <c r="H746" s="76" t="s">
        <v>592</v>
      </c>
      <c r="I746" s="76"/>
      <c r="J746" s="76"/>
      <c r="K746" s="76"/>
      <c r="L746" s="76"/>
      <c r="M746" s="76"/>
      <c r="N746" s="64"/>
      <c r="O746" s="64"/>
      <c r="P746" s="64"/>
    </row>
    <row r="747" spans="2:16">
      <c r="B747" s="76" t="s">
        <v>592</v>
      </c>
      <c r="C747" s="76"/>
      <c r="D747" s="76"/>
      <c r="E747" s="76" t="s">
        <v>592</v>
      </c>
      <c r="F747" s="76"/>
      <c r="G747" s="76"/>
      <c r="H747" s="76" t="s">
        <v>592</v>
      </c>
      <c r="I747" s="76"/>
      <c r="J747" s="76"/>
      <c r="K747" s="76"/>
      <c r="L747" s="76"/>
      <c r="M747" s="76"/>
      <c r="N747" s="64"/>
      <c r="O747" s="64"/>
      <c r="P747" s="64"/>
    </row>
    <row r="748" spans="2:16">
      <c r="B748" s="76" t="s">
        <v>592</v>
      </c>
      <c r="C748" s="76"/>
      <c r="D748" s="76"/>
      <c r="E748" s="76" t="s">
        <v>592</v>
      </c>
      <c r="F748" s="76"/>
      <c r="G748" s="76"/>
      <c r="H748" s="76" t="s">
        <v>592</v>
      </c>
      <c r="I748" s="76"/>
      <c r="J748" s="76"/>
      <c r="K748" s="76"/>
      <c r="L748" s="76"/>
      <c r="M748" s="76"/>
      <c r="N748" s="64"/>
      <c r="O748" s="64"/>
      <c r="P748" s="64"/>
    </row>
    <row r="749" spans="2:16">
      <c r="B749" s="76" t="s">
        <v>592</v>
      </c>
      <c r="C749" s="76"/>
      <c r="D749" s="76"/>
      <c r="E749" s="76" t="s">
        <v>592</v>
      </c>
      <c r="F749" s="76"/>
      <c r="G749" s="76"/>
      <c r="H749" s="76" t="s">
        <v>592</v>
      </c>
      <c r="I749" s="76"/>
      <c r="J749" s="76"/>
      <c r="K749" s="76"/>
      <c r="L749" s="76"/>
      <c r="M749" s="76"/>
      <c r="N749" s="64"/>
      <c r="O749" s="64"/>
      <c r="P749" s="64"/>
    </row>
    <row r="750" spans="2:16">
      <c r="B750" s="76" t="s">
        <v>592</v>
      </c>
      <c r="C750" s="76"/>
      <c r="D750" s="76"/>
      <c r="E750" s="76" t="s">
        <v>592</v>
      </c>
      <c r="F750" s="76"/>
      <c r="G750" s="76"/>
      <c r="H750" s="76" t="s">
        <v>592</v>
      </c>
      <c r="I750" s="76"/>
      <c r="J750" s="76"/>
      <c r="K750" s="76"/>
      <c r="L750" s="76"/>
      <c r="M750" s="76"/>
      <c r="N750" s="64"/>
      <c r="O750" s="64"/>
      <c r="P750" s="64"/>
    </row>
    <row r="751" spans="2:16">
      <c r="B751" s="76" t="s">
        <v>592</v>
      </c>
      <c r="C751" s="76"/>
      <c r="D751" s="76"/>
      <c r="E751" s="76" t="s">
        <v>592</v>
      </c>
      <c r="F751" s="76"/>
      <c r="G751" s="76"/>
      <c r="H751" s="76" t="s">
        <v>592</v>
      </c>
      <c r="I751" s="76"/>
      <c r="J751" s="76"/>
      <c r="K751" s="76"/>
      <c r="L751" s="76"/>
      <c r="M751" s="76"/>
      <c r="N751" s="64"/>
      <c r="O751" s="64"/>
      <c r="P751" s="64"/>
    </row>
    <row r="752" spans="2:16">
      <c r="B752" s="76" t="s">
        <v>592</v>
      </c>
      <c r="C752" s="76"/>
      <c r="D752" s="76"/>
      <c r="E752" s="76" t="s">
        <v>592</v>
      </c>
      <c r="F752" s="76"/>
      <c r="G752" s="76"/>
      <c r="H752" s="76" t="s">
        <v>592</v>
      </c>
      <c r="I752" s="76"/>
      <c r="J752" s="76"/>
      <c r="K752" s="76"/>
      <c r="L752" s="76"/>
      <c r="M752" s="76"/>
      <c r="N752" s="64"/>
      <c r="O752" s="64"/>
      <c r="P752" s="64"/>
    </row>
    <row r="753" spans="2:16">
      <c r="B753" s="76" t="s">
        <v>592</v>
      </c>
      <c r="C753" s="76"/>
      <c r="D753" s="76"/>
      <c r="E753" s="76" t="s">
        <v>592</v>
      </c>
      <c r="F753" s="76"/>
      <c r="G753" s="76"/>
      <c r="H753" s="76" t="s">
        <v>592</v>
      </c>
      <c r="I753" s="76"/>
      <c r="J753" s="76"/>
      <c r="K753" s="76"/>
      <c r="L753" s="76"/>
      <c r="M753" s="76"/>
      <c r="N753" s="64"/>
      <c r="O753" s="64"/>
      <c r="P753" s="64"/>
    </row>
    <row r="754" spans="2:16">
      <c r="B754" s="76" t="s">
        <v>592</v>
      </c>
      <c r="C754" s="76"/>
      <c r="D754" s="76"/>
      <c r="E754" s="76" t="s">
        <v>592</v>
      </c>
      <c r="F754" s="76"/>
      <c r="G754" s="76"/>
      <c r="H754" s="76" t="s">
        <v>592</v>
      </c>
      <c r="I754" s="76"/>
      <c r="J754" s="76"/>
      <c r="K754" s="76"/>
      <c r="L754" s="76"/>
      <c r="M754" s="76"/>
      <c r="N754" s="64"/>
      <c r="O754" s="64"/>
      <c r="P754" s="64"/>
    </row>
    <row r="755" spans="2:16">
      <c r="B755" s="76" t="s">
        <v>592</v>
      </c>
      <c r="C755" s="76"/>
      <c r="D755" s="76"/>
      <c r="E755" s="76" t="s">
        <v>592</v>
      </c>
      <c r="F755" s="76"/>
      <c r="G755" s="76"/>
      <c r="H755" s="76" t="s">
        <v>592</v>
      </c>
      <c r="I755" s="76"/>
      <c r="J755" s="76"/>
      <c r="K755" s="76"/>
      <c r="L755" s="76"/>
      <c r="M755" s="76"/>
      <c r="N755" s="64"/>
      <c r="O755" s="64"/>
      <c r="P755" s="64"/>
    </row>
    <row r="756" spans="2:16">
      <c r="B756" s="76" t="s">
        <v>592</v>
      </c>
      <c r="C756" s="76"/>
      <c r="D756" s="76"/>
      <c r="E756" s="76" t="s">
        <v>592</v>
      </c>
      <c r="F756" s="76"/>
      <c r="G756" s="76"/>
      <c r="H756" s="76" t="s">
        <v>592</v>
      </c>
      <c r="I756" s="76"/>
      <c r="J756" s="76"/>
      <c r="K756" s="76"/>
      <c r="L756" s="76"/>
      <c r="M756" s="76"/>
      <c r="N756" s="64"/>
      <c r="O756" s="64"/>
      <c r="P756" s="64"/>
    </row>
    <row r="757" spans="2:16">
      <c r="B757" s="76" t="s">
        <v>592</v>
      </c>
      <c r="C757" s="76"/>
      <c r="D757" s="76"/>
      <c r="E757" s="76" t="s">
        <v>592</v>
      </c>
      <c r="F757" s="76"/>
      <c r="G757" s="76"/>
      <c r="H757" s="76" t="s">
        <v>592</v>
      </c>
      <c r="I757" s="76"/>
      <c r="J757" s="76"/>
      <c r="K757" s="76"/>
      <c r="L757" s="76"/>
      <c r="M757" s="76"/>
      <c r="N757" s="64"/>
      <c r="O757" s="64"/>
      <c r="P757" s="64"/>
    </row>
    <row r="758" spans="2:16">
      <c r="B758" s="76" t="s">
        <v>592</v>
      </c>
      <c r="C758" s="76"/>
      <c r="D758" s="76"/>
      <c r="E758" s="76" t="s">
        <v>592</v>
      </c>
      <c r="F758" s="76"/>
      <c r="G758" s="76"/>
      <c r="H758" s="76" t="s">
        <v>592</v>
      </c>
      <c r="I758" s="76"/>
      <c r="J758" s="76"/>
      <c r="K758" s="76"/>
      <c r="L758" s="76"/>
      <c r="M758" s="76"/>
      <c r="N758" s="64"/>
      <c r="O758" s="64"/>
      <c r="P758" s="64"/>
    </row>
    <row r="759" spans="2:16">
      <c r="B759" s="76" t="s">
        <v>592</v>
      </c>
      <c r="C759" s="76"/>
      <c r="D759" s="76"/>
      <c r="E759" s="76" t="s">
        <v>592</v>
      </c>
      <c r="F759" s="76"/>
      <c r="G759" s="76"/>
      <c r="H759" s="76" t="s">
        <v>592</v>
      </c>
      <c r="I759" s="76"/>
      <c r="J759" s="76"/>
      <c r="K759" s="76"/>
      <c r="L759" s="76"/>
      <c r="M759" s="76"/>
      <c r="N759" s="64"/>
      <c r="O759" s="64"/>
      <c r="P759" s="64"/>
    </row>
    <row r="760" spans="2:16">
      <c r="B760" s="76" t="s">
        <v>592</v>
      </c>
      <c r="C760" s="76"/>
      <c r="D760" s="76"/>
      <c r="E760" s="76" t="s">
        <v>592</v>
      </c>
      <c r="F760" s="76"/>
      <c r="G760" s="76"/>
      <c r="H760" s="76" t="s">
        <v>592</v>
      </c>
      <c r="I760" s="76"/>
      <c r="J760" s="76"/>
      <c r="K760" s="76"/>
      <c r="L760" s="76"/>
      <c r="M760" s="76"/>
      <c r="N760" s="64"/>
      <c r="O760" s="64"/>
      <c r="P760" s="64"/>
    </row>
    <row r="761" spans="2:16">
      <c r="B761" s="76" t="s">
        <v>592</v>
      </c>
      <c r="C761" s="76"/>
      <c r="D761" s="76"/>
      <c r="E761" s="76" t="s">
        <v>592</v>
      </c>
      <c r="F761" s="76"/>
      <c r="G761" s="76"/>
      <c r="H761" s="76" t="s">
        <v>592</v>
      </c>
      <c r="I761" s="76"/>
      <c r="J761" s="76"/>
      <c r="K761" s="76"/>
      <c r="L761" s="76"/>
      <c r="M761" s="76"/>
      <c r="N761" s="64"/>
      <c r="O761" s="64"/>
      <c r="P761" s="64"/>
    </row>
    <row r="762" spans="2:16">
      <c r="B762" s="76" t="s">
        <v>592</v>
      </c>
      <c r="C762" s="76"/>
      <c r="D762" s="76"/>
      <c r="E762" s="76" t="s">
        <v>592</v>
      </c>
      <c r="F762" s="76"/>
      <c r="G762" s="76"/>
      <c r="H762" s="76" t="s">
        <v>592</v>
      </c>
      <c r="I762" s="76"/>
      <c r="J762" s="76"/>
      <c r="K762" s="76"/>
      <c r="L762" s="76"/>
      <c r="M762" s="76"/>
      <c r="N762" s="64"/>
      <c r="O762" s="64"/>
      <c r="P762" s="64"/>
    </row>
    <row r="763" spans="2:16">
      <c r="B763" s="76" t="s">
        <v>592</v>
      </c>
      <c r="C763" s="76"/>
      <c r="D763" s="76"/>
      <c r="E763" s="76" t="s">
        <v>592</v>
      </c>
      <c r="F763" s="76"/>
      <c r="G763" s="76"/>
      <c r="H763" s="76" t="s">
        <v>592</v>
      </c>
      <c r="I763" s="76"/>
      <c r="J763" s="76"/>
      <c r="K763" s="76"/>
      <c r="L763" s="76"/>
      <c r="M763" s="76"/>
      <c r="N763" s="64"/>
      <c r="O763" s="64"/>
      <c r="P763" s="64"/>
    </row>
    <row r="764" spans="2:16">
      <c r="B764" s="76" t="s">
        <v>592</v>
      </c>
      <c r="C764" s="76"/>
      <c r="D764" s="76"/>
      <c r="E764" s="76" t="s">
        <v>592</v>
      </c>
      <c r="F764" s="76"/>
      <c r="G764" s="76"/>
      <c r="H764" s="76" t="s">
        <v>592</v>
      </c>
      <c r="I764" s="76"/>
      <c r="J764" s="76"/>
      <c r="K764" s="76"/>
      <c r="L764" s="76"/>
      <c r="M764" s="76"/>
      <c r="N764" s="64"/>
      <c r="O764" s="64"/>
      <c r="P764" s="64"/>
    </row>
    <row r="765" spans="2:16">
      <c r="B765" s="76" t="s">
        <v>592</v>
      </c>
      <c r="C765" s="76"/>
      <c r="D765" s="76"/>
      <c r="E765" s="76" t="s">
        <v>592</v>
      </c>
      <c r="F765" s="76"/>
      <c r="G765" s="76"/>
      <c r="H765" s="76" t="s">
        <v>592</v>
      </c>
      <c r="I765" s="76"/>
      <c r="J765" s="76"/>
      <c r="K765" s="76"/>
      <c r="L765" s="76"/>
      <c r="M765" s="76"/>
      <c r="N765" s="64"/>
      <c r="O765" s="64"/>
      <c r="P765" s="64"/>
    </row>
    <row r="766" spans="2:16">
      <c r="B766" s="76" t="s">
        <v>592</v>
      </c>
      <c r="C766" s="76"/>
      <c r="D766" s="76"/>
      <c r="E766" s="76" t="s">
        <v>592</v>
      </c>
      <c r="F766" s="76"/>
      <c r="G766" s="76"/>
      <c r="H766" s="76" t="s">
        <v>592</v>
      </c>
      <c r="I766" s="76"/>
      <c r="J766" s="76"/>
      <c r="K766" s="76"/>
      <c r="L766" s="76"/>
      <c r="M766" s="76"/>
      <c r="N766" s="64"/>
      <c r="O766" s="64"/>
      <c r="P766" s="64"/>
    </row>
    <row r="767" spans="2:16">
      <c r="B767" s="76" t="s">
        <v>592</v>
      </c>
      <c r="C767" s="76"/>
      <c r="D767" s="76"/>
      <c r="E767" s="76" t="s">
        <v>592</v>
      </c>
      <c r="F767" s="76"/>
      <c r="G767" s="76"/>
      <c r="H767" s="76" t="s">
        <v>592</v>
      </c>
      <c r="I767" s="76"/>
      <c r="J767" s="76"/>
      <c r="K767" s="76"/>
      <c r="L767" s="76"/>
      <c r="M767" s="76"/>
      <c r="N767" s="64"/>
      <c r="O767" s="64"/>
      <c r="P767" s="64"/>
    </row>
    <row r="768" spans="2:16">
      <c r="B768" s="76" t="s">
        <v>592</v>
      </c>
      <c r="C768" s="76"/>
      <c r="D768" s="76"/>
      <c r="E768" s="76" t="s">
        <v>592</v>
      </c>
      <c r="F768" s="76"/>
      <c r="G768" s="76"/>
      <c r="H768" s="76" t="s">
        <v>592</v>
      </c>
      <c r="I768" s="76"/>
      <c r="J768" s="76"/>
      <c r="K768" s="76"/>
      <c r="L768" s="76"/>
      <c r="M768" s="76"/>
      <c r="N768" s="64"/>
      <c r="O768" s="64"/>
      <c r="P768" s="64"/>
    </row>
    <row r="769" spans="2:16">
      <c r="B769" s="76" t="s">
        <v>592</v>
      </c>
      <c r="C769" s="76"/>
      <c r="D769" s="76"/>
      <c r="E769" s="76" t="s">
        <v>592</v>
      </c>
      <c r="F769" s="76"/>
      <c r="G769" s="76"/>
      <c r="H769" s="76" t="s">
        <v>592</v>
      </c>
      <c r="I769" s="76"/>
      <c r="J769" s="76"/>
      <c r="K769" s="76"/>
      <c r="L769" s="76"/>
      <c r="M769" s="76"/>
      <c r="N769" s="64"/>
      <c r="O769" s="64"/>
      <c r="P769" s="64"/>
    </row>
    <row r="770" spans="2:16"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64"/>
      <c r="O770" s="64"/>
      <c r="P770" s="64"/>
    </row>
    <row r="771" spans="2:16"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</row>
    <row r="772" spans="2:16"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</row>
    <row r="773" spans="2:16"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</row>
    <row r="774" spans="2:16"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</row>
    <row r="775" spans="2:16"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</row>
    <row r="776" spans="2:16"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</row>
    <row r="777" spans="2:16"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</row>
    <row r="778" spans="2:16"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</row>
    <row r="779" spans="2:16"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</row>
    <row r="780" spans="2:16"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</row>
    <row r="781" spans="2:16"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</row>
    <row r="782" spans="2:16"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</row>
    <row r="783" spans="2:16"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</row>
    <row r="784" spans="2:16"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</row>
    <row r="785" spans="2:13"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</row>
    <row r="786" spans="2:13"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</row>
    <row r="787" spans="2:13"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</row>
    <row r="788" spans="2:13"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</row>
    <row r="789" spans="2:13"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</row>
    <row r="790" spans="2:13"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</row>
    <row r="791" spans="2:13"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</row>
    <row r="792" spans="2:13"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</row>
    <row r="793" spans="2:13"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</row>
    <row r="794" spans="2:13"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</row>
    <row r="795" spans="2:13"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</row>
    <row r="796" spans="2:13"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</row>
    <row r="797" spans="2:13"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</row>
    <row r="798" spans="2:13"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</row>
    <row r="799" spans="2:13"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</row>
    <row r="800" spans="2:13"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</row>
    <row r="801" spans="2:13"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</row>
    <row r="802" spans="2:13"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</row>
    <row r="803" spans="2:13"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</row>
    <row r="804" spans="2:13"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</row>
    <row r="805" spans="2:13"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</row>
    <row r="806" spans="2:13"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</row>
    <row r="807" spans="2:13"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</row>
    <row r="808" spans="2:13"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</row>
    <row r="809" spans="2:13"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</row>
    <row r="810" spans="2:13"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</row>
    <row r="811" spans="2:13"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</row>
    <row r="812" spans="2:13"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</row>
    <row r="813" spans="2:13"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</row>
    <row r="814" spans="2:13"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</row>
    <row r="815" spans="2:13"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</row>
    <row r="816" spans="2:13"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</row>
    <row r="817" spans="2:13"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</row>
    <row r="818" spans="2:13"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</row>
    <row r="819" spans="2:13"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</row>
    <row r="820" spans="2:13"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</row>
    <row r="821" spans="2:13"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</row>
    <row r="822" spans="2:13"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</row>
    <row r="823" spans="2:13"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</row>
    <row r="824" spans="2:13"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</row>
    <row r="825" spans="2:13"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</row>
    <row r="826" spans="2:13"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</row>
    <row r="827" spans="2:13"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</row>
    <row r="828" spans="2:13"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</row>
    <row r="829" spans="2:13"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</row>
    <row r="830" spans="2:13"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</row>
    <row r="831" spans="2:13"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</row>
    <row r="832" spans="2:13"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</row>
    <row r="833" spans="2:13"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</row>
    <row r="834" spans="2:13"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</row>
    <row r="835" spans="2:13"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</row>
    <row r="836" spans="2:13"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</row>
    <row r="837" spans="2:13"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</row>
    <row r="838" spans="2:13"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</row>
    <row r="839" spans="2:13"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</row>
    <row r="840" spans="2:13"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</row>
    <row r="841" spans="2:13"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</row>
    <row r="842" spans="2:13"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</row>
    <row r="843" spans="2:13"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</row>
    <row r="844" spans="2:13"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</row>
    <row r="845" spans="2:13"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</row>
    <row r="846" spans="2:13"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</row>
    <row r="847" spans="2:13"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</row>
    <row r="848" spans="2:13"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</row>
    <row r="849" spans="2:13"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</row>
    <row r="850" spans="2:13"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</row>
    <row r="851" spans="2:13"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</row>
    <row r="852" spans="2:13"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</row>
    <row r="853" spans="2:13"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</row>
    <row r="854" spans="2:13"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</row>
    <row r="855" spans="2:13"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</row>
    <row r="856" spans="2:13"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</row>
    <row r="857" spans="2:13"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</row>
    <row r="858" spans="2:13"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</row>
    <row r="859" spans="2:13"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</row>
    <row r="860" spans="2:13"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</row>
    <row r="861" spans="2:13"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</row>
    <row r="862" spans="2:13"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</row>
    <row r="863" spans="2:13"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</row>
    <row r="864" spans="2:13"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</row>
    <row r="865" spans="2:13"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</row>
    <row r="866" spans="2:13"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</row>
    <row r="867" spans="2:13"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</row>
    <row r="868" spans="2:13"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</row>
    <row r="869" spans="2:13"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</row>
    <row r="870" spans="2:13"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</row>
    <row r="871" spans="2:13"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</row>
    <row r="872" spans="2:13"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</row>
    <row r="873" spans="2:13"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</row>
    <row r="874" spans="2:13"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</row>
    <row r="875" spans="2:13"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</row>
    <row r="876" spans="2:13"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</row>
  </sheetData>
  <mergeCells count="3">
    <mergeCell ref="F1:F2"/>
    <mergeCell ref="G1:G2"/>
    <mergeCell ref="C3:J3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Button 6">
              <controlPr defaultSize="0" print="0" autoFill="0" autoPict="0" macro="[0]!Sheet5.GetDB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0</xdr:col>
                    <xdr:colOff>1143000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4" name="Button 7">
              <controlPr defaultSize="0" print="0" autoFill="0" autoPict="0" macro="[0]!Sheet5.ClearData">
                <anchor moveWithCells="1" sizeWithCells="1">
                  <from>
                    <xdr:col>0</xdr:col>
                    <xdr:colOff>9525</xdr:colOff>
                    <xdr:row>2</xdr:row>
                    <xdr:rowOff>19050</xdr:rowOff>
                  </from>
                  <to>
                    <xdr:col>0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Drop Down 8">
              <controlPr defaultSize="0" autoLine="0" autoPict="0">
                <anchor mov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2"/>
  <sheetViews>
    <sheetView topLeftCell="A49" workbookViewId="0">
      <selection sqref="A1:H24"/>
    </sheetView>
  </sheetViews>
  <sheetFormatPr defaultRowHeight="16.5"/>
  <cols>
    <col min="1" max="1" width="79.88671875" style="2" customWidth="1"/>
    <col min="2" max="16384" width="8.88671875" style="2"/>
  </cols>
  <sheetData>
    <row r="1" spans="1:2">
      <c r="A1" s="10" t="s">
        <v>76</v>
      </c>
    </row>
    <row r="2" spans="1:2">
      <c r="A2" s="10" t="s">
        <v>75</v>
      </c>
    </row>
    <row r="3" spans="1:2">
      <c r="A3" s="10" t="s">
        <v>74</v>
      </c>
    </row>
    <row r="5" spans="1:2">
      <c r="A5" s="10" t="s">
        <v>73</v>
      </c>
    </row>
    <row r="6" spans="1:2">
      <c r="A6" s="10" t="s">
        <v>72</v>
      </c>
    </row>
    <row r="8" spans="1:2">
      <c r="A8" s="9" t="s">
        <v>52</v>
      </c>
      <c r="B8" s="10" t="s">
        <v>51</v>
      </c>
    </row>
    <row r="9" spans="1:2">
      <c r="A9" s="9" t="s">
        <v>50</v>
      </c>
      <c r="B9" s="10" t="s">
        <v>51</v>
      </c>
    </row>
    <row r="10" spans="1:2">
      <c r="A10" s="9" t="s">
        <v>48</v>
      </c>
      <c r="B10" s="10" t="s">
        <v>49</v>
      </c>
    </row>
    <row r="11" spans="1:2">
      <c r="A11" s="9" t="s">
        <v>46</v>
      </c>
      <c r="B11" s="10" t="s">
        <v>47</v>
      </c>
    </row>
    <row r="12" spans="1:2">
      <c r="A12" s="9" t="s">
        <v>45</v>
      </c>
    </row>
    <row r="13" spans="1:2">
      <c r="A13" s="8" t="s">
        <v>44</v>
      </c>
    </row>
    <row r="14" spans="1:2">
      <c r="A14" s="5"/>
    </row>
    <row r="15" spans="1:2" s="1" customFormat="1">
      <c r="A15" s="5" t="s">
        <v>41</v>
      </c>
    </row>
    <row r="16" spans="1:2" s="1" customFormat="1">
      <c r="A16" s="5" t="s">
        <v>42</v>
      </c>
    </row>
    <row r="17" spans="1:1" s="1" customFormat="1">
      <c r="A17" s="7" t="s">
        <v>43</v>
      </c>
    </row>
    <row r="18" spans="1:1">
      <c r="A18" s="5" t="s">
        <v>40</v>
      </c>
    </row>
    <row r="19" spans="1:1">
      <c r="A19" s="5" t="s">
        <v>39</v>
      </c>
    </row>
    <row r="20" spans="1:1">
      <c r="A20" s="5" t="s">
        <v>38</v>
      </c>
    </row>
    <row r="21" spans="1:1">
      <c r="A21" s="5"/>
    </row>
    <row r="22" spans="1:1">
      <c r="A22" s="5" t="s">
        <v>36</v>
      </c>
    </row>
    <row r="23" spans="1:1">
      <c r="A23" s="5" t="s">
        <v>37</v>
      </c>
    </row>
    <row r="24" spans="1:1">
      <c r="A24" s="5" t="s">
        <v>35</v>
      </c>
    </row>
    <row r="25" spans="1:1">
      <c r="A25" s="5"/>
    </row>
    <row r="26" spans="1:1">
      <c r="A26" s="5" t="s">
        <v>10</v>
      </c>
    </row>
    <row r="27" spans="1:1">
      <c r="A27" s="5" t="s">
        <v>11</v>
      </c>
    </row>
    <row r="28" spans="1:1">
      <c r="A28" s="3"/>
    </row>
    <row r="29" spans="1:1">
      <c r="A29" s="5" t="s">
        <v>12</v>
      </c>
    </row>
    <row r="30" spans="1:1">
      <c r="A30" s="5" t="s">
        <v>13</v>
      </c>
    </row>
    <row r="31" spans="1:1">
      <c r="A31" s="5" t="s">
        <v>14</v>
      </c>
    </row>
    <row r="32" spans="1:1">
      <c r="A32" s="5" t="s">
        <v>15</v>
      </c>
    </row>
    <row r="33" spans="1:1">
      <c r="A33" s="5" t="s">
        <v>16</v>
      </c>
    </row>
    <row r="34" spans="1:1">
      <c r="A34" s="5" t="s">
        <v>0</v>
      </c>
    </row>
    <row r="35" spans="1:1">
      <c r="A35" s="5"/>
    </row>
    <row r="36" spans="1:1">
      <c r="A36" s="5" t="s">
        <v>17</v>
      </c>
    </row>
    <row r="37" spans="1:1">
      <c r="A37" s="5" t="s">
        <v>18</v>
      </c>
    </row>
    <row r="38" spans="1:1">
      <c r="A38" s="5" t="s">
        <v>19</v>
      </c>
    </row>
    <row r="39" spans="1:1">
      <c r="A39" s="5"/>
    </row>
    <row r="40" spans="1:1">
      <c r="A40" s="5" t="s">
        <v>20</v>
      </c>
    </row>
    <row r="41" spans="1:1">
      <c r="A41" s="5"/>
    </row>
    <row r="42" spans="1:1" ht="18">
      <c r="A42" s="6" t="s">
        <v>1</v>
      </c>
    </row>
    <row r="43" spans="1:1">
      <c r="A43" s="5" t="s">
        <v>21</v>
      </c>
    </row>
    <row r="44" spans="1:1">
      <c r="A44" s="5"/>
    </row>
    <row r="45" spans="1:1" ht="18">
      <c r="A45" s="6" t="s">
        <v>1</v>
      </c>
    </row>
    <row r="46" spans="1:1">
      <c r="A46" s="5" t="s">
        <v>22</v>
      </c>
    </row>
    <row r="47" spans="1:1">
      <c r="A47" s="5" t="s">
        <v>23</v>
      </c>
    </row>
    <row r="48" spans="1:1" ht="18">
      <c r="A48" s="6" t="s">
        <v>2</v>
      </c>
    </row>
    <row r="49" spans="1:1">
      <c r="A49" s="5" t="s">
        <v>24</v>
      </c>
    </row>
    <row r="50" spans="1:1">
      <c r="A50" s="5"/>
    </row>
    <row r="51" spans="1:1" ht="18">
      <c r="A51" s="6" t="s">
        <v>3</v>
      </c>
    </row>
    <row r="52" spans="1:1">
      <c r="A52" s="5" t="s">
        <v>25</v>
      </c>
    </row>
    <row r="53" spans="1:1">
      <c r="A53" s="5"/>
    </row>
    <row r="54" spans="1:1" ht="18">
      <c r="A54" s="6" t="s">
        <v>4</v>
      </c>
    </row>
    <row r="55" spans="1:1">
      <c r="A55" s="5" t="s">
        <v>26</v>
      </c>
    </row>
    <row r="56" spans="1:1">
      <c r="A56" s="5"/>
    </row>
    <row r="57" spans="1:1" ht="18">
      <c r="A57" s="6" t="s">
        <v>5</v>
      </c>
    </row>
    <row r="58" spans="1:1">
      <c r="A58" s="5" t="s">
        <v>27</v>
      </c>
    </row>
    <row r="59" spans="1:1">
      <c r="A59" s="5"/>
    </row>
    <row r="60" spans="1:1" ht="18">
      <c r="A60" s="6" t="s">
        <v>6</v>
      </c>
    </row>
    <row r="61" spans="1:1">
      <c r="A61" s="5" t="s">
        <v>28</v>
      </c>
    </row>
    <row r="62" spans="1:1">
      <c r="A62" s="5"/>
    </row>
    <row r="63" spans="1:1" ht="18">
      <c r="A63" s="6" t="s">
        <v>7</v>
      </c>
    </row>
    <row r="64" spans="1:1">
      <c r="A64" s="5" t="s">
        <v>29</v>
      </c>
    </row>
    <row r="65" spans="1:1">
      <c r="A65" s="5"/>
    </row>
    <row r="66" spans="1:1" ht="18">
      <c r="A66" s="6" t="s">
        <v>8</v>
      </c>
    </row>
    <row r="67" spans="1:1">
      <c r="A67" s="5" t="s">
        <v>30</v>
      </c>
    </row>
    <row r="68" spans="1:1">
      <c r="A68" s="5"/>
    </row>
    <row r="69" spans="1:1" ht="18">
      <c r="A69" s="6" t="s">
        <v>7</v>
      </c>
    </row>
    <row r="70" spans="1:1">
      <c r="A70" s="5" t="s">
        <v>31</v>
      </c>
    </row>
    <row r="71" spans="1:1">
      <c r="A71" s="5"/>
    </row>
    <row r="72" spans="1:1" ht="18">
      <c r="A72" s="6" t="s">
        <v>9</v>
      </c>
    </row>
    <row r="73" spans="1:1">
      <c r="A73" s="5" t="s">
        <v>32</v>
      </c>
    </row>
    <row r="74" spans="1:1">
      <c r="A74" s="5"/>
    </row>
    <row r="75" spans="1:1">
      <c r="A75" s="5" t="s">
        <v>33</v>
      </c>
    </row>
    <row r="76" spans="1:1">
      <c r="A76" s="5"/>
    </row>
    <row r="77" spans="1:1">
      <c r="A77" s="5" t="s">
        <v>34</v>
      </c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 ht="17.25" customHeight="1">
      <c r="A101" s="4"/>
    </row>
    <row r="102" spans="1:1">
      <c r="A102" s="4"/>
    </row>
  </sheetData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M74"/>
  <sheetViews>
    <sheetView zoomScale="85" zoomScaleNormal="85" workbookViewId="0">
      <selection activeCell="A10" sqref="A10"/>
    </sheetView>
  </sheetViews>
  <sheetFormatPr defaultRowHeight="13.5"/>
  <cols>
    <col min="1" max="1" width="36.109375" bestFit="1" customWidth="1"/>
    <col min="2" max="2" width="11.21875" customWidth="1"/>
    <col min="3" max="3" width="11.88671875" bestFit="1" customWidth="1"/>
    <col min="4" max="4" width="11.44140625" bestFit="1" customWidth="1"/>
    <col min="5" max="5" width="8.109375" customWidth="1"/>
    <col min="6" max="6" width="11.88671875" bestFit="1" customWidth="1"/>
    <col min="13" max="13" width="10.109375" bestFit="1" customWidth="1"/>
  </cols>
  <sheetData>
    <row r="2" spans="1:8" ht="16.5">
      <c r="A2" s="147" t="s">
        <v>2442</v>
      </c>
      <c r="B2" s="220">
        <v>0.98862939807946437</v>
      </c>
      <c r="C2" s="220">
        <v>0.98772390772197094</v>
      </c>
      <c r="D2">
        <v>0.97567374273769891</v>
      </c>
      <c r="E2" s="220">
        <v>9.4053452424805811E-2</v>
      </c>
      <c r="F2" s="235">
        <f>B2-E2</f>
        <v>0.89457594565465859</v>
      </c>
    </row>
    <row r="3" spans="1:8" ht="15">
      <c r="A3" s="147"/>
      <c r="B3" s="147"/>
    </row>
    <row r="4" spans="1:8" ht="16.5">
      <c r="A4" s="147" t="s">
        <v>2443</v>
      </c>
      <c r="B4" s="147"/>
    </row>
    <row r="5" spans="1:8" ht="16.5">
      <c r="A5" s="147" t="s">
        <v>2322</v>
      </c>
      <c r="B5" s="147"/>
    </row>
    <row r="6" spans="1:8" ht="16.5">
      <c r="A6" s="147" t="s">
        <v>2343</v>
      </c>
      <c r="B6" s="147"/>
    </row>
    <row r="7" spans="1:8" ht="16.5">
      <c r="A7" s="147" t="s">
        <v>2344</v>
      </c>
      <c r="B7" s="147"/>
    </row>
    <row r="8" spans="1:8" ht="16.5">
      <c r="A8" s="147" t="s">
        <v>2345</v>
      </c>
      <c r="B8" s="147"/>
    </row>
    <row r="9" spans="1:8" ht="16.5">
      <c r="A9" s="147" t="s">
        <v>2346</v>
      </c>
      <c r="B9" s="147">
        <v>9.0447268464916876E-4</v>
      </c>
      <c r="C9" s="147">
        <v>8.3168459944673169E-4</v>
      </c>
      <c r="D9">
        <f>C2+C9*(B16-B15)</f>
        <v>0.98772390772197094</v>
      </c>
    </row>
    <row r="10" spans="1:8" ht="16.5">
      <c r="A10" s="147" t="s">
        <v>2347</v>
      </c>
      <c r="B10" s="147"/>
      <c r="C10" s="235">
        <f>C2+C9</f>
        <v>0.98855559232141765</v>
      </c>
    </row>
    <row r="11" spans="1:8" ht="16.5">
      <c r="A11" s="147" t="s">
        <v>2348</v>
      </c>
      <c r="B11" s="147"/>
      <c r="D11" t="s">
        <v>2493</v>
      </c>
      <c r="E11">
        <v>0.98772390772197105</v>
      </c>
      <c r="F11">
        <v>297.22000000000003</v>
      </c>
    </row>
    <row r="12" spans="1:8" ht="16.5">
      <c r="A12" s="147" t="s">
        <v>2349</v>
      </c>
      <c r="B12" s="147"/>
      <c r="D12" t="s">
        <v>2494</v>
      </c>
      <c r="E12">
        <v>0.99157851475765602</v>
      </c>
      <c r="F12">
        <v>300.19220000000001</v>
      </c>
      <c r="G12">
        <f>F11*1.01</f>
        <v>300.19220000000001</v>
      </c>
    </row>
    <row r="13" spans="1:8" ht="15">
      <c r="A13" s="150" t="s">
        <v>2256</v>
      </c>
      <c r="B13" s="143" t="s">
        <v>77</v>
      </c>
      <c r="D13" t="s">
        <v>2495</v>
      </c>
      <c r="E13">
        <v>0.98335293034834104</v>
      </c>
      <c r="F13">
        <v>294.24779999999998</v>
      </c>
      <c r="G13">
        <f>F11*0.99</f>
        <v>294.24780000000004</v>
      </c>
      <c r="H13">
        <f>(E12-E13)/(G12-G13)</f>
        <v>1.3837535174811614E-3</v>
      </c>
    </row>
    <row r="14" spans="1:8" ht="15">
      <c r="A14" s="151" t="s">
        <v>2257</v>
      </c>
      <c r="B14" s="197">
        <v>100</v>
      </c>
    </row>
    <row r="15" spans="1:8" ht="15">
      <c r="A15" s="153" t="s">
        <v>2258</v>
      </c>
      <c r="B15" s="198">
        <f>spot</f>
        <v>297.22000000000003</v>
      </c>
      <c r="E15" t="s">
        <v>2489</v>
      </c>
      <c r="G15" t="s">
        <v>2490</v>
      </c>
    </row>
    <row r="16" spans="1:8" ht="15">
      <c r="A16" s="153" t="s">
        <v>2259</v>
      </c>
      <c r="B16" s="198">
        <f>B15</f>
        <v>297.22000000000003</v>
      </c>
      <c r="C16">
        <f>B16/B15</f>
        <v>1</v>
      </c>
      <c r="E16" s="191">
        <v>0.95168913666551702</v>
      </c>
      <c r="F16">
        <v>295.73389999999898</v>
      </c>
      <c r="G16">
        <v>0.98560645070126196</v>
      </c>
    </row>
    <row r="17" spans="1:7" ht="15">
      <c r="A17" s="153" t="s">
        <v>2260</v>
      </c>
      <c r="B17" s="199"/>
      <c r="E17" s="191">
        <v>0.95818499448172301</v>
      </c>
      <c r="F17">
        <v>298.70609999999903</v>
      </c>
      <c r="G17">
        <v>0.98971233138986103</v>
      </c>
    </row>
    <row r="18" spans="1:7" ht="15">
      <c r="A18" s="153" t="s">
        <v>2261</v>
      </c>
      <c r="B18" s="199"/>
      <c r="D18" t="s">
        <v>2491</v>
      </c>
      <c r="E18" s="191">
        <f>(E17-E16)/(F17-F16)</f>
        <v>2.1855385963952261E-3</v>
      </c>
      <c r="G18" s="11">
        <f>(G17-G16)/(F17-F16)</f>
        <v>1.3814281302062489E-3</v>
      </c>
    </row>
    <row r="19" spans="1:7" ht="15">
      <c r="A19" s="153" t="s">
        <v>2485</v>
      </c>
      <c r="B19" s="197">
        <v>50000</v>
      </c>
    </row>
    <row r="20" spans="1:7" ht="15">
      <c r="A20" s="218" t="s">
        <v>2403</v>
      </c>
      <c r="B20" s="178" t="s">
        <v>2492</v>
      </c>
    </row>
    <row r="21" spans="1:7" ht="15">
      <c r="A21" s="153" t="s">
        <v>2264</v>
      </c>
      <c r="B21" s="200"/>
    </row>
    <row r="22" spans="1:7" ht="15">
      <c r="A22" s="153" t="s">
        <v>2265</v>
      </c>
      <c r="B22" s="200"/>
      <c r="D22" s="11">
        <v>294.24779999999998</v>
      </c>
      <c r="E22" s="11">
        <v>0.98514703999999997</v>
      </c>
    </row>
    <row r="23" spans="1:7" ht="15">
      <c r="A23" s="147" t="s">
        <v>2266</v>
      </c>
      <c r="B23" s="201"/>
      <c r="D23" s="46">
        <v>297.22000000000003</v>
      </c>
      <c r="E23">
        <v>0.98772391000000004</v>
      </c>
      <c r="F23">
        <f>(E24-E22)/(D24-D22)</f>
        <v>8.3168528362829682E-4</v>
      </c>
    </row>
    <row r="24" spans="1:7" ht="15">
      <c r="A24" s="147" t="s">
        <v>2267</v>
      </c>
      <c r="B24" s="201"/>
      <c r="D24" s="46">
        <v>300.19220000000001</v>
      </c>
      <c r="E24">
        <v>0.99009091000000005</v>
      </c>
    </row>
    <row r="25" spans="1:7" ht="15">
      <c r="A25" s="147" t="s">
        <v>2268</v>
      </c>
      <c r="B25" s="202"/>
    </row>
    <row r="26" spans="1:7" ht="15">
      <c r="A26" s="147" t="s">
        <v>2269</v>
      </c>
      <c r="B26" s="203"/>
    </row>
    <row r="27" spans="1:7" ht="15">
      <c r="A27" s="147" t="s">
        <v>2270</v>
      </c>
      <c r="B27" s="203"/>
      <c r="E27" t="s">
        <v>2496</v>
      </c>
      <c r="F27" t="s">
        <v>2497</v>
      </c>
    </row>
    <row r="28" spans="1:7" ht="16.5">
      <c r="A28" s="147" t="s">
        <v>2350</v>
      </c>
      <c r="B28" s="204"/>
      <c r="D28">
        <v>296.22000000000003</v>
      </c>
      <c r="E28">
        <v>0.98686879999999999</v>
      </c>
    </row>
    <row r="29" spans="1:7" ht="15">
      <c r="A29" s="147" t="s">
        <v>2272</v>
      </c>
      <c r="B29" s="205"/>
      <c r="D29">
        <v>297.22000000000003</v>
      </c>
      <c r="E29">
        <v>0.98772391000000004</v>
      </c>
      <c r="F29">
        <v>8.3168000000000001E-4</v>
      </c>
      <c r="G29">
        <f>(E30-E28)/(D30-D28)</f>
        <v>8.2903499999997798E-4</v>
      </c>
    </row>
    <row r="30" spans="1:7" ht="15">
      <c r="A30" s="147" t="s">
        <v>2273</v>
      </c>
      <c r="B30" s="205"/>
      <c r="D30">
        <v>298.22000000000003</v>
      </c>
      <c r="E30">
        <v>0.98852686999999995</v>
      </c>
    </row>
    <row r="31" spans="1:7" ht="15">
      <c r="A31" s="147" t="s">
        <v>2274</v>
      </c>
      <c r="B31" s="205"/>
    </row>
    <row r="32" spans="1:7" ht="15">
      <c r="A32" s="147" t="s">
        <v>2275</v>
      </c>
      <c r="B32" s="205">
        <f>today_valuedate</f>
        <v>43340</v>
      </c>
      <c r="C32" s="119">
        <f>B32</f>
        <v>43340</v>
      </c>
    </row>
    <row r="33" spans="1:12" ht="15">
      <c r="A33" s="147" t="s">
        <v>2276</v>
      </c>
      <c r="B33" s="206">
        <f>EDATE(B32,36)</f>
        <v>44436</v>
      </c>
      <c r="C33" s="119"/>
    </row>
    <row r="34" spans="1:12" ht="36.75" customHeight="1">
      <c r="A34" s="207" t="s">
        <v>2444</v>
      </c>
      <c r="B34" s="208">
        <v>0</v>
      </c>
      <c r="C34" s="119"/>
    </row>
    <row r="35" spans="1:12" ht="33">
      <c r="A35" s="207" t="s">
        <v>2445</v>
      </c>
      <c r="B35" s="208">
        <v>0</v>
      </c>
      <c r="C35" s="119"/>
    </row>
    <row r="36" spans="1:12" ht="33">
      <c r="A36" s="207" t="s">
        <v>2446</v>
      </c>
      <c r="B36" s="208">
        <v>0</v>
      </c>
      <c r="C36" s="119"/>
    </row>
    <row r="37" spans="1:12" ht="15">
      <c r="A37" s="147" t="s">
        <v>2280</v>
      </c>
      <c r="B37" s="209">
        <v>0.6</v>
      </c>
      <c r="C37" s="119">
        <f>B37*B15</f>
        <v>178.33200000000002</v>
      </c>
    </row>
    <row r="38" spans="1:12" ht="15">
      <c r="A38" s="147" t="s">
        <v>2281</v>
      </c>
      <c r="B38" s="210">
        <v>0.13800000000000001</v>
      </c>
      <c r="C38" s="119"/>
    </row>
    <row r="39" spans="1:12" ht="16.5">
      <c r="A39" s="211" t="s">
        <v>2447</v>
      </c>
      <c r="B39" s="205">
        <f>EDATE($B$32,6)</f>
        <v>43524</v>
      </c>
      <c r="C39" s="119">
        <f>B39</f>
        <v>43524</v>
      </c>
      <c r="D39" s="11">
        <f>C39-C32</f>
        <v>184</v>
      </c>
      <c r="E39" s="11">
        <f>D39+E40</f>
        <v>1097</v>
      </c>
      <c r="F39">
        <f>C40</f>
        <v>43705</v>
      </c>
      <c r="G39">
        <f>C41</f>
        <v>43889</v>
      </c>
      <c r="H39">
        <f>C42</f>
        <v>44071</v>
      </c>
      <c r="I39">
        <f>C43</f>
        <v>44255</v>
      </c>
      <c r="J39">
        <f>C44</f>
        <v>44436</v>
      </c>
      <c r="L39">
        <f>B39-$B$32</f>
        <v>184</v>
      </c>
    </row>
    <row r="40" spans="1:12" ht="16.5">
      <c r="A40" s="211" t="s">
        <v>2448</v>
      </c>
      <c r="B40" s="205">
        <f>EDATE($B$32,12)</f>
        <v>43705</v>
      </c>
      <c r="C40" s="119">
        <f t="shared" ref="C40:C44" si="0">B40</f>
        <v>43705</v>
      </c>
      <c r="D40" s="11">
        <f t="shared" ref="D40:D41" si="1">C40-C39</f>
        <v>181</v>
      </c>
      <c r="E40" s="11">
        <f t="shared" ref="E40:E41" si="2">D40+E41</f>
        <v>913</v>
      </c>
      <c r="L40" s="11">
        <f t="shared" ref="L40:L44" si="3">B40-$B$32</f>
        <v>365</v>
      </c>
    </row>
    <row r="41" spans="1:12" ht="16.5">
      <c r="A41" s="211" t="s">
        <v>2449</v>
      </c>
      <c r="B41" s="205">
        <f>EDATE($B$32,18)</f>
        <v>43889</v>
      </c>
      <c r="C41" s="119">
        <f t="shared" si="0"/>
        <v>43889</v>
      </c>
      <c r="D41" s="11">
        <f t="shared" si="1"/>
        <v>184</v>
      </c>
      <c r="E41" s="11">
        <f t="shared" si="2"/>
        <v>732</v>
      </c>
      <c r="L41" s="11">
        <f t="shared" si="3"/>
        <v>549</v>
      </c>
    </row>
    <row r="42" spans="1:12" ht="16.5">
      <c r="A42" s="211" t="s">
        <v>2450</v>
      </c>
      <c r="B42" s="205">
        <f>EDATE($B$32,24)</f>
        <v>44071</v>
      </c>
      <c r="C42" s="119">
        <f t="shared" si="0"/>
        <v>44071</v>
      </c>
      <c r="D42" s="11">
        <f>C42-C41</f>
        <v>182</v>
      </c>
      <c r="E42" s="11">
        <f>D42+E43</f>
        <v>548</v>
      </c>
      <c r="L42" s="11">
        <f t="shared" si="3"/>
        <v>731</v>
      </c>
    </row>
    <row r="43" spans="1:12" ht="16.5">
      <c r="A43" s="211" t="s">
        <v>2451</v>
      </c>
      <c r="B43" s="205">
        <f>EDATE($B$32,30)</f>
        <v>44255</v>
      </c>
      <c r="C43" s="119">
        <f t="shared" si="0"/>
        <v>44255</v>
      </c>
      <c r="D43">
        <f>C43-C42</f>
        <v>184</v>
      </c>
      <c r="E43">
        <f>D43+E44</f>
        <v>366</v>
      </c>
      <c r="L43" s="11">
        <f t="shared" si="3"/>
        <v>915</v>
      </c>
    </row>
    <row r="44" spans="1:12" ht="16.5">
      <c r="A44" s="211" t="s">
        <v>2452</v>
      </c>
      <c r="B44" s="205">
        <f>EDATE($B$32,36)</f>
        <v>44436</v>
      </c>
      <c r="C44" s="119">
        <f t="shared" si="0"/>
        <v>44436</v>
      </c>
      <c r="D44">
        <f>C44-C43</f>
        <v>181</v>
      </c>
      <c r="E44">
        <f>D44+D45</f>
        <v>182</v>
      </c>
      <c r="G44">
        <f>B44-B32</f>
        <v>1096</v>
      </c>
      <c r="L44" s="11">
        <f t="shared" si="3"/>
        <v>1096</v>
      </c>
    </row>
    <row r="45" spans="1:12" ht="16.5">
      <c r="A45" s="211" t="s">
        <v>2453</v>
      </c>
      <c r="B45" s="145"/>
      <c r="D45">
        <v>1</v>
      </c>
    </row>
    <row r="46" spans="1:12" ht="16.5">
      <c r="A46" s="211" t="s">
        <v>2454</v>
      </c>
      <c r="B46" s="145"/>
    </row>
    <row r="47" spans="1:12" ht="16.5">
      <c r="A47" s="211" t="s">
        <v>2455</v>
      </c>
      <c r="B47" s="145"/>
    </row>
    <row r="48" spans="1:12" ht="16.5">
      <c r="A48" s="211" t="s">
        <v>2456</v>
      </c>
      <c r="B48" s="145"/>
    </row>
    <row r="49" spans="1:13" ht="16.5">
      <c r="A49" s="211" t="s">
        <v>2457</v>
      </c>
      <c r="B49" s="145"/>
    </row>
    <row r="50" spans="1:13" ht="16.5">
      <c r="A50" s="211" t="s">
        <v>2458</v>
      </c>
      <c r="B50" s="145"/>
    </row>
    <row r="51" spans="1:13" ht="16.5">
      <c r="A51" s="212" t="s">
        <v>2459</v>
      </c>
      <c r="B51" s="213">
        <v>0.95</v>
      </c>
      <c r="C51" s="80">
        <f>$B$16*B51</f>
        <v>282.35900000000004</v>
      </c>
      <c r="E51">
        <f>C51</f>
        <v>282.35900000000004</v>
      </c>
      <c r="F51">
        <f>C52</f>
        <v>282.35900000000004</v>
      </c>
      <c r="G51">
        <f>C53</f>
        <v>267.49800000000005</v>
      </c>
      <c r="H51">
        <f>C54</f>
        <v>267.49800000000005</v>
      </c>
      <c r="I51">
        <f>C55</f>
        <v>252.63700000000003</v>
      </c>
      <c r="J51">
        <f>C56</f>
        <v>252.63700000000003</v>
      </c>
      <c r="L51" s="236">
        <v>0.95</v>
      </c>
      <c r="M51" s="80">
        <f>$B$15*L51</f>
        <v>282.35900000000004</v>
      </c>
    </row>
    <row r="52" spans="1:13" ht="16.5">
      <c r="A52" s="212" t="s">
        <v>2460</v>
      </c>
      <c r="B52" s="213">
        <v>0.95</v>
      </c>
      <c r="C52" s="80">
        <f t="shared" ref="C52:C56" si="4">$B$16*B52</f>
        <v>282.35900000000004</v>
      </c>
      <c r="L52" s="236">
        <v>0.9</v>
      </c>
      <c r="M52" s="80">
        <f t="shared" ref="M52:M53" si="5">$B$15*L52</f>
        <v>267.49800000000005</v>
      </c>
    </row>
    <row r="53" spans="1:13" ht="16.5">
      <c r="A53" s="212" t="s">
        <v>2461</v>
      </c>
      <c r="B53" s="213">
        <v>0.9</v>
      </c>
      <c r="C53" s="80">
        <f t="shared" si="4"/>
        <v>267.49800000000005</v>
      </c>
      <c r="D53" s="188">
        <v>0.77500000000000002</v>
      </c>
      <c r="E53">
        <f>B15*D53</f>
        <v>230.34550000000002</v>
      </c>
      <c r="L53" s="236">
        <v>0.85</v>
      </c>
      <c r="M53" s="80">
        <f t="shared" si="5"/>
        <v>252.63700000000003</v>
      </c>
    </row>
    <row r="54" spans="1:13" ht="16.5">
      <c r="A54" s="212" t="s">
        <v>2462</v>
      </c>
      <c r="B54" s="213">
        <v>0.9</v>
      </c>
      <c r="C54" s="80">
        <f t="shared" si="4"/>
        <v>267.49800000000005</v>
      </c>
    </row>
    <row r="55" spans="1:13" ht="16.5">
      <c r="A55" s="212" t="s">
        <v>2463</v>
      </c>
      <c r="B55" s="213">
        <v>0.85</v>
      </c>
      <c r="C55" s="80">
        <f t="shared" si="4"/>
        <v>252.63700000000003</v>
      </c>
    </row>
    <row r="56" spans="1:13" ht="16.5">
      <c r="A56" s="212" t="s">
        <v>2464</v>
      </c>
      <c r="B56" s="213">
        <v>0.85</v>
      </c>
      <c r="C56" s="80">
        <f t="shared" si="4"/>
        <v>252.63700000000003</v>
      </c>
    </row>
    <row r="57" spans="1:13" ht="16.5">
      <c r="A57" s="212" t="s">
        <v>2465</v>
      </c>
      <c r="B57" s="145"/>
    </row>
    <row r="58" spans="1:13" ht="16.5">
      <c r="A58" s="212" t="s">
        <v>2466</v>
      </c>
      <c r="B58" s="145"/>
    </row>
    <row r="59" spans="1:13" ht="16.5">
      <c r="A59" s="212" t="s">
        <v>2467</v>
      </c>
      <c r="B59" s="145"/>
    </row>
    <row r="60" spans="1:13" ht="16.5">
      <c r="A60" s="212" t="s">
        <v>2468</v>
      </c>
      <c r="B60" s="145"/>
    </row>
    <row r="61" spans="1:13" ht="16.5">
      <c r="A61" s="212" t="s">
        <v>2469</v>
      </c>
      <c r="B61" s="145"/>
    </row>
    <row r="62" spans="1:13" ht="16.5">
      <c r="A62" s="212" t="s">
        <v>2470</v>
      </c>
      <c r="B62" s="145"/>
      <c r="D62" t="s">
        <v>2488</v>
      </c>
      <c r="E62" t="s">
        <v>2487</v>
      </c>
    </row>
    <row r="63" spans="1:13" ht="16.5">
      <c r="A63" s="214" t="s">
        <v>2471</v>
      </c>
      <c r="B63" s="215">
        <v>2.3E-2</v>
      </c>
      <c r="D63" s="46">
        <f>(1+B63)</f>
        <v>1.0229999999999999</v>
      </c>
      <c r="E63" s="46">
        <f>EXP(-rate!D3/100*(KOSPI!B39-KOSPI!B32)/365)</f>
        <v>0.991266850584129</v>
      </c>
      <c r="F63" s="80">
        <f>D63*E63</f>
        <v>1.0140659881475638</v>
      </c>
      <c r="G63" s="46"/>
      <c r="H63" s="46"/>
      <c r="I63" s="46"/>
    </row>
    <row r="64" spans="1:13" ht="16.5">
      <c r="A64" s="214" t="s">
        <v>2472</v>
      </c>
      <c r="B64" s="215">
        <v>4.5999999999999999E-2</v>
      </c>
    </row>
    <row r="65" spans="1:6" ht="16.5">
      <c r="A65" s="214" t="s">
        <v>2473</v>
      </c>
      <c r="B65" s="215">
        <v>6.9000000000000006E-2</v>
      </c>
      <c r="D65" s="234"/>
    </row>
    <row r="66" spans="1:6" ht="16.5">
      <c r="A66" s="214" t="s">
        <v>2474</v>
      </c>
      <c r="B66" s="215">
        <v>9.1999999999999998E-2</v>
      </c>
    </row>
    <row r="67" spans="1:6" ht="16.5">
      <c r="A67" s="214" t="s">
        <v>2475</v>
      </c>
      <c r="B67" s="215">
        <v>0.115</v>
      </c>
    </row>
    <row r="68" spans="1:6" ht="16.5">
      <c r="A68" s="214" t="s">
        <v>2476</v>
      </c>
      <c r="B68" s="215">
        <v>0.13800000000000001</v>
      </c>
      <c r="D68">
        <f>125.629/B16</f>
        <v>0.42268016957136129</v>
      </c>
      <c r="E68" s="46">
        <f>EXP(-rate!J3/100*(KOSPI!B44-KOSPI!B32)/365)</f>
        <v>0.95595819507262103</v>
      </c>
      <c r="F68" s="80">
        <f>D68*E68</f>
        <v>0.40406457199642792</v>
      </c>
    </row>
    <row r="69" spans="1:6" ht="16.5">
      <c r="A69" s="214" t="s">
        <v>2477</v>
      </c>
      <c r="B69" s="145"/>
    </row>
    <row r="70" spans="1:6" ht="16.5">
      <c r="A70" s="214" t="s">
        <v>2478</v>
      </c>
      <c r="B70" s="145"/>
    </row>
    <row r="71" spans="1:6" ht="16.5">
      <c r="A71" s="214" t="s">
        <v>2479</v>
      </c>
      <c r="B71" s="145"/>
    </row>
    <row r="72" spans="1:6" ht="16.5">
      <c r="A72" s="214" t="s">
        <v>2480</v>
      </c>
      <c r="B72" s="145"/>
    </row>
    <row r="73" spans="1:6" ht="16.5">
      <c r="A73" s="214" t="s">
        <v>2481</v>
      </c>
      <c r="B73" s="145"/>
    </row>
    <row r="74" spans="1:6" ht="16.5">
      <c r="A74" s="214" t="s">
        <v>2482</v>
      </c>
      <c r="B74" s="145"/>
    </row>
  </sheetData>
  <phoneticPr fontId="12" type="noConversion"/>
  <conditionalFormatting sqref="B36">
    <cfRule type="cellIs" dxfId="3" priority="2" operator="equal">
      <formula>0</formula>
    </cfRule>
  </conditionalFormatting>
  <conditionalFormatting sqref="B56">
    <cfRule type="cellIs" dxfId="2" priority="1" operator="notEqual">
      <formula>$B$55</formula>
    </cfRule>
  </conditionalFormatting>
  <dataValidations disablePrompts="1" count="3"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  <dataValidation type="list" allowBlank="1" showInputMessage="1" showErrorMessage="1" sqref="B20">
      <formula1>"Local Vol(FDM) 연속배당,Local Vol(FDM) 이산배당,Local Vol(MC) 연속배당"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0" r:id="rId4" name="Button 18">
              <controlPr defaultSize="0" print="0" autoFill="0" autoPict="0" macro="[0]!단추18_Click">
                <anchor moveWithCells="1" sizeWithCells="1">
                  <from>
                    <xdr:col>4</xdr:col>
                    <xdr:colOff>19050</xdr:colOff>
                    <xdr:row>3</xdr:row>
                    <xdr:rowOff>123825</xdr:rowOff>
                  </from>
                  <to>
                    <xdr:col>6</xdr:col>
                    <xdr:colOff>295275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75"/>
  <sheetViews>
    <sheetView topLeftCell="A44" workbookViewId="0">
      <selection activeCell="B82" sqref="B82"/>
    </sheetView>
  </sheetViews>
  <sheetFormatPr defaultRowHeight="13.5"/>
  <cols>
    <col min="1" max="1" width="36.109375" bestFit="1" customWidth="1"/>
    <col min="2" max="2" width="10.21875" bestFit="1" customWidth="1"/>
  </cols>
  <sheetData>
    <row r="1" spans="1:3">
      <c r="A1" s="11"/>
      <c r="B1" s="11"/>
    </row>
    <row r="2" spans="1:3" ht="16.5">
      <c r="A2" s="12" t="s">
        <v>2248</v>
      </c>
      <c r="B2" s="13">
        <v>0.99748046664887147</v>
      </c>
    </row>
    <row r="3" spans="1:3" ht="16.5">
      <c r="A3" s="12"/>
      <c r="B3" s="24"/>
    </row>
    <row r="4" spans="1:3" ht="16.5">
      <c r="A4" s="12" t="s">
        <v>2249</v>
      </c>
      <c r="B4" s="24"/>
    </row>
    <row r="5" spans="1:3" ht="16.5">
      <c r="A5" s="23" t="s">
        <v>2250</v>
      </c>
      <c r="B5" s="24"/>
    </row>
    <row r="6" spans="1:3" ht="16.5">
      <c r="A6" s="12" t="s">
        <v>2251</v>
      </c>
      <c r="B6" s="24"/>
    </row>
    <row r="7" spans="1:3" ht="16.5">
      <c r="A7" s="12" t="s">
        <v>2252</v>
      </c>
      <c r="B7" s="24"/>
    </row>
    <row r="8" spans="1:3" ht="16.5">
      <c r="A8" s="12" t="s">
        <v>2253</v>
      </c>
      <c r="B8" s="24"/>
    </row>
    <row r="9" spans="1:3" ht="16.5">
      <c r="A9" s="12" t="s">
        <v>562</v>
      </c>
      <c r="B9" s="24"/>
    </row>
    <row r="10" spans="1:3" ht="16.5">
      <c r="A10" s="12" t="s">
        <v>563</v>
      </c>
      <c r="B10" s="24"/>
    </row>
    <row r="11" spans="1:3" ht="16.5">
      <c r="A11" s="12" t="s">
        <v>2254</v>
      </c>
      <c r="B11" s="24"/>
    </row>
    <row r="12" spans="1:3" ht="16.5">
      <c r="A12" s="12" t="s">
        <v>2255</v>
      </c>
      <c r="B12" s="24"/>
    </row>
    <row r="13" spans="1:3" ht="15">
      <c r="A13" s="55" t="s">
        <v>2335</v>
      </c>
      <c r="B13" s="143" t="s">
        <v>77</v>
      </c>
      <c r="C13" s="144" t="s">
        <v>140</v>
      </c>
    </row>
    <row r="14" spans="1:3" ht="14.25">
      <c r="A14" s="107" t="s">
        <v>2257</v>
      </c>
      <c r="B14" s="108">
        <v>100</v>
      </c>
    </row>
    <row r="15" spans="1:3" ht="16.5">
      <c r="A15" s="41" t="s">
        <v>2258</v>
      </c>
      <c r="B15" s="42">
        <f>div!A4</f>
        <v>297.22000000000003</v>
      </c>
      <c r="C15" s="42">
        <f>div!A7</f>
        <v>0</v>
      </c>
    </row>
    <row r="16" spans="1:3" ht="16.5">
      <c r="A16" s="41" t="s">
        <v>2259</v>
      </c>
      <c r="B16" s="42">
        <f>B15</f>
        <v>297.22000000000003</v>
      </c>
      <c r="C16" s="42">
        <f>C15</f>
        <v>0</v>
      </c>
    </row>
    <row r="17" spans="1:2" ht="16.5">
      <c r="A17" s="41" t="s">
        <v>2260</v>
      </c>
      <c r="B17" s="43"/>
    </row>
    <row r="18" spans="1:2" ht="16.5">
      <c r="A18" s="41" t="s">
        <v>2261</v>
      </c>
      <c r="B18" s="43"/>
    </row>
    <row r="19" spans="1:2" ht="16.5">
      <c r="A19" s="41" t="s">
        <v>2262</v>
      </c>
      <c r="B19" s="44"/>
    </row>
    <row r="20" spans="1:2" ht="16.5">
      <c r="A20" s="41" t="s">
        <v>2263</v>
      </c>
      <c r="B20" s="44"/>
    </row>
    <row r="21" spans="1:2" s="11" customFormat="1" ht="16.5">
      <c r="A21" s="41" t="s">
        <v>2338</v>
      </c>
      <c r="B21" s="143" t="s">
        <v>2392</v>
      </c>
    </row>
    <row r="22" spans="1:2" ht="16.5">
      <c r="A22" s="41" t="s">
        <v>2264</v>
      </c>
      <c r="B22" s="44"/>
    </row>
    <row r="23" spans="1:2" ht="16.5">
      <c r="A23" s="41" t="s">
        <v>2265</v>
      </c>
      <c r="B23" s="44"/>
    </row>
    <row r="24" spans="1:2" ht="16.5">
      <c r="A24" s="12" t="s">
        <v>2266</v>
      </c>
      <c r="B24" s="37"/>
    </row>
    <row r="25" spans="1:2" ht="16.5">
      <c r="A25" s="12" t="s">
        <v>2267</v>
      </c>
      <c r="B25" s="37"/>
    </row>
    <row r="26" spans="1:2" ht="16.5">
      <c r="A26" s="12" t="s">
        <v>2268</v>
      </c>
      <c r="B26" s="31"/>
    </row>
    <row r="27" spans="1:2" ht="16.5">
      <c r="A27" s="12" t="s">
        <v>2269</v>
      </c>
      <c r="B27" s="32"/>
    </row>
    <row r="28" spans="1:2" ht="16.5">
      <c r="A28" s="12" t="s">
        <v>2270</v>
      </c>
      <c r="B28" s="32"/>
    </row>
    <row r="29" spans="1:2" ht="16.5">
      <c r="A29" s="12" t="s">
        <v>2271</v>
      </c>
      <c r="B29" s="36"/>
    </row>
    <row r="30" spans="1:2" ht="16.5">
      <c r="A30" s="12" t="s">
        <v>2272</v>
      </c>
      <c r="B30" s="15"/>
    </row>
    <row r="31" spans="1:2" ht="16.5">
      <c r="A31" s="12" t="s">
        <v>2273</v>
      </c>
      <c r="B31" s="15"/>
    </row>
    <row r="32" spans="1:2" ht="16.5">
      <c r="A32" s="12" t="s">
        <v>2274</v>
      </c>
      <c r="B32" s="15"/>
    </row>
    <row r="33" spans="1:2" ht="16.5">
      <c r="A33" s="12" t="s">
        <v>2275</v>
      </c>
      <c r="B33" s="15">
        <v>43340</v>
      </c>
    </row>
    <row r="34" spans="1:2" ht="16.5">
      <c r="A34" s="12" t="s">
        <v>2276</v>
      </c>
      <c r="B34" s="40">
        <f>EDATE(B33,36)</f>
        <v>44436</v>
      </c>
    </row>
    <row r="35" spans="1:2" ht="33">
      <c r="A35" s="16" t="s">
        <v>2277</v>
      </c>
      <c r="B35" s="17">
        <v>0</v>
      </c>
    </row>
    <row r="36" spans="1:2" ht="33">
      <c r="A36" s="16" t="s">
        <v>2278</v>
      </c>
      <c r="B36" s="17">
        <v>0</v>
      </c>
    </row>
    <row r="37" spans="1:2" ht="33">
      <c r="A37" s="16" t="s">
        <v>2279</v>
      </c>
      <c r="B37" s="17">
        <v>0</v>
      </c>
    </row>
    <row r="38" spans="1:2" ht="16.5">
      <c r="A38" s="12" t="s">
        <v>2280</v>
      </c>
      <c r="B38" s="18">
        <v>0.6</v>
      </c>
    </row>
    <row r="39" spans="1:2" ht="16.5">
      <c r="A39" s="12" t="s">
        <v>2281</v>
      </c>
      <c r="B39" s="14">
        <v>0.13800000000000001</v>
      </c>
    </row>
    <row r="40" spans="1:2" ht="16.5">
      <c r="A40" s="19" t="s">
        <v>2282</v>
      </c>
      <c r="B40" s="15">
        <f>EDATE($B$33,6)</f>
        <v>43524</v>
      </c>
    </row>
    <row r="41" spans="1:2" ht="16.5">
      <c r="A41" s="19" t="s">
        <v>2283</v>
      </c>
      <c r="B41" s="15">
        <f>EDATE($B$33,12)</f>
        <v>43705</v>
      </c>
    </row>
    <row r="42" spans="1:2" ht="16.5">
      <c r="A42" s="19" t="s">
        <v>2284</v>
      </c>
      <c r="B42" s="15">
        <f>EDATE($B$33,18)</f>
        <v>43889</v>
      </c>
    </row>
    <row r="43" spans="1:2" ht="16.5">
      <c r="A43" s="19" t="s">
        <v>2285</v>
      </c>
      <c r="B43" s="15">
        <f>EDATE($B$33,24)</f>
        <v>44071</v>
      </c>
    </row>
    <row r="44" spans="1:2" ht="16.5">
      <c r="A44" s="19" t="s">
        <v>2286</v>
      </c>
      <c r="B44" s="15">
        <f>EDATE($B$33,30)</f>
        <v>44255</v>
      </c>
    </row>
    <row r="45" spans="1:2" ht="16.5">
      <c r="A45" s="19" t="s">
        <v>2287</v>
      </c>
      <c r="B45" s="15">
        <f>EDATE($B$33,36)</f>
        <v>44436</v>
      </c>
    </row>
    <row r="46" spans="1:2" ht="16.5">
      <c r="A46" s="19" t="s">
        <v>2288</v>
      </c>
      <c r="B46" s="11"/>
    </row>
    <row r="47" spans="1:2" ht="16.5">
      <c r="A47" s="19" t="s">
        <v>2289</v>
      </c>
      <c r="B47" s="11"/>
    </row>
    <row r="48" spans="1:2" ht="16.5">
      <c r="A48" s="19" t="s">
        <v>2290</v>
      </c>
      <c r="B48" s="11"/>
    </row>
    <row r="49" spans="1:2" ht="16.5">
      <c r="A49" s="19" t="s">
        <v>2291</v>
      </c>
      <c r="B49" s="11"/>
    </row>
    <row r="50" spans="1:2" ht="16.5">
      <c r="A50" s="19" t="s">
        <v>2292</v>
      </c>
      <c r="B50" s="11"/>
    </row>
    <row r="51" spans="1:2" ht="16.5">
      <c r="A51" s="19" t="s">
        <v>2293</v>
      </c>
      <c r="B51" s="11"/>
    </row>
    <row r="52" spans="1:2" ht="16.5">
      <c r="A52" s="20" t="s">
        <v>2294</v>
      </c>
      <c r="B52" s="21">
        <v>1</v>
      </c>
    </row>
    <row r="53" spans="1:2" ht="16.5">
      <c r="A53" s="20" t="s">
        <v>2295</v>
      </c>
      <c r="B53" s="21">
        <v>1</v>
      </c>
    </row>
    <row r="54" spans="1:2" ht="16.5">
      <c r="A54" s="20" t="s">
        <v>2296</v>
      </c>
      <c r="B54" s="21">
        <v>0.95</v>
      </c>
    </row>
    <row r="55" spans="1:2" ht="16.5">
      <c r="A55" s="20" t="s">
        <v>2297</v>
      </c>
      <c r="B55" s="21">
        <v>0.95</v>
      </c>
    </row>
    <row r="56" spans="1:2" ht="16.5">
      <c r="A56" s="20" t="s">
        <v>2298</v>
      </c>
      <c r="B56" s="21">
        <v>0.9</v>
      </c>
    </row>
    <row r="57" spans="1:2" ht="16.5">
      <c r="A57" s="20" t="s">
        <v>2299</v>
      </c>
      <c r="B57" s="21">
        <v>0.9</v>
      </c>
    </row>
    <row r="58" spans="1:2" ht="16.5">
      <c r="A58" s="20" t="s">
        <v>2300</v>
      </c>
      <c r="B58" s="11"/>
    </row>
    <row r="59" spans="1:2" ht="16.5">
      <c r="A59" s="20" t="s">
        <v>2301</v>
      </c>
      <c r="B59" s="11"/>
    </row>
    <row r="60" spans="1:2" ht="16.5">
      <c r="A60" s="20" t="s">
        <v>2302</v>
      </c>
      <c r="B60" s="11"/>
    </row>
    <row r="61" spans="1:2" ht="16.5">
      <c r="A61" s="20" t="s">
        <v>2303</v>
      </c>
      <c r="B61" s="11"/>
    </row>
    <row r="62" spans="1:2" ht="16.5">
      <c r="A62" s="20" t="s">
        <v>2304</v>
      </c>
      <c r="B62" s="11"/>
    </row>
    <row r="63" spans="1:2" ht="16.5">
      <c r="A63" s="20" t="s">
        <v>2305</v>
      </c>
      <c r="B63" s="11"/>
    </row>
    <row r="64" spans="1:2" ht="16.5">
      <c r="A64" s="22" t="s">
        <v>2306</v>
      </c>
      <c r="B64" s="30">
        <v>2.3E-2</v>
      </c>
    </row>
    <row r="65" spans="1:2" ht="16.5">
      <c r="A65" s="22" t="s">
        <v>2307</v>
      </c>
      <c r="B65" s="30">
        <v>4.5999999999999999E-2</v>
      </c>
    </row>
    <row r="66" spans="1:2" ht="16.5">
      <c r="A66" s="22" t="s">
        <v>2308</v>
      </c>
      <c r="B66" s="30">
        <v>6.9000000000000006E-2</v>
      </c>
    </row>
    <row r="67" spans="1:2" ht="16.5">
      <c r="A67" s="22" t="s">
        <v>2309</v>
      </c>
      <c r="B67" s="30">
        <v>9.1999999999999998E-2</v>
      </c>
    </row>
    <row r="68" spans="1:2" ht="16.5">
      <c r="A68" s="22" t="s">
        <v>2310</v>
      </c>
      <c r="B68" s="30">
        <v>0.115</v>
      </c>
    </row>
    <row r="69" spans="1:2" ht="16.5">
      <c r="A69" s="22" t="s">
        <v>2311</v>
      </c>
      <c r="B69" s="30">
        <v>0.13800000000000001</v>
      </c>
    </row>
    <row r="70" spans="1:2" ht="16.5">
      <c r="A70" s="22" t="s">
        <v>2312</v>
      </c>
      <c r="B70" s="11"/>
    </row>
    <row r="71" spans="1:2" ht="16.5">
      <c r="A71" s="22" t="s">
        <v>2313</v>
      </c>
      <c r="B71" s="11"/>
    </row>
    <row r="72" spans="1:2" ht="16.5">
      <c r="A72" s="22" t="s">
        <v>2314</v>
      </c>
      <c r="B72" s="11"/>
    </row>
    <row r="73" spans="1:2" ht="16.5">
      <c r="A73" s="22" t="s">
        <v>2315</v>
      </c>
      <c r="B73" s="11"/>
    </row>
    <row r="74" spans="1:2" ht="16.5">
      <c r="A74" s="22" t="s">
        <v>2316</v>
      </c>
      <c r="B74" s="11"/>
    </row>
    <row r="75" spans="1:2" ht="16.5">
      <c r="A75" s="22" t="s">
        <v>2317</v>
      </c>
      <c r="B75" s="11"/>
    </row>
  </sheetData>
  <phoneticPr fontId="12" type="noConversion"/>
  <conditionalFormatting sqref="B37">
    <cfRule type="cellIs" dxfId="1" priority="2" operator="equal">
      <formula>0</formula>
    </cfRule>
  </conditionalFormatting>
  <conditionalFormatting sqref="B57">
    <cfRule type="cellIs" dxfId="0" priority="1" operator="notEqual">
      <formula>$B$56</formula>
    </cfRule>
  </conditionalFormatting>
  <dataValidations count="2">
    <dataValidation type="list" allowBlank="1" showInputMessage="1" showErrorMessage="1" sqref="B29">
      <formula1>"1,2,3"</formula1>
    </dataValidation>
    <dataValidation type="list" allowBlank="1" showInputMessage="1" showErrorMessage="1" sqref="B13:C13">
      <formula1>"KOSPI200,HSCEI,SX5E,S&amp;P500"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8" r:id="rId3" name="Button 18">
              <controlPr defaultSize="0" print="0" autoFill="0" autoPict="0" macro="[0]!KOSPI_HSCEI_단추18_Click">
                <anchor moveWithCells="1" sizeWithCells="1">
                  <from>
                    <xdr:col>4</xdr:col>
                    <xdr:colOff>9525</xdr:colOff>
                    <xdr:row>6</xdr:row>
                    <xdr:rowOff>104775</xdr:rowOff>
                  </from>
                  <to>
                    <xdr:col>5</xdr:col>
                    <xdr:colOff>400050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4"/>
  <sheetViews>
    <sheetView zoomScale="85" zoomScaleNormal="85" workbookViewId="0">
      <selection activeCell="C20" sqref="C20"/>
    </sheetView>
  </sheetViews>
  <sheetFormatPr defaultRowHeight="13.5"/>
  <cols>
    <col min="1" max="1" width="15.109375" bestFit="1" customWidth="1"/>
    <col min="2" max="2" width="23.6640625" customWidth="1"/>
    <col min="3" max="3" width="11.44140625" bestFit="1" customWidth="1"/>
    <col min="4" max="4" width="12.5546875" bestFit="1" customWidth="1"/>
    <col min="8" max="8" width="13.21875" bestFit="1" customWidth="1"/>
    <col min="10" max="10" width="12.6640625" bestFit="1" customWidth="1"/>
  </cols>
  <sheetData>
    <row r="1" spans="1:10" ht="24" customHeight="1">
      <c r="A1" s="145" t="s">
        <v>2393</v>
      </c>
      <c r="B1" s="146" t="s">
        <v>2499</v>
      </c>
      <c r="C1" s="145"/>
      <c r="D1" s="145"/>
      <c r="E1" s="145"/>
      <c r="F1" s="145"/>
    </row>
    <row r="2" spans="1:10" ht="15">
      <c r="A2" s="147" t="s">
        <v>2396</v>
      </c>
      <c r="B2" s="231">
        <v>18.085883903389416</v>
      </c>
      <c r="C2" s="173">
        <v>15.823909191192383</v>
      </c>
      <c r="D2" s="174">
        <f>(C2-B2)/B34</f>
        <v>-7.6104391097403679E-3</v>
      </c>
      <c r="E2" s="145"/>
      <c r="F2" s="145"/>
      <c r="H2" s="231">
        <v>18.138863824199301</v>
      </c>
      <c r="J2" s="191">
        <f>(H2-B2)/B15</f>
        <v>1.7825153357743683E-4</v>
      </c>
    </row>
    <row r="3" spans="1:10" ht="15">
      <c r="A3" s="147" t="s">
        <v>2397</v>
      </c>
      <c r="B3" s="175" t="s">
        <v>2395</v>
      </c>
      <c r="C3" s="145"/>
      <c r="D3" s="145"/>
      <c r="E3" s="145"/>
      <c r="F3" s="145"/>
    </row>
    <row r="4" spans="1:10" ht="15">
      <c r="A4" s="147"/>
      <c r="B4" s="146"/>
      <c r="C4" s="145"/>
      <c r="D4" s="145"/>
      <c r="E4" s="145"/>
      <c r="F4" s="145"/>
    </row>
    <row r="5" spans="1:10" ht="15">
      <c r="A5" s="147"/>
      <c r="B5" s="146"/>
      <c r="C5" s="145"/>
      <c r="D5" s="145"/>
      <c r="E5" s="145"/>
      <c r="F5" s="145"/>
    </row>
    <row r="6" spans="1:10" ht="15">
      <c r="A6" s="147"/>
      <c r="B6" s="146"/>
      <c r="C6" s="145"/>
      <c r="D6" s="145"/>
      <c r="E6" s="145"/>
      <c r="F6" s="145"/>
    </row>
    <row r="7" spans="1:10" ht="15">
      <c r="A7" s="147"/>
      <c r="B7" s="146"/>
      <c r="C7" s="145"/>
      <c r="D7" s="145"/>
      <c r="E7" s="145"/>
      <c r="F7" s="145"/>
    </row>
    <row r="8" spans="1:10" ht="16.5">
      <c r="A8" s="147" t="s">
        <v>2345</v>
      </c>
      <c r="B8" s="176">
        <v>0</v>
      </c>
      <c r="C8" s="145"/>
      <c r="D8" s="145"/>
      <c r="E8" s="145"/>
      <c r="F8" s="145"/>
    </row>
    <row r="9" spans="1:10" ht="16.5">
      <c r="A9" s="147" t="s">
        <v>2346</v>
      </c>
      <c r="B9" s="176">
        <v>0</v>
      </c>
      <c r="C9" s="145"/>
      <c r="D9" s="145"/>
      <c r="E9" s="145"/>
      <c r="F9" s="145"/>
    </row>
    <row r="10" spans="1:10" ht="16.5">
      <c r="A10" s="147" t="s">
        <v>2347</v>
      </c>
      <c r="B10" s="176">
        <v>0</v>
      </c>
      <c r="C10" s="145"/>
      <c r="D10" s="145"/>
      <c r="E10" s="145"/>
      <c r="F10" s="145"/>
    </row>
    <row r="11" spans="1:10" ht="15">
      <c r="A11" s="147"/>
      <c r="B11" s="146"/>
      <c r="C11" s="145"/>
      <c r="D11" s="145"/>
      <c r="E11" s="145"/>
      <c r="F11" s="145"/>
    </row>
    <row r="12" spans="1:10" ht="15">
      <c r="A12" s="147"/>
      <c r="B12" s="146"/>
      <c r="C12" s="145"/>
      <c r="D12" s="145"/>
      <c r="E12" s="145"/>
      <c r="F12" s="145"/>
    </row>
    <row r="13" spans="1:10" ht="15">
      <c r="A13" s="150" t="s">
        <v>2256</v>
      </c>
      <c r="B13" s="164" t="s">
        <v>77</v>
      </c>
      <c r="C13" s="145"/>
      <c r="D13" s="145"/>
      <c r="E13" s="145"/>
      <c r="F13" s="145"/>
    </row>
    <row r="14" spans="1:10" ht="15">
      <c r="A14" s="151"/>
      <c r="B14" s="152"/>
      <c r="C14" s="177"/>
      <c r="D14" s="145"/>
      <c r="E14" s="145"/>
      <c r="F14" s="145"/>
    </row>
    <row r="15" spans="1:10" ht="15">
      <c r="A15" s="153" t="s">
        <v>2394</v>
      </c>
      <c r="B15" s="182">
        <f>spot</f>
        <v>297.22000000000003</v>
      </c>
      <c r="C15" s="177"/>
      <c r="D15" s="145"/>
      <c r="E15" s="145"/>
      <c r="F15" s="145"/>
    </row>
    <row r="16" spans="1:10" ht="15">
      <c r="A16" s="153" t="s">
        <v>2259</v>
      </c>
      <c r="B16" s="182">
        <f>B15</f>
        <v>297.22000000000003</v>
      </c>
      <c r="C16" s="177"/>
      <c r="D16" s="145"/>
      <c r="E16" s="145"/>
      <c r="F16" s="145"/>
    </row>
    <row r="17" spans="1:6" ht="15">
      <c r="A17" s="153"/>
      <c r="B17" s="154"/>
      <c r="C17" s="177"/>
      <c r="D17" s="145"/>
      <c r="E17" s="145"/>
      <c r="F17" s="145"/>
    </row>
    <row r="18" spans="1:6" ht="15">
      <c r="A18" s="153"/>
      <c r="B18" s="154"/>
      <c r="C18" s="177"/>
      <c r="D18" s="145"/>
      <c r="E18" s="145"/>
      <c r="F18" s="145"/>
    </row>
    <row r="19" spans="1:6" ht="15">
      <c r="A19" s="153"/>
      <c r="B19" s="154"/>
      <c r="C19" s="177"/>
      <c r="D19" s="145"/>
      <c r="E19" s="145"/>
      <c r="F19" s="145"/>
    </row>
    <row r="20" spans="1:6" ht="15">
      <c r="A20" s="153" t="s">
        <v>2398</v>
      </c>
      <c r="B20" s="178" t="s">
        <v>2498</v>
      </c>
      <c r="C20" s="177"/>
      <c r="D20" s="145"/>
      <c r="E20" s="145"/>
      <c r="F20" s="145"/>
    </row>
    <row r="21" spans="1:6" ht="15">
      <c r="A21" s="153"/>
      <c r="B21" s="156"/>
      <c r="C21" s="177"/>
      <c r="D21" s="145"/>
      <c r="E21" s="145"/>
      <c r="F21" s="145"/>
    </row>
    <row r="22" spans="1:6" ht="15">
      <c r="A22" s="153"/>
      <c r="B22" s="156"/>
      <c r="C22" s="177"/>
      <c r="D22" s="145"/>
      <c r="E22" s="145"/>
      <c r="F22" s="145"/>
    </row>
    <row r="23" spans="1:6" ht="15">
      <c r="A23" s="147"/>
      <c r="B23" s="157"/>
      <c r="C23" s="177"/>
      <c r="D23" s="145"/>
      <c r="E23" s="145"/>
      <c r="F23" s="145"/>
    </row>
    <row r="24" spans="1:6" ht="15">
      <c r="A24" s="147"/>
      <c r="B24" s="157"/>
      <c r="C24" s="177"/>
      <c r="D24" s="145"/>
      <c r="E24" s="145"/>
      <c r="F24" s="145"/>
    </row>
    <row r="25" spans="1:6" ht="15">
      <c r="A25" s="147"/>
      <c r="B25" s="158"/>
      <c r="C25" s="177"/>
      <c r="D25" s="145"/>
      <c r="E25" s="145"/>
      <c r="F25" s="145"/>
    </row>
    <row r="26" spans="1:6" ht="15">
      <c r="A26" s="147"/>
      <c r="B26" s="159"/>
      <c r="C26" s="177"/>
      <c r="D26" s="145"/>
      <c r="E26" s="145"/>
      <c r="F26" s="145"/>
    </row>
    <row r="27" spans="1:6" ht="15">
      <c r="A27" s="147"/>
      <c r="B27" s="159"/>
      <c r="C27" s="177"/>
      <c r="D27" s="145"/>
      <c r="E27" s="145"/>
      <c r="F27" s="145"/>
    </row>
    <row r="28" spans="1:6" ht="15">
      <c r="A28" s="147"/>
      <c r="B28" s="160"/>
      <c r="C28" s="177"/>
      <c r="D28" s="145"/>
      <c r="E28" s="145"/>
      <c r="F28" s="145"/>
    </row>
    <row r="29" spans="1:6" ht="15">
      <c r="A29" s="147" t="s">
        <v>2272</v>
      </c>
      <c r="B29" s="161"/>
      <c r="C29" s="177"/>
      <c r="D29" s="145"/>
      <c r="E29" s="145"/>
      <c r="F29" s="145"/>
    </row>
    <row r="30" spans="1:6" ht="15">
      <c r="A30" s="147" t="s">
        <v>2273</v>
      </c>
      <c r="B30" s="161"/>
      <c r="C30" s="177"/>
      <c r="D30" s="145"/>
      <c r="E30" s="145"/>
      <c r="F30" s="145"/>
    </row>
    <row r="31" spans="1:6" ht="15">
      <c r="A31" s="147" t="s">
        <v>2274</v>
      </c>
      <c r="B31" s="161"/>
      <c r="C31" s="177"/>
      <c r="D31" s="145"/>
      <c r="E31" s="145"/>
      <c r="F31" s="145"/>
    </row>
    <row r="32" spans="1:6" ht="15">
      <c r="A32" s="147" t="s">
        <v>2275</v>
      </c>
      <c r="B32" s="183">
        <f>today_valuedate</f>
        <v>43340</v>
      </c>
      <c r="C32" s="179">
        <f>B32</f>
        <v>43340</v>
      </c>
      <c r="D32" s="222">
        <v>43340</v>
      </c>
      <c r="E32" s="145"/>
      <c r="F32" s="145"/>
    </row>
    <row r="33" spans="1:6" ht="15">
      <c r="A33" s="147" t="s">
        <v>2276</v>
      </c>
      <c r="B33" s="183">
        <f>EDATE(B32,12)</f>
        <v>43705</v>
      </c>
      <c r="C33" s="179">
        <f>B33</f>
        <v>43705</v>
      </c>
      <c r="D33" s="145"/>
      <c r="E33" s="145"/>
      <c r="F33" s="145"/>
    </row>
    <row r="34" spans="1:6" ht="15">
      <c r="A34" s="147" t="s">
        <v>2340</v>
      </c>
      <c r="B34" s="182">
        <f>B16</f>
        <v>297.22000000000003</v>
      </c>
      <c r="C34" s="180">
        <f>B34/B15</f>
        <v>1</v>
      </c>
      <c r="D34" s="145"/>
      <c r="E34" s="145"/>
      <c r="F34" s="145"/>
    </row>
  </sheetData>
  <phoneticPr fontId="12" type="noConversion"/>
  <dataValidations count="4">
    <dataValidation type="list" allowBlank="1" showInputMessage="1" showErrorMessage="1" sqref="B28">
      <formula1>"1,2,3"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3">
      <formula1>"C,P"</formula1>
    </dataValidation>
    <dataValidation type="list" allowBlank="1" showInputMessage="1" showErrorMessage="1" sqref="B20">
      <formula1>"BS(Closed-Form) 연속배당,Local Vol(FDM) 연속배당,Local Vol(FDM),MC Conti Div"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2" r:id="rId4" name="Button 18">
              <controlPr defaultSize="0" print="0" autoFill="0" autoPict="0" macro="[0]!Vanilla_DLL.European">
                <anchor moveWithCells="1" sizeWithCells="1">
                  <from>
                    <xdr:col>4</xdr:col>
                    <xdr:colOff>381000</xdr:colOff>
                    <xdr:row>1</xdr:row>
                    <xdr:rowOff>171450</xdr:rowOff>
                  </from>
                  <to>
                    <xdr:col>6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35"/>
  <sheetViews>
    <sheetView workbookViewId="0">
      <selection activeCell="H3" sqref="H3"/>
    </sheetView>
  </sheetViews>
  <sheetFormatPr defaultRowHeight="13.5"/>
  <cols>
    <col min="1" max="1" width="22.77734375" customWidth="1"/>
    <col min="2" max="2" width="10.21875" bestFit="1" customWidth="1"/>
    <col min="3" max="3" width="12.88671875" customWidth="1"/>
    <col min="4" max="4" width="16.109375" bestFit="1" customWidth="1"/>
    <col min="6" max="6" width="11.44140625" bestFit="1" customWidth="1"/>
    <col min="8" max="8" width="11.44140625" bestFit="1" customWidth="1"/>
  </cols>
  <sheetData>
    <row r="1" spans="1:8" ht="15">
      <c r="A1" s="145"/>
      <c r="B1" s="146"/>
    </row>
    <row r="2" spans="1:8" ht="15">
      <c r="A2" s="147" t="s">
        <v>2341</v>
      </c>
      <c r="B2" s="148"/>
    </row>
    <row r="3" spans="1:8" ht="15">
      <c r="A3" s="147" t="s">
        <v>2339</v>
      </c>
      <c r="B3" s="175" t="s">
        <v>2410</v>
      </c>
      <c r="H3" t="s">
        <v>2486</v>
      </c>
    </row>
    <row r="4" spans="1:8" ht="15">
      <c r="A4" s="147" t="s">
        <v>2342</v>
      </c>
      <c r="B4" s="146">
        <v>8.0027728386242991</v>
      </c>
    </row>
    <row r="5" spans="1:8" ht="16.5">
      <c r="A5" s="147" t="s">
        <v>2322</v>
      </c>
      <c r="B5" s="146"/>
    </row>
    <row r="6" spans="1:8" ht="16.5">
      <c r="A6" s="147" t="s">
        <v>2343</v>
      </c>
      <c r="B6" s="146"/>
    </row>
    <row r="7" spans="1:8" ht="16.5">
      <c r="A7" s="147" t="s">
        <v>2344</v>
      </c>
      <c r="B7" s="146"/>
    </row>
    <row r="8" spans="1:8" ht="16.5">
      <c r="A8" s="147" t="s">
        <v>2345</v>
      </c>
      <c r="B8" s="149">
        <v>0</v>
      </c>
    </row>
    <row r="9" spans="1:8" ht="16.5">
      <c r="A9" s="147" t="s">
        <v>2346</v>
      </c>
      <c r="B9" s="149">
        <v>0.60479327032643304</v>
      </c>
      <c r="D9" s="153" t="s">
        <v>2351</v>
      </c>
    </row>
    <row r="10" spans="1:8" ht="16.5">
      <c r="A10" s="147" t="s">
        <v>2347</v>
      </c>
      <c r="B10" s="149">
        <v>2.3042631952001149E-2</v>
      </c>
      <c r="D10" s="163">
        <v>43432</v>
      </c>
      <c r="F10" s="165"/>
      <c r="H10" s="166">
        <v>43432</v>
      </c>
    </row>
    <row r="11" spans="1:8" ht="16.5">
      <c r="A11" s="147" t="s">
        <v>2348</v>
      </c>
      <c r="B11" s="146"/>
      <c r="D11" s="163">
        <v>43524</v>
      </c>
      <c r="F11" s="165"/>
      <c r="H11" s="166">
        <v>43524</v>
      </c>
    </row>
    <row r="12" spans="1:8" ht="16.5">
      <c r="A12" s="147" t="s">
        <v>2349</v>
      </c>
      <c r="B12" s="146"/>
      <c r="D12" s="163">
        <v>43613</v>
      </c>
      <c r="F12" s="165"/>
      <c r="H12" s="166">
        <v>43613</v>
      </c>
    </row>
    <row r="13" spans="1:8" ht="15">
      <c r="A13" s="150" t="s">
        <v>2256</v>
      </c>
      <c r="B13" s="164" t="s">
        <v>77</v>
      </c>
      <c r="D13" s="163">
        <v>43705</v>
      </c>
      <c r="F13" s="165"/>
      <c r="H13" s="166">
        <v>43705</v>
      </c>
    </row>
    <row r="14" spans="1:8" ht="15">
      <c r="A14" s="151"/>
      <c r="B14" s="152"/>
      <c r="D14" s="163"/>
      <c r="H14" s="166"/>
    </row>
    <row r="15" spans="1:8" ht="15">
      <c r="A15" s="153" t="s">
        <v>2258</v>
      </c>
      <c r="B15" s="182">
        <f>spot</f>
        <v>297.22000000000003</v>
      </c>
      <c r="D15" s="163"/>
      <c r="H15" s="166"/>
    </row>
    <row r="16" spans="1:8" ht="15">
      <c r="A16" s="153" t="s">
        <v>2259</v>
      </c>
      <c r="B16" s="182">
        <f>B15</f>
        <v>297.22000000000003</v>
      </c>
      <c r="D16" s="163"/>
      <c r="H16" s="166"/>
    </row>
    <row r="17" spans="1:8" ht="15">
      <c r="A17" s="153" t="s">
        <v>2260</v>
      </c>
      <c r="B17" s="155"/>
      <c r="D17" s="163"/>
      <c r="H17" s="166"/>
    </row>
    <row r="18" spans="1:8" ht="15">
      <c r="A18" s="153"/>
      <c r="B18" s="155"/>
      <c r="D18" s="163"/>
      <c r="H18" s="166"/>
    </row>
    <row r="19" spans="1:8" ht="15">
      <c r="A19" s="153" t="s">
        <v>2262</v>
      </c>
      <c r="B19" s="156"/>
      <c r="D19" s="163"/>
      <c r="H19" s="166"/>
    </row>
    <row r="20" spans="1:8" ht="15">
      <c r="A20" s="153"/>
      <c r="B20" s="156"/>
      <c r="D20" s="163"/>
      <c r="H20" s="166"/>
    </row>
    <row r="21" spans="1:8" ht="15">
      <c r="A21" s="153" t="s">
        <v>2264</v>
      </c>
      <c r="B21" s="156"/>
      <c r="D21" s="163"/>
      <c r="H21" s="166"/>
    </row>
    <row r="22" spans="1:8" ht="15">
      <c r="A22" s="153"/>
      <c r="B22" s="156"/>
      <c r="D22" s="163"/>
      <c r="H22" s="166"/>
    </row>
    <row r="23" spans="1:8" ht="15">
      <c r="A23" s="147"/>
      <c r="B23" s="157"/>
      <c r="D23" s="163"/>
      <c r="H23" s="166"/>
    </row>
    <row r="24" spans="1:8" ht="15">
      <c r="A24" s="147"/>
      <c r="B24" s="157"/>
      <c r="D24" s="163"/>
      <c r="H24" s="166"/>
    </row>
    <row r="25" spans="1:8" ht="15">
      <c r="A25" s="147"/>
      <c r="B25" s="158"/>
    </row>
    <row r="26" spans="1:8" ht="15">
      <c r="A26" s="147"/>
      <c r="B26" s="159"/>
    </row>
    <row r="27" spans="1:8" ht="15">
      <c r="A27" s="147"/>
      <c r="B27" s="159"/>
    </row>
    <row r="28" spans="1:8" ht="16.5">
      <c r="A28" s="147" t="s">
        <v>2350</v>
      </c>
      <c r="B28" s="160"/>
    </row>
    <row r="29" spans="1:8" ht="15">
      <c r="A29" s="147" t="s">
        <v>2272</v>
      </c>
      <c r="B29" s="161"/>
    </row>
    <row r="30" spans="1:8" ht="15">
      <c r="A30" s="147" t="s">
        <v>2273</v>
      </c>
      <c r="B30" s="161"/>
    </row>
    <row r="31" spans="1:8" ht="15">
      <c r="A31" s="147" t="s">
        <v>2274</v>
      </c>
      <c r="B31" s="161"/>
    </row>
    <row r="32" spans="1:8" ht="15">
      <c r="A32" s="147" t="s">
        <v>2275</v>
      </c>
      <c r="B32" s="183">
        <f>today_valuedate</f>
        <v>43340</v>
      </c>
      <c r="C32" s="162"/>
      <c r="F32" s="165"/>
    </row>
    <row r="33" spans="1:2" ht="15">
      <c r="A33" s="147" t="s">
        <v>2276</v>
      </c>
      <c r="B33" s="183">
        <f>EDATE(B32,12)</f>
        <v>43705</v>
      </c>
    </row>
    <row r="34" spans="1:2" ht="15">
      <c r="A34" s="147" t="s">
        <v>2340</v>
      </c>
      <c r="B34" s="182">
        <f>B16</f>
        <v>297.22000000000003</v>
      </c>
    </row>
    <row r="35" spans="1:2" ht="15">
      <c r="A35" s="147" t="s">
        <v>2352</v>
      </c>
      <c r="B35" s="184">
        <v>1000</v>
      </c>
    </row>
  </sheetData>
  <phoneticPr fontId="12" type="noConversion"/>
  <dataValidations count="3"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6" r:id="rId4" name="Button 6">
              <controlPr defaultSize="0" print="0" autoFill="0" autoPict="0" macro="[0]!Vanilla_DLL.Asian">
                <anchor moveWithCells="1" sizeWithCells="1">
                  <from>
                    <xdr:col>3</xdr:col>
                    <xdr:colOff>28575</xdr:colOff>
                    <xdr:row>1</xdr:row>
                    <xdr:rowOff>28575</xdr:rowOff>
                  </from>
                  <to>
                    <xdr:col>3</xdr:col>
                    <xdr:colOff>1133475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34"/>
  <sheetViews>
    <sheetView workbookViewId="0">
      <selection activeCell="B35" sqref="B35"/>
    </sheetView>
  </sheetViews>
  <sheetFormatPr defaultRowHeight="13.5"/>
  <cols>
    <col min="1" max="1" width="33.21875" bestFit="1" customWidth="1"/>
    <col min="2" max="2" width="9.5546875" bestFit="1" customWidth="1"/>
  </cols>
  <sheetData>
    <row r="1" spans="1:2" ht="14.25">
      <c r="A1" s="11"/>
      <c r="B1" s="128"/>
    </row>
    <row r="2" spans="1:2" ht="15">
      <c r="A2" s="127" t="s">
        <v>2333</v>
      </c>
      <c r="B2" s="129">
        <v>14.37853580481347</v>
      </c>
    </row>
    <row r="3" spans="1:2" ht="15">
      <c r="A3" s="121" t="s">
        <v>2334</v>
      </c>
      <c r="B3" s="130" t="s">
        <v>2395</v>
      </c>
    </row>
    <row r="4" spans="1:2" ht="14.25">
      <c r="A4" s="121" t="s">
        <v>2332</v>
      </c>
      <c r="B4" s="128"/>
    </row>
    <row r="5" spans="1:2" ht="16.5">
      <c r="A5" s="121" t="s">
        <v>2322</v>
      </c>
      <c r="B5" s="128"/>
    </row>
    <row r="6" spans="1:2" ht="16.5">
      <c r="A6" s="121" t="s">
        <v>2323</v>
      </c>
      <c r="B6" s="128"/>
    </row>
    <row r="7" spans="1:2" ht="16.5">
      <c r="A7" s="121" t="s">
        <v>2324</v>
      </c>
      <c r="B7" s="128"/>
    </row>
    <row r="8" spans="1:2" ht="16.5">
      <c r="A8" s="121" t="s">
        <v>2325</v>
      </c>
      <c r="B8" s="131">
        <v>-5.3757359505642199E-2</v>
      </c>
    </row>
    <row r="9" spans="1:2" ht="16.5">
      <c r="A9" s="121" t="s">
        <v>2326</v>
      </c>
      <c r="B9" s="131">
        <v>0.5174600596137362</v>
      </c>
    </row>
    <row r="10" spans="1:2" ht="16.5">
      <c r="A10" s="121" t="s">
        <v>2327</v>
      </c>
      <c r="B10" s="131">
        <v>1.0548933475147524E-2</v>
      </c>
    </row>
    <row r="11" spans="1:2" ht="16.5">
      <c r="A11" s="121" t="s">
        <v>2328</v>
      </c>
      <c r="B11" s="128"/>
    </row>
    <row r="12" spans="1:2" ht="16.5">
      <c r="A12" s="121" t="s">
        <v>2329</v>
      </c>
      <c r="B12" s="128"/>
    </row>
    <row r="13" spans="1:2" ht="15">
      <c r="A13" s="122" t="s">
        <v>2256</v>
      </c>
      <c r="B13" s="130" t="s">
        <v>77</v>
      </c>
    </row>
    <row r="14" spans="1:2" ht="14.25">
      <c r="A14" s="123"/>
      <c r="B14" s="132"/>
    </row>
    <row r="15" spans="1:2" ht="15">
      <c r="A15" s="124" t="s">
        <v>2258</v>
      </c>
      <c r="B15" s="125">
        <f>spot</f>
        <v>297.22000000000003</v>
      </c>
    </row>
    <row r="16" spans="1:2" ht="15">
      <c r="A16" s="124" t="s">
        <v>2259</v>
      </c>
      <c r="B16" s="125">
        <f>B15</f>
        <v>297.22000000000003</v>
      </c>
    </row>
    <row r="17" spans="1:2" ht="15">
      <c r="A17" s="124" t="s">
        <v>2260</v>
      </c>
      <c r="B17" s="133"/>
    </row>
    <row r="18" spans="1:2" ht="15">
      <c r="A18" s="124" t="s">
        <v>2261</v>
      </c>
      <c r="B18" s="133"/>
    </row>
    <row r="19" spans="1:2" ht="15">
      <c r="A19" s="124" t="s">
        <v>2262</v>
      </c>
      <c r="B19" s="134"/>
    </row>
    <row r="20" spans="1:2" ht="15">
      <c r="A20" s="124" t="s">
        <v>2263</v>
      </c>
      <c r="B20" s="134"/>
    </row>
    <row r="21" spans="1:2" ht="15">
      <c r="A21" s="124" t="s">
        <v>2264</v>
      </c>
      <c r="B21" s="134"/>
    </row>
    <row r="22" spans="1:2" ht="15">
      <c r="A22" s="124" t="s">
        <v>2265</v>
      </c>
      <c r="B22" s="134"/>
    </row>
    <row r="23" spans="1:2" ht="15">
      <c r="A23" s="121" t="s">
        <v>2266</v>
      </c>
      <c r="B23" s="135"/>
    </row>
    <row r="24" spans="1:2" ht="15">
      <c r="A24" s="121" t="s">
        <v>2267</v>
      </c>
      <c r="B24" s="135"/>
    </row>
    <row r="25" spans="1:2" ht="15">
      <c r="A25" s="121" t="s">
        <v>2268</v>
      </c>
      <c r="B25" s="136"/>
    </row>
    <row r="26" spans="1:2" ht="15">
      <c r="A26" s="121" t="s">
        <v>2269</v>
      </c>
      <c r="B26" s="137"/>
    </row>
    <row r="27" spans="1:2" ht="15">
      <c r="A27" s="121" t="s">
        <v>2270</v>
      </c>
      <c r="B27" s="137"/>
    </row>
    <row r="28" spans="1:2" ht="16.5">
      <c r="A28" s="121" t="s">
        <v>2330</v>
      </c>
      <c r="B28" s="138"/>
    </row>
    <row r="29" spans="1:2" ht="15">
      <c r="A29" s="121" t="s">
        <v>2272</v>
      </c>
      <c r="B29" s="139"/>
    </row>
    <row r="30" spans="1:2" ht="15">
      <c r="A30" s="121" t="s">
        <v>2273</v>
      </c>
      <c r="B30" s="139"/>
    </row>
    <row r="31" spans="1:2" ht="15">
      <c r="A31" s="121" t="s">
        <v>2274</v>
      </c>
      <c r="B31" s="139"/>
    </row>
    <row r="32" spans="1:2" ht="15">
      <c r="A32" s="121" t="s">
        <v>2275</v>
      </c>
      <c r="B32" s="139">
        <f>today_valuedate</f>
        <v>43340</v>
      </c>
    </row>
    <row r="33" spans="1:2" ht="15">
      <c r="A33" s="121" t="s">
        <v>2276</v>
      </c>
      <c r="B33" s="140">
        <f>EDATE(B32,12)</f>
        <v>43705</v>
      </c>
    </row>
    <row r="34" spans="1:2" ht="15">
      <c r="A34" s="121" t="s">
        <v>2331</v>
      </c>
      <c r="B34" s="125">
        <f>B16</f>
        <v>297.22000000000003</v>
      </c>
    </row>
  </sheetData>
  <phoneticPr fontId="12" type="noConversion"/>
  <dataValidations count="3"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8" r:id="rId4" name="Button 6">
              <controlPr defaultSize="0" print="0" autoFill="0" autoPict="0" macro="[0]!Vanilla_DLL.American">
                <anchor moveWithCells="1" sizeWithCells="1">
                  <from>
                    <xdr:col>3</xdr:col>
                    <xdr:colOff>19050</xdr:colOff>
                    <xdr:row>2</xdr:row>
                    <xdr:rowOff>171450</xdr:rowOff>
                  </from>
                  <to>
                    <xdr:col>4</xdr:col>
                    <xdr:colOff>657225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39"/>
  <sheetViews>
    <sheetView zoomScale="85" zoomScaleNormal="85" workbookViewId="0">
      <selection activeCell="B20" sqref="B20"/>
    </sheetView>
  </sheetViews>
  <sheetFormatPr defaultRowHeight="13.5"/>
  <cols>
    <col min="1" max="2" width="23.77734375" customWidth="1"/>
    <col min="3" max="3" width="11.44140625" bestFit="1" customWidth="1"/>
    <col min="10" max="11" width="11.33203125" bestFit="1" customWidth="1"/>
    <col min="13" max="13" width="8.88671875" style="11"/>
    <col min="14" max="14" width="13.88671875" bestFit="1" customWidth="1"/>
  </cols>
  <sheetData>
    <row r="1" spans="1:14" ht="15">
      <c r="A1" s="145" t="s">
        <v>2399</v>
      </c>
      <c r="B1" s="146" t="s">
        <v>2483</v>
      </c>
    </row>
    <row r="2" spans="1:14" ht="15">
      <c r="A2" s="147" t="s">
        <v>2400</v>
      </c>
      <c r="B2" s="181">
        <v>11.898228412469344</v>
      </c>
      <c r="C2" s="11"/>
      <c r="D2" s="34">
        <f>B2/B15</f>
        <v>4.003172199875292E-2</v>
      </c>
      <c r="F2" s="191"/>
      <c r="G2" s="191"/>
    </row>
    <row r="3" spans="1:14" ht="15">
      <c r="A3" s="218" t="s">
        <v>2401</v>
      </c>
      <c r="B3" s="175" t="s">
        <v>2422</v>
      </c>
    </row>
    <row r="4" spans="1:14" ht="15">
      <c r="A4" s="218" t="s">
        <v>2405</v>
      </c>
      <c r="B4" s="175" t="s">
        <v>2423</v>
      </c>
    </row>
    <row r="5" spans="1:14" ht="15">
      <c r="A5" s="218" t="s">
        <v>2406</v>
      </c>
      <c r="B5" s="175" t="s">
        <v>2407</v>
      </c>
    </row>
    <row r="6" spans="1:14" ht="15">
      <c r="A6" s="147"/>
      <c r="B6" s="146"/>
    </row>
    <row r="7" spans="1:14" ht="15">
      <c r="A7" s="147"/>
      <c r="B7" s="146"/>
    </row>
    <row r="8" spans="1:14" ht="15">
      <c r="A8" s="147" t="s">
        <v>2253</v>
      </c>
      <c r="B8" s="181">
        <v>4.4709855200370185E-2</v>
      </c>
    </row>
    <row r="9" spans="1:14" ht="15">
      <c r="A9" s="147" t="s">
        <v>562</v>
      </c>
      <c r="B9" s="192">
        <v>-6.3856047501864258E-2</v>
      </c>
      <c r="C9" s="34"/>
      <c r="K9" t="s">
        <v>2435</v>
      </c>
      <c r="L9" t="s">
        <v>2436</v>
      </c>
      <c r="M9" s="11" t="s">
        <v>2439</v>
      </c>
      <c r="N9" t="s">
        <v>2438</v>
      </c>
    </row>
    <row r="10" spans="1:14" ht="15">
      <c r="A10" s="147" t="s">
        <v>563</v>
      </c>
      <c r="B10" s="181">
        <v>-1.0548282166411571E-2</v>
      </c>
      <c r="C10" s="34"/>
      <c r="H10" t="s">
        <v>2434</v>
      </c>
      <c r="K10" s="188">
        <v>2.0999999999999999E-3</v>
      </c>
      <c r="L10" s="188">
        <v>2.8E-3</v>
      </c>
      <c r="M10" s="188">
        <v>3.5000000000000001E-3</v>
      </c>
      <c r="N10" s="188">
        <v>4.7999999999999996E-3</v>
      </c>
    </row>
    <row r="11" spans="1:14" ht="15">
      <c r="A11" s="147"/>
      <c r="B11" s="146"/>
      <c r="H11" s="11" t="s">
        <v>2437</v>
      </c>
      <c r="K11" s="188">
        <v>3.5000000000000001E-3</v>
      </c>
      <c r="L11" s="188">
        <v>2.8E-3</v>
      </c>
      <c r="M11" s="188">
        <v>6.1000000000000004E-3</v>
      </c>
      <c r="N11" s="188">
        <v>4.7000000000000002E-3</v>
      </c>
    </row>
    <row r="12" spans="1:14" ht="15">
      <c r="A12" s="147"/>
      <c r="B12" s="146"/>
      <c r="H12" t="s">
        <v>2440</v>
      </c>
      <c r="K12" s="188">
        <f>K10+K11</f>
        <v>5.5999999999999999E-3</v>
      </c>
      <c r="L12" s="188">
        <f>L10+L11</f>
        <v>5.5999999999999999E-3</v>
      </c>
      <c r="M12" s="188">
        <f>M10+M11</f>
        <v>9.6000000000000009E-3</v>
      </c>
      <c r="N12" s="188">
        <f>N10+N11</f>
        <v>9.4999999999999998E-3</v>
      </c>
    </row>
    <row r="13" spans="1:14" ht="15">
      <c r="A13" s="217" t="s">
        <v>2256</v>
      </c>
      <c r="B13" s="164" t="s">
        <v>77</v>
      </c>
    </row>
    <row r="14" spans="1:14" ht="15">
      <c r="A14" s="151"/>
      <c r="B14" s="152"/>
    </row>
    <row r="15" spans="1:14" ht="15">
      <c r="A15" s="153" t="s">
        <v>2402</v>
      </c>
      <c r="B15" s="154">
        <f>spot</f>
        <v>297.22000000000003</v>
      </c>
    </row>
    <row r="16" spans="1:14" ht="15">
      <c r="A16" s="153" t="s">
        <v>2259</v>
      </c>
      <c r="B16" s="154">
        <f>B15</f>
        <v>297.22000000000003</v>
      </c>
      <c r="C16" s="192">
        <f>B16/$B$15</f>
        <v>1</v>
      </c>
      <c r="D16" s="34">
        <f>B16/$B$15</f>
        <v>1</v>
      </c>
    </row>
    <row r="17" spans="1:14" ht="15">
      <c r="A17" s="153"/>
      <c r="B17" s="154"/>
    </row>
    <row r="18" spans="1:14" ht="15">
      <c r="A18" s="153"/>
      <c r="B18" s="154"/>
    </row>
    <row r="19" spans="1:14" ht="15">
      <c r="A19" s="153"/>
      <c r="B19" s="154"/>
    </row>
    <row r="20" spans="1:14" ht="15">
      <c r="A20" s="218" t="s">
        <v>2403</v>
      </c>
      <c r="B20" s="178" t="s">
        <v>2441</v>
      </c>
      <c r="F20">
        <f>269.68*0.8</f>
        <v>215.74400000000003</v>
      </c>
    </row>
    <row r="21" spans="1:14" ht="15">
      <c r="A21" s="153" t="s">
        <v>2411</v>
      </c>
      <c r="B21" s="185" t="s">
        <v>2412</v>
      </c>
    </row>
    <row r="22" spans="1:14" ht="15">
      <c r="A22" s="153"/>
      <c r="B22" s="156"/>
    </row>
    <row r="23" spans="1:14" ht="15">
      <c r="A23" s="147"/>
      <c r="B23" s="157"/>
    </row>
    <row r="24" spans="1:14" ht="15">
      <c r="A24" s="147"/>
      <c r="B24" s="157"/>
    </row>
    <row r="25" spans="1:14" ht="15">
      <c r="A25" s="147" t="s">
        <v>2419</v>
      </c>
      <c r="B25" s="192"/>
    </row>
    <row r="26" spans="1:14" ht="15">
      <c r="A26" s="147" t="s">
        <v>2420</v>
      </c>
      <c r="B26" s="159"/>
    </row>
    <row r="27" spans="1:14" ht="15">
      <c r="A27" s="147" t="s">
        <v>2421</v>
      </c>
      <c r="B27" s="159"/>
    </row>
    <row r="28" spans="1:14" ht="15">
      <c r="A28" s="147"/>
      <c r="B28" s="160"/>
    </row>
    <row r="29" spans="1:14" ht="15">
      <c r="A29" s="147" t="s">
        <v>2272</v>
      </c>
      <c r="B29" s="161"/>
    </row>
    <row r="30" spans="1:14" ht="15">
      <c r="A30" s="147" t="s">
        <v>2273</v>
      </c>
      <c r="B30" s="161"/>
    </row>
    <row r="31" spans="1:14" ht="15">
      <c r="A31" s="147" t="s">
        <v>2274</v>
      </c>
      <c r="B31" s="161"/>
      <c r="H31" t="s">
        <v>2427</v>
      </c>
      <c r="I31" t="s">
        <v>2428</v>
      </c>
      <c r="J31" t="str">
        <f>"bs pr" &amp;B37</f>
        <v>bs pr0.24</v>
      </c>
      <c r="K31" s="11" t="str">
        <f>"local pr" &amp;B37</f>
        <v>local pr0.24</v>
      </c>
      <c r="L31" t="s">
        <v>2432</v>
      </c>
      <c r="N31" t="s">
        <v>2433</v>
      </c>
    </row>
    <row r="32" spans="1:14" ht="15">
      <c r="A32" s="218" t="s">
        <v>2275</v>
      </c>
      <c r="B32" s="183">
        <f>today_valuedate</f>
        <v>43340</v>
      </c>
      <c r="F32" t="s">
        <v>2431</v>
      </c>
      <c r="G32" t="s">
        <v>2426</v>
      </c>
      <c r="H32" s="188">
        <v>1.2326E-2</v>
      </c>
      <c r="I32" s="188">
        <v>1.6899999999999998E-2</v>
      </c>
      <c r="J32" s="196">
        <f>H32*$B$37</f>
        <v>2.95824E-3</v>
      </c>
      <c r="K32" s="196">
        <f>I32*$B$37</f>
        <v>4.0559999999999997E-3</v>
      </c>
    </row>
    <row r="33" spans="1:14" ht="15">
      <c r="A33" s="218" t="s">
        <v>2276</v>
      </c>
      <c r="B33" s="183">
        <f>EDATE(B32,18)</f>
        <v>43889</v>
      </c>
      <c r="C33" s="216">
        <f>(B33-B32)/365</f>
        <v>1.5041095890410958</v>
      </c>
      <c r="G33" t="s">
        <v>2429</v>
      </c>
      <c r="J33" s="195">
        <v>2E-3</v>
      </c>
      <c r="K33" s="195">
        <v>2.7000000000000001E-3</v>
      </c>
      <c r="L33" s="188">
        <v>4.4000000000000003E-3</v>
      </c>
      <c r="M33" s="188"/>
      <c r="N33" s="188">
        <v>3.7000000000000002E-3</v>
      </c>
    </row>
    <row r="34" spans="1:14" ht="15">
      <c r="A34" s="218" t="s">
        <v>2404</v>
      </c>
      <c r="B34" s="182">
        <f>B15*0.9</f>
        <v>267.49800000000005</v>
      </c>
      <c r="C34" s="192">
        <f>B34/$B$15</f>
        <v>0.9</v>
      </c>
      <c r="D34" s="34">
        <f>B34/$B$15</f>
        <v>0.9</v>
      </c>
    </row>
    <row r="35" spans="1:14" ht="15">
      <c r="A35" s="219" t="s">
        <v>2408</v>
      </c>
      <c r="B35" s="182">
        <f>B15*(115%+3%)</f>
        <v>350.71960000000001</v>
      </c>
      <c r="C35" s="192">
        <f>B35/$B$15</f>
        <v>1.18</v>
      </c>
      <c r="D35" s="34">
        <f>B35/$B$15</f>
        <v>1.18</v>
      </c>
      <c r="F35" t="s">
        <v>2430</v>
      </c>
      <c r="H35" s="188"/>
      <c r="I35" s="188"/>
      <c r="J35" s="195">
        <v>3.5999999999999999E-3</v>
      </c>
      <c r="K35" s="195">
        <v>2.5999999999999999E-3</v>
      </c>
      <c r="L35" s="188">
        <v>4.4000000000000003E-3</v>
      </c>
      <c r="M35" s="188"/>
      <c r="N35" s="188">
        <v>3.7000000000000002E-3</v>
      </c>
    </row>
    <row r="36" spans="1:14" ht="15">
      <c r="A36" s="127" t="s">
        <v>2409</v>
      </c>
      <c r="B36" s="154">
        <f>B15*B38/B37</f>
        <v>0</v>
      </c>
      <c r="D36" s="34">
        <f>B36/$B$15</f>
        <v>0</v>
      </c>
      <c r="H36" s="188">
        <v>2.2499999999999999E-2</v>
      </c>
      <c r="I36" s="188">
        <v>1.7000000000000001E-2</v>
      </c>
      <c r="J36" s="188">
        <f>H36*15%</f>
        <v>3.375E-3</v>
      </c>
      <c r="K36" s="188">
        <f>I36*15%</f>
        <v>2.5500000000000002E-3</v>
      </c>
    </row>
    <row r="37" spans="1:14" ht="15">
      <c r="A37" s="219" t="s">
        <v>2484</v>
      </c>
      <c r="B37" s="194">
        <v>0.24</v>
      </c>
    </row>
    <row r="38" spans="1:14" ht="15">
      <c r="A38" s="219" t="s">
        <v>2424</v>
      </c>
      <c r="B38" s="194">
        <v>0</v>
      </c>
    </row>
    <row r="39" spans="1:14" ht="15">
      <c r="A39" s="127" t="s">
        <v>2425</v>
      </c>
      <c r="B39" s="155">
        <f>B2/B15*B37</f>
        <v>9.6076132797007011E-3</v>
      </c>
      <c r="N39" s="188">
        <f>N33+N35</f>
        <v>7.4000000000000003E-3</v>
      </c>
    </row>
  </sheetData>
  <phoneticPr fontId="12" type="noConversion"/>
  <dataValidations count="6">
    <dataValidation type="list" allowBlank="1" showInputMessage="1" showErrorMessage="1" sqref="B20">
      <formula1>"BS(Closed-Form) 연속배당,Local Vol(FDM) 연속배당,Local Vol(FDM) 이산배당"</formula1>
    </dataValidation>
    <dataValidation type="list" allowBlank="1" showInputMessage="1" showErrorMessage="1" sqref="B3">
      <formula1>"C,P"</formula1>
    </dataValidation>
    <dataValidation type="list" allowBlank="1" showInputMessage="1" showErrorMessage="1" sqref="B13">
      <formula1>"KOSPI200,HSCEI,SX5E,S&amp;P500"</formula1>
    </dataValidation>
    <dataValidation type="list" allowBlank="1" showInputMessage="1" showErrorMessage="1" sqref="B28">
      <formula1>"1,2,3"</formula1>
    </dataValidation>
    <dataValidation type="list" allowBlank="1" showInputMessage="1" showErrorMessage="1" sqref="B4">
      <formula1>"U,D"</formula1>
    </dataValidation>
    <dataValidation type="list" allowBlank="1" showInputMessage="1" showErrorMessage="1" sqref="B5">
      <formula1>"I,O"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7" r:id="rId4" name="Button 5">
              <controlPr defaultSize="0" print="0" autoFill="0" autoPict="0" macro="[0]!Barrier">
                <anchor moveWithCells="1" sizeWithCells="1">
                  <from>
                    <xdr:col>4</xdr:col>
                    <xdr:colOff>619125</xdr:colOff>
                    <xdr:row>4</xdr:row>
                    <xdr:rowOff>133350</xdr:rowOff>
                  </from>
                  <to>
                    <xdr:col>6</xdr:col>
                    <xdr:colOff>495300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5"/>
  <sheetViews>
    <sheetView workbookViewId="0">
      <selection activeCell="D19" sqref="D19"/>
    </sheetView>
  </sheetViews>
  <sheetFormatPr defaultRowHeight="13.5"/>
  <sheetData>
    <row r="1" spans="1:3">
      <c r="A1" s="11">
        <v>1</v>
      </c>
      <c r="B1" s="11">
        <v>2</v>
      </c>
      <c r="C1" s="11">
        <v>3</v>
      </c>
    </row>
    <row r="2" spans="1:3">
      <c r="A2" s="11">
        <v>4</v>
      </c>
      <c r="B2" s="11">
        <v>5</v>
      </c>
      <c r="C2" s="11">
        <v>6</v>
      </c>
    </row>
    <row r="3" spans="1:3">
      <c r="A3" s="11">
        <v>7</v>
      </c>
      <c r="B3" s="11">
        <v>8</v>
      </c>
      <c r="C3" s="11">
        <v>9</v>
      </c>
    </row>
    <row r="4" spans="1:3">
      <c r="A4" s="11">
        <v>10</v>
      </c>
      <c r="B4" s="11">
        <v>11</v>
      </c>
      <c r="C4" s="11">
        <v>12</v>
      </c>
    </row>
    <row r="10" spans="1:3">
      <c r="A10">
        <v>1</v>
      </c>
      <c r="B10">
        <v>3</v>
      </c>
      <c r="C10">
        <v>5</v>
      </c>
    </row>
    <row r="11" spans="1:3">
      <c r="A11">
        <v>5</v>
      </c>
      <c r="B11">
        <v>7</v>
      </c>
      <c r="C11">
        <v>9</v>
      </c>
    </row>
    <row r="12" spans="1:3">
      <c r="A12">
        <v>9</v>
      </c>
      <c r="B12">
        <v>11</v>
      </c>
      <c r="C12">
        <v>13</v>
      </c>
    </row>
    <row r="13" spans="1:3">
      <c r="A13">
        <v>13</v>
      </c>
      <c r="B13">
        <v>15</v>
      </c>
      <c r="C13">
        <v>17</v>
      </c>
    </row>
    <row r="15" spans="1:3">
      <c r="A15" s="221">
        <v>19</v>
      </c>
    </row>
  </sheetData>
  <phoneticPr fontId="1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test">
                <anchor moveWithCells="1" sizeWithCells="1">
                  <from>
                    <xdr:col>4</xdr:col>
                    <xdr:colOff>447675</xdr:colOff>
                    <xdr:row>3</xdr:row>
                    <xdr:rowOff>38100</xdr:rowOff>
                  </from>
                  <to>
                    <xdr:col>5</xdr:col>
                    <xdr:colOff>733425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단추2_Click">
                <anchor moveWithCells="1" sizeWithCells="1">
                  <from>
                    <xdr:col>8</xdr:col>
                    <xdr:colOff>200025</xdr:colOff>
                    <xdr:row>9</xdr:row>
                    <xdr:rowOff>142875</xdr:rowOff>
                  </from>
                  <to>
                    <xdr:col>9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4CE2A411AEE294CBAE0DF84741E14B1" ma:contentTypeVersion="0" ma:contentTypeDescription="새 문서를 만듭니다." ma:contentTypeScope="" ma:versionID="93b42620c6435d152247c8b3cf6db28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8509c16e2068e4d5d0612c501c1975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55A20C-48B3-4C26-80EF-F265FF71CC7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21A5FBF-7F2D-4D31-AB54-7D3D8FCD69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A75A32-FE13-4ABF-B0C9-36DE2818D9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76</vt:i4>
      </vt:variant>
    </vt:vector>
  </HeadingPairs>
  <TitlesOfParts>
    <vt:vector size="91" baseType="lpstr">
      <vt:lpstr>Para</vt:lpstr>
      <vt:lpstr>Imvol</vt:lpstr>
      <vt:lpstr>rate</vt:lpstr>
      <vt:lpstr>div</vt:lpstr>
      <vt:lpstr>BDiv</vt:lpstr>
      <vt:lpstr>discreteDiv</vt:lpstr>
      <vt:lpstr>BDiv_RAW</vt:lpstr>
      <vt:lpstr>What's new</vt:lpstr>
      <vt:lpstr>KOSPI</vt:lpstr>
      <vt:lpstr>KOSPI_HSCEI</vt:lpstr>
      <vt:lpstr>EuroVanilla</vt:lpstr>
      <vt:lpstr>Asian</vt:lpstr>
      <vt:lpstr>AmeVanilla</vt:lpstr>
      <vt:lpstr>BarrierOption</vt:lpstr>
      <vt:lpstr>test</vt:lpstr>
      <vt:lpstr>american_cp</vt:lpstr>
      <vt:lpstr>asian_cp</vt:lpstr>
      <vt:lpstr>auto_mode</vt:lpstr>
      <vt:lpstr>auto_numMC</vt:lpstr>
      <vt:lpstr>bar_bsdividend</vt:lpstr>
      <vt:lpstr>bar_bsrate</vt:lpstr>
      <vt:lpstr>bar_bsvol</vt:lpstr>
      <vt:lpstr>discrete_dividend</vt:lpstr>
      <vt:lpstr>discreteBDiv_HSCEI</vt:lpstr>
      <vt:lpstr>discreteBDiv_KP200</vt:lpstr>
      <vt:lpstr>discreteBDiv_SP500</vt:lpstr>
      <vt:lpstr>discreteBDiv_SX5E</vt:lpstr>
      <vt:lpstr>div_hscei</vt:lpstr>
      <vt:lpstr>div_hscei_term</vt:lpstr>
      <vt:lpstr>div_kospi</vt:lpstr>
      <vt:lpstr>div_kospi_term</vt:lpstr>
      <vt:lpstr>div_sp500</vt:lpstr>
      <vt:lpstr>div_sp500_term</vt:lpstr>
      <vt:lpstr>div_sx5e</vt:lpstr>
      <vt:lpstr>div_sx5e_term</vt:lpstr>
      <vt:lpstr>dividend1</vt:lpstr>
      <vt:lpstr>dividend2</vt:lpstr>
      <vt:lpstr>dividend3</vt:lpstr>
      <vt:lpstr>dividend4</vt:lpstr>
      <vt:lpstr>divTenor1</vt:lpstr>
      <vt:lpstr>divTenor2</vt:lpstr>
      <vt:lpstr>divTenor3</vt:lpstr>
      <vt:lpstr>divTenor4</vt:lpstr>
      <vt:lpstr>impliedvol_hscei</vt:lpstr>
      <vt:lpstr>impliedvol_kospi</vt:lpstr>
      <vt:lpstr>impliedvol_moneyness_hscei</vt:lpstr>
      <vt:lpstr>impliedvol_moneyness_kospi</vt:lpstr>
      <vt:lpstr>impliedvol_moneyness_sp500</vt:lpstr>
      <vt:lpstr>impliedvol_moneyness_sx5e</vt:lpstr>
      <vt:lpstr>impliedvol_sp500</vt:lpstr>
      <vt:lpstr>impliedvol_strike_hscei</vt:lpstr>
      <vt:lpstr>impliedvol_strike_kospi</vt:lpstr>
      <vt:lpstr>impliedvol_strike_sp500</vt:lpstr>
      <vt:lpstr>impliedvol_strike_sx5e</vt:lpstr>
      <vt:lpstr>impliedvol_sx5e</vt:lpstr>
      <vt:lpstr>impliedvol_term_hscei</vt:lpstr>
      <vt:lpstr>impliedvol_term_kospi</vt:lpstr>
      <vt:lpstr>impliedvol_term_sp500</vt:lpstr>
      <vt:lpstr>impliedvol_term_sx5e</vt:lpstr>
      <vt:lpstr>ivArea1</vt:lpstr>
      <vt:lpstr>ivArea2</vt:lpstr>
      <vt:lpstr>ivArea3</vt:lpstr>
      <vt:lpstr>ivArea4</vt:lpstr>
      <vt:lpstr>ivStrike1</vt:lpstr>
      <vt:lpstr>ivStrike2</vt:lpstr>
      <vt:lpstr>ivStrike3</vt:lpstr>
      <vt:lpstr>ivStrike4</vt:lpstr>
      <vt:lpstr>ivTerm1</vt:lpstr>
      <vt:lpstr>ivTerm2</vt:lpstr>
      <vt:lpstr>ivTerm3</vt:lpstr>
      <vt:lpstr>ivTerm4</vt:lpstr>
      <vt:lpstr>rate_eur</vt:lpstr>
      <vt:lpstr>rate_eur_term</vt:lpstr>
      <vt:lpstr>rate_hkd_irs</vt:lpstr>
      <vt:lpstr>rate_hkd_irs_term</vt:lpstr>
      <vt:lpstr>rate_krw_gov</vt:lpstr>
      <vt:lpstr>rate_krw_gov_term</vt:lpstr>
      <vt:lpstr>rate_usd</vt:lpstr>
      <vt:lpstr>rate_usd_term</vt:lpstr>
      <vt:lpstr>rfRateTenor1</vt:lpstr>
      <vt:lpstr>rfRateTenor2</vt:lpstr>
      <vt:lpstr>rfRateTenor3</vt:lpstr>
      <vt:lpstr>rfRateTenor4</vt:lpstr>
      <vt:lpstr>riskFree1</vt:lpstr>
      <vt:lpstr>riskFree2</vt:lpstr>
      <vt:lpstr>riskFree3</vt:lpstr>
      <vt:lpstr>riskFree4</vt:lpstr>
      <vt:lpstr>rng_hkd_irs_spot</vt:lpstr>
      <vt:lpstr>rng_ktb_spot</vt:lpstr>
      <vt:lpstr>spot</vt:lpstr>
      <vt:lpstr>today_valuedate</vt:lpstr>
    </vt:vector>
  </TitlesOfParts>
  <Company>SP팀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jh70035@gmail.com</cp:lastModifiedBy>
  <cp:lastPrinted>2013-04-25T01:50:42Z</cp:lastPrinted>
  <dcterms:created xsi:type="dcterms:W3CDTF">2008-10-28T01:30:12Z</dcterms:created>
  <dcterms:modified xsi:type="dcterms:W3CDTF">2020-01-23T08:46:56Z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0x010100F4CE2A411AEE294CBAE0DF84741E14B1</vt:lpwstr>
  </property>
</Properties>
</file>