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4. 세금계산서 관련\세금계산서 대상\"/>
    </mc:Choice>
  </mc:AlternateContent>
  <bookViews>
    <workbookView xWindow="0" yWindow="0" windowWidth="28800" windowHeight="11730"/>
  </bookViews>
  <sheets>
    <sheet name="2023년 Project" sheetId="5" r:id="rId1"/>
    <sheet name="2023년" sheetId="3" r:id="rId2"/>
    <sheet name="2022년" sheetId="2" r:id="rId3"/>
    <sheet name="2020년" sheetId="1" r:id="rId4"/>
  </sheets>
  <definedNames>
    <definedName name="_xlnm._FilterDatabase" localSheetId="3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5" l="1"/>
  <c r="H57" i="5" s="1"/>
  <c r="G51" i="5"/>
  <c r="H51" i="5" s="1"/>
  <c r="G45" i="5"/>
  <c r="H45" i="5" s="1"/>
  <c r="G39" i="5"/>
  <c r="H39" i="5" s="1"/>
  <c r="X80" i="5"/>
  <c r="V80" i="5"/>
  <c r="U80" i="5"/>
  <c r="T80" i="5"/>
  <c r="S80" i="5"/>
  <c r="R80" i="5"/>
  <c r="Q80" i="5"/>
  <c r="P80" i="5"/>
  <c r="O80" i="5"/>
  <c r="N80" i="5"/>
  <c r="M80" i="5"/>
  <c r="L80" i="5"/>
  <c r="J80" i="5" s="1"/>
  <c r="K80" i="5"/>
  <c r="J79" i="5"/>
  <c r="J78" i="5"/>
  <c r="J77" i="5"/>
  <c r="J76" i="5"/>
  <c r="J75" i="5"/>
  <c r="G75" i="5"/>
  <c r="X74" i="5"/>
  <c r="V74" i="5"/>
  <c r="U74" i="5"/>
  <c r="T74" i="5"/>
  <c r="S74" i="5"/>
  <c r="R74" i="5"/>
  <c r="Q74" i="5"/>
  <c r="P74" i="5"/>
  <c r="O74" i="5"/>
  <c r="N74" i="5"/>
  <c r="M74" i="5"/>
  <c r="L74" i="5"/>
  <c r="J74" i="5" s="1"/>
  <c r="K74" i="5"/>
  <c r="J73" i="5"/>
  <c r="J72" i="5"/>
  <c r="J71" i="5"/>
  <c r="J70" i="5"/>
  <c r="J69" i="5"/>
  <c r="G69" i="5"/>
  <c r="X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 s="1"/>
  <c r="J67" i="5"/>
  <c r="J66" i="5"/>
  <c r="J65" i="5"/>
  <c r="J64" i="5"/>
  <c r="J63" i="5"/>
  <c r="G63" i="5"/>
  <c r="H63" i="5" s="1"/>
  <c r="X62" i="5"/>
  <c r="V62" i="5"/>
  <c r="U62" i="5"/>
  <c r="T62" i="5"/>
  <c r="S62" i="5"/>
  <c r="R62" i="5"/>
  <c r="Q62" i="5"/>
  <c r="P62" i="5"/>
  <c r="O62" i="5"/>
  <c r="N62" i="5"/>
  <c r="M62" i="5"/>
  <c r="L62" i="5"/>
  <c r="J62" i="5" s="1"/>
  <c r="K62" i="5"/>
  <c r="J61" i="5"/>
  <c r="J60" i="5"/>
  <c r="J59" i="5"/>
  <c r="J58" i="5"/>
  <c r="J57" i="5"/>
  <c r="X56" i="5"/>
  <c r="V56" i="5"/>
  <c r="U56" i="5"/>
  <c r="T56" i="5"/>
  <c r="S56" i="5"/>
  <c r="R56" i="5"/>
  <c r="Q56" i="5"/>
  <c r="P56" i="5"/>
  <c r="O56" i="5"/>
  <c r="N56" i="5"/>
  <c r="M56" i="5"/>
  <c r="L56" i="5"/>
  <c r="J56" i="5" s="1"/>
  <c r="K56" i="5"/>
  <c r="J55" i="5"/>
  <c r="J54" i="5"/>
  <c r="J53" i="5"/>
  <c r="J52" i="5"/>
  <c r="J51" i="5"/>
  <c r="X50" i="5"/>
  <c r="V50" i="5"/>
  <c r="U50" i="5"/>
  <c r="T50" i="5"/>
  <c r="S50" i="5"/>
  <c r="R50" i="5"/>
  <c r="Q50" i="5"/>
  <c r="P50" i="5"/>
  <c r="O50" i="5"/>
  <c r="N50" i="5"/>
  <c r="M50" i="5"/>
  <c r="L50" i="5"/>
  <c r="J50" i="5" s="1"/>
  <c r="K50" i="5"/>
  <c r="J49" i="5"/>
  <c r="J48" i="5"/>
  <c r="J47" i="5"/>
  <c r="J46" i="5"/>
  <c r="J45" i="5"/>
  <c r="X44" i="5"/>
  <c r="V44" i="5"/>
  <c r="U44" i="5"/>
  <c r="T44" i="5"/>
  <c r="S44" i="5"/>
  <c r="R44" i="5"/>
  <c r="Q44" i="5"/>
  <c r="P44" i="5"/>
  <c r="O44" i="5"/>
  <c r="N44" i="5"/>
  <c r="M44" i="5"/>
  <c r="L44" i="5"/>
  <c r="J44" i="5" s="1"/>
  <c r="K44" i="5"/>
  <c r="J43" i="5"/>
  <c r="J42" i="5"/>
  <c r="J41" i="5"/>
  <c r="J40" i="5"/>
  <c r="J39" i="5"/>
  <c r="H75" i="5" l="1"/>
  <c r="H69" i="5"/>
  <c r="E20" i="3"/>
  <c r="F20" i="3" s="1"/>
  <c r="E19" i="3"/>
  <c r="F19" i="3" s="1"/>
  <c r="E22" i="3"/>
  <c r="G3" i="5" l="1"/>
  <c r="G9" i="5"/>
  <c r="G15" i="5"/>
  <c r="G21" i="5"/>
  <c r="G27" i="5"/>
  <c r="H27" i="5" s="1"/>
  <c r="G33" i="5"/>
  <c r="F22" i="3" l="1"/>
  <c r="X27" i="5" l="1"/>
  <c r="X38" i="5" l="1"/>
  <c r="V38" i="5"/>
  <c r="U38" i="5"/>
  <c r="T38" i="5"/>
  <c r="S38" i="5"/>
  <c r="R38" i="5"/>
  <c r="Q38" i="5"/>
  <c r="P38" i="5"/>
  <c r="O38" i="5"/>
  <c r="N38" i="5"/>
  <c r="M38" i="5"/>
  <c r="L38" i="5"/>
  <c r="K38" i="5"/>
  <c r="J38" i="5" s="1"/>
  <c r="H33" i="5" s="1"/>
  <c r="J37" i="5"/>
  <c r="J36" i="5"/>
  <c r="J35" i="5"/>
  <c r="J34" i="5"/>
  <c r="J33" i="5"/>
  <c r="X32" i="5" l="1"/>
  <c r="X26" i="5"/>
  <c r="X20" i="5"/>
  <c r="X14" i="5"/>
  <c r="X8" i="5"/>
  <c r="H9" i="5"/>
  <c r="H3" i="5" l="1"/>
  <c r="H15" i="5"/>
  <c r="V32" i="5" l="1"/>
  <c r="U32" i="5"/>
  <c r="T32" i="5"/>
  <c r="S32" i="5"/>
  <c r="R32" i="5"/>
  <c r="Q32" i="5"/>
  <c r="P32" i="5"/>
  <c r="O32" i="5"/>
  <c r="N32" i="5"/>
  <c r="M32" i="5"/>
  <c r="L32" i="5"/>
  <c r="J32" i="5" s="1"/>
  <c r="K32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V20" i="5"/>
  <c r="U20" i="5"/>
  <c r="T20" i="5"/>
  <c r="S20" i="5"/>
  <c r="R20" i="5"/>
  <c r="Q20" i="5"/>
  <c r="P20" i="5"/>
  <c r="O20" i="5"/>
  <c r="N20" i="5"/>
  <c r="M20" i="5"/>
  <c r="L20" i="5"/>
  <c r="J20" i="5" s="1"/>
  <c r="K20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M8" i="5"/>
  <c r="N8" i="5"/>
  <c r="O8" i="5"/>
  <c r="P8" i="5"/>
  <c r="Q8" i="5"/>
  <c r="R8" i="5"/>
  <c r="S8" i="5"/>
  <c r="T8" i="5"/>
  <c r="U8" i="5"/>
  <c r="V8" i="5"/>
  <c r="K8" i="5"/>
  <c r="L8" i="5"/>
  <c r="J31" i="5" l="1"/>
  <c r="J30" i="5"/>
  <c r="J29" i="5"/>
  <c r="J28" i="5"/>
  <c r="J27" i="5"/>
  <c r="J25" i="5"/>
  <c r="J24" i="5"/>
  <c r="J23" i="5"/>
  <c r="J22" i="5"/>
  <c r="J21" i="5"/>
  <c r="H21" i="5"/>
  <c r="J19" i="5"/>
  <c r="J18" i="5"/>
  <c r="J17" i="5"/>
  <c r="J16" i="5"/>
  <c r="J15" i="5"/>
  <c r="J13" i="5"/>
  <c r="J12" i="5"/>
  <c r="J11" i="5"/>
  <c r="J10" i="5"/>
  <c r="J9" i="5"/>
  <c r="J4" i="5"/>
  <c r="J5" i="5"/>
  <c r="J6" i="5"/>
  <c r="J7" i="5"/>
  <c r="J3" i="5"/>
  <c r="J8" i="5"/>
  <c r="E18" i="3" l="1"/>
  <c r="F18" i="3" s="1"/>
  <c r="E23" i="3"/>
  <c r="F23" i="3" s="1"/>
  <c r="F21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comments1.xml><?xml version="1.0" encoding="utf-8"?>
<comments xmlns="http://schemas.openxmlformats.org/spreadsheetml/2006/main">
  <authors>
    <author>jlake</author>
    <author>info1</author>
  </authors>
  <commentLis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계약금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추가비용에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실계약금액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돋움"/>
            <family val="3"/>
            <charset val="129"/>
          </rPr>
          <t>환율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빈값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F27" authorId="1" shapeId="0">
      <text>
        <r>
          <rPr>
            <b/>
            <sz val="9"/>
            <color indexed="81"/>
            <rFont val="돋움"/>
            <family val="3"/>
            <charset val="129"/>
          </rPr>
          <t>인도</t>
        </r>
        <r>
          <rPr>
            <b/>
            <sz val="9"/>
            <color indexed="81"/>
            <rFont val="Tahoma"/>
            <family val="2"/>
          </rPr>
          <t xml:space="preserve"> : 2023.03.01~2024.02.28
</t>
        </r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>1,2 : 2023.05.01~2024.04.30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9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3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3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4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4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4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52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3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58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9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6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6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7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7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7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7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</commentList>
</comments>
</file>

<file path=xl/sharedStrings.xml><?xml version="1.0" encoding="utf-8"?>
<sst xmlns="http://schemas.openxmlformats.org/spreadsheetml/2006/main" count="617" uniqueCount="245">
  <si>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</si>
  <si>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</si>
  <si>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</si>
  <si>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</si>
  <si>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</si>
  <si>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</si>
  <si>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</si>
  <si>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</si>
  <si>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</si>
  <si>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</si>
  <si>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</si>
  <si>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</si>
  <si>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</si>
  <si>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</si>
  <si>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</si>
  <si>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</si>
  <si>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</si>
  <si>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</si>
  <si>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</si>
  <si>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</si>
  <si>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</si>
  <si>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</si>
  <si>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</si>
  <si>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</si>
  <si>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</si>
  <si>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</si>
  <si>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</si>
  <si>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</si>
  <si>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</si>
  <si>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</si>
  <si>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</si>
  <si>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</si>
  <si>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</si>
  <si>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</si>
  <si>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</si>
  <si>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</si>
  <si>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</si>
  <si>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</si>
  <si>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</si>
  <si>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</si>
  <si>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</si>
  <si>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</si>
  <si>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</si>
  <si>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</si>
  <si>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</si>
  <si>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</si>
  <si>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</si>
  <si>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</si>
  <si>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</si>
  <si>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</si>
  <si>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</si>
  <si>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</si>
  <si>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</si>
  <si>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</si>
  <si>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</si>
  <si>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</si>
  <si>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</si>
  <si>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</si>
  <si>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</si>
  <si>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</si>
  <si>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</si>
  <si>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</si>
  <si>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</si>
  <si>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</si>
  <si>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</si>
  <si>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</si>
  <si>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</si>
  <si>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</si>
  <si>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</si>
  <si>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</si>
  <si>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</si>
  <si>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</si>
  <si>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</si>
  <si>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</si>
  <si>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</si>
  <si>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</si>
  <si>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</si>
  <si>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</si>
  <si>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</si>
  <si>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</si>
  <si>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</si>
  <si>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</si>
  <si>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</si>
  <si>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</si>
  <si>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</si>
  <si>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</si>
  <si>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</si>
  <si>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</si>
  <si>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</si>
  <si>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</si>
  <si>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</si>
  <si>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</si>
  <si>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</si>
  <si>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</si>
  <si>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</si>
  <si>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</si>
  <si>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</si>
  <si>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</si>
  <si>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</si>
  <si>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</si>
  <si>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</si>
  <si>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</si>
  <si>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</si>
  <si>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</si>
  <si>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</si>
  <si>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</si>
  <si>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</si>
  <si>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</si>
  <si>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</si>
  <si>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</si>
  <si>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</si>
  <si>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</si>
  <si>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</si>
  <si>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</si>
  <si>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</si>
  <si>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</si>
  <si>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</si>
  <si>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</si>
  <si>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</si>
  <si>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</si>
  <si>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</si>
  <si>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</si>
  <si>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</si>
  <si>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</si>
  <si>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</si>
  <si>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</si>
  <si>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</si>
  <si>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</si>
  <si>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</si>
  <si>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</si>
  <si>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</si>
  <si>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</si>
  <si>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</si>
  <si>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</si>
  <si>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</si>
  <si>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</si>
  <si>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</si>
  <si>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</si>
  <si>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</si>
  <si>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</si>
  <si>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</si>
  <si>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</si>
  <si>
    <t>2022.03월부로 계약 종료</t>
    <phoneticPr fontId="3" type="noConversion"/>
  </si>
  <si>
    <t>계</t>
    <phoneticPr fontId="3" type="noConversion"/>
  </si>
  <si>
    <t>비고</t>
    <phoneticPr fontId="3" type="noConversion"/>
  </si>
  <si>
    <t>총계약금액</t>
    <phoneticPr fontId="3" type="noConversion"/>
  </si>
  <si>
    <t>계약기간</t>
    <phoneticPr fontId="3" type="noConversion"/>
  </si>
  <si>
    <t>베트남</t>
    <phoneticPr fontId="3" type="noConversion"/>
  </si>
  <si>
    <t>- 프로젝트 관리</t>
    <phoneticPr fontId="3" type="noConversion"/>
  </si>
  <si>
    <t>고객사</t>
    <phoneticPr fontId="3" type="noConversion"/>
  </si>
  <si>
    <t>4대보험</t>
    <phoneticPr fontId="3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</si>
  <si>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</si>
  <si>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</si>
  <si>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</si>
  <si>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</si>
  <si>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</si>
  <si>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</si>
  <si>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</si>
  <si>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</si>
  <si>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</si>
  <si>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</si>
  <si>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</si>
  <si>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손익금액</t>
    <phoneticPr fontId="3" type="noConversion"/>
  </si>
  <si>
    <t>두산전자</t>
    <phoneticPr fontId="3" type="noConversion"/>
  </si>
  <si>
    <t>결재조건</t>
    <phoneticPr fontId="3" type="noConversion"/>
  </si>
  <si>
    <t>계약후 계약금(30%), 중간보고 후 중도금(40%), 완료보고 후잔금(30%)</t>
    <phoneticPr fontId="3" type="noConversion"/>
  </si>
  <si>
    <t>투입인력</t>
    <phoneticPr fontId="3" type="noConversion"/>
  </si>
  <si>
    <t>(P)신현철, 서영우, 박한수, 조광호</t>
    <phoneticPr fontId="3" type="noConversion"/>
  </si>
  <si>
    <t>FLEX-ERP</t>
    <phoneticPr fontId="3" type="noConversion"/>
  </si>
  <si>
    <t>계약명</t>
    <phoneticPr fontId="3" type="noConversion"/>
  </si>
  <si>
    <t>인 건 비</t>
    <phoneticPr fontId="3" type="noConversion"/>
  </si>
  <si>
    <t>고 정 비</t>
    <phoneticPr fontId="3" type="noConversion"/>
  </si>
  <si>
    <t>경    비</t>
    <phoneticPr fontId="3" type="noConversion"/>
  </si>
  <si>
    <t>수    당</t>
    <phoneticPr fontId="3" type="noConversion"/>
  </si>
  <si>
    <t>합   계</t>
    <phoneticPr fontId="3" type="noConversion"/>
  </si>
  <si>
    <t>세발일자</t>
    <phoneticPr fontId="3" type="noConversion"/>
  </si>
  <si>
    <t>순번</t>
    <phoneticPr fontId="3" type="noConversion"/>
  </si>
  <si>
    <t>신성 C&amp;T</t>
    <phoneticPr fontId="3" type="noConversion"/>
  </si>
  <si>
    <t>인도, 베트남1,2공장</t>
    <phoneticPr fontId="3" type="noConversion"/>
  </si>
  <si>
    <t>(P)김태준, 장복래, 임채홍, 최홍석, 장영훈, 전호수, 박현서, 최서영</t>
    <phoneticPr fontId="3" type="noConversion"/>
  </si>
  <si>
    <t>대원산업</t>
    <phoneticPr fontId="3" type="noConversion"/>
  </si>
  <si>
    <t>잔금(100%)</t>
  </si>
  <si>
    <t>잔금(100%)</t>
    <phoneticPr fontId="3" type="noConversion"/>
  </si>
  <si>
    <t>안산</t>
    <phoneticPr fontId="3" type="noConversion"/>
  </si>
  <si>
    <t>3,4열 재고관리</t>
    <phoneticPr fontId="3" type="noConversion"/>
  </si>
  <si>
    <t>서산</t>
    <phoneticPr fontId="3" type="noConversion"/>
  </si>
  <si>
    <t>서산공장 YB CUV POP</t>
    <phoneticPr fontId="3" type="noConversion"/>
  </si>
  <si>
    <t>안산</t>
    <phoneticPr fontId="3" type="noConversion"/>
  </si>
  <si>
    <t>토오크공정관리</t>
    <phoneticPr fontId="3" type="noConversion"/>
  </si>
  <si>
    <t>전호수, 김성민, 고희윤, 최서영</t>
    <phoneticPr fontId="3" type="noConversion"/>
  </si>
  <si>
    <t>전호수, 김성민</t>
    <phoneticPr fontId="3" type="noConversion"/>
  </si>
  <si>
    <t>전호수, 김성민</t>
    <phoneticPr fontId="3" type="noConversion"/>
  </si>
  <si>
    <t>추가 PDA 금액 포함</t>
    <phoneticPr fontId="3" type="noConversion"/>
  </si>
  <si>
    <t>투입시작</t>
    <phoneticPr fontId="3" type="noConversion"/>
  </si>
  <si>
    <t>M0</t>
    <phoneticPr fontId="3" type="noConversion"/>
  </si>
  <si>
    <t>계약금/추가비용</t>
    <phoneticPr fontId="3" type="noConversion"/>
  </si>
  <si>
    <t>우리 VINA</t>
    <phoneticPr fontId="3" type="noConversion"/>
  </si>
  <si>
    <t>2023.02.22~
2023.10.31</t>
    <phoneticPr fontId="3" type="noConversion"/>
  </si>
  <si>
    <t>FLEX-Manufacturing</t>
    <phoneticPr fontId="3" type="noConversion"/>
  </si>
  <si>
    <t>계약후 계약금(30%), 중간보고 후 중도금(30%), 완료보고 후잔금(40%)</t>
    <phoneticPr fontId="3" type="noConversion"/>
  </si>
  <si>
    <t>계약금 238,000,000원
패키지 150,000,000원</t>
    <phoneticPr fontId="3" type="noConversion"/>
  </si>
  <si>
    <t>인도 430,000,000원
베트남1 410,000,000원
베트남2 410,000,000원</t>
    <phoneticPr fontId="3" type="noConversion"/>
  </si>
  <si>
    <t>2023.03.01~
2024.02.28</t>
    <phoneticPr fontId="3" type="noConversion"/>
  </si>
  <si>
    <t>2023.03.02~
2023.08.16</t>
    <phoneticPr fontId="3" type="noConversion"/>
  </si>
  <si>
    <t>원화로 496,000,000원
환율 1,225적용</t>
    <phoneticPr fontId="3" type="noConversion"/>
  </si>
  <si>
    <t>위해 세일전자</t>
    <phoneticPr fontId="3" type="noConversion"/>
  </si>
  <si>
    <t>통합정보시스템(FLEX-ERP) 유지보수료</t>
    <phoneticPr fontId="3" type="noConversion"/>
  </si>
  <si>
    <t>통합정보시스템(FLEX-ERP) 유지보수료</t>
    <phoneticPr fontId="3" type="noConversion"/>
  </si>
  <si>
    <t>김종철, 김성민, 종희선</t>
    <phoneticPr fontId="3" type="noConversion"/>
  </si>
  <si>
    <t>23023-03-05</t>
    <phoneticPr fontId="3" type="noConversion"/>
  </si>
  <si>
    <t>잔금 : 2023.05.31</t>
    <phoneticPr fontId="3" type="noConversion"/>
  </si>
  <si>
    <t>유트로닉스㈜</t>
    <phoneticPr fontId="3" type="noConversion"/>
  </si>
  <si>
    <t>㈜한도</t>
    <phoneticPr fontId="3" type="noConversion"/>
  </si>
  <si>
    <t>(2023-07)ERP 유지보수료</t>
    <phoneticPr fontId="3" type="noConversion"/>
  </si>
  <si>
    <t>6% 세금 포함</t>
    <phoneticPr fontId="3" type="noConversion"/>
  </si>
  <si>
    <t>토빅스</t>
    <phoneticPr fontId="3" type="noConversion"/>
  </si>
  <si>
    <t>비에이치</t>
    <phoneticPr fontId="3" type="noConversion"/>
  </si>
  <si>
    <t>한국</t>
    <phoneticPr fontId="3" type="noConversion"/>
  </si>
  <si>
    <t>한국</t>
    <phoneticPr fontId="3" type="noConversion"/>
  </si>
  <si>
    <t>비에이치 EVS</t>
    <phoneticPr fontId="3" type="noConversion"/>
  </si>
  <si>
    <t>두산전자</t>
    <phoneticPr fontId="3" type="noConversion"/>
  </si>
  <si>
    <t>베트남</t>
    <phoneticPr fontId="3" type="noConversion"/>
  </si>
  <si>
    <t>미국</t>
    <phoneticPr fontId="3" type="noConversion"/>
  </si>
  <si>
    <t>추정원가</t>
    <phoneticPr fontId="3" type="noConversion"/>
  </si>
  <si>
    <t>법인물류</t>
    <phoneticPr fontId="3" type="noConversion"/>
  </si>
  <si>
    <t>2023.05.15~2023.12.14</t>
    <phoneticPr fontId="3" type="noConversion"/>
  </si>
  <si>
    <t>장영훈, 전호수, 최서영, 김종민, 윤예슬, 손경진, 이영미</t>
    <phoneticPr fontId="3" type="noConversion"/>
  </si>
  <si>
    <t>원가관리
고도화</t>
    <phoneticPr fontId="3" type="noConversion"/>
  </si>
  <si>
    <t>2023.07.01~2023.10.31</t>
    <phoneticPr fontId="3" type="noConversion"/>
  </si>
  <si>
    <t>2023.04.01~2023.11.30</t>
    <phoneticPr fontId="3" type="noConversion"/>
  </si>
  <si>
    <t>한국</t>
    <phoneticPr fontId="3" type="noConversion"/>
  </si>
  <si>
    <t>중국</t>
    <phoneticPr fontId="3" type="noConversion"/>
  </si>
  <si>
    <t>계약후 계약금(50%), 완료보고 후잔금(50%)</t>
    <phoneticPr fontId="3" type="noConversion"/>
  </si>
  <si>
    <t>2023.06.01~2023.07.31</t>
    <phoneticPr fontId="3" type="noConversion"/>
  </si>
  <si>
    <t>2023.01.01~2023.06.30</t>
    <phoneticPr fontId="3" type="noConversion"/>
  </si>
  <si>
    <t>원화로 115,000,000원
환율 1,260.7적용</t>
    <phoneticPr fontId="3" type="noConversion"/>
  </si>
  <si>
    <t>원화로 103,500,000원
환율 1,260.7적용</t>
    <phoneticPr fontId="3" type="noConversion"/>
  </si>
  <si>
    <t>계약금 : 2023.07.20</t>
    <phoneticPr fontId="3" type="noConversion"/>
  </si>
  <si>
    <t>계약금 : 2023.07.14</t>
    <phoneticPr fontId="3" type="noConversion"/>
  </si>
  <si>
    <t>계약금 : 2023.03.15 / 패키지 : 2023.03.20 / 중도금 : 2023.06.20 / 잔금 : 2023.08.11</t>
    <phoneticPr fontId="3" type="noConversion"/>
  </si>
  <si>
    <t>계약금 : 2023.02.17 / 중도금 : 2023.08.31(인도)</t>
    <phoneticPr fontId="3" type="noConversion"/>
  </si>
  <si>
    <t>계약금 : 2023.02.28 / 중도금 : 2023.08.30</t>
    <phoneticPr fontId="3" type="noConversion"/>
  </si>
  <si>
    <t>계약금 : 2023.06.13 / 중도금 : 2023.08.30</t>
    <phoneticPr fontId="3" type="noConversion"/>
  </si>
  <si>
    <t>계약금 : 2023.07.20</t>
    <phoneticPr fontId="3" type="noConversion"/>
  </si>
  <si>
    <t>계약금 : 2023.07.20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</si>
</sst>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yyyy\-mm\-dd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>
      <alignment vertical="center"/>
    </xf>
    <xf numFmtId="0" fontId="11" fillId="0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41" fontId="13" fillId="0" borderId="3" xfId="1" applyFont="1" applyFill="1" applyBorder="1">
      <alignment vertical="center"/>
    </xf>
    <xf numFmtId="0" fontId="13" fillId="0" borderId="3" xfId="0" applyFont="1" applyFill="1" applyBorder="1">
      <alignment vertical="center"/>
    </xf>
    <xf numFmtId="41" fontId="13" fillId="0" borderId="5" xfId="1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 wrapText="1"/>
    </xf>
    <xf numFmtId="41" fontId="13" fillId="0" borderId="3" xfId="1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center" vertical="center" wrapText="1"/>
    </xf>
    <xf numFmtId="41" fontId="13" fillId="10" borderId="6" xfId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41" fontId="14" fillId="0" borderId="11" xfId="1" applyFont="1" applyFill="1" applyBorder="1">
      <alignment vertical="center"/>
    </xf>
    <xf numFmtId="41" fontId="13" fillId="10" borderId="6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4" fillId="0" borderId="11" xfId="0" applyFont="1" applyFill="1" applyBorder="1">
      <alignment vertical="center"/>
    </xf>
    <xf numFmtId="0" fontId="13" fillId="10" borderId="10" xfId="0" applyFont="1" applyFill="1" applyBorder="1" applyAlignment="1">
      <alignment horizontal="center" vertical="center" wrapText="1"/>
    </xf>
    <xf numFmtId="41" fontId="14" fillId="0" borderId="3" xfId="1" applyFont="1" applyFill="1" applyBorder="1" applyAlignment="1">
      <alignment vertical="center" wrapText="1"/>
    </xf>
    <xf numFmtId="41" fontId="14" fillId="10" borderId="6" xfId="1" applyFont="1" applyFill="1" applyBorder="1" applyAlignment="1">
      <alignment horizontal="center" vertical="center" wrapText="1"/>
    </xf>
    <xf numFmtId="41" fontId="14" fillId="0" borderId="5" xfId="1" applyFont="1" applyFill="1" applyBorder="1" applyAlignment="1">
      <alignment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41" fontId="13" fillId="9" borderId="6" xfId="1" applyFont="1" applyFill="1" applyBorder="1" applyAlignment="1">
      <alignment horizontal="center" vertical="center"/>
    </xf>
    <xf numFmtId="41" fontId="13" fillId="0" borderId="5" xfId="1" applyFont="1" applyFill="1" applyBorder="1" applyAlignment="1">
      <alignment vertical="center" wrapText="1"/>
    </xf>
    <xf numFmtId="41" fontId="13" fillId="5" borderId="3" xfId="1" applyFont="1" applyFill="1" applyBorder="1" applyAlignment="1">
      <alignment vertical="center" wrapText="1"/>
    </xf>
    <xf numFmtId="41" fontId="14" fillId="5" borderId="3" xfId="1" applyFont="1" applyFill="1" applyBorder="1" applyAlignment="1">
      <alignment vertical="center" wrapText="1"/>
    </xf>
    <xf numFmtId="41" fontId="13" fillId="5" borderId="12" xfId="1" applyFont="1" applyFill="1" applyBorder="1" applyAlignment="1">
      <alignment vertical="center" wrapText="1"/>
    </xf>
    <xf numFmtId="41" fontId="14" fillId="5" borderId="12" xfId="1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1" applyNumberFormat="1" applyFont="1">
      <alignment vertical="center"/>
    </xf>
    <xf numFmtId="0" fontId="13" fillId="0" borderId="3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177" fontId="13" fillId="0" borderId="6" xfId="1" applyNumberFormat="1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" vertical="center" wrapText="1"/>
    </xf>
    <xf numFmtId="177" fontId="13" fillId="0" borderId="5" xfId="1" applyNumberFormat="1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2" fillId="0" borderId="17" xfId="0" quotePrefix="1" applyFont="1" applyFill="1" applyBorder="1" applyAlignment="1">
      <alignment horizontal="left" vertical="center" wrapText="1"/>
    </xf>
    <xf numFmtId="0" fontId="13" fillId="0" borderId="2" xfId="0" quotePrefix="1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0"/>
  <sheetViews>
    <sheetView tabSelected="1" zoomScaleNormal="100" workbookViewId="0">
      <pane xSplit="10" ySplit="2" topLeftCell="N54" activePane="bottomRight" state="frozen"/>
      <selection pane="topRight" activeCell="K1" sqref="K1"/>
      <selection pane="bottomLeft" activeCell="A3" sqref="A3"/>
      <selection pane="bottomRight" activeCell="C74" sqref="C74:H74"/>
    </sheetView>
  </sheetViews>
  <sheetFormatPr defaultRowHeight="15.95" customHeight="1" x14ac:dyDescent="0.3"/>
  <cols>
    <col min="1" max="1" width="4.625" style="62" customWidth="1"/>
    <col min="2" max="2" width="8.375" style="65" customWidth="1"/>
    <col min="3" max="3" width="6.875" style="67" customWidth="1"/>
    <col min="4" max="4" width="9.625" style="65" customWidth="1"/>
    <col min="5" max="5" width="12" style="65" customWidth="1"/>
    <col min="6" max="6" width="10.25" style="65" customWidth="1"/>
    <col min="7" max="7" width="12.875" style="66" bestFit="1" customWidth="1"/>
    <col min="8" max="8" width="14.25" style="80" bestFit="1" customWidth="1"/>
    <col min="9" max="9" width="8" style="74" bestFit="1" customWidth="1"/>
    <col min="10" max="10" width="12" style="61" customWidth="1"/>
    <col min="11" max="22" width="10.5" style="61" customWidth="1"/>
    <col min="23" max="23" width="18" style="62" bestFit="1" customWidth="1"/>
    <col min="24" max="24" width="15.25" style="61" bestFit="1" customWidth="1"/>
    <col min="25" max="16384" width="9" style="62"/>
  </cols>
  <sheetData>
    <row r="1" spans="1:24" s="60" customFormat="1" ht="15.95" customHeight="1" x14ac:dyDescent="0.3">
      <c r="A1" s="121" t="s">
        <v>148</v>
      </c>
      <c r="B1" s="121"/>
      <c r="C1" s="121"/>
      <c r="D1" s="121"/>
      <c r="E1" s="122"/>
      <c r="F1" s="63"/>
      <c r="G1" s="64"/>
      <c r="H1" s="78"/>
      <c r="I1" s="73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X1" s="59"/>
    </row>
    <row r="2" spans="1:24" s="75" customFormat="1" ht="15.95" customHeight="1" x14ac:dyDescent="0.3">
      <c r="A2" s="77" t="s">
        <v>176</v>
      </c>
      <c r="B2" s="123" t="s">
        <v>149</v>
      </c>
      <c r="C2" s="123"/>
      <c r="D2" s="124"/>
      <c r="E2" s="77" t="s">
        <v>169</v>
      </c>
      <c r="F2" s="68" t="s">
        <v>146</v>
      </c>
      <c r="G2" s="72" t="s">
        <v>145</v>
      </c>
      <c r="H2" s="79" t="s">
        <v>162</v>
      </c>
      <c r="I2" s="68" t="s">
        <v>36</v>
      </c>
      <c r="J2" s="69" t="s">
        <v>143</v>
      </c>
      <c r="K2" s="69" t="s">
        <v>194</v>
      </c>
      <c r="L2" s="69" t="s">
        <v>151</v>
      </c>
      <c r="M2" s="69" t="s">
        <v>152</v>
      </c>
      <c r="N2" s="69" t="s">
        <v>153</v>
      </c>
      <c r="O2" s="69" t="s">
        <v>154</v>
      </c>
      <c r="P2" s="69" t="s">
        <v>155</v>
      </c>
      <c r="Q2" s="69" t="s">
        <v>156</v>
      </c>
      <c r="R2" s="69" t="s">
        <v>157</v>
      </c>
      <c r="S2" s="69" t="s">
        <v>158</v>
      </c>
      <c r="T2" s="69" t="s">
        <v>159</v>
      </c>
      <c r="U2" s="69" t="s">
        <v>160</v>
      </c>
      <c r="V2" s="69" t="s">
        <v>161</v>
      </c>
      <c r="W2" s="70" t="s">
        <v>144</v>
      </c>
      <c r="X2" s="88" t="s">
        <v>195</v>
      </c>
    </row>
    <row r="3" spans="1:24" s="60" customFormat="1" ht="15.95" customHeight="1" x14ac:dyDescent="0.3">
      <c r="A3" s="104">
        <v>1</v>
      </c>
      <c r="B3" s="107" t="s">
        <v>163</v>
      </c>
      <c r="C3" s="108"/>
      <c r="D3" s="111" t="s">
        <v>147</v>
      </c>
      <c r="E3" s="111" t="s">
        <v>168</v>
      </c>
      <c r="F3" s="111" t="s">
        <v>203</v>
      </c>
      <c r="G3" s="90">
        <f>IF(H4="", G4, G4*H4)</f>
        <v>388000000</v>
      </c>
      <c r="H3" s="91">
        <f>G3-J8</f>
        <v>388000000</v>
      </c>
      <c r="I3" s="82" t="s">
        <v>170</v>
      </c>
      <c r="J3" s="59">
        <f>SUM(K3:V3)</f>
        <v>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97" t="s">
        <v>200</v>
      </c>
      <c r="X3" s="59">
        <v>388000000</v>
      </c>
    </row>
    <row r="4" spans="1:24" ht="15.95" customHeight="1" x14ac:dyDescent="0.3">
      <c r="A4" s="105"/>
      <c r="B4" s="109"/>
      <c r="C4" s="110"/>
      <c r="D4" s="112"/>
      <c r="E4" s="112"/>
      <c r="F4" s="112"/>
      <c r="G4" s="89">
        <v>388000000</v>
      </c>
      <c r="I4" s="81" t="s">
        <v>150</v>
      </c>
      <c r="J4" s="61">
        <f t="shared" ref="J4:J7" si="0">SUM(K4:V4)</f>
        <v>0</v>
      </c>
      <c r="W4" s="98"/>
    </row>
    <row r="5" spans="1:24" ht="15.95" customHeight="1" x14ac:dyDescent="0.3">
      <c r="A5" s="105"/>
      <c r="B5" s="109"/>
      <c r="C5" s="110"/>
      <c r="D5" s="112"/>
      <c r="E5" s="112"/>
      <c r="F5" s="87" t="s">
        <v>193</v>
      </c>
      <c r="G5" s="100">
        <v>44991</v>
      </c>
      <c r="H5" s="100"/>
      <c r="I5" s="81" t="s">
        <v>171</v>
      </c>
      <c r="J5" s="61">
        <f t="shared" si="0"/>
        <v>0</v>
      </c>
      <c r="W5" s="98"/>
    </row>
    <row r="6" spans="1:24" ht="15.95" customHeight="1" x14ac:dyDescent="0.3">
      <c r="A6" s="105"/>
      <c r="B6" s="81" t="s">
        <v>166</v>
      </c>
      <c r="C6" s="101" t="s">
        <v>167</v>
      </c>
      <c r="D6" s="101"/>
      <c r="E6" s="101"/>
      <c r="F6" s="101"/>
      <c r="G6" s="101"/>
      <c r="H6" s="101"/>
      <c r="I6" s="81" t="s">
        <v>172</v>
      </c>
      <c r="J6" s="61">
        <f t="shared" si="0"/>
        <v>0</v>
      </c>
      <c r="W6" s="98"/>
    </row>
    <row r="7" spans="1:24" ht="15.95" customHeight="1" x14ac:dyDescent="0.3">
      <c r="A7" s="105"/>
      <c r="B7" s="81" t="s">
        <v>164</v>
      </c>
      <c r="C7" s="102" t="s">
        <v>165</v>
      </c>
      <c r="D7" s="102"/>
      <c r="E7" s="102"/>
      <c r="F7" s="102"/>
      <c r="G7" s="102"/>
      <c r="H7" s="102"/>
      <c r="I7" s="81" t="s">
        <v>173</v>
      </c>
      <c r="J7" s="61">
        <f t="shared" si="0"/>
        <v>0</v>
      </c>
      <c r="W7" s="98"/>
    </row>
    <row r="8" spans="1:24" s="76" customFormat="1" ht="15.95" customHeight="1" x14ac:dyDescent="0.3">
      <c r="A8" s="106"/>
      <c r="B8" s="86" t="s">
        <v>175</v>
      </c>
      <c r="C8" s="103" t="s">
        <v>239</v>
      </c>
      <c r="D8" s="103"/>
      <c r="E8" s="103"/>
      <c r="F8" s="103"/>
      <c r="G8" s="103"/>
      <c r="H8" s="103"/>
      <c r="I8" s="83" t="s">
        <v>174</v>
      </c>
      <c r="J8" s="71">
        <f>SUM(K8:V8)</f>
        <v>0</v>
      </c>
      <c r="K8" s="71">
        <f>SUM(K3:K7)</f>
        <v>0</v>
      </c>
      <c r="L8" s="71">
        <f>SUM(L3:L7)</f>
        <v>0</v>
      </c>
      <c r="M8" s="71">
        <f t="shared" ref="M8:V8" si="1">SUM(M3:M7)</f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  <c r="R8" s="71">
        <f t="shared" si="1"/>
        <v>0</v>
      </c>
      <c r="S8" s="71">
        <f t="shared" si="1"/>
        <v>0</v>
      </c>
      <c r="T8" s="71">
        <f t="shared" si="1"/>
        <v>0</v>
      </c>
      <c r="U8" s="71">
        <f t="shared" si="1"/>
        <v>0</v>
      </c>
      <c r="V8" s="71">
        <f t="shared" si="1"/>
        <v>0</v>
      </c>
      <c r="W8" s="99"/>
      <c r="X8" s="71">
        <f>SUM(X3:X7)</f>
        <v>388000000</v>
      </c>
    </row>
    <row r="9" spans="1:24" s="60" customFormat="1" ht="15.95" customHeight="1" x14ac:dyDescent="0.3">
      <c r="A9" s="104">
        <v>2</v>
      </c>
      <c r="B9" s="107" t="s">
        <v>180</v>
      </c>
      <c r="C9" s="108"/>
      <c r="D9" s="111" t="s">
        <v>183</v>
      </c>
      <c r="E9" s="111" t="s">
        <v>184</v>
      </c>
      <c r="F9" s="111"/>
      <c r="G9" s="90">
        <f>IF(H10="", G10, G10*H10)</f>
        <v>31640000</v>
      </c>
      <c r="H9" s="91">
        <f>G9-J14</f>
        <v>31640000</v>
      </c>
      <c r="I9" s="82" t="s">
        <v>170</v>
      </c>
      <c r="J9" s="59">
        <f>SUM(K9:V9)</f>
        <v>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113" t="s">
        <v>192</v>
      </c>
      <c r="X9" s="59">
        <v>31640000</v>
      </c>
    </row>
    <row r="10" spans="1:24" ht="15.95" customHeight="1" x14ac:dyDescent="0.3">
      <c r="A10" s="105"/>
      <c r="B10" s="109"/>
      <c r="C10" s="110"/>
      <c r="D10" s="112"/>
      <c r="E10" s="112"/>
      <c r="F10" s="112"/>
      <c r="G10" s="89">
        <v>31640000</v>
      </c>
      <c r="I10" s="81" t="s">
        <v>150</v>
      </c>
      <c r="J10" s="61">
        <f t="shared" ref="J10:J13" si="2">SUM(K10:V10)</f>
        <v>0</v>
      </c>
      <c r="W10" s="98"/>
    </row>
    <row r="11" spans="1:24" ht="15.95" customHeight="1" x14ac:dyDescent="0.3">
      <c r="A11" s="105"/>
      <c r="B11" s="109"/>
      <c r="C11" s="110"/>
      <c r="D11" s="112"/>
      <c r="E11" s="112"/>
      <c r="F11" s="87" t="s">
        <v>193</v>
      </c>
      <c r="G11" s="100"/>
      <c r="H11" s="100"/>
      <c r="I11" s="81" t="s">
        <v>171</v>
      </c>
      <c r="J11" s="61">
        <f t="shared" si="2"/>
        <v>0</v>
      </c>
      <c r="W11" s="98"/>
    </row>
    <row r="12" spans="1:24" ht="15.95" customHeight="1" x14ac:dyDescent="0.3">
      <c r="A12" s="105"/>
      <c r="B12" s="81" t="s">
        <v>166</v>
      </c>
      <c r="C12" s="101" t="s">
        <v>189</v>
      </c>
      <c r="D12" s="101"/>
      <c r="E12" s="101"/>
      <c r="F12" s="101"/>
      <c r="G12" s="101"/>
      <c r="H12" s="101"/>
      <c r="I12" s="81" t="s">
        <v>172</v>
      </c>
      <c r="J12" s="61">
        <f t="shared" si="2"/>
        <v>0</v>
      </c>
      <c r="W12" s="98"/>
    </row>
    <row r="13" spans="1:24" ht="15.95" customHeight="1" x14ac:dyDescent="0.3">
      <c r="A13" s="105"/>
      <c r="B13" s="85" t="s">
        <v>164</v>
      </c>
      <c r="C13" s="102" t="s">
        <v>182</v>
      </c>
      <c r="D13" s="102"/>
      <c r="E13" s="102"/>
      <c r="F13" s="102"/>
      <c r="G13" s="102"/>
      <c r="H13" s="102"/>
      <c r="I13" s="81" t="s">
        <v>173</v>
      </c>
      <c r="J13" s="61">
        <f t="shared" si="2"/>
        <v>0</v>
      </c>
      <c r="W13" s="98"/>
    </row>
    <row r="14" spans="1:24" s="76" customFormat="1" ht="15.95" customHeight="1" x14ac:dyDescent="0.3">
      <c r="A14" s="106"/>
      <c r="B14" s="86" t="s">
        <v>175</v>
      </c>
      <c r="C14" s="103"/>
      <c r="D14" s="103"/>
      <c r="E14" s="103"/>
      <c r="F14" s="103"/>
      <c r="G14" s="103"/>
      <c r="H14" s="103"/>
      <c r="I14" s="83" t="s">
        <v>174</v>
      </c>
      <c r="J14" s="71">
        <f>SUM(K14:V14)</f>
        <v>0</v>
      </c>
      <c r="K14" s="71">
        <f>SUM(K9:K13)</f>
        <v>0</v>
      </c>
      <c r="L14" s="71">
        <f>SUM(L9:L13)</f>
        <v>0</v>
      </c>
      <c r="M14" s="71">
        <f t="shared" ref="M14" si="3">SUM(M9:M13)</f>
        <v>0</v>
      </c>
      <c r="N14" s="71">
        <f t="shared" ref="N14" si="4">SUM(N9:N13)</f>
        <v>0</v>
      </c>
      <c r="O14" s="71">
        <f t="shared" ref="O14" si="5">SUM(O9:O13)</f>
        <v>0</v>
      </c>
      <c r="P14" s="71">
        <f t="shared" ref="P14" si="6">SUM(P9:P13)</f>
        <v>0</v>
      </c>
      <c r="Q14" s="71">
        <f t="shared" ref="Q14" si="7">SUM(Q9:Q13)</f>
        <v>0</v>
      </c>
      <c r="R14" s="71">
        <f t="shared" ref="R14" si="8">SUM(R9:R13)</f>
        <v>0</v>
      </c>
      <c r="S14" s="71">
        <f t="shared" ref="S14" si="9">SUM(S9:S13)</f>
        <v>0</v>
      </c>
      <c r="T14" s="71">
        <f t="shared" ref="T14" si="10">SUM(T9:T13)</f>
        <v>0</v>
      </c>
      <c r="U14" s="71">
        <f t="shared" ref="U14" si="11">SUM(U9:U13)</f>
        <v>0</v>
      </c>
      <c r="V14" s="71">
        <f t="shared" ref="V14" si="12">SUM(V9:V13)</f>
        <v>0</v>
      </c>
      <c r="W14" s="99"/>
      <c r="X14" s="71">
        <f>SUM(X9:X13)</f>
        <v>31640000</v>
      </c>
    </row>
    <row r="15" spans="1:24" s="60" customFormat="1" ht="15.95" customHeight="1" x14ac:dyDescent="0.3">
      <c r="A15" s="104">
        <v>3</v>
      </c>
      <c r="B15" s="107" t="s">
        <v>180</v>
      </c>
      <c r="C15" s="108"/>
      <c r="D15" s="111" t="s">
        <v>185</v>
      </c>
      <c r="E15" s="111" t="s">
        <v>186</v>
      </c>
      <c r="F15" s="111"/>
      <c r="G15" s="90">
        <f>IF(H16="", G16, G16*H16)</f>
        <v>12000000</v>
      </c>
      <c r="H15" s="91">
        <f>G15-J20</f>
        <v>12000000</v>
      </c>
      <c r="I15" s="82" t="s">
        <v>170</v>
      </c>
      <c r="J15" s="59">
        <f>SUM(K15:V15)</f>
        <v>0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113"/>
      <c r="X15" s="59"/>
    </row>
    <row r="16" spans="1:24" ht="15.95" customHeight="1" x14ac:dyDescent="0.3">
      <c r="A16" s="105"/>
      <c r="B16" s="109"/>
      <c r="C16" s="110"/>
      <c r="D16" s="112"/>
      <c r="E16" s="112"/>
      <c r="F16" s="112"/>
      <c r="G16" s="89">
        <v>12000000</v>
      </c>
      <c r="I16" s="81" t="s">
        <v>150</v>
      </c>
      <c r="J16" s="61">
        <f t="shared" ref="J16:J19" si="13">SUM(K16:V16)</f>
        <v>0</v>
      </c>
      <c r="W16" s="98"/>
    </row>
    <row r="17" spans="1:24" ht="15.95" customHeight="1" x14ac:dyDescent="0.3">
      <c r="A17" s="105"/>
      <c r="B17" s="109"/>
      <c r="C17" s="110"/>
      <c r="D17" s="112"/>
      <c r="E17" s="112"/>
      <c r="F17" s="87" t="s">
        <v>193</v>
      </c>
      <c r="G17" s="100"/>
      <c r="H17" s="100"/>
      <c r="I17" s="81" t="s">
        <v>171</v>
      </c>
      <c r="J17" s="61">
        <f t="shared" si="13"/>
        <v>0</v>
      </c>
      <c r="W17" s="98"/>
    </row>
    <row r="18" spans="1:24" ht="15.95" customHeight="1" x14ac:dyDescent="0.3">
      <c r="A18" s="105"/>
      <c r="B18" s="81" t="s">
        <v>166</v>
      </c>
      <c r="C18" s="101" t="s">
        <v>190</v>
      </c>
      <c r="D18" s="101"/>
      <c r="E18" s="101"/>
      <c r="F18" s="101"/>
      <c r="G18" s="101"/>
      <c r="H18" s="101"/>
      <c r="I18" s="81" t="s">
        <v>172</v>
      </c>
      <c r="J18" s="61">
        <f t="shared" si="13"/>
        <v>0</v>
      </c>
      <c r="W18" s="98"/>
    </row>
    <row r="19" spans="1:24" ht="15.95" customHeight="1" x14ac:dyDescent="0.3">
      <c r="A19" s="105"/>
      <c r="B19" s="85" t="s">
        <v>164</v>
      </c>
      <c r="C19" s="102" t="s">
        <v>181</v>
      </c>
      <c r="D19" s="102"/>
      <c r="E19" s="102"/>
      <c r="F19" s="102"/>
      <c r="G19" s="102"/>
      <c r="H19" s="102"/>
      <c r="I19" s="81" t="s">
        <v>173</v>
      </c>
      <c r="J19" s="61">
        <f t="shared" si="13"/>
        <v>0</v>
      </c>
      <c r="W19" s="98"/>
    </row>
    <row r="20" spans="1:24" s="76" customFormat="1" ht="15.95" customHeight="1" x14ac:dyDescent="0.3">
      <c r="A20" s="106"/>
      <c r="B20" s="86" t="s">
        <v>175</v>
      </c>
      <c r="C20" s="103"/>
      <c r="D20" s="103"/>
      <c r="E20" s="103"/>
      <c r="F20" s="103"/>
      <c r="G20" s="103"/>
      <c r="H20" s="103"/>
      <c r="I20" s="83" t="s">
        <v>174</v>
      </c>
      <c r="J20" s="71">
        <f>SUM(K20:V20)</f>
        <v>0</v>
      </c>
      <c r="K20" s="71">
        <f>SUM(K15:K19)</f>
        <v>0</v>
      </c>
      <c r="L20" s="71">
        <f>SUM(L15:L19)</f>
        <v>0</v>
      </c>
      <c r="M20" s="71">
        <f t="shared" ref="M20" si="14">SUM(M15:M19)</f>
        <v>0</v>
      </c>
      <c r="N20" s="71">
        <f t="shared" ref="N20" si="15">SUM(N15:N19)</f>
        <v>0</v>
      </c>
      <c r="O20" s="71">
        <f t="shared" ref="O20" si="16">SUM(O15:O19)</f>
        <v>0</v>
      </c>
      <c r="P20" s="71">
        <f t="shared" ref="P20" si="17">SUM(P15:P19)</f>
        <v>0</v>
      </c>
      <c r="Q20" s="71">
        <f t="shared" ref="Q20" si="18">SUM(Q15:Q19)</f>
        <v>0</v>
      </c>
      <c r="R20" s="71">
        <f t="shared" ref="R20" si="19">SUM(R15:R19)</f>
        <v>0</v>
      </c>
      <c r="S20" s="71">
        <f t="shared" ref="S20" si="20">SUM(S15:S19)</f>
        <v>0</v>
      </c>
      <c r="T20" s="71">
        <f t="shared" ref="T20" si="21">SUM(T15:T19)</f>
        <v>0</v>
      </c>
      <c r="U20" s="71">
        <f t="shared" ref="U20" si="22">SUM(U15:U19)</f>
        <v>0</v>
      </c>
      <c r="V20" s="71">
        <f t="shared" ref="V20" si="23">SUM(V15:V19)</f>
        <v>0</v>
      </c>
      <c r="W20" s="99"/>
      <c r="X20" s="71">
        <f>SUM(X15:X19)</f>
        <v>0</v>
      </c>
    </row>
    <row r="21" spans="1:24" s="60" customFormat="1" ht="15.95" customHeight="1" x14ac:dyDescent="0.3">
      <c r="A21" s="104">
        <v>4</v>
      </c>
      <c r="B21" s="117" t="s">
        <v>180</v>
      </c>
      <c r="C21" s="108"/>
      <c r="D21" s="111" t="s">
        <v>187</v>
      </c>
      <c r="E21" s="111" t="s">
        <v>188</v>
      </c>
      <c r="F21" s="111"/>
      <c r="G21" s="90">
        <f>IF(H22="", G22, G22*H22)</f>
        <v>3500000</v>
      </c>
      <c r="H21" s="91">
        <f>G21-J26</f>
        <v>3500000</v>
      </c>
      <c r="I21" s="82" t="s">
        <v>170</v>
      </c>
      <c r="J21" s="59">
        <f>SUM(K21:V21)</f>
        <v>0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113"/>
      <c r="X21" s="59"/>
    </row>
    <row r="22" spans="1:24" ht="15.95" customHeight="1" x14ac:dyDescent="0.3">
      <c r="A22" s="105"/>
      <c r="B22" s="118"/>
      <c r="C22" s="110"/>
      <c r="D22" s="112"/>
      <c r="E22" s="112"/>
      <c r="F22" s="112"/>
      <c r="G22" s="89">
        <v>3500000</v>
      </c>
      <c r="I22" s="81" t="s">
        <v>150</v>
      </c>
      <c r="J22" s="61">
        <f t="shared" ref="J22:J25" si="24">SUM(K22:V22)</f>
        <v>0</v>
      </c>
      <c r="W22" s="98"/>
    </row>
    <row r="23" spans="1:24" ht="15.95" customHeight="1" x14ac:dyDescent="0.3">
      <c r="A23" s="105"/>
      <c r="B23" s="119"/>
      <c r="C23" s="120"/>
      <c r="D23" s="115"/>
      <c r="E23" s="115"/>
      <c r="F23" s="81" t="s">
        <v>193</v>
      </c>
      <c r="G23" s="116"/>
      <c r="H23" s="116"/>
      <c r="I23" s="81" t="s">
        <v>171</v>
      </c>
      <c r="J23" s="61">
        <f t="shared" si="24"/>
        <v>0</v>
      </c>
      <c r="W23" s="98"/>
    </row>
    <row r="24" spans="1:24" ht="15.95" customHeight="1" x14ac:dyDescent="0.3">
      <c r="A24" s="105"/>
      <c r="B24" s="84" t="s">
        <v>166</v>
      </c>
      <c r="C24" s="114" t="s">
        <v>191</v>
      </c>
      <c r="D24" s="114"/>
      <c r="E24" s="114"/>
      <c r="F24" s="114"/>
      <c r="G24" s="114"/>
      <c r="H24" s="114"/>
      <c r="I24" s="81" t="s">
        <v>172</v>
      </c>
      <c r="J24" s="61">
        <f t="shared" si="24"/>
        <v>0</v>
      </c>
      <c r="W24" s="98"/>
    </row>
    <row r="25" spans="1:24" ht="15.95" customHeight="1" x14ac:dyDescent="0.3">
      <c r="A25" s="105"/>
      <c r="B25" s="85" t="s">
        <v>164</v>
      </c>
      <c r="C25" s="102" t="s">
        <v>181</v>
      </c>
      <c r="D25" s="102"/>
      <c r="E25" s="102"/>
      <c r="F25" s="102"/>
      <c r="G25" s="102"/>
      <c r="H25" s="102"/>
      <c r="I25" s="81" t="s">
        <v>173</v>
      </c>
      <c r="J25" s="61">
        <f t="shared" si="24"/>
        <v>0</v>
      </c>
      <c r="W25" s="98"/>
    </row>
    <row r="26" spans="1:24" s="76" customFormat="1" ht="15.95" customHeight="1" x14ac:dyDescent="0.3">
      <c r="A26" s="106"/>
      <c r="B26" s="86" t="s">
        <v>175</v>
      </c>
      <c r="C26" s="103" t="s">
        <v>210</v>
      </c>
      <c r="D26" s="103"/>
      <c r="E26" s="103"/>
      <c r="F26" s="103"/>
      <c r="G26" s="103"/>
      <c r="H26" s="103"/>
      <c r="I26" s="83" t="s">
        <v>174</v>
      </c>
      <c r="J26" s="71">
        <f>SUM(K26:V26)</f>
        <v>0</v>
      </c>
      <c r="K26" s="71">
        <f>SUM(K21:K25)</f>
        <v>0</v>
      </c>
      <c r="L26" s="71">
        <f>SUM(L21:L25)</f>
        <v>0</v>
      </c>
      <c r="M26" s="71">
        <f t="shared" ref="M26" si="25">SUM(M21:M25)</f>
        <v>0</v>
      </c>
      <c r="N26" s="71">
        <f t="shared" ref="N26" si="26">SUM(N21:N25)</f>
        <v>0</v>
      </c>
      <c r="O26" s="71">
        <f t="shared" ref="O26" si="27">SUM(O21:O25)</f>
        <v>0</v>
      </c>
      <c r="P26" s="71">
        <f t="shared" ref="P26" si="28">SUM(P21:P25)</f>
        <v>0</v>
      </c>
      <c r="Q26" s="71">
        <f t="shared" ref="Q26" si="29">SUM(Q21:Q25)</f>
        <v>0</v>
      </c>
      <c r="R26" s="71">
        <f t="shared" ref="R26" si="30">SUM(R21:R25)</f>
        <v>0</v>
      </c>
      <c r="S26" s="71">
        <f t="shared" ref="S26" si="31">SUM(S21:S25)</f>
        <v>0</v>
      </c>
      <c r="T26" s="71">
        <f t="shared" ref="T26" si="32">SUM(T21:T25)</f>
        <v>0</v>
      </c>
      <c r="U26" s="71">
        <f t="shared" ref="U26" si="33">SUM(U21:U25)</f>
        <v>0</v>
      </c>
      <c r="V26" s="71">
        <f t="shared" ref="V26" si="34">SUM(V21:V25)</f>
        <v>0</v>
      </c>
      <c r="W26" s="99"/>
      <c r="X26" s="71">
        <f>SUM(X21:X25)</f>
        <v>0</v>
      </c>
    </row>
    <row r="27" spans="1:24" s="60" customFormat="1" ht="15.95" customHeight="1" x14ac:dyDescent="0.3">
      <c r="A27" s="104">
        <v>5</v>
      </c>
      <c r="B27" s="107" t="s">
        <v>177</v>
      </c>
      <c r="C27" s="108"/>
      <c r="D27" s="111" t="s">
        <v>178</v>
      </c>
      <c r="E27" s="111" t="s">
        <v>168</v>
      </c>
      <c r="F27" s="111" t="s">
        <v>202</v>
      </c>
      <c r="G27" s="92">
        <f>IF(H28="", G28, G28*H28)</f>
        <v>1250000000</v>
      </c>
      <c r="H27" s="93">
        <f>G27-J32</f>
        <v>1250000000</v>
      </c>
      <c r="I27" s="82" t="s">
        <v>170</v>
      </c>
      <c r="J27" s="59">
        <f>SUM(K27:V27)</f>
        <v>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97" t="s">
        <v>201</v>
      </c>
      <c r="X27" s="59">
        <f>430000000+410000000+410000000</f>
        <v>1250000000</v>
      </c>
    </row>
    <row r="28" spans="1:24" ht="15.95" customHeight="1" x14ac:dyDescent="0.3">
      <c r="A28" s="105"/>
      <c r="B28" s="109"/>
      <c r="C28" s="110"/>
      <c r="D28" s="112"/>
      <c r="E28" s="112"/>
      <c r="F28" s="112"/>
      <c r="G28" s="89">
        <v>1250000000</v>
      </c>
      <c r="H28" s="89"/>
      <c r="I28" s="81" t="s">
        <v>150</v>
      </c>
      <c r="J28" s="61">
        <f t="shared" ref="J28:J31" si="35">SUM(K28:V28)</f>
        <v>0</v>
      </c>
      <c r="W28" s="98"/>
    </row>
    <row r="29" spans="1:24" ht="15.95" customHeight="1" x14ac:dyDescent="0.3">
      <c r="A29" s="105"/>
      <c r="B29" s="109"/>
      <c r="C29" s="110"/>
      <c r="D29" s="112"/>
      <c r="E29" s="112"/>
      <c r="F29" s="87" t="s">
        <v>193</v>
      </c>
      <c r="G29" s="100" t="s">
        <v>209</v>
      </c>
      <c r="H29" s="100"/>
      <c r="I29" s="81" t="s">
        <v>171</v>
      </c>
      <c r="J29" s="61">
        <f t="shared" si="35"/>
        <v>0</v>
      </c>
      <c r="W29" s="98"/>
    </row>
    <row r="30" spans="1:24" ht="15.95" customHeight="1" x14ac:dyDescent="0.3">
      <c r="A30" s="105"/>
      <c r="B30" s="81" t="s">
        <v>166</v>
      </c>
      <c r="C30" s="101" t="s">
        <v>179</v>
      </c>
      <c r="D30" s="101"/>
      <c r="E30" s="101"/>
      <c r="F30" s="101"/>
      <c r="G30" s="101"/>
      <c r="H30" s="101"/>
      <c r="I30" s="81" t="s">
        <v>172</v>
      </c>
      <c r="J30" s="61">
        <f t="shared" si="35"/>
        <v>0</v>
      </c>
      <c r="W30" s="98"/>
    </row>
    <row r="31" spans="1:24" ht="15.95" customHeight="1" x14ac:dyDescent="0.3">
      <c r="A31" s="105"/>
      <c r="B31" s="85" t="s">
        <v>164</v>
      </c>
      <c r="C31" s="102" t="s">
        <v>165</v>
      </c>
      <c r="D31" s="102"/>
      <c r="E31" s="102"/>
      <c r="F31" s="102"/>
      <c r="G31" s="102"/>
      <c r="H31" s="102"/>
      <c r="I31" s="81" t="s">
        <v>173</v>
      </c>
      <c r="J31" s="61">
        <f t="shared" si="35"/>
        <v>0</v>
      </c>
      <c r="W31" s="98"/>
    </row>
    <row r="32" spans="1:24" s="76" customFormat="1" ht="15.95" customHeight="1" x14ac:dyDescent="0.3">
      <c r="A32" s="106"/>
      <c r="B32" s="86" t="s">
        <v>175</v>
      </c>
      <c r="C32" s="103" t="s">
        <v>240</v>
      </c>
      <c r="D32" s="103"/>
      <c r="E32" s="103"/>
      <c r="F32" s="103"/>
      <c r="G32" s="103"/>
      <c r="H32" s="103"/>
      <c r="I32" s="83" t="s">
        <v>174</v>
      </c>
      <c r="J32" s="71">
        <f>SUM(K32:V32)</f>
        <v>0</v>
      </c>
      <c r="K32" s="71">
        <f>SUM(K27:K31)</f>
        <v>0</v>
      </c>
      <c r="L32" s="71">
        <f>SUM(L27:L31)</f>
        <v>0</v>
      </c>
      <c r="M32" s="71">
        <f t="shared" ref="M32" si="36">SUM(M27:M31)</f>
        <v>0</v>
      </c>
      <c r="N32" s="71">
        <f t="shared" ref="N32" si="37">SUM(N27:N31)</f>
        <v>0</v>
      </c>
      <c r="O32" s="71">
        <f t="shared" ref="O32" si="38">SUM(O27:O31)</f>
        <v>0</v>
      </c>
      <c r="P32" s="71">
        <f t="shared" ref="P32" si="39">SUM(P27:P31)</f>
        <v>0</v>
      </c>
      <c r="Q32" s="71">
        <f t="shared" ref="Q32" si="40">SUM(Q27:Q31)</f>
        <v>0</v>
      </c>
      <c r="R32" s="71">
        <f t="shared" ref="R32" si="41">SUM(R27:R31)</f>
        <v>0</v>
      </c>
      <c r="S32" s="71">
        <f t="shared" ref="S32" si="42">SUM(S27:S31)</f>
        <v>0</v>
      </c>
      <c r="T32" s="71">
        <f t="shared" ref="T32" si="43">SUM(T27:T31)</f>
        <v>0</v>
      </c>
      <c r="U32" s="71">
        <f t="shared" ref="U32" si="44">SUM(U27:U31)</f>
        <v>0</v>
      </c>
      <c r="V32" s="71">
        <f t="shared" ref="V32" si="45">SUM(V27:V31)</f>
        <v>0</v>
      </c>
      <c r="W32" s="99"/>
      <c r="X32" s="71">
        <f>SUM(X27:X31)</f>
        <v>1250000000</v>
      </c>
    </row>
    <row r="33" spans="1:24" s="60" customFormat="1" ht="15.95" customHeight="1" x14ac:dyDescent="0.3">
      <c r="A33" s="104">
        <v>6</v>
      </c>
      <c r="B33" s="107" t="s">
        <v>196</v>
      </c>
      <c r="C33" s="108"/>
      <c r="D33" s="111" t="s">
        <v>147</v>
      </c>
      <c r="E33" s="111" t="s">
        <v>198</v>
      </c>
      <c r="F33" s="111" t="s">
        <v>197</v>
      </c>
      <c r="G33" s="90">
        <f>G34*H34</f>
        <v>496000050</v>
      </c>
      <c r="H33" s="91">
        <f>G33-J38</f>
        <v>496000050</v>
      </c>
      <c r="I33" s="82" t="s">
        <v>170</v>
      </c>
      <c r="J33" s="59">
        <f>SUM(K33:V33)</f>
        <v>0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97" t="s">
        <v>204</v>
      </c>
      <c r="X33" s="59">
        <v>404898</v>
      </c>
    </row>
    <row r="34" spans="1:24" ht="15.95" customHeight="1" x14ac:dyDescent="0.3">
      <c r="A34" s="105"/>
      <c r="B34" s="109"/>
      <c r="C34" s="110"/>
      <c r="D34" s="112"/>
      <c r="E34" s="112"/>
      <c r="F34" s="112"/>
      <c r="G34" s="89">
        <v>404898</v>
      </c>
      <c r="H34" s="89">
        <v>1225</v>
      </c>
      <c r="I34" s="81" t="s">
        <v>150</v>
      </c>
      <c r="J34" s="61">
        <f t="shared" ref="J34:J37" si="46">SUM(K34:V34)</f>
        <v>0</v>
      </c>
      <c r="W34" s="98"/>
    </row>
    <row r="35" spans="1:24" ht="15.95" customHeight="1" x14ac:dyDescent="0.3">
      <c r="A35" s="105"/>
      <c r="B35" s="109"/>
      <c r="C35" s="110"/>
      <c r="D35" s="112"/>
      <c r="E35" s="112"/>
      <c r="F35" s="87" t="s">
        <v>193</v>
      </c>
      <c r="G35" s="100"/>
      <c r="H35" s="100"/>
      <c r="I35" s="81" t="s">
        <v>171</v>
      </c>
      <c r="J35" s="61">
        <f t="shared" si="46"/>
        <v>0</v>
      </c>
      <c r="W35" s="98"/>
    </row>
    <row r="36" spans="1:24" ht="15.95" customHeight="1" x14ac:dyDescent="0.3">
      <c r="A36" s="105"/>
      <c r="B36" s="81" t="s">
        <v>166</v>
      </c>
      <c r="C36" s="101" t="s">
        <v>208</v>
      </c>
      <c r="D36" s="101"/>
      <c r="E36" s="101"/>
      <c r="F36" s="101"/>
      <c r="G36" s="101"/>
      <c r="H36" s="101"/>
      <c r="I36" s="81" t="s">
        <v>172</v>
      </c>
      <c r="J36" s="61">
        <f t="shared" si="46"/>
        <v>0</v>
      </c>
      <c r="W36" s="98"/>
    </row>
    <row r="37" spans="1:24" ht="15.95" customHeight="1" x14ac:dyDescent="0.3">
      <c r="A37" s="105"/>
      <c r="B37" s="85" t="s">
        <v>164</v>
      </c>
      <c r="C37" s="102" t="s">
        <v>199</v>
      </c>
      <c r="D37" s="102"/>
      <c r="E37" s="102"/>
      <c r="F37" s="102"/>
      <c r="G37" s="102"/>
      <c r="H37" s="102"/>
      <c r="I37" s="81" t="s">
        <v>173</v>
      </c>
      <c r="J37" s="61">
        <f t="shared" si="46"/>
        <v>0</v>
      </c>
      <c r="W37" s="98"/>
    </row>
    <row r="38" spans="1:24" s="76" customFormat="1" ht="15.95" customHeight="1" x14ac:dyDescent="0.3">
      <c r="A38" s="106"/>
      <c r="B38" s="86" t="s">
        <v>175</v>
      </c>
      <c r="C38" s="103" t="s">
        <v>241</v>
      </c>
      <c r="D38" s="103"/>
      <c r="E38" s="103"/>
      <c r="F38" s="103"/>
      <c r="G38" s="103"/>
      <c r="H38" s="103"/>
      <c r="I38" s="83" t="s">
        <v>174</v>
      </c>
      <c r="J38" s="71">
        <f>SUM(K38:V38)</f>
        <v>0</v>
      </c>
      <c r="K38" s="71">
        <f>SUM(K33:K37)</f>
        <v>0</v>
      </c>
      <c r="L38" s="71">
        <f>SUM(L33:L37)</f>
        <v>0</v>
      </c>
      <c r="M38" s="71">
        <f t="shared" ref="M38:V38" si="47">SUM(M33:M37)</f>
        <v>0</v>
      </c>
      <c r="N38" s="71">
        <f t="shared" si="47"/>
        <v>0</v>
      </c>
      <c r="O38" s="71">
        <f t="shared" si="47"/>
        <v>0</v>
      </c>
      <c r="P38" s="71">
        <f t="shared" si="47"/>
        <v>0</v>
      </c>
      <c r="Q38" s="71">
        <f t="shared" si="47"/>
        <v>0</v>
      </c>
      <c r="R38" s="71">
        <f t="shared" si="47"/>
        <v>0</v>
      </c>
      <c r="S38" s="71">
        <f t="shared" si="47"/>
        <v>0</v>
      </c>
      <c r="T38" s="71">
        <f t="shared" si="47"/>
        <v>0</v>
      </c>
      <c r="U38" s="71">
        <f t="shared" si="47"/>
        <v>0</v>
      </c>
      <c r="V38" s="71">
        <f t="shared" si="47"/>
        <v>0</v>
      </c>
      <c r="W38" s="99"/>
      <c r="X38" s="71">
        <f>SUM(X33:X37)</f>
        <v>404898</v>
      </c>
    </row>
    <row r="39" spans="1:24" s="60" customFormat="1" ht="15.95" customHeight="1" x14ac:dyDescent="0.3">
      <c r="A39" s="104">
        <v>7</v>
      </c>
      <c r="B39" s="107" t="s">
        <v>215</v>
      </c>
      <c r="C39" s="108"/>
      <c r="D39" s="111" t="s">
        <v>217</v>
      </c>
      <c r="E39" s="111" t="s">
        <v>168</v>
      </c>
      <c r="F39" s="111" t="s">
        <v>225</v>
      </c>
      <c r="G39" s="90">
        <f>IF(H40="", G40, G40*H40)</f>
        <v>688000000</v>
      </c>
      <c r="H39" s="91">
        <f>G39-J44</f>
        <v>688000000</v>
      </c>
      <c r="I39" s="82" t="s">
        <v>170</v>
      </c>
      <c r="J39" s="59">
        <f>SUM(K39:V39)</f>
        <v>0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97"/>
      <c r="X39" s="59">
        <v>688000000</v>
      </c>
    </row>
    <row r="40" spans="1:24" ht="15.95" customHeight="1" x14ac:dyDescent="0.3">
      <c r="A40" s="105"/>
      <c r="B40" s="109"/>
      <c r="C40" s="110"/>
      <c r="D40" s="112"/>
      <c r="E40" s="112"/>
      <c r="F40" s="112"/>
      <c r="G40" s="89">
        <v>688000000</v>
      </c>
      <c r="H40" s="89"/>
      <c r="I40" s="81" t="s">
        <v>150</v>
      </c>
      <c r="J40" s="61">
        <f t="shared" ref="J40:J43" si="48">SUM(K40:V40)</f>
        <v>0</v>
      </c>
      <c r="W40" s="98"/>
    </row>
    <row r="41" spans="1:24" ht="15.95" customHeight="1" x14ac:dyDescent="0.3">
      <c r="A41" s="105"/>
      <c r="B41" s="109"/>
      <c r="C41" s="110"/>
      <c r="D41" s="112"/>
      <c r="E41" s="112"/>
      <c r="F41" s="87" t="s">
        <v>193</v>
      </c>
      <c r="G41" s="100"/>
      <c r="H41" s="100"/>
      <c r="I41" s="81" t="s">
        <v>171</v>
      </c>
      <c r="J41" s="61">
        <f t="shared" si="48"/>
        <v>0</v>
      </c>
      <c r="W41" s="98"/>
    </row>
    <row r="42" spans="1:24" ht="15.95" customHeight="1" x14ac:dyDescent="0.3">
      <c r="A42" s="105"/>
      <c r="B42" s="81" t="s">
        <v>166</v>
      </c>
      <c r="C42" s="101" t="s">
        <v>226</v>
      </c>
      <c r="D42" s="101"/>
      <c r="E42" s="101"/>
      <c r="F42" s="101"/>
      <c r="G42" s="101"/>
      <c r="H42" s="101"/>
      <c r="I42" s="81" t="s">
        <v>172</v>
      </c>
      <c r="J42" s="61">
        <f t="shared" si="48"/>
        <v>0</v>
      </c>
      <c r="W42" s="98"/>
    </row>
    <row r="43" spans="1:24" ht="15.95" customHeight="1" x14ac:dyDescent="0.3">
      <c r="A43" s="105"/>
      <c r="B43" s="85" t="s">
        <v>164</v>
      </c>
      <c r="C43" s="102" t="s">
        <v>199</v>
      </c>
      <c r="D43" s="102"/>
      <c r="E43" s="102"/>
      <c r="F43" s="102"/>
      <c r="G43" s="102"/>
      <c r="H43" s="102"/>
      <c r="I43" s="81" t="s">
        <v>173</v>
      </c>
      <c r="J43" s="61">
        <f t="shared" si="48"/>
        <v>0</v>
      </c>
      <c r="W43" s="98"/>
    </row>
    <row r="44" spans="1:24" s="76" customFormat="1" ht="15.95" customHeight="1" x14ac:dyDescent="0.3">
      <c r="A44" s="106"/>
      <c r="B44" s="86" t="s">
        <v>175</v>
      </c>
      <c r="C44" s="103" t="s">
        <v>242</v>
      </c>
      <c r="D44" s="103"/>
      <c r="E44" s="103"/>
      <c r="F44" s="103"/>
      <c r="G44" s="103"/>
      <c r="H44" s="103"/>
      <c r="I44" s="83" t="s">
        <v>174</v>
      </c>
      <c r="J44" s="71">
        <f>SUM(K44:V44)</f>
        <v>0</v>
      </c>
      <c r="K44" s="71">
        <f>SUM(K39:K43)</f>
        <v>0</v>
      </c>
      <c r="L44" s="71">
        <f>SUM(L39:L43)</f>
        <v>0</v>
      </c>
      <c r="M44" s="71">
        <f t="shared" ref="M44:V44" si="49">SUM(M39:M43)</f>
        <v>0</v>
      </c>
      <c r="N44" s="71">
        <f t="shared" si="49"/>
        <v>0</v>
      </c>
      <c r="O44" s="71">
        <f t="shared" si="49"/>
        <v>0</v>
      </c>
      <c r="P44" s="71">
        <f t="shared" si="49"/>
        <v>0</v>
      </c>
      <c r="Q44" s="71">
        <f t="shared" si="49"/>
        <v>0</v>
      </c>
      <c r="R44" s="71">
        <f t="shared" si="49"/>
        <v>0</v>
      </c>
      <c r="S44" s="71">
        <f t="shared" si="49"/>
        <v>0</v>
      </c>
      <c r="T44" s="71">
        <f t="shared" si="49"/>
        <v>0</v>
      </c>
      <c r="U44" s="71">
        <f t="shared" si="49"/>
        <v>0</v>
      </c>
      <c r="V44" s="71">
        <f t="shared" si="49"/>
        <v>0</v>
      </c>
      <c r="W44" s="99"/>
      <c r="X44" s="71">
        <f>SUM(X39:X43)</f>
        <v>688000000</v>
      </c>
    </row>
    <row r="45" spans="1:24" s="60" customFormat="1" ht="15.95" customHeight="1" x14ac:dyDescent="0.3">
      <c r="A45" s="104">
        <v>8</v>
      </c>
      <c r="B45" s="107" t="s">
        <v>216</v>
      </c>
      <c r="C45" s="108"/>
      <c r="D45" s="111" t="s">
        <v>218</v>
      </c>
      <c r="E45" s="111" t="s">
        <v>227</v>
      </c>
      <c r="F45" s="111" t="s">
        <v>228</v>
      </c>
      <c r="G45" s="90">
        <f>IF(H46="", G46, G46*H46)</f>
        <v>52000000</v>
      </c>
      <c r="H45" s="91">
        <f>G45-J50</f>
        <v>52000000</v>
      </c>
      <c r="I45" s="82" t="s">
        <v>170</v>
      </c>
      <c r="J45" s="59">
        <f>SUM(K45:V45)</f>
        <v>0</v>
      </c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97"/>
      <c r="X45" s="59">
        <v>52000000</v>
      </c>
    </row>
    <row r="46" spans="1:24" ht="15.95" customHeight="1" x14ac:dyDescent="0.3">
      <c r="A46" s="105"/>
      <c r="B46" s="109"/>
      <c r="C46" s="110"/>
      <c r="D46" s="112"/>
      <c r="E46" s="112"/>
      <c r="F46" s="112"/>
      <c r="G46" s="89">
        <v>52000000</v>
      </c>
      <c r="H46" s="89"/>
      <c r="I46" s="81" t="s">
        <v>150</v>
      </c>
      <c r="J46" s="61">
        <f t="shared" ref="J46:J49" si="50">SUM(K46:V46)</f>
        <v>0</v>
      </c>
      <c r="W46" s="98"/>
    </row>
    <row r="47" spans="1:24" ht="15.95" customHeight="1" x14ac:dyDescent="0.3">
      <c r="A47" s="105"/>
      <c r="B47" s="109"/>
      <c r="C47" s="110"/>
      <c r="D47" s="112"/>
      <c r="E47" s="112"/>
      <c r="F47" s="87" t="s">
        <v>193</v>
      </c>
      <c r="G47" s="100"/>
      <c r="H47" s="100"/>
      <c r="I47" s="81" t="s">
        <v>171</v>
      </c>
      <c r="J47" s="61">
        <f t="shared" si="50"/>
        <v>0</v>
      </c>
      <c r="W47" s="98"/>
    </row>
    <row r="48" spans="1:24" ht="15.95" customHeight="1" x14ac:dyDescent="0.3">
      <c r="A48" s="105"/>
      <c r="B48" s="81" t="s">
        <v>166</v>
      </c>
      <c r="C48" s="101"/>
      <c r="D48" s="101"/>
      <c r="E48" s="101"/>
      <c r="F48" s="101"/>
      <c r="G48" s="101"/>
      <c r="H48" s="101"/>
      <c r="I48" s="81" t="s">
        <v>172</v>
      </c>
      <c r="J48" s="61">
        <f t="shared" si="50"/>
        <v>0</v>
      </c>
      <c r="W48" s="98"/>
    </row>
    <row r="49" spans="1:24" ht="15.95" customHeight="1" x14ac:dyDescent="0.3">
      <c r="A49" s="105"/>
      <c r="B49" s="85" t="s">
        <v>164</v>
      </c>
      <c r="C49" s="102" t="s">
        <v>165</v>
      </c>
      <c r="D49" s="102"/>
      <c r="E49" s="102"/>
      <c r="F49" s="102"/>
      <c r="G49" s="102"/>
      <c r="H49" s="102"/>
      <c r="I49" s="81" t="s">
        <v>173</v>
      </c>
      <c r="J49" s="61">
        <f t="shared" si="50"/>
        <v>0</v>
      </c>
      <c r="W49" s="98"/>
    </row>
    <row r="50" spans="1:24" s="76" customFormat="1" ht="15.95" customHeight="1" x14ac:dyDescent="0.3">
      <c r="A50" s="106"/>
      <c r="B50" s="86" t="s">
        <v>175</v>
      </c>
      <c r="C50" s="103" t="s">
        <v>237</v>
      </c>
      <c r="D50" s="103"/>
      <c r="E50" s="103"/>
      <c r="F50" s="103"/>
      <c r="G50" s="103"/>
      <c r="H50" s="103"/>
      <c r="I50" s="83" t="s">
        <v>174</v>
      </c>
      <c r="J50" s="71">
        <f>SUM(K50:V50)</f>
        <v>0</v>
      </c>
      <c r="K50" s="71">
        <f>SUM(K45:K49)</f>
        <v>0</v>
      </c>
      <c r="L50" s="71">
        <f>SUM(L45:L49)</f>
        <v>0</v>
      </c>
      <c r="M50" s="71">
        <f t="shared" ref="M50:V50" si="51">SUM(M45:M49)</f>
        <v>0</v>
      </c>
      <c r="N50" s="71">
        <f t="shared" si="51"/>
        <v>0</v>
      </c>
      <c r="O50" s="71">
        <f t="shared" si="51"/>
        <v>0</v>
      </c>
      <c r="P50" s="71">
        <f t="shared" si="51"/>
        <v>0</v>
      </c>
      <c r="Q50" s="71">
        <f t="shared" si="51"/>
        <v>0</v>
      </c>
      <c r="R50" s="71">
        <f t="shared" si="51"/>
        <v>0</v>
      </c>
      <c r="S50" s="71">
        <f t="shared" si="51"/>
        <v>0</v>
      </c>
      <c r="T50" s="71">
        <f t="shared" si="51"/>
        <v>0</v>
      </c>
      <c r="U50" s="71">
        <f t="shared" si="51"/>
        <v>0</v>
      </c>
      <c r="V50" s="71">
        <f t="shared" si="51"/>
        <v>0</v>
      </c>
      <c r="W50" s="99"/>
      <c r="X50" s="71">
        <f>SUM(X45:X49)</f>
        <v>52000000</v>
      </c>
    </row>
    <row r="51" spans="1:24" s="60" customFormat="1" ht="15.95" customHeight="1" x14ac:dyDescent="0.3">
      <c r="A51" s="104">
        <v>9</v>
      </c>
      <c r="B51" s="107" t="s">
        <v>219</v>
      </c>
      <c r="C51" s="108"/>
      <c r="D51" s="111" t="s">
        <v>218</v>
      </c>
      <c r="E51" s="111" t="s">
        <v>223</v>
      </c>
      <c r="F51" s="111" t="s">
        <v>229</v>
      </c>
      <c r="G51" s="90">
        <f>IF(H52="", G52, G52*H52)</f>
        <v>137000000</v>
      </c>
      <c r="H51" s="91">
        <f>G51-J56</f>
        <v>137000000</v>
      </c>
      <c r="I51" s="82" t="s">
        <v>170</v>
      </c>
      <c r="J51" s="59">
        <f>SUM(K51:V51)</f>
        <v>0</v>
      </c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97"/>
      <c r="X51" s="59">
        <v>137000000</v>
      </c>
    </row>
    <row r="52" spans="1:24" ht="15.95" customHeight="1" x14ac:dyDescent="0.3">
      <c r="A52" s="105"/>
      <c r="B52" s="109"/>
      <c r="C52" s="110"/>
      <c r="D52" s="112"/>
      <c r="E52" s="112"/>
      <c r="F52" s="112"/>
      <c r="G52" s="89">
        <v>137000000</v>
      </c>
      <c r="H52" s="89"/>
      <c r="I52" s="81" t="s">
        <v>150</v>
      </c>
      <c r="J52" s="61">
        <f t="shared" ref="J52:J55" si="52">SUM(K52:V52)</f>
        <v>0</v>
      </c>
      <c r="W52" s="98"/>
    </row>
    <row r="53" spans="1:24" ht="15.95" customHeight="1" x14ac:dyDescent="0.3">
      <c r="A53" s="105"/>
      <c r="B53" s="109"/>
      <c r="C53" s="110"/>
      <c r="D53" s="112"/>
      <c r="E53" s="112"/>
      <c r="F53" s="87" t="s">
        <v>193</v>
      </c>
      <c r="G53" s="100"/>
      <c r="H53" s="100"/>
      <c r="I53" s="81" t="s">
        <v>171</v>
      </c>
      <c r="J53" s="61">
        <f t="shared" si="52"/>
        <v>0</v>
      </c>
      <c r="W53" s="98"/>
    </row>
    <row r="54" spans="1:24" ht="15.95" customHeight="1" x14ac:dyDescent="0.3">
      <c r="A54" s="105"/>
      <c r="B54" s="81" t="s">
        <v>166</v>
      </c>
      <c r="C54" s="101"/>
      <c r="D54" s="101"/>
      <c r="E54" s="101"/>
      <c r="F54" s="101"/>
      <c r="G54" s="101"/>
      <c r="H54" s="101"/>
      <c r="I54" s="81" t="s">
        <v>172</v>
      </c>
      <c r="J54" s="61">
        <f t="shared" si="52"/>
        <v>0</v>
      </c>
      <c r="W54" s="98"/>
    </row>
    <row r="55" spans="1:24" ht="15.95" customHeight="1" x14ac:dyDescent="0.3">
      <c r="A55" s="105"/>
      <c r="B55" s="85" t="s">
        <v>164</v>
      </c>
      <c r="C55" s="102" t="s">
        <v>165</v>
      </c>
      <c r="D55" s="102"/>
      <c r="E55" s="102"/>
      <c r="F55" s="102"/>
      <c r="G55" s="102"/>
      <c r="H55" s="102"/>
      <c r="I55" s="81" t="s">
        <v>173</v>
      </c>
      <c r="J55" s="61">
        <f t="shared" si="52"/>
        <v>0</v>
      </c>
      <c r="W55" s="98"/>
    </row>
    <row r="56" spans="1:24" s="76" customFormat="1" ht="15.95" customHeight="1" x14ac:dyDescent="0.3">
      <c r="A56" s="106"/>
      <c r="B56" s="86" t="s">
        <v>175</v>
      </c>
      <c r="C56" s="103" t="s">
        <v>238</v>
      </c>
      <c r="D56" s="103"/>
      <c r="E56" s="103"/>
      <c r="F56" s="103"/>
      <c r="G56" s="103"/>
      <c r="H56" s="103"/>
      <c r="I56" s="83" t="s">
        <v>174</v>
      </c>
      <c r="J56" s="71">
        <f>SUM(K56:V56)</f>
        <v>0</v>
      </c>
      <c r="K56" s="71">
        <f>SUM(K51:K55)</f>
        <v>0</v>
      </c>
      <c r="L56" s="71">
        <f>SUM(L51:L55)</f>
        <v>0</v>
      </c>
      <c r="M56" s="71">
        <f t="shared" ref="M56:V56" si="53">SUM(M51:M55)</f>
        <v>0</v>
      </c>
      <c r="N56" s="71">
        <f t="shared" si="53"/>
        <v>0</v>
      </c>
      <c r="O56" s="71">
        <f t="shared" si="53"/>
        <v>0</v>
      </c>
      <c r="P56" s="71">
        <f t="shared" si="53"/>
        <v>0</v>
      </c>
      <c r="Q56" s="71">
        <f t="shared" si="53"/>
        <v>0</v>
      </c>
      <c r="R56" s="71">
        <f t="shared" si="53"/>
        <v>0</v>
      </c>
      <c r="S56" s="71">
        <f t="shared" si="53"/>
        <v>0</v>
      </c>
      <c r="T56" s="71">
        <f t="shared" si="53"/>
        <v>0</v>
      </c>
      <c r="U56" s="71">
        <f t="shared" si="53"/>
        <v>0</v>
      </c>
      <c r="V56" s="71">
        <f t="shared" si="53"/>
        <v>0</v>
      </c>
      <c r="W56" s="99"/>
      <c r="X56" s="71">
        <f>SUM(X51:X55)</f>
        <v>137000000</v>
      </c>
    </row>
    <row r="57" spans="1:24" s="60" customFormat="1" ht="15.95" customHeight="1" x14ac:dyDescent="0.3">
      <c r="A57" s="104">
        <v>10</v>
      </c>
      <c r="B57" s="107" t="s">
        <v>219</v>
      </c>
      <c r="C57" s="108"/>
      <c r="D57" s="111" t="s">
        <v>230</v>
      </c>
      <c r="E57" s="111" t="s">
        <v>224</v>
      </c>
      <c r="F57" s="111" t="s">
        <v>233</v>
      </c>
      <c r="G57" s="90">
        <f>IF(H58="", G58, G58*H58)</f>
        <v>36000000</v>
      </c>
      <c r="H57" s="91">
        <f>G57-J62</f>
        <v>36000000</v>
      </c>
      <c r="I57" s="82" t="s">
        <v>170</v>
      </c>
      <c r="J57" s="59">
        <f>SUM(K57:V57)</f>
        <v>0</v>
      </c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97"/>
      <c r="X57" s="59">
        <v>36000000</v>
      </c>
    </row>
    <row r="58" spans="1:24" ht="15.95" customHeight="1" x14ac:dyDescent="0.3">
      <c r="A58" s="105"/>
      <c r="B58" s="109"/>
      <c r="C58" s="110"/>
      <c r="D58" s="112"/>
      <c r="E58" s="112"/>
      <c r="F58" s="112"/>
      <c r="G58" s="89">
        <v>36000000</v>
      </c>
      <c r="H58" s="89"/>
      <c r="I58" s="81" t="s">
        <v>150</v>
      </c>
      <c r="J58" s="61">
        <f t="shared" ref="J58:J61" si="54">SUM(K58:V58)</f>
        <v>0</v>
      </c>
      <c r="W58" s="98"/>
    </row>
    <row r="59" spans="1:24" ht="15.95" customHeight="1" x14ac:dyDescent="0.3">
      <c r="A59" s="105"/>
      <c r="B59" s="109"/>
      <c r="C59" s="110"/>
      <c r="D59" s="112"/>
      <c r="E59" s="112"/>
      <c r="F59" s="87" t="s">
        <v>193</v>
      </c>
      <c r="G59" s="100"/>
      <c r="H59" s="100"/>
      <c r="I59" s="81" t="s">
        <v>171</v>
      </c>
      <c r="J59" s="61">
        <f t="shared" si="54"/>
        <v>0</v>
      </c>
      <c r="W59" s="98"/>
    </row>
    <row r="60" spans="1:24" ht="15.95" customHeight="1" x14ac:dyDescent="0.3">
      <c r="A60" s="105"/>
      <c r="B60" s="81" t="s">
        <v>166</v>
      </c>
      <c r="C60" s="101"/>
      <c r="D60" s="101"/>
      <c r="E60" s="101"/>
      <c r="F60" s="101"/>
      <c r="G60" s="101"/>
      <c r="H60" s="101"/>
      <c r="I60" s="81" t="s">
        <v>172</v>
      </c>
      <c r="J60" s="61">
        <f t="shared" si="54"/>
        <v>0</v>
      </c>
      <c r="W60" s="98"/>
    </row>
    <row r="61" spans="1:24" ht="15.95" customHeight="1" x14ac:dyDescent="0.3">
      <c r="A61" s="105"/>
      <c r="B61" s="85" t="s">
        <v>164</v>
      </c>
      <c r="C61" s="102" t="s">
        <v>232</v>
      </c>
      <c r="D61" s="102"/>
      <c r="E61" s="102"/>
      <c r="F61" s="102"/>
      <c r="G61" s="102"/>
      <c r="H61" s="102"/>
      <c r="I61" s="81" t="s">
        <v>173</v>
      </c>
      <c r="J61" s="61">
        <f t="shared" si="54"/>
        <v>0</v>
      </c>
      <c r="W61" s="98"/>
    </row>
    <row r="62" spans="1:24" s="76" customFormat="1" ht="15.95" customHeight="1" x14ac:dyDescent="0.3">
      <c r="A62" s="106"/>
      <c r="B62" s="86" t="s">
        <v>175</v>
      </c>
      <c r="C62" s="103" t="s">
        <v>238</v>
      </c>
      <c r="D62" s="103"/>
      <c r="E62" s="103"/>
      <c r="F62" s="103"/>
      <c r="G62" s="103"/>
      <c r="H62" s="103"/>
      <c r="I62" s="83" t="s">
        <v>174</v>
      </c>
      <c r="J62" s="71">
        <f>SUM(K62:V62)</f>
        <v>0</v>
      </c>
      <c r="K62" s="71">
        <f>SUM(K57:K61)</f>
        <v>0</v>
      </c>
      <c r="L62" s="71">
        <f>SUM(L57:L61)</f>
        <v>0</v>
      </c>
      <c r="M62" s="71">
        <f t="shared" ref="M62:V62" si="55">SUM(M57:M61)</f>
        <v>0</v>
      </c>
      <c r="N62" s="71">
        <f t="shared" si="55"/>
        <v>0</v>
      </c>
      <c r="O62" s="71">
        <f t="shared" si="55"/>
        <v>0</v>
      </c>
      <c r="P62" s="71">
        <f t="shared" si="55"/>
        <v>0</v>
      </c>
      <c r="Q62" s="71">
        <f t="shared" si="55"/>
        <v>0</v>
      </c>
      <c r="R62" s="71">
        <f t="shared" si="55"/>
        <v>0</v>
      </c>
      <c r="S62" s="71">
        <f t="shared" si="55"/>
        <v>0</v>
      </c>
      <c r="T62" s="71">
        <f t="shared" si="55"/>
        <v>0</v>
      </c>
      <c r="U62" s="71">
        <f t="shared" si="55"/>
        <v>0</v>
      </c>
      <c r="V62" s="71">
        <f t="shared" si="55"/>
        <v>0</v>
      </c>
      <c r="W62" s="99"/>
      <c r="X62" s="71">
        <f>SUM(X57:X61)</f>
        <v>36000000</v>
      </c>
    </row>
    <row r="63" spans="1:24" s="60" customFormat="1" ht="15.95" customHeight="1" x14ac:dyDescent="0.3">
      <c r="A63" s="104">
        <v>11</v>
      </c>
      <c r="B63" s="107" t="s">
        <v>219</v>
      </c>
      <c r="C63" s="108"/>
      <c r="D63" s="111" t="s">
        <v>222</v>
      </c>
      <c r="E63" s="111" t="s">
        <v>168</v>
      </c>
      <c r="F63" s="111" t="s">
        <v>234</v>
      </c>
      <c r="G63" s="90">
        <f>G64*H64</f>
        <v>115001054</v>
      </c>
      <c r="H63" s="91">
        <f>G63-J68</f>
        <v>115001054</v>
      </c>
      <c r="I63" s="82" t="s">
        <v>170</v>
      </c>
      <c r="J63" s="59">
        <f>SUM(K63:V63)</f>
        <v>0</v>
      </c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97" t="s">
        <v>235</v>
      </c>
      <c r="X63" s="59">
        <v>91220</v>
      </c>
    </row>
    <row r="64" spans="1:24" ht="15.95" customHeight="1" x14ac:dyDescent="0.3">
      <c r="A64" s="105"/>
      <c r="B64" s="109"/>
      <c r="C64" s="110"/>
      <c r="D64" s="112"/>
      <c r="E64" s="112"/>
      <c r="F64" s="112"/>
      <c r="G64" s="89">
        <v>91220</v>
      </c>
      <c r="H64" s="89">
        <v>1260.7</v>
      </c>
      <c r="I64" s="81" t="s">
        <v>150</v>
      </c>
      <c r="J64" s="61">
        <f t="shared" ref="J64:J67" si="56">SUM(K64:V64)</f>
        <v>0</v>
      </c>
      <c r="W64" s="98"/>
    </row>
    <row r="65" spans="1:24" ht="15.95" customHeight="1" x14ac:dyDescent="0.3">
      <c r="A65" s="105"/>
      <c r="B65" s="109"/>
      <c r="C65" s="110"/>
      <c r="D65" s="112"/>
      <c r="E65" s="112"/>
      <c r="F65" s="87" t="s">
        <v>193</v>
      </c>
      <c r="G65" s="100"/>
      <c r="H65" s="100"/>
      <c r="I65" s="81" t="s">
        <v>171</v>
      </c>
      <c r="J65" s="61">
        <f t="shared" si="56"/>
        <v>0</v>
      </c>
      <c r="W65" s="98"/>
    </row>
    <row r="66" spans="1:24" ht="15.95" customHeight="1" x14ac:dyDescent="0.3">
      <c r="A66" s="105"/>
      <c r="B66" s="81" t="s">
        <v>166</v>
      </c>
      <c r="C66" s="101"/>
      <c r="D66" s="101"/>
      <c r="E66" s="101"/>
      <c r="F66" s="101"/>
      <c r="G66" s="101"/>
      <c r="H66" s="101"/>
      <c r="I66" s="81" t="s">
        <v>172</v>
      </c>
      <c r="J66" s="61">
        <f t="shared" si="56"/>
        <v>0</v>
      </c>
      <c r="W66" s="98"/>
    </row>
    <row r="67" spans="1:24" ht="15.95" customHeight="1" x14ac:dyDescent="0.3">
      <c r="A67" s="105"/>
      <c r="B67" s="85" t="s">
        <v>164</v>
      </c>
      <c r="C67" s="102" t="s">
        <v>232</v>
      </c>
      <c r="D67" s="102"/>
      <c r="E67" s="102"/>
      <c r="F67" s="102"/>
      <c r="G67" s="102"/>
      <c r="H67" s="102"/>
      <c r="I67" s="81" t="s">
        <v>173</v>
      </c>
      <c r="J67" s="61">
        <f t="shared" si="56"/>
        <v>0</v>
      </c>
      <c r="W67" s="98"/>
    </row>
    <row r="68" spans="1:24" s="76" customFormat="1" ht="15.95" customHeight="1" x14ac:dyDescent="0.3">
      <c r="A68" s="106"/>
      <c r="B68" s="86" t="s">
        <v>175</v>
      </c>
      <c r="C68" s="103" t="s">
        <v>243</v>
      </c>
      <c r="D68" s="103"/>
      <c r="E68" s="103"/>
      <c r="F68" s="103"/>
      <c r="G68" s="103"/>
      <c r="H68" s="103"/>
      <c r="I68" s="83" t="s">
        <v>174</v>
      </c>
      <c r="J68" s="71">
        <f>SUM(K68:V68)</f>
        <v>0</v>
      </c>
      <c r="K68" s="71">
        <f>SUM(K63:K67)</f>
        <v>0</v>
      </c>
      <c r="L68" s="71">
        <f>SUM(L63:L67)</f>
        <v>0</v>
      </c>
      <c r="M68" s="71">
        <f t="shared" ref="M68:V68" si="57">SUM(M63:M67)</f>
        <v>0</v>
      </c>
      <c r="N68" s="71">
        <f t="shared" si="57"/>
        <v>0</v>
      </c>
      <c r="O68" s="71">
        <f t="shared" si="57"/>
        <v>0</v>
      </c>
      <c r="P68" s="71">
        <f t="shared" si="57"/>
        <v>0</v>
      </c>
      <c r="Q68" s="71">
        <f t="shared" si="57"/>
        <v>0</v>
      </c>
      <c r="R68" s="71">
        <f t="shared" si="57"/>
        <v>0</v>
      </c>
      <c r="S68" s="71">
        <f t="shared" si="57"/>
        <v>0</v>
      </c>
      <c r="T68" s="71">
        <f t="shared" si="57"/>
        <v>0</v>
      </c>
      <c r="U68" s="71">
        <f t="shared" si="57"/>
        <v>0</v>
      </c>
      <c r="V68" s="71">
        <f t="shared" si="57"/>
        <v>0</v>
      </c>
      <c r="W68" s="99"/>
      <c r="X68" s="71">
        <f>SUM(X63:X67)</f>
        <v>91220</v>
      </c>
    </row>
    <row r="69" spans="1:24" s="60" customFormat="1" ht="15.95" customHeight="1" x14ac:dyDescent="0.3">
      <c r="A69" s="104">
        <v>12</v>
      </c>
      <c r="B69" s="107" t="s">
        <v>219</v>
      </c>
      <c r="C69" s="108"/>
      <c r="D69" s="111" t="s">
        <v>231</v>
      </c>
      <c r="E69" s="111" t="s">
        <v>168</v>
      </c>
      <c r="F69" s="111" t="s">
        <v>234</v>
      </c>
      <c r="G69" s="90">
        <f>G70*H70</f>
        <v>103500948.60000001</v>
      </c>
      <c r="H69" s="91">
        <f>G69-J74</f>
        <v>103500948.60000001</v>
      </c>
      <c r="I69" s="82" t="s">
        <v>170</v>
      </c>
      <c r="J69" s="59">
        <f>SUM(K69:V69)</f>
        <v>0</v>
      </c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97" t="s">
        <v>236</v>
      </c>
      <c r="X69" s="59">
        <v>82098</v>
      </c>
    </row>
    <row r="70" spans="1:24" ht="15.95" customHeight="1" x14ac:dyDescent="0.3">
      <c r="A70" s="105"/>
      <c r="B70" s="109"/>
      <c r="C70" s="110"/>
      <c r="D70" s="112"/>
      <c r="E70" s="112"/>
      <c r="F70" s="112"/>
      <c r="G70" s="89">
        <v>82098</v>
      </c>
      <c r="H70" s="89">
        <v>1260.7</v>
      </c>
      <c r="I70" s="81" t="s">
        <v>150</v>
      </c>
      <c r="J70" s="61">
        <f t="shared" ref="J70:J73" si="58">SUM(K70:V70)</f>
        <v>0</v>
      </c>
      <c r="W70" s="98"/>
    </row>
    <row r="71" spans="1:24" ht="15.95" customHeight="1" x14ac:dyDescent="0.3">
      <c r="A71" s="105"/>
      <c r="B71" s="109"/>
      <c r="C71" s="110"/>
      <c r="D71" s="112"/>
      <c r="E71" s="112"/>
      <c r="F71" s="87" t="s">
        <v>193</v>
      </c>
      <c r="G71" s="100"/>
      <c r="H71" s="100"/>
      <c r="I71" s="81" t="s">
        <v>171</v>
      </c>
      <c r="J71" s="61">
        <f t="shared" si="58"/>
        <v>0</v>
      </c>
      <c r="W71" s="98"/>
    </row>
    <row r="72" spans="1:24" ht="15.95" customHeight="1" x14ac:dyDescent="0.3">
      <c r="A72" s="105"/>
      <c r="B72" s="81" t="s">
        <v>166</v>
      </c>
      <c r="C72" s="101"/>
      <c r="D72" s="101"/>
      <c r="E72" s="101"/>
      <c r="F72" s="101"/>
      <c r="G72" s="101"/>
      <c r="H72" s="101"/>
      <c r="I72" s="81" t="s">
        <v>172</v>
      </c>
      <c r="J72" s="61">
        <f t="shared" si="58"/>
        <v>0</v>
      </c>
      <c r="W72" s="98"/>
    </row>
    <row r="73" spans="1:24" ht="15.95" customHeight="1" x14ac:dyDescent="0.3">
      <c r="A73" s="105"/>
      <c r="B73" s="85" t="s">
        <v>164</v>
      </c>
      <c r="C73" s="102" t="s">
        <v>232</v>
      </c>
      <c r="D73" s="102"/>
      <c r="E73" s="102"/>
      <c r="F73" s="102"/>
      <c r="G73" s="102"/>
      <c r="H73" s="102"/>
      <c r="I73" s="81" t="s">
        <v>173</v>
      </c>
      <c r="J73" s="61">
        <f t="shared" si="58"/>
        <v>0</v>
      </c>
      <c r="W73" s="98"/>
    </row>
    <row r="74" spans="1:24" s="76" customFormat="1" ht="15.95" customHeight="1" x14ac:dyDescent="0.3">
      <c r="A74" s="106"/>
      <c r="B74" s="86" t="s">
        <v>175</v>
      </c>
      <c r="C74" s="103" t="s">
        <v>244</v>
      </c>
      <c r="D74" s="103"/>
      <c r="E74" s="103"/>
      <c r="F74" s="103"/>
      <c r="G74" s="103"/>
      <c r="H74" s="103"/>
      <c r="I74" s="83" t="s">
        <v>174</v>
      </c>
      <c r="J74" s="71">
        <f>SUM(K74:V74)</f>
        <v>0</v>
      </c>
      <c r="K74" s="71">
        <f>SUM(K69:K73)</f>
        <v>0</v>
      </c>
      <c r="L74" s="71">
        <f>SUM(L69:L73)</f>
        <v>0</v>
      </c>
      <c r="M74" s="71">
        <f t="shared" ref="M74:V74" si="59">SUM(M69:M73)</f>
        <v>0</v>
      </c>
      <c r="N74" s="71">
        <f t="shared" si="59"/>
        <v>0</v>
      </c>
      <c r="O74" s="71">
        <f t="shared" si="59"/>
        <v>0</v>
      </c>
      <c r="P74" s="71">
        <f t="shared" si="59"/>
        <v>0</v>
      </c>
      <c r="Q74" s="71">
        <f t="shared" si="59"/>
        <v>0</v>
      </c>
      <c r="R74" s="71">
        <f t="shared" si="59"/>
        <v>0</v>
      </c>
      <c r="S74" s="71">
        <f t="shared" si="59"/>
        <v>0</v>
      </c>
      <c r="T74" s="71">
        <f t="shared" si="59"/>
        <v>0</v>
      </c>
      <c r="U74" s="71">
        <f t="shared" si="59"/>
        <v>0</v>
      </c>
      <c r="V74" s="71">
        <f t="shared" si="59"/>
        <v>0</v>
      </c>
      <c r="W74" s="99"/>
      <c r="X74" s="71">
        <f>SUM(X69:X73)</f>
        <v>82098</v>
      </c>
    </row>
    <row r="75" spans="1:24" s="60" customFormat="1" ht="15.95" customHeight="1" x14ac:dyDescent="0.3">
      <c r="A75" s="104">
        <v>13</v>
      </c>
      <c r="B75" s="107" t="s">
        <v>220</v>
      </c>
      <c r="C75" s="108"/>
      <c r="D75" s="111" t="s">
        <v>221</v>
      </c>
      <c r="E75" s="111"/>
      <c r="F75" s="111"/>
      <c r="G75" s="90">
        <f>G76*H76</f>
        <v>0</v>
      </c>
      <c r="H75" s="91">
        <f>G75-J80</f>
        <v>0</v>
      </c>
      <c r="I75" s="82" t="s">
        <v>170</v>
      </c>
      <c r="J75" s="59">
        <f>SUM(K75:V75)</f>
        <v>0</v>
      </c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97"/>
      <c r="X75" s="59"/>
    </row>
    <row r="76" spans="1:24" ht="15.95" customHeight="1" x14ac:dyDescent="0.3">
      <c r="A76" s="105"/>
      <c r="B76" s="109"/>
      <c r="C76" s="110"/>
      <c r="D76" s="112"/>
      <c r="E76" s="112"/>
      <c r="F76" s="112"/>
      <c r="G76" s="89"/>
      <c r="H76" s="89"/>
      <c r="I76" s="81" t="s">
        <v>150</v>
      </c>
      <c r="J76" s="61">
        <f t="shared" ref="J76:J79" si="60">SUM(K76:V76)</f>
        <v>0</v>
      </c>
      <c r="W76" s="98"/>
    </row>
    <row r="77" spans="1:24" ht="15.95" customHeight="1" x14ac:dyDescent="0.3">
      <c r="A77" s="105"/>
      <c r="B77" s="109"/>
      <c r="C77" s="110"/>
      <c r="D77" s="112"/>
      <c r="E77" s="112"/>
      <c r="F77" s="87" t="s">
        <v>193</v>
      </c>
      <c r="G77" s="100"/>
      <c r="H77" s="100"/>
      <c r="I77" s="81" t="s">
        <v>171</v>
      </c>
      <c r="J77" s="61">
        <f t="shared" si="60"/>
        <v>0</v>
      </c>
      <c r="W77" s="98"/>
    </row>
    <row r="78" spans="1:24" ht="15.95" customHeight="1" x14ac:dyDescent="0.3">
      <c r="A78" s="105"/>
      <c r="B78" s="81" t="s">
        <v>166</v>
      </c>
      <c r="C78" s="101"/>
      <c r="D78" s="101"/>
      <c r="E78" s="101"/>
      <c r="F78" s="101"/>
      <c r="G78" s="101"/>
      <c r="H78" s="101"/>
      <c r="I78" s="81" t="s">
        <v>172</v>
      </c>
      <c r="J78" s="61">
        <f t="shared" si="60"/>
        <v>0</v>
      </c>
      <c r="W78" s="98"/>
    </row>
    <row r="79" spans="1:24" ht="15.95" customHeight="1" x14ac:dyDescent="0.3">
      <c r="A79" s="105"/>
      <c r="B79" s="85" t="s">
        <v>164</v>
      </c>
      <c r="C79" s="102"/>
      <c r="D79" s="102"/>
      <c r="E79" s="102"/>
      <c r="F79" s="102"/>
      <c r="G79" s="102"/>
      <c r="H79" s="102"/>
      <c r="I79" s="81" t="s">
        <v>173</v>
      </c>
      <c r="J79" s="61">
        <f t="shared" si="60"/>
        <v>0</v>
      </c>
      <c r="W79" s="98"/>
    </row>
    <row r="80" spans="1:24" s="76" customFormat="1" ht="15.95" customHeight="1" x14ac:dyDescent="0.3">
      <c r="A80" s="106"/>
      <c r="B80" s="86" t="s">
        <v>175</v>
      </c>
      <c r="C80" s="103"/>
      <c r="D80" s="103"/>
      <c r="E80" s="103"/>
      <c r="F80" s="103"/>
      <c r="G80" s="103"/>
      <c r="H80" s="103"/>
      <c r="I80" s="83" t="s">
        <v>174</v>
      </c>
      <c r="J80" s="71">
        <f>SUM(K80:V80)</f>
        <v>0</v>
      </c>
      <c r="K80" s="71">
        <f>SUM(K75:K79)</f>
        <v>0</v>
      </c>
      <c r="L80" s="71">
        <f>SUM(L75:L79)</f>
        <v>0</v>
      </c>
      <c r="M80" s="71">
        <f t="shared" ref="M80:V80" si="61">SUM(M75:M79)</f>
        <v>0</v>
      </c>
      <c r="N80" s="71">
        <f t="shared" si="61"/>
        <v>0</v>
      </c>
      <c r="O80" s="71">
        <f t="shared" si="61"/>
        <v>0</v>
      </c>
      <c r="P80" s="71">
        <f t="shared" si="61"/>
        <v>0</v>
      </c>
      <c r="Q80" s="71">
        <f t="shared" si="61"/>
        <v>0</v>
      </c>
      <c r="R80" s="71">
        <f t="shared" si="61"/>
        <v>0</v>
      </c>
      <c r="S80" s="71">
        <f t="shared" si="61"/>
        <v>0</v>
      </c>
      <c r="T80" s="71">
        <f t="shared" si="61"/>
        <v>0</v>
      </c>
      <c r="U80" s="71">
        <f t="shared" si="61"/>
        <v>0</v>
      </c>
      <c r="V80" s="71">
        <f t="shared" si="61"/>
        <v>0</v>
      </c>
      <c r="W80" s="99"/>
      <c r="X80" s="71">
        <f>SUM(X75:X79)</f>
        <v>0</v>
      </c>
    </row>
  </sheetData>
  <mergeCells count="132">
    <mergeCell ref="F33:F34"/>
    <mergeCell ref="W33:W38"/>
    <mergeCell ref="G35:H35"/>
    <mergeCell ref="C36:H36"/>
    <mergeCell ref="C37:H37"/>
    <mergeCell ref="C38:H38"/>
    <mergeCell ref="A1:E1"/>
    <mergeCell ref="A33:A38"/>
    <mergeCell ref="B33:C35"/>
    <mergeCell ref="D33:D35"/>
    <mergeCell ref="E33:E35"/>
    <mergeCell ref="B2:D2"/>
    <mergeCell ref="E15:E17"/>
    <mergeCell ref="A9:A14"/>
    <mergeCell ref="B9:C11"/>
    <mergeCell ref="D9:D11"/>
    <mergeCell ref="E9:E11"/>
    <mergeCell ref="A27:A32"/>
    <mergeCell ref="B27:C29"/>
    <mergeCell ref="D27:D29"/>
    <mergeCell ref="E27:E29"/>
    <mergeCell ref="G17:H17"/>
    <mergeCell ref="W3:W8"/>
    <mergeCell ref="A21:A26"/>
    <mergeCell ref="B21:C23"/>
    <mergeCell ref="D21:D23"/>
    <mergeCell ref="A3:A8"/>
    <mergeCell ref="B3:C5"/>
    <mergeCell ref="C7:H7"/>
    <mergeCell ref="C6:H6"/>
    <mergeCell ref="F3:F4"/>
    <mergeCell ref="W9:W14"/>
    <mergeCell ref="C12:H12"/>
    <mergeCell ref="C13:H13"/>
    <mergeCell ref="C14:H14"/>
    <mergeCell ref="A15:A20"/>
    <mergeCell ref="B15:C17"/>
    <mergeCell ref="D15:D17"/>
    <mergeCell ref="G29:H29"/>
    <mergeCell ref="W27:W32"/>
    <mergeCell ref="C30:H30"/>
    <mergeCell ref="C31:H31"/>
    <mergeCell ref="C32:H32"/>
    <mergeCell ref="F27:F28"/>
    <mergeCell ref="G5:H5"/>
    <mergeCell ref="F9:F10"/>
    <mergeCell ref="C8:H8"/>
    <mergeCell ref="E3:E5"/>
    <mergeCell ref="D3:D5"/>
    <mergeCell ref="W21:W26"/>
    <mergeCell ref="C24:H24"/>
    <mergeCell ref="C25:H25"/>
    <mergeCell ref="C26:H26"/>
    <mergeCell ref="F21:F22"/>
    <mergeCell ref="E21:E23"/>
    <mergeCell ref="G23:H23"/>
    <mergeCell ref="G11:H11"/>
    <mergeCell ref="W15:W20"/>
    <mergeCell ref="C18:H18"/>
    <mergeCell ref="C19:H19"/>
    <mergeCell ref="C20:H20"/>
    <mergeCell ref="F15:F16"/>
    <mergeCell ref="W39:W44"/>
    <mergeCell ref="G41:H41"/>
    <mergeCell ref="C42:H42"/>
    <mergeCell ref="C43:H43"/>
    <mergeCell ref="C44:H44"/>
    <mergeCell ref="A39:A44"/>
    <mergeCell ref="B39:C41"/>
    <mergeCell ref="D39:D41"/>
    <mergeCell ref="E39:E41"/>
    <mergeCell ref="F39:F40"/>
    <mergeCell ref="W45:W50"/>
    <mergeCell ref="G47:H47"/>
    <mergeCell ref="C48:H48"/>
    <mergeCell ref="C49:H49"/>
    <mergeCell ref="C50:H50"/>
    <mergeCell ref="A45:A50"/>
    <mergeCell ref="B45:C47"/>
    <mergeCell ref="D45:D47"/>
    <mergeCell ref="E45:E47"/>
    <mergeCell ref="F45:F46"/>
    <mergeCell ref="W51:W56"/>
    <mergeCell ref="G53:H53"/>
    <mergeCell ref="C54:H54"/>
    <mergeCell ref="C55:H55"/>
    <mergeCell ref="C56:H56"/>
    <mergeCell ref="A51:A56"/>
    <mergeCell ref="B51:C53"/>
    <mergeCell ref="D51:D53"/>
    <mergeCell ref="E51:E53"/>
    <mergeCell ref="F51:F52"/>
    <mergeCell ref="W57:W62"/>
    <mergeCell ref="G59:H59"/>
    <mergeCell ref="C60:H60"/>
    <mergeCell ref="C61:H61"/>
    <mergeCell ref="C62:H62"/>
    <mergeCell ref="A57:A62"/>
    <mergeCell ref="B57:C59"/>
    <mergeCell ref="D57:D59"/>
    <mergeCell ref="E57:E59"/>
    <mergeCell ref="F57:F58"/>
    <mergeCell ref="W63:W68"/>
    <mergeCell ref="G65:H65"/>
    <mergeCell ref="C66:H66"/>
    <mergeCell ref="C67:H67"/>
    <mergeCell ref="C68:H68"/>
    <mergeCell ref="A63:A68"/>
    <mergeCell ref="B63:C65"/>
    <mergeCell ref="D63:D65"/>
    <mergeCell ref="E63:E65"/>
    <mergeCell ref="F63:F64"/>
    <mergeCell ref="W69:W74"/>
    <mergeCell ref="G71:H71"/>
    <mergeCell ref="C72:H72"/>
    <mergeCell ref="C73:H73"/>
    <mergeCell ref="C74:H74"/>
    <mergeCell ref="A69:A74"/>
    <mergeCell ref="B69:C71"/>
    <mergeCell ref="D69:D71"/>
    <mergeCell ref="E69:E71"/>
    <mergeCell ref="F69:F70"/>
    <mergeCell ref="W75:W80"/>
    <mergeCell ref="G77:H77"/>
    <mergeCell ref="C78:H78"/>
    <mergeCell ref="C79:H79"/>
    <mergeCell ref="C80:H80"/>
    <mergeCell ref="A75:A80"/>
    <mergeCell ref="B75:C77"/>
    <mergeCell ref="D75:D77"/>
    <mergeCell ref="E75:E77"/>
    <mergeCell ref="F75:F76"/>
  </mergeCells>
  <phoneticPr fontId="3" type="noConversion"/>
  <conditionalFormatting sqref="H1:H3 H81:H1048576">
    <cfRule type="expression" dxfId="12" priority="17">
      <formula>$H:$H&lt; 0</formula>
    </cfRule>
  </conditionalFormatting>
  <conditionalFormatting sqref="H9">
    <cfRule type="expression" dxfId="11" priority="12">
      <formula>$H:$H&lt; 0</formula>
    </cfRule>
  </conditionalFormatting>
  <conditionalFormatting sqref="H15">
    <cfRule type="expression" dxfId="10" priority="11">
      <formula>$H:$H&lt; 0</formula>
    </cfRule>
  </conditionalFormatting>
  <conditionalFormatting sqref="H21">
    <cfRule type="expression" dxfId="9" priority="10">
      <formula>$H:$H&lt; 0</formula>
    </cfRule>
  </conditionalFormatting>
  <conditionalFormatting sqref="H27">
    <cfRule type="expression" dxfId="8" priority="9">
      <formula>$H:$H&lt; 0</formula>
    </cfRule>
  </conditionalFormatting>
  <conditionalFormatting sqref="H33">
    <cfRule type="expression" dxfId="7" priority="8">
      <formula>$H:$H&lt; 0</formula>
    </cfRule>
  </conditionalFormatting>
  <conditionalFormatting sqref="H39">
    <cfRule type="expression" dxfId="6" priority="7">
      <formula>$H:$H&lt; 0</formula>
    </cfRule>
  </conditionalFormatting>
  <conditionalFormatting sqref="H45">
    <cfRule type="expression" dxfId="5" priority="6">
      <formula>$H:$H&lt; 0</formula>
    </cfRule>
  </conditionalFormatting>
  <conditionalFormatting sqref="H51">
    <cfRule type="expression" dxfId="4" priority="5">
      <formula>$H:$H&lt; 0</formula>
    </cfRule>
  </conditionalFormatting>
  <conditionalFormatting sqref="H57">
    <cfRule type="expression" dxfId="3" priority="4">
      <formula>$H:$H&lt; 0</formula>
    </cfRule>
  </conditionalFormatting>
  <conditionalFormatting sqref="H63">
    <cfRule type="expression" dxfId="2" priority="3">
      <formula>$H:$H&lt; 0</formula>
    </cfRule>
  </conditionalFormatting>
  <conditionalFormatting sqref="H69">
    <cfRule type="expression" dxfId="1" priority="2">
      <formula>$H:$H&lt; 0</formula>
    </cfRule>
  </conditionalFormatting>
  <conditionalFormatting sqref="H75">
    <cfRule type="expression" dxfId="0" priority="1">
      <formula>$H:$H&lt; 0</formula>
    </cfRule>
  </conditionalFormatting>
  <pageMargins left="0.31496062992125984" right="0.31496062992125984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zoomScaleNormal="100" workbookViewId="0">
      <selection activeCell="J21" sqref="J21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21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206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53" t="s">
        <v>28</v>
      </c>
      <c r="B16" s="54" t="s">
        <v>113</v>
      </c>
      <c r="C16" s="55" t="s">
        <v>22</v>
      </c>
      <c r="D16" s="56">
        <v>2500000</v>
      </c>
      <c r="E16" s="56">
        <f t="shared" si="2"/>
        <v>250000</v>
      </c>
      <c r="F16" s="56">
        <f t="shared" si="1"/>
        <v>2750000</v>
      </c>
      <c r="G16" s="57" t="s">
        <v>128</v>
      </c>
      <c r="H16" s="55" t="s">
        <v>37</v>
      </c>
      <c r="I16" s="44"/>
      <c r="J16" s="58" t="s">
        <v>142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</row>
    <row r="19" spans="1:10" x14ac:dyDescent="0.3">
      <c r="A19" s="42" t="s">
        <v>28</v>
      </c>
      <c r="B19" s="35" t="s">
        <v>211</v>
      </c>
      <c r="C19" s="43" t="s">
        <v>22</v>
      </c>
      <c r="D19" s="46">
        <v>2400000</v>
      </c>
      <c r="E19" s="46">
        <f t="shared" ref="E19:E20" si="3">D19*0.1</f>
        <v>240000</v>
      </c>
      <c r="F19" s="46">
        <f t="shared" ref="F19:F20" si="4">SUM(D19:E19)</f>
        <v>2640000</v>
      </c>
      <c r="G19" s="48" t="s">
        <v>213</v>
      </c>
      <c r="H19" s="43" t="s">
        <v>37</v>
      </c>
      <c r="I19" s="44"/>
    </row>
    <row r="20" spans="1:10" x14ac:dyDescent="0.3">
      <c r="A20" s="42" t="s">
        <v>28</v>
      </c>
      <c r="B20" s="35" t="s">
        <v>212</v>
      </c>
      <c r="C20" s="43" t="s">
        <v>22</v>
      </c>
      <c r="D20" s="46">
        <v>3600000</v>
      </c>
      <c r="E20" s="46">
        <f t="shared" si="3"/>
        <v>360000</v>
      </c>
      <c r="F20" s="46">
        <f t="shared" si="4"/>
        <v>3960000</v>
      </c>
      <c r="G20" s="48" t="s">
        <v>213</v>
      </c>
      <c r="H20" s="43" t="s">
        <v>37</v>
      </c>
      <c r="I20" s="44"/>
    </row>
    <row r="21" spans="1:10" x14ac:dyDescent="0.3">
      <c r="A21" s="41" t="s">
        <v>27</v>
      </c>
      <c r="B21" s="35" t="s">
        <v>115</v>
      </c>
      <c r="C21" s="43" t="s">
        <v>69</v>
      </c>
      <c r="D21" s="52">
        <v>1663</v>
      </c>
      <c r="E21" s="45">
        <v>0</v>
      </c>
      <c r="F21" s="46">
        <f t="shared" si="1"/>
        <v>1663</v>
      </c>
      <c r="G21" s="48" t="s">
        <v>120</v>
      </c>
      <c r="H21" s="43" t="s">
        <v>74</v>
      </c>
      <c r="I21" s="44" t="s">
        <v>85</v>
      </c>
      <c r="J21" t="s">
        <v>139</v>
      </c>
    </row>
    <row r="22" spans="1:10" s="94" customFormat="1" x14ac:dyDescent="0.3">
      <c r="A22" s="41" t="s">
        <v>27</v>
      </c>
      <c r="B22" s="94" t="s">
        <v>205</v>
      </c>
      <c r="C22" s="95" t="s">
        <v>22</v>
      </c>
      <c r="D22" s="52">
        <v>5000000</v>
      </c>
      <c r="E22" s="52">
        <f>D22*0.06</f>
        <v>300000</v>
      </c>
      <c r="F22" s="52">
        <f t="shared" ref="F22" si="5">SUM(D22:E22)</f>
        <v>5300000</v>
      </c>
      <c r="G22" s="48" t="s">
        <v>207</v>
      </c>
      <c r="H22" s="43" t="s">
        <v>74</v>
      </c>
      <c r="J22" s="94" t="s">
        <v>214</v>
      </c>
    </row>
    <row r="23" spans="1:10" x14ac:dyDescent="0.3">
      <c r="A23" s="42" t="s">
        <v>104</v>
      </c>
      <c r="B23" t="s">
        <v>23</v>
      </c>
      <c r="C23" s="44" t="s">
        <v>22</v>
      </c>
      <c r="D23" s="46">
        <v>2550000</v>
      </c>
      <c r="E23" s="46">
        <f>D23*0.1</f>
        <v>255000</v>
      </c>
      <c r="F23" s="46">
        <f>SUM(D23:E23)</f>
        <v>2805000</v>
      </c>
      <c r="G23" t="s">
        <v>138</v>
      </c>
      <c r="H23" s="43" t="s">
        <v>37</v>
      </c>
      <c r="I23" s="44"/>
      <c r="J23" t="s">
        <v>108</v>
      </c>
    </row>
    <row r="26" spans="1:10" x14ac:dyDescent="0.3">
      <c r="D26" s="96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 Project</vt:lpstr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cp:lastPrinted>2023-04-07T08:41:41Z</cp:lastPrinted>
  <dcterms:created xsi:type="dcterms:W3CDTF">2020-04-21T06:19:37Z</dcterms:created>
  <dcterms:modified xsi:type="dcterms:W3CDTF">2023-08-31T08:02:11Z</dcterms:modified>
</cp:coreProperties>
</file>