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10.인포솔루션\10.거래내역\15.세금계산서관리\"/>
    </mc:Choice>
  </mc:AlternateContent>
  <bookViews>
    <workbookView xWindow="0" yWindow="0" windowWidth="28800" windowHeight="11730"/>
  </bookViews>
  <sheets>
    <sheet name="2023년 Project" sheetId="5" r:id="rId1"/>
    <sheet name="2023년" sheetId="3" r:id="rId2"/>
    <sheet name="2022년" sheetId="2" r:id="rId3"/>
    <sheet name="2020년" sheetId="1" r:id="rId4"/>
  </sheets>
  <definedNames>
    <definedName name="_xlnm._FilterDatabase" localSheetId="3" hidden="1">'2020년'!$A$5:$H$21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9" i="5"/>
  <c r="G15" i="5"/>
  <c r="G21" i="5"/>
  <c r="G27" i="5"/>
  <c r="H27" i="5" s="1"/>
  <c r="G33" i="5"/>
  <c r="E21" i="3" l="1"/>
  <c r="F21" i="3" s="1"/>
  <c r="X27" i="5" l="1"/>
  <c r="X38" i="5" l="1"/>
  <c r="V38" i="5"/>
  <c r="U38" i="5"/>
  <c r="T38" i="5"/>
  <c r="S38" i="5"/>
  <c r="R38" i="5"/>
  <c r="Q38" i="5"/>
  <c r="P38" i="5"/>
  <c r="O38" i="5"/>
  <c r="N38" i="5"/>
  <c r="M38" i="5"/>
  <c r="L38" i="5"/>
  <c r="K38" i="5"/>
  <c r="J38" i="5" s="1"/>
  <c r="H33" i="5" s="1"/>
  <c r="J37" i="5"/>
  <c r="J36" i="5"/>
  <c r="J35" i="5"/>
  <c r="J34" i="5"/>
  <c r="J33" i="5"/>
  <c r="X32" i="5" l="1"/>
  <c r="X26" i="5"/>
  <c r="X20" i="5"/>
  <c r="X14" i="5"/>
  <c r="X8" i="5"/>
  <c r="H9" i="5"/>
  <c r="H3" i="5" l="1"/>
  <c r="H15" i="5"/>
  <c r="V32" i="5" l="1"/>
  <c r="U32" i="5"/>
  <c r="T32" i="5"/>
  <c r="S32" i="5"/>
  <c r="R32" i="5"/>
  <c r="Q32" i="5"/>
  <c r="P32" i="5"/>
  <c r="O32" i="5"/>
  <c r="N32" i="5"/>
  <c r="M32" i="5"/>
  <c r="L32" i="5"/>
  <c r="J32" i="5" s="1"/>
  <c r="K32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V20" i="5"/>
  <c r="U20" i="5"/>
  <c r="T20" i="5"/>
  <c r="S20" i="5"/>
  <c r="R20" i="5"/>
  <c r="Q20" i="5"/>
  <c r="P20" i="5"/>
  <c r="O20" i="5"/>
  <c r="N20" i="5"/>
  <c r="M20" i="5"/>
  <c r="L20" i="5"/>
  <c r="J20" i="5" s="1"/>
  <c r="K20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M8" i="5"/>
  <c r="N8" i="5"/>
  <c r="O8" i="5"/>
  <c r="P8" i="5"/>
  <c r="Q8" i="5"/>
  <c r="R8" i="5"/>
  <c r="S8" i="5"/>
  <c r="T8" i="5"/>
  <c r="U8" i="5"/>
  <c r="V8" i="5"/>
  <c r="K8" i="5"/>
  <c r="L8" i="5"/>
  <c r="J31" i="5" l="1"/>
  <c r="J30" i="5"/>
  <c r="J29" i="5"/>
  <c r="J28" i="5"/>
  <c r="J27" i="5"/>
  <c r="J25" i="5"/>
  <c r="J24" i="5"/>
  <c r="J23" i="5"/>
  <c r="J22" i="5"/>
  <c r="J21" i="5"/>
  <c r="H21" i="5"/>
  <c r="J19" i="5"/>
  <c r="J18" i="5"/>
  <c r="J17" i="5"/>
  <c r="J16" i="5"/>
  <c r="J15" i="5"/>
  <c r="J13" i="5"/>
  <c r="J12" i="5"/>
  <c r="J11" i="5"/>
  <c r="J10" i="5"/>
  <c r="J9" i="5"/>
  <c r="J4" i="5"/>
  <c r="J5" i="5"/>
  <c r="J6" i="5"/>
  <c r="J7" i="5"/>
  <c r="J3" i="5"/>
  <c r="J8" i="5"/>
  <c r="E18" i="3" l="1"/>
  <c r="F18" i="3" s="1"/>
  <c r="E20" i="3"/>
  <c r="F20" i="3" s="1"/>
  <c r="F19" i="3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F11" i="3"/>
  <c r="E10" i="3"/>
  <c r="F10" i="3" s="1"/>
  <c r="E9" i="3"/>
  <c r="F9" i="3" s="1"/>
  <c r="F8" i="3"/>
  <c r="F7" i="3"/>
  <c r="E6" i="3"/>
  <c r="F6" i="3" s="1"/>
  <c r="E5" i="3"/>
  <c r="F5" i="3" s="1"/>
  <c r="E4" i="3"/>
  <c r="F4" i="3" s="1"/>
  <c r="E3" i="3"/>
  <c r="F3" i="3" s="1"/>
  <c r="F22" i="2" l="1"/>
  <c r="E21" i="2"/>
  <c r="F21" i="2" s="1"/>
  <c r="E20" i="2"/>
  <c r="E19" i="2"/>
  <c r="E18" i="2"/>
  <c r="E17" i="2"/>
  <c r="E16" i="2"/>
  <c r="F23" i="2"/>
  <c r="E23" i="2"/>
  <c r="E13" i="2"/>
  <c r="E12" i="2"/>
  <c r="E11" i="2"/>
  <c r="F10" i="2" l="1"/>
  <c r="F9" i="2"/>
  <c r="E8" i="2"/>
  <c r="F8" i="2" s="1"/>
  <c r="E7" i="2"/>
  <c r="F7" i="2" s="1"/>
  <c r="E6" i="2"/>
  <c r="E5" i="2"/>
  <c r="F20" i="2"/>
  <c r="F19" i="2"/>
  <c r="F18" i="2"/>
  <c r="F17" i="2"/>
  <c r="F16" i="2"/>
  <c r="F15" i="2"/>
  <c r="F14" i="2"/>
  <c r="F13" i="2"/>
  <c r="F12" i="2"/>
  <c r="F11" i="2"/>
  <c r="F6" i="2"/>
  <c r="F5" i="2"/>
  <c r="F4" i="2"/>
  <c r="E3" i="2"/>
  <c r="F3" i="2" s="1"/>
  <c r="F23" i="1" l="1"/>
  <c r="G23" i="1" s="1"/>
  <c r="F22" i="1"/>
  <c r="G22" i="1" s="1"/>
  <c r="G9" i="1" l="1"/>
  <c r="G8" i="1"/>
  <c r="E21" i="1"/>
  <c r="F20" i="1"/>
  <c r="G20" i="1" s="1"/>
  <c r="F19" i="1"/>
  <c r="G19" i="1" s="1"/>
  <c r="F18" i="1"/>
  <c r="G18" i="1" s="1"/>
  <c r="F17" i="1"/>
  <c r="G17" i="1" s="1"/>
  <c r="F16" i="1"/>
  <c r="G16" i="1" s="1"/>
  <c r="G15" i="1"/>
  <c r="G14" i="1"/>
  <c r="G13" i="1"/>
  <c r="F12" i="1"/>
  <c r="G12" i="1" s="1"/>
  <c r="F11" i="1"/>
  <c r="G11" i="1" s="1"/>
  <c r="F10" i="1"/>
  <c r="G10" i="1" s="1"/>
  <c r="F7" i="1"/>
  <c r="G7" i="1" s="1"/>
  <c r="F6" i="1"/>
  <c r="G6" i="1" s="1"/>
  <c r="G21" i="1" l="1"/>
  <c r="F21" i="1"/>
</calcChain>
</file>

<file path=xl/comments1.xml><?xml version="1.0" encoding="utf-8"?>
<comments xmlns="http://schemas.openxmlformats.org/spreadsheetml/2006/main">
  <authors>
    <author>jlake</author>
    <author>info1</author>
  </authors>
  <commentList>
    <comment ref="G2" authorId="0" shapeId="0">
      <text>
        <r>
          <rPr>
            <b/>
            <sz val="9"/>
            <color indexed="81"/>
            <rFont val="돋움"/>
            <family val="3"/>
            <charset val="129"/>
          </rPr>
          <t>계약금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추가비용에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b/>
            <sz val="9"/>
            <color indexed="81"/>
            <rFont val="돋움"/>
            <family val="3"/>
            <charset val="129"/>
          </rPr>
          <t>실계약금액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돋움"/>
            <family val="3"/>
            <charset val="129"/>
          </rPr>
          <t>환율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없으면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빈값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5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10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11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16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22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23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F27" authorId="1" shapeId="0">
      <text>
        <r>
          <rPr>
            <b/>
            <sz val="9"/>
            <color indexed="81"/>
            <rFont val="돋움"/>
            <family val="3"/>
            <charset val="129"/>
          </rPr>
          <t>인도</t>
        </r>
        <r>
          <rPr>
            <b/>
            <sz val="9"/>
            <color indexed="81"/>
            <rFont val="Tahoma"/>
            <family val="2"/>
          </rPr>
          <t xml:space="preserve"> : 2023.03.01~2024.02.28
</t>
        </r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>1,2 : 2023.05.01~2024.04.30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8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29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34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35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</commentList>
</comments>
</file>

<file path=xl/sharedStrings.xml><?xml version="1.0" encoding="utf-8"?>
<sst xmlns="http://schemas.openxmlformats.org/spreadsheetml/2006/main" count="495" uniqueCount="215">
  <si>
    <t>통화</t>
    <phoneticPr fontId="3" type="noConversion"/>
  </si>
  <si>
    <t>공급가액</t>
    <phoneticPr fontId="3" type="noConversion"/>
  </si>
  <si>
    <t>세액</t>
    <phoneticPr fontId="3" type="noConversion"/>
  </si>
  <si>
    <t>합계</t>
    <phoneticPr fontId="3" type="noConversion"/>
  </si>
  <si>
    <t>거래처</t>
    <phoneticPr fontId="3" type="noConversion"/>
  </si>
  <si>
    <t>적요</t>
    <phoneticPr fontId="3" type="noConversion"/>
  </si>
  <si>
    <t>KRW</t>
    <phoneticPr fontId="3" type="noConversion"/>
  </si>
  <si>
    <t>㈜웅진</t>
    <phoneticPr fontId="3" type="noConversion"/>
  </si>
  <si>
    <t>USD</t>
    <phoneticPr fontId="3" type="noConversion"/>
  </si>
  <si>
    <t>㈜에스아이플랙스</t>
    <phoneticPr fontId="3" type="noConversion"/>
  </si>
  <si>
    <t>KRW</t>
    <phoneticPr fontId="3" type="noConversion"/>
  </si>
  <si>
    <t>백송전자</t>
    <phoneticPr fontId="3" type="noConversion"/>
  </si>
  <si>
    <t>㈜멀티텍</t>
    <phoneticPr fontId="3" type="noConversion"/>
  </si>
  <si>
    <t>통합정보시스템(FLEX-ERP) 구축비(6회)</t>
    <phoneticPr fontId="3" type="noConversion"/>
  </si>
  <si>
    <t>㈜비에이치</t>
    <phoneticPr fontId="3" type="noConversion"/>
  </si>
  <si>
    <t>BH Vina</t>
    <phoneticPr fontId="3" type="noConversion"/>
  </si>
  <si>
    <t>USD</t>
    <phoneticPr fontId="3" type="noConversion"/>
  </si>
  <si>
    <t>BH ELECTRONICS</t>
    <phoneticPr fontId="3" type="noConversion"/>
  </si>
  <si>
    <t>USD</t>
    <phoneticPr fontId="3" type="noConversion"/>
  </si>
  <si>
    <t>Synopex Vina2</t>
    <phoneticPr fontId="3" type="noConversion"/>
  </si>
  <si>
    <t>세일전자㈜</t>
    <phoneticPr fontId="3" type="noConversion"/>
  </si>
  <si>
    <t>㈜아워서킷</t>
    <phoneticPr fontId="3" type="noConversion"/>
  </si>
  <si>
    <t>KRW</t>
    <phoneticPr fontId="3" type="noConversion"/>
  </si>
  <si>
    <t>주식회사 이든</t>
    <phoneticPr fontId="3" type="noConversion"/>
  </si>
  <si>
    <t>(2020-03)FLEX-ERP 사용료</t>
    <phoneticPr fontId="3" type="noConversion"/>
  </si>
  <si>
    <t>매월 20일</t>
    <phoneticPr fontId="3" type="noConversion"/>
  </si>
  <si>
    <t>매월 25일</t>
    <phoneticPr fontId="3" type="noConversion"/>
  </si>
  <si>
    <t>1년분 송부</t>
    <phoneticPr fontId="3" type="noConversion"/>
  </si>
  <si>
    <t>매월 말일</t>
    <phoneticPr fontId="3" type="noConversion"/>
  </si>
  <si>
    <t>작성 서류</t>
    <phoneticPr fontId="3" type="noConversion"/>
  </si>
  <si>
    <t>SIFlex Vina</t>
    <phoneticPr fontId="3" type="noConversion"/>
  </si>
  <si>
    <t>통합정보시스템(FLEX-ERP) 유지보수료</t>
    <phoneticPr fontId="3" type="noConversion"/>
  </si>
  <si>
    <t>- 이외 발행 내역은 필요시 요청 예정</t>
    <phoneticPr fontId="3" type="noConversion"/>
  </si>
  <si>
    <t>거래명세서</t>
    <phoneticPr fontId="3" type="noConversion"/>
  </si>
  <si>
    <t>SIFlex 위해</t>
    <phoneticPr fontId="3" type="noConversion"/>
  </si>
  <si>
    <t>통합정보시스템(FLEX-ERP) 구축비</t>
    <phoneticPr fontId="3" type="noConversion"/>
  </si>
  <si>
    <t>구분</t>
    <phoneticPr fontId="3" type="noConversion"/>
  </si>
  <si>
    <t>전자세금계산서</t>
    <phoneticPr fontId="3" type="noConversion"/>
  </si>
  <si>
    <t>전자세금계산서</t>
    <phoneticPr fontId="3" type="noConversion"/>
  </si>
  <si>
    <t>전자세금계산서</t>
    <phoneticPr fontId="3" type="noConversion"/>
  </si>
  <si>
    <t>전자세금계산서</t>
    <phoneticPr fontId="3" type="noConversion"/>
  </si>
  <si>
    <t>Invoice</t>
    <phoneticPr fontId="3" type="noConversion"/>
  </si>
  <si>
    <t>제출여부</t>
    <phoneticPr fontId="3" type="noConversion"/>
  </si>
  <si>
    <t>Y</t>
    <phoneticPr fontId="3" type="noConversion"/>
  </si>
  <si>
    <t>-사업자 번호 : 134-87-35399</t>
    <phoneticPr fontId="3" type="noConversion"/>
  </si>
  <si>
    <r>
      <t xml:space="preserve">- 공통 작성 문서 : </t>
    </r>
    <r>
      <rPr>
        <sz val="11"/>
        <color rgb="FFFF0000"/>
        <rFont val="굴림"/>
        <family val="3"/>
        <charset val="129"/>
      </rPr>
      <t>유지보수 내역서</t>
    </r>
    <phoneticPr fontId="3" type="noConversion"/>
  </si>
  <si>
    <t>4/1</t>
    <phoneticPr fontId="3" type="noConversion"/>
  </si>
  <si>
    <t>5/1</t>
    <phoneticPr fontId="3" type="noConversion"/>
  </si>
  <si>
    <t>6월부터 갱신</t>
  </si>
  <si>
    <t>㈜에스아이플랙스</t>
    <phoneticPr fontId="3" type="noConversion"/>
  </si>
  <si>
    <t>작성일자</t>
    <phoneticPr fontId="3" type="noConversion"/>
  </si>
  <si>
    <t>발행 기한</t>
    <phoneticPr fontId="3" type="noConversion"/>
  </si>
  <si>
    <t>통합정보시스템(FLEX-ERP) 유지보수료(2020-06)</t>
  </si>
  <si>
    <t>(2020-06)세기P&amp;C 유지보수료</t>
  </si>
  <si>
    <t>(2020-06)제이시스 메디칼 유지보수료</t>
  </si>
  <si>
    <t>(2020-06)ERP유지보수료</t>
  </si>
  <si>
    <t>(2020-06)Maintenance Fee</t>
  </si>
  <si>
    <t>(2020-06)MES System 유지보수료</t>
  </si>
  <si>
    <t>(2020-06)ERP 유지보수료</t>
  </si>
  <si>
    <t>(2020-06)Flex_Manufacturing유지보수료</t>
  </si>
  <si>
    <t>(2020-06)FLEX-ERP 사용료</t>
  </si>
  <si>
    <t>1/10일</t>
    <phoneticPr fontId="3" type="noConversion"/>
  </si>
  <si>
    <t>2/10일</t>
    <phoneticPr fontId="3" type="noConversion"/>
  </si>
  <si>
    <t>3/10일</t>
    <phoneticPr fontId="3" type="noConversion"/>
  </si>
  <si>
    <t>일자</t>
    <phoneticPr fontId="3" type="noConversion"/>
  </si>
  <si>
    <t>금액</t>
    <phoneticPr fontId="3" type="noConversion"/>
  </si>
  <si>
    <t>내용</t>
    <phoneticPr fontId="3" type="noConversion"/>
  </si>
  <si>
    <t>베트남 출장 격리비용등</t>
    <phoneticPr fontId="3" type="noConversion"/>
  </si>
  <si>
    <t>KRW</t>
    <phoneticPr fontId="3" type="noConversion"/>
  </si>
  <si>
    <t>USD</t>
    <phoneticPr fontId="3" type="noConversion"/>
  </si>
  <si>
    <t>(2022-09)ERP 유지보수료</t>
    <phoneticPr fontId="3" type="noConversion"/>
  </si>
  <si>
    <t>전자세금계산서</t>
    <phoneticPr fontId="3" type="noConversion"/>
  </si>
  <si>
    <t>비고</t>
    <phoneticPr fontId="3" type="noConversion"/>
  </si>
  <si>
    <t>2022.10부터 유지보수료 중단 / 스마트공장 협약</t>
    <phoneticPr fontId="3" type="noConversion"/>
  </si>
  <si>
    <t>INVOICE</t>
    <phoneticPr fontId="3" type="noConversion"/>
  </si>
  <si>
    <t>㈜웅진</t>
    <phoneticPr fontId="3" type="noConversion"/>
  </si>
  <si>
    <t>㈜뉴프렉스</t>
    <phoneticPr fontId="3" type="noConversion"/>
  </si>
  <si>
    <t>(2022-12)세기 P&amp;C 모바일시스템 유지보수료</t>
  </si>
  <si>
    <t>(2022-12)제이시스 메디칼 유지보수료</t>
  </si>
  <si>
    <t>(2022-12)리한 유지보수료</t>
  </si>
  <si>
    <t>2022.09 계약갱신 / 유지보수료 인상</t>
    <phoneticPr fontId="3" type="noConversion"/>
  </si>
  <si>
    <t>㈜비에이치</t>
    <phoneticPr fontId="3" type="noConversion"/>
  </si>
  <si>
    <t>KRW</t>
    <phoneticPr fontId="3" type="noConversion"/>
  </si>
  <si>
    <t>(2022-09)ERP 유지보수료</t>
    <phoneticPr fontId="3" type="noConversion"/>
  </si>
  <si>
    <t>(2022-12)ERP 유지보수료</t>
    <phoneticPr fontId="3" type="noConversion"/>
  </si>
  <si>
    <t>유지보수보고서</t>
    <phoneticPr fontId="3" type="noConversion"/>
  </si>
  <si>
    <t>비에이치 ELECTRONICS</t>
    <phoneticPr fontId="3" type="noConversion"/>
  </si>
  <si>
    <t>뉴프렉스 VINA</t>
    <phoneticPr fontId="3" type="noConversion"/>
  </si>
  <si>
    <t>비에이치 VINA</t>
    <phoneticPr fontId="3" type="noConversion"/>
  </si>
  <si>
    <t>(2022-12)Maintenance Fee</t>
    <phoneticPr fontId="3" type="noConversion"/>
  </si>
  <si>
    <t>(2022-12)Maintenance Fee</t>
    <phoneticPr fontId="3" type="noConversion"/>
  </si>
  <si>
    <t>우리이앤엘㈜</t>
    <phoneticPr fontId="3" type="noConversion"/>
  </si>
  <si>
    <t>(2022-12) MES/WMS유지보수료</t>
    <phoneticPr fontId="3" type="noConversion"/>
  </si>
  <si>
    <t>㈜에스아이플렉스</t>
    <phoneticPr fontId="3" type="noConversion"/>
  </si>
  <si>
    <t>통합정보시스템(FLEX-ERP) 구축비(36회)</t>
    <phoneticPr fontId="3" type="noConversion"/>
  </si>
  <si>
    <t>통합정보시스템(FLEX-ERP) 유지보수료2022-12)</t>
    <phoneticPr fontId="3" type="noConversion"/>
  </si>
  <si>
    <t>유지보수보고서, 거래명세서</t>
    <phoneticPr fontId="3" type="noConversion"/>
  </si>
  <si>
    <t>에스아이플렉스 VINA</t>
    <phoneticPr fontId="3" type="noConversion"/>
  </si>
  <si>
    <t>에스아이플렉스 위해</t>
    <phoneticPr fontId="3" type="noConversion"/>
  </si>
  <si>
    <t>통합정보시스템(FLEX-ERP) 유지보수료</t>
    <phoneticPr fontId="3" type="noConversion"/>
  </si>
  <si>
    <t>통합정보시스템(FLEX-ERP) 구축비</t>
    <phoneticPr fontId="3" type="noConversion"/>
  </si>
  <si>
    <t>유지보수보고서</t>
    <phoneticPr fontId="3" type="noConversion"/>
  </si>
  <si>
    <t>2022.09까지 분납</t>
    <phoneticPr fontId="3" type="noConversion"/>
  </si>
  <si>
    <t>2022.09까지 분납(완료)</t>
    <phoneticPr fontId="3" type="noConversion"/>
  </si>
  <si>
    <t>매월 1일</t>
    <phoneticPr fontId="3" type="noConversion"/>
  </si>
  <si>
    <t>주식회사 이든</t>
    <phoneticPr fontId="3" type="noConversion"/>
  </si>
  <si>
    <t>KRW</t>
    <phoneticPr fontId="3" type="noConversion"/>
  </si>
  <si>
    <t>(2022-12)FLEX-ERP 유지보수료</t>
    <phoneticPr fontId="3" type="noConversion"/>
  </si>
  <si>
    <t>2022.11 계약갱신 / 유지보수료 인상</t>
    <phoneticPr fontId="3" type="noConversion"/>
  </si>
  <si>
    <t>㈜멀티텍</t>
    <phoneticPr fontId="3" type="noConversion"/>
  </si>
  <si>
    <t>백송전자</t>
    <phoneticPr fontId="3" type="noConversion"/>
  </si>
  <si>
    <t>이노아이 컨설팅</t>
    <phoneticPr fontId="3" type="noConversion"/>
  </si>
  <si>
    <t>기주산업㈜</t>
    <phoneticPr fontId="3" type="noConversion"/>
  </si>
  <si>
    <t>㈜워피온</t>
    <phoneticPr fontId="3" type="noConversion"/>
  </si>
  <si>
    <t>세일전자㈜</t>
    <phoneticPr fontId="3" type="noConversion"/>
  </si>
  <si>
    <t>시노펙스</t>
    <phoneticPr fontId="3" type="noConversion"/>
  </si>
  <si>
    <t>(2022-12)Flex_Manufacturing유지보수료</t>
    <phoneticPr fontId="3" type="noConversion"/>
  </si>
  <si>
    <t>(2022-12)ERP 유지보수료</t>
    <phoneticPr fontId="3" type="noConversion"/>
  </si>
  <si>
    <t>대원산업 유지보수료(2022-12)</t>
    <phoneticPr fontId="3" type="noConversion"/>
  </si>
  <si>
    <t>(2022-12)ERP 유지보수료</t>
    <phoneticPr fontId="3" type="noConversion"/>
  </si>
  <si>
    <t>MES System 유지보수료</t>
    <phoneticPr fontId="3" type="noConversion"/>
  </si>
  <si>
    <t>유지보수보고서</t>
    <phoneticPr fontId="3" type="noConversion"/>
  </si>
  <si>
    <t>계약갱신 진행중(2022.07~)</t>
    <phoneticPr fontId="3" type="noConversion"/>
  </si>
  <si>
    <t>2022.09부터 재발행 / 스마트공장 종료</t>
    <phoneticPr fontId="3" type="noConversion"/>
  </si>
  <si>
    <t>2022.09부터 계약</t>
    <phoneticPr fontId="3" type="noConversion"/>
  </si>
  <si>
    <t>2022.08부터 계약</t>
    <phoneticPr fontId="3" type="noConversion"/>
  </si>
  <si>
    <t>유지보수보고서 (10건)</t>
    <phoneticPr fontId="3" type="noConversion"/>
  </si>
  <si>
    <t>현우산업㈜</t>
    <phoneticPr fontId="3" type="noConversion"/>
  </si>
  <si>
    <t>(2023-01)ERP 유지보수료</t>
  </si>
  <si>
    <t>(2023-01)ERP 유지보수료</t>
    <phoneticPr fontId="3" type="noConversion"/>
  </si>
  <si>
    <t>(2023-01)세기 P&amp;C 모바일시스템 유지보수료</t>
  </si>
  <si>
    <t>(2023-01)제이시스 메디칼 유지보수료</t>
  </si>
  <si>
    <t>(2023-01)리한 유지보수료</t>
  </si>
  <si>
    <t>(2023-01)Maintenance Fee</t>
  </si>
  <si>
    <t>(2023-01) MES/WMS유지보수료</t>
  </si>
  <si>
    <t>통합정보시스템(FLEX-ERP) 유지보수료2023-01)</t>
  </si>
  <si>
    <t>(2023-01)Flex_Manufacturing유지보수료</t>
  </si>
  <si>
    <t>대원산업 유지보수료(2023-01)</t>
  </si>
  <si>
    <t>(2023-01)FLEX-ERP 유지보수료</t>
  </si>
  <si>
    <t>계약 검토중</t>
    <phoneticPr fontId="3" type="noConversion"/>
  </si>
  <si>
    <t>환율상승으로 인한 외화금액 감소</t>
  </si>
  <si>
    <t>환율상승으로 인한 외화금액 감소</t>
    <phoneticPr fontId="3" type="noConversion"/>
  </si>
  <si>
    <t>2022.03월부로 계약 종료</t>
    <phoneticPr fontId="3" type="noConversion"/>
  </si>
  <si>
    <t>계</t>
    <phoneticPr fontId="3" type="noConversion"/>
  </si>
  <si>
    <t>비고</t>
    <phoneticPr fontId="3" type="noConversion"/>
  </si>
  <si>
    <t>총계약금액</t>
    <phoneticPr fontId="3" type="noConversion"/>
  </si>
  <si>
    <t>계약기간</t>
    <phoneticPr fontId="3" type="noConversion"/>
  </si>
  <si>
    <t>베트남</t>
    <phoneticPr fontId="3" type="noConversion"/>
  </si>
  <si>
    <t>- 프로젝트 관리</t>
    <phoneticPr fontId="3" type="noConversion"/>
  </si>
  <si>
    <t>고객사</t>
    <phoneticPr fontId="3" type="noConversion"/>
  </si>
  <si>
    <t>4대보험</t>
    <phoneticPr fontId="3" type="noConversion"/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</si>
  <si>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</si>
  <si>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</si>
  <si>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</si>
  <si>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</si>
  <si>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</si>
  <si>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</si>
  <si>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</si>
  <si>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</si>
  <si>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</si>
  <si>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</si>
  <si>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</si>
  <si>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손익금액</t>
    <phoneticPr fontId="3" type="noConversion"/>
  </si>
  <si>
    <t>두산전자</t>
    <phoneticPr fontId="3" type="noConversion"/>
  </si>
  <si>
    <t>결재조건</t>
    <phoneticPr fontId="3" type="noConversion"/>
  </si>
  <si>
    <t>계약후 계약금(30%), 중간보고 후 중도금(40%), 완료보고 후잔금(30%)</t>
    <phoneticPr fontId="3" type="noConversion"/>
  </si>
  <si>
    <t>투입인력</t>
    <phoneticPr fontId="3" type="noConversion"/>
  </si>
  <si>
    <t>(P)신현철, 서영우, 박한수, 조광호</t>
    <phoneticPr fontId="3" type="noConversion"/>
  </si>
  <si>
    <t>FLEX-ERP</t>
    <phoneticPr fontId="3" type="noConversion"/>
  </si>
  <si>
    <t>계약명</t>
    <phoneticPr fontId="3" type="noConversion"/>
  </si>
  <si>
    <t>인 건 비</t>
    <phoneticPr fontId="3" type="noConversion"/>
  </si>
  <si>
    <t>고 정 비</t>
    <phoneticPr fontId="3" type="noConversion"/>
  </si>
  <si>
    <t>경    비</t>
    <phoneticPr fontId="3" type="noConversion"/>
  </si>
  <si>
    <t>수    당</t>
    <phoneticPr fontId="3" type="noConversion"/>
  </si>
  <si>
    <t>합   계</t>
    <phoneticPr fontId="3" type="noConversion"/>
  </si>
  <si>
    <t>세발일자</t>
    <phoneticPr fontId="3" type="noConversion"/>
  </si>
  <si>
    <t>순번</t>
    <phoneticPr fontId="3" type="noConversion"/>
  </si>
  <si>
    <t>신성 C&amp;T</t>
    <phoneticPr fontId="3" type="noConversion"/>
  </si>
  <si>
    <t>인도, 베트남1,2공장</t>
    <phoneticPr fontId="3" type="noConversion"/>
  </si>
  <si>
    <t>(P)김태준, 장복래, 임채홍, 최홍석, 장영훈, 전호수, 박현서, 최서영</t>
    <phoneticPr fontId="3" type="noConversion"/>
  </si>
  <si>
    <t>대원산업</t>
    <phoneticPr fontId="3" type="noConversion"/>
  </si>
  <si>
    <t>잔금(100%)</t>
  </si>
  <si>
    <t>잔금(100%)</t>
    <phoneticPr fontId="3" type="noConversion"/>
  </si>
  <si>
    <t>안산</t>
    <phoneticPr fontId="3" type="noConversion"/>
  </si>
  <si>
    <t>3,4열 재고관리</t>
    <phoneticPr fontId="3" type="noConversion"/>
  </si>
  <si>
    <t>서산</t>
    <phoneticPr fontId="3" type="noConversion"/>
  </si>
  <si>
    <t>서산공장 YB CUV POP</t>
    <phoneticPr fontId="3" type="noConversion"/>
  </si>
  <si>
    <t>안산</t>
    <phoneticPr fontId="3" type="noConversion"/>
  </si>
  <si>
    <t>토오크공정관리</t>
    <phoneticPr fontId="3" type="noConversion"/>
  </si>
  <si>
    <t>전호수, 김성민, 고희윤, 최서영</t>
    <phoneticPr fontId="3" type="noConversion"/>
  </si>
  <si>
    <t>전호수, 김성민</t>
    <phoneticPr fontId="3" type="noConversion"/>
  </si>
  <si>
    <t>전호수, 김성민</t>
    <phoneticPr fontId="3" type="noConversion"/>
  </si>
  <si>
    <t>추가 PDA 금액 포함</t>
    <phoneticPr fontId="3" type="noConversion"/>
  </si>
  <si>
    <t>투입시작</t>
    <phoneticPr fontId="3" type="noConversion"/>
  </si>
  <si>
    <t>M0</t>
    <phoneticPr fontId="3" type="noConversion"/>
  </si>
  <si>
    <t>계약금/추가비용</t>
    <phoneticPr fontId="3" type="noConversion"/>
  </si>
  <si>
    <t>우리 VINA</t>
    <phoneticPr fontId="3" type="noConversion"/>
  </si>
  <si>
    <t>2023.02.22~
2023.10.31</t>
    <phoneticPr fontId="3" type="noConversion"/>
  </si>
  <si>
    <t>FLEX-Manufacturing</t>
    <phoneticPr fontId="3" type="noConversion"/>
  </si>
  <si>
    <t>계약후 계약금(30%), 중간보고 후 중도금(30%), 완료보고 후잔금(40%)</t>
    <phoneticPr fontId="3" type="noConversion"/>
  </si>
  <si>
    <t>계약금 238,000,000원
패키지 150,000,000원</t>
    <phoneticPr fontId="3" type="noConversion"/>
  </si>
  <si>
    <t>인도 430,000,000원
베트남1 410,000,000원
베트남2 410,000,000원</t>
    <phoneticPr fontId="3" type="noConversion"/>
  </si>
  <si>
    <t>2023.03.01~
2024.02.28</t>
    <phoneticPr fontId="3" type="noConversion"/>
  </si>
  <si>
    <t>2023.03.02~
2023.08.16</t>
    <phoneticPr fontId="3" type="noConversion"/>
  </si>
  <si>
    <t>원화로 496,000,000원
환율 1,225적용</t>
    <phoneticPr fontId="3" type="noConversion"/>
  </si>
  <si>
    <t>계약금 : 2023.03.15 / 패키지 : 2023.03.20</t>
    <phoneticPr fontId="3" type="noConversion"/>
  </si>
  <si>
    <t>계약금 : 2023.02.17</t>
    <phoneticPr fontId="3" type="noConversion"/>
  </si>
  <si>
    <t>계약금 : 2023.02.28</t>
    <phoneticPr fontId="3" type="noConversion"/>
  </si>
  <si>
    <t>위해 세일전자</t>
    <phoneticPr fontId="3" type="noConversion"/>
  </si>
  <si>
    <t>통합정보시스템(FLEX-ERP) 유지보수료</t>
    <phoneticPr fontId="3" type="noConversion"/>
  </si>
  <si>
    <t>통합정보시스템(FLEX-ERP) 유지보수료</t>
    <phoneticPr fontId="3" type="noConversion"/>
  </si>
  <si>
    <t>전자세금계산서</t>
    <phoneticPr fontId="3" type="noConversion"/>
  </si>
  <si>
    <t>4월 17일부터 계약</t>
    <phoneticPr fontId="3" type="noConversion"/>
  </si>
  <si>
    <t>김종철, 김성민, 종희선</t>
    <phoneticPr fontId="3" type="noConversion"/>
  </si>
  <si>
    <t>23023-03-05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</si>
</sst>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  <numFmt numFmtId="179" formatCode="yyyy\-mm\-dd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rgb="FF333333"/>
      <name val="굴림"/>
      <family val="3"/>
      <charset val="129"/>
    </font>
    <font>
      <b/>
      <sz val="11"/>
      <color theme="1"/>
      <name val="굴림"/>
      <family val="3"/>
      <charset val="129"/>
    </font>
    <font>
      <sz val="11"/>
      <color rgb="FFFF000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41" fontId="2" fillId="2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2" fillId="0" borderId="0" xfId="1" applyFont="1" applyAlignment="1">
      <alignment horizontal="center" vertical="center"/>
    </xf>
    <xf numFmtId="41" fontId="2" fillId="0" borderId="0" xfId="1" applyFont="1">
      <alignment vertical="center"/>
    </xf>
    <xf numFmtId="0" fontId="2" fillId="0" borderId="0" xfId="0" applyFont="1">
      <alignment vertical="center"/>
    </xf>
    <xf numFmtId="14" fontId="2" fillId="3" borderId="0" xfId="0" applyNumberFormat="1" applyFont="1" applyFill="1" applyAlignment="1">
      <alignment horizontal="center" vertical="center"/>
    </xf>
    <xf numFmtId="41" fontId="2" fillId="3" borderId="0" xfId="1" applyFont="1" applyFill="1" applyAlignment="1">
      <alignment horizontal="center" vertical="center"/>
    </xf>
    <xf numFmtId="41" fontId="2" fillId="3" borderId="0" xfId="1" applyFont="1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1" fontId="2" fillId="0" borderId="0" xfId="1" applyFont="1" applyFill="1" applyAlignment="1">
      <alignment horizontal="center" vertical="center"/>
    </xf>
    <xf numFmtId="41" fontId="2" fillId="0" borderId="0" xfId="1" applyFont="1" applyFill="1">
      <alignment vertical="center"/>
    </xf>
    <xf numFmtId="0" fontId="2" fillId="0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41" fontId="2" fillId="4" borderId="0" xfId="1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6" fillId="0" borderId="0" xfId="0" applyFont="1" applyFill="1">
      <alignment vertical="center"/>
    </xf>
    <xf numFmtId="0" fontId="4" fillId="0" borderId="0" xfId="0" applyFont="1" applyFill="1">
      <alignment vertical="center"/>
    </xf>
    <xf numFmtId="41" fontId="2" fillId="7" borderId="0" xfId="1" applyFont="1" applyFill="1">
      <alignment vertical="center"/>
    </xf>
    <xf numFmtId="41" fontId="2" fillId="7" borderId="0" xfId="0" applyNumberFormat="1" applyFont="1" applyFill="1">
      <alignment vertical="center"/>
    </xf>
    <xf numFmtId="43" fontId="2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1" fontId="7" fillId="2" borderId="0" xfId="1" applyFont="1" applyFill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6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7" fillId="0" borderId="0" xfId="1" applyFont="1">
      <alignment vertical="center"/>
    </xf>
    <xf numFmtId="41" fontId="0" fillId="0" borderId="0" xfId="1" applyFont="1">
      <alignment vertical="center"/>
    </xf>
    <xf numFmtId="0" fontId="8" fillId="0" borderId="0" xfId="0" applyNumberFormat="1" applyFont="1" applyBorder="1">
      <alignment vertical="center"/>
    </xf>
    <xf numFmtId="0" fontId="8" fillId="0" borderId="0" xfId="0" applyNumberFormat="1" applyFont="1" applyFill="1" applyBorder="1">
      <alignment vertical="center"/>
    </xf>
    <xf numFmtId="176" fontId="7" fillId="8" borderId="0" xfId="1" applyNumberFormat="1" applyFont="1" applyFill="1">
      <alignment vertical="center"/>
    </xf>
    <xf numFmtId="41" fontId="7" fillId="8" borderId="0" xfId="1" applyFont="1" applyFill="1">
      <alignment vertical="center"/>
    </xf>
    <xf numFmtId="41" fontId="7" fillId="0" borderId="0" xfId="1" applyFont="1" applyFill="1">
      <alignment vertical="center"/>
    </xf>
    <xf numFmtId="41" fontId="0" fillId="0" borderId="0" xfId="1" applyFont="1" applyFill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41" fontId="10" fillId="0" borderId="0" xfId="1" applyFont="1">
      <alignment vertical="center"/>
    </xf>
    <xf numFmtId="0" fontId="11" fillId="0" borderId="0" xfId="0" applyNumberFormat="1" applyFont="1" applyFill="1" applyBorder="1">
      <alignment vertical="center"/>
    </xf>
    <xf numFmtId="0" fontId="9" fillId="0" borderId="0" xfId="0" applyFont="1">
      <alignment vertical="center"/>
    </xf>
    <xf numFmtId="41" fontId="13" fillId="0" borderId="3" xfId="1" applyFont="1" applyFill="1" applyBorder="1">
      <alignment vertical="center"/>
    </xf>
    <xf numFmtId="0" fontId="13" fillId="0" borderId="3" xfId="0" applyFont="1" applyFill="1" applyBorder="1">
      <alignment vertical="center"/>
    </xf>
    <xf numFmtId="41" fontId="13" fillId="0" borderId="5" xfId="1" applyFont="1" applyFill="1" applyBorder="1">
      <alignment vertical="center"/>
    </xf>
    <xf numFmtId="0" fontId="13" fillId="0" borderId="5" xfId="0" applyFont="1" applyFill="1" applyBorder="1">
      <alignment vertical="center"/>
    </xf>
    <xf numFmtId="0" fontId="13" fillId="0" borderId="3" xfId="0" applyFont="1" applyFill="1" applyBorder="1" applyAlignment="1">
      <alignment horizontal="left" vertical="center" wrapText="1"/>
    </xf>
    <xf numFmtId="41" fontId="13" fillId="0" borderId="3" xfId="1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center" wrapText="1"/>
    </xf>
    <xf numFmtId="41" fontId="13" fillId="0" borderId="5" xfId="1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10" borderId="6" xfId="0" applyFont="1" applyFill="1" applyBorder="1" applyAlignment="1">
      <alignment horizontal="center" vertical="center" wrapText="1"/>
    </xf>
    <xf numFmtId="41" fontId="13" fillId="10" borderId="6" xfId="1" applyFont="1" applyFill="1" applyBorder="1" applyAlignment="1">
      <alignment horizontal="center" vertical="center"/>
    </xf>
    <xf numFmtId="0" fontId="13" fillId="10" borderId="6" xfId="0" applyFont="1" applyFill="1" applyBorder="1" applyAlignment="1">
      <alignment horizontal="center" vertical="center"/>
    </xf>
    <xf numFmtId="41" fontId="14" fillId="0" borderId="11" xfId="1" applyFont="1" applyFill="1" applyBorder="1">
      <alignment vertical="center"/>
    </xf>
    <xf numFmtId="41" fontId="13" fillId="10" borderId="6" xfId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4" fillId="0" borderId="11" xfId="0" applyFont="1" applyFill="1" applyBorder="1">
      <alignment vertical="center"/>
    </xf>
    <xf numFmtId="0" fontId="13" fillId="10" borderId="10" xfId="0" applyFont="1" applyFill="1" applyBorder="1" applyAlignment="1">
      <alignment horizontal="center" vertical="center" wrapText="1"/>
    </xf>
    <xf numFmtId="41" fontId="14" fillId="0" borderId="3" xfId="1" applyFont="1" applyFill="1" applyBorder="1" applyAlignment="1">
      <alignment vertical="center" wrapText="1"/>
    </xf>
    <xf numFmtId="41" fontId="14" fillId="10" borderId="6" xfId="1" applyFont="1" applyFill="1" applyBorder="1" applyAlignment="1">
      <alignment horizontal="center" vertical="center" wrapText="1"/>
    </xf>
    <xf numFmtId="41" fontId="14" fillId="0" borderId="5" xfId="1" applyFont="1" applyFill="1" applyBorder="1" applyAlignment="1">
      <alignment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3" fillId="11" borderId="9" xfId="0" applyFont="1" applyFill="1" applyBorder="1" applyAlignment="1">
      <alignment horizontal="center" vertical="center" wrapText="1"/>
    </xf>
    <xf numFmtId="0" fontId="13" fillId="11" borderId="4" xfId="0" applyFont="1" applyFill="1" applyBorder="1" applyAlignment="1">
      <alignment horizontal="center" vertical="center" wrapText="1"/>
    </xf>
    <xf numFmtId="0" fontId="13" fillId="11" borderId="10" xfId="0" applyFont="1" applyFill="1" applyBorder="1" applyAlignment="1">
      <alignment horizontal="center" vertical="center" wrapText="1"/>
    </xf>
    <xf numFmtId="0" fontId="13" fillId="11" borderId="6" xfId="0" applyFont="1" applyFill="1" applyBorder="1" applyAlignment="1">
      <alignment horizontal="center" vertical="center" wrapText="1"/>
    </xf>
    <xf numFmtId="41" fontId="13" fillId="9" borderId="6" xfId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41" fontId="0" fillId="7" borderId="0" xfId="1" applyFont="1" applyFill="1">
      <alignment vertical="center"/>
    </xf>
    <xf numFmtId="0" fontId="8" fillId="7" borderId="0" xfId="0" applyNumberFormat="1" applyFont="1" applyFill="1" applyBorder="1">
      <alignment vertical="center"/>
    </xf>
    <xf numFmtId="0" fontId="7" fillId="7" borderId="0" xfId="0" applyFont="1" applyFill="1" applyAlignment="1">
      <alignment horizontal="center" vertical="center"/>
    </xf>
    <xf numFmtId="0" fontId="13" fillId="0" borderId="3" xfId="0" applyFont="1" applyFill="1" applyBorder="1" applyAlignment="1">
      <alignment horizontal="left" vertical="top" wrapText="1"/>
    </xf>
    <xf numFmtId="0" fontId="13" fillId="0" borderId="5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left" vertical="top"/>
    </xf>
    <xf numFmtId="0" fontId="13" fillId="0" borderId="7" xfId="0" applyFont="1" applyFill="1" applyBorder="1" applyAlignment="1">
      <alignment horizontal="left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2" fillId="0" borderId="17" xfId="0" quotePrefix="1" applyFont="1" applyFill="1" applyBorder="1" applyAlignment="1">
      <alignment horizontal="left" vertical="center" wrapText="1"/>
    </xf>
    <xf numFmtId="0" fontId="13" fillId="0" borderId="2" xfId="0" quotePrefix="1" applyFont="1" applyFill="1" applyBorder="1" applyAlignment="1">
      <alignment horizontal="left" vertical="center" wrapText="1"/>
    </xf>
    <xf numFmtId="0" fontId="13" fillId="10" borderId="16" xfId="0" applyFont="1" applyFill="1" applyBorder="1" applyAlignment="1">
      <alignment horizontal="center" vertical="center" wrapText="1"/>
    </xf>
    <xf numFmtId="0" fontId="13" fillId="10" borderId="10" xfId="0" applyFont="1" applyFill="1" applyBorder="1" applyAlignment="1">
      <alignment horizontal="center" vertical="center" wrapText="1"/>
    </xf>
    <xf numFmtId="41" fontId="13" fillId="0" borderId="5" xfId="1" applyFont="1" applyFill="1" applyBorder="1" applyAlignment="1">
      <alignment vertical="center" wrapText="1"/>
    </xf>
    <xf numFmtId="41" fontId="13" fillId="5" borderId="3" xfId="1" applyFont="1" applyFill="1" applyBorder="1" applyAlignment="1">
      <alignment vertical="center" wrapText="1"/>
    </xf>
    <xf numFmtId="41" fontId="14" fillId="5" borderId="3" xfId="1" applyFont="1" applyFill="1" applyBorder="1" applyAlignment="1">
      <alignment vertical="center" wrapText="1"/>
    </xf>
    <xf numFmtId="41" fontId="13" fillId="5" borderId="12" xfId="1" applyFont="1" applyFill="1" applyBorder="1" applyAlignment="1">
      <alignment vertical="center" wrapText="1"/>
    </xf>
    <xf numFmtId="41" fontId="14" fillId="5" borderId="12" xfId="1" applyFont="1" applyFill="1" applyBorder="1" applyAlignment="1">
      <alignment vertical="center" wrapText="1"/>
    </xf>
    <xf numFmtId="179" fontId="13" fillId="0" borderId="6" xfId="1" applyNumberFormat="1" applyFont="1" applyFill="1" applyBorder="1" applyAlignment="1">
      <alignment horizontal="center" vertical="center" wrapText="1"/>
    </xf>
    <xf numFmtId="179" fontId="13" fillId="0" borderId="5" xfId="1" applyNumberFormat="1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8"/>
  <sheetViews>
    <sheetView tabSelected="1" zoomScaleNormal="100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K14" sqref="K14"/>
    </sheetView>
  </sheetViews>
  <sheetFormatPr defaultRowHeight="15.95" customHeight="1" x14ac:dyDescent="0.3"/>
  <cols>
    <col min="1" max="1" width="4.625" style="62" customWidth="1"/>
    <col min="2" max="2" width="8.375" style="65" customWidth="1"/>
    <col min="3" max="3" width="6.875" style="67" customWidth="1"/>
    <col min="4" max="4" width="9.625" style="65" customWidth="1"/>
    <col min="5" max="5" width="12" style="65" customWidth="1"/>
    <col min="6" max="6" width="10.25" style="65" customWidth="1"/>
    <col min="7" max="7" width="12.875" style="66" bestFit="1" customWidth="1"/>
    <col min="8" max="8" width="14.25" style="80" bestFit="1" customWidth="1"/>
    <col min="9" max="9" width="8" style="74" bestFit="1" customWidth="1"/>
    <col min="10" max="10" width="12" style="61" customWidth="1"/>
    <col min="11" max="22" width="10.5" style="61" customWidth="1"/>
    <col min="23" max="23" width="18" style="62" bestFit="1" customWidth="1"/>
    <col min="24" max="24" width="15.25" style="61" bestFit="1" customWidth="1"/>
    <col min="25" max="16384" width="9" style="62"/>
  </cols>
  <sheetData>
    <row r="1" spans="1:24" s="60" customFormat="1" ht="15.95" customHeight="1" x14ac:dyDescent="0.3">
      <c r="A1" s="116" t="s">
        <v>148</v>
      </c>
      <c r="B1" s="116"/>
      <c r="C1" s="116"/>
      <c r="D1" s="116"/>
      <c r="E1" s="117"/>
      <c r="F1" s="63"/>
      <c r="G1" s="64"/>
      <c r="H1" s="78"/>
      <c r="I1" s="73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X1" s="59"/>
    </row>
    <row r="2" spans="1:24" s="75" customFormat="1" ht="15.95" customHeight="1" x14ac:dyDescent="0.3">
      <c r="A2" s="77" t="s">
        <v>176</v>
      </c>
      <c r="B2" s="118" t="s">
        <v>149</v>
      </c>
      <c r="C2" s="118"/>
      <c r="D2" s="119"/>
      <c r="E2" s="77" t="s">
        <v>169</v>
      </c>
      <c r="F2" s="68" t="s">
        <v>146</v>
      </c>
      <c r="G2" s="72" t="s">
        <v>145</v>
      </c>
      <c r="H2" s="79" t="s">
        <v>162</v>
      </c>
      <c r="I2" s="68" t="s">
        <v>36</v>
      </c>
      <c r="J2" s="69" t="s">
        <v>143</v>
      </c>
      <c r="K2" s="69" t="s">
        <v>194</v>
      </c>
      <c r="L2" s="69" t="s">
        <v>151</v>
      </c>
      <c r="M2" s="69" t="s">
        <v>152</v>
      </c>
      <c r="N2" s="69" t="s">
        <v>153</v>
      </c>
      <c r="O2" s="69" t="s">
        <v>154</v>
      </c>
      <c r="P2" s="69" t="s">
        <v>155</v>
      </c>
      <c r="Q2" s="69" t="s">
        <v>156</v>
      </c>
      <c r="R2" s="69" t="s">
        <v>157</v>
      </c>
      <c r="S2" s="69" t="s">
        <v>158</v>
      </c>
      <c r="T2" s="69" t="s">
        <v>159</v>
      </c>
      <c r="U2" s="69" t="s">
        <v>160</v>
      </c>
      <c r="V2" s="69" t="s">
        <v>161</v>
      </c>
      <c r="W2" s="70" t="s">
        <v>144</v>
      </c>
      <c r="X2" s="88" t="s">
        <v>195</v>
      </c>
    </row>
    <row r="3" spans="1:24" s="60" customFormat="1" ht="15.95" customHeight="1" x14ac:dyDescent="0.3">
      <c r="A3" s="105">
        <v>1</v>
      </c>
      <c r="B3" s="114" t="s">
        <v>163</v>
      </c>
      <c r="C3" s="109"/>
      <c r="D3" s="100" t="s">
        <v>147</v>
      </c>
      <c r="E3" s="100" t="s">
        <v>168</v>
      </c>
      <c r="F3" s="100" t="s">
        <v>203</v>
      </c>
      <c r="G3" s="121">
        <f>IF(H4="", G4, G4*H4)</f>
        <v>388000000</v>
      </c>
      <c r="H3" s="122">
        <f>G3-J8</f>
        <v>388000000</v>
      </c>
      <c r="I3" s="82" t="s">
        <v>170</v>
      </c>
      <c r="J3" s="59">
        <f>SUM(K3:V3)</f>
        <v>0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94" t="s">
        <v>200</v>
      </c>
      <c r="X3" s="59">
        <v>388000000</v>
      </c>
    </row>
    <row r="4" spans="1:24" ht="15.95" customHeight="1" x14ac:dyDescent="0.3">
      <c r="A4" s="106"/>
      <c r="B4" s="115"/>
      <c r="C4" s="111"/>
      <c r="D4" s="101"/>
      <c r="E4" s="101"/>
      <c r="F4" s="101"/>
      <c r="G4" s="120">
        <v>388000000</v>
      </c>
      <c r="I4" s="81" t="s">
        <v>150</v>
      </c>
      <c r="J4" s="61">
        <f t="shared" ref="J4:J7" si="0">SUM(K4:V4)</f>
        <v>0</v>
      </c>
      <c r="W4" s="95"/>
    </row>
    <row r="5" spans="1:24" ht="15.95" customHeight="1" x14ac:dyDescent="0.3">
      <c r="A5" s="106"/>
      <c r="B5" s="115"/>
      <c r="C5" s="111"/>
      <c r="D5" s="101"/>
      <c r="E5" s="101"/>
      <c r="F5" s="87" t="s">
        <v>193</v>
      </c>
      <c r="G5" s="125">
        <v>44991</v>
      </c>
      <c r="H5" s="125"/>
      <c r="I5" s="81" t="s">
        <v>171</v>
      </c>
      <c r="J5" s="61">
        <f t="shared" si="0"/>
        <v>0</v>
      </c>
      <c r="W5" s="95"/>
    </row>
    <row r="6" spans="1:24" ht="15.95" customHeight="1" x14ac:dyDescent="0.3">
      <c r="A6" s="106"/>
      <c r="B6" s="81" t="s">
        <v>166</v>
      </c>
      <c r="C6" s="97" t="s">
        <v>167</v>
      </c>
      <c r="D6" s="97"/>
      <c r="E6" s="97"/>
      <c r="F6" s="97"/>
      <c r="G6" s="97"/>
      <c r="H6" s="97"/>
      <c r="I6" s="81" t="s">
        <v>172</v>
      </c>
      <c r="J6" s="61">
        <f t="shared" si="0"/>
        <v>0</v>
      </c>
      <c r="W6" s="95"/>
    </row>
    <row r="7" spans="1:24" ht="15.95" customHeight="1" x14ac:dyDescent="0.3">
      <c r="A7" s="106"/>
      <c r="B7" s="81" t="s">
        <v>164</v>
      </c>
      <c r="C7" s="98" t="s">
        <v>165</v>
      </c>
      <c r="D7" s="98"/>
      <c r="E7" s="98"/>
      <c r="F7" s="98"/>
      <c r="G7" s="98"/>
      <c r="H7" s="98"/>
      <c r="I7" s="81" t="s">
        <v>173</v>
      </c>
      <c r="J7" s="61">
        <f t="shared" si="0"/>
        <v>0</v>
      </c>
      <c r="W7" s="95"/>
    </row>
    <row r="8" spans="1:24" s="76" customFormat="1" ht="15.95" customHeight="1" x14ac:dyDescent="0.3">
      <c r="A8" s="107"/>
      <c r="B8" s="86" t="s">
        <v>175</v>
      </c>
      <c r="C8" s="99" t="s">
        <v>205</v>
      </c>
      <c r="D8" s="99"/>
      <c r="E8" s="99"/>
      <c r="F8" s="99"/>
      <c r="G8" s="99"/>
      <c r="H8" s="99"/>
      <c r="I8" s="83" t="s">
        <v>174</v>
      </c>
      <c r="J8" s="71">
        <f>SUM(K8:V8)</f>
        <v>0</v>
      </c>
      <c r="K8" s="71">
        <f>SUM(K3:K7)</f>
        <v>0</v>
      </c>
      <c r="L8" s="71">
        <f>SUM(L3:L7)</f>
        <v>0</v>
      </c>
      <c r="M8" s="71">
        <f t="shared" ref="M8:V8" si="1">SUM(M3:M7)</f>
        <v>0</v>
      </c>
      <c r="N8" s="71">
        <f t="shared" si="1"/>
        <v>0</v>
      </c>
      <c r="O8" s="71">
        <f t="shared" si="1"/>
        <v>0</v>
      </c>
      <c r="P8" s="71">
        <f t="shared" si="1"/>
        <v>0</v>
      </c>
      <c r="Q8" s="71">
        <f t="shared" si="1"/>
        <v>0</v>
      </c>
      <c r="R8" s="71">
        <f t="shared" si="1"/>
        <v>0</v>
      </c>
      <c r="S8" s="71">
        <f t="shared" si="1"/>
        <v>0</v>
      </c>
      <c r="T8" s="71">
        <f t="shared" si="1"/>
        <v>0</v>
      </c>
      <c r="U8" s="71">
        <f t="shared" si="1"/>
        <v>0</v>
      </c>
      <c r="V8" s="71">
        <f t="shared" si="1"/>
        <v>0</v>
      </c>
      <c r="W8" s="96"/>
      <c r="X8" s="71">
        <f>SUM(X3:X7)</f>
        <v>388000000</v>
      </c>
    </row>
    <row r="9" spans="1:24" s="60" customFormat="1" ht="15.95" customHeight="1" x14ac:dyDescent="0.3">
      <c r="A9" s="105">
        <v>2</v>
      </c>
      <c r="B9" s="114" t="s">
        <v>180</v>
      </c>
      <c r="C9" s="109"/>
      <c r="D9" s="100" t="s">
        <v>183</v>
      </c>
      <c r="E9" s="100" t="s">
        <v>184</v>
      </c>
      <c r="F9" s="100"/>
      <c r="G9" s="121">
        <f>IF(H10="", G10, G10*H10)</f>
        <v>31640000</v>
      </c>
      <c r="H9" s="122">
        <f>G9-J14</f>
        <v>31640000</v>
      </c>
      <c r="I9" s="82" t="s">
        <v>170</v>
      </c>
      <c r="J9" s="59">
        <f>SUM(K9:V9)</f>
        <v>0</v>
      </c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102" t="s">
        <v>192</v>
      </c>
      <c r="X9" s="59">
        <v>31640000</v>
      </c>
    </row>
    <row r="10" spans="1:24" ht="15.95" customHeight="1" x14ac:dyDescent="0.3">
      <c r="A10" s="106"/>
      <c r="B10" s="115"/>
      <c r="C10" s="111"/>
      <c r="D10" s="101"/>
      <c r="E10" s="101"/>
      <c r="F10" s="101"/>
      <c r="G10" s="120">
        <v>31640000</v>
      </c>
      <c r="I10" s="81" t="s">
        <v>150</v>
      </c>
      <c r="J10" s="61">
        <f t="shared" ref="J10:J13" si="2">SUM(K10:V10)</f>
        <v>0</v>
      </c>
      <c r="W10" s="95"/>
    </row>
    <row r="11" spans="1:24" ht="15.95" customHeight="1" x14ac:dyDescent="0.3">
      <c r="A11" s="106"/>
      <c r="B11" s="115"/>
      <c r="C11" s="111"/>
      <c r="D11" s="101"/>
      <c r="E11" s="101"/>
      <c r="F11" s="87" t="s">
        <v>193</v>
      </c>
      <c r="G11" s="125"/>
      <c r="H11" s="125"/>
      <c r="I11" s="81" t="s">
        <v>171</v>
      </c>
      <c r="J11" s="61">
        <f t="shared" si="2"/>
        <v>0</v>
      </c>
      <c r="W11" s="95"/>
    </row>
    <row r="12" spans="1:24" ht="15.95" customHeight="1" x14ac:dyDescent="0.3">
      <c r="A12" s="106"/>
      <c r="B12" s="81" t="s">
        <v>166</v>
      </c>
      <c r="C12" s="97" t="s">
        <v>189</v>
      </c>
      <c r="D12" s="97"/>
      <c r="E12" s="97"/>
      <c r="F12" s="97"/>
      <c r="G12" s="97"/>
      <c r="H12" s="97"/>
      <c r="I12" s="81" t="s">
        <v>172</v>
      </c>
      <c r="J12" s="61">
        <f t="shared" si="2"/>
        <v>0</v>
      </c>
      <c r="W12" s="95"/>
    </row>
    <row r="13" spans="1:24" ht="15.95" customHeight="1" x14ac:dyDescent="0.3">
      <c r="A13" s="106"/>
      <c r="B13" s="85" t="s">
        <v>164</v>
      </c>
      <c r="C13" s="98" t="s">
        <v>182</v>
      </c>
      <c r="D13" s="98"/>
      <c r="E13" s="98"/>
      <c r="F13" s="98"/>
      <c r="G13" s="98"/>
      <c r="H13" s="98"/>
      <c r="I13" s="81" t="s">
        <v>173</v>
      </c>
      <c r="J13" s="61">
        <f t="shared" si="2"/>
        <v>0</v>
      </c>
      <c r="W13" s="95"/>
    </row>
    <row r="14" spans="1:24" s="76" customFormat="1" ht="15.95" customHeight="1" x14ac:dyDescent="0.3">
      <c r="A14" s="107"/>
      <c r="B14" s="86" t="s">
        <v>175</v>
      </c>
      <c r="C14" s="99"/>
      <c r="D14" s="99"/>
      <c r="E14" s="99"/>
      <c r="F14" s="99"/>
      <c r="G14" s="99"/>
      <c r="H14" s="99"/>
      <c r="I14" s="83" t="s">
        <v>174</v>
      </c>
      <c r="J14" s="71">
        <f>SUM(K14:V14)</f>
        <v>0</v>
      </c>
      <c r="K14" s="71">
        <f>SUM(K9:K13)</f>
        <v>0</v>
      </c>
      <c r="L14" s="71">
        <f>SUM(L9:L13)</f>
        <v>0</v>
      </c>
      <c r="M14" s="71">
        <f t="shared" ref="M14" si="3">SUM(M9:M13)</f>
        <v>0</v>
      </c>
      <c r="N14" s="71">
        <f t="shared" ref="N14" si="4">SUM(N9:N13)</f>
        <v>0</v>
      </c>
      <c r="O14" s="71">
        <f t="shared" ref="O14" si="5">SUM(O9:O13)</f>
        <v>0</v>
      </c>
      <c r="P14" s="71">
        <f t="shared" ref="P14" si="6">SUM(P9:P13)</f>
        <v>0</v>
      </c>
      <c r="Q14" s="71">
        <f t="shared" ref="Q14" si="7">SUM(Q9:Q13)</f>
        <v>0</v>
      </c>
      <c r="R14" s="71">
        <f t="shared" ref="R14" si="8">SUM(R9:R13)</f>
        <v>0</v>
      </c>
      <c r="S14" s="71">
        <f t="shared" ref="S14" si="9">SUM(S9:S13)</f>
        <v>0</v>
      </c>
      <c r="T14" s="71">
        <f t="shared" ref="T14" si="10">SUM(T9:T13)</f>
        <v>0</v>
      </c>
      <c r="U14" s="71">
        <f t="shared" ref="U14" si="11">SUM(U9:U13)</f>
        <v>0</v>
      </c>
      <c r="V14" s="71">
        <f t="shared" ref="V14" si="12">SUM(V9:V13)</f>
        <v>0</v>
      </c>
      <c r="W14" s="96"/>
      <c r="X14" s="71">
        <f>SUM(X9:X13)</f>
        <v>31640000</v>
      </c>
    </row>
    <row r="15" spans="1:24" s="60" customFormat="1" ht="15.95" customHeight="1" x14ac:dyDescent="0.3">
      <c r="A15" s="105">
        <v>3</v>
      </c>
      <c r="B15" s="114" t="s">
        <v>180</v>
      </c>
      <c r="C15" s="109"/>
      <c r="D15" s="100" t="s">
        <v>185</v>
      </c>
      <c r="E15" s="100" t="s">
        <v>186</v>
      </c>
      <c r="F15" s="100"/>
      <c r="G15" s="121">
        <f>IF(H16="", G16, G16*H16)</f>
        <v>12000000</v>
      </c>
      <c r="H15" s="122">
        <f>G15-J20</f>
        <v>12000000</v>
      </c>
      <c r="I15" s="82" t="s">
        <v>170</v>
      </c>
      <c r="J15" s="59">
        <f>SUM(K15:V15)</f>
        <v>0</v>
      </c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102"/>
      <c r="X15" s="59"/>
    </row>
    <row r="16" spans="1:24" ht="15.95" customHeight="1" x14ac:dyDescent="0.3">
      <c r="A16" s="106"/>
      <c r="B16" s="115"/>
      <c r="C16" s="111"/>
      <c r="D16" s="101"/>
      <c r="E16" s="101"/>
      <c r="F16" s="101"/>
      <c r="G16" s="120">
        <v>12000000</v>
      </c>
      <c r="I16" s="81" t="s">
        <v>150</v>
      </c>
      <c r="J16" s="61">
        <f t="shared" ref="J16:J19" si="13">SUM(K16:V16)</f>
        <v>0</v>
      </c>
      <c r="W16" s="95"/>
    </row>
    <row r="17" spans="1:24" ht="15.95" customHeight="1" x14ac:dyDescent="0.3">
      <c r="A17" s="106"/>
      <c r="B17" s="115"/>
      <c r="C17" s="111"/>
      <c r="D17" s="101"/>
      <c r="E17" s="101"/>
      <c r="F17" s="87" t="s">
        <v>193</v>
      </c>
      <c r="G17" s="125"/>
      <c r="H17" s="125"/>
      <c r="I17" s="81" t="s">
        <v>171</v>
      </c>
      <c r="J17" s="61">
        <f t="shared" si="13"/>
        <v>0</v>
      </c>
      <c r="W17" s="95"/>
    </row>
    <row r="18" spans="1:24" ht="15.95" customHeight="1" x14ac:dyDescent="0.3">
      <c r="A18" s="106"/>
      <c r="B18" s="81" t="s">
        <v>166</v>
      </c>
      <c r="C18" s="97" t="s">
        <v>190</v>
      </c>
      <c r="D18" s="97"/>
      <c r="E18" s="97"/>
      <c r="F18" s="97"/>
      <c r="G18" s="97"/>
      <c r="H18" s="97"/>
      <c r="I18" s="81" t="s">
        <v>172</v>
      </c>
      <c r="J18" s="61">
        <f t="shared" si="13"/>
        <v>0</v>
      </c>
      <c r="W18" s="95"/>
    </row>
    <row r="19" spans="1:24" ht="15.95" customHeight="1" x14ac:dyDescent="0.3">
      <c r="A19" s="106"/>
      <c r="B19" s="85" t="s">
        <v>164</v>
      </c>
      <c r="C19" s="98" t="s">
        <v>181</v>
      </c>
      <c r="D19" s="98"/>
      <c r="E19" s="98"/>
      <c r="F19" s="98"/>
      <c r="G19" s="98"/>
      <c r="H19" s="98"/>
      <c r="I19" s="81" t="s">
        <v>173</v>
      </c>
      <c r="J19" s="61">
        <f t="shared" si="13"/>
        <v>0</v>
      </c>
      <c r="W19" s="95"/>
    </row>
    <row r="20" spans="1:24" s="76" customFormat="1" ht="15.95" customHeight="1" x14ac:dyDescent="0.3">
      <c r="A20" s="107"/>
      <c r="B20" s="86" t="s">
        <v>175</v>
      </c>
      <c r="C20" s="99"/>
      <c r="D20" s="99"/>
      <c r="E20" s="99"/>
      <c r="F20" s="99"/>
      <c r="G20" s="99"/>
      <c r="H20" s="99"/>
      <c r="I20" s="83" t="s">
        <v>174</v>
      </c>
      <c r="J20" s="71">
        <f>SUM(K20:V20)</f>
        <v>0</v>
      </c>
      <c r="K20" s="71">
        <f>SUM(K15:K19)</f>
        <v>0</v>
      </c>
      <c r="L20" s="71">
        <f>SUM(L15:L19)</f>
        <v>0</v>
      </c>
      <c r="M20" s="71">
        <f t="shared" ref="M20" si="14">SUM(M15:M19)</f>
        <v>0</v>
      </c>
      <c r="N20" s="71">
        <f t="shared" ref="N20" si="15">SUM(N15:N19)</f>
        <v>0</v>
      </c>
      <c r="O20" s="71">
        <f t="shared" ref="O20" si="16">SUM(O15:O19)</f>
        <v>0</v>
      </c>
      <c r="P20" s="71">
        <f t="shared" ref="P20" si="17">SUM(P15:P19)</f>
        <v>0</v>
      </c>
      <c r="Q20" s="71">
        <f t="shared" ref="Q20" si="18">SUM(Q15:Q19)</f>
        <v>0</v>
      </c>
      <c r="R20" s="71">
        <f t="shared" ref="R20" si="19">SUM(R15:R19)</f>
        <v>0</v>
      </c>
      <c r="S20" s="71">
        <f t="shared" ref="S20" si="20">SUM(S15:S19)</f>
        <v>0</v>
      </c>
      <c r="T20" s="71">
        <f t="shared" ref="T20" si="21">SUM(T15:T19)</f>
        <v>0</v>
      </c>
      <c r="U20" s="71">
        <f t="shared" ref="U20" si="22">SUM(U15:U19)</f>
        <v>0</v>
      </c>
      <c r="V20" s="71">
        <f t="shared" ref="V20" si="23">SUM(V15:V19)</f>
        <v>0</v>
      </c>
      <c r="W20" s="96"/>
      <c r="X20" s="71">
        <f>SUM(X15:X19)</f>
        <v>0</v>
      </c>
    </row>
    <row r="21" spans="1:24" s="60" customFormat="1" ht="15.95" customHeight="1" x14ac:dyDescent="0.3">
      <c r="A21" s="105">
        <v>4</v>
      </c>
      <c r="B21" s="108" t="s">
        <v>180</v>
      </c>
      <c r="C21" s="109"/>
      <c r="D21" s="100" t="s">
        <v>187</v>
      </c>
      <c r="E21" s="100" t="s">
        <v>188</v>
      </c>
      <c r="F21" s="100"/>
      <c r="G21" s="121">
        <f>IF(H22="", G22, G22*H22)</f>
        <v>3500000</v>
      </c>
      <c r="H21" s="122">
        <f>G21-J26</f>
        <v>3500000</v>
      </c>
      <c r="I21" s="82" t="s">
        <v>170</v>
      </c>
      <c r="J21" s="59">
        <f>SUM(K21:V21)</f>
        <v>0</v>
      </c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102"/>
      <c r="X21" s="59"/>
    </row>
    <row r="22" spans="1:24" ht="15.95" customHeight="1" x14ac:dyDescent="0.3">
      <c r="A22" s="106"/>
      <c r="B22" s="110"/>
      <c r="C22" s="111"/>
      <c r="D22" s="101"/>
      <c r="E22" s="101"/>
      <c r="F22" s="101"/>
      <c r="G22" s="120">
        <v>3500000</v>
      </c>
      <c r="I22" s="81" t="s">
        <v>150</v>
      </c>
      <c r="J22" s="61">
        <f t="shared" ref="J22:J25" si="24">SUM(K22:V22)</f>
        <v>0</v>
      </c>
      <c r="W22" s="95"/>
    </row>
    <row r="23" spans="1:24" ht="15.95" customHeight="1" x14ac:dyDescent="0.3">
      <c r="A23" s="106"/>
      <c r="B23" s="112"/>
      <c r="C23" s="113"/>
      <c r="D23" s="104"/>
      <c r="E23" s="104"/>
      <c r="F23" s="81" t="s">
        <v>193</v>
      </c>
      <c r="G23" s="126"/>
      <c r="H23" s="126"/>
      <c r="I23" s="81" t="s">
        <v>171</v>
      </c>
      <c r="J23" s="61">
        <f t="shared" si="24"/>
        <v>0</v>
      </c>
      <c r="W23" s="95"/>
    </row>
    <row r="24" spans="1:24" ht="15.95" customHeight="1" x14ac:dyDescent="0.3">
      <c r="A24" s="106"/>
      <c r="B24" s="84" t="s">
        <v>166</v>
      </c>
      <c r="C24" s="103" t="s">
        <v>191</v>
      </c>
      <c r="D24" s="103"/>
      <c r="E24" s="103"/>
      <c r="F24" s="103"/>
      <c r="G24" s="103"/>
      <c r="H24" s="103"/>
      <c r="I24" s="81" t="s">
        <v>172</v>
      </c>
      <c r="J24" s="61">
        <f t="shared" si="24"/>
        <v>0</v>
      </c>
      <c r="W24" s="95"/>
    </row>
    <row r="25" spans="1:24" ht="15.95" customHeight="1" x14ac:dyDescent="0.3">
      <c r="A25" s="106"/>
      <c r="B25" s="85" t="s">
        <v>164</v>
      </c>
      <c r="C25" s="98" t="s">
        <v>181</v>
      </c>
      <c r="D25" s="98"/>
      <c r="E25" s="98"/>
      <c r="F25" s="98"/>
      <c r="G25" s="98"/>
      <c r="H25" s="98"/>
      <c r="I25" s="81" t="s">
        <v>173</v>
      </c>
      <c r="J25" s="61">
        <f t="shared" si="24"/>
        <v>0</v>
      </c>
      <c r="W25" s="95"/>
    </row>
    <row r="26" spans="1:24" s="76" customFormat="1" ht="15.95" customHeight="1" x14ac:dyDescent="0.3">
      <c r="A26" s="107"/>
      <c r="B26" s="86" t="s">
        <v>175</v>
      </c>
      <c r="C26" s="99"/>
      <c r="D26" s="99"/>
      <c r="E26" s="99"/>
      <c r="F26" s="99"/>
      <c r="G26" s="99"/>
      <c r="H26" s="99"/>
      <c r="I26" s="83" t="s">
        <v>174</v>
      </c>
      <c r="J26" s="71">
        <f>SUM(K26:V26)</f>
        <v>0</v>
      </c>
      <c r="K26" s="71">
        <f>SUM(K21:K25)</f>
        <v>0</v>
      </c>
      <c r="L26" s="71">
        <f>SUM(L21:L25)</f>
        <v>0</v>
      </c>
      <c r="M26" s="71">
        <f t="shared" ref="M26" si="25">SUM(M21:M25)</f>
        <v>0</v>
      </c>
      <c r="N26" s="71">
        <f t="shared" ref="N26" si="26">SUM(N21:N25)</f>
        <v>0</v>
      </c>
      <c r="O26" s="71">
        <f t="shared" ref="O26" si="27">SUM(O21:O25)</f>
        <v>0</v>
      </c>
      <c r="P26" s="71">
        <f t="shared" ref="P26" si="28">SUM(P21:P25)</f>
        <v>0</v>
      </c>
      <c r="Q26" s="71">
        <f t="shared" ref="Q26" si="29">SUM(Q21:Q25)</f>
        <v>0</v>
      </c>
      <c r="R26" s="71">
        <f t="shared" ref="R26" si="30">SUM(R21:R25)</f>
        <v>0</v>
      </c>
      <c r="S26" s="71">
        <f t="shared" ref="S26" si="31">SUM(S21:S25)</f>
        <v>0</v>
      </c>
      <c r="T26" s="71">
        <f t="shared" ref="T26" si="32">SUM(T21:T25)</f>
        <v>0</v>
      </c>
      <c r="U26" s="71">
        <f t="shared" ref="U26" si="33">SUM(U21:U25)</f>
        <v>0</v>
      </c>
      <c r="V26" s="71">
        <f t="shared" ref="V26" si="34">SUM(V21:V25)</f>
        <v>0</v>
      </c>
      <c r="W26" s="96"/>
      <c r="X26" s="71">
        <f>SUM(X21:X25)</f>
        <v>0</v>
      </c>
    </row>
    <row r="27" spans="1:24" s="60" customFormat="1" ht="15.95" customHeight="1" x14ac:dyDescent="0.3">
      <c r="A27" s="105">
        <v>5</v>
      </c>
      <c r="B27" s="114" t="s">
        <v>177</v>
      </c>
      <c r="C27" s="109"/>
      <c r="D27" s="100" t="s">
        <v>178</v>
      </c>
      <c r="E27" s="100" t="s">
        <v>168</v>
      </c>
      <c r="F27" s="100" t="s">
        <v>202</v>
      </c>
      <c r="G27" s="123">
        <f>IF(H28="", G28, G28*H28)</f>
        <v>1250000000</v>
      </c>
      <c r="H27" s="124">
        <f>G27-J32</f>
        <v>1250000000</v>
      </c>
      <c r="I27" s="82" t="s">
        <v>170</v>
      </c>
      <c r="J27" s="59">
        <f>SUM(K27:V27)</f>
        <v>0</v>
      </c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94" t="s">
        <v>201</v>
      </c>
      <c r="X27" s="59">
        <f>430000000+410000000+410000000</f>
        <v>1250000000</v>
      </c>
    </row>
    <row r="28" spans="1:24" ht="15.95" customHeight="1" x14ac:dyDescent="0.3">
      <c r="A28" s="106"/>
      <c r="B28" s="115"/>
      <c r="C28" s="111"/>
      <c r="D28" s="101"/>
      <c r="E28" s="101"/>
      <c r="F28" s="101"/>
      <c r="G28" s="120">
        <v>1250000000</v>
      </c>
      <c r="H28" s="120"/>
      <c r="I28" s="81" t="s">
        <v>150</v>
      </c>
      <c r="J28" s="61">
        <f t="shared" ref="J28:J31" si="35">SUM(K28:V28)</f>
        <v>0</v>
      </c>
      <c r="W28" s="95"/>
    </row>
    <row r="29" spans="1:24" ht="15.95" customHeight="1" x14ac:dyDescent="0.3">
      <c r="A29" s="106"/>
      <c r="B29" s="115"/>
      <c r="C29" s="111"/>
      <c r="D29" s="101"/>
      <c r="E29" s="101"/>
      <c r="F29" s="87" t="s">
        <v>193</v>
      </c>
      <c r="G29" s="125" t="s">
        <v>214</v>
      </c>
      <c r="H29" s="125"/>
      <c r="I29" s="81" t="s">
        <v>171</v>
      </c>
      <c r="J29" s="61">
        <f t="shared" si="35"/>
        <v>0</v>
      </c>
      <c r="W29" s="95"/>
    </row>
    <row r="30" spans="1:24" ht="15.95" customHeight="1" x14ac:dyDescent="0.3">
      <c r="A30" s="106"/>
      <c r="B30" s="81" t="s">
        <v>166</v>
      </c>
      <c r="C30" s="97" t="s">
        <v>179</v>
      </c>
      <c r="D30" s="97"/>
      <c r="E30" s="97"/>
      <c r="F30" s="97"/>
      <c r="G30" s="97"/>
      <c r="H30" s="97"/>
      <c r="I30" s="81" t="s">
        <v>172</v>
      </c>
      <c r="J30" s="61">
        <f t="shared" si="35"/>
        <v>0</v>
      </c>
      <c r="W30" s="95"/>
    </row>
    <row r="31" spans="1:24" ht="15.95" customHeight="1" x14ac:dyDescent="0.3">
      <c r="A31" s="106"/>
      <c r="B31" s="85" t="s">
        <v>164</v>
      </c>
      <c r="C31" s="98" t="s">
        <v>165</v>
      </c>
      <c r="D31" s="98"/>
      <c r="E31" s="98"/>
      <c r="F31" s="98"/>
      <c r="G31" s="98"/>
      <c r="H31" s="98"/>
      <c r="I31" s="81" t="s">
        <v>173</v>
      </c>
      <c r="J31" s="61">
        <f t="shared" si="35"/>
        <v>0</v>
      </c>
      <c r="W31" s="95"/>
    </row>
    <row r="32" spans="1:24" s="76" customFormat="1" ht="15.95" customHeight="1" x14ac:dyDescent="0.3">
      <c r="A32" s="107"/>
      <c r="B32" s="86" t="s">
        <v>175</v>
      </c>
      <c r="C32" s="99" t="s">
        <v>206</v>
      </c>
      <c r="D32" s="99"/>
      <c r="E32" s="99"/>
      <c r="F32" s="99"/>
      <c r="G32" s="99"/>
      <c r="H32" s="99"/>
      <c r="I32" s="83" t="s">
        <v>174</v>
      </c>
      <c r="J32" s="71">
        <f>SUM(K32:V32)</f>
        <v>0</v>
      </c>
      <c r="K32" s="71">
        <f>SUM(K27:K31)</f>
        <v>0</v>
      </c>
      <c r="L32" s="71">
        <f>SUM(L27:L31)</f>
        <v>0</v>
      </c>
      <c r="M32" s="71">
        <f t="shared" ref="M32" si="36">SUM(M27:M31)</f>
        <v>0</v>
      </c>
      <c r="N32" s="71">
        <f t="shared" ref="N32" si="37">SUM(N27:N31)</f>
        <v>0</v>
      </c>
      <c r="O32" s="71">
        <f t="shared" ref="O32" si="38">SUM(O27:O31)</f>
        <v>0</v>
      </c>
      <c r="P32" s="71">
        <f t="shared" ref="P32" si="39">SUM(P27:P31)</f>
        <v>0</v>
      </c>
      <c r="Q32" s="71">
        <f t="shared" ref="Q32" si="40">SUM(Q27:Q31)</f>
        <v>0</v>
      </c>
      <c r="R32" s="71">
        <f t="shared" ref="R32" si="41">SUM(R27:R31)</f>
        <v>0</v>
      </c>
      <c r="S32" s="71">
        <f t="shared" ref="S32" si="42">SUM(S27:S31)</f>
        <v>0</v>
      </c>
      <c r="T32" s="71">
        <f t="shared" ref="T32" si="43">SUM(T27:T31)</f>
        <v>0</v>
      </c>
      <c r="U32" s="71">
        <f t="shared" ref="U32" si="44">SUM(U27:U31)</f>
        <v>0</v>
      </c>
      <c r="V32" s="71">
        <f t="shared" ref="V32" si="45">SUM(V27:V31)</f>
        <v>0</v>
      </c>
      <c r="W32" s="96"/>
      <c r="X32" s="71">
        <f>SUM(X27:X31)</f>
        <v>1250000000</v>
      </c>
    </row>
    <row r="33" spans="1:24" s="60" customFormat="1" ht="15.95" customHeight="1" x14ac:dyDescent="0.3">
      <c r="A33" s="105">
        <v>6</v>
      </c>
      <c r="B33" s="114" t="s">
        <v>196</v>
      </c>
      <c r="C33" s="109"/>
      <c r="D33" s="100" t="s">
        <v>147</v>
      </c>
      <c r="E33" s="100" t="s">
        <v>198</v>
      </c>
      <c r="F33" s="100" t="s">
        <v>197</v>
      </c>
      <c r="G33" s="121">
        <f>G34*H34</f>
        <v>496000050</v>
      </c>
      <c r="H33" s="122">
        <f>G33-J38</f>
        <v>496000050</v>
      </c>
      <c r="I33" s="82" t="s">
        <v>170</v>
      </c>
      <c r="J33" s="59">
        <f>SUM(K33:V33)</f>
        <v>0</v>
      </c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94" t="s">
        <v>204</v>
      </c>
      <c r="X33" s="59">
        <v>404898</v>
      </c>
    </row>
    <row r="34" spans="1:24" ht="15.95" customHeight="1" x14ac:dyDescent="0.3">
      <c r="A34" s="106"/>
      <c r="B34" s="115"/>
      <c r="C34" s="111"/>
      <c r="D34" s="101"/>
      <c r="E34" s="101"/>
      <c r="F34" s="101"/>
      <c r="G34" s="120">
        <v>404898</v>
      </c>
      <c r="H34" s="120">
        <v>1225</v>
      </c>
      <c r="I34" s="81" t="s">
        <v>150</v>
      </c>
      <c r="J34" s="61">
        <f t="shared" ref="J34:J37" si="46">SUM(K34:V34)</f>
        <v>0</v>
      </c>
      <c r="W34" s="95"/>
    </row>
    <row r="35" spans="1:24" ht="15.95" customHeight="1" x14ac:dyDescent="0.3">
      <c r="A35" s="106"/>
      <c r="B35" s="115"/>
      <c r="C35" s="111"/>
      <c r="D35" s="101"/>
      <c r="E35" s="101"/>
      <c r="F35" s="87" t="s">
        <v>193</v>
      </c>
      <c r="G35" s="125"/>
      <c r="H35" s="125"/>
      <c r="I35" s="81" t="s">
        <v>171</v>
      </c>
      <c r="J35" s="61">
        <f t="shared" si="46"/>
        <v>0</v>
      </c>
      <c r="W35" s="95"/>
    </row>
    <row r="36" spans="1:24" ht="15.95" customHeight="1" x14ac:dyDescent="0.3">
      <c r="A36" s="106"/>
      <c r="B36" s="81" t="s">
        <v>166</v>
      </c>
      <c r="C36" s="97" t="s">
        <v>213</v>
      </c>
      <c r="D36" s="97"/>
      <c r="E36" s="97"/>
      <c r="F36" s="97"/>
      <c r="G36" s="97"/>
      <c r="H36" s="97"/>
      <c r="I36" s="81" t="s">
        <v>172</v>
      </c>
      <c r="J36" s="61">
        <f t="shared" si="46"/>
        <v>0</v>
      </c>
      <c r="W36" s="95"/>
    </row>
    <row r="37" spans="1:24" ht="15.95" customHeight="1" x14ac:dyDescent="0.3">
      <c r="A37" s="106"/>
      <c r="B37" s="85" t="s">
        <v>164</v>
      </c>
      <c r="C37" s="98" t="s">
        <v>199</v>
      </c>
      <c r="D37" s="98"/>
      <c r="E37" s="98"/>
      <c r="F37" s="98"/>
      <c r="G37" s="98"/>
      <c r="H37" s="98"/>
      <c r="I37" s="81" t="s">
        <v>173</v>
      </c>
      <c r="J37" s="61">
        <f t="shared" si="46"/>
        <v>0</v>
      </c>
      <c r="W37" s="95"/>
    </row>
    <row r="38" spans="1:24" s="76" customFormat="1" ht="15.95" customHeight="1" x14ac:dyDescent="0.3">
      <c r="A38" s="107"/>
      <c r="B38" s="86" t="s">
        <v>175</v>
      </c>
      <c r="C38" s="99" t="s">
        <v>207</v>
      </c>
      <c r="D38" s="99"/>
      <c r="E38" s="99"/>
      <c r="F38" s="99"/>
      <c r="G38" s="99"/>
      <c r="H38" s="99"/>
      <c r="I38" s="83" t="s">
        <v>174</v>
      </c>
      <c r="J38" s="71">
        <f>SUM(K38:V38)</f>
        <v>0</v>
      </c>
      <c r="K38" s="71">
        <f>SUM(K33:K37)</f>
        <v>0</v>
      </c>
      <c r="L38" s="71">
        <f>SUM(L33:L37)</f>
        <v>0</v>
      </c>
      <c r="M38" s="71">
        <f t="shared" ref="M38:V38" si="47">SUM(M33:M37)</f>
        <v>0</v>
      </c>
      <c r="N38" s="71">
        <f t="shared" si="47"/>
        <v>0</v>
      </c>
      <c r="O38" s="71">
        <f t="shared" si="47"/>
        <v>0</v>
      </c>
      <c r="P38" s="71">
        <f t="shared" si="47"/>
        <v>0</v>
      </c>
      <c r="Q38" s="71">
        <f t="shared" si="47"/>
        <v>0</v>
      </c>
      <c r="R38" s="71">
        <f t="shared" si="47"/>
        <v>0</v>
      </c>
      <c r="S38" s="71">
        <f t="shared" si="47"/>
        <v>0</v>
      </c>
      <c r="T38" s="71">
        <f t="shared" si="47"/>
        <v>0</v>
      </c>
      <c r="U38" s="71">
        <f t="shared" si="47"/>
        <v>0</v>
      </c>
      <c r="V38" s="71">
        <f t="shared" si="47"/>
        <v>0</v>
      </c>
      <c r="W38" s="96"/>
      <c r="X38" s="71">
        <f>SUM(X33:X37)</f>
        <v>404898</v>
      </c>
    </row>
  </sheetData>
  <mergeCells count="62">
    <mergeCell ref="F33:F34"/>
    <mergeCell ref="W33:W38"/>
    <mergeCell ref="G35:H35"/>
    <mergeCell ref="C36:H36"/>
    <mergeCell ref="C37:H37"/>
    <mergeCell ref="C38:H38"/>
    <mergeCell ref="A1:E1"/>
    <mergeCell ref="A33:A38"/>
    <mergeCell ref="B33:C35"/>
    <mergeCell ref="D33:D35"/>
    <mergeCell ref="E33:E35"/>
    <mergeCell ref="B2:D2"/>
    <mergeCell ref="E15:E17"/>
    <mergeCell ref="A9:A14"/>
    <mergeCell ref="B9:C11"/>
    <mergeCell ref="D9:D11"/>
    <mergeCell ref="E9:E11"/>
    <mergeCell ref="A27:A32"/>
    <mergeCell ref="B27:C29"/>
    <mergeCell ref="D27:D29"/>
    <mergeCell ref="E27:E29"/>
    <mergeCell ref="W3:W8"/>
    <mergeCell ref="A21:A26"/>
    <mergeCell ref="B21:C23"/>
    <mergeCell ref="D21:D23"/>
    <mergeCell ref="A3:A8"/>
    <mergeCell ref="B3:C5"/>
    <mergeCell ref="C7:H7"/>
    <mergeCell ref="C6:H6"/>
    <mergeCell ref="F3:F4"/>
    <mergeCell ref="W9:W14"/>
    <mergeCell ref="C12:H12"/>
    <mergeCell ref="C13:H13"/>
    <mergeCell ref="C14:H14"/>
    <mergeCell ref="A15:A20"/>
    <mergeCell ref="B15:C17"/>
    <mergeCell ref="D15:D17"/>
    <mergeCell ref="G11:H11"/>
    <mergeCell ref="W15:W20"/>
    <mergeCell ref="C18:H18"/>
    <mergeCell ref="C19:H19"/>
    <mergeCell ref="C20:H20"/>
    <mergeCell ref="F15:F16"/>
    <mergeCell ref="G17:H17"/>
    <mergeCell ref="W21:W26"/>
    <mergeCell ref="C24:H24"/>
    <mergeCell ref="C25:H25"/>
    <mergeCell ref="C26:H26"/>
    <mergeCell ref="F21:F22"/>
    <mergeCell ref="E21:E23"/>
    <mergeCell ref="G23:H23"/>
    <mergeCell ref="G5:H5"/>
    <mergeCell ref="F9:F10"/>
    <mergeCell ref="C8:H8"/>
    <mergeCell ref="E3:E5"/>
    <mergeCell ref="D3:D5"/>
    <mergeCell ref="G29:H29"/>
    <mergeCell ref="W27:W32"/>
    <mergeCell ref="C30:H30"/>
    <mergeCell ref="C31:H31"/>
    <mergeCell ref="C32:H32"/>
    <mergeCell ref="F27:F28"/>
  </mergeCells>
  <phoneticPr fontId="3" type="noConversion"/>
  <conditionalFormatting sqref="H1:H3 H39:H1048576">
    <cfRule type="expression" dxfId="6" priority="10">
      <formula>$H:$H&lt; 0</formula>
    </cfRule>
  </conditionalFormatting>
  <conditionalFormatting sqref="H9">
    <cfRule type="expression" dxfId="5" priority="5">
      <formula>$H:$H&lt; 0</formula>
    </cfRule>
  </conditionalFormatting>
  <conditionalFormatting sqref="H15">
    <cfRule type="expression" dxfId="4" priority="4">
      <formula>$H:$H&lt; 0</formula>
    </cfRule>
  </conditionalFormatting>
  <conditionalFormatting sqref="H21">
    <cfRule type="expression" dxfId="3" priority="3">
      <formula>$H:$H&lt; 0</formula>
    </cfRule>
  </conditionalFormatting>
  <conditionalFormatting sqref="H27">
    <cfRule type="expression" dxfId="2" priority="2">
      <formula>$H:$H&lt; 0</formula>
    </cfRule>
  </conditionalFormatting>
  <conditionalFormatting sqref="H33">
    <cfRule type="expression" dxfId="1" priority="1">
      <formula>$H:$H&lt; 0</formula>
    </cfRule>
  </conditionalFormatting>
  <pageMargins left="0.31496062992125984" right="0.31496062992125984" top="0.74803149606299213" bottom="0.7480314960629921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zoomScaleNormal="100" workbookViewId="0">
      <selection activeCell="F26" sqref="F26"/>
    </sheetView>
  </sheetViews>
  <sheetFormatPr defaultRowHeight="16.5" x14ac:dyDescent="0.3"/>
  <cols>
    <col min="1" max="1" width="10.625" bestFit="1" customWidth="1"/>
    <col min="2" max="2" width="35" bestFit="1" customWidth="1"/>
    <col min="3" max="3" width="9" style="44"/>
    <col min="4" max="4" width="11.875" style="46" bestFit="1" customWidth="1"/>
    <col min="5" max="5" width="9.375" style="46" bestFit="1" customWidth="1"/>
    <col min="6" max="6" width="10.875" style="46" bestFit="1" customWidth="1"/>
    <col min="7" max="7" width="43.125" bestFit="1" customWidth="1"/>
    <col min="8" max="8" width="15.125" bestFit="1" customWidth="1"/>
    <col min="9" max="9" width="26.625" bestFit="1" customWidth="1"/>
    <col min="10" max="10" width="45.25" bestFit="1" customWidth="1"/>
  </cols>
  <sheetData>
    <row r="2" spans="1:10" x14ac:dyDescent="0.3">
      <c r="A2" s="36" t="s">
        <v>51</v>
      </c>
      <c r="B2" s="37" t="s">
        <v>4</v>
      </c>
      <c r="C2" s="37" t="s">
        <v>0</v>
      </c>
      <c r="D2" s="38" t="s">
        <v>1</v>
      </c>
      <c r="E2" s="38" t="s">
        <v>2</v>
      </c>
      <c r="F2" s="38" t="s">
        <v>3</v>
      </c>
      <c r="G2" s="37" t="s">
        <v>5</v>
      </c>
      <c r="H2" s="37" t="s">
        <v>36</v>
      </c>
      <c r="I2" s="37" t="s">
        <v>29</v>
      </c>
      <c r="J2" s="37" t="s">
        <v>72</v>
      </c>
    </row>
    <row r="3" spans="1:10" x14ac:dyDescent="0.3">
      <c r="A3" s="39" t="s">
        <v>26</v>
      </c>
      <c r="B3" s="35" t="s">
        <v>75</v>
      </c>
      <c r="C3" s="43" t="s">
        <v>22</v>
      </c>
      <c r="D3" s="45">
        <v>350000</v>
      </c>
      <c r="E3" s="45">
        <f t="shared" ref="E3:E10" si="0">D3*0.1</f>
        <v>35000</v>
      </c>
      <c r="F3" s="45">
        <f t="shared" ref="F3:F19" si="1">SUM(D3:E3)</f>
        <v>385000</v>
      </c>
      <c r="G3" s="47" t="s">
        <v>130</v>
      </c>
      <c r="H3" s="43" t="s">
        <v>37</v>
      </c>
      <c r="I3" s="43"/>
      <c r="J3" s="35"/>
    </row>
    <row r="4" spans="1:10" x14ac:dyDescent="0.3">
      <c r="A4" s="39" t="s">
        <v>26</v>
      </c>
      <c r="B4" s="35" t="s">
        <v>75</v>
      </c>
      <c r="C4" s="43" t="s">
        <v>22</v>
      </c>
      <c r="D4" s="45">
        <v>350000</v>
      </c>
      <c r="E4" s="45">
        <f t="shared" si="0"/>
        <v>35000</v>
      </c>
      <c r="F4" s="45">
        <f t="shared" si="1"/>
        <v>385000</v>
      </c>
      <c r="G4" s="47" t="s">
        <v>131</v>
      </c>
      <c r="H4" s="43" t="s">
        <v>37</v>
      </c>
      <c r="I4" s="43"/>
      <c r="J4" s="35" t="s">
        <v>80</v>
      </c>
    </row>
    <row r="5" spans="1:10" x14ac:dyDescent="0.3">
      <c r="A5" s="39" t="s">
        <v>26</v>
      </c>
      <c r="B5" s="35" t="s">
        <v>75</v>
      </c>
      <c r="C5" s="43" t="s">
        <v>22</v>
      </c>
      <c r="D5" s="45">
        <v>350000</v>
      </c>
      <c r="E5" s="45">
        <f t="shared" si="0"/>
        <v>35000</v>
      </c>
      <c r="F5" s="45">
        <f t="shared" si="1"/>
        <v>385000</v>
      </c>
      <c r="G5" s="47" t="s">
        <v>132</v>
      </c>
      <c r="H5" s="43" t="s">
        <v>37</v>
      </c>
      <c r="I5" s="43"/>
      <c r="J5" s="35"/>
    </row>
    <row r="6" spans="1:10" x14ac:dyDescent="0.3">
      <c r="A6" s="39" t="s">
        <v>26</v>
      </c>
      <c r="B6" s="35" t="s">
        <v>14</v>
      </c>
      <c r="C6" s="43" t="s">
        <v>22</v>
      </c>
      <c r="D6" s="45">
        <v>2850000</v>
      </c>
      <c r="E6" s="45">
        <f t="shared" si="0"/>
        <v>285000</v>
      </c>
      <c r="F6" s="45">
        <f t="shared" si="1"/>
        <v>3135000</v>
      </c>
      <c r="G6" s="48" t="s">
        <v>128</v>
      </c>
      <c r="H6" s="43" t="s">
        <v>37</v>
      </c>
      <c r="I6" s="43" t="s">
        <v>85</v>
      </c>
      <c r="J6" s="35"/>
    </row>
    <row r="7" spans="1:10" x14ac:dyDescent="0.3">
      <c r="A7" s="39" t="s">
        <v>26</v>
      </c>
      <c r="B7" s="35" t="s">
        <v>86</v>
      </c>
      <c r="C7" s="43" t="s">
        <v>69</v>
      </c>
      <c r="D7" s="50">
        <v>1595</v>
      </c>
      <c r="E7" s="45">
        <v>0</v>
      </c>
      <c r="F7" s="45">
        <f t="shared" si="1"/>
        <v>1595</v>
      </c>
      <c r="G7" s="48" t="s">
        <v>133</v>
      </c>
      <c r="H7" s="43" t="s">
        <v>74</v>
      </c>
      <c r="I7" s="43" t="s">
        <v>126</v>
      </c>
      <c r="J7" s="35" t="s">
        <v>141</v>
      </c>
    </row>
    <row r="8" spans="1:10" x14ac:dyDescent="0.3">
      <c r="A8" s="39" t="s">
        <v>26</v>
      </c>
      <c r="B8" s="35" t="s">
        <v>88</v>
      </c>
      <c r="C8" s="43" t="s">
        <v>69</v>
      </c>
      <c r="D8" s="50">
        <v>1595</v>
      </c>
      <c r="E8" s="45">
        <v>0</v>
      </c>
      <c r="F8" s="45">
        <f t="shared" si="1"/>
        <v>1595</v>
      </c>
      <c r="G8" s="48" t="s">
        <v>133</v>
      </c>
      <c r="H8" s="43" t="s">
        <v>74</v>
      </c>
      <c r="I8" s="43" t="s">
        <v>85</v>
      </c>
      <c r="J8" s="35" t="s">
        <v>141</v>
      </c>
    </row>
    <row r="9" spans="1:10" x14ac:dyDescent="0.3">
      <c r="A9" s="39" t="s">
        <v>26</v>
      </c>
      <c r="B9" s="35" t="s">
        <v>91</v>
      </c>
      <c r="C9" s="43" t="s">
        <v>22</v>
      </c>
      <c r="D9" s="45">
        <v>5000000</v>
      </c>
      <c r="E9" s="45">
        <f t="shared" si="0"/>
        <v>500000</v>
      </c>
      <c r="F9" s="45">
        <f t="shared" si="1"/>
        <v>5500000</v>
      </c>
      <c r="G9" s="48" t="s">
        <v>134</v>
      </c>
      <c r="H9" s="43" t="s">
        <v>37</v>
      </c>
      <c r="I9" s="43" t="s">
        <v>85</v>
      </c>
      <c r="J9" s="35"/>
    </row>
    <row r="10" spans="1:10" x14ac:dyDescent="0.3">
      <c r="A10" s="42" t="s">
        <v>28</v>
      </c>
      <c r="B10" s="35" t="s">
        <v>93</v>
      </c>
      <c r="C10" s="43" t="s">
        <v>22</v>
      </c>
      <c r="D10" s="51">
        <v>4750000</v>
      </c>
      <c r="E10" s="45">
        <f t="shared" si="0"/>
        <v>475000</v>
      </c>
      <c r="F10" s="45">
        <f t="shared" si="1"/>
        <v>5225000</v>
      </c>
      <c r="G10" s="48" t="s">
        <v>135</v>
      </c>
      <c r="H10" s="43" t="s">
        <v>37</v>
      </c>
      <c r="I10" s="43" t="s">
        <v>96</v>
      </c>
      <c r="J10" s="35"/>
    </row>
    <row r="11" spans="1:10" x14ac:dyDescent="0.3">
      <c r="A11" s="42" t="s">
        <v>28</v>
      </c>
      <c r="B11" s="35" t="s">
        <v>97</v>
      </c>
      <c r="C11" s="43" t="s">
        <v>69</v>
      </c>
      <c r="D11" s="49">
        <v>4308.5</v>
      </c>
      <c r="E11" s="45">
        <v>0</v>
      </c>
      <c r="F11" s="45">
        <f t="shared" si="1"/>
        <v>4308.5</v>
      </c>
      <c r="G11" s="48" t="s">
        <v>209</v>
      </c>
      <c r="H11" s="43" t="s">
        <v>74</v>
      </c>
      <c r="I11" s="43" t="s">
        <v>85</v>
      </c>
      <c r="J11" s="35" t="s">
        <v>140</v>
      </c>
    </row>
    <row r="12" spans="1:10" x14ac:dyDescent="0.3">
      <c r="A12" s="42" t="s">
        <v>28</v>
      </c>
      <c r="B12" s="35" t="s">
        <v>109</v>
      </c>
      <c r="C12" s="43" t="s">
        <v>22</v>
      </c>
      <c r="D12" s="45">
        <v>1800000</v>
      </c>
      <c r="E12" s="45">
        <f t="shared" ref="E12:E18" si="2">D12*0.1</f>
        <v>180000</v>
      </c>
      <c r="F12" s="45">
        <f t="shared" si="1"/>
        <v>1980000</v>
      </c>
      <c r="G12" s="48" t="s">
        <v>136</v>
      </c>
      <c r="H12" s="43" t="s">
        <v>37</v>
      </c>
      <c r="I12" s="43"/>
      <c r="J12" s="35"/>
    </row>
    <row r="13" spans="1:10" x14ac:dyDescent="0.3">
      <c r="A13" s="42" t="s">
        <v>28</v>
      </c>
      <c r="B13" s="35" t="s">
        <v>110</v>
      </c>
      <c r="C13" s="43" t="s">
        <v>22</v>
      </c>
      <c r="D13" s="45">
        <v>7000000</v>
      </c>
      <c r="E13" s="45">
        <f t="shared" si="2"/>
        <v>700000</v>
      </c>
      <c r="F13" s="45">
        <f t="shared" si="1"/>
        <v>7700000</v>
      </c>
      <c r="G13" s="48" t="s">
        <v>128</v>
      </c>
      <c r="H13" s="43" t="s">
        <v>37</v>
      </c>
      <c r="I13" s="43" t="s">
        <v>85</v>
      </c>
      <c r="J13" s="35"/>
    </row>
    <row r="14" spans="1:10" x14ac:dyDescent="0.3">
      <c r="A14" s="42" t="s">
        <v>28</v>
      </c>
      <c r="B14" s="35" t="s">
        <v>111</v>
      </c>
      <c r="C14" s="43" t="s">
        <v>22</v>
      </c>
      <c r="D14" s="45">
        <v>2500000</v>
      </c>
      <c r="E14" s="45">
        <f t="shared" si="2"/>
        <v>250000</v>
      </c>
      <c r="F14" s="45">
        <f t="shared" si="1"/>
        <v>2750000</v>
      </c>
      <c r="G14" s="48" t="s">
        <v>137</v>
      </c>
      <c r="H14" s="43" t="s">
        <v>37</v>
      </c>
      <c r="I14" s="43"/>
      <c r="J14" s="35"/>
    </row>
    <row r="15" spans="1:10" x14ac:dyDescent="0.3">
      <c r="A15" s="42" t="s">
        <v>28</v>
      </c>
      <c r="B15" s="35" t="s">
        <v>112</v>
      </c>
      <c r="C15" s="43" t="s">
        <v>22</v>
      </c>
      <c r="D15" s="45">
        <v>4250000</v>
      </c>
      <c r="E15" s="45">
        <f t="shared" si="2"/>
        <v>425000</v>
      </c>
      <c r="F15" s="45">
        <f t="shared" si="1"/>
        <v>4675000</v>
      </c>
      <c r="G15" s="48" t="s">
        <v>128</v>
      </c>
      <c r="H15" s="43" t="s">
        <v>37</v>
      </c>
      <c r="I15" s="43"/>
      <c r="J15" s="35" t="s">
        <v>125</v>
      </c>
    </row>
    <row r="16" spans="1:10" x14ac:dyDescent="0.3">
      <c r="A16" s="53" t="s">
        <v>28</v>
      </c>
      <c r="B16" s="54" t="s">
        <v>113</v>
      </c>
      <c r="C16" s="55" t="s">
        <v>22</v>
      </c>
      <c r="D16" s="56">
        <v>2500000</v>
      </c>
      <c r="E16" s="56">
        <f t="shared" si="2"/>
        <v>250000</v>
      </c>
      <c r="F16" s="56">
        <f t="shared" si="1"/>
        <v>2750000</v>
      </c>
      <c r="G16" s="57" t="s">
        <v>128</v>
      </c>
      <c r="H16" s="55" t="s">
        <v>37</v>
      </c>
      <c r="I16" s="44"/>
      <c r="J16" s="58" t="s">
        <v>142</v>
      </c>
    </row>
    <row r="17" spans="1:10" x14ac:dyDescent="0.3">
      <c r="A17" s="42" t="s">
        <v>28</v>
      </c>
      <c r="B17" s="35" t="s">
        <v>20</v>
      </c>
      <c r="C17" s="43" t="s">
        <v>22</v>
      </c>
      <c r="D17" s="46">
        <v>4500000</v>
      </c>
      <c r="E17" s="46">
        <f t="shared" si="2"/>
        <v>450000</v>
      </c>
      <c r="F17" s="46">
        <f t="shared" si="1"/>
        <v>4950000</v>
      </c>
      <c r="G17" s="48" t="s">
        <v>128</v>
      </c>
      <c r="H17" s="43" t="s">
        <v>37</v>
      </c>
      <c r="I17" s="44"/>
      <c r="J17" t="s">
        <v>123</v>
      </c>
    </row>
    <row r="18" spans="1:10" x14ac:dyDescent="0.3">
      <c r="A18" s="42" t="s">
        <v>28</v>
      </c>
      <c r="B18" s="35" t="s">
        <v>127</v>
      </c>
      <c r="C18" s="43" t="s">
        <v>22</v>
      </c>
      <c r="D18" s="46">
        <v>2300000</v>
      </c>
      <c r="E18" s="46">
        <f t="shared" si="2"/>
        <v>230000</v>
      </c>
      <c r="F18" s="46">
        <f t="shared" si="1"/>
        <v>2530000</v>
      </c>
      <c r="G18" s="48" t="s">
        <v>129</v>
      </c>
      <c r="H18" s="43" t="s">
        <v>37</v>
      </c>
      <c r="I18" s="44" t="s">
        <v>85</v>
      </c>
      <c r="J18" t="s">
        <v>139</v>
      </c>
    </row>
    <row r="19" spans="1:10" x14ac:dyDescent="0.3">
      <c r="A19" s="41" t="s">
        <v>27</v>
      </c>
      <c r="B19" s="35" t="s">
        <v>115</v>
      </c>
      <c r="C19" s="43" t="s">
        <v>69</v>
      </c>
      <c r="D19" s="52">
        <v>1663</v>
      </c>
      <c r="E19" s="45">
        <v>0</v>
      </c>
      <c r="F19" s="46">
        <f t="shared" si="1"/>
        <v>1663</v>
      </c>
      <c r="G19" s="48" t="s">
        <v>120</v>
      </c>
      <c r="H19" s="43" t="s">
        <v>74</v>
      </c>
      <c r="I19" s="44" t="s">
        <v>85</v>
      </c>
      <c r="J19" t="s">
        <v>139</v>
      </c>
    </row>
    <row r="20" spans="1:10" x14ac:dyDescent="0.3">
      <c r="A20" s="42" t="s">
        <v>104</v>
      </c>
      <c r="B20" t="s">
        <v>23</v>
      </c>
      <c r="C20" s="44" t="s">
        <v>22</v>
      </c>
      <c r="D20" s="46">
        <v>2550000</v>
      </c>
      <c r="E20" s="46">
        <f t="shared" ref="E20:E21" si="3">D20*0.1</f>
        <v>255000</v>
      </c>
      <c r="F20" s="46">
        <f t="shared" ref="F20:F21" si="4">SUM(D20:E20)</f>
        <v>2805000</v>
      </c>
      <c r="G20" t="s">
        <v>138</v>
      </c>
      <c r="H20" s="43" t="s">
        <v>37</v>
      </c>
      <c r="I20" s="44"/>
      <c r="J20" t="s">
        <v>108</v>
      </c>
    </row>
    <row r="21" spans="1:10" x14ac:dyDescent="0.3">
      <c r="A21" s="89"/>
      <c r="B21" s="89" t="s">
        <v>208</v>
      </c>
      <c r="C21" s="90" t="s">
        <v>22</v>
      </c>
      <c r="D21" s="91">
        <v>5000000</v>
      </c>
      <c r="E21" s="91">
        <f t="shared" si="3"/>
        <v>500000</v>
      </c>
      <c r="F21" s="91">
        <f t="shared" si="4"/>
        <v>5500000</v>
      </c>
      <c r="G21" s="92" t="s">
        <v>210</v>
      </c>
      <c r="H21" s="93" t="s">
        <v>211</v>
      </c>
      <c r="I21" s="89"/>
      <c r="J21" s="89" t="s">
        <v>212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zoomScaleNormal="100" workbookViewId="0">
      <selection activeCell="I10" sqref="I10"/>
    </sheetView>
  </sheetViews>
  <sheetFormatPr defaultRowHeight="16.5" x14ac:dyDescent="0.3"/>
  <cols>
    <col min="1" max="1" width="10.625" bestFit="1" customWidth="1"/>
    <col min="2" max="2" width="35" bestFit="1" customWidth="1"/>
    <col min="3" max="3" width="9" style="44"/>
    <col min="4" max="4" width="11.875" style="46" bestFit="1" customWidth="1"/>
    <col min="5" max="5" width="9.375" style="46" bestFit="1" customWidth="1"/>
    <col min="6" max="6" width="10.875" style="46" bestFit="1" customWidth="1"/>
    <col min="7" max="7" width="43.125" bestFit="1" customWidth="1"/>
    <col min="8" max="8" width="15.125" bestFit="1" customWidth="1"/>
    <col min="9" max="9" width="26.625" bestFit="1" customWidth="1"/>
    <col min="10" max="10" width="45.25" bestFit="1" customWidth="1"/>
  </cols>
  <sheetData>
    <row r="2" spans="1:10" x14ac:dyDescent="0.3">
      <c r="A2" s="36" t="s">
        <v>51</v>
      </c>
      <c r="B2" s="37" t="s">
        <v>4</v>
      </c>
      <c r="C2" s="37" t="s">
        <v>0</v>
      </c>
      <c r="D2" s="38" t="s">
        <v>1</v>
      </c>
      <c r="E2" s="38" t="s">
        <v>2</v>
      </c>
      <c r="F2" s="38" t="s">
        <v>3</v>
      </c>
      <c r="G2" s="37" t="s">
        <v>5</v>
      </c>
      <c r="H2" s="37" t="s">
        <v>36</v>
      </c>
      <c r="I2" s="37" t="s">
        <v>29</v>
      </c>
      <c r="J2" s="37" t="s">
        <v>72</v>
      </c>
    </row>
    <row r="3" spans="1:10" x14ac:dyDescent="0.3">
      <c r="A3" s="39" t="s">
        <v>25</v>
      </c>
      <c r="B3" s="40" t="s">
        <v>76</v>
      </c>
      <c r="C3" s="43" t="s">
        <v>68</v>
      </c>
      <c r="D3" s="45">
        <v>3500000</v>
      </c>
      <c r="E3" s="45">
        <f>D3*0.1</f>
        <v>350000</v>
      </c>
      <c r="F3" s="45">
        <f>SUM(D3:E3)</f>
        <v>3850000</v>
      </c>
      <c r="G3" s="35" t="s">
        <v>70</v>
      </c>
      <c r="H3" s="43" t="s">
        <v>71</v>
      </c>
      <c r="I3" s="43"/>
      <c r="J3" s="35" t="s">
        <v>73</v>
      </c>
    </row>
    <row r="4" spans="1:10" x14ac:dyDescent="0.3">
      <c r="A4" s="41" t="s">
        <v>27</v>
      </c>
      <c r="B4" s="35" t="s">
        <v>87</v>
      </c>
      <c r="C4" s="43" t="s">
        <v>69</v>
      </c>
      <c r="D4" s="45">
        <v>2082</v>
      </c>
      <c r="E4" s="45">
        <v>0</v>
      </c>
      <c r="F4" s="45">
        <f t="shared" ref="F4:F22" si="0">SUM(D4:E4)</f>
        <v>2082</v>
      </c>
      <c r="G4" s="35" t="s">
        <v>83</v>
      </c>
      <c r="H4" s="43" t="s">
        <v>74</v>
      </c>
      <c r="I4" s="43"/>
      <c r="J4" s="35" t="s">
        <v>73</v>
      </c>
    </row>
    <row r="5" spans="1:10" x14ac:dyDescent="0.3">
      <c r="A5" s="39" t="s">
        <v>26</v>
      </c>
      <c r="B5" s="35" t="s">
        <v>75</v>
      </c>
      <c r="C5" s="43" t="s">
        <v>68</v>
      </c>
      <c r="D5" s="45">
        <v>350000</v>
      </c>
      <c r="E5" s="45">
        <f t="shared" ref="E5:E13" si="1">D5*0.1</f>
        <v>35000</v>
      </c>
      <c r="F5" s="45">
        <f t="shared" si="0"/>
        <v>385000</v>
      </c>
      <c r="G5" s="47" t="s">
        <v>77</v>
      </c>
      <c r="H5" s="43" t="s">
        <v>71</v>
      </c>
      <c r="I5" s="43"/>
      <c r="J5" s="35"/>
    </row>
    <row r="6" spans="1:10" x14ac:dyDescent="0.3">
      <c r="A6" s="39" t="s">
        <v>26</v>
      </c>
      <c r="B6" s="35" t="s">
        <v>75</v>
      </c>
      <c r="C6" s="43" t="s">
        <v>68</v>
      </c>
      <c r="D6" s="45">
        <v>350000</v>
      </c>
      <c r="E6" s="45">
        <f t="shared" si="1"/>
        <v>35000</v>
      </c>
      <c r="F6" s="45">
        <f t="shared" si="0"/>
        <v>385000</v>
      </c>
      <c r="G6" s="47" t="s">
        <v>78</v>
      </c>
      <c r="H6" s="43" t="s">
        <v>71</v>
      </c>
      <c r="I6" s="43"/>
      <c r="J6" s="35" t="s">
        <v>80</v>
      </c>
    </row>
    <row r="7" spans="1:10" x14ac:dyDescent="0.3">
      <c r="A7" s="39" t="s">
        <v>26</v>
      </c>
      <c r="B7" s="35" t="s">
        <v>75</v>
      </c>
      <c r="C7" s="43" t="s">
        <v>68</v>
      </c>
      <c r="D7" s="45">
        <v>350000</v>
      </c>
      <c r="E7" s="45">
        <f t="shared" si="1"/>
        <v>35000</v>
      </c>
      <c r="F7" s="45">
        <f t="shared" si="0"/>
        <v>385000</v>
      </c>
      <c r="G7" s="47" t="s">
        <v>79</v>
      </c>
      <c r="H7" s="43" t="s">
        <v>71</v>
      </c>
      <c r="I7" s="43"/>
      <c r="J7" s="35"/>
    </row>
    <row r="8" spans="1:10" x14ac:dyDescent="0.3">
      <c r="A8" s="39" t="s">
        <v>26</v>
      </c>
      <c r="B8" s="35" t="s">
        <v>81</v>
      </c>
      <c r="C8" s="43" t="s">
        <v>82</v>
      </c>
      <c r="D8" s="45">
        <v>2850000</v>
      </c>
      <c r="E8" s="45">
        <f t="shared" si="1"/>
        <v>285000</v>
      </c>
      <c r="F8" s="45">
        <f t="shared" si="0"/>
        <v>3135000</v>
      </c>
      <c r="G8" s="48" t="s">
        <v>84</v>
      </c>
      <c r="H8" s="43" t="s">
        <v>71</v>
      </c>
      <c r="I8" s="43" t="s">
        <v>85</v>
      </c>
      <c r="J8" s="35"/>
    </row>
    <row r="9" spans="1:10" x14ac:dyDescent="0.3">
      <c r="A9" s="39" t="s">
        <v>26</v>
      </c>
      <c r="B9" s="35" t="s">
        <v>86</v>
      </c>
      <c r="C9" s="43" t="s">
        <v>69</v>
      </c>
      <c r="D9" s="45">
        <v>1842</v>
      </c>
      <c r="E9" s="45">
        <v>0</v>
      </c>
      <c r="F9" s="45">
        <f t="shared" si="0"/>
        <v>1842</v>
      </c>
      <c r="G9" s="48" t="s">
        <v>89</v>
      </c>
      <c r="H9" s="43" t="s">
        <v>74</v>
      </c>
      <c r="I9" s="43" t="s">
        <v>126</v>
      </c>
      <c r="J9" s="35"/>
    </row>
    <row r="10" spans="1:10" x14ac:dyDescent="0.3">
      <c r="A10" s="39" t="s">
        <v>26</v>
      </c>
      <c r="B10" s="35" t="s">
        <v>88</v>
      </c>
      <c r="C10" s="43" t="s">
        <v>69</v>
      </c>
      <c r="D10" s="45">
        <v>1842</v>
      </c>
      <c r="E10" s="45">
        <v>0</v>
      </c>
      <c r="F10" s="45">
        <f t="shared" si="0"/>
        <v>1842</v>
      </c>
      <c r="G10" s="48" t="s">
        <v>90</v>
      </c>
      <c r="H10" s="43" t="s">
        <v>74</v>
      </c>
      <c r="I10" s="43" t="s">
        <v>85</v>
      </c>
      <c r="J10" s="35"/>
    </row>
    <row r="11" spans="1:10" x14ac:dyDescent="0.3">
      <c r="A11" s="39" t="s">
        <v>26</v>
      </c>
      <c r="B11" s="35" t="s">
        <v>91</v>
      </c>
      <c r="C11" s="43" t="s">
        <v>82</v>
      </c>
      <c r="D11" s="45">
        <v>5000000</v>
      </c>
      <c r="E11" s="45">
        <f t="shared" si="1"/>
        <v>500000</v>
      </c>
      <c r="F11" s="45">
        <f t="shared" si="0"/>
        <v>5500000</v>
      </c>
      <c r="G11" s="48" t="s">
        <v>92</v>
      </c>
      <c r="H11" s="43" t="s">
        <v>71</v>
      </c>
      <c r="I11" s="43" t="s">
        <v>85</v>
      </c>
      <c r="J11" s="35"/>
    </row>
    <row r="12" spans="1:10" x14ac:dyDescent="0.3">
      <c r="A12" s="42" t="s">
        <v>28</v>
      </c>
      <c r="B12" s="35" t="s">
        <v>93</v>
      </c>
      <c r="C12" s="43" t="s">
        <v>82</v>
      </c>
      <c r="D12" s="45">
        <v>8000000</v>
      </c>
      <c r="E12" s="45">
        <f t="shared" si="1"/>
        <v>800000</v>
      </c>
      <c r="F12" s="45">
        <f t="shared" si="0"/>
        <v>8800000</v>
      </c>
      <c r="G12" s="48" t="s">
        <v>94</v>
      </c>
      <c r="H12" s="43" t="s">
        <v>71</v>
      </c>
      <c r="I12" s="43" t="s">
        <v>96</v>
      </c>
      <c r="J12" s="35" t="s">
        <v>103</v>
      </c>
    </row>
    <row r="13" spans="1:10" x14ac:dyDescent="0.3">
      <c r="A13" s="42" t="s">
        <v>28</v>
      </c>
      <c r="B13" s="35" t="s">
        <v>93</v>
      </c>
      <c r="C13" s="43" t="s">
        <v>82</v>
      </c>
      <c r="D13" s="45">
        <v>4750000</v>
      </c>
      <c r="E13" s="45">
        <f t="shared" si="1"/>
        <v>475000</v>
      </c>
      <c r="F13" s="45">
        <f t="shared" si="0"/>
        <v>5225000</v>
      </c>
      <c r="G13" s="48" t="s">
        <v>95</v>
      </c>
      <c r="H13" s="43" t="s">
        <v>71</v>
      </c>
      <c r="I13" s="43" t="s">
        <v>96</v>
      </c>
      <c r="J13" s="35"/>
    </row>
    <row r="14" spans="1:10" x14ac:dyDescent="0.3">
      <c r="A14" s="42" t="s">
        <v>28</v>
      </c>
      <c r="B14" s="35" t="s">
        <v>97</v>
      </c>
      <c r="C14" s="43" t="s">
        <v>69</v>
      </c>
      <c r="D14" s="45">
        <v>5097</v>
      </c>
      <c r="E14" s="45">
        <v>0</v>
      </c>
      <c r="F14" s="45">
        <f t="shared" si="0"/>
        <v>5097</v>
      </c>
      <c r="G14" s="48" t="s">
        <v>99</v>
      </c>
      <c r="H14" s="43" t="s">
        <v>74</v>
      </c>
      <c r="I14" s="43" t="s">
        <v>101</v>
      </c>
      <c r="J14" s="35"/>
    </row>
    <row r="15" spans="1:10" x14ac:dyDescent="0.3">
      <c r="A15" s="42" t="s">
        <v>28</v>
      </c>
      <c r="B15" s="35" t="s">
        <v>98</v>
      </c>
      <c r="C15" s="43" t="s">
        <v>69</v>
      </c>
      <c r="D15" s="45">
        <v>7500</v>
      </c>
      <c r="E15" s="45">
        <v>0</v>
      </c>
      <c r="F15" s="45">
        <f t="shared" si="0"/>
        <v>7500</v>
      </c>
      <c r="G15" s="48" t="s">
        <v>100</v>
      </c>
      <c r="H15" s="43" t="s">
        <v>74</v>
      </c>
      <c r="I15" s="43"/>
      <c r="J15" s="35" t="s">
        <v>102</v>
      </c>
    </row>
    <row r="16" spans="1:10" x14ac:dyDescent="0.3">
      <c r="A16" s="42" t="s">
        <v>28</v>
      </c>
      <c r="B16" s="35" t="s">
        <v>109</v>
      </c>
      <c r="C16" s="43" t="s">
        <v>82</v>
      </c>
      <c r="D16" s="45">
        <v>1800000</v>
      </c>
      <c r="E16" s="45">
        <f t="shared" ref="E16:E21" si="2">D16*0.1</f>
        <v>180000</v>
      </c>
      <c r="F16" s="45">
        <f t="shared" si="0"/>
        <v>1980000</v>
      </c>
      <c r="G16" s="48" t="s">
        <v>116</v>
      </c>
      <c r="H16" s="43" t="s">
        <v>71</v>
      </c>
      <c r="I16" s="43"/>
      <c r="J16" s="35"/>
    </row>
    <row r="17" spans="1:10" x14ac:dyDescent="0.3">
      <c r="A17" s="42" t="s">
        <v>28</v>
      </c>
      <c r="B17" s="35" t="s">
        <v>110</v>
      </c>
      <c r="C17" s="43" t="s">
        <v>82</v>
      </c>
      <c r="D17" s="45">
        <v>7000000</v>
      </c>
      <c r="E17" s="45">
        <f t="shared" si="2"/>
        <v>700000</v>
      </c>
      <c r="F17" s="45">
        <f t="shared" si="0"/>
        <v>7700000</v>
      </c>
      <c r="G17" s="48" t="s">
        <v>117</v>
      </c>
      <c r="H17" s="43" t="s">
        <v>71</v>
      </c>
      <c r="I17" s="43" t="s">
        <v>85</v>
      </c>
      <c r="J17" s="35"/>
    </row>
    <row r="18" spans="1:10" x14ac:dyDescent="0.3">
      <c r="A18" s="42" t="s">
        <v>28</v>
      </c>
      <c r="B18" s="35" t="s">
        <v>111</v>
      </c>
      <c r="C18" s="43" t="s">
        <v>82</v>
      </c>
      <c r="D18" s="45">
        <v>2500000</v>
      </c>
      <c r="E18" s="45">
        <f t="shared" si="2"/>
        <v>250000</v>
      </c>
      <c r="F18" s="45">
        <f t="shared" si="0"/>
        <v>2750000</v>
      </c>
      <c r="G18" s="48" t="s">
        <v>118</v>
      </c>
      <c r="H18" s="43" t="s">
        <v>71</v>
      </c>
      <c r="I18" s="43"/>
      <c r="J18" s="35"/>
    </row>
    <row r="19" spans="1:10" x14ac:dyDescent="0.3">
      <c r="A19" s="42" t="s">
        <v>28</v>
      </c>
      <c r="B19" s="35" t="s">
        <v>112</v>
      </c>
      <c r="C19" s="43" t="s">
        <v>82</v>
      </c>
      <c r="D19" s="45">
        <v>4250000</v>
      </c>
      <c r="E19" s="45">
        <f t="shared" si="2"/>
        <v>425000</v>
      </c>
      <c r="F19" s="45">
        <f t="shared" si="0"/>
        <v>4675000</v>
      </c>
      <c r="G19" s="48" t="s">
        <v>119</v>
      </c>
      <c r="H19" s="43" t="s">
        <v>71</v>
      </c>
      <c r="I19" s="43"/>
      <c r="J19" s="35" t="s">
        <v>125</v>
      </c>
    </row>
    <row r="20" spans="1:10" x14ac:dyDescent="0.3">
      <c r="A20" s="42" t="s">
        <v>28</v>
      </c>
      <c r="B20" s="35" t="s">
        <v>113</v>
      </c>
      <c r="C20" s="43" t="s">
        <v>82</v>
      </c>
      <c r="D20" s="46">
        <v>2500000</v>
      </c>
      <c r="E20" s="46">
        <f t="shared" si="2"/>
        <v>250000</v>
      </c>
      <c r="F20" s="46">
        <f t="shared" si="0"/>
        <v>2750000</v>
      </c>
      <c r="G20" s="48" t="s">
        <v>119</v>
      </c>
      <c r="H20" s="43" t="s">
        <v>71</v>
      </c>
      <c r="I20" s="44"/>
      <c r="J20" t="s">
        <v>124</v>
      </c>
    </row>
    <row r="21" spans="1:10" x14ac:dyDescent="0.3">
      <c r="A21" s="42" t="s">
        <v>28</v>
      </c>
      <c r="B21" s="35" t="s">
        <v>114</v>
      </c>
      <c r="C21" s="43" t="s">
        <v>82</v>
      </c>
      <c r="D21" s="46">
        <v>4500000</v>
      </c>
      <c r="E21" s="46">
        <f t="shared" si="2"/>
        <v>450000</v>
      </c>
      <c r="F21" s="46">
        <f t="shared" si="0"/>
        <v>4950000</v>
      </c>
      <c r="G21" s="48" t="s">
        <v>119</v>
      </c>
      <c r="H21" s="43" t="s">
        <v>71</v>
      </c>
      <c r="I21" s="44"/>
      <c r="J21" t="s">
        <v>123</v>
      </c>
    </row>
    <row r="22" spans="1:10" x14ac:dyDescent="0.3">
      <c r="A22" s="41" t="s">
        <v>27</v>
      </c>
      <c r="B22" s="35" t="s">
        <v>115</v>
      </c>
      <c r="C22" s="43" t="s">
        <v>69</v>
      </c>
      <c r="D22" s="46">
        <v>1663</v>
      </c>
      <c r="E22" s="45">
        <v>0</v>
      </c>
      <c r="F22" s="46">
        <f t="shared" si="0"/>
        <v>1663</v>
      </c>
      <c r="G22" s="48" t="s">
        <v>120</v>
      </c>
      <c r="H22" s="43" t="s">
        <v>74</v>
      </c>
      <c r="I22" s="44" t="s">
        <v>121</v>
      </c>
      <c r="J22" t="s">
        <v>122</v>
      </c>
    </row>
    <row r="23" spans="1:10" x14ac:dyDescent="0.3">
      <c r="A23" s="42" t="s">
        <v>104</v>
      </c>
      <c r="B23" t="s">
        <v>105</v>
      </c>
      <c r="C23" s="44" t="s">
        <v>106</v>
      </c>
      <c r="D23" s="46">
        <v>2550000</v>
      </c>
      <c r="E23" s="46">
        <f t="shared" ref="E23" si="3">D23*0.1</f>
        <v>255000</v>
      </c>
      <c r="F23" s="46">
        <f t="shared" ref="F23" si="4">SUM(D23:E23)</f>
        <v>2805000</v>
      </c>
      <c r="G23" t="s">
        <v>107</v>
      </c>
      <c r="H23" s="43" t="s">
        <v>71</v>
      </c>
      <c r="I23" s="44"/>
      <c r="J23" t="s">
        <v>108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xSplit="1" ySplit="5" topLeftCell="B6" activePane="bottomRight" state="frozen"/>
      <selection pane="topRight" activeCell="B1" sqref="B1"/>
      <selection pane="bottomLeft" activeCell="A3" sqref="A3"/>
      <selection pane="bottomRight" activeCell="C35" sqref="C35"/>
    </sheetView>
  </sheetViews>
  <sheetFormatPr defaultColWidth="15.5" defaultRowHeight="13.5" x14ac:dyDescent="0.3"/>
  <cols>
    <col min="1" max="1" width="13" style="20" bestFit="1" customWidth="1"/>
    <col min="2" max="2" width="13" style="20" customWidth="1"/>
    <col min="3" max="3" width="17.875" style="6" customWidth="1"/>
    <col min="4" max="4" width="9.25" style="3" bestFit="1" customWidth="1"/>
    <col min="5" max="5" width="15.125" style="4" bestFit="1" customWidth="1"/>
    <col min="6" max="6" width="13" style="5" bestFit="1" customWidth="1"/>
    <col min="7" max="7" width="14.125" style="5" bestFit="1" customWidth="1"/>
    <col min="8" max="8" width="47.125" style="6" bestFit="1" customWidth="1"/>
    <col min="9" max="9" width="23.875" style="6" customWidth="1"/>
    <col min="10" max="10" width="11" style="6" customWidth="1"/>
    <col min="11" max="11" width="9" style="6" bestFit="1" customWidth="1"/>
    <col min="12" max="12" width="15.5" style="6"/>
    <col min="13" max="13" width="22.75" style="6" bestFit="1" customWidth="1"/>
    <col min="14" max="16384" width="15.5" style="6"/>
  </cols>
  <sheetData>
    <row r="1" spans="1:12" x14ac:dyDescent="0.3">
      <c r="A1" s="29"/>
      <c r="B1" s="29"/>
      <c r="C1" s="25" t="s">
        <v>44</v>
      </c>
      <c r="D1" s="4"/>
      <c r="E1" s="5"/>
      <c r="G1" s="6"/>
    </row>
    <row r="2" spans="1:12" x14ac:dyDescent="0.3">
      <c r="A2" s="29"/>
      <c r="B2" s="29"/>
      <c r="C2" s="25" t="s">
        <v>45</v>
      </c>
      <c r="D2" s="4"/>
      <c r="E2" s="5"/>
      <c r="G2" s="6"/>
    </row>
    <row r="3" spans="1:12" x14ac:dyDescent="0.3">
      <c r="A3" s="29"/>
      <c r="B3" s="29"/>
      <c r="C3" s="25" t="s">
        <v>32</v>
      </c>
      <c r="D3" s="4"/>
      <c r="E3" s="5"/>
      <c r="G3" s="6"/>
    </row>
    <row r="4" spans="1:12" x14ac:dyDescent="0.3">
      <c r="D4" s="28"/>
    </row>
    <row r="5" spans="1:12" s="3" customFormat="1" x14ac:dyDescent="0.3">
      <c r="A5" s="19" t="s">
        <v>51</v>
      </c>
      <c r="B5" s="19" t="s">
        <v>50</v>
      </c>
      <c r="C5" s="1" t="s">
        <v>4</v>
      </c>
      <c r="D5" s="1" t="s">
        <v>0</v>
      </c>
      <c r="E5" s="2" t="s">
        <v>1</v>
      </c>
      <c r="F5" s="2" t="s">
        <v>2</v>
      </c>
      <c r="G5" s="2" t="s">
        <v>3</v>
      </c>
      <c r="H5" s="1" t="s">
        <v>5</v>
      </c>
      <c r="I5" s="1" t="s">
        <v>36</v>
      </c>
      <c r="J5" s="1" t="s">
        <v>29</v>
      </c>
      <c r="K5" s="1" t="s">
        <v>42</v>
      </c>
    </row>
    <row r="6" spans="1:12" x14ac:dyDescent="0.3">
      <c r="A6" s="20" t="s">
        <v>25</v>
      </c>
      <c r="B6" s="12">
        <v>44002</v>
      </c>
      <c r="C6" s="15" t="s">
        <v>49</v>
      </c>
      <c r="D6" s="12" t="s">
        <v>6</v>
      </c>
      <c r="E6" s="13">
        <v>8000000</v>
      </c>
      <c r="F6" s="14">
        <f>E6*0.1</f>
        <v>800000</v>
      </c>
      <c r="G6" s="14">
        <f>E6+F6</f>
        <v>8800000</v>
      </c>
      <c r="H6" s="15" t="s">
        <v>13</v>
      </c>
      <c r="I6" s="15" t="s">
        <v>37</v>
      </c>
      <c r="J6" s="15" t="s">
        <v>33</v>
      </c>
      <c r="K6" s="15"/>
    </row>
    <row r="7" spans="1:12" x14ac:dyDescent="0.3">
      <c r="A7" s="20" t="s">
        <v>25</v>
      </c>
      <c r="B7" s="12">
        <v>44002</v>
      </c>
      <c r="C7" s="15" t="s">
        <v>9</v>
      </c>
      <c r="D7" s="12" t="s">
        <v>6</v>
      </c>
      <c r="E7" s="13">
        <v>4750000</v>
      </c>
      <c r="F7" s="14">
        <f>E7*0.1</f>
        <v>475000</v>
      </c>
      <c r="G7" s="14">
        <f>E7+F7</f>
        <v>5225000</v>
      </c>
      <c r="H7" s="15" t="s">
        <v>52</v>
      </c>
      <c r="I7" s="15" t="s">
        <v>38</v>
      </c>
      <c r="J7" s="15" t="s">
        <v>33</v>
      </c>
      <c r="K7" s="15"/>
    </row>
    <row r="8" spans="1:12" x14ac:dyDescent="0.3">
      <c r="A8" s="24" t="s">
        <v>27</v>
      </c>
      <c r="B8" s="12">
        <v>44002</v>
      </c>
      <c r="C8" s="15" t="s">
        <v>30</v>
      </c>
      <c r="D8" s="12" t="s">
        <v>8</v>
      </c>
      <c r="E8" s="13">
        <v>8371</v>
      </c>
      <c r="F8" s="14">
        <v>0</v>
      </c>
      <c r="G8" s="14">
        <f>E8+F8</f>
        <v>8371</v>
      </c>
      <c r="H8" s="15" t="s">
        <v>31</v>
      </c>
      <c r="I8" s="15" t="s">
        <v>41</v>
      </c>
      <c r="J8" s="15"/>
      <c r="K8" s="15"/>
    </row>
    <row r="9" spans="1:12" x14ac:dyDescent="0.3">
      <c r="A9" s="23"/>
      <c r="B9" s="12">
        <v>44002</v>
      </c>
      <c r="C9" s="15" t="s">
        <v>34</v>
      </c>
      <c r="D9" s="12" t="s">
        <v>8</v>
      </c>
      <c r="E9" s="13">
        <v>0</v>
      </c>
      <c r="F9" s="14">
        <v>0</v>
      </c>
      <c r="G9" s="14">
        <f>E9+F9</f>
        <v>0</v>
      </c>
      <c r="H9" s="15" t="s">
        <v>35</v>
      </c>
      <c r="I9" s="15" t="s">
        <v>41</v>
      </c>
      <c r="J9" s="15"/>
      <c r="K9" s="15"/>
    </row>
    <row r="10" spans="1:12" x14ac:dyDescent="0.3">
      <c r="A10" s="20" t="s">
        <v>26</v>
      </c>
      <c r="B10" s="12">
        <v>44007</v>
      </c>
      <c r="C10" s="15" t="s">
        <v>7</v>
      </c>
      <c r="D10" s="12" t="s">
        <v>6</v>
      </c>
      <c r="E10" s="13">
        <v>350000</v>
      </c>
      <c r="F10" s="14">
        <f>E10*0.1</f>
        <v>35000</v>
      </c>
      <c r="G10" s="14">
        <f t="shared" ref="G10:G19" si="0">E10+F10</f>
        <v>385000</v>
      </c>
      <c r="H10" s="15" t="s">
        <v>53</v>
      </c>
      <c r="I10" s="15" t="s">
        <v>39</v>
      </c>
      <c r="J10" s="15"/>
      <c r="K10" s="15"/>
    </row>
    <row r="11" spans="1:12" x14ac:dyDescent="0.3">
      <c r="A11" s="20" t="s">
        <v>26</v>
      </c>
      <c r="B11" s="12">
        <v>44007</v>
      </c>
      <c r="C11" s="15" t="s">
        <v>7</v>
      </c>
      <c r="D11" s="12" t="s">
        <v>6</v>
      </c>
      <c r="E11" s="13">
        <v>325000</v>
      </c>
      <c r="F11" s="14">
        <f>E11*0.1</f>
        <v>32500</v>
      </c>
      <c r="G11" s="14">
        <f t="shared" si="0"/>
        <v>357500</v>
      </c>
      <c r="H11" s="15" t="s">
        <v>54</v>
      </c>
      <c r="I11" s="15" t="s">
        <v>39</v>
      </c>
      <c r="J11" s="15"/>
      <c r="K11" s="15"/>
    </row>
    <row r="12" spans="1:12" x14ac:dyDescent="0.3">
      <c r="A12" s="20" t="s">
        <v>26</v>
      </c>
      <c r="B12" s="12">
        <v>44007</v>
      </c>
      <c r="C12" s="15" t="s">
        <v>14</v>
      </c>
      <c r="D12" s="12" t="s">
        <v>6</v>
      </c>
      <c r="E12" s="13">
        <v>3000000</v>
      </c>
      <c r="F12" s="14">
        <f t="shared" ref="F12" si="1">E12*0.1</f>
        <v>300000</v>
      </c>
      <c r="G12" s="14">
        <f t="shared" si="0"/>
        <v>3300000</v>
      </c>
      <c r="H12" s="31" t="s">
        <v>55</v>
      </c>
      <c r="I12" s="15" t="s">
        <v>38</v>
      </c>
      <c r="J12" s="15"/>
      <c r="K12" s="15"/>
    </row>
    <row r="13" spans="1:12" s="15" customFormat="1" x14ac:dyDescent="0.3">
      <c r="A13" s="20" t="s">
        <v>26</v>
      </c>
      <c r="B13" s="12">
        <v>44007</v>
      </c>
      <c r="C13" s="15" t="s">
        <v>15</v>
      </c>
      <c r="D13" s="12" t="s">
        <v>8</v>
      </c>
      <c r="E13" s="13">
        <v>1953</v>
      </c>
      <c r="F13" s="14">
        <v>0</v>
      </c>
      <c r="G13" s="14">
        <f t="shared" si="0"/>
        <v>1953</v>
      </c>
      <c r="H13" s="15" t="s">
        <v>56</v>
      </c>
      <c r="I13" s="15" t="s">
        <v>41</v>
      </c>
      <c r="K13" s="11" t="s">
        <v>43</v>
      </c>
    </row>
    <row r="14" spans="1:12" s="15" customFormat="1" x14ac:dyDescent="0.3">
      <c r="A14" s="20" t="s">
        <v>26</v>
      </c>
      <c r="B14" s="12">
        <v>44007</v>
      </c>
      <c r="C14" s="15" t="s">
        <v>17</v>
      </c>
      <c r="D14" s="12" t="s">
        <v>16</v>
      </c>
      <c r="E14" s="13">
        <v>1953</v>
      </c>
      <c r="F14" s="14">
        <v>0</v>
      </c>
      <c r="G14" s="14">
        <f t="shared" si="0"/>
        <v>1953</v>
      </c>
      <c r="H14" s="15" t="s">
        <v>56</v>
      </c>
      <c r="I14" s="15" t="s">
        <v>41</v>
      </c>
      <c r="K14" s="11" t="s">
        <v>43</v>
      </c>
    </row>
    <row r="15" spans="1:12" s="15" customFormat="1" x14ac:dyDescent="0.3">
      <c r="A15" s="24" t="s">
        <v>27</v>
      </c>
      <c r="B15" s="12">
        <v>44012</v>
      </c>
      <c r="C15" s="15" t="s">
        <v>19</v>
      </c>
      <c r="D15" s="12" t="s">
        <v>18</v>
      </c>
      <c r="E15" s="13">
        <v>1674</v>
      </c>
      <c r="F15" s="14">
        <v>0</v>
      </c>
      <c r="G15" s="14">
        <f t="shared" si="0"/>
        <v>1674</v>
      </c>
      <c r="H15" s="15" t="s">
        <v>57</v>
      </c>
      <c r="I15" s="15" t="s">
        <v>41</v>
      </c>
      <c r="K15" s="11" t="s">
        <v>43</v>
      </c>
    </row>
    <row r="16" spans="1:12" s="15" customFormat="1" x14ac:dyDescent="0.3">
      <c r="A16" s="21" t="s">
        <v>28</v>
      </c>
      <c r="B16" s="12">
        <v>44012</v>
      </c>
      <c r="C16" s="15" t="s">
        <v>20</v>
      </c>
      <c r="D16" s="12" t="s">
        <v>6</v>
      </c>
      <c r="E16" s="13">
        <v>6000000</v>
      </c>
      <c r="F16" s="14">
        <f t="shared" ref="F16" si="2">E16*0.1</f>
        <v>600000</v>
      </c>
      <c r="G16" s="14">
        <f t="shared" si="0"/>
        <v>6600000</v>
      </c>
      <c r="H16" s="15" t="s">
        <v>58</v>
      </c>
      <c r="I16" s="15" t="s">
        <v>38</v>
      </c>
      <c r="L16" s="30" t="s">
        <v>48</v>
      </c>
    </row>
    <row r="17" spans="1:13" s="15" customFormat="1" x14ac:dyDescent="0.3">
      <c r="A17" s="21" t="s">
        <v>28</v>
      </c>
      <c r="B17" s="12">
        <v>44012</v>
      </c>
      <c r="C17" s="15" t="s">
        <v>12</v>
      </c>
      <c r="D17" s="12" t="s">
        <v>6</v>
      </c>
      <c r="E17" s="13">
        <v>1800000</v>
      </c>
      <c r="F17" s="14">
        <f>E17*0.1</f>
        <v>180000</v>
      </c>
      <c r="G17" s="14">
        <f t="shared" si="0"/>
        <v>1980000</v>
      </c>
      <c r="H17" s="15" t="s">
        <v>59</v>
      </c>
      <c r="I17" s="15" t="s">
        <v>38</v>
      </c>
    </row>
    <row r="18" spans="1:13" s="15" customFormat="1" x14ac:dyDescent="0.3">
      <c r="A18" s="21" t="s">
        <v>28</v>
      </c>
      <c r="B18" s="12">
        <v>44012</v>
      </c>
      <c r="C18" s="15" t="s">
        <v>11</v>
      </c>
      <c r="D18" s="12" t="s">
        <v>10</v>
      </c>
      <c r="E18" s="13">
        <v>7000000</v>
      </c>
      <c r="F18" s="14">
        <f t="shared" ref="F18" si="3">E18*0.1</f>
        <v>700000</v>
      </c>
      <c r="G18" s="14">
        <f t="shared" si="0"/>
        <v>7700000</v>
      </c>
      <c r="H18" s="15" t="s">
        <v>58</v>
      </c>
      <c r="I18" s="15" t="s">
        <v>38</v>
      </c>
    </row>
    <row r="19" spans="1:13" s="15" customFormat="1" x14ac:dyDescent="0.3">
      <c r="A19" s="21" t="s">
        <v>28</v>
      </c>
      <c r="B19" s="12">
        <v>44012</v>
      </c>
      <c r="C19" s="15" t="s">
        <v>21</v>
      </c>
      <c r="D19" s="12" t="s">
        <v>6</v>
      </c>
      <c r="E19" s="13">
        <v>1500000</v>
      </c>
      <c r="F19" s="14">
        <f>E19*0.1</f>
        <v>150000</v>
      </c>
      <c r="G19" s="14">
        <f t="shared" si="0"/>
        <v>1650000</v>
      </c>
      <c r="H19" s="15" t="s">
        <v>59</v>
      </c>
      <c r="I19" s="15" t="s">
        <v>40</v>
      </c>
    </row>
    <row r="20" spans="1:13" s="10" customFormat="1" x14ac:dyDescent="0.3">
      <c r="A20" s="21" t="s">
        <v>28</v>
      </c>
      <c r="B20" s="12">
        <v>44013</v>
      </c>
      <c r="C20" s="15" t="s">
        <v>23</v>
      </c>
      <c r="D20" s="12" t="s">
        <v>22</v>
      </c>
      <c r="E20" s="13">
        <v>1800000</v>
      </c>
      <c r="F20" s="14">
        <f>E20*0.1</f>
        <v>180000</v>
      </c>
      <c r="G20" s="14">
        <f>E20+F20</f>
        <v>1980000</v>
      </c>
      <c r="H20" s="15" t="s">
        <v>60</v>
      </c>
      <c r="I20" s="15" t="s">
        <v>38</v>
      </c>
      <c r="J20" s="15"/>
      <c r="K20" s="15"/>
    </row>
    <row r="21" spans="1:13" x14ac:dyDescent="0.3">
      <c r="A21" s="22"/>
      <c r="B21" s="22"/>
      <c r="C21" s="18"/>
      <c r="D21" s="16"/>
      <c r="E21" s="17">
        <f>SUM(E6:E20)</f>
        <v>34538951</v>
      </c>
      <c r="F21" s="17">
        <f>SUM(F6:F20)</f>
        <v>3452500</v>
      </c>
      <c r="G21" s="17">
        <f>SUM(G6:G20)</f>
        <v>37991451</v>
      </c>
      <c r="H21" s="18"/>
      <c r="I21" s="18"/>
    </row>
    <row r="22" spans="1:13" x14ac:dyDescent="0.3">
      <c r="A22" s="27" t="s">
        <v>46</v>
      </c>
      <c r="B22" s="27"/>
      <c r="C22" s="10" t="s">
        <v>23</v>
      </c>
      <c r="D22" s="7" t="s">
        <v>10</v>
      </c>
      <c r="E22" s="8">
        <v>1800000</v>
      </c>
      <c r="F22" s="9">
        <f t="shared" ref="F22:F23" si="4">E22*0.1</f>
        <v>180000</v>
      </c>
      <c r="G22" s="9">
        <f t="shared" ref="G22:G23" si="5">E22+F22</f>
        <v>1980000</v>
      </c>
      <c r="H22" s="10" t="s">
        <v>24</v>
      </c>
      <c r="I22" s="10" t="s">
        <v>37</v>
      </c>
    </row>
    <row r="23" spans="1:13" x14ac:dyDescent="0.3">
      <c r="A23" s="26" t="s">
        <v>47</v>
      </c>
      <c r="B23" s="26"/>
      <c r="C23" s="10" t="s">
        <v>23</v>
      </c>
      <c r="D23" s="7" t="s">
        <v>10</v>
      </c>
      <c r="E23" s="8">
        <v>1800000</v>
      </c>
      <c r="F23" s="9">
        <f t="shared" si="4"/>
        <v>180000</v>
      </c>
      <c r="G23" s="9">
        <f t="shared" si="5"/>
        <v>1980000</v>
      </c>
      <c r="H23" s="10" t="s">
        <v>24</v>
      </c>
      <c r="I23" s="10" t="s">
        <v>37</v>
      </c>
    </row>
    <row r="29" spans="1:13" x14ac:dyDescent="0.3">
      <c r="L29" s="5">
        <v>7000000</v>
      </c>
      <c r="M29" s="6">
        <v>3</v>
      </c>
    </row>
    <row r="30" spans="1:13" x14ac:dyDescent="0.3">
      <c r="K30" s="3" t="s">
        <v>64</v>
      </c>
      <c r="L30" s="3" t="s">
        <v>65</v>
      </c>
      <c r="M30" s="34" t="s">
        <v>66</v>
      </c>
    </row>
    <row r="31" spans="1:13" x14ac:dyDescent="0.3">
      <c r="K31" s="6" t="s">
        <v>61</v>
      </c>
      <c r="L31" s="32">
        <v>2400000</v>
      </c>
      <c r="M31" s="6" t="s">
        <v>67</v>
      </c>
    </row>
    <row r="32" spans="1:13" x14ac:dyDescent="0.3">
      <c r="K32" s="6" t="s">
        <v>62</v>
      </c>
      <c r="L32" s="32">
        <v>2300000</v>
      </c>
      <c r="M32" s="6" t="s">
        <v>67</v>
      </c>
    </row>
    <row r="33" spans="11:13" x14ac:dyDescent="0.3">
      <c r="K33" s="6" t="s">
        <v>63</v>
      </c>
      <c r="L33" s="33">
        <v>2300000</v>
      </c>
      <c r="M33" s="6" t="s">
        <v>67</v>
      </c>
    </row>
  </sheetData>
  <autoFilter ref="A5:H21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2023년 Project</vt:lpstr>
      <vt:lpstr>2023년</vt:lpstr>
      <vt:lpstr>2022년</vt:lpstr>
      <vt:lpstr>2020년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jlake</cp:lastModifiedBy>
  <cp:lastPrinted>2023-04-07T08:41:41Z</cp:lastPrinted>
  <dcterms:created xsi:type="dcterms:W3CDTF">2020-04-21T06:19:37Z</dcterms:created>
  <dcterms:modified xsi:type="dcterms:W3CDTF">2023-04-11T03:04:16Z</dcterms:modified>
</cp:coreProperties>
</file>