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melia/Documents/UBC/Oceans_Project/Econ/Results/"/>
    </mc:Choice>
  </mc:AlternateContent>
  <xr:revisionPtr revIDLastSave="0" documentId="13_ncr:1_{AF8F9F62-E37C-C847-A023-5A0DD4212B01}" xr6:coauthVersionLast="43" xr6:coauthVersionMax="43" xr10:uidLastSave="{00000000-0000-0000-0000-000000000000}"/>
  <bookViews>
    <workbookView xWindow="0" yWindow="460" windowWidth="22540" windowHeight="14820" activeTab="1" xr2:uid="{00000000-000D-0000-FFFF-FFFF00000000}"/>
  </bookViews>
  <sheets>
    <sheet name="NAFO_FiguresProfit_Data" sheetId="4" r:id="rId1"/>
    <sheet name="NAFO_Fig X1" sheetId="5" r:id="rId2"/>
    <sheet name="GoM_FiguresProfit_Data" sheetId="1" r:id="rId3"/>
    <sheet name="GoM_Fig X1_NAFO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4" l="1"/>
  <c r="I2" i="4"/>
  <c r="L2" i="4" s="1"/>
  <c r="L3" i="4" s="1"/>
  <c r="J2" i="4"/>
  <c r="H3" i="4"/>
  <c r="I3" i="4"/>
  <c r="I4" i="4" s="1"/>
  <c r="J3" i="4"/>
  <c r="E4" i="4"/>
  <c r="F4" i="4"/>
  <c r="G4" i="4"/>
  <c r="H4" i="4"/>
  <c r="K2" i="4" s="1"/>
  <c r="K3" i="4" s="1"/>
  <c r="H5" i="4"/>
  <c r="I5" i="4"/>
  <c r="J5" i="4"/>
  <c r="H6" i="4"/>
  <c r="I6" i="4"/>
  <c r="J6" i="4"/>
  <c r="E7" i="4"/>
  <c r="F7" i="4"/>
  <c r="G7" i="4"/>
  <c r="J7" i="4"/>
  <c r="M5" i="4" s="1"/>
  <c r="M6" i="4" s="1"/>
  <c r="H8" i="4"/>
  <c r="I8" i="4"/>
  <c r="L8" i="4" s="1"/>
  <c r="L9" i="4" s="1"/>
  <c r="J8" i="4"/>
  <c r="H9" i="4"/>
  <c r="I9" i="4"/>
  <c r="I10" i="4" s="1"/>
  <c r="J9" i="4"/>
  <c r="E10" i="4"/>
  <c r="F10" i="4"/>
  <c r="G10" i="4"/>
  <c r="H10" i="4"/>
  <c r="K8" i="4" s="1"/>
  <c r="K9" i="4" s="1"/>
  <c r="H11" i="4"/>
  <c r="I11" i="4"/>
  <c r="J11" i="4"/>
  <c r="H12" i="4"/>
  <c r="I12" i="4"/>
  <c r="J12" i="4"/>
  <c r="E13" i="4"/>
  <c r="F13" i="4"/>
  <c r="G13" i="4"/>
  <c r="J13" i="4"/>
  <c r="M11" i="4" s="1"/>
  <c r="M12" i="4" s="1"/>
  <c r="H14" i="4"/>
  <c r="I14" i="4"/>
  <c r="J14" i="4"/>
  <c r="H15" i="4"/>
  <c r="I15" i="4"/>
  <c r="I16" i="4" s="1"/>
  <c r="L14" i="4" s="1"/>
  <c r="L15" i="4" s="1"/>
  <c r="J15" i="4"/>
  <c r="E16" i="4"/>
  <c r="F16" i="4"/>
  <c r="G16" i="4"/>
  <c r="H16" i="4"/>
  <c r="K14" i="4" s="1"/>
  <c r="K15" i="4" s="1"/>
  <c r="H17" i="4"/>
  <c r="I17" i="4"/>
  <c r="I19" i="4" s="1"/>
  <c r="J17" i="4"/>
  <c r="H18" i="4"/>
  <c r="I18" i="4"/>
  <c r="J18" i="4"/>
  <c r="E19" i="4"/>
  <c r="F19" i="4"/>
  <c r="G19" i="4"/>
  <c r="J19" i="4"/>
  <c r="M17" i="4" s="1"/>
  <c r="M18" i="4" s="1"/>
  <c r="H20" i="4"/>
  <c r="I20" i="4"/>
  <c r="J20" i="4"/>
  <c r="H21" i="4"/>
  <c r="I21" i="4"/>
  <c r="I22" i="4" s="1"/>
  <c r="L20" i="4" s="1"/>
  <c r="L21" i="4" s="1"/>
  <c r="J21" i="4"/>
  <c r="E22" i="4"/>
  <c r="F22" i="4"/>
  <c r="G22" i="4"/>
  <c r="H22" i="4"/>
  <c r="K20" i="4" s="1"/>
  <c r="K21" i="4" s="1"/>
  <c r="H23" i="4"/>
  <c r="I23" i="4"/>
  <c r="I25" i="4" s="1"/>
  <c r="J23" i="4"/>
  <c r="H24" i="4"/>
  <c r="I24" i="4"/>
  <c r="J24" i="4"/>
  <c r="E25" i="4"/>
  <c r="F25" i="4"/>
  <c r="G25" i="4"/>
  <c r="J25" i="4"/>
  <c r="M23" i="4" s="1"/>
  <c r="M24" i="4" s="1"/>
  <c r="H26" i="4"/>
  <c r="I26" i="4"/>
  <c r="J26" i="4"/>
  <c r="H27" i="4"/>
  <c r="I27" i="4"/>
  <c r="I28" i="4" s="1"/>
  <c r="L26" i="4" s="1"/>
  <c r="L27" i="4" s="1"/>
  <c r="J27" i="4"/>
  <c r="E28" i="4"/>
  <c r="F28" i="4"/>
  <c r="G28" i="4"/>
  <c r="H28" i="4"/>
  <c r="K26" i="4" s="1"/>
  <c r="K27" i="4" s="1"/>
  <c r="H29" i="4"/>
  <c r="I29" i="4"/>
  <c r="J29" i="4"/>
  <c r="H30" i="4"/>
  <c r="I30" i="4"/>
  <c r="J30" i="4"/>
  <c r="E31" i="4"/>
  <c r="F31" i="4"/>
  <c r="G31" i="4"/>
  <c r="J31" i="4"/>
  <c r="M29" i="4" s="1"/>
  <c r="M30" i="4" s="1"/>
  <c r="K23" i="4" l="1"/>
  <c r="K24" i="4" s="1"/>
  <c r="L29" i="4"/>
  <c r="L30" i="4" s="1"/>
  <c r="K17" i="4"/>
  <c r="K18" i="4" s="1"/>
  <c r="I31" i="4"/>
  <c r="L23" i="4"/>
  <c r="L24" i="4" s="1"/>
  <c r="L17" i="4"/>
  <c r="L18" i="4" s="1"/>
  <c r="I13" i="4"/>
  <c r="L11" i="4" s="1"/>
  <c r="L12" i="4" s="1"/>
  <c r="I7" i="4"/>
  <c r="L5" i="4" s="1"/>
  <c r="L6" i="4" s="1"/>
  <c r="H31" i="4"/>
  <c r="K29" i="4" s="1"/>
  <c r="K30" i="4" s="1"/>
  <c r="J28" i="4"/>
  <c r="M26" i="4" s="1"/>
  <c r="M27" i="4" s="1"/>
  <c r="H25" i="4"/>
  <c r="J22" i="4"/>
  <c r="M20" i="4" s="1"/>
  <c r="M21" i="4" s="1"/>
  <c r="H19" i="4"/>
  <c r="J16" i="4"/>
  <c r="M14" i="4" s="1"/>
  <c r="M15" i="4" s="1"/>
  <c r="H13" i="4"/>
  <c r="K11" i="4" s="1"/>
  <c r="K12" i="4" s="1"/>
  <c r="J10" i="4"/>
  <c r="M8" i="4" s="1"/>
  <c r="M9" i="4" s="1"/>
  <c r="H7" i="4"/>
  <c r="K5" i="4" s="1"/>
  <c r="K6" i="4" s="1"/>
  <c r="J4" i="4"/>
  <c r="M2" i="4" s="1"/>
  <c r="M3" i="4" s="1"/>
  <c r="C18" i="3"/>
  <c r="D18" i="3"/>
  <c r="B18" i="3"/>
  <c r="C19" i="3"/>
  <c r="D19" i="3"/>
  <c r="B19" i="3"/>
  <c r="B16" i="3"/>
  <c r="C16" i="3"/>
  <c r="D16" i="3"/>
  <c r="C15" i="3"/>
  <c r="D15" i="3"/>
  <c r="B15" i="3"/>
  <c r="C9" i="3"/>
  <c r="D9" i="3"/>
  <c r="B9" i="3"/>
  <c r="B7" i="3"/>
  <c r="C7" i="3"/>
  <c r="D7" i="3"/>
  <c r="C6" i="3"/>
  <c r="D6" i="3"/>
  <c r="B6" i="3"/>
  <c r="B4" i="3"/>
  <c r="C4" i="3"/>
  <c r="D4" i="3"/>
  <c r="C3" i="3"/>
  <c r="D3" i="3"/>
  <c r="B3" i="3"/>
  <c r="G31" i="1" l="1"/>
  <c r="F31" i="1"/>
  <c r="E31" i="1"/>
  <c r="G28" i="1"/>
  <c r="F28" i="1"/>
  <c r="E28" i="1"/>
  <c r="G25" i="1"/>
  <c r="F25" i="1"/>
  <c r="E25" i="1"/>
  <c r="G22" i="1"/>
  <c r="F22" i="1"/>
  <c r="E22" i="1"/>
  <c r="G19" i="1"/>
  <c r="F19" i="1"/>
  <c r="E19" i="1"/>
  <c r="G16" i="1"/>
  <c r="F16" i="1"/>
  <c r="E16" i="1"/>
  <c r="G13" i="1"/>
  <c r="F13" i="1"/>
  <c r="E13" i="1"/>
  <c r="G10" i="1"/>
  <c r="F10" i="1"/>
  <c r="E10" i="1"/>
  <c r="G7" i="1"/>
  <c r="F7" i="1"/>
  <c r="E7" i="1"/>
  <c r="F4" i="1"/>
  <c r="G4" i="1"/>
  <c r="E4" i="1"/>
  <c r="J3" i="1" l="1"/>
  <c r="J5" i="1"/>
  <c r="J6" i="1"/>
  <c r="J8" i="1"/>
  <c r="J9" i="1"/>
  <c r="J11" i="1"/>
  <c r="J12" i="1"/>
  <c r="J14" i="1"/>
  <c r="J15" i="1"/>
  <c r="J17" i="1"/>
  <c r="J18" i="1"/>
  <c r="J20" i="1"/>
  <c r="J21" i="1"/>
  <c r="J23" i="1"/>
  <c r="J24" i="1"/>
  <c r="J26" i="1"/>
  <c r="J27" i="1"/>
  <c r="J29" i="1"/>
  <c r="J30" i="1"/>
  <c r="I3" i="1"/>
  <c r="I5" i="1"/>
  <c r="I6" i="1"/>
  <c r="I8" i="1"/>
  <c r="I9" i="1"/>
  <c r="I11" i="1"/>
  <c r="I12" i="1"/>
  <c r="I14" i="1"/>
  <c r="I15" i="1"/>
  <c r="I17" i="1"/>
  <c r="I18" i="1"/>
  <c r="I20" i="1"/>
  <c r="I21" i="1"/>
  <c r="I23" i="1"/>
  <c r="I24" i="1"/>
  <c r="I26" i="1"/>
  <c r="I27" i="1"/>
  <c r="I29" i="1"/>
  <c r="I30" i="1"/>
  <c r="I2" i="1"/>
  <c r="J2" i="1"/>
  <c r="H3" i="1"/>
  <c r="H5" i="1"/>
  <c r="H6" i="1"/>
  <c r="H8" i="1"/>
  <c r="H9" i="1"/>
  <c r="H11" i="1"/>
  <c r="H12" i="1"/>
  <c r="H14" i="1"/>
  <c r="H15" i="1"/>
  <c r="H17" i="1"/>
  <c r="H18" i="1"/>
  <c r="H20" i="1"/>
  <c r="H21" i="1"/>
  <c r="H23" i="1"/>
  <c r="H24" i="1"/>
  <c r="H26" i="1"/>
  <c r="H27" i="1"/>
  <c r="H29" i="1"/>
  <c r="H30" i="1"/>
  <c r="H2" i="1"/>
  <c r="I4" i="1" l="1"/>
  <c r="L2" i="1" s="1"/>
  <c r="L3" i="1" s="1"/>
  <c r="H28" i="1"/>
  <c r="K26" i="1" s="1"/>
  <c r="K27" i="1" s="1"/>
  <c r="H10" i="1"/>
  <c r="K8" i="1" s="1"/>
  <c r="K9" i="1" s="1"/>
  <c r="J28" i="1"/>
  <c r="M26" i="1"/>
  <c r="M27" i="1" s="1"/>
  <c r="J10" i="1"/>
  <c r="M8" i="1" s="1"/>
  <c r="M9" i="1" s="1"/>
  <c r="L26" i="1"/>
  <c r="L27" i="1" s="1"/>
  <c r="I28" i="1"/>
  <c r="I22" i="1"/>
  <c r="L20" i="1" s="1"/>
  <c r="L21" i="1" s="1"/>
  <c r="I16" i="1"/>
  <c r="L14" i="1" s="1"/>
  <c r="L15" i="1" s="1"/>
  <c r="L8" i="1"/>
  <c r="L9" i="1" s="1"/>
  <c r="I10" i="1"/>
  <c r="H16" i="1"/>
  <c r="K14" i="1" s="1"/>
  <c r="K15" i="1" s="1"/>
  <c r="J22" i="1"/>
  <c r="M20" i="1" s="1"/>
  <c r="M21" i="1" s="1"/>
  <c r="H25" i="1"/>
  <c r="K23" i="1" s="1"/>
  <c r="K24" i="1" s="1"/>
  <c r="H13" i="1"/>
  <c r="K11" i="1" s="1"/>
  <c r="K12" i="1" s="1"/>
  <c r="J25" i="1"/>
  <c r="M23" i="1" s="1"/>
  <c r="M24" i="1" s="1"/>
  <c r="J19" i="1"/>
  <c r="M17" i="1" s="1"/>
  <c r="M18" i="1" s="1"/>
  <c r="J13" i="1"/>
  <c r="M11" i="1" s="1"/>
  <c r="M12" i="1" s="1"/>
  <c r="K20" i="1"/>
  <c r="K21" i="1" s="1"/>
  <c r="H22" i="1"/>
  <c r="J4" i="1"/>
  <c r="M2" i="1" s="1"/>
  <c r="M3" i="1" s="1"/>
  <c r="J16" i="1"/>
  <c r="M14" i="1" s="1"/>
  <c r="M15" i="1" s="1"/>
  <c r="K29" i="1"/>
  <c r="K30" i="1" s="1"/>
  <c r="H31" i="1"/>
  <c r="H19" i="1"/>
  <c r="K17" i="1" s="1"/>
  <c r="K18" i="1" s="1"/>
  <c r="J31" i="1"/>
  <c r="M29" i="1"/>
  <c r="M30" i="1" s="1"/>
  <c r="H4" i="1"/>
  <c r="K2" i="1" s="1"/>
  <c r="K3" i="1" s="1"/>
  <c r="I31" i="1"/>
  <c r="L29" i="1" s="1"/>
  <c r="L30" i="1" s="1"/>
  <c r="I25" i="1"/>
  <c r="L23" i="1" s="1"/>
  <c r="L24" i="1" s="1"/>
  <c r="I19" i="1"/>
  <c r="L17" i="1" s="1"/>
  <c r="L18" i="1" s="1"/>
  <c r="L11" i="1"/>
  <c r="L12" i="1" s="1"/>
  <c r="I13" i="1"/>
  <c r="J7" i="1"/>
  <c r="M5" i="1" s="1"/>
  <c r="M6" i="1" s="1"/>
  <c r="H7" i="1"/>
  <c r="K5" i="1" s="1"/>
  <c r="K6" i="1" s="1"/>
  <c r="I7" i="1"/>
  <c r="L5" i="1" s="1"/>
  <c r="L6" i="1" s="1"/>
</calcChain>
</file>

<file path=xl/sharedStrings.xml><?xml version="1.0" encoding="utf-8"?>
<sst xmlns="http://schemas.openxmlformats.org/spreadsheetml/2006/main" count="174" uniqueCount="25">
  <si>
    <t>Species</t>
  </si>
  <si>
    <t>RCP</t>
  </si>
  <si>
    <t>EEZ</t>
  </si>
  <si>
    <t>High</t>
  </si>
  <si>
    <t>Canada</t>
  </si>
  <si>
    <t>USA</t>
  </si>
  <si>
    <t>Low</t>
  </si>
  <si>
    <t>Begining ($USD 2010)</t>
  </si>
  <si>
    <t>Mid Century ($USD 2010)</t>
  </si>
  <si>
    <t>End Century ($USD 2010)</t>
  </si>
  <si>
    <t>Begining (M $USD 2010)</t>
  </si>
  <si>
    <t>Mid Century (M $USD 2010)</t>
  </si>
  <si>
    <t>End Century (M $USD 2010)</t>
  </si>
  <si>
    <t>Gadus morhua (Atlantic Cod)</t>
  </si>
  <si>
    <t>Limanda ferruginea (Yellowtail flounder)</t>
  </si>
  <si>
    <t>Hippoglossus stenolepis        (Pacific halibut)</t>
  </si>
  <si>
    <t>Melanogrammus aeglefinus   (Haddock)</t>
  </si>
  <si>
    <t>Merluccius productus           (Pacific hake)</t>
  </si>
  <si>
    <t>Total</t>
  </si>
  <si>
    <t>Beginning Profit proport of total</t>
  </si>
  <si>
    <t xml:space="preserve">End of Century Profit proportion </t>
  </si>
  <si>
    <t>Mid-century profit proportion</t>
  </si>
  <si>
    <t>Mid-century</t>
  </si>
  <si>
    <t>End-century</t>
  </si>
  <si>
    <t>Present-day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</si>
</sst>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 tint="-0.499984740745262"/>
      <name val="Lucida Grande"/>
      <family val="2"/>
    </font>
    <font>
      <sz val="11"/>
      <color theme="1"/>
      <name val="Lucida Grande"/>
      <family val="2"/>
    </font>
    <font>
      <sz val="12"/>
      <color theme="0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4" fontId="0" fillId="0" borderId="0" xfId="42" applyNumberFormat="1" applyFont="1" applyAlignment="1">
      <alignment vertical="center"/>
    </xf>
    <xf numFmtId="164" fontId="0" fillId="0" borderId="0" xfId="42" applyNumberFormat="1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vertical="center"/>
    </xf>
    <xf numFmtId="164" fontId="0" fillId="33" borderId="0" xfId="42" applyNumberFormat="1" applyFont="1" applyFill="1" applyAlignment="1">
      <alignment vertical="center"/>
    </xf>
    <xf numFmtId="43" fontId="0" fillId="0" borderId="0" xfId="0" applyNumberFormat="1"/>
    <xf numFmtId="43" fontId="0" fillId="0" borderId="0" xfId="42" applyFont="1"/>
    <xf numFmtId="0" fontId="0" fillId="0" borderId="0" xfId="0" applyAlignment="1">
      <alignment horizontal="center" vertical="center" wrapText="1"/>
    </xf>
    <xf numFmtId="0" fontId="18" fillId="0" borderId="0" xfId="0" applyFont="1"/>
    <xf numFmtId="0" fontId="19" fillId="0" borderId="0" xfId="0" applyFont="1"/>
    <xf numFmtId="43" fontId="20" fillId="0" borderId="0" xfId="0" applyNumberFormat="1" applyFont="1"/>
    <xf numFmtId="0" fontId="2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400"/>
              <a:t>Atlantic cod: High emission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'NAFO_Fig X1'!$A$3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'NAFO_Fig X1'!$B$2:$D$2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'NAFO_Fig X1'!$B$3:$D$3</c:f>
              <c:numCache>
                <c:formatCode>_(* #,##0.00_);_(* \(#,##0.00\);_(* "-"??_);_(@_)</c:formatCode>
                <c:ptCount val="3"/>
                <c:pt idx="0">
                  <c:v>0.15718257903485608</c:v>
                </c:pt>
                <c:pt idx="1">
                  <c:v>0.25868027072914745</c:v>
                </c:pt>
                <c:pt idx="2">
                  <c:v>0.52443097354604573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F-E64A-B34C-25AE0E408FC1}"/>
            </c:ext>
          </c:extLst>
        </c:ser>
        <c:ser>
          <c:idx val="1"/>
          <c:order val="1"/>
          <c:tx>
            <c:strRef>
              <c:f>'NAFO_Fig X1'!$A$4</c:f>
              <c:strCache>
                <c:ptCount val="1"/>
                <c:pt idx="0">
                  <c:v>USA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'NAFO_Fig X1'!$B$2:$D$2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'NAFO_Fig X1'!$B$4:$D$4</c:f>
              <c:numCache>
                <c:formatCode>_(* #,##0.00_);_(* \(#,##0.00\);_(* "-"??_);_(@_)</c:formatCode>
                <c:ptCount val="3"/>
                <c:pt idx="0">
                  <c:v>0.84281742096514389</c:v>
                </c:pt>
                <c:pt idx="1">
                  <c:v>0.74131972927085255</c:v>
                </c:pt>
                <c:pt idx="2">
                  <c:v>0.47556902645395427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F-E64A-B34C-25AE0E40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538720"/>
        <c:axId val="343537544"/>
      </c:lineChart>
      <c:catAx>
        <c:axId val="3435387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37544"/>
        <c:crosses val="autoZero"/>
        <c:auto val="1"/>
        <c:lblAlgn val="ctr"/>
        <c:lblOffset val="100"/>
        <c:noMultiLvlLbl val="0"/>
      </c:catAx>
      <c:valAx>
        <c:axId val="3435375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Proprtion of total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crossAx val="3435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pacific Halibut: Low emission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'GoM_Fig X1_NAFO'!$A$12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'GoM_Fig X1_NAFO'!$B$11:$D$11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'GoM_Fig X1_NAFO'!$B$12:$D$12</c:f>
              <c:numCache>
                <c:formatCode>_(* #,##0.00_);_(* \(#,##0.00\);_(* "-"??_);_(@_)</c:formatCode>
                <c:ptCount val="3"/>
                <c:pt idx="0">
                  <c:v>0.17860192321699281</c:v>
                </c:pt>
                <c:pt idx="1">
                  <c:v>0.18398195580086951</c:v>
                </c:pt>
                <c:pt idx="2">
                  <c:v>0.18713977479129337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C-B141-AFD4-38D791979446}"/>
            </c:ext>
          </c:extLst>
        </c:ser>
        <c:ser>
          <c:idx val="1"/>
          <c:order val="1"/>
          <c:tx>
            <c:strRef>
              <c:f>'GoM_Fig X1_NAFO'!$A$13</c:f>
              <c:strCache>
                <c:ptCount val="1"/>
                <c:pt idx="0">
                  <c:v>USA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'GoM_Fig X1_NAFO'!$B$11:$D$11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'GoM_Fig X1_NAFO'!$B$13:$D$13</c:f>
              <c:numCache>
                <c:formatCode>_(* #,##0.00_);_(* \(#,##0.00\);_(* "-"??_);_(@_)</c:formatCode>
                <c:ptCount val="3"/>
                <c:pt idx="0">
                  <c:v>0.82139807678300714</c:v>
                </c:pt>
                <c:pt idx="1">
                  <c:v>0.81601804419913049</c:v>
                </c:pt>
                <c:pt idx="2">
                  <c:v>0.8128602252087066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C-B141-AFD4-38D7919794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2395032"/>
        <c:axId val="532393464"/>
      </c:lineChart>
      <c:catAx>
        <c:axId val="53239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93464"/>
        <c:crosses val="autoZero"/>
        <c:auto val="1"/>
        <c:lblAlgn val="ctr"/>
        <c:lblOffset val="100"/>
        <c:noMultiLvlLbl val="0"/>
      </c:catAx>
      <c:valAx>
        <c:axId val="5323934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total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crossAx val="53239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400"/>
              <a:t>Yellowtail flounder: High emission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'GoM_Fig X1_NAFO'!$A$15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'GoM_Fig X1_NAFO'!$B$14:$D$14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'GoM_Fig X1_NAFO'!$B$15:$D$15</c:f>
              <c:numCache>
                <c:formatCode>_(* #,##0.00_);_(* \(#,##0.00\);_(* "-"??_);_(@_)</c:formatCode>
                <c:ptCount val="3"/>
                <c:pt idx="0">
                  <c:v>0.90510771880094898</c:v>
                </c:pt>
                <c:pt idx="1">
                  <c:v>0.88731145017018354</c:v>
                </c:pt>
                <c:pt idx="2">
                  <c:v>0.87917315713528266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5-6A43-A1D3-D4A83EC6566A}"/>
            </c:ext>
          </c:extLst>
        </c:ser>
        <c:ser>
          <c:idx val="1"/>
          <c:order val="1"/>
          <c:tx>
            <c:strRef>
              <c:f>'GoM_Fig X1_NAFO'!$A$16</c:f>
              <c:strCache>
                <c:ptCount val="1"/>
                <c:pt idx="0">
                  <c:v>USA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'GoM_Fig X1_NAFO'!$B$14:$D$14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'GoM_Fig X1_NAFO'!$B$16:$D$16</c:f>
              <c:numCache>
                <c:formatCode>_(* #,##0.00_);_(* \(#,##0.00\);_(* "-"??_);_(@_)</c:formatCode>
                <c:ptCount val="3"/>
                <c:pt idx="0">
                  <c:v>9.4892281199051021E-2</c:v>
                </c:pt>
                <c:pt idx="1">
                  <c:v>0.11268854982981646</c:v>
                </c:pt>
                <c:pt idx="2">
                  <c:v>0.12082684286471734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5-6A43-A1D3-D4A83EC656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0418184"/>
        <c:axId val="630418576"/>
      </c:lineChart>
      <c:catAx>
        <c:axId val="63041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18576"/>
        <c:crosses val="autoZero"/>
        <c:auto val="1"/>
        <c:lblAlgn val="ctr"/>
        <c:lblOffset val="100"/>
        <c:noMultiLvlLbl val="0"/>
      </c:catAx>
      <c:valAx>
        <c:axId val="6304185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total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crossAx val="63041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Yellowtail flounder: Low emission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'GoM_Fig X1_NAFO'!$A$18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'GoM_Fig X1_NAFO'!$B$17:$D$17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'GoM_Fig X1_NAFO'!$B$18:$D$18</c:f>
              <c:numCache>
                <c:formatCode>_(* #,##0.00_);_(* \(#,##0.00\);_(* "-"??_);_(@_)</c:formatCode>
                <c:ptCount val="3"/>
                <c:pt idx="0">
                  <c:v>0.90510771880094898</c:v>
                </c:pt>
                <c:pt idx="1">
                  <c:v>0.90320786830807331</c:v>
                </c:pt>
                <c:pt idx="2">
                  <c:v>0.90620360243878917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C-5143-AB89-9F76C120903E}"/>
            </c:ext>
          </c:extLst>
        </c:ser>
        <c:ser>
          <c:idx val="1"/>
          <c:order val="1"/>
          <c:tx>
            <c:strRef>
              <c:f>'GoM_Fig X1_NAFO'!$A$19</c:f>
              <c:strCache>
                <c:ptCount val="1"/>
                <c:pt idx="0">
                  <c:v>USA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'GoM_Fig X1_NAFO'!$B$17:$D$17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'GoM_Fig X1_NAFO'!$B$19:$D$19</c:f>
              <c:numCache>
                <c:formatCode>_(* #,##0.00_);_(* \(#,##0.00\);_(* "-"??_);_(@_)</c:formatCode>
                <c:ptCount val="3"/>
                <c:pt idx="0">
                  <c:v>9.4892281199051021E-2</c:v>
                </c:pt>
                <c:pt idx="1">
                  <c:v>9.6792131691926686E-2</c:v>
                </c:pt>
                <c:pt idx="2">
                  <c:v>9.3796397561210831E-2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C-5143-AB89-9F76C12090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9067616"/>
        <c:axId val="359062520"/>
      </c:lineChart>
      <c:catAx>
        <c:axId val="3590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62520"/>
        <c:crosses val="autoZero"/>
        <c:auto val="1"/>
        <c:lblAlgn val="ctr"/>
        <c:lblOffset val="100"/>
        <c:noMultiLvlLbl val="0"/>
      </c:catAx>
      <c:valAx>
        <c:axId val="35906252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total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crossAx val="3590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all" baseline="0">
                <a:effectLst/>
              </a:rPr>
              <a:t>Atlantic cod: </a:t>
            </a:r>
            <a:r>
              <a:rPr lang="en-US" sz="1400"/>
              <a:t>Low emission senario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'NAFO_Fig X1'!$A$6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AC8-B145-8141-7B8CB37538F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AC8-B145-8141-7B8CB37538F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AC8-B145-8141-7B8CB37538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'NAFO_Fig X1'!$B$5:$D$5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'NAFO_Fig X1'!$B$6:$D$6</c:f>
              <c:numCache>
                <c:formatCode>_(* #,##0.00_);_(* \(#,##0.00\);_(* "-"??_);_(@_)</c:formatCode>
                <c:ptCount val="3"/>
                <c:pt idx="0">
                  <c:v>0.15770908384765697</c:v>
                </c:pt>
                <c:pt idx="1">
                  <c:v>0.21732219456875998</c:v>
                </c:pt>
                <c:pt idx="2">
                  <c:v>0.27206287664225282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8-B145-8141-7B8CB37538F9}"/>
            </c:ext>
          </c:extLst>
        </c:ser>
        <c:ser>
          <c:idx val="1"/>
          <c:order val="1"/>
          <c:tx>
            <c:strRef>
              <c:f>'NAFO_Fig X1'!$A$7</c:f>
              <c:strCache>
                <c:ptCount val="1"/>
                <c:pt idx="0">
                  <c:v>USA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'NAFO_Fig X1'!$B$5:$D$5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'NAFO_Fig X1'!$B$7:$D$7</c:f>
              <c:numCache>
                <c:formatCode>_(* #,##0.00_);_(* \(#,##0.00\);_(* "-"??_);_(@_)</c:formatCode>
                <c:ptCount val="3"/>
                <c:pt idx="0">
                  <c:v>0.84229091615234308</c:v>
                </c:pt>
                <c:pt idx="1">
                  <c:v>0.78267780543123999</c:v>
                </c:pt>
                <c:pt idx="2">
                  <c:v>0.72793712335774718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C8-B145-8141-7B8CB37538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2645672"/>
        <c:axId val="632646064"/>
      </c:lineChart>
      <c:catAx>
        <c:axId val="6326456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46064"/>
        <c:crosses val="autoZero"/>
        <c:auto val="1"/>
        <c:lblAlgn val="ctr"/>
        <c:lblOffset val="100"/>
        <c:noMultiLvlLbl val="0"/>
      </c:catAx>
      <c:valAx>
        <c:axId val="6326460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 of total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crossAx val="63264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400"/>
              <a:t>pacific Halibut: High emission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'NAFO_Fig X1'!$A$9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'NAFO_Fig X1'!$B$8:$D$8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'NAFO_Fig X1'!$B$9:$D$9</c:f>
              <c:numCache>
                <c:formatCode>_(* #,##0.00_);_(* \(#,##0.00\);_(* "-"??_);_(@_)</c:formatCode>
                <c:ptCount val="3"/>
                <c:pt idx="0">
                  <c:v>0.17901056143551838</c:v>
                </c:pt>
                <c:pt idx="1">
                  <c:v>0.17864487903987122</c:v>
                </c:pt>
                <c:pt idx="2">
                  <c:v>0.16794969108162688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C-D94D-9ACF-A8FAEB7DFE9D}"/>
            </c:ext>
          </c:extLst>
        </c:ser>
        <c:ser>
          <c:idx val="1"/>
          <c:order val="1"/>
          <c:tx>
            <c:strRef>
              <c:f>'NAFO_Fig X1'!$A$10</c:f>
              <c:strCache>
                <c:ptCount val="1"/>
                <c:pt idx="0">
                  <c:v>USA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'NAFO_Fig X1'!$B$8:$D$8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'NAFO_Fig X1'!$B$10:$D$10</c:f>
              <c:numCache>
                <c:formatCode>_(* #,##0.00_);_(* \(#,##0.00\);_(* "-"??_);_(@_)</c:formatCode>
                <c:ptCount val="3"/>
                <c:pt idx="0">
                  <c:v>0.82098943856448159</c:v>
                </c:pt>
                <c:pt idx="1">
                  <c:v>0.82135512096012875</c:v>
                </c:pt>
                <c:pt idx="2">
                  <c:v>0.83205030891837306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C-D94D-9ACF-A8FAEB7DFE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2638248"/>
        <c:axId val="632635504"/>
      </c:lineChart>
      <c:catAx>
        <c:axId val="63263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35504"/>
        <c:crosses val="autoZero"/>
        <c:auto val="1"/>
        <c:lblAlgn val="ctr"/>
        <c:lblOffset val="100"/>
        <c:noMultiLvlLbl val="0"/>
      </c:catAx>
      <c:valAx>
        <c:axId val="6326355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total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crossAx val="63263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pacific Halibut: Low emission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'NAFO_Fig X1'!$A$12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'NAFO_Fig X1'!$B$11:$D$11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'NAFO_Fig X1'!$B$12:$D$12</c:f>
              <c:numCache>
                <c:formatCode>_(* #,##0.00_);_(* \(#,##0.00\);_(* "-"??_);_(@_)</c:formatCode>
                <c:ptCount val="3"/>
                <c:pt idx="0">
                  <c:v>0.17860192321699281</c:v>
                </c:pt>
                <c:pt idx="1">
                  <c:v>0.18398195580086951</c:v>
                </c:pt>
                <c:pt idx="2">
                  <c:v>0.18713977479129337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9-0444-BEF7-C5880DA5B4AC}"/>
            </c:ext>
          </c:extLst>
        </c:ser>
        <c:ser>
          <c:idx val="1"/>
          <c:order val="1"/>
          <c:tx>
            <c:strRef>
              <c:f>'NAFO_Fig X1'!$A$13</c:f>
              <c:strCache>
                <c:ptCount val="1"/>
                <c:pt idx="0">
                  <c:v>USA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'NAFO_Fig X1'!$B$11:$D$11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'NAFO_Fig X1'!$B$13:$D$13</c:f>
              <c:numCache>
                <c:formatCode>_(* #,##0.00_);_(* \(#,##0.00\);_(* "-"??_);_(@_)</c:formatCode>
                <c:ptCount val="3"/>
                <c:pt idx="0">
                  <c:v>0.82139807678300714</c:v>
                </c:pt>
                <c:pt idx="1">
                  <c:v>0.81601804419913049</c:v>
                </c:pt>
                <c:pt idx="2">
                  <c:v>0.8128602252087066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9-0444-BEF7-C5880DA5B4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2395032"/>
        <c:axId val="532393464"/>
      </c:lineChart>
      <c:catAx>
        <c:axId val="53239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93464"/>
        <c:crosses val="autoZero"/>
        <c:auto val="1"/>
        <c:lblAlgn val="ctr"/>
        <c:lblOffset val="100"/>
        <c:noMultiLvlLbl val="0"/>
      </c:catAx>
      <c:valAx>
        <c:axId val="5323934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total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crossAx val="53239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400"/>
              <a:t>Yellowtail flounder: High emission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'NAFO_Fig X1'!$A$15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'NAFO_Fig X1'!$B$14:$D$14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'NAFO_Fig X1'!$B$15:$D$15</c:f>
              <c:numCache>
                <c:formatCode>_(* #,##0.00_);_(* \(#,##0.00\);_(* "-"??_);_(@_)</c:formatCode>
                <c:ptCount val="3"/>
                <c:pt idx="0">
                  <c:v>0.37341847737531564</c:v>
                </c:pt>
                <c:pt idx="1">
                  <c:v>0.42413164137255344</c:v>
                </c:pt>
                <c:pt idx="2">
                  <c:v>0.53964317203225676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1-C847-A0A7-3567589E2904}"/>
            </c:ext>
          </c:extLst>
        </c:ser>
        <c:ser>
          <c:idx val="1"/>
          <c:order val="1"/>
          <c:tx>
            <c:strRef>
              <c:f>'NAFO_Fig X1'!$A$16</c:f>
              <c:strCache>
                <c:ptCount val="1"/>
                <c:pt idx="0">
                  <c:v>USA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'NAFO_Fig X1'!$B$14:$D$14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'NAFO_Fig X1'!$B$16:$D$16</c:f>
              <c:numCache>
                <c:formatCode>_(* #,##0.00_);_(* \(#,##0.00\);_(* "-"??_);_(@_)</c:formatCode>
                <c:ptCount val="3"/>
                <c:pt idx="0">
                  <c:v>0.62658152262468436</c:v>
                </c:pt>
                <c:pt idx="1">
                  <c:v>0.57586835862744656</c:v>
                </c:pt>
                <c:pt idx="2">
                  <c:v>0.46035682796774324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1-C847-A0A7-3567589E29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0418184"/>
        <c:axId val="630418576"/>
      </c:lineChart>
      <c:catAx>
        <c:axId val="63041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18576"/>
        <c:crosses val="autoZero"/>
        <c:auto val="1"/>
        <c:lblAlgn val="ctr"/>
        <c:lblOffset val="100"/>
        <c:noMultiLvlLbl val="0"/>
      </c:catAx>
      <c:valAx>
        <c:axId val="6304185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total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crossAx val="63041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Yellowtail flounder: Low emission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'NAFO_Fig X1'!$A$18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'NAFO_Fig X1'!$B$17:$D$17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'NAFO_Fig X1'!$B$18:$D$18</c:f>
              <c:numCache>
                <c:formatCode>_(* #,##0.00_);_(* \(#,##0.00\);_(* "-"??_);_(@_)</c:formatCode>
                <c:ptCount val="3"/>
                <c:pt idx="0">
                  <c:v>0.37523034706894404</c:v>
                </c:pt>
                <c:pt idx="1">
                  <c:v>0.40095479380993654</c:v>
                </c:pt>
                <c:pt idx="2">
                  <c:v>0.41153625649006204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0-A049-9150-E6B1CB7E6BEC}"/>
            </c:ext>
          </c:extLst>
        </c:ser>
        <c:ser>
          <c:idx val="1"/>
          <c:order val="1"/>
          <c:tx>
            <c:strRef>
              <c:f>'NAFO_Fig X1'!$A$19</c:f>
              <c:strCache>
                <c:ptCount val="1"/>
                <c:pt idx="0">
                  <c:v>USA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'NAFO_Fig X1'!$B$17:$D$17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'NAFO_Fig X1'!$B$19:$D$19</c:f>
              <c:numCache>
                <c:formatCode>_(* #,##0.00_);_(* \(#,##0.00\);_(* "-"??_);_(@_)</c:formatCode>
                <c:ptCount val="3"/>
                <c:pt idx="0">
                  <c:v>0.62476965293105602</c:v>
                </c:pt>
                <c:pt idx="1">
                  <c:v>0.59904520619006352</c:v>
                </c:pt>
                <c:pt idx="2">
                  <c:v>0.58846374350993802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0-A049-9150-E6B1CB7E6B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9067616"/>
        <c:axId val="359062520"/>
      </c:lineChart>
      <c:catAx>
        <c:axId val="3590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62520"/>
        <c:crosses val="autoZero"/>
        <c:auto val="1"/>
        <c:lblAlgn val="ctr"/>
        <c:lblOffset val="100"/>
        <c:noMultiLvlLbl val="0"/>
      </c:catAx>
      <c:valAx>
        <c:axId val="35906252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total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crossAx val="3590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400"/>
              <a:t>Atlantic cod: High emission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'GoM_Fig X1_NAFO'!$A$3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'GoM_Fig X1_NAFO'!$B$2:$D$2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'GoM_Fig X1_NAFO'!$B$3:$D$3</c:f>
              <c:numCache>
                <c:formatCode>_(* #,##0.00_);_(* \(#,##0.00\);_(* "-"??_);_(@_)</c:formatCode>
                <c:ptCount val="3"/>
                <c:pt idx="0">
                  <c:v>0.7483058931352633</c:v>
                </c:pt>
                <c:pt idx="1">
                  <c:v>0.7376148276953034</c:v>
                </c:pt>
                <c:pt idx="2">
                  <c:v>0.79476779458913482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4-1744-B2E2-93D9D6328AA4}"/>
            </c:ext>
          </c:extLst>
        </c:ser>
        <c:ser>
          <c:idx val="1"/>
          <c:order val="1"/>
          <c:tx>
            <c:strRef>
              <c:f>'GoM_Fig X1_NAFO'!$A$4</c:f>
              <c:strCache>
                <c:ptCount val="1"/>
                <c:pt idx="0">
                  <c:v>USA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'GoM_Fig X1_NAFO'!$B$2:$D$2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'GoM_Fig X1_NAFO'!$B$4:$D$4</c:f>
              <c:numCache>
                <c:formatCode>_(* #,##0.00_);_(* \(#,##0.00\);_(* "-"??_);_(@_)</c:formatCode>
                <c:ptCount val="3"/>
                <c:pt idx="0">
                  <c:v>0.2516941068647367</c:v>
                </c:pt>
                <c:pt idx="1">
                  <c:v>0.2623851723046966</c:v>
                </c:pt>
                <c:pt idx="2">
                  <c:v>0.20523220541086518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4-1744-B2E2-93D9D6328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538720"/>
        <c:axId val="343537544"/>
      </c:lineChart>
      <c:catAx>
        <c:axId val="3435387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37544"/>
        <c:crosses val="autoZero"/>
        <c:auto val="1"/>
        <c:lblAlgn val="ctr"/>
        <c:lblOffset val="100"/>
        <c:noMultiLvlLbl val="0"/>
      </c:catAx>
      <c:valAx>
        <c:axId val="3435375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Proprtion of total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crossAx val="3435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all" baseline="0">
                <a:effectLst/>
              </a:rPr>
              <a:t>Atlantic cod: </a:t>
            </a:r>
            <a:r>
              <a:rPr lang="en-US" sz="1400"/>
              <a:t>Low emission senario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'GoM_Fig X1_NAFO'!$A$6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ED9-BA49-B08D-D4D449BC66F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ED9-BA49-B08D-D4D449BC66F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ED9-BA49-B08D-D4D449BC66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'GoM_Fig X1_NAFO'!$B$5:$D$5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'GoM_Fig X1_NAFO'!$B$6:$D$6</c:f>
              <c:numCache>
                <c:formatCode>_(* #,##0.00_);_(* \(#,##0.00\);_(* "-"??_);_(@_)</c:formatCode>
                <c:ptCount val="3"/>
                <c:pt idx="0">
                  <c:v>0.7483058931352633</c:v>
                </c:pt>
                <c:pt idx="1">
                  <c:v>0.75050572013824768</c:v>
                </c:pt>
                <c:pt idx="2">
                  <c:v>0.75894853792823225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9-BA49-B08D-D4D449BC66FD}"/>
            </c:ext>
          </c:extLst>
        </c:ser>
        <c:ser>
          <c:idx val="1"/>
          <c:order val="1"/>
          <c:tx>
            <c:strRef>
              <c:f>'GoM_Fig X1_NAFO'!$A$7</c:f>
              <c:strCache>
                <c:ptCount val="1"/>
                <c:pt idx="0">
                  <c:v>USA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'GoM_Fig X1_NAFO'!$B$5:$D$5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'GoM_Fig X1_NAFO'!$B$7:$D$7</c:f>
              <c:numCache>
                <c:formatCode>_(* #,##0.00_);_(* \(#,##0.00\);_(* "-"??_);_(@_)</c:formatCode>
                <c:ptCount val="3"/>
                <c:pt idx="0">
                  <c:v>0.2516941068647367</c:v>
                </c:pt>
                <c:pt idx="1">
                  <c:v>0.24949427986175232</c:v>
                </c:pt>
                <c:pt idx="2">
                  <c:v>0.24105146207176775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9-BA49-B08D-D4D449BC66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2645672"/>
        <c:axId val="632646064"/>
      </c:lineChart>
      <c:catAx>
        <c:axId val="6326456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46064"/>
        <c:crosses val="autoZero"/>
        <c:auto val="1"/>
        <c:lblAlgn val="ctr"/>
        <c:lblOffset val="100"/>
        <c:noMultiLvlLbl val="0"/>
      </c:catAx>
      <c:valAx>
        <c:axId val="6326460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 of total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crossAx val="63264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400"/>
              <a:t>pacific Halibut: High emission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'GoM_Fig X1_NAFO'!$A$9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'GoM_Fig X1_NAFO'!$B$8:$D$8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'GoM_Fig X1_NAFO'!$B$9:$D$9</c:f>
              <c:numCache>
                <c:formatCode>_(* #,##0.00_);_(* \(#,##0.00\);_(* "-"??_);_(@_)</c:formatCode>
                <c:ptCount val="3"/>
                <c:pt idx="0">
                  <c:v>0.17879936953353823</c:v>
                </c:pt>
                <c:pt idx="1">
                  <c:v>0.17864487903987122</c:v>
                </c:pt>
                <c:pt idx="2">
                  <c:v>0.16794969107722574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9-4A42-A8D9-303EC3F558A6}"/>
            </c:ext>
          </c:extLst>
        </c:ser>
        <c:ser>
          <c:idx val="1"/>
          <c:order val="1"/>
          <c:tx>
            <c:strRef>
              <c:f>'GoM_Fig X1_NAFO'!$A$10</c:f>
              <c:strCache>
                <c:ptCount val="1"/>
                <c:pt idx="0">
                  <c:v>USA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'GoM_Fig X1_NAFO'!$B$8:$D$8</c:f>
              <c:strCache>
                <c:ptCount val="3"/>
                <c:pt idx="0">
                  <c:v>Present-day</c:v>
                </c:pt>
                <c:pt idx="1">
                  <c:v>Mid-century</c:v>
                </c:pt>
                <c:pt idx="2">
                  <c:v>End-century</c:v>
                </c:pt>
              </c:strCache>
            </c:strRef>
          </c:cat>
          <c:val>
            <c:numRef>
              <c:f>'GoM_Fig X1_NAFO'!$B$10:$D$10</c:f>
              <c:numCache>
                <c:formatCode>_(* #,##0.00_);_(* \(#,##0.00\);_(* "-"??_);_(@_)</c:formatCode>
                <c:ptCount val="3"/>
                <c:pt idx="0">
                  <c:v>0.82098943856448159</c:v>
                </c:pt>
                <c:pt idx="1">
                  <c:v>0.82135512096012875</c:v>
                </c:pt>
                <c:pt idx="2">
                  <c:v>0.83205030891837306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9-4A42-A8D9-303EC3F558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2638248"/>
        <c:axId val="632635504"/>
      </c:lineChart>
      <c:catAx>
        <c:axId val="63263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35504"/>
        <c:crosses val="autoZero"/>
        <c:auto val="1"/>
        <c:lblAlgn val="ctr"/>
        <c:lblOffset val="100"/>
        <c:noMultiLvlLbl val="0"/>
      </c:catAx>
      <c:valAx>
        <c:axId val="6326355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total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crossAx val="63263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</xdr:colOff>
      <xdr:row>3</xdr:row>
      <xdr:rowOff>63500</xdr:rowOff>
    </xdr:from>
    <xdr:to>
      <xdr:col>12</xdr:col>
      <xdr:colOff>28575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C7246-C4E8-C148-8172-5F085E63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511175</xdr:colOff>
      <xdr:row>2</xdr:row>
      <xdr:rowOff>190500</xdr:rowOff>
    </xdr:from>
    <xdr:to>
      <xdr:col>19</xdr:col>
      <xdr:colOff>460375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D53AA9-BCBF-6D4A-B5AB-C2A20BCC8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60325</xdr:colOff>
      <xdr:row>18</xdr:row>
      <xdr:rowOff>101600</xdr:rowOff>
    </xdr:from>
    <xdr:to>
      <xdr:col>12</xdr:col>
      <xdr:colOff>9525</xdr:colOff>
      <xdr:row>32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905206-F44A-5C41-B9E5-71BD5A23F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619125</xdr:colOff>
      <xdr:row>17</xdr:row>
      <xdr:rowOff>190500</xdr:rowOff>
    </xdr:from>
    <xdr:to>
      <xdr:col>19</xdr:col>
      <xdr:colOff>568325</xdr:colOff>
      <xdr:row>31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8285EA-9561-ED42-B887-7B7F5F28E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117475</xdr:colOff>
      <xdr:row>34</xdr:row>
      <xdr:rowOff>31750</xdr:rowOff>
    </xdr:from>
    <xdr:to>
      <xdr:col>12</xdr:col>
      <xdr:colOff>66675</xdr:colOff>
      <xdr:row>48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C3C0E5-95B4-384B-85B4-03164C730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</xdr:colOff>
      <xdr:row>33</xdr:row>
      <xdr:rowOff>165100</xdr:rowOff>
    </xdr:from>
    <xdr:to>
      <xdr:col>19</xdr:col>
      <xdr:colOff>619125</xdr:colOff>
      <xdr:row>47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0D4892-F788-104C-886F-67A636802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</xdr:colOff>
      <xdr:row>3</xdr:row>
      <xdr:rowOff>63500</xdr:rowOff>
    </xdr:from>
    <xdr:to>
      <xdr:col>12</xdr:col>
      <xdr:colOff>28575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511175</xdr:colOff>
      <xdr:row>2</xdr:row>
      <xdr:rowOff>190500</xdr:rowOff>
    </xdr:from>
    <xdr:to>
      <xdr:col>19</xdr:col>
      <xdr:colOff>460375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60325</xdr:colOff>
      <xdr:row>18</xdr:row>
      <xdr:rowOff>101600</xdr:rowOff>
    </xdr:from>
    <xdr:to>
      <xdr:col>12</xdr:col>
      <xdr:colOff>9525</xdr:colOff>
      <xdr:row>32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619125</xdr:colOff>
      <xdr:row>17</xdr:row>
      <xdr:rowOff>190500</xdr:rowOff>
    </xdr:from>
    <xdr:to>
      <xdr:col>19</xdr:col>
      <xdr:colOff>568325</xdr:colOff>
      <xdr:row>31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117475</xdr:colOff>
      <xdr:row>34</xdr:row>
      <xdr:rowOff>31750</xdr:rowOff>
    </xdr:from>
    <xdr:to>
      <xdr:col>12</xdr:col>
      <xdr:colOff>66675</xdr:colOff>
      <xdr:row>48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</xdr:colOff>
      <xdr:row>33</xdr:row>
      <xdr:rowOff>165100</xdr:rowOff>
    </xdr:from>
    <xdr:to>
      <xdr:col>19</xdr:col>
      <xdr:colOff>619125</xdr:colOff>
      <xdr:row>47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C3F6-6684-DB4A-8E5C-79C9ABE10BFE}">
  <dimension ref="A1:M31"/>
  <sheetViews>
    <sheetView workbookViewId="0">
      <selection activeCell="O27" sqref="O27"/>
    </sheetView>
  </sheetViews>
  <sheetFormatPr baseColWidth="10" defaultColWidth="10.6640625" defaultRowHeight="16" x14ac:dyDescent="0.2"/>
  <cols>
    <col min="2" max="2" width="18" customWidth="1"/>
    <col min="5" max="7" width="15" bestFit="1" customWidth="1"/>
    <col min="8" max="8" width="8.6640625" bestFit="1" customWidth="1"/>
    <col min="9" max="9" width="11.1640625" bestFit="1" customWidth="1"/>
    <col min="10" max="10" width="11" bestFit="1" customWidth="1"/>
  </cols>
  <sheetData>
    <row r="1" spans="1:13" ht="68" x14ac:dyDescent="0.2">
      <c r="B1" s="1" t="s">
        <v>0</v>
      </c>
      <c r="C1" s="1" t="s">
        <v>1</v>
      </c>
      <c r="D1" s="1" t="s">
        <v>2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19</v>
      </c>
      <c r="L1" s="1" t="s">
        <v>21</v>
      </c>
      <c r="M1" s="1" t="s">
        <v>20</v>
      </c>
    </row>
    <row r="2" spans="1:13" x14ac:dyDescent="0.2">
      <c r="A2">
        <v>1</v>
      </c>
      <c r="B2" s="17" t="s">
        <v>13</v>
      </c>
      <c r="C2" s="16" t="s">
        <v>3</v>
      </c>
      <c r="D2" s="2" t="s">
        <v>4</v>
      </c>
      <c r="E2" s="4">
        <v>1309188.6165889299</v>
      </c>
      <c r="F2" s="4">
        <v>1206555.1077751999</v>
      </c>
      <c r="G2" s="4">
        <v>940689.48979774397</v>
      </c>
      <c r="H2" s="5">
        <f t="shared" ref="H2:J3" si="0">E2/1000000</f>
        <v>1.3091886165889299</v>
      </c>
      <c r="I2" s="5">
        <f t="shared" si="0"/>
        <v>1.2065551077751999</v>
      </c>
      <c r="J2" s="5">
        <f t="shared" si="0"/>
        <v>0.94068948979774392</v>
      </c>
      <c r="K2" s="9">
        <f>H2/H4</f>
        <v>0.15718257903485608</v>
      </c>
      <c r="L2" s="9">
        <f>I2/I4</f>
        <v>0.25868027072914745</v>
      </c>
      <c r="M2" s="9">
        <f>J2/J4</f>
        <v>0.52443097354604573</v>
      </c>
    </row>
    <row r="3" spans="1:13" x14ac:dyDescent="0.2">
      <c r="B3" s="17"/>
      <c r="C3" s="16"/>
      <c r="D3" s="2" t="s">
        <v>5</v>
      </c>
      <c r="E3" s="4">
        <v>7019906.2781996997</v>
      </c>
      <c r="F3" s="4">
        <v>3457716.7532919701</v>
      </c>
      <c r="G3" s="4">
        <v>853044.17058673396</v>
      </c>
      <c r="H3" s="5">
        <f t="shared" si="0"/>
        <v>7.0199062781996995</v>
      </c>
      <c r="I3" s="5">
        <f t="shared" si="0"/>
        <v>3.4577167532919701</v>
      </c>
      <c r="J3" s="5">
        <f t="shared" si="0"/>
        <v>0.85304417058673399</v>
      </c>
      <c r="K3" s="9">
        <f>1-K2</f>
        <v>0.84281742096514389</v>
      </c>
      <c r="L3" s="9">
        <f>1-L2</f>
        <v>0.74131972927085255</v>
      </c>
      <c r="M3" s="9">
        <f>1-M2</f>
        <v>0.47556902645395427</v>
      </c>
    </row>
    <row r="4" spans="1:13" x14ac:dyDescent="0.2">
      <c r="B4" s="17"/>
      <c r="C4" s="6" t="s">
        <v>18</v>
      </c>
      <c r="D4" s="7"/>
      <c r="E4" s="8">
        <f t="shared" ref="E4:J4" si="1">SUM(E2:E3)</f>
        <v>8329094.8947886294</v>
      </c>
      <c r="F4" s="8">
        <f t="shared" si="1"/>
        <v>4664271.8610671703</v>
      </c>
      <c r="G4" s="8">
        <f t="shared" si="1"/>
        <v>1793733.660384478</v>
      </c>
      <c r="H4" s="8">
        <f t="shared" si="1"/>
        <v>8.3290948947886285</v>
      </c>
      <c r="I4" s="8">
        <f t="shared" si="1"/>
        <v>4.6642718610671698</v>
      </c>
      <c r="J4" s="8">
        <f t="shared" si="1"/>
        <v>1.7937336603844778</v>
      </c>
    </row>
    <row r="5" spans="1:13" x14ac:dyDescent="0.2">
      <c r="B5" s="17"/>
      <c r="C5" s="16" t="s">
        <v>6</v>
      </c>
      <c r="D5" s="2" t="s">
        <v>4</v>
      </c>
      <c r="E5" s="4">
        <v>1311782.12726816</v>
      </c>
      <c r="F5" s="4">
        <v>1226539.15514169</v>
      </c>
      <c r="G5" s="4">
        <v>1218516.7232264499</v>
      </c>
      <c r="H5" s="5">
        <f t="shared" ref="H5:J6" si="2">E5/1000000</f>
        <v>1.31178212726816</v>
      </c>
      <c r="I5" s="5">
        <f t="shared" si="2"/>
        <v>1.22653915514169</v>
      </c>
      <c r="J5" s="5">
        <f t="shared" si="2"/>
        <v>1.21851672322645</v>
      </c>
      <c r="K5" s="9">
        <f>H5/H7</f>
        <v>0.15770908384765697</v>
      </c>
      <c r="L5" s="9">
        <f>I5/I7</f>
        <v>0.21732219456875998</v>
      </c>
      <c r="M5" s="9">
        <f>J5/J7</f>
        <v>0.27206287664225282</v>
      </c>
    </row>
    <row r="6" spans="1:13" x14ac:dyDescent="0.2">
      <c r="B6" s="17"/>
      <c r="C6" s="16"/>
      <c r="D6" s="2" t="s">
        <v>5</v>
      </c>
      <c r="E6" s="4">
        <v>7005951.3555749003</v>
      </c>
      <c r="F6" s="4">
        <v>4417335.1742868097</v>
      </c>
      <c r="G6" s="4">
        <v>3260288.8318170998</v>
      </c>
      <c r="H6" s="5">
        <f t="shared" si="2"/>
        <v>7.0059513555749007</v>
      </c>
      <c r="I6" s="5">
        <f t="shared" si="2"/>
        <v>4.4173351742868094</v>
      </c>
      <c r="J6" s="5">
        <f t="shared" si="2"/>
        <v>3.2602888318170997</v>
      </c>
      <c r="K6" s="9">
        <f>1-K5</f>
        <v>0.84229091615234308</v>
      </c>
      <c r="L6" s="9">
        <f>1-L5</f>
        <v>0.78267780543123999</v>
      </c>
      <c r="M6" s="9">
        <f>1-M5</f>
        <v>0.72793712335774718</v>
      </c>
    </row>
    <row r="7" spans="1:13" x14ac:dyDescent="0.2">
      <c r="B7" s="11"/>
      <c r="C7" s="6" t="s">
        <v>18</v>
      </c>
      <c r="D7" s="7"/>
      <c r="E7" s="8">
        <f t="shared" ref="E7:J7" si="3">SUM(E5:E6)</f>
        <v>8317733.48284306</v>
      </c>
      <c r="F7" s="8">
        <f t="shared" si="3"/>
        <v>5643874.3294284996</v>
      </c>
      <c r="G7" s="8">
        <f t="shared" si="3"/>
        <v>4478805.5550435502</v>
      </c>
      <c r="H7" s="8">
        <f t="shared" si="3"/>
        <v>8.3177334828430602</v>
      </c>
      <c r="I7" s="8">
        <f t="shared" si="3"/>
        <v>5.643874329428499</v>
      </c>
      <c r="J7" s="8">
        <f t="shared" si="3"/>
        <v>4.4788055550435502</v>
      </c>
    </row>
    <row r="8" spans="1:13" x14ac:dyDescent="0.2">
      <c r="A8">
        <v>2</v>
      </c>
      <c r="B8" s="17" t="s">
        <v>15</v>
      </c>
      <c r="C8" s="16" t="s">
        <v>3</v>
      </c>
      <c r="D8" s="2" t="s">
        <v>4</v>
      </c>
      <c r="E8" s="4">
        <v>15577937.492200701</v>
      </c>
      <c r="F8" s="4">
        <v>15497364.622465599</v>
      </c>
      <c r="G8" s="4">
        <v>15078771.360474899</v>
      </c>
      <c r="H8" s="5">
        <f t="shared" ref="H8:J9" si="4">E8/1000000</f>
        <v>15.5779374922007</v>
      </c>
      <c r="I8" s="5">
        <f t="shared" si="4"/>
        <v>15.4973646224656</v>
      </c>
      <c r="J8" s="5">
        <f t="shared" si="4"/>
        <v>15.078771360474899</v>
      </c>
      <c r="K8" s="9">
        <f>H8/H10</f>
        <v>0.17901056143551838</v>
      </c>
      <c r="L8" s="9">
        <f>I8/I10</f>
        <v>0.17864487903987122</v>
      </c>
      <c r="M8" s="9">
        <f>J8/J10</f>
        <v>0.16794969108162688</v>
      </c>
    </row>
    <row r="9" spans="1:13" x14ac:dyDescent="0.2">
      <c r="B9" s="17"/>
      <c r="C9" s="16"/>
      <c r="D9" s="2" t="s">
        <v>5</v>
      </c>
      <c r="E9" s="4">
        <v>71444511.726875395</v>
      </c>
      <c r="F9" s="4">
        <v>71252195.206824496</v>
      </c>
      <c r="G9" s="4">
        <v>74702705.838827103</v>
      </c>
      <c r="H9" s="5">
        <f t="shared" si="4"/>
        <v>71.44451172687539</v>
      </c>
      <c r="I9" s="5">
        <f t="shared" si="4"/>
        <v>71.252195206824496</v>
      </c>
      <c r="J9" s="5">
        <f t="shared" si="4"/>
        <v>74.7027058388271</v>
      </c>
      <c r="K9" s="9">
        <f>1-K8</f>
        <v>0.82098943856448159</v>
      </c>
      <c r="L9" s="9">
        <f>1-L8</f>
        <v>0.82135512096012875</v>
      </c>
      <c r="M9" s="9">
        <f>1-M8</f>
        <v>0.83205030891837306</v>
      </c>
    </row>
    <row r="10" spans="1:13" x14ac:dyDescent="0.2">
      <c r="B10" s="17"/>
      <c r="C10" s="6" t="s">
        <v>18</v>
      </c>
      <c r="D10" s="7"/>
      <c r="E10" s="8">
        <f t="shared" ref="E10:J10" si="5">SUM(E8:E9)</f>
        <v>87022449.219076097</v>
      </c>
      <c r="F10" s="8">
        <f t="shared" si="5"/>
        <v>86749559.829290092</v>
      </c>
      <c r="G10" s="8">
        <f t="shared" si="5"/>
        <v>89781477.199302003</v>
      </c>
      <c r="H10" s="8">
        <f t="shared" si="5"/>
        <v>87.022449219076094</v>
      </c>
      <c r="I10" s="8">
        <f t="shared" si="5"/>
        <v>86.749559829290092</v>
      </c>
      <c r="J10" s="8">
        <f t="shared" si="5"/>
        <v>89.781477199302003</v>
      </c>
    </row>
    <row r="11" spans="1:13" x14ac:dyDescent="0.2">
      <c r="B11" s="17"/>
      <c r="C11" s="16" t="s">
        <v>6</v>
      </c>
      <c r="D11" s="2" t="s">
        <v>4</v>
      </c>
      <c r="E11" s="4">
        <v>15546279.149334099</v>
      </c>
      <c r="F11" s="4">
        <v>15848434.9145859</v>
      </c>
      <c r="G11" s="4">
        <v>15380419.9253287</v>
      </c>
      <c r="H11" s="5">
        <f t="shared" ref="H11:J12" si="6">E11/1000000</f>
        <v>15.546279149334099</v>
      </c>
      <c r="I11" s="5">
        <f t="shared" si="6"/>
        <v>15.8484349145859</v>
      </c>
      <c r="J11" s="5">
        <f t="shared" si="6"/>
        <v>15.380419925328701</v>
      </c>
      <c r="K11" s="9">
        <f>H11/H13</f>
        <v>0.17860192321699281</v>
      </c>
      <c r="L11" s="9">
        <f>I11/I13</f>
        <v>0.18398195580086951</v>
      </c>
      <c r="M11" s="9">
        <f>J11/J13</f>
        <v>0.18713977479129337</v>
      </c>
    </row>
    <row r="12" spans="1:13" x14ac:dyDescent="0.2">
      <c r="B12" s="17"/>
      <c r="C12" s="16"/>
      <c r="D12" s="2" t="s">
        <v>5</v>
      </c>
      <c r="E12" s="4">
        <v>71498019.530731693</v>
      </c>
      <c r="F12" s="4">
        <v>70292811.087490797</v>
      </c>
      <c r="G12" s="4">
        <v>66806383.721740097</v>
      </c>
      <c r="H12" s="5">
        <f t="shared" si="6"/>
        <v>71.498019530731696</v>
      </c>
      <c r="I12" s="5">
        <f t="shared" si="6"/>
        <v>70.29281108749079</v>
      </c>
      <c r="J12" s="5">
        <f t="shared" si="6"/>
        <v>66.80638372174009</v>
      </c>
      <c r="K12" s="9">
        <f>1-K11</f>
        <v>0.82139807678300714</v>
      </c>
      <c r="L12" s="9">
        <f>1-L11</f>
        <v>0.81601804419913049</v>
      </c>
      <c r="M12" s="9">
        <f>1-M11</f>
        <v>0.8128602252087066</v>
      </c>
    </row>
    <row r="13" spans="1:13" x14ac:dyDescent="0.2">
      <c r="B13" s="11"/>
      <c r="C13" s="6" t="s">
        <v>18</v>
      </c>
      <c r="D13" s="7"/>
      <c r="E13" s="8">
        <f t="shared" ref="E13:J13" si="7">SUM(E11:E12)</f>
        <v>87044298.680065796</v>
      </c>
      <c r="F13" s="8">
        <f t="shared" si="7"/>
        <v>86141246.0020767</v>
      </c>
      <c r="G13" s="8">
        <f t="shared" si="7"/>
        <v>82186803.647068799</v>
      </c>
      <c r="H13" s="8">
        <f t="shared" si="7"/>
        <v>87.044298680065793</v>
      </c>
      <c r="I13" s="8">
        <f t="shared" si="7"/>
        <v>86.141246002076684</v>
      </c>
      <c r="J13" s="8">
        <f t="shared" si="7"/>
        <v>82.186803647068785</v>
      </c>
    </row>
    <row r="14" spans="1:13" x14ac:dyDescent="0.2">
      <c r="B14" s="17" t="s">
        <v>14</v>
      </c>
      <c r="C14" s="16" t="s">
        <v>3</v>
      </c>
      <c r="D14" s="2" t="s">
        <v>4</v>
      </c>
      <c r="E14" s="4">
        <v>2591101.6836569598</v>
      </c>
      <c r="F14" s="4">
        <v>2220537.0504042199</v>
      </c>
      <c r="G14" s="4">
        <v>1732875.3257990701</v>
      </c>
      <c r="H14" s="5">
        <f t="shared" ref="H14:J15" si="8">E14/1000000</f>
        <v>2.5911016836569596</v>
      </c>
      <c r="I14" s="5">
        <f t="shared" si="8"/>
        <v>2.2205370504042197</v>
      </c>
      <c r="J14" s="5">
        <f t="shared" si="8"/>
        <v>1.7328753257990701</v>
      </c>
      <c r="K14" s="9">
        <f>H14/H16</f>
        <v>0.37341847737531564</v>
      </c>
      <c r="L14" s="9">
        <f>I14/I16</f>
        <v>0.42413164137255344</v>
      </c>
      <c r="M14" s="9">
        <f>J14/J16</f>
        <v>0.53964317203225676</v>
      </c>
    </row>
    <row r="15" spans="1:13" x14ac:dyDescent="0.2">
      <c r="A15">
        <v>3</v>
      </c>
      <c r="B15" s="17"/>
      <c r="C15" s="16"/>
      <c r="D15" s="2" t="s">
        <v>5</v>
      </c>
      <c r="E15" s="4">
        <v>4347766.7458575601</v>
      </c>
      <c r="F15" s="4">
        <v>3014953.1460315599</v>
      </c>
      <c r="G15" s="4">
        <v>1478274.95944069</v>
      </c>
      <c r="H15" s="5">
        <f t="shared" si="8"/>
        <v>4.3477667458575597</v>
      </c>
      <c r="I15" s="5">
        <f t="shared" si="8"/>
        <v>3.0149531460315599</v>
      </c>
      <c r="J15" s="5">
        <f t="shared" si="8"/>
        <v>1.4782749594406901</v>
      </c>
      <c r="K15" s="9">
        <f>1-K14</f>
        <v>0.62658152262468436</v>
      </c>
      <c r="L15" s="9">
        <f>1-L14</f>
        <v>0.57586835862744656</v>
      </c>
      <c r="M15" s="9">
        <f>1-M14</f>
        <v>0.46035682796774324</v>
      </c>
    </row>
    <row r="16" spans="1:13" x14ac:dyDescent="0.2">
      <c r="B16" s="17"/>
      <c r="C16" s="6" t="s">
        <v>18</v>
      </c>
      <c r="D16" s="7"/>
      <c r="E16" s="8">
        <f t="shared" ref="E16:J16" si="9">SUM(E14:E15)</f>
        <v>6938868.4295145199</v>
      </c>
      <c r="F16" s="8">
        <f t="shared" si="9"/>
        <v>5235490.1964357793</v>
      </c>
      <c r="G16" s="8">
        <f t="shared" si="9"/>
        <v>3211150.2852397598</v>
      </c>
      <c r="H16" s="8">
        <f t="shared" si="9"/>
        <v>6.9388684295145193</v>
      </c>
      <c r="I16" s="8">
        <f t="shared" si="9"/>
        <v>5.2354901964357801</v>
      </c>
      <c r="J16" s="8">
        <f t="shared" si="9"/>
        <v>3.2111502852397602</v>
      </c>
    </row>
    <row r="17" spans="1:13" x14ac:dyDescent="0.2">
      <c r="B17" s="17"/>
      <c r="C17" s="16" t="s">
        <v>6</v>
      </c>
      <c r="D17" s="2" t="s">
        <v>4</v>
      </c>
      <c r="E17" s="4">
        <v>2605640.4752377202</v>
      </c>
      <c r="F17" s="4">
        <v>2218212.2588370298</v>
      </c>
      <c r="G17" s="4">
        <v>2195360.64998319</v>
      </c>
      <c r="H17" s="5">
        <f t="shared" ref="H17:J18" si="10">E17/1000000</f>
        <v>2.60564047523772</v>
      </c>
      <c r="I17" s="5">
        <f t="shared" si="10"/>
        <v>2.2182122588370299</v>
      </c>
      <c r="J17" s="5">
        <f t="shared" si="10"/>
        <v>2.1953606499831899</v>
      </c>
      <c r="K17" s="9">
        <f>H17/H19</f>
        <v>0.37523034706894404</v>
      </c>
      <c r="L17" s="9">
        <f>I17/I19</f>
        <v>0.40095479380993654</v>
      </c>
      <c r="M17" s="9">
        <f>J17/J19</f>
        <v>0.41153625649006204</v>
      </c>
    </row>
    <row r="18" spans="1:13" x14ac:dyDescent="0.2">
      <c r="B18" s="17"/>
      <c r="C18" s="16"/>
      <c r="D18" s="2" t="s">
        <v>5</v>
      </c>
      <c r="E18" s="4">
        <v>4338468.6449101903</v>
      </c>
      <c r="F18" s="4">
        <v>3314112.8139204802</v>
      </c>
      <c r="G18" s="4">
        <v>3139189.1384294499</v>
      </c>
      <c r="H18" s="5">
        <f t="shared" si="10"/>
        <v>4.3384686449101899</v>
      </c>
      <c r="I18" s="5">
        <f t="shared" si="10"/>
        <v>3.3141128139204801</v>
      </c>
      <c r="J18" s="5">
        <f t="shared" si="10"/>
        <v>3.1391891384294497</v>
      </c>
      <c r="K18" s="9">
        <f>1-K17</f>
        <v>0.62476965293105602</v>
      </c>
      <c r="L18" s="9">
        <f>1-L17</f>
        <v>0.59904520619006352</v>
      </c>
      <c r="M18" s="9">
        <f>1-M17</f>
        <v>0.58846374350993802</v>
      </c>
    </row>
    <row r="19" spans="1:13" x14ac:dyDescent="0.2">
      <c r="B19" s="11"/>
      <c r="C19" s="6" t="s">
        <v>18</v>
      </c>
      <c r="D19" s="7"/>
      <c r="E19" s="8">
        <f t="shared" ref="E19:J19" si="11">SUM(E17:E18)</f>
        <v>6944109.12014791</v>
      </c>
      <c r="F19" s="8">
        <f t="shared" si="11"/>
        <v>5532325.0727575105</v>
      </c>
      <c r="G19" s="8">
        <f t="shared" si="11"/>
        <v>5334549.7884126399</v>
      </c>
      <c r="H19" s="8">
        <f t="shared" si="11"/>
        <v>6.9441091201479104</v>
      </c>
      <c r="I19" s="8">
        <f t="shared" si="11"/>
        <v>5.5323250727575104</v>
      </c>
      <c r="J19" s="8">
        <f t="shared" si="11"/>
        <v>5.3345497884126392</v>
      </c>
    </row>
    <row r="20" spans="1:13" x14ac:dyDescent="0.2">
      <c r="A20">
        <v>4</v>
      </c>
      <c r="B20" s="17" t="s">
        <v>16</v>
      </c>
      <c r="C20" s="16" t="s">
        <v>3</v>
      </c>
      <c r="D20" s="2" t="s">
        <v>4</v>
      </c>
      <c r="E20" s="4">
        <v>-1890616.18331558</v>
      </c>
      <c r="F20" s="4">
        <v>-1748232.17456975</v>
      </c>
      <c r="G20" s="4">
        <v>-1463639.50622254</v>
      </c>
      <c r="H20" s="5">
        <f t="shared" ref="H20:J21" si="12">E20/1000000</f>
        <v>-1.8906161833155801</v>
      </c>
      <c r="I20" s="5">
        <f t="shared" si="12"/>
        <v>-1.74823217456975</v>
      </c>
      <c r="J20" s="5">
        <f t="shared" si="12"/>
        <v>-1.46363950622254</v>
      </c>
      <c r="K20" s="9">
        <f>H20/H22</f>
        <v>-0.95524762398555507</v>
      </c>
      <c r="L20" s="9">
        <f>I20/I22</f>
        <v>-1.6782976092181496</v>
      </c>
      <c r="M20" s="9">
        <f>J20/J22</f>
        <v>5.7399135811470199</v>
      </c>
    </row>
    <row r="21" spans="1:13" x14ac:dyDescent="0.2">
      <c r="B21" s="17"/>
      <c r="C21" s="16"/>
      <c r="D21" s="2" t="s">
        <v>5</v>
      </c>
      <c r="E21" s="4">
        <v>3869805.8047745801</v>
      </c>
      <c r="F21" s="4">
        <v>2789902.1173543199</v>
      </c>
      <c r="G21" s="4">
        <v>1208646.2061439599</v>
      </c>
      <c r="H21" s="5">
        <f t="shared" si="12"/>
        <v>3.8698058047745802</v>
      </c>
      <c r="I21" s="5">
        <f t="shared" si="12"/>
        <v>2.7899021173543197</v>
      </c>
      <c r="J21" s="5">
        <f t="shared" si="12"/>
        <v>1.2086462061439598</v>
      </c>
      <c r="K21" s="9">
        <f>1-K20</f>
        <v>1.9552476239855552</v>
      </c>
      <c r="L21" s="9">
        <f>1-L20</f>
        <v>2.6782976092181494</v>
      </c>
      <c r="M21" s="9">
        <f>1-M20</f>
        <v>-4.7399135811470199</v>
      </c>
    </row>
    <row r="22" spans="1:13" x14ac:dyDescent="0.2">
      <c r="B22" s="17"/>
      <c r="C22" s="6" t="s">
        <v>18</v>
      </c>
      <c r="D22" s="7"/>
      <c r="E22" s="8">
        <f t="shared" ref="E22:J22" si="13">SUM(E20:E21)</f>
        <v>1979189.621459</v>
      </c>
      <c r="F22" s="8">
        <f t="shared" si="13"/>
        <v>1041669.9427845699</v>
      </c>
      <c r="G22" s="8">
        <f t="shared" si="13"/>
        <v>-254993.30007858016</v>
      </c>
      <c r="H22" s="8">
        <f t="shared" si="13"/>
        <v>1.9791896214590001</v>
      </c>
      <c r="I22" s="8">
        <f t="shared" si="13"/>
        <v>1.0416699427845697</v>
      </c>
      <c r="J22" s="8">
        <f t="shared" si="13"/>
        <v>-0.25499330007858023</v>
      </c>
    </row>
    <row r="23" spans="1:13" x14ac:dyDescent="0.2">
      <c r="B23" s="17"/>
      <c r="C23" s="16" t="s">
        <v>6</v>
      </c>
      <c r="D23" s="2" t="s">
        <v>4</v>
      </c>
      <c r="E23" s="4">
        <v>-1892857.85049486</v>
      </c>
      <c r="F23" s="4">
        <v>-1717926.6126212899</v>
      </c>
      <c r="G23" s="4">
        <v>-1630896.1936228001</v>
      </c>
      <c r="H23" s="5">
        <f t="shared" ref="H23:J24" si="14">E23/1000000</f>
        <v>-1.8928578504948599</v>
      </c>
      <c r="I23" s="5">
        <f t="shared" si="14"/>
        <v>-1.71792661262129</v>
      </c>
      <c r="J23" s="5">
        <f t="shared" si="14"/>
        <v>-1.6308961936228001</v>
      </c>
      <c r="K23" s="9">
        <f>H23/H25</f>
        <v>-0.96375265999864901</v>
      </c>
      <c r="L23" s="9">
        <f>I23/I25</f>
        <v>-1.1775885467679323</v>
      </c>
      <c r="M23" s="9">
        <f>J23/J25</f>
        <v>-1.5808728889146213</v>
      </c>
    </row>
    <row r="24" spans="1:13" x14ac:dyDescent="0.2">
      <c r="B24" s="17"/>
      <c r="C24" s="16"/>
      <c r="D24" s="2" t="s">
        <v>5</v>
      </c>
      <c r="E24" s="4">
        <v>3856907.2680056901</v>
      </c>
      <c r="F24" s="4">
        <v>3176777.93835505</v>
      </c>
      <c r="G24" s="4">
        <v>2662539.0316137299</v>
      </c>
      <c r="H24" s="5">
        <f t="shared" si="14"/>
        <v>3.8569072680056902</v>
      </c>
      <c r="I24" s="5">
        <f t="shared" si="14"/>
        <v>3.1767779383550501</v>
      </c>
      <c r="J24" s="5">
        <f t="shared" si="14"/>
        <v>2.6625390316137301</v>
      </c>
      <c r="K24" s="9">
        <f>1-K23</f>
        <v>1.963752659998649</v>
      </c>
      <c r="L24" s="9">
        <f>1-L23</f>
        <v>2.1775885467679323</v>
      </c>
      <c r="M24" s="9">
        <f>1-M23</f>
        <v>2.5808728889146213</v>
      </c>
    </row>
    <row r="25" spans="1:13" x14ac:dyDescent="0.2">
      <c r="B25" s="11"/>
      <c r="C25" s="6" t="s">
        <v>18</v>
      </c>
      <c r="D25" s="7"/>
      <c r="E25" s="8">
        <f t="shared" ref="E25:J25" si="15">SUM(E23:E24)</f>
        <v>1964049.4175108301</v>
      </c>
      <c r="F25" s="8">
        <f t="shared" si="15"/>
        <v>1458851.3257337601</v>
      </c>
      <c r="G25" s="8">
        <f t="shared" si="15"/>
        <v>1031642.8379909298</v>
      </c>
      <c r="H25" s="8">
        <f t="shared" si="15"/>
        <v>1.9640494175108303</v>
      </c>
      <c r="I25" s="8">
        <f t="shared" si="15"/>
        <v>1.4588513257337601</v>
      </c>
      <c r="J25" s="8">
        <f t="shared" si="15"/>
        <v>1.0316428379909299</v>
      </c>
    </row>
    <row r="26" spans="1:13" x14ac:dyDescent="0.2">
      <c r="A26">
        <v>5</v>
      </c>
      <c r="B26" s="17" t="s">
        <v>17</v>
      </c>
      <c r="C26" s="16" t="s">
        <v>3</v>
      </c>
      <c r="D26" s="2" t="s">
        <v>4</v>
      </c>
      <c r="E26" s="4">
        <v>-310705233.52156299</v>
      </c>
      <c r="F26" s="4">
        <v>-307103839.39417201</v>
      </c>
      <c r="G26" s="4">
        <v>-316575967.62715602</v>
      </c>
      <c r="H26" s="5">
        <f t="shared" ref="H26:J27" si="16">E26/1000000</f>
        <v>-310.705233521563</v>
      </c>
      <c r="I26" s="5">
        <f t="shared" si="16"/>
        <v>-307.10383939417198</v>
      </c>
      <c r="J26" s="5">
        <f t="shared" si="16"/>
        <v>-316.57596762715605</v>
      </c>
      <c r="K26" s="9">
        <f>H26/H28</f>
        <v>0.34599267318824156</v>
      </c>
      <c r="L26" s="9">
        <f>I26/I28</f>
        <v>0.35563323502567601</v>
      </c>
      <c r="M26" s="9">
        <f>J26/J28</f>
        <v>0.38387149585334207</v>
      </c>
    </row>
    <row r="27" spans="1:13" x14ac:dyDescent="0.2">
      <c r="B27" s="17"/>
      <c r="C27" s="16"/>
      <c r="D27" s="2" t="s">
        <v>5</v>
      </c>
      <c r="E27" s="4">
        <v>-587305786.93874598</v>
      </c>
      <c r="F27" s="4">
        <v>-556437048.09346604</v>
      </c>
      <c r="G27" s="4">
        <v>-508116594.98005497</v>
      </c>
      <c r="H27" s="5">
        <f t="shared" si="16"/>
        <v>-587.305786938746</v>
      </c>
      <c r="I27" s="5">
        <f t="shared" si="16"/>
        <v>-556.43704809346605</v>
      </c>
      <c r="J27" s="5">
        <f t="shared" si="16"/>
        <v>-508.11659498005497</v>
      </c>
      <c r="K27" s="9">
        <f>1-K26</f>
        <v>0.65400732681175844</v>
      </c>
      <c r="L27" s="9">
        <f>1-L26</f>
        <v>0.64436676497432399</v>
      </c>
      <c r="M27" s="9">
        <f>1-M26</f>
        <v>0.61612850414665798</v>
      </c>
    </row>
    <row r="28" spans="1:13" x14ac:dyDescent="0.2">
      <c r="B28" s="17"/>
      <c r="C28" s="6" t="s">
        <v>18</v>
      </c>
      <c r="D28" s="7"/>
      <c r="E28" s="8">
        <f t="shared" ref="E28:J28" si="17">SUM(E26:E27)</f>
        <v>-898011020.46030903</v>
      </c>
      <c r="F28" s="8">
        <f t="shared" si="17"/>
        <v>-863540887.487638</v>
      </c>
      <c r="G28" s="8">
        <f t="shared" si="17"/>
        <v>-824692562.60721099</v>
      </c>
      <c r="H28" s="8">
        <f t="shared" si="17"/>
        <v>-898.01102046030906</v>
      </c>
      <c r="I28" s="8">
        <f t="shared" si="17"/>
        <v>-863.54088748763797</v>
      </c>
      <c r="J28" s="8">
        <f t="shared" si="17"/>
        <v>-824.69256260721102</v>
      </c>
    </row>
    <row r="29" spans="1:13" x14ac:dyDescent="0.2">
      <c r="B29" s="17"/>
      <c r="C29" s="16" t="s">
        <v>6</v>
      </c>
      <c r="D29" s="2" t="s">
        <v>4</v>
      </c>
      <c r="E29" s="4">
        <v>-309857958.28070301</v>
      </c>
      <c r="F29" s="4">
        <v>-336736336.50964898</v>
      </c>
      <c r="G29" s="4">
        <v>-322868659.27556199</v>
      </c>
      <c r="H29" s="5">
        <f t="shared" ref="H29:J30" si="18">E29/1000000</f>
        <v>-309.85795828070303</v>
      </c>
      <c r="I29" s="5">
        <f t="shared" si="18"/>
        <v>-336.73633650964899</v>
      </c>
      <c r="J29" s="5">
        <f t="shared" si="18"/>
        <v>-322.86865927556198</v>
      </c>
      <c r="K29" s="9">
        <f>H29/H31</f>
        <v>0.34580796522329504</v>
      </c>
      <c r="L29" s="9">
        <f>I29/I31</f>
        <v>0.38323282666278174</v>
      </c>
      <c r="M29" s="9">
        <f>J29/J31</f>
        <v>0.40051536702188306</v>
      </c>
    </row>
    <row r="30" spans="1:13" x14ac:dyDescent="0.2">
      <c r="B30" s="17"/>
      <c r="C30" s="16"/>
      <c r="D30" s="2" t="s">
        <v>5</v>
      </c>
      <c r="E30" s="4">
        <v>-586182588.61827195</v>
      </c>
      <c r="F30" s="4">
        <v>-541936660.90023506</v>
      </c>
      <c r="G30" s="4">
        <v>-483264352.98891199</v>
      </c>
      <c r="H30" s="5">
        <f t="shared" si="18"/>
        <v>-586.18258861827189</v>
      </c>
      <c r="I30" s="5">
        <f t="shared" si="18"/>
        <v>-541.9366609002351</v>
      </c>
      <c r="J30" s="5">
        <f t="shared" si="18"/>
        <v>-483.26435298891198</v>
      </c>
      <c r="K30" s="9">
        <f>1-K29</f>
        <v>0.65419203477670496</v>
      </c>
      <c r="L30" s="9">
        <f>1-L29</f>
        <v>0.6167671733372182</v>
      </c>
      <c r="M30" s="9">
        <f>1-M29</f>
        <v>0.59948463297811694</v>
      </c>
    </row>
    <row r="31" spans="1:13" x14ac:dyDescent="0.2">
      <c r="C31" s="6" t="s">
        <v>18</v>
      </c>
      <c r="D31" s="7"/>
      <c r="E31" s="8">
        <f t="shared" ref="E31:J31" si="19">SUM(E29:E30)</f>
        <v>-896040546.8989749</v>
      </c>
      <c r="F31" s="8">
        <f t="shared" si="19"/>
        <v>-878672997.40988398</v>
      </c>
      <c r="G31" s="8">
        <f t="shared" si="19"/>
        <v>-806133012.26447392</v>
      </c>
      <c r="H31" s="8">
        <f t="shared" si="19"/>
        <v>-896.04054689897498</v>
      </c>
      <c r="I31" s="8">
        <f t="shared" si="19"/>
        <v>-878.67299740988415</v>
      </c>
      <c r="J31" s="8">
        <f t="shared" si="19"/>
        <v>-806.13301226447402</v>
      </c>
    </row>
  </sheetData>
  <mergeCells count="15">
    <mergeCell ref="B2:B6"/>
    <mergeCell ref="B8:B12"/>
    <mergeCell ref="B14:B18"/>
    <mergeCell ref="B20:B24"/>
    <mergeCell ref="B26:B30"/>
    <mergeCell ref="C17:C18"/>
    <mergeCell ref="C20:C21"/>
    <mergeCell ref="C23:C24"/>
    <mergeCell ref="C26:C27"/>
    <mergeCell ref="C29:C30"/>
    <mergeCell ref="C2:C3"/>
    <mergeCell ref="C5:C6"/>
    <mergeCell ref="C8:C9"/>
    <mergeCell ref="C11:C12"/>
    <mergeCell ref="C14:C1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DB39-A05A-2840-8475-2EDE65BA877C}">
  <dimension ref="A2:D19"/>
  <sheetViews>
    <sheetView tabSelected="1" zoomScale="50" workbookViewId="0">
      <selection activeCell="E15" sqref="E15"/>
    </sheetView>
  </sheetViews>
  <sheetFormatPr baseColWidth="10" defaultColWidth="8.83203125" defaultRowHeight="16" x14ac:dyDescent="0.2"/>
  <cols>
    <col min="3" max="3" width="10.83203125" bestFit="1" customWidth="1"/>
    <col min="4" max="4" width="10.6640625" bestFit="1" customWidth="1"/>
  </cols>
  <sheetData>
    <row r="2" spans="1:4" x14ac:dyDescent="0.2">
      <c r="B2" t="s">
        <v>24</v>
      </c>
      <c r="C2" t="s">
        <v>22</v>
      </c>
      <c r="D2" t="s">
        <v>23</v>
      </c>
    </row>
    <row r="3" spans="1:4" x14ac:dyDescent="0.2">
      <c r="A3" t="s">
        <v>4</v>
      </c>
      <c r="B3" s="10">
        <v>0.15718257903485608</v>
      </c>
      <c r="C3" s="10">
        <v>0.25868027072914745</v>
      </c>
      <c r="D3" s="10">
        <v>0.52443097354604573</v>
      </c>
    </row>
    <row r="4" spans="1:4" x14ac:dyDescent="0.2">
      <c r="A4" t="s">
        <v>5</v>
      </c>
      <c r="B4" s="10">
        <v>0.84281742096514389</v>
      </c>
      <c r="C4" s="10">
        <v>0.74131972927085255</v>
      </c>
      <c r="D4" s="10">
        <v>0.47556902645395427</v>
      </c>
    </row>
    <row r="5" spans="1:4" x14ac:dyDescent="0.2">
      <c r="B5" t="s">
        <v>24</v>
      </c>
      <c r="C5" t="s">
        <v>22</v>
      </c>
      <c r="D5" t="s">
        <v>23</v>
      </c>
    </row>
    <row r="6" spans="1:4" x14ac:dyDescent="0.2">
      <c r="A6" t="s">
        <v>4</v>
      </c>
      <c r="B6" s="10">
        <v>0.15770908384765697</v>
      </c>
      <c r="C6" s="10">
        <v>0.21732219456875998</v>
      </c>
      <c r="D6" s="10">
        <v>0.27206287664225282</v>
      </c>
    </row>
    <row r="7" spans="1:4" x14ac:dyDescent="0.2">
      <c r="A7" t="s">
        <v>5</v>
      </c>
      <c r="B7" s="10">
        <v>0.84229091615234308</v>
      </c>
      <c r="C7" s="10">
        <v>0.78267780543123999</v>
      </c>
      <c r="D7" s="10">
        <v>0.72793712335774718</v>
      </c>
    </row>
    <row r="8" spans="1:4" x14ac:dyDescent="0.2">
      <c r="B8" t="s">
        <v>24</v>
      </c>
      <c r="C8" t="s">
        <v>22</v>
      </c>
      <c r="D8" t="s">
        <v>23</v>
      </c>
    </row>
    <row r="9" spans="1:4" x14ac:dyDescent="0.2">
      <c r="A9" t="s">
        <v>4</v>
      </c>
      <c r="B9" s="10">
        <v>0.17901056143551838</v>
      </c>
      <c r="C9" s="10">
        <v>0.17864487903987122</v>
      </c>
      <c r="D9" s="10">
        <v>0.16794969108162688</v>
      </c>
    </row>
    <row r="10" spans="1:4" x14ac:dyDescent="0.2">
      <c r="A10" t="s">
        <v>5</v>
      </c>
      <c r="B10" s="10">
        <v>0.82098943856448159</v>
      </c>
      <c r="C10" s="10">
        <v>0.82135512096012875</v>
      </c>
      <c r="D10" s="10">
        <v>0.83205030891837306</v>
      </c>
    </row>
    <row r="11" spans="1:4" x14ac:dyDescent="0.2">
      <c r="B11" t="s">
        <v>24</v>
      </c>
      <c r="C11" t="s">
        <v>22</v>
      </c>
      <c r="D11" t="s">
        <v>23</v>
      </c>
    </row>
    <row r="12" spans="1:4" x14ac:dyDescent="0.2">
      <c r="A12" t="s">
        <v>4</v>
      </c>
      <c r="B12" s="10">
        <v>0.17860192321699281</v>
      </c>
      <c r="C12" s="10">
        <v>0.18398195580086951</v>
      </c>
      <c r="D12" s="10">
        <v>0.18713977479129337</v>
      </c>
    </row>
    <row r="13" spans="1:4" x14ac:dyDescent="0.2">
      <c r="A13" t="s">
        <v>5</v>
      </c>
      <c r="B13" s="10">
        <v>0.82139807678300714</v>
      </c>
      <c r="C13" s="10">
        <v>0.81601804419913049</v>
      </c>
      <c r="D13" s="10">
        <v>0.8128602252087066</v>
      </c>
    </row>
    <row r="14" spans="1:4" x14ac:dyDescent="0.2">
      <c r="B14" t="s">
        <v>24</v>
      </c>
      <c r="C14" t="s">
        <v>22</v>
      </c>
      <c r="D14" t="s">
        <v>23</v>
      </c>
    </row>
    <row r="15" spans="1:4" x14ac:dyDescent="0.2">
      <c r="A15" t="s">
        <v>4</v>
      </c>
      <c r="B15" s="10">
        <v>0.37341847737531564</v>
      </c>
      <c r="C15" s="10">
        <v>0.42413164137255344</v>
      </c>
      <c r="D15" s="10">
        <v>0.53964317203225676</v>
      </c>
    </row>
    <row r="16" spans="1:4" x14ac:dyDescent="0.2">
      <c r="A16" t="s">
        <v>5</v>
      </c>
      <c r="B16" s="10">
        <v>0.62658152262468436</v>
      </c>
      <c r="C16" s="10">
        <v>0.57586835862744656</v>
      </c>
      <c r="D16" s="10">
        <v>0.46035682796774324</v>
      </c>
    </row>
    <row r="17" spans="1:4" x14ac:dyDescent="0.2">
      <c r="B17" t="s">
        <v>24</v>
      </c>
      <c r="C17" t="s">
        <v>22</v>
      </c>
      <c r="D17" t="s">
        <v>23</v>
      </c>
    </row>
    <row r="18" spans="1:4" x14ac:dyDescent="0.2">
      <c r="A18" t="s">
        <v>4</v>
      </c>
      <c r="B18" s="10">
        <v>0.37523034706894404</v>
      </c>
      <c r="C18" s="10">
        <v>0.40095479380993654</v>
      </c>
      <c r="D18" s="10">
        <v>0.41153625649006204</v>
      </c>
    </row>
    <row r="19" spans="1:4" x14ac:dyDescent="0.2">
      <c r="A19" t="s">
        <v>5</v>
      </c>
      <c r="B19" s="10">
        <v>0.62476965293105602</v>
      </c>
      <c r="C19" s="10">
        <v>0.59904520619006352</v>
      </c>
      <c r="D19" s="10">
        <v>0.58846374350993802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workbookViewId="0">
      <selection activeCell="N12" sqref="N12"/>
    </sheetView>
  </sheetViews>
  <sheetFormatPr baseColWidth="10" defaultColWidth="10.6640625" defaultRowHeight="16" x14ac:dyDescent="0.2"/>
  <cols>
    <col min="2" max="2" width="18" customWidth="1"/>
    <col min="5" max="7" width="15" bestFit="1" customWidth="1"/>
    <col min="8" max="8" width="8.6640625" bestFit="1" customWidth="1"/>
    <col min="9" max="9" width="11.1640625" bestFit="1" customWidth="1"/>
    <col min="10" max="10" width="11" bestFit="1" customWidth="1"/>
  </cols>
  <sheetData>
    <row r="1" spans="1:13" ht="68" x14ac:dyDescent="0.2">
      <c r="B1" s="1" t="s">
        <v>0</v>
      </c>
      <c r="C1" s="1" t="s">
        <v>1</v>
      </c>
      <c r="D1" s="1" t="s">
        <v>2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19</v>
      </c>
      <c r="L1" s="1" t="s">
        <v>21</v>
      </c>
      <c r="M1" s="1" t="s">
        <v>20</v>
      </c>
    </row>
    <row r="2" spans="1:13" x14ac:dyDescent="0.2">
      <c r="A2">
        <v>1</v>
      </c>
      <c r="B2" s="17" t="s">
        <v>13</v>
      </c>
      <c r="C2" s="16" t="s">
        <v>3</v>
      </c>
      <c r="D2" s="2" t="s">
        <v>4</v>
      </c>
      <c r="E2" s="12">
        <v>1310457.6000000001</v>
      </c>
      <c r="F2" s="12">
        <v>590408.82999999996</v>
      </c>
      <c r="G2" s="12">
        <v>197023.89</v>
      </c>
      <c r="H2" s="5">
        <f>E2/1000000</f>
        <v>1.3104576000000001</v>
      </c>
      <c r="I2" s="5">
        <f>F2/1000000</f>
        <v>0.59040883</v>
      </c>
      <c r="J2" s="5">
        <f t="shared" ref="J2:J24" si="0">G2/1000000</f>
        <v>0.19702389000000001</v>
      </c>
      <c r="K2" s="14">
        <f>H2/H4</f>
        <v>0.7483058931352633</v>
      </c>
      <c r="L2" s="14">
        <f>I2/I4</f>
        <v>0.7376148276953034</v>
      </c>
      <c r="M2" s="14">
        <f>J2/J4</f>
        <v>0.79476779458913482</v>
      </c>
    </row>
    <row r="3" spans="1:13" x14ac:dyDescent="0.2">
      <c r="B3" s="17"/>
      <c r="C3" s="16"/>
      <c r="D3" s="2" t="s">
        <v>5</v>
      </c>
      <c r="E3" s="12">
        <v>440774.9</v>
      </c>
      <c r="F3" s="12">
        <v>210020.89</v>
      </c>
      <c r="G3" s="12">
        <v>50877.31</v>
      </c>
      <c r="H3" s="5">
        <f t="shared" ref="H3:H30" si="1">E3/1000000</f>
        <v>0.44077490000000003</v>
      </c>
      <c r="I3" s="5">
        <f t="shared" ref="I3:J30" si="2">F3/1000000</f>
        <v>0.21002089000000002</v>
      </c>
      <c r="J3" s="5">
        <f t="shared" si="0"/>
        <v>5.0877309999999995E-2</v>
      </c>
      <c r="K3" s="14">
        <f>1-K2</f>
        <v>0.2516941068647367</v>
      </c>
      <c r="L3" s="14">
        <f t="shared" ref="L3:M3" si="3">1-L2</f>
        <v>0.2623851723046966</v>
      </c>
      <c r="M3" s="14">
        <f t="shared" si="3"/>
        <v>0.20523220541086518</v>
      </c>
    </row>
    <row r="4" spans="1:13" x14ac:dyDescent="0.2">
      <c r="B4" s="17"/>
      <c r="C4" s="6" t="s">
        <v>18</v>
      </c>
      <c r="D4" s="7"/>
      <c r="E4" s="8">
        <f>SUM(E2:E3)</f>
        <v>1751232.5</v>
      </c>
      <c r="F4" s="8">
        <f t="shared" ref="F4:J4" si="4">SUM(F2:F3)</f>
        <v>800429.72</v>
      </c>
      <c r="G4" s="8">
        <f t="shared" si="4"/>
        <v>247901.2</v>
      </c>
      <c r="H4" s="8">
        <f t="shared" si="4"/>
        <v>1.7512325000000002</v>
      </c>
      <c r="I4" s="8">
        <f t="shared" si="4"/>
        <v>0.80042972000000001</v>
      </c>
      <c r="J4" s="8">
        <f t="shared" si="4"/>
        <v>0.24790119999999999</v>
      </c>
      <c r="K4" s="15"/>
      <c r="L4" s="15"/>
      <c r="M4" s="15"/>
    </row>
    <row r="5" spans="1:13" x14ac:dyDescent="0.2">
      <c r="B5" s="17"/>
      <c r="C5" s="16" t="s">
        <v>6</v>
      </c>
      <c r="D5" s="2" t="s">
        <v>4</v>
      </c>
      <c r="E5" s="12">
        <v>1310457.6000000001</v>
      </c>
      <c r="F5" s="12">
        <v>809762.98</v>
      </c>
      <c r="G5" s="12">
        <v>621206.52</v>
      </c>
      <c r="H5" s="5">
        <f t="shared" si="1"/>
        <v>1.3104576000000001</v>
      </c>
      <c r="I5" s="5">
        <f t="shared" si="2"/>
        <v>0.80976298000000002</v>
      </c>
      <c r="J5" s="5">
        <f t="shared" si="0"/>
        <v>0.62120651999999998</v>
      </c>
      <c r="K5" s="14">
        <f>H5/H7</f>
        <v>0.7483058931352633</v>
      </c>
      <c r="L5" s="14">
        <f>I5/I7</f>
        <v>0.75050572013824768</v>
      </c>
      <c r="M5" s="14">
        <f>J5/J7</f>
        <v>0.75894853792823225</v>
      </c>
    </row>
    <row r="6" spans="1:13" x14ac:dyDescent="0.2">
      <c r="B6" s="17"/>
      <c r="C6" s="16"/>
      <c r="D6" s="2" t="s">
        <v>5</v>
      </c>
      <c r="E6" s="12">
        <v>440774.9</v>
      </c>
      <c r="F6" s="12">
        <v>269193.46000000002</v>
      </c>
      <c r="G6" s="12">
        <v>197302.89</v>
      </c>
      <c r="H6" s="5">
        <f t="shared" si="1"/>
        <v>0.44077490000000003</v>
      </c>
      <c r="I6" s="5">
        <f t="shared" si="2"/>
        <v>0.26919346</v>
      </c>
      <c r="J6" s="5">
        <f t="shared" si="0"/>
        <v>0.19730289000000001</v>
      </c>
      <c r="K6" s="14">
        <f>1-K5</f>
        <v>0.2516941068647367</v>
      </c>
      <c r="L6" s="14">
        <f t="shared" ref="L6" si="5">1-L5</f>
        <v>0.24949427986175232</v>
      </c>
      <c r="M6" s="14">
        <f t="shared" ref="M6" si="6">1-M5</f>
        <v>0.24105146207176775</v>
      </c>
    </row>
    <row r="7" spans="1:13" x14ac:dyDescent="0.2">
      <c r="B7" s="3"/>
      <c r="C7" s="6" t="s">
        <v>18</v>
      </c>
      <c r="D7" s="7"/>
      <c r="E7" s="8">
        <f>SUM(E5:E6)</f>
        <v>1751232.5</v>
      </c>
      <c r="F7" s="8">
        <f t="shared" ref="F7" si="7">SUM(F5:F6)</f>
        <v>1078956.44</v>
      </c>
      <c r="G7" s="8">
        <f t="shared" ref="G7" si="8">SUM(G5:G6)</f>
        <v>818509.41</v>
      </c>
      <c r="H7" s="8">
        <f t="shared" ref="H7" si="9">SUM(H5:H6)</f>
        <v>1.7512325000000002</v>
      </c>
      <c r="I7" s="8">
        <f t="shared" ref="I7" si="10">SUM(I5:I6)</f>
        <v>1.07895644</v>
      </c>
      <c r="J7" s="8">
        <f t="shared" ref="J7" si="11">SUM(J5:J6)</f>
        <v>0.81850940999999999</v>
      </c>
    </row>
    <row r="8" spans="1:13" x14ac:dyDescent="0.2">
      <c r="A8">
        <v>2</v>
      </c>
      <c r="B8" s="17" t="s">
        <v>15</v>
      </c>
      <c r="C8" s="16" t="s">
        <v>3</v>
      </c>
      <c r="D8" s="2" t="s">
        <v>4</v>
      </c>
      <c r="E8" s="13">
        <v>15547553.859999999</v>
      </c>
      <c r="F8" s="4">
        <v>15497364.622465599</v>
      </c>
      <c r="G8" s="13">
        <v>15078771.359999999</v>
      </c>
      <c r="H8" s="5">
        <f t="shared" si="1"/>
        <v>15.547553859999999</v>
      </c>
      <c r="I8" s="5">
        <f t="shared" si="2"/>
        <v>15.4973646224656</v>
      </c>
      <c r="J8" s="5">
        <f t="shared" si="0"/>
        <v>15.078771359999999</v>
      </c>
      <c r="K8" s="9">
        <f>H8/H10</f>
        <v>0.17879936953353823</v>
      </c>
      <c r="L8" s="9">
        <f>I8/I10</f>
        <v>0.17864487903987122</v>
      </c>
      <c r="M8" s="9">
        <f>J8/J10</f>
        <v>0.16794969107722574</v>
      </c>
    </row>
    <row r="9" spans="1:13" x14ac:dyDescent="0.2">
      <c r="B9" s="17"/>
      <c r="C9" s="16"/>
      <c r="D9" s="2" t="s">
        <v>5</v>
      </c>
      <c r="E9" s="13">
        <v>71407751.969999999</v>
      </c>
      <c r="F9" s="4">
        <v>71252195.206824496</v>
      </c>
      <c r="G9" s="4">
        <v>74702705.838827103</v>
      </c>
      <c r="H9" s="5">
        <f t="shared" si="1"/>
        <v>71.407751969999993</v>
      </c>
      <c r="I9" s="5">
        <f t="shared" si="2"/>
        <v>71.252195206824496</v>
      </c>
      <c r="J9" s="5">
        <f t="shared" si="0"/>
        <v>74.7027058388271</v>
      </c>
      <c r="K9" s="9">
        <f>1-K8</f>
        <v>0.82120063046646175</v>
      </c>
      <c r="L9" s="9">
        <f t="shared" ref="L9" si="12">1-L8</f>
        <v>0.82135512096012875</v>
      </c>
      <c r="M9" s="9">
        <f t="shared" ref="M9" si="13">1-M8</f>
        <v>0.83205030892277421</v>
      </c>
    </row>
    <row r="10" spans="1:13" x14ac:dyDescent="0.2">
      <c r="B10" s="17"/>
      <c r="C10" s="6" t="s">
        <v>18</v>
      </c>
      <c r="D10" s="7"/>
      <c r="E10" s="8">
        <f>SUM(E8:E9)</f>
        <v>86955305.829999998</v>
      </c>
      <c r="F10" s="8">
        <f t="shared" ref="F10" si="14">SUM(F8:F9)</f>
        <v>86749559.829290092</v>
      </c>
      <c r="G10" s="8">
        <f t="shared" ref="G10" si="15">SUM(G8:G9)</f>
        <v>89781477.198827103</v>
      </c>
      <c r="H10" s="8">
        <f t="shared" ref="H10" si="16">SUM(H8:H9)</f>
        <v>86.955305829999986</v>
      </c>
      <c r="I10" s="8">
        <f t="shared" ref="I10" si="17">SUM(I8:I9)</f>
        <v>86.749559829290092</v>
      </c>
      <c r="J10" s="8">
        <f t="shared" ref="J10" si="18">SUM(J8:J9)</f>
        <v>89.781477198827105</v>
      </c>
    </row>
    <row r="11" spans="1:13" x14ac:dyDescent="0.2">
      <c r="B11" s="17"/>
      <c r="C11" s="16" t="s">
        <v>6</v>
      </c>
      <c r="D11" s="2" t="s">
        <v>4</v>
      </c>
      <c r="E11" s="13">
        <v>15547553.859999999</v>
      </c>
      <c r="F11" s="4">
        <v>15848434.9145859</v>
      </c>
      <c r="G11" s="4">
        <v>15380419.9253287</v>
      </c>
      <c r="H11" s="5">
        <f t="shared" si="1"/>
        <v>15.547553859999999</v>
      </c>
      <c r="I11" s="5">
        <f t="shared" si="2"/>
        <v>15.8484349145859</v>
      </c>
      <c r="J11" s="5">
        <f t="shared" si="0"/>
        <v>15.380419925328701</v>
      </c>
      <c r="K11" s="9">
        <f>H11/H13</f>
        <v>0.17879936953353823</v>
      </c>
      <c r="L11" s="9">
        <f>I11/I13</f>
        <v>0.18398195580086951</v>
      </c>
      <c r="M11" s="9">
        <f>J11/J13</f>
        <v>0.18713977479129337</v>
      </c>
    </row>
    <row r="12" spans="1:13" x14ac:dyDescent="0.2">
      <c r="B12" s="17"/>
      <c r="C12" s="16"/>
      <c r="D12" s="2" t="s">
        <v>5</v>
      </c>
      <c r="E12" s="13">
        <v>71407751.969999999</v>
      </c>
      <c r="F12" s="4">
        <v>70292811.087490797</v>
      </c>
      <c r="G12" s="4">
        <v>66806383.721740097</v>
      </c>
      <c r="H12" s="5">
        <f t="shared" si="1"/>
        <v>71.407751969999993</v>
      </c>
      <c r="I12" s="5">
        <f t="shared" si="2"/>
        <v>70.29281108749079</v>
      </c>
      <c r="J12" s="5">
        <f t="shared" si="0"/>
        <v>66.80638372174009</v>
      </c>
      <c r="K12" s="9">
        <f>1-K11</f>
        <v>0.82120063046646175</v>
      </c>
      <c r="L12" s="9">
        <f t="shared" ref="L12" si="19">1-L11</f>
        <v>0.81601804419913049</v>
      </c>
      <c r="M12" s="9">
        <f t="shared" ref="M12" si="20">1-M11</f>
        <v>0.8128602252087066</v>
      </c>
    </row>
    <row r="13" spans="1:13" x14ac:dyDescent="0.2">
      <c r="B13" s="3"/>
      <c r="C13" s="6" t="s">
        <v>18</v>
      </c>
      <c r="D13" s="7"/>
      <c r="E13" s="8">
        <f>SUM(E11:E12)</f>
        <v>86955305.829999998</v>
      </c>
      <c r="F13" s="8">
        <f t="shared" ref="F13" si="21">SUM(F11:F12)</f>
        <v>86141246.0020767</v>
      </c>
      <c r="G13" s="8">
        <f t="shared" ref="G13" si="22">SUM(G11:G12)</f>
        <v>82186803.647068799</v>
      </c>
      <c r="H13" s="8">
        <f t="shared" ref="H13" si="23">SUM(H11:H12)</f>
        <v>86.955305829999986</v>
      </c>
      <c r="I13" s="8">
        <f t="shared" ref="I13" si="24">SUM(I11:I12)</f>
        <v>86.141246002076684</v>
      </c>
      <c r="J13" s="8">
        <f t="shared" ref="J13" si="25">SUM(J11:J12)</f>
        <v>82.186803647068785</v>
      </c>
    </row>
    <row r="14" spans="1:13" x14ac:dyDescent="0.2">
      <c r="B14" s="17" t="s">
        <v>14</v>
      </c>
      <c r="C14" s="16" t="s">
        <v>3</v>
      </c>
      <c r="D14" s="2" t="s">
        <v>4</v>
      </c>
      <c r="E14" s="12">
        <v>2591185.37</v>
      </c>
      <c r="F14" s="12">
        <v>1610396.44</v>
      </c>
      <c r="G14" s="12">
        <v>717132.48</v>
      </c>
      <c r="H14" s="5">
        <f t="shared" si="1"/>
        <v>2.5911853700000003</v>
      </c>
      <c r="I14" s="5">
        <f t="shared" si="2"/>
        <v>1.6103964399999999</v>
      </c>
      <c r="J14" s="5">
        <f t="shared" si="0"/>
        <v>0.71713247999999996</v>
      </c>
      <c r="K14" s="14">
        <f>H14/H16</f>
        <v>0.90510771880094898</v>
      </c>
      <c r="L14" s="14">
        <f>I14/I16</f>
        <v>0.88731145017018354</v>
      </c>
      <c r="M14" s="14">
        <f>J14/J16</f>
        <v>0.87917315713528266</v>
      </c>
    </row>
    <row r="15" spans="1:13" x14ac:dyDescent="0.2">
      <c r="A15">
        <v>3</v>
      </c>
      <c r="B15" s="17"/>
      <c r="C15" s="16"/>
      <c r="D15" s="2" t="s">
        <v>5</v>
      </c>
      <c r="E15" s="12">
        <v>271662.13</v>
      </c>
      <c r="F15" s="12">
        <v>204520.34</v>
      </c>
      <c r="G15" s="12">
        <v>98557.21</v>
      </c>
      <c r="H15" s="5">
        <f t="shared" si="1"/>
        <v>0.27166213</v>
      </c>
      <c r="I15" s="5">
        <f t="shared" si="2"/>
        <v>0.20452033999999999</v>
      </c>
      <c r="J15" s="5">
        <f t="shared" si="0"/>
        <v>9.8557210000000006E-2</v>
      </c>
      <c r="K15" s="14">
        <f>1-K14</f>
        <v>9.4892281199051021E-2</v>
      </c>
      <c r="L15" s="14">
        <f t="shared" ref="L15" si="26">1-L14</f>
        <v>0.11268854982981646</v>
      </c>
      <c r="M15" s="14">
        <f t="shared" ref="M15" si="27">1-M14</f>
        <v>0.12082684286471734</v>
      </c>
    </row>
    <row r="16" spans="1:13" x14ac:dyDescent="0.2">
      <c r="B16" s="17"/>
      <c r="C16" s="6" t="s">
        <v>18</v>
      </c>
      <c r="D16" s="7"/>
      <c r="E16" s="8">
        <f>SUM(E14:E15)</f>
        <v>2862847.5</v>
      </c>
      <c r="F16" s="8">
        <f t="shared" ref="F16" si="28">SUM(F14:F15)</f>
        <v>1814916.78</v>
      </c>
      <c r="G16" s="8">
        <f t="shared" ref="G16" si="29">SUM(G14:G15)</f>
        <v>815689.69</v>
      </c>
      <c r="H16" s="8">
        <f t="shared" ref="H16" si="30">SUM(H14:H15)</f>
        <v>2.8628475000000004</v>
      </c>
      <c r="I16" s="8">
        <f t="shared" ref="I16" si="31">SUM(I14:I15)</f>
        <v>1.8149167799999999</v>
      </c>
      <c r="J16" s="8">
        <f t="shared" ref="J16" si="32">SUM(J14:J15)</f>
        <v>0.81568968999999991</v>
      </c>
      <c r="K16" s="15"/>
      <c r="L16" s="15"/>
      <c r="M16" s="15"/>
    </row>
    <row r="17" spans="1:13" x14ac:dyDescent="0.2">
      <c r="B17" s="17"/>
      <c r="C17" s="16" t="s">
        <v>6</v>
      </c>
      <c r="D17" s="2" t="s">
        <v>4</v>
      </c>
      <c r="E17" s="12">
        <v>2591185.37</v>
      </c>
      <c r="F17" s="12">
        <v>1954229.29</v>
      </c>
      <c r="G17" s="12">
        <v>1816018.1</v>
      </c>
      <c r="H17" s="5">
        <f t="shared" si="1"/>
        <v>2.5911853700000003</v>
      </c>
      <c r="I17" s="5">
        <f t="shared" si="2"/>
        <v>1.95422929</v>
      </c>
      <c r="J17" s="5">
        <f t="shared" si="0"/>
        <v>1.8160181000000002</v>
      </c>
      <c r="K17" s="14">
        <f>H17/H19</f>
        <v>0.90510771880094898</v>
      </c>
      <c r="L17" s="14">
        <f>I17/I19</f>
        <v>0.90320786830807331</v>
      </c>
      <c r="M17" s="14">
        <f>J17/J19</f>
        <v>0.90620360243878917</v>
      </c>
    </row>
    <row r="18" spans="1:13" x14ac:dyDescent="0.2">
      <c r="B18" s="17"/>
      <c r="C18" s="16"/>
      <c r="D18" s="2" t="s">
        <v>5</v>
      </c>
      <c r="E18" s="12">
        <v>271662.13</v>
      </c>
      <c r="F18" s="12">
        <v>209424.68</v>
      </c>
      <c r="G18" s="12">
        <v>187966.54</v>
      </c>
      <c r="H18" s="5">
        <f t="shared" si="1"/>
        <v>0.27166213</v>
      </c>
      <c r="I18" s="5">
        <f t="shared" si="2"/>
        <v>0.20942468</v>
      </c>
      <c r="J18" s="5">
        <f t="shared" si="0"/>
        <v>0.18796654000000002</v>
      </c>
      <c r="K18" s="14">
        <f>1-K17</f>
        <v>9.4892281199051021E-2</v>
      </c>
      <c r="L18" s="14">
        <f t="shared" ref="L18" si="33">1-L17</f>
        <v>9.6792131691926686E-2</v>
      </c>
      <c r="M18" s="14">
        <f t="shared" ref="M18" si="34">1-M17</f>
        <v>9.3796397561210831E-2</v>
      </c>
    </row>
    <row r="19" spans="1:13" x14ac:dyDescent="0.2">
      <c r="B19" s="3"/>
      <c r="C19" s="6" t="s">
        <v>18</v>
      </c>
      <c r="D19" s="7"/>
      <c r="E19" s="8">
        <f>SUM(E17:E18)</f>
        <v>2862847.5</v>
      </c>
      <c r="F19" s="8">
        <f t="shared" ref="F19" si="35">SUM(F17:F18)</f>
        <v>2163653.9700000002</v>
      </c>
      <c r="G19" s="8">
        <f t="shared" ref="G19" si="36">SUM(G17:G18)</f>
        <v>2003984.6400000001</v>
      </c>
      <c r="H19" s="8">
        <f t="shared" ref="H19" si="37">SUM(H17:H18)</f>
        <v>2.8628475000000004</v>
      </c>
      <c r="I19" s="8">
        <f t="shared" ref="I19" si="38">SUM(I17:I18)</f>
        <v>2.1636539699999999</v>
      </c>
      <c r="J19" s="8">
        <f t="shared" ref="J19" si="39">SUM(J17:J18)</f>
        <v>2.0039846400000001</v>
      </c>
    </row>
    <row r="20" spans="1:13" x14ac:dyDescent="0.2">
      <c r="A20">
        <v>4</v>
      </c>
      <c r="B20" s="17" t="s">
        <v>16</v>
      </c>
      <c r="C20" s="16" t="s">
        <v>3</v>
      </c>
      <c r="D20" s="2" t="s">
        <v>4</v>
      </c>
      <c r="E20" s="4">
        <v>-1890616.18331558</v>
      </c>
      <c r="F20" s="4">
        <v>-1748232.17456975</v>
      </c>
      <c r="G20" s="4">
        <v>-1463639.50622254</v>
      </c>
      <c r="H20" s="5">
        <f t="shared" si="1"/>
        <v>-1.8906161833155801</v>
      </c>
      <c r="I20" s="5">
        <f t="shared" si="2"/>
        <v>-1.74823217456975</v>
      </c>
      <c r="J20" s="5">
        <f t="shared" si="0"/>
        <v>-1.46363950622254</v>
      </c>
      <c r="K20" s="9">
        <f>H20/H22</f>
        <v>-0.95524762398555507</v>
      </c>
      <c r="L20" s="9">
        <f>I20/I22</f>
        <v>-1.6782976092181496</v>
      </c>
      <c r="M20" s="9">
        <f>J20/J22</f>
        <v>5.7399135811470199</v>
      </c>
    </row>
    <row r="21" spans="1:13" x14ac:dyDescent="0.2">
      <c r="B21" s="17"/>
      <c r="C21" s="16"/>
      <c r="D21" s="2" t="s">
        <v>5</v>
      </c>
      <c r="E21" s="4">
        <v>3869805.8047745801</v>
      </c>
      <c r="F21" s="4">
        <v>2789902.1173543199</v>
      </c>
      <c r="G21" s="4">
        <v>1208646.2061439599</v>
      </c>
      <c r="H21" s="5">
        <f t="shared" si="1"/>
        <v>3.8698058047745802</v>
      </c>
      <c r="I21" s="5">
        <f t="shared" si="2"/>
        <v>2.7899021173543197</v>
      </c>
      <c r="J21" s="5">
        <f t="shared" si="0"/>
        <v>1.2086462061439598</v>
      </c>
      <c r="K21" s="9">
        <f>1-K20</f>
        <v>1.9552476239855552</v>
      </c>
      <c r="L21" s="9">
        <f t="shared" ref="L21" si="40">1-L20</f>
        <v>2.6782976092181494</v>
      </c>
      <c r="M21" s="9">
        <f t="shared" ref="M21" si="41">1-M20</f>
        <v>-4.7399135811470199</v>
      </c>
    </row>
    <row r="22" spans="1:13" x14ac:dyDescent="0.2">
      <c r="B22" s="17"/>
      <c r="C22" s="6" t="s">
        <v>18</v>
      </c>
      <c r="D22" s="7"/>
      <c r="E22" s="8">
        <f>SUM(E20:E21)</f>
        <v>1979189.621459</v>
      </c>
      <c r="F22" s="8">
        <f t="shared" ref="F22" si="42">SUM(F20:F21)</f>
        <v>1041669.9427845699</v>
      </c>
      <c r="G22" s="8">
        <f t="shared" ref="G22" si="43">SUM(G20:G21)</f>
        <v>-254993.30007858016</v>
      </c>
      <c r="H22" s="8">
        <f t="shared" ref="H22" si="44">SUM(H20:H21)</f>
        <v>1.9791896214590001</v>
      </c>
      <c r="I22" s="8">
        <f t="shared" ref="I22" si="45">SUM(I20:I21)</f>
        <v>1.0416699427845697</v>
      </c>
      <c r="J22" s="8">
        <f t="shared" ref="J22" si="46">SUM(J20:J21)</f>
        <v>-0.25499330007858023</v>
      </c>
    </row>
    <row r="23" spans="1:13" x14ac:dyDescent="0.2">
      <c r="B23" s="17"/>
      <c r="C23" s="16" t="s">
        <v>6</v>
      </c>
      <c r="D23" s="2" t="s">
        <v>4</v>
      </c>
      <c r="E23" s="4">
        <v>-1892857.85049486</v>
      </c>
      <c r="F23" s="4">
        <v>-1717926.6126212899</v>
      </c>
      <c r="G23" s="4">
        <v>-1630896.1936228001</v>
      </c>
      <c r="H23" s="5">
        <f t="shared" si="1"/>
        <v>-1.8928578504948599</v>
      </c>
      <c r="I23" s="5">
        <f t="shared" si="2"/>
        <v>-1.71792661262129</v>
      </c>
      <c r="J23" s="5">
        <f t="shared" si="0"/>
        <v>-1.6308961936228001</v>
      </c>
      <c r="K23" s="9">
        <f>H23/H25</f>
        <v>-0.96375265999864901</v>
      </c>
      <c r="L23" s="9">
        <f>I23/I25</f>
        <v>-1.1775885467679323</v>
      </c>
      <c r="M23" s="9">
        <f>J23/J25</f>
        <v>-1.5808728889146213</v>
      </c>
    </row>
    <row r="24" spans="1:13" x14ac:dyDescent="0.2">
      <c r="B24" s="17"/>
      <c r="C24" s="16"/>
      <c r="D24" s="2" t="s">
        <v>5</v>
      </c>
      <c r="E24" s="4">
        <v>3856907.2680056901</v>
      </c>
      <c r="F24" s="4">
        <v>3176777.93835505</v>
      </c>
      <c r="G24" s="4">
        <v>2662539.0316137299</v>
      </c>
      <c r="H24" s="5">
        <f t="shared" si="1"/>
        <v>3.8569072680056902</v>
      </c>
      <c r="I24" s="5">
        <f t="shared" si="2"/>
        <v>3.1767779383550501</v>
      </c>
      <c r="J24" s="5">
        <f t="shared" si="0"/>
        <v>2.6625390316137301</v>
      </c>
      <c r="K24" s="9">
        <f>1-K23</f>
        <v>1.963752659998649</v>
      </c>
      <c r="L24" s="9">
        <f t="shared" ref="L24" si="47">1-L23</f>
        <v>2.1775885467679323</v>
      </c>
      <c r="M24" s="9">
        <f t="shared" ref="M24" si="48">1-M23</f>
        <v>2.5808728889146213</v>
      </c>
    </row>
    <row r="25" spans="1:13" x14ac:dyDescent="0.2">
      <c r="B25" s="3"/>
      <c r="C25" s="6" t="s">
        <v>18</v>
      </c>
      <c r="D25" s="7"/>
      <c r="E25" s="8">
        <f>SUM(E23:E24)</f>
        <v>1964049.4175108301</v>
      </c>
      <c r="F25" s="8">
        <f t="shared" ref="F25" si="49">SUM(F23:F24)</f>
        <v>1458851.3257337601</v>
      </c>
      <c r="G25" s="8">
        <f t="shared" ref="G25" si="50">SUM(G23:G24)</f>
        <v>1031642.8379909298</v>
      </c>
      <c r="H25" s="8">
        <f t="shared" ref="H25" si="51">SUM(H23:H24)</f>
        <v>1.9640494175108303</v>
      </c>
      <c r="I25" s="8">
        <f t="shared" ref="I25" si="52">SUM(I23:I24)</f>
        <v>1.4588513257337601</v>
      </c>
      <c r="J25" s="8">
        <f t="shared" ref="J25" si="53">SUM(J23:J24)</f>
        <v>1.0316428379909299</v>
      </c>
    </row>
    <row r="26" spans="1:13" x14ac:dyDescent="0.2">
      <c r="A26">
        <v>5</v>
      </c>
      <c r="B26" s="17" t="s">
        <v>17</v>
      </c>
      <c r="C26" s="16" t="s">
        <v>3</v>
      </c>
      <c r="D26" s="2" t="s">
        <v>4</v>
      </c>
      <c r="E26" s="4">
        <v>-310705233.52156299</v>
      </c>
      <c r="F26" s="4">
        <v>-307103839.39417201</v>
      </c>
      <c r="G26" s="4">
        <v>-316575967.62715602</v>
      </c>
      <c r="H26" s="5">
        <f t="shared" si="1"/>
        <v>-310.705233521563</v>
      </c>
      <c r="I26" s="5">
        <f t="shared" si="2"/>
        <v>-307.10383939417198</v>
      </c>
      <c r="J26" s="5">
        <f t="shared" si="2"/>
        <v>-316.57596762715605</v>
      </c>
      <c r="K26" s="9">
        <f>H26/H28</f>
        <v>0.34599267318824156</v>
      </c>
      <c r="L26" s="9">
        <f>I26/I28</f>
        <v>0.35563323502567601</v>
      </c>
      <c r="M26" s="9">
        <f>J26/J28</f>
        <v>0.38387149585334207</v>
      </c>
    </row>
    <row r="27" spans="1:13" x14ac:dyDescent="0.2">
      <c r="B27" s="17"/>
      <c r="C27" s="16"/>
      <c r="D27" s="2" t="s">
        <v>5</v>
      </c>
      <c r="E27" s="4">
        <v>-587305786.93874598</v>
      </c>
      <c r="F27" s="4">
        <v>-556437048.09346604</v>
      </c>
      <c r="G27" s="4">
        <v>-508116594.98005497</v>
      </c>
      <c r="H27" s="5">
        <f t="shared" si="1"/>
        <v>-587.305786938746</v>
      </c>
      <c r="I27" s="5">
        <f t="shared" si="2"/>
        <v>-556.43704809346605</v>
      </c>
      <c r="J27" s="5">
        <f t="shared" si="2"/>
        <v>-508.11659498005497</v>
      </c>
      <c r="K27" s="9">
        <f>1-K26</f>
        <v>0.65400732681175844</v>
      </c>
      <c r="L27" s="9">
        <f t="shared" ref="L27" si="54">1-L26</f>
        <v>0.64436676497432399</v>
      </c>
      <c r="M27" s="9">
        <f t="shared" ref="M27" si="55">1-M26</f>
        <v>0.61612850414665798</v>
      </c>
    </row>
    <row r="28" spans="1:13" x14ac:dyDescent="0.2">
      <c r="B28" s="17"/>
      <c r="C28" s="6" t="s">
        <v>18</v>
      </c>
      <c r="D28" s="7"/>
      <c r="E28" s="8">
        <f>SUM(E26:E27)</f>
        <v>-898011020.46030903</v>
      </c>
      <c r="F28" s="8">
        <f t="shared" ref="F28" si="56">SUM(F26:F27)</f>
        <v>-863540887.487638</v>
      </c>
      <c r="G28" s="8">
        <f t="shared" ref="G28" si="57">SUM(G26:G27)</f>
        <v>-824692562.60721099</v>
      </c>
      <c r="H28" s="8">
        <f t="shared" ref="H28" si="58">SUM(H26:H27)</f>
        <v>-898.01102046030906</v>
      </c>
      <c r="I28" s="8">
        <f t="shared" ref="I28" si="59">SUM(I26:I27)</f>
        <v>-863.54088748763797</v>
      </c>
      <c r="J28" s="8">
        <f t="shared" ref="J28" si="60">SUM(J26:J27)</f>
        <v>-824.69256260721102</v>
      </c>
    </row>
    <row r="29" spans="1:13" x14ac:dyDescent="0.2">
      <c r="B29" s="17"/>
      <c r="C29" s="16" t="s">
        <v>6</v>
      </c>
      <c r="D29" s="2" t="s">
        <v>4</v>
      </c>
      <c r="E29" s="4">
        <v>-309857958.28070301</v>
      </c>
      <c r="F29" s="4">
        <v>-336736336.50964898</v>
      </c>
      <c r="G29" s="4">
        <v>-322868659.27556199</v>
      </c>
      <c r="H29" s="5">
        <f t="shared" si="1"/>
        <v>-309.85795828070303</v>
      </c>
      <c r="I29" s="5">
        <f t="shared" si="2"/>
        <v>-336.73633650964899</v>
      </c>
      <c r="J29" s="5">
        <f t="shared" si="2"/>
        <v>-322.86865927556198</v>
      </c>
      <c r="K29" s="9">
        <f>H29/H31</f>
        <v>0.34580796522329504</v>
      </c>
      <c r="L29" s="9">
        <f>I29/I31</f>
        <v>0.38323282666278174</v>
      </c>
      <c r="M29" s="9">
        <f>J29/J31</f>
        <v>0.40051536702188306</v>
      </c>
    </row>
    <row r="30" spans="1:13" x14ac:dyDescent="0.2">
      <c r="B30" s="17"/>
      <c r="C30" s="16"/>
      <c r="D30" s="2" t="s">
        <v>5</v>
      </c>
      <c r="E30" s="4">
        <v>-586182588.61827195</v>
      </c>
      <c r="F30" s="4">
        <v>-541936660.90023506</v>
      </c>
      <c r="G30" s="4">
        <v>-483264352.98891199</v>
      </c>
      <c r="H30" s="5">
        <f t="shared" si="1"/>
        <v>-586.18258861827189</v>
      </c>
      <c r="I30" s="5">
        <f t="shared" si="2"/>
        <v>-541.9366609002351</v>
      </c>
      <c r="J30" s="5">
        <f t="shared" si="2"/>
        <v>-483.26435298891198</v>
      </c>
      <c r="K30" s="9">
        <f>1-K29</f>
        <v>0.65419203477670496</v>
      </c>
      <c r="L30" s="9">
        <f t="shared" ref="L30" si="61">1-L29</f>
        <v>0.6167671733372182</v>
      </c>
      <c r="M30" s="9">
        <f t="shared" ref="M30" si="62">1-M29</f>
        <v>0.59948463297811694</v>
      </c>
    </row>
    <row r="31" spans="1:13" x14ac:dyDescent="0.2">
      <c r="C31" s="6" t="s">
        <v>18</v>
      </c>
      <c r="D31" s="7"/>
      <c r="E31" s="8">
        <f>SUM(E29:E30)</f>
        <v>-896040546.8989749</v>
      </c>
      <c r="F31" s="8">
        <f t="shared" ref="F31" si="63">SUM(F29:F30)</f>
        <v>-878672997.40988398</v>
      </c>
      <c r="G31" s="8">
        <f t="shared" ref="G31" si="64">SUM(G29:G30)</f>
        <v>-806133012.26447392</v>
      </c>
      <c r="H31" s="8">
        <f t="shared" ref="H31" si="65">SUM(H29:H30)</f>
        <v>-896.04054689897498</v>
      </c>
      <c r="I31" s="8">
        <f t="shared" ref="I31" si="66">SUM(I29:I30)</f>
        <v>-878.67299740988415</v>
      </c>
      <c r="J31" s="8">
        <f t="shared" ref="J31" si="67">SUM(J29:J30)</f>
        <v>-806.13301226447402</v>
      </c>
    </row>
  </sheetData>
  <mergeCells count="15">
    <mergeCell ref="C2:C3"/>
    <mergeCell ref="C5:C6"/>
    <mergeCell ref="C8:C9"/>
    <mergeCell ref="C11:C12"/>
    <mergeCell ref="C14:C15"/>
    <mergeCell ref="B2:B6"/>
    <mergeCell ref="B8:B12"/>
    <mergeCell ref="B14:B18"/>
    <mergeCell ref="B20:B24"/>
    <mergeCell ref="B26:B30"/>
    <mergeCell ref="C17:C18"/>
    <mergeCell ref="C20:C21"/>
    <mergeCell ref="C23:C24"/>
    <mergeCell ref="C26:C27"/>
    <mergeCell ref="C29:C3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9"/>
  <sheetViews>
    <sheetView zoomScale="75" workbookViewId="0">
      <selection activeCell="B17" activeCellId="5" sqref="B2 B5 B8 B11 B14 B17"/>
    </sheetView>
  </sheetViews>
  <sheetFormatPr baseColWidth="10" defaultColWidth="8.83203125" defaultRowHeight="16" x14ac:dyDescent="0.2"/>
  <cols>
    <col min="3" max="3" width="10.83203125" bestFit="1" customWidth="1"/>
    <col min="4" max="4" width="10.6640625" bestFit="1" customWidth="1"/>
  </cols>
  <sheetData>
    <row r="2" spans="1:4" x14ac:dyDescent="0.2">
      <c r="B2" t="s">
        <v>24</v>
      </c>
      <c r="C2" t="s">
        <v>22</v>
      </c>
      <c r="D2" t="s">
        <v>23</v>
      </c>
    </row>
    <row r="3" spans="1:4" x14ac:dyDescent="0.2">
      <c r="A3" t="s">
        <v>4</v>
      </c>
      <c r="B3" s="10">
        <f>GoM_FiguresProfit_Data!K2</f>
        <v>0.7483058931352633</v>
      </c>
      <c r="C3" s="10">
        <f>GoM_FiguresProfit_Data!L2</f>
        <v>0.7376148276953034</v>
      </c>
      <c r="D3" s="10">
        <f>GoM_FiguresProfit_Data!M2</f>
        <v>0.79476779458913482</v>
      </c>
    </row>
    <row r="4" spans="1:4" x14ac:dyDescent="0.2">
      <c r="A4" t="s">
        <v>5</v>
      </c>
      <c r="B4" s="10">
        <f>GoM_FiguresProfit_Data!K3</f>
        <v>0.2516941068647367</v>
      </c>
      <c r="C4" s="10">
        <f>GoM_FiguresProfit_Data!L3</f>
        <v>0.2623851723046966</v>
      </c>
      <c r="D4" s="10">
        <f>GoM_FiguresProfit_Data!M3</f>
        <v>0.20523220541086518</v>
      </c>
    </row>
    <row r="5" spans="1:4" x14ac:dyDescent="0.2">
      <c r="B5" t="s">
        <v>24</v>
      </c>
      <c r="C5" t="s">
        <v>22</v>
      </c>
      <c r="D5" t="s">
        <v>23</v>
      </c>
    </row>
    <row r="6" spans="1:4" x14ac:dyDescent="0.2">
      <c r="A6" t="s">
        <v>4</v>
      </c>
      <c r="B6" s="10">
        <f>GoM_FiguresProfit_Data!K5</f>
        <v>0.7483058931352633</v>
      </c>
      <c r="C6" s="10">
        <f>GoM_FiguresProfit_Data!L5</f>
        <v>0.75050572013824768</v>
      </c>
      <c r="D6" s="10">
        <f>GoM_FiguresProfit_Data!M5</f>
        <v>0.75894853792823225</v>
      </c>
    </row>
    <row r="7" spans="1:4" x14ac:dyDescent="0.2">
      <c r="A7" t="s">
        <v>5</v>
      </c>
      <c r="B7" s="10">
        <f>GoM_FiguresProfit_Data!K6</f>
        <v>0.2516941068647367</v>
      </c>
      <c r="C7" s="10">
        <f>GoM_FiguresProfit_Data!L6</f>
        <v>0.24949427986175232</v>
      </c>
      <c r="D7" s="10">
        <f>GoM_FiguresProfit_Data!M6</f>
        <v>0.24105146207176775</v>
      </c>
    </row>
    <row r="8" spans="1:4" x14ac:dyDescent="0.2">
      <c r="B8" t="s">
        <v>24</v>
      </c>
      <c r="C8" t="s">
        <v>22</v>
      </c>
      <c r="D8" t="s">
        <v>23</v>
      </c>
    </row>
    <row r="9" spans="1:4" x14ac:dyDescent="0.2">
      <c r="A9" t="s">
        <v>4</v>
      </c>
      <c r="B9" s="10">
        <f>GoM_FiguresProfit_Data!K8</f>
        <v>0.17879936953353823</v>
      </c>
      <c r="C9" s="10">
        <f>GoM_FiguresProfit_Data!L8</f>
        <v>0.17864487903987122</v>
      </c>
      <c r="D9" s="10">
        <f>GoM_FiguresProfit_Data!M8</f>
        <v>0.16794969107722574</v>
      </c>
    </row>
    <row r="10" spans="1:4" x14ac:dyDescent="0.2">
      <c r="A10" t="s">
        <v>5</v>
      </c>
      <c r="B10" s="10">
        <v>0.82098943856448159</v>
      </c>
      <c r="C10" s="10">
        <v>0.82135512096012875</v>
      </c>
      <c r="D10" s="10">
        <v>0.83205030891837306</v>
      </c>
    </row>
    <row r="11" spans="1:4" x14ac:dyDescent="0.2">
      <c r="B11" t="s">
        <v>24</v>
      </c>
      <c r="C11" t="s">
        <v>22</v>
      </c>
      <c r="D11" t="s">
        <v>23</v>
      </c>
    </row>
    <row r="12" spans="1:4" x14ac:dyDescent="0.2">
      <c r="A12" t="s">
        <v>4</v>
      </c>
      <c r="B12" s="10">
        <v>0.17860192321699281</v>
      </c>
      <c r="C12" s="10">
        <v>0.18398195580086951</v>
      </c>
      <c r="D12" s="10">
        <v>0.18713977479129337</v>
      </c>
    </row>
    <row r="13" spans="1:4" x14ac:dyDescent="0.2">
      <c r="A13" t="s">
        <v>5</v>
      </c>
      <c r="B13" s="10">
        <v>0.82139807678300714</v>
      </c>
      <c r="C13" s="10">
        <v>0.81601804419913049</v>
      </c>
      <c r="D13" s="10">
        <v>0.8128602252087066</v>
      </c>
    </row>
    <row r="14" spans="1:4" x14ac:dyDescent="0.2">
      <c r="B14" t="s">
        <v>24</v>
      </c>
      <c r="C14" t="s">
        <v>22</v>
      </c>
      <c r="D14" t="s">
        <v>23</v>
      </c>
    </row>
    <row r="15" spans="1:4" x14ac:dyDescent="0.2">
      <c r="A15" t="s">
        <v>4</v>
      </c>
      <c r="B15" s="10">
        <f>GoM_FiguresProfit_Data!K14</f>
        <v>0.90510771880094898</v>
      </c>
      <c r="C15" s="10">
        <f>GoM_FiguresProfit_Data!L14</f>
        <v>0.88731145017018354</v>
      </c>
      <c r="D15" s="10">
        <f>GoM_FiguresProfit_Data!M14</f>
        <v>0.87917315713528266</v>
      </c>
    </row>
    <row r="16" spans="1:4" x14ac:dyDescent="0.2">
      <c r="A16" t="s">
        <v>5</v>
      </c>
      <c r="B16" s="10">
        <f>GoM_FiguresProfit_Data!K15</f>
        <v>9.4892281199051021E-2</v>
      </c>
      <c r="C16" s="10">
        <f>GoM_FiguresProfit_Data!L15</f>
        <v>0.11268854982981646</v>
      </c>
      <c r="D16" s="10">
        <f>GoM_FiguresProfit_Data!M15</f>
        <v>0.12082684286471734</v>
      </c>
    </row>
    <row r="17" spans="1:4" x14ac:dyDescent="0.2">
      <c r="B17" t="s">
        <v>24</v>
      </c>
      <c r="C17" t="s">
        <v>22</v>
      </c>
      <c r="D17" t="s">
        <v>23</v>
      </c>
    </row>
    <row r="18" spans="1:4" x14ac:dyDescent="0.2">
      <c r="A18" t="s">
        <v>4</v>
      </c>
      <c r="B18" s="10">
        <f>GoM_FiguresProfit_Data!K17</f>
        <v>0.90510771880094898</v>
      </c>
      <c r="C18" s="10">
        <f>GoM_FiguresProfit_Data!L17</f>
        <v>0.90320786830807331</v>
      </c>
      <c r="D18" s="10">
        <f>GoM_FiguresProfit_Data!M17</f>
        <v>0.90620360243878917</v>
      </c>
    </row>
    <row r="19" spans="1:4" x14ac:dyDescent="0.2">
      <c r="A19" t="s">
        <v>5</v>
      </c>
      <c r="B19" s="10">
        <f>GoM_FiguresProfit_Data!K18</f>
        <v>9.4892281199051021E-2</v>
      </c>
      <c r="C19" s="10">
        <f>GoM_FiguresProfit_Data!L18</f>
        <v>9.6792131691926686E-2</v>
      </c>
      <c r="D19" s="10">
        <f>GoM_FiguresProfit_Data!M18</f>
        <v>9.3796397561210831E-2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NAFO_FiguresProfit_Data</vt:lpstr>
      <vt:lpstr>NAFO_Fig X1</vt:lpstr>
      <vt:lpstr>GoM_FiguresProfit_Data</vt:lpstr>
      <vt:lpstr>GoM_Fig X1_NAFO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2019-05-16T17:38:31Z</dcterms:created>
  <dcterms:modified xsi:type="dcterms:W3CDTF">2019-07-04T08:06:07Z</dcterms:modified>
</cp:coreProperties>
</file>