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5"/>
  <workbookPr showInkAnnotation="0" autoCompressPictures="0"/>
  <bookViews>
    <workbookView xWindow="0" yWindow="-460" windowWidth="25600" windowHeight="16000" tabRatio="500" activeTab="4"/>
  </bookViews>
  <sheets>
    <sheet name="Questions" sheetId="1" r:id="rId1"/>
    <sheet name="Data" sheetId="2" r:id="rId2"/>
    <sheet name="Descriptive statistics" sheetId="3" r:id="rId3"/>
    <sheet name="Histogram" sheetId="4" r:id="rId4"/>
    <sheet name="Differences" sheetId="5" r:id="rId5"/>
    <sheet name="t-Test" sheetId="6" r:id="rId6"/>
  </sheets>
  <definedNames>
    <definedName name="congruent_data">Data!$A$3:$A$27</definedName>
    <definedName name="difference_data">Data!$C$3:$C$27</definedName>
    <definedName name="incongruent_data">Data!$B$3:$B$27</definedName>
    <definedName name="interval">Histogram!$A$2:$A$9</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I13" i="5" l="1"/>
  <c r="I14" i="5"/>
  <c r="I15" i="5"/>
  <c r="I12" i="5"/>
  <c r="F13" i="5"/>
  <c r="F14" i="5"/>
  <c r="F15" i="5"/>
  <c r="F12" i="5"/>
  <c r="I7" i="5"/>
  <c r="I6" i="5"/>
  <c r="I5" i="5"/>
  <c r="I4" i="5"/>
  <c r="I3" i="5"/>
  <c r="F7" i="5"/>
  <c r="F6" i="5"/>
  <c r="F5" i="5"/>
  <c r="F4" i="5"/>
  <c r="F3" i="5"/>
  <c r="C27" i="5"/>
  <c r="B27" i="5"/>
  <c r="A27" i="5"/>
  <c r="C26" i="5"/>
  <c r="B26" i="5"/>
  <c r="A26" i="5"/>
  <c r="C25" i="5"/>
  <c r="B25" i="5"/>
  <c r="A25" i="5"/>
  <c r="C24" i="5"/>
  <c r="B24" i="5"/>
  <c r="A24" i="5"/>
  <c r="C23" i="5"/>
  <c r="B23" i="5"/>
  <c r="A23" i="5"/>
  <c r="C22" i="5"/>
  <c r="B22" i="5"/>
  <c r="A22" i="5"/>
  <c r="C21" i="5"/>
  <c r="B21" i="5"/>
  <c r="A21" i="5"/>
  <c r="C20" i="5"/>
  <c r="B20" i="5"/>
  <c r="A20" i="5"/>
  <c r="C19" i="5"/>
  <c r="B19" i="5"/>
  <c r="A19" i="5"/>
  <c r="C18" i="5"/>
  <c r="B18" i="5"/>
  <c r="A18" i="5"/>
  <c r="C17" i="5"/>
  <c r="B17" i="5"/>
  <c r="A17" i="5"/>
  <c r="C16" i="5"/>
  <c r="B16" i="5"/>
  <c r="A16" i="5"/>
  <c r="C15" i="5"/>
  <c r="B15" i="5"/>
  <c r="A15" i="5"/>
  <c r="C14" i="5"/>
  <c r="B14" i="5"/>
  <c r="A14" i="5"/>
  <c r="C13" i="5"/>
  <c r="B13" i="5"/>
  <c r="A13" i="5"/>
  <c r="C12" i="5"/>
  <c r="B12" i="5"/>
  <c r="A12" i="5"/>
  <c r="C11" i="5"/>
  <c r="B11" i="5"/>
  <c r="A11" i="5"/>
  <c r="C10" i="5"/>
  <c r="B10" i="5"/>
  <c r="A10" i="5"/>
  <c r="C9" i="5"/>
  <c r="B9" i="5"/>
  <c r="A9" i="5"/>
  <c r="C8" i="5"/>
  <c r="B8" i="5"/>
  <c r="A8" i="5"/>
  <c r="C7" i="5"/>
  <c r="B7" i="5"/>
  <c r="A7" i="5"/>
  <c r="C6" i="5"/>
  <c r="B6" i="5"/>
  <c r="A6" i="5"/>
  <c r="C5" i="5"/>
  <c r="B5" i="5"/>
  <c r="A5" i="5"/>
  <c r="C4" i="5"/>
  <c r="B4" i="5"/>
  <c r="A4" i="5"/>
  <c r="C3" i="5"/>
  <c r="B3" i="5"/>
  <c r="A3" i="5"/>
  <c r="C2" i="5"/>
  <c r="B2" i="5"/>
  <c r="A2" i="5"/>
  <c r="A1" i="5"/>
  <c r="D3" i="4"/>
  <c r="D4" i="4"/>
  <c r="D5" i="4"/>
  <c r="D6" i="4"/>
  <c r="D7" i="4"/>
  <c r="D8" i="4"/>
  <c r="D9" i="4"/>
  <c r="D2" i="4"/>
  <c r="C4" i="2"/>
  <c r="C5" i="2"/>
  <c r="C6" i="2"/>
  <c r="C7" i="2"/>
  <c r="C8" i="2"/>
  <c r="C9" i="2"/>
  <c r="C10" i="2"/>
  <c r="C11" i="2"/>
  <c r="C12" i="2"/>
  <c r="C13" i="2"/>
  <c r="C14" i="2"/>
  <c r="C15" i="2"/>
  <c r="C16" i="2"/>
  <c r="C17" i="2"/>
  <c r="C18" i="2"/>
  <c r="C19" i="2"/>
  <c r="C20" i="2"/>
  <c r="C21" i="2"/>
  <c r="C22" i="2"/>
  <c r="C23" i="2"/>
  <c r="C24" i="2"/>
  <c r="C25" i="2"/>
  <c r="C26" i="2"/>
  <c r="C27" i="2"/>
  <c r="C3" i="2"/>
  <c r="C5" i="6"/>
  <c r="C4" i="6"/>
  <c r="B6" i="3"/>
  <c r="C9" i="6"/>
  <c r="C6" i="3"/>
  <c r="C10" i="6"/>
  <c r="C6" i="6"/>
  <c r="C11" i="6"/>
  <c r="C12" i="6"/>
  <c r="C15" i="6"/>
  <c r="C14" i="6"/>
  <c r="C2" i="3"/>
  <c r="C7" i="6"/>
  <c r="C3" i="4"/>
  <c r="C4" i="4"/>
  <c r="C5" i="4"/>
  <c r="C6" i="4"/>
  <c r="C7" i="4"/>
  <c r="C8" i="4"/>
  <c r="C9" i="4"/>
  <c r="C2" i="4"/>
  <c r="B3" i="4"/>
  <c r="B4" i="4"/>
  <c r="B5" i="4"/>
  <c r="B6" i="4"/>
  <c r="B7" i="4"/>
  <c r="B8" i="4"/>
  <c r="B9" i="4"/>
  <c r="B2" i="4"/>
  <c r="C5" i="3"/>
  <c r="C4" i="3"/>
  <c r="B5" i="3"/>
  <c r="B4" i="3"/>
  <c r="C3" i="3"/>
  <c r="B3" i="3"/>
  <c r="B2" i="3"/>
</calcChain>
</file>

<file path=xl/sharedStrings.xml><?xml version="1.0" encoding="utf-8"?>
<sst xmlns="http://schemas.openxmlformats.org/spreadsheetml/2006/main" count="98" uniqueCount="67">
  <si>
    <t>Answers</t>
  </si>
  <si>
    <t>The independent variable is the time it takes to name the ink colors in each of the two equally sized lists. The dependent variable is the type of words in the list. The color the words represent are either congruent with the color of the ink or incongruent.</t>
  </si>
  <si>
    <t xml:space="preserve">Sources: </t>
  </si>
  <si>
    <t>2. What is an appropriate set of hypotheses for this task? What kind of statistical test do you expect to perform? Justify your choices.</t>
  </si>
  <si>
    <t xml:space="preserve">An appropriate hypothesis would be that the time it takes to name all words in a list are increasing together with the number of incongruent words in that list. </t>
  </si>
  <si>
    <t xml:space="preserve">I would use a single sided T-test to verify that the increase in time are statistically significant between the two tested word lists. My assumptions are that the times for reading the two lists are independent from each other, the list lengths are equal, and that the variance changes between congruent and incongruent word lists. (Incongruent words ought to make you hesitate more before choosing a color making the response time fluctuate more.) </t>
  </si>
  <si>
    <t>Given the above assumptions the t-statistic will be calculated as for two independent samples with different variances according to the below formula:</t>
  </si>
  <si>
    <t>Where X hat is the mean for each list, S is the variance for each word list and n is the number of words in the lists.</t>
  </si>
  <si>
    <t>Sources:</t>
  </si>
  <si>
    <t>3. Report some descriptive statistics regarding this dataset. Include at least one measure of central tendency and at least one measure of variability.</t>
  </si>
  <si>
    <t>4. Provide one or two visualizations that show the distribution of the sample data. Write one or two sentences noting what you observe about the plot or plots.</t>
  </si>
  <si>
    <t xml:space="preserve">The histogram shows what I suspected about the distribution of times being normal and that the variance increases. The sample is not big enough to draw any final conclusions but I will proceed with my previous assumptions feeling a bit more confident. </t>
  </si>
  <si>
    <t>The second scatter plot, percentage increase on the y-axis and congruent time measured on the y-axis, shows there to be a slight negative correlation between the percentage increase in time and the initial congruent time values. I believe this to be expected since higher initial time for the congruent list makes it easier to score a low percentage value. However, there are no unexpected trends nor any negative values which further support my choice in performing a single sided t-test.</t>
  </si>
  <si>
    <t>5. Now, perform the statistical test and report your results. What is your confidence level and your critical statistic value? Do you reject the null hypothesis or fail to reject it? Come to a conclusion in terms of the experiment task. Did the results match up with your expectations?</t>
  </si>
  <si>
    <t>6. Optional: What do you think is responsible for the effects observed? Can you think of an alternative or similar task that would result in a similar effect? Some research about the problem will be helpful for thinking about these two questions!</t>
  </si>
  <si>
    <t xml:space="preserve">	1.	What is our independent variable? What is our dependent variable?</t>
  </si>
  <si>
    <t xml:space="preserve">	•	https://en.wikipedia.org/wiki/Dependent_and_independent_variables#Statistics (20/02/2017)</t>
  </si>
  <si>
    <t xml:space="preserve">	•	Udacity’s Intro to Inferential Statistics, Lesson 11: t-Tests, Part 3 (20/02/2017)</t>
  </si>
  <si>
    <t xml:space="preserve">	•	https://www.mathjax.org (Used live demo to generate above picture, 20/02/2017)</t>
  </si>
  <si>
    <t>Congruent</t>
  </si>
  <si>
    <t>Incongruent</t>
  </si>
  <si>
    <t>Number of entries</t>
  </si>
  <si>
    <t>Mean value</t>
  </si>
  <si>
    <t>Max value</t>
  </si>
  <si>
    <t>Min value</t>
  </si>
  <si>
    <t>Standard Deviation</t>
  </si>
  <si>
    <t>Interval</t>
  </si>
  <si>
    <t>Parameter</t>
  </si>
  <si>
    <t>Formula</t>
  </si>
  <si>
    <t>Value</t>
  </si>
  <si>
    <t>Null hypothesis</t>
  </si>
  <si>
    <t>H_0: X_2 - X_1 &gt;= 0</t>
  </si>
  <si>
    <t>Incongruent words does not increase the reading time</t>
  </si>
  <si>
    <t>Alternative hypothesis</t>
  </si>
  <si>
    <t>H_1: X_2 - X_1 &lt; 0</t>
  </si>
  <si>
    <t>Incongruent words does increase the reading time</t>
  </si>
  <si>
    <t>Degrees of freedom</t>
  </si>
  <si>
    <t>2n-2</t>
  </si>
  <si>
    <t>Confidence level</t>
  </si>
  <si>
    <t>alpha</t>
  </si>
  <si>
    <t>Standard deviation (Congruent)</t>
  </si>
  <si>
    <t>S_1</t>
  </si>
  <si>
    <t>Standard deviation (Incongruent)</t>
  </si>
  <si>
    <t>S_2</t>
  </si>
  <si>
    <t>SE</t>
  </si>
  <si>
    <t>sqrt((S_1^2+S_1^2)/n)</t>
  </si>
  <si>
    <t>t-statistic</t>
  </si>
  <si>
    <t>t-critical value</t>
  </si>
  <si>
    <t>t_critical</t>
  </si>
  <si>
    <t>Number of data points</t>
  </si>
  <si>
    <t>n</t>
  </si>
  <si>
    <t>Mean congruent data</t>
  </si>
  <si>
    <t>Mean incongruent data</t>
  </si>
  <si>
    <t>X_1</t>
  </si>
  <si>
    <t>X_2</t>
  </si>
  <si>
    <t xml:space="preserve">Setting the null hypothesis </t>
  </si>
  <si>
    <t>Confidence interval (upper bound)</t>
  </si>
  <si>
    <t>Confidence interval (lower bound)</t>
  </si>
  <si>
    <t>(X_2-X_1)/SE</t>
  </si>
  <si>
    <t>Difference</t>
  </si>
  <si>
    <t>Reading times</t>
  </si>
  <si>
    <t>Metric</t>
  </si>
  <si>
    <t>Minimum value</t>
  </si>
  <si>
    <t>First quartile</t>
  </si>
  <si>
    <t>Median value</t>
  </si>
  <si>
    <t>Third quartile</t>
  </si>
  <si>
    <t>Maximum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</si>
</sst>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2"/>
      <color theme="1"/>
      <name val="Calibri"/>
      <family val="2"/>
      <charset val="128"/>
      <scheme val="minor"/>
    </font>
    <font>
      <sz val="12"/>
      <color theme="1"/>
      <name val="Helvetica"/>
    </font>
    <font>
      <sz val="10"/>
      <color rgb="FF000000"/>
      <name val="Hiragino Kaku Gothic ProN"/>
    </font>
    <font>
      <b/>
      <sz val="10"/>
      <color rgb="FF000000"/>
      <name val="Hiragino Kaku Gothic ProN"/>
    </font>
    <font>
      <u/>
      <sz val="12"/>
      <color theme="10"/>
      <name val="Calibri"/>
      <family val="2"/>
      <charset val="128"/>
      <scheme val="minor"/>
    </font>
    <font>
      <u/>
      <sz val="12"/>
      <color theme="11"/>
      <name val="Calibri"/>
      <family val="2"/>
      <charset val="128"/>
      <scheme val="minor"/>
    </font>
    <font>
      <b/>
      <sz val="12"/>
      <color theme="1"/>
      <name val="Calibri"/>
      <family val="2"/>
      <charset val="128"/>
      <scheme val="minor"/>
    </font>
    <font>
      <b/>
      <sz val="12"/>
      <color rgb="FF000000"/>
      <name val="Calibri"/>
      <scheme val="minor"/>
    </font>
    <font>
      <sz val="10"/>
      <color rgb="FF000000"/>
      <name val="Calibri"/>
      <scheme val="minor"/>
    </font>
    <font>
      <b/>
      <sz val="10"/>
      <color rgb="FF000000"/>
      <name val="Calibri"/>
      <scheme val="minor"/>
    </font>
    <font>
      <sz val="10"/>
      <color theme="1"/>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8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2" fillId="0" borderId="0" xfId="0" applyFont="1"/>
    <xf numFmtId="0" fontId="6" fillId="0" borderId="0" xfId="0" applyFont="1"/>
    <xf numFmtId="0" fontId="7" fillId="0" borderId="0" xfId="0" applyFont="1"/>
    <xf numFmtId="164" fontId="0" fillId="0" borderId="0" xfId="0" applyNumberFormat="1"/>
    <xf numFmtId="0" fontId="8" fillId="0" borderId="0" xfId="0" applyFont="1"/>
    <xf numFmtId="0" fontId="9" fillId="0" borderId="0" xfId="0" applyFont="1"/>
    <xf numFmtId="0" fontId="10" fillId="0" borderId="0" xfId="0" applyFont="1"/>
    <xf numFmtId="0" fontId="6" fillId="0" borderId="0" xfId="0" applyFont="1" applyAlignment="1">
      <alignment horizontal="center" vertical="center"/>
    </xf>
    <xf numFmtId="0" fontId="9" fillId="0" borderId="1" xfId="0" applyFont="1" applyBorder="1"/>
    <xf numFmtId="0" fontId="8" fillId="0" borderId="1" xfId="0" applyFont="1" applyBorder="1"/>
    <xf numFmtId="0" fontId="0" fillId="0" borderId="0" xfId="0" applyAlignment="1"/>
  </cellXfs>
  <cellStyles count="83">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Histogram!$B$1</c:f>
              <c:strCache>
                <c:ptCount val="1"/>
                <c:pt idx="0">
                  <c:v>Congruent</c:v>
                </c:pt>
              </c:strCache>
            </c:strRef>
          </c:tx>
          <c:invertIfNegative val="0"/>
          <c:cat>
            <c:numRef>
              <c:f>Histogram!$A$2:$A$9</c:f>
              <c:numCache>
                <c:formatCode>General</c:formatCode>
                <c:ptCount val="8"/>
                <c:pt idx="0">
                  <c:v>5.0</c:v>
                </c:pt>
                <c:pt idx="1">
                  <c:v>10.0</c:v>
                </c:pt>
                <c:pt idx="2">
                  <c:v>15.0</c:v>
                </c:pt>
                <c:pt idx="3">
                  <c:v>20.0</c:v>
                </c:pt>
                <c:pt idx="4">
                  <c:v>25.0</c:v>
                </c:pt>
                <c:pt idx="5">
                  <c:v>30.0</c:v>
                </c:pt>
                <c:pt idx="6">
                  <c:v>35.0</c:v>
                </c:pt>
                <c:pt idx="7">
                  <c:v>40.0</c:v>
                </c:pt>
              </c:numCache>
            </c:numRef>
          </c:cat>
          <c:val>
            <c:numRef>
              <c:f>Histogram!$B$2:$B$9</c:f>
              <c:numCache>
                <c:formatCode>General</c:formatCode>
                <c:ptCount val="8"/>
                <c:pt idx="0">
                  <c:v>0.0</c:v>
                </c:pt>
                <c:pt idx="1">
                  <c:v>4.0</c:v>
                </c:pt>
                <c:pt idx="2">
                  <c:v>12.0</c:v>
                </c:pt>
                <c:pt idx="3">
                  <c:v>8.0</c:v>
                </c:pt>
                <c:pt idx="4">
                  <c:v>1.0</c:v>
                </c:pt>
                <c:pt idx="5">
                  <c:v>0.0</c:v>
                </c:pt>
                <c:pt idx="6">
                  <c:v>0.0</c:v>
                </c:pt>
                <c:pt idx="7">
                  <c:v>0.0</c:v>
                </c:pt>
              </c:numCache>
            </c:numRef>
          </c:val>
        </c:ser>
        <c:ser>
          <c:idx val="1"/>
          <c:order val="1"/>
          <c:tx>
            <c:strRef>
              <c:f>Histogram!$C$1</c:f>
              <c:strCache>
                <c:ptCount val="1"/>
                <c:pt idx="0">
                  <c:v>Incongruent</c:v>
                </c:pt>
              </c:strCache>
            </c:strRef>
          </c:tx>
          <c:invertIfNegative val="0"/>
          <c:cat>
            <c:numRef>
              <c:f>Histogram!$A$2:$A$9</c:f>
              <c:numCache>
                <c:formatCode>General</c:formatCode>
                <c:ptCount val="8"/>
                <c:pt idx="0">
                  <c:v>5.0</c:v>
                </c:pt>
                <c:pt idx="1">
                  <c:v>10.0</c:v>
                </c:pt>
                <c:pt idx="2">
                  <c:v>15.0</c:v>
                </c:pt>
                <c:pt idx="3">
                  <c:v>20.0</c:v>
                </c:pt>
                <c:pt idx="4">
                  <c:v>25.0</c:v>
                </c:pt>
                <c:pt idx="5">
                  <c:v>30.0</c:v>
                </c:pt>
                <c:pt idx="6">
                  <c:v>35.0</c:v>
                </c:pt>
                <c:pt idx="7">
                  <c:v>40.0</c:v>
                </c:pt>
              </c:numCache>
            </c:numRef>
          </c:cat>
          <c:val>
            <c:numRef>
              <c:f>Histogram!$C$2:$C$9</c:f>
              <c:numCache>
                <c:formatCode>General</c:formatCode>
                <c:ptCount val="8"/>
                <c:pt idx="0">
                  <c:v>0.0</c:v>
                </c:pt>
                <c:pt idx="1">
                  <c:v>0.0</c:v>
                </c:pt>
                <c:pt idx="2">
                  <c:v>0.0</c:v>
                </c:pt>
                <c:pt idx="3">
                  <c:v>9.0</c:v>
                </c:pt>
                <c:pt idx="4">
                  <c:v>12.0</c:v>
                </c:pt>
                <c:pt idx="5">
                  <c:v>2.0</c:v>
                </c:pt>
                <c:pt idx="6">
                  <c:v>1.0</c:v>
                </c:pt>
                <c:pt idx="7">
                  <c:v>1.0</c:v>
                </c:pt>
              </c:numCache>
            </c:numRef>
          </c:val>
        </c:ser>
        <c:dLbls>
          <c:showLegendKey val="0"/>
          <c:showVal val="0"/>
          <c:showCatName val="0"/>
          <c:showSerName val="0"/>
          <c:showPercent val="0"/>
          <c:showBubbleSize val="0"/>
        </c:dLbls>
        <c:gapWidth val="75"/>
        <c:overlap val="-25"/>
        <c:axId val="-2128354888"/>
        <c:axId val="-2139858808"/>
      </c:barChart>
      <c:catAx>
        <c:axId val="-2128354888"/>
        <c:scaling>
          <c:orientation val="minMax"/>
        </c:scaling>
        <c:delete val="0"/>
        <c:axPos val="b"/>
        <c:numFmt formatCode="General" sourceLinked="1"/>
        <c:majorTickMark val="none"/>
        <c:minorTickMark val="none"/>
        <c:tickLblPos val="nextTo"/>
        <c:crossAx val="-2139858808"/>
        <c:crosses val="autoZero"/>
        <c:auto val="1"/>
        <c:lblAlgn val="ctr"/>
        <c:lblOffset val="100"/>
        <c:noMultiLvlLbl val="0"/>
      </c:catAx>
      <c:valAx>
        <c:axId val="-2139858808"/>
        <c:scaling>
          <c:orientation val="minMax"/>
        </c:scaling>
        <c:delete val="0"/>
        <c:axPos val="l"/>
        <c:majorGridlines/>
        <c:numFmt formatCode="General" sourceLinked="1"/>
        <c:majorTickMark val="none"/>
        <c:minorTickMark val="none"/>
        <c:tickLblPos val="nextTo"/>
        <c:spPr>
          <a:ln w="9525">
            <a:noFill/>
          </a:ln>
        </c:spPr>
        <c:crossAx val="-2128354888"/>
        <c:crosses val="autoZero"/>
        <c:crossBetween val="between"/>
      </c:valAx>
    </c:plotArea>
    <c:legend>
      <c:legendPos val="b"/>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660400</xdr:colOff>
      <xdr:row>11</xdr:row>
      <xdr:rowOff>76200</xdr:rowOff>
    </xdr:from>
    <xdr:to>
      <xdr:col>13</xdr:col>
      <xdr:colOff>279400</xdr:colOff>
      <xdr:row>14</xdr:row>
      <xdr:rowOff>139700</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9740900" y="2171700"/>
          <a:ext cx="1270000" cy="63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520700</xdr:colOff>
      <xdr:row>2</xdr:row>
      <xdr:rowOff>139700</xdr:rowOff>
    </xdr:from>
    <xdr:to>
      <xdr:col>11</xdr:col>
      <xdr:colOff>139700</xdr:colOff>
      <xdr:row>17</xdr:row>
      <xdr:rowOff>165100</xdr:rowOff>
    </xdr:to>
    <xdr:graphicFrame macro="">
      <xdr:nvGraphicFramePr>
        <xdr:cNvPr id="4" name="Diagra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C21" sqref="C21"/>
    </sheetView>
  </sheetViews>
  <sheetFormatPr baseColWidth="10" defaultRowHeight="15" x14ac:dyDescent="0"/>
  <sheetData>
    <row r="1" spans="1:1">
      <c r="A1" t="s">
        <v>0</v>
      </c>
    </row>
    <row r="2" spans="1:1">
      <c r="A2" t="s">
        <v>15</v>
      </c>
    </row>
    <row r="3" spans="1:1">
      <c r="A3" t="s">
        <v>1</v>
      </c>
    </row>
    <row r="4" spans="1:1">
      <c r="A4" t="s">
        <v>2</v>
      </c>
    </row>
    <row r="5" spans="1:1">
      <c r="A5" t="s">
        <v>16</v>
      </c>
    </row>
    <row r="7" spans="1:1">
      <c r="A7" t="s">
        <v>3</v>
      </c>
    </row>
    <row r="8" spans="1:1">
      <c r="A8" t="s">
        <v>4</v>
      </c>
    </row>
    <row r="9" spans="1:1">
      <c r="A9" t="s">
        <v>5</v>
      </c>
    </row>
    <row r="10" spans="1:1">
      <c r="A10" t="s">
        <v>6</v>
      </c>
    </row>
    <row r="14" spans="1:1">
      <c r="A14" t="s">
        <v>7</v>
      </c>
    </row>
    <row r="15" spans="1:1">
      <c r="A15" t="s">
        <v>8</v>
      </c>
    </row>
    <row r="16" spans="1:1">
      <c r="A16" t="s">
        <v>17</v>
      </c>
    </row>
    <row r="17" spans="1:1">
      <c r="A17" t="s">
        <v>18</v>
      </c>
    </row>
    <row r="19" spans="1:1">
      <c r="A19" t="s">
        <v>9</v>
      </c>
    </row>
    <row r="21" spans="1:1">
      <c r="A21" t="s">
        <v>10</v>
      </c>
    </row>
    <row r="22" spans="1:1">
      <c r="A22" t="s">
        <v>11</v>
      </c>
    </row>
    <row r="23" spans="1:1">
      <c r="A23" t="s">
        <v>12</v>
      </c>
    </row>
    <row r="24" spans="1:1">
      <c r="A24" t="s">
        <v>13</v>
      </c>
    </row>
    <row r="25" spans="1:1">
      <c r="A25" t="s">
        <v>55</v>
      </c>
    </row>
    <row r="27" spans="1:1">
      <c r="A27" t="s">
        <v>14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C27"/>
    </sheetView>
  </sheetViews>
  <sheetFormatPr baseColWidth="10" defaultRowHeight="15" x14ac:dyDescent="0"/>
  <sheetData>
    <row r="1" spans="1:3" ht="21" customHeight="1">
      <c r="A1" s="10" t="s">
        <v>60</v>
      </c>
      <c r="B1" s="10"/>
      <c r="C1" s="10"/>
    </row>
    <row r="2" spans="1:3">
      <c r="A2" s="11" t="s">
        <v>19</v>
      </c>
      <c r="B2" s="11" t="s">
        <v>20</v>
      </c>
      <c r="C2" s="11" t="s">
        <v>59</v>
      </c>
    </row>
    <row r="3" spans="1:3">
      <c r="A3" s="7">
        <v>12.079000000000001</v>
      </c>
      <c r="B3" s="7">
        <v>19.277999999999999</v>
      </c>
      <c r="C3" s="7">
        <f>B3-A3</f>
        <v>7.1989999999999981</v>
      </c>
    </row>
    <row r="4" spans="1:3">
      <c r="A4" s="7">
        <v>16.791</v>
      </c>
      <c r="B4" s="7">
        <v>18.741</v>
      </c>
      <c r="C4" s="7">
        <f t="shared" ref="C4:C27" si="0">B4-A4</f>
        <v>1.9499999999999993</v>
      </c>
    </row>
    <row r="5" spans="1:3">
      <c r="A5" s="7">
        <v>9.5640000000000001</v>
      </c>
      <c r="B5" s="7">
        <v>21.213999999999999</v>
      </c>
      <c r="C5" s="7">
        <f t="shared" si="0"/>
        <v>11.649999999999999</v>
      </c>
    </row>
    <row r="6" spans="1:3">
      <c r="A6" s="7">
        <v>8.6300000000000008</v>
      </c>
      <c r="B6" s="7">
        <v>15.686999999999999</v>
      </c>
      <c r="C6" s="7">
        <f t="shared" si="0"/>
        <v>7.0569999999999986</v>
      </c>
    </row>
    <row r="7" spans="1:3">
      <c r="A7" s="7">
        <v>14.669</v>
      </c>
      <c r="B7" s="7">
        <v>22.803000000000001</v>
      </c>
      <c r="C7" s="7">
        <f t="shared" si="0"/>
        <v>8.1340000000000003</v>
      </c>
    </row>
    <row r="8" spans="1:3">
      <c r="A8" s="7">
        <v>12.238</v>
      </c>
      <c r="B8" s="7">
        <v>20.878</v>
      </c>
      <c r="C8" s="7">
        <f t="shared" si="0"/>
        <v>8.64</v>
      </c>
    </row>
    <row r="9" spans="1:3">
      <c r="A9" s="7">
        <v>14.692</v>
      </c>
      <c r="B9" s="7">
        <v>24.571999999999999</v>
      </c>
      <c r="C9" s="7">
        <f t="shared" si="0"/>
        <v>9.879999999999999</v>
      </c>
    </row>
    <row r="10" spans="1:3">
      <c r="A10" s="7">
        <v>8.9870000000000001</v>
      </c>
      <c r="B10" s="7">
        <v>17.393999999999998</v>
      </c>
      <c r="C10" s="7">
        <f t="shared" si="0"/>
        <v>8.4069999999999983</v>
      </c>
    </row>
    <row r="11" spans="1:3">
      <c r="A11" s="7">
        <v>9.4009999999999998</v>
      </c>
      <c r="B11" s="7">
        <v>20.762</v>
      </c>
      <c r="C11" s="7">
        <f t="shared" si="0"/>
        <v>11.361000000000001</v>
      </c>
    </row>
    <row r="12" spans="1:3">
      <c r="A12" s="7">
        <v>14.48</v>
      </c>
      <c r="B12" s="7">
        <v>26.282</v>
      </c>
      <c r="C12" s="7">
        <f t="shared" si="0"/>
        <v>11.802</v>
      </c>
    </row>
    <row r="13" spans="1:3">
      <c r="A13" s="7">
        <v>22.327999999999999</v>
      </c>
      <c r="B13" s="7">
        <v>24.524000000000001</v>
      </c>
      <c r="C13" s="7">
        <f t="shared" si="0"/>
        <v>2.1960000000000015</v>
      </c>
    </row>
    <row r="14" spans="1:3">
      <c r="A14" s="7">
        <v>15.298</v>
      </c>
      <c r="B14" s="7">
        <v>18.643999999999998</v>
      </c>
      <c r="C14" s="7">
        <f t="shared" si="0"/>
        <v>3.3459999999999983</v>
      </c>
    </row>
    <row r="15" spans="1:3">
      <c r="A15" s="7">
        <v>15.073</v>
      </c>
      <c r="B15" s="7">
        <v>17.510000000000002</v>
      </c>
      <c r="C15" s="7">
        <f t="shared" si="0"/>
        <v>2.4370000000000012</v>
      </c>
    </row>
    <row r="16" spans="1:3">
      <c r="A16" s="7">
        <v>16.928999999999998</v>
      </c>
      <c r="B16" s="7">
        <v>20.329999999999998</v>
      </c>
      <c r="C16" s="7">
        <f t="shared" si="0"/>
        <v>3.4009999999999998</v>
      </c>
    </row>
    <row r="17" spans="1:3">
      <c r="A17" s="7">
        <v>18.2</v>
      </c>
      <c r="B17" s="7">
        <v>35.255000000000003</v>
      </c>
      <c r="C17" s="7">
        <f t="shared" si="0"/>
        <v>17.055000000000003</v>
      </c>
    </row>
    <row r="18" spans="1:3">
      <c r="A18" s="7">
        <v>12.13</v>
      </c>
      <c r="B18" s="7">
        <v>22.158000000000001</v>
      </c>
      <c r="C18" s="7">
        <f t="shared" si="0"/>
        <v>10.028</v>
      </c>
    </row>
    <row r="19" spans="1:3">
      <c r="A19" s="7">
        <v>18.495000000000001</v>
      </c>
      <c r="B19" s="7">
        <v>25.138999999999999</v>
      </c>
      <c r="C19" s="7">
        <f t="shared" si="0"/>
        <v>6.6439999999999984</v>
      </c>
    </row>
    <row r="20" spans="1:3">
      <c r="A20" s="7">
        <v>10.638999999999999</v>
      </c>
      <c r="B20" s="7">
        <v>20.428999999999998</v>
      </c>
      <c r="C20" s="7">
        <f t="shared" si="0"/>
        <v>9.7899999999999991</v>
      </c>
    </row>
    <row r="21" spans="1:3">
      <c r="A21" s="7">
        <v>11.343999999999999</v>
      </c>
      <c r="B21" s="7">
        <v>17.425000000000001</v>
      </c>
      <c r="C21" s="7">
        <f t="shared" si="0"/>
        <v>6.0810000000000013</v>
      </c>
    </row>
    <row r="22" spans="1:3">
      <c r="A22" s="7">
        <v>12.369</v>
      </c>
      <c r="B22" s="7">
        <v>34.287999999999997</v>
      </c>
      <c r="C22" s="7">
        <f t="shared" si="0"/>
        <v>21.918999999999997</v>
      </c>
    </row>
    <row r="23" spans="1:3">
      <c r="A23" s="7">
        <v>12.944000000000001</v>
      </c>
      <c r="B23" s="7">
        <v>23.893999999999998</v>
      </c>
      <c r="C23" s="7">
        <f t="shared" si="0"/>
        <v>10.949999999999998</v>
      </c>
    </row>
    <row r="24" spans="1:3">
      <c r="A24" s="7">
        <v>14.233000000000001</v>
      </c>
      <c r="B24" s="7">
        <v>17.96</v>
      </c>
      <c r="C24" s="7">
        <f t="shared" si="0"/>
        <v>3.7270000000000003</v>
      </c>
    </row>
    <row r="25" spans="1:3">
      <c r="A25" s="7">
        <v>19.71</v>
      </c>
      <c r="B25" s="7">
        <v>22.058</v>
      </c>
      <c r="C25" s="7">
        <f t="shared" si="0"/>
        <v>2.347999999999999</v>
      </c>
    </row>
    <row r="26" spans="1:3">
      <c r="A26" s="7">
        <v>16.004000000000001</v>
      </c>
      <c r="B26" s="7">
        <v>21.157</v>
      </c>
      <c r="C26" s="7">
        <f t="shared" si="0"/>
        <v>5.1529999999999987</v>
      </c>
    </row>
    <row r="27" spans="1:3">
      <c r="A27" s="12">
        <v>11.94</v>
      </c>
      <c r="B27" s="12">
        <v>15.65</v>
      </c>
      <c r="C27" s="12">
        <f t="shared" si="0"/>
        <v>3.7100000000000009</v>
      </c>
    </row>
  </sheetData>
  <mergeCells count="1">
    <mergeCell ref="A1:C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B6" sqref="B6"/>
    </sheetView>
  </sheetViews>
  <sheetFormatPr baseColWidth="10" defaultRowHeight="15" x14ac:dyDescent="0"/>
  <cols>
    <col min="1" max="1" width="17.33203125" bestFit="1" customWidth="1"/>
    <col min="2" max="2" width="14.6640625" customWidth="1"/>
    <col min="3" max="3" width="15.83203125" customWidth="1"/>
  </cols>
  <sheetData>
    <row r="1" spans="1:13">
      <c r="B1" s="4" t="s">
        <v>19</v>
      </c>
      <c r="C1" s="4" t="s">
        <v>20</v>
      </c>
    </row>
    <row r="2" spans="1:13">
      <c r="A2" s="5" t="s">
        <v>21</v>
      </c>
      <c r="B2" s="6">
        <f>COUNT(congruent_data)</f>
        <v>25</v>
      </c>
      <c r="C2" s="6">
        <f>COUNT(incongruent_data)</f>
        <v>25</v>
      </c>
    </row>
    <row r="3" spans="1:13">
      <c r="A3" s="5" t="s">
        <v>22</v>
      </c>
      <c r="B3" s="6">
        <f>AVERAGE(congruent_data)</f>
        <v>13.966680000000002</v>
      </c>
      <c r="C3" s="6">
        <f>AVERAGE(incongruent_data)</f>
        <v>21.761280000000003</v>
      </c>
    </row>
    <row r="4" spans="1:13">
      <c r="A4" s="5" t="s">
        <v>23</v>
      </c>
      <c r="B4">
        <f>MAX(congruent_data)</f>
        <v>22.327999999999999</v>
      </c>
      <c r="C4">
        <f>MAX(incongruent_data)</f>
        <v>35.255000000000003</v>
      </c>
    </row>
    <row r="5" spans="1:13">
      <c r="A5" s="5" t="s">
        <v>24</v>
      </c>
      <c r="B5" s="6">
        <f>MIN(congruent_data)</f>
        <v>8.6300000000000008</v>
      </c>
      <c r="C5" s="6">
        <f>MIN(incongruent_data)</f>
        <v>15.65</v>
      </c>
    </row>
    <row r="6" spans="1:13">
      <c r="A6" s="5" t="s">
        <v>25</v>
      </c>
      <c r="B6" s="6">
        <f>STDEVA(congruent_data)</f>
        <v>3.5099041026785875</v>
      </c>
      <c r="C6" s="6">
        <f>STDEVA(incongruent_data)</f>
        <v>4.8655862572424589</v>
      </c>
    </row>
    <row r="10" spans="1:13">
      <c r="K10" s="1"/>
      <c r="L10" s="2"/>
      <c r="M10" s="2"/>
    </row>
    <row r="11" spans="1:13">
      <c r="K11" s="2"/>
      <c r="L11" s="3"/>
      <c r="M11" s="3"/>
    </row>
    <row r="12" spans="1:13">
      <c r="K12" s="2"/>
      <c r="L12" s="3"/>
      <c r="M12" s="3"/>
    </row>
    <row r="13" spans="1:13">
      <c r="K13" s="2"/>
      <c r="L13" s="3"/>
      <c r="M13" s="3"/>
    </row>
    <row r="14" spans="1:13">
      <c r="K14" s="2"/>
      <c r="L14" s="3"/>
      <c r="M14" s="3"/>
    </row>
    <row r="15" spans="1:13">
      <c r="K15" s="2"/>
      <c r="L15" s="3"/>
      <c r="M15"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22" sqref="H22"/>
    </sheetView>
  </sheetViews>
  <sheetFormatPr baseColWidth="10" defaultRowHeight="15" x14ac:dyDescent="0"/>
  <sheetData>
    <row r="1" spans="1:4">
      <c r="A1" s="4" t="s">
        <v>26</v>
      </c>
      <c r="B1" s="4" t="s">
        <v>19</v>
      </c>
      <c r="C1" s="4" t="s">
        <v>20</v>
      </c>
      <c r="D1" s="4" t="s">
        <v>59</v>
      </c>
    </row>
    <row r="2" spans="1:4">
      <c r="A2">
        <v>5</v>
      </c>
      <c r="B2">
        <f>INDEX(FREQUENCY(congruent_data, interval), ROW()-1)</f>
        <v>0</v>
      </c>
      <c r="C2">
        <f>INDEX(FREQUENCY(incongruent_data, interval), ROW()-1)</f>
        <v>0</v>
      </c>
      <c r="D2">
        <f>INDEX(FREQUENCY(difference_data, interval), ROW()-1)</f>
        <v>8</v>
      </c>
    </row>
    <row r="3" spans="1:4">
      <c r="A3">
        <v>10</v>
      </c>
      <c r="B3">
        <f>INDEX(FREQUENCY(congruent_data, interval), ROW()-1)</f>
        <v>4</v>
      </c>
      <c r="C3">
        <f>INDEX(FREQUENCY(incongruent_data, interval), ROW()-1)</f>
        <v>0</v>
      </c>
      <c r="D3">
        <f>INDEX(FREQUENCY(difference_data, interval), ROW()-1)</f>
        <v>10</v>
      </c>
    </row>
    <row r="4" spans="1:4">
      <c r="A4">
        <v>15</v>
      </c>
      <c r="B4">
        <f>INDEX(FREQUENCY(congruent_data, interval), ROW()-1)</f>
        <v>12</v>
      </c>
      <c r="C4">
        <f>INDEX(FREQUENCY(incongruent_data, interval), ROW()-1)</f>
        <v>0</v>
      </c>
      <c r="D4">
        <f>INDEX(FREQUENCY(difference_data, interval), ROW()-1)</f>
        <v>5</v>
      </c>
    </row>
    <row r="5" spans="1:4">
      <c r="A5">
        <v>20</v>
      </c>
      <c r="B5">
        <f>INDEX(FREQUENCY(congruent_data, interval), ROW()-1)</f>
        <v>8</v>
      </c>
      <c r="C5">
        <f>INDEX(FREQUENCY(incongruent_data, interval), ROW()-1)</f>
        <v>9</v>
      </c>
      <c r="D5">
        <f>INDEX(FREQUENCY(difference_data, interval), ROW()-1)</f>
        <v>1</v>
      </c>
    </row>
    <row r="6" spans="1:4">
      <c r="A6">
        <v>25</v>
      </c>
      <c r="B6">
        <f>INDEX(FREQUENCY(congruent_data, interval), ROW()-1)</f>
        <v>1</v>
      </c>
      <c r="C6">
        <f>INDEX(FREQUENCY(incongruent_data, interval), ROW()-1)</f>
        <v>12</v>
      </c>
      <c r="D6">
        <f>INDEX(FREQUENCY(difference_data, interval), ROW()-1)</f>
        <v>1</v>
      </c>
    </row>
    <row r="7" spans="1:4">
      <c r="A7">
        <v>30</v>
      </c>
      <c r="B7">
        <f>INDEX(FREQUENCY(congruent_data, interval), ROW()-1)</f>
        <v>0</v>
      </c>
      <c r="C7">
        <f>INDEX(FREQUENCY(incongruent_data, interval), ROW()-1)</f>
        <v>2</v>
      </c>
      <c r="D7">
        <f>INDEX(FREQUENCY(difference_data, interval), ROW()-1)</f>
        <v>0</v>
      </c>
    </row>
    <row r="8" spans="1:4">
      <c r="A8">
        <v>35</v>
      </c>
      <c r="B8">
        <f>INDEX(FREQUENCY(congruent_data, interval), ROW()-1)</f>
        <v>0</v>
      </c>
      <c r="C8">
        <f>INDEX(FREQUENCY(incongruent_data, interval), ROW()-1)</f>
        <v>1</v>
      </c>
      <c r="D8">
        <f>INDEX(FREQUENCY(difference_data, interval), ROW()-1)</f>
        <v>0</v>
      </c>
    </row>
    <row r="9" spans="1:4">
      <c r="A9">
        <v>40</v>
      </c>
      <c r="B9">
        <f>INDEX(FREQUENCY(congruent_data, interval), ROW()-1)</f>
        <v>0</v>
      </c>
      <c r="C9">
        <f>INDEX(FREQUENCY(incongruent_data, interval), ROW()-1)</f>
        <v>1</v>
      </c>
      <c r="D9">
        <f>INDEX(FREQUENCY(difference_data, interval), ROW()-1)</f>
        <v>0</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K26" sqref="K26"/>
    </sheetView>
  </sheetViews>
  <sheetFormatPr baseColWidth="10" defaultRowHeight="15" x14ac:dyDescent="0"/>
  <cols>
    <col min="5" max="5" width="14.33203125" bestFit="1" customWidth="1"/>
    <col min="8" max="8" width="14.33203125" bestFit="1" customWidth="1"/>
  </cols>
  <sheetData>
    <row r="1" spans="1:9">
      <c r="A1" s="10" t="str">
        <f>Data!A1</f>
        <v>Reading times</v>
      </c>
      <c r="B1" s="10"/>
      <c r="C1" s="10"/>
      <c r="E1" s="10" t="s">
        <v>19</v>
      </c>
      <c r="F1" s="10"/>
      <c r="G1" s="13"/>
      <c r="H1" s="10" t="s">
        <v>20</v>
      </c>
      <c r="I1" s="10"/>
    </row>
    <row r="2" spans="1:9">
      <c r="A2" s="11" t="str">
        <f>Data!A2</f>
        <v>Congruent</v>
      </c>
      <c r="B2" s="11" t="str">
        <f>Data!B2</f>
        <v>Incongruent</v>
      </c>
      <c r="C2" s="11" t="str">
        <f>Data!C2</f>
        <v>Difference</v>
      </c>
      <c r="E2" s="11" t="s">
        <v>61</v>
      </c>
      <c r="F2" s="11" t="s">
        <v>29</v>
      </c>
      <c r="H2" s="11" t="s">
        <v>61</v>
      </c>
      <c r="I2" s="11" t="s">
        <v>29</v>
      </c>
    </row>
    <row r="3" spans="1:9">
      <c r="A3" s="7">
        <f>Data!A3</f>
        <v>12.079000000000001</v>
      </c>
      <c r="B3" s="7">
        <f>Data!B3</f>
        <v>19.277999999999999</v>
      </c>
      <c r="C3" s="7">
        <f>Data!C3</f>
        <v>7.1989999999999981</v>
      </c>
      <c r="E3" t="s">
        <v>62</v>
      </c>
      <c r="F3" s="6">
        <f>MIN(congruent_data)</f>
        <v>8.6300000000000008</v>
      </c>
      <c r="H3" t="s">
        <v>62</v>
      </c>
      <c r="I3" s="6">
        <f>MIN(incongruent_data)</f>
        <v>15.65</v>
      </c>
    </row>
    <row r="4" spans="1:9">
      <c r="A4" s="7">
        <f>Data!A4</f>
        <v>16.791</v>
      </c>
      <c r="B4" s="7">
        <f>Data!B4</f>
        <v>18.741</v>
      </c>
      <c r="C4" s="7">
        <f>Data!C4</f>
        <v>1.9499999999999993</v>
      </c>
      <c r="E4" t="s">
        <v>63</v>
      </c>
      <c r="F4" s="6">
        <f>QUARTILE(congruent_data, 1)</f>
        <v>11.94</v>
      </c>
      <c r="H4" t="s">
        <v>63</v>
      </c>
      <c r="I4" s="6">
        <f>QUARTILE(incongruent_data, 1)</f>
        <v>18.643999999999998</v>
      </c>
    </row>
    <row r="5" spans="1:9">
      <c r="A5" s="7">
        <f>Data!A5</f>
        <v>9.5640000000000001</v>
      </c>
      <c r="B5" s="7">
        <f>Data!B5</f>
        <v>21.213999999999999</v>
      </c>
      <c r="C5" s="7">
        <f>Data!C5</f>
        <v>11.649999999999999</v>
      </c>
      <c r="E5" t="s">
        <v>64</v>
      </c>
      <c r="F5">
        <f>QUARTILE(congruent_data, 2)</f>
        <v>14.233000000000001</v>
      </c>
      <c r="H5" t="s">
        <v>64</v>
      </c>
      <c r="I5">
        <f>QUARTILE(incongruent_data, 2)</f>
        <v>20.878</v>
      </c>
    </row>
    <row r="6" spans="1:9">
      <c r="A6" s="7">
        <f>Data!A6</f>
        <v>8.6300000000000008</v>
      </c>
      <c r="B6" s="7">
        <f>Data!B6</f>
        <v>15.686999999999999</v>
      </c>
      <c r="C6" s="7">
        <f>Data!C6</f>
        <v>7.0569999999999986</v>
      </c>
      <c r="E6" t="s">
        <v>65</v>
      </c>
      <c r="F6">
        <f>QUARTILE(congruent_data,3)</f>
        <v>16.004000000000001</v>
      </c>
      <c r="H6" t="s">
        <v>65</v>
      </c>
      <c r="I6">
        <f>QUARTILE(incongruent_data,3)</f>
        <v>23.893999999999998</v>
      </c>
    </row>
    <row r="7" spans="1:9">
      <c r="A7" s="7">
        <f>Data!A7</f>
        <v>14.669</v>
      </c>
      <c r="B7" s="7">
        <f>Data!B7</f>
        <v>22.803000000000001</v>
      </c>
      <c r="C7" s="7">
        <f>Data!C7</f>
        <v>8.1340000000000003</v>
      </c>
      <c r="E7" t="s">
        <v>66</v>
      </c>
      <c r="F7">
        <f>MAX(congruent_data)</f>
        <v>22.327999999999999</v>
      </c>
      <c r="H7" t="s">
        <v>66</v>
      </c>
      <c r="I7">
        <f>MAX(incongruent_data)</f>
        <v>35.255000000000003</v>
      </c>
    </row>
    <row r="8" spans="1:9">
      <c r="A8" s="7">
        <f>Data!A8</f>
        <v>12.238</v>
      </c>
      <c r="B8" s="7">
        <f>Data!B8</f>
        <v>20.878</v>
      </c>
      <c r="C8" s="7">
        <f>Data!C8</f>
        <v>8.64</v>
      </c>
    </row>
    <row r="9" spans="1:9">
      <c r="A9" s="7">
        <f>Data!A9</f>
        <v>14.692</v>
      </c>
      <c r="B9" s="7">
        <f>Data!B9</f>
        <v>24.571999999999999</v>
      </c>
      <c r="C9" s="7">
        <f>Data!C9</f>
        <v>9.879999999999999</v>
      </c>
      <c r="E9" s="10" t="s">
        <v>19</v>
      </c>
      <c r="F9" s="10"/>
      <c r="G9" s="13"/>
      <c r="H9" s="10" t="s">
        <v>20</v>
      </c>
      <c r="I9" s="10"/>
    </row>
    <row r="10" spans="1:9">
      <c r="A10" s="7">
        <f>Data!A10</f>
        <v>8.9870000000000001</v>
      </c>
      <c r="B10" s="7">
        <f>Data!B10</f>
        <v>17.393999999999998</v>
      </c>
      <c r="C10" s="7">
        <f>Data!C10</f>
        <v>8.4069999999999983</v>
      </c>
      <c r="E10" s="11" t="s">
        <v>61</v>
      </c>
      <c r="F10" s="11" t="s">
        <v>29</v>
      </c>
      <c r="H10" s="11" t="s">
        <v>61</v>
      </c>
      <c r="I10" s="11" t="s">
        <v>29</v>
      </c>
    </row>
    <row r="11" spans="1:9">
      <c r="A11" s="7">
        <f>Data!A11</f>
        <v>9.4009999999999998</v>
      </c>
      <c r="B11" s="7">
        <f>Data!B11</f>
        <v>20.762</v>
      </c>
      <c r="C11" s="7">
        <f>Data!C11</f>
        <v>11.361000000000001</v>
      </c>
      <c r="E11" t="s">
        <v>62</v>
      </c>
      <c r="F11" s="6">
        <v>8.6300000000000008</v>
      </c>
      <c r="H11" t="s">
        <v>62</v>
      </c>
      <c r="I11" s="6">
        <v>15.65</v>
      </c>
    </row>
    <row r="12" spans="1:9">
      <c r="A12" s="7">
        <f>Data!A12</f>
        <v>14.48</v>
      </c>
      <c r="B12" s="7">
        <f>Data!B12</f>
        <v>26.282</v>
      </c>
      <c r="C12" s="7">
        <f>Data!C12</f>
        <v>11.802</v>
      </c>
      <c r="E12" t="s">
        <v>63</v>
      </c>
      <c r="F12" s="6">
        <f>F4-F3</f>
        <v>3.3099999999999987</v>
      </c>
      <c r="H12" t="s">
        <v>63</v>
      </c>
      <c r="I12" s="6">
        <f>I4-I3</f>
        <v>2.993999999999998</v>
      </c>
    </row>
    <row r="13" spans="1:9">
      <c r="A13" s="7">
        <f>Data!A13</f>
        <v>22.327999999999999</v>
      </c>
      <c r="B13" s="7">
        <f>Data!B13</f>
        <v>24.524000000000001</v>
      </c>
      <c r="C13" s="7">
        <f>Data!C13</f>
        <v>2.1960000000000015</v>
      </c>
      <c r="E13" t="s">
        <v>64</v>
      </c>
      <c r="F13" s="6">
        <f t="shared" ref="F13:F15" si="0">F5-F4</f>
        <v>2.293000000000001</v>
      </c>
      <c r="H13" t="s">
        <v>64</v>
      </c>
      <c r="I13" s="6">
        <f t="shared" ref="I13:I15" si="1">I5-I4</f>
        <v>2.2340000000000018</v>
      </c>
    </row>
    <row r="14" spans="1:9">
      <c r="A14" s="7">
        <f>Data!A14</f>
        <v>15.298</v>
      </c>
      <c r="B14" s="7">
        <f>Data!B14</f>
        <v>18.643999999999998</v>
      </c>
      <c r="C14" s="7">
        <f>Data!C14</f>
        <v>3.3459999999999983</v>
      </c>
      <c r="E14" t="s">
        <v>65</v>
      </c>
      <c r="F14" s="6">
        <f t="shared" si="0"/>
        <v>1.7710000000000008</v>
      </c>
      <c r="H14" t="s">
        <v>65</v>
      </c>
      <c r="I14" s="6">
        <f t="shared" si="1"/>
        <v>3.0159999999999982</v>
      </c>
    </row>
    <row r="15" spans="1:9">
      <c r="A15" s="7">
        <f>Data!A15</f>
        <v>15.073</v>
      </c>
      <c r="B15" s="7">
        <f>Data!B15</f>
        <v>17.510000000000002</v>
      </c>
      <c r="C15" s="7">
        <f>Data!C15</f>
        <v>2.4370000000000012</v>
      </c>
      <c r="E15" t="s">
        <v>66</v>
      </c>
      <c r="F15" s="6">
        <f t="shared" si="0"/>
        <v>6.3239999999999981</v>
      </c>
      <c r="H15" t="s">
        <v>66</v>
      </c>
      <c r="I15" s="6">
        <f t="shared" si="1"/>
        <v>11.361000000000004</v>
      </c>
    </row>
    <row r="16" spans="1:9">
      <c r="A16" s="7">
        <f>Data!A16</f>
        <v>16.928999999999998</v>
      </c>
      <c r="B16" s="7">
        <f>Data!B16</f>
        <v>20.329999999999998</v>
      </c>
      <c r="C16" s="7">
        <f>Data!C16</f>
        <v>3.4009999999999998</v>
      </c>
    </row>
    <row r="17" spans="1:3">
      <c r="A17" s="7">
        <f>Data!A17</f>
        <v>18.2</v>
      </c>
      <c r="B17" s="7">
        <f>Data!B17</f>
        <v>35.255000000000003</v>
      </c>
      <c r="C17" s="7">
        <f>Data!C17</f>
        <v>17.055000000000003</v>
      </c>
    </row>
    <row r="18" spans="1:3">
      <c r="A18" s="7">
        <f>Data!A18</f>
        <v>12.13</v>
      </c>
      <c r="B18" s="7">
        <f>Data!B18</f>
        <v>22.158000000000001</v>
      </c>
      <c r="C18" s="7">
        <f>Data!C18</f>
        <v>10.028</v>
      </c>
    </row>
    <row r="19" spans="1:3">
      <c r="A19" s="7">
        <f>Data!A19</f>
        <v>18.495000000000001</v>
      </c>
      <c r="B19" s="7">
        <f>Data!B19</f>
        <v>25.138999999999999</v>
      </c>
      <c r="C19" s="7">
        <f>Data!C19</f>
        <v>6.6439999999999984</v>
      </c>
    </row>
    <row r="20" spans="1:3">
      <c r="A20" s="7">
        <f>Data!A20</f>
        <v>10.638999999999999</v>
      </c>
      <c r="B20" s="7">
        <f>Data!B20</f>
        <v>20.428999999999998</v>
      </c>
      <c r="C20" s="7">
        <f>Data!C20</f>
        <v>9.7899999999999991</v>
      </c>
    </row>
    <row r="21" spans="1:3">
      <c r="A21" s="7">
        <f>Data!A21</f>
        <v>11.343999999999999</v>
      </c>
      <c r="B21" s="7">
        <f>Data!B21</f>
        <v>17.425000000000001</v>
      </c>
      <c r="C21" s="7">
        <f>Data!C21</f>
        <v>6.0810000000000013</v>
      </c>
    </row>
    <row r="22" spans="1:3">
      <c r="A22" s="7">
        <f>Data!A22</f>
        <v>12.369</v>
      </c>
      <c r="B22" s="7">
        <f>Data!B22</f>
        <v>34.287999999999997</v>
      </c>
      <c r="C22" s="7">
        <f>Data!C22</f>
        <v>21.918999999999997</v>
      </c>
    </row>
    <row r="23" spans="1:3">
      <c r="A23" s="7">
        <f>Data!A23</f>
        <v>12.944000000000001</v>
      </c>
      <c r="B23" s="7">
        <f>Data!B23</f>
        <v>23.893999999999998</v>
      </c>
      <c r="C23" s="7">
        <f>Data!C23</f>
        <v>10.949999999999998</v>
      </c>
    </row>
    <row r="24" spans="1:3">
      <c r="A24" s="7">
        <f>Data!A24</f>
        <v>14.233000000000001</v>
      </c>
      <c r="B24" s="7">
        <f>Data!B24</f>
        <v>17.96</v>
      </c>
      <c r="C24" s="7">
        <f>Data!C24</f>
        <v>3.7270000000000003</v>
      </c>
    </row>
    <row r="25" spans="1:3">
      <c r="A25" s="7">
        <f>Data!A25</f>
        <v>19.71</v>
      </c>
      <c r="B25" s="7">
        <f>Data!B25</f>
        <v>22.058</v>
      </c>
      <c r="C25" s="7">
        <f>Data!C25</f>
        <v>2.347999999999999</v>
      </c>
    </row>
    <row r="26" spans="1:3">
      <c r="A26" s="7">
        <f>Data!A26</f>
        <v>16.004000000000001</v>
      </c>
      <c r="B26" s="7">
        <f>Data!B26</f>
        <v>21.157</v>
      </c>
      <c r="C26" s="7">
        <f>Data!C26</f>
        <v>5.1529999999999987</v>
      </c>
    </row>
    <row r="27" spans="1:3">
      <c r="A27" s="12">
        <f>Data!A27</f>
        <v>11.94</v>
      </c>
      <c r="B27" s="12">
        <f>Data!B27</f>
        <v>15.65</v>
      </c>
      <c r="C27" s="12">
        <f>Data!C27</f>
        <v>3.7100000000000009</v>
      </c>
    </row>
  </sheetData>
  <sortState ref="A32:C56">
    <sortCondition ref="A31"/>
  </sortState>
  <mergeCells count="5">
    <mergeCell ref="A1:C1"/>
    <mergeCell ref="E1:F1"/>
    <mergeCell ref="H1:I1"/>
    <mergeCell ref="E9:F9"/>
    <mergeCell ref="H9:I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C12" sqref="C12"/>
    </sheetView>
  </sheetViews>
  <sheetFormatPr baseColWidth="10" defaultRowHeight="15" x14ac:dyDescent="0"/>
  <cols>
    <col min="1" max="1" width="28.1640625" bestFit="1" customWidth="1"/>
    <col min="2" max="2" width="21.5" bestFit="1" customWidth="1"/>
    <col min="3" max="3" width="45.1640625" bestFit="1" customWidth="1"/>
    <col min="8" max="10" width="0" hidden="1" customWidth="1"/>
    <col min="11" max="11" width="28.1640625" hidden="1" customWidth="1"/>
    <col min="12" max="12" width="21.5" hidden="1" customWidth="1"/>
    <col min="13" max="13" width="45.1640625" hidden="1" customWidth="1"/>
  </cols>
  <sheetData>
    <row r="1" spans="1:4">
      <c r="A1" s="8" t="s">
        <v>27</v>
      </c>
      <c r="B1" s="8" t="s">
        <v>28</v>
      </c>
      <c r="C1" s="8" t="s">
        <v>29</v>
      </c>
    </row>
    <row r="2" spans="1:4">
      <c r="A2" s="8" t="s">
        <v>30</v>
      </c>
      <c r="B2" s="7" t="s">
        <v>31</v>
      </c>
      <c r="C2" s="7" t="s">
        <v>32</v>
      </c>
    </row>
    <row r="3" spans="1:4">
      <c r="A3" s="8" t="s">
        <v>33</v>
      </c>
      <c r="B3" s="7" t="s">
        <v>34</v>
      </c>
      <c r="C3" s="7" t="s">
        <v>35</v>
      </c>
    </row>
    <row r="4" spans="1:4">
      <c r="A4" s="8" t="s">
        <v>51</v>
      </c>
      <c r="B4" s="7" t="s">
        <v>53</v>
      </c>
      <c r="C4" s="7">
        <f>AVERAGE(congruent_data)</f>
        <v>13.966680000000002</v>
      </c>
    </row>
    <row r="5" spans="1:4">
      <c r="A5" s="8" t="s">
        <v>52</v>
      </c>
      <c r="B5" s="7" t="s">
        <v>54</v>
      </c>
      <c r="C5" s="7">
        <f>AVERAGE(incongruent_data)</f>
        <v>21.761280000000003</v>
      </c>
    </row>
    <row r="6" spans="1:4">
      <c r="A6" s="8" t="s">
        <v>49</v>
      </c>
      <c r="B6" s="7" t="s">
        <v>50</v>
      </c>
      <c r="C6" s="7">
        <f>COUNT(congruent_data)</f>
        <v>25</v>
      </c>
    </row>
    <row r="7" spans="1:4">
      <c r="A7" s="8" t="s">
        <v>36</v>
      </c>
      <c r="B7" s="7" t="s">
        <v>37</v>
      </c>
      <c r="C7" s="7">
        <f>'Descriptive statistics'!C2+'Descriptive statistics'!C2-2</f>
        <v>48</v>
      </c>
    </row>
    <row r="8" spans="1:4">
      <c r="A8" s="8" t="s">
        <v>38</v>
      </c>
      <c r="B8" s="7" t="s">
        <v>39</v>
      </c>
      <c r="C8" s="7">
        <v>0.05</v>
      </c>
    </row>
    <row r="9" spans="1:4">
      <c r="A9" s="8" t="s">
        <v>40</v>
      </c>
      <c r="B9" s="7" t="s">
        <v>41</v>
      </c>
      <c r="C9" s="7">
        <f>'Descriptive statistics'!B6</f>
        <v>3.5099041026785875</v>
      </c>
      <c r="D9" s="9"/>
    </row>
    <row r="10" spans="1:4">
      <c r="A10" s="8" t="s">
        <v>42</v>
      </c>
      <c r="B10" s="7" t="s">
        <v>43</v>
      </c>
      <c r="C10" s="7">
        <f>'Descriptive statistics'!C6</f>
        <v>4.8655862572424589</v>
      </c>
      <c r="D10" s="9"/>
    </row>
    <row r="11" spans="1:4">
      <c r="A11" s="8" t="s">
        <v>44</v>
      </c>
      <c r="B11" s="7" t="s">
        <v>45</v>
      </c>
      <c r="C11" s="7">
        <f>SQRT((C9^2+C10^2)/C6)</f>
        <v>1.1998892688355314</v>
      </c>
    </row>
    <row r="12" spans="1:4">
      <c r="A12" s="8" t="s">
        <v>46</v>
      </c>
      <c r="B12" s="7" t="s">
        <v>58</v>
      </c>
      <c r="C12" s="7">
        <f>(C5-C4)/C11</f>
        <v>6.4960994338790155</v>
      </c>
    </row>
    <row r="13" spans="1:4">
      <c r="A13" s="8" t="s">
        <v>47</v>
      </c>
      <c r="B13" s="7" t="s">
        <v>48</v>
      </c>
      <c r="C13" s="7">
        <v>1.6759999999999999</v>
      </c>
    </row>
    <row r="14" spans="1:4">
      <c r="A14" s="8" t="s">
        <v>56</v>
      </c>
      <c r="B14" s="7"/>
      <c r="C14" s="9">
        <f>C5+C13*C11</f>
        <v>23.772294414568353</v>
      </c>
    </row>
    <row r="15" spans="1:4">
      <c r="A15" s="8" t="s">
        <v>57</v>
      </c>
      <c r="C15" s="9">
        <f>C5-C13*C11</f>
        <v>19.750265585431652</v>
      </c>
    </row>
    <row r="24" spans="11:13">
      <c r="K24" s="2"/>
      <c r="L24" s="2"/>
      <c r="M24" s="2"/>
    </row>
    <row r="25" spans="11:13">
      <c r="K25" s="2"/>
      <c r="L25" s="3"/>
      <c r="M25" s="3"/>
    </row>
    <row r="26" spans="11:13">
      <c r="K26" s="2"/>
      <c r="L26" s="3"/>
      <c r="M26" s="3"/>
    </row>
    <row r="27" spans="11:13">
      <c r="K27" s="2"/>
      <c r="L27" s="3"/>
      <c r="M27" s="3"/>
    </row>
    <row r="28" spans="11:13">
      <c r="K28" s="2"/>
      <c r="L28" s="3"/>
      <c r="M28" s="3"/>
    </row>
    <row r="29" spans="11:13">
      <c r="K29" s="2"/>
      <c r="L29" s="3"/>
      <c r="M29" s="3"/>
    </row>
    <row r="30" spans="11:13">
      <c r="K30" s="2"/>
      <c r="L30" s="3"/>
      <c r="M30" s="3"/>
    </row>
    <row r="31" spans="11:13">
      <c r="K31" s="2"/>
      <c r="L31" s="3"/>
      <c r="M31" s="3"/>
    </row>
    <row r="32" spans="11:13">
      <c r="K32" s="2"/>
      <c r="L32" s="3"/>
      <c r="M32" s="3"/>
    </row>
    <row r="33" spans="11:13">
      <c r="K33" s="2"/>
      <c r="L33" s="3"/>
      <c r="M33"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Questions</vt:lpstr>
      <vt:lpstr>Data</vt:lpstr>
      <vt:lpstr>Descriptive statistics</vt:lpstr>
      <vt:lpstr>Histogram</vt:lpstr>
      <vt:lpstr>Differences</vt:lpstr>
      <vt:lpstr>t-Test</vt:lpstr>
    </vt:vector>
  </TitlesOfParts>
  <Company>Linköping University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Persson</dc:creator>
  <cp:lastModifiedBy>Eric Persson</cp:lastModifiedBy>
  <dcterms:created xsi:type="dcterms:W3CDTF">2017-02-25T08:31:02Z</dcterms:created>
  <dcterms:modified xsi:type="dcterms:W3CDTF">2017-02-27T07:26:53Z</dcterms:modified>
</cp:coreProperties>
</file>