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erald\iCloudDrive\Working Folder\Coding\Python\Projects\ZeusRPG\discord\"/>
    </mc:Choice>
  </mc:AlternateContent>
  <xr:revisionPtr revIDLastSave="0" documentId="13_ncr:1_{A373D092-C4E7-4E55-BD4C-EEB514433746}" xr6:coauthVersionLast="46" xr6:coauthVersionMax="46" xr10:uidLastSave="{00000000-0000-0000-0000-000000000000}"/>
  <bookViews>
    <workbookView xWindow="-120" yWindow="-120" windowWidth="29040" windowHeight="15840" activeTab="1" xr2:uid="{FCB550A9-44B4-4A74-8B55-9A7FD8859F8C}"/>
  </bookViews>
  <sheets>
    <sheet name="Static" sheetId="3" r:id="rId1"/>
    <sheet name="Dynamic" sheetId="1" r:id="rId2"/>
    <sheet name="Items" sheetId="2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24" i="1" l="1"/>
  <c r="K17" i="1"/>
  <c r="K18" i="1"/>
  <c r="K19" i="1"/>
  <c r="C8" i="3"/>
  <c r="D8" i="3"/>
  <c r="E8" i="3"/>
  <c r="C9" i="3"/>
  <c r="D9" i="3"/>
  <c r="E9" i="3"/>
  <c r="C10" i="3"/>
  <c r="D10" i="3"/>
  <c r="E10" i="3"/>
  <c r="C11" i="3"/>
  <c r="D11" i="3"/>
  <c r="E11" i="3"/>
  <c r="F11" i="3" s="1"/>
  <c r="C12" i="3"/>
  <c r="D12" i="3"/>
  <c r="E12" i="3"/>
  <c r="C13" i="3"/>
  <c r="D13" i="3"/>
  <c r="E13" i="3"/>
  <c r="C14" i="3"/>
  <c r="D14" i="3"/>
  <c r="E14" i="3"/>
  <c r="C15" i="3"/>
  <c r="D15" i="3"/>
  <c r="E15" i="3"/>
  <c r="C16" i="3"/>
  <c r="D16" i="3"/>
  <c r="E16" i="3"/>
  <c r="C17" i="3"/>
  <c r="D17" i="3"/>
  <c r="E17" i="3"/>
  <c r="C18" i="3"/>
  <c r="D18" i="3"/>
  <c r="E18" i="3"/>
  <c r="F18" i="3" s="1"/>
  <c r="C19" i="3"/>
  <c r="D19" i="3"/>
  <c r="E19" i="3"/>
  <c r="F19" i="3" s="1"/>
  <c r="C20" i="3"/>
  <c r="D20" i="3"/>
  <c r="E20" i="3"/>
  <c r="C21" i="3"/>
  <c r="D21" i="3"/>
  <c r="E21" i="3"/>
  <c r="C22" i="3"/>
  <c r="D22" i="3"/>
  <c r="E22" i="3"/>
  <c r="C23" i="3"/>
  <c r="D23" i="3"/>
  <c r="E23" i="3"/>
  <c r="C24" i="3"/>
  <c r="D24" i="3"/>
  <c r="E24" i="3"/>
  <c r="C25" i="3"/>
  <c r="D25" i="3"/>
  <c r="E25" i="3"/>
  <c r="C26" i="3"/>
  <c r="D26" i="3"/>
  <c r="E26" i="3"/>
  <c r="C27" i="3"/>
  <c r="D27" i="3"/>
  <c r="E27" i="3"/>
  <c r="F27" i="3" s="1"/>
  <c r="C28" i="3"/>
  <c r="D28" i="3"/>
  <c r="E28" i="3"/>
  <c r="C29" i="3"/>
  <c r="D29" i="3"/>
  <c r="E29" i="3"/>
  <c r="C30" i="3"/>
  <c r="D30" i="3"/>
  <c r="E30" i="3"/>
  <c r="C31" i="3"/>
  <c r="D31" i="3"/>
  <c r="E31" i="3"/>
  <c r="C32" i="3"/>
  <c r="D32" i="3"/>
  <c r="E32" i="3"/>
  <c r="C33" i="3"/>
  <c r="D33" i="3"/>
  <c r="E33" i="3"/>
  <c r="C34" i="3"/>
  <c r="D34" i="3"/>
  <c r="E34" i="3"/>
  <c r="C35" i="3"/>
  <c r="D35" i="3"/>
  <c r="E35" i="3"/>
  <c r="C36" i="3"/>
  <c r="D36" i="3"/>
  <c r="E36" i="3"/>
  <c r="C37" i="3"/>
  <c r="D37" i="3"/>
  <c r="E37" i="3"/>
  <c r="C38" i="3"/>
  <c r="D38" i="3"/>
  <c r="E38" i="3"/>
  <c r="C39" i="3"/>
  <c r="D39" i="3"/>
  <c r="E39" i="3"/>
  <c r="C40" i="3"/>
  <c r="D40" i="3"/>
  <c r="E40" i="3"/>
  <c r="C41" i="3"/>
  <c r="D41" i="3"/>
  <c r="E41" i="3"/>
  <c r="C42" i="3"/>
  <c r="D42" i="3"/>
  <c r="E42" i="3"/>
  <c r="C43" i="3"/>
  <c r="D43" i="3"/>
  <c r="E43" i="3"/>
  <c r="C44" i="3"/>
  <c r="D44" i="3"/>
  <c r="E44" i="3"/>
  <c r="C45" i="3"/>
  <c r="D45" i="3"/>
  <c r="E45" i="3"/>
  <c r="C46" i="3"/>
  <c r="D46" i="3"/>
  <c r="E46" i="3"/>
  <c r="C47" i="3"/>
  <c r="D47" i="3"/>
  <c r="E47" i="3"/>
  <c r="C48" i="3"/>
  <c r="D48" i="3"/>
  <c r="E48" i="3"/>
  <c r="C49" i="3"/>
  <c r="D49" i="3"/>
  <c r="E49" i="3"/>
  <c r="C50" i="3"/>
  <c r="D50" i="3"/>
  <c r="E50" i="3"/>
  <c r="C51" i="3"/>
  <c r="D51" i="3"/>
  <c r="E51" i="3"/>
  <c r="C52" i="3"/>
  <c r="D52" i="3"/>
  <c r="E52" i="3"/>
  <c r="C53" i="3"/>
  <c r="D53" i="3"/>
  <c r="E53" i="3"/>
  <c r="C54" i="3"/>
  <c r="D54" i="3"/>
  <c r="E54" i="3"/>
  <c r="C55" i="3"/>
  <c r="D55" i="3"/>
  <c r="E55" i="3"/>
  <c r="C56" i="3"/>
  <c r="D56" i="3"/>
  <c r="E56" i="3"/>
  <c r="C57" i="3"/>
  <c r="D57" i="3"/>
  <c r="E57" i="3"/>
  <c r="C58" i="3"/>
  <c r="D58" i="3"/>
  <c r="E58" i="3"/>
  <c r="C59" i="3"/>
  <c r="D59" i="3"/>
  <c r="E59" i="3"/>
  <c r="C60" i="3"/>
  <c r="D60" i="3"/>
  <c r="E60" i="3"/>
  <c r="C61" i="3"/>
  <c r="D61" i="3"/>
  <c r="E61" i="3"/>
  <c r="C62" i="3"/>
  <c r="D62" i="3"/>
  <c r="E62" i="3"/>
  <c r="C63" i="3"/>
  <c r="D63" i="3"/>
  <c r="E63" i="3"/>
  <c r="C64" i="3"/>
  <c r="D64" i="3"/>
  <c r="E64" i="3"/>
  <c r="C65" i="3"/>
  <c r="D65" i="3"/>
  <c r="E65" i="3"/>
  <c r="C66" i="3"/>
  <c r="D66" i="3"/>
  <c r="E66" i="3"/>
  <c r="C67" i="3"/>
  <c r="D67" i="3"/>
  <c r="E67" i="3"/>
  <c r="C68" i="3"/>
  <c r="D68" i="3"/>
  <c r="E68" i="3"/>
  <c r="C69" i="3"/>
  <c r="D69" i="3"/>
  <c r="E69" i="3"/>
  <c r="C70" i="3"/>
  <c r="D70" i="3"/>
  <c r="E70" i="3"/>
  <c r="C71" i="3"/>
  <c r="D71" i="3"/>
  <c r="E71" i="3"/>
  <c r="C72" i="3"/>
  <c r="D72" i="3"/>
  <c r="E72" i="3"/>
  <c r="C73" i="3"/>
  <c r="D73" i="3"/>
  <c r="E73" i="3"/>
  <c r="C74" i="3"/>
  <c r="D74" i="3"/>
  <c r="E74" i="3"/>
  <c r="C75" i="3"/>
  <c r="D75" i="3"/>
  <c r="E75" i="3"/>
  <c r="C76" i="3"/>
  <c r="D76" i="3"/>
  <c r="E76" i="3"/>
  <c r="C77" i="3"/>
  <c r="D77" i="3"/>
  <c r="E77" i="3"/>
  <c r="C78" i="3"/>
  <c r="D78" i="3"/>
  <c r="E78" i="3"/>
  <c r="C79" i="3"/>
  <c r="D79" i="3"/>
  <c r="E79" i="3"/>
  <c r="C80" i="3"/>
  <c r="D80" i="3"/>
  <c r="E80" i="3"/>
  <c r="C81" i="3"/>
  <c r="D81" i="3"/>
  <c r="E81" i="3"/>
  <c r="C82" i="3"/>
  <c r="D82" i="3"/>
  <c r="E82" i="3"/>
  <c r="C83" i="3"/>
  <c r="D83" i="3"/>
  <c r="E83" i="3"/>
  <c r="C84" i="3"/>
  <c r="D84" i="3"/>
  <c r="E84" i="3"/>
  <c r="C85" i="3"/>
  <c r="D85" i="3"/>
  <c r="E85" i="3"/>
  <c r="C86" i="3"/>
  <c r="D86" i="3"/>
  <c r="E86" i="3"/>
  <c r="C87" i="3"/>
  <c r="D87" i="3"/>
  <c r="E87" i="3"/>
  <c r="C88" i="3"/>
  <c r="D88" i="3"/>
  <c r="E88" i="3"/>
  <c r="C89" i="3"/>
  <c r="D89" i="3"/>
  <c r="E89" i="3"/>
  <c r="C90" i="3"/>
  <c r="D90" i="3"/>
  <c r="E90" i="3"/>
  <c r="C91" i="3"/>
  <c r="D91" i="3"/>
  <c r="E91" i="3"/>
  <c r="C92" i="3"/>
  <c r="D92" i="3"/>
  <c r="E92" i="3"/>
  <c r="C93" i="3"/>
  <c r="D93" i="3"/>
  <c r="E93" i="3"/>
  <c r="C94" i="3"/>
  <c r="D94" i="3"/>
  <c r="E94" i="3"/>
  <c r="C95" i="3"/>
  <c r="D95" i="3"/>
  <c r="E95" i="3"/>
  <c r="C96" i="3"/>
  <c r="D96" i="3"/>
  <c r="E96" i="3"/>
  <c r="C97" i="3"/>
  <c r="D97" i="3"/>
  <c r="E97" i="3"/>
  <c r="C98" i="3"/>
  <c r="D98" i="3"/>
  <c r="E98" i="3"/>
  <c r="C99" i="3"/>
  <c r="D99" i="3"/>
  <c r="E99" i="3"/>
  <c r="C100" i="3"/>
  <c r="D100" i="3"/>
  <c r="E100" i="3"/>
  <c r="C101" i="3"/>
  <c r="D101" i="3"/>
  <c r="E101" i="3"/>
  <c r="C102" i="3"/>
  <c r="D102" i="3"/>
  <c r="E102" i="3"/>
  <c r="C103" i="3"/>
  <c r="D103" i="3"/>
  <c r="E103" i="3"/>
  <c r="C104" i="3"/>
  <c r="D104" i="3"/>
  <c r="E104" i="3"/>
  <c r="C105" i="3"/>
  <c r="D105" i="3"/>
  <c r="E105" i="3"/>
  <c r="C106" i="3"/>
  <c r="D106" i="3"/>
  <c r="E106" i="3"/>
  <c r="C107" i="3"/>
  <c r="D107" i="3"/>
  <c r="E107" i="3"/>
  <c r="C108" i="3"/>
  <c r="D108" i="3"/>
  <c r="E108" i="3"/>
  <c r="C109" i="3"/>
  <c r="D109" i="3"/>
  <c r="E109" i="3"/>
  <c r="C110" i="3"/>
  <c r="D110" i="3"/>
  <c r="E110" i="3"/>
  <c r="C111" i="3"/>
  <c r="D111" i="3"/>
  <c r="E111" i="3"/>
  <c r="C112" i="3"/>
  <c r="D112" i="3"/>
  <c r="E112" i="3"/>
  <c r="C113" i="3"/>
  <c r="D113" i="3"/>
  <c r="E113" i="3"/>
  <c r="C114" i="3"/>
  <c r="D114" i="3"/>
  <c r="E114" i="3"/>
  <c r="C115" i="3"/>
  <c r="D115" i="3"/>
  <c r="E115" i="3"/>
  <c r="C116" i="3"/>
  <c r="D116" i="3"/>
  <c r="E116" i="3"/>
  <c r="C117" i="3"/>
  <c r="D117" i="3"/>
  <c r="E117" i="3"/>
  <c r="C118" i="3"/>
  <c r="D118" i="3"/>
  <c r="E118" i="3"/>
  <c r="C119" i="3"/>
  <c r="D119" i="3"/>
  <c r="E119" i="3"/>
  <c r="C120" i="3"/>
  <c r="D120" i="3"/>
  <c r="E120" i="3"/>
  <c r="C121" i="3"/>
  <c r="D121" i="3"/>
  <c r="E121" i="3"/>
  <c r="C122" i="3"/>
  <c r="D122" i="3"/>
  <c r="E122" i="3"/>
  <c r="C123" i="3"/>
  <c r="D123" i="3"/>
  <c r="E123" i="3"/>
  <c r="C124" i="3"/>
  <c r="D124" i="3"/>
  <c r="E124" i="3"/>
  <c r="C125" i="3"/>
  <c r="D125" i="3"/>
  <c r="E125" i="3"/>
  <c r="C126" i="3"/>
  <c r="D126" i="3"/>
  <c r="E126" i="3"/>
  <c r="C7" i="3"/>
  <c r="E7" i="3"/>
  <c r="D7" i="3"/>
  <c r="F7" i="3" s="1"/>
  <c r="G126" i="3"/>
  <c r="G125" i="3"/>
  <c r="G124" i="3"/>
  <c r="G123" i="3"/>
  <c r="G122" i="3"/>
  <c r="G121" i="3"/>
  <c r="G120" i="3"/>
  <c r="G119" i="3"/>
  <c r="G118" i="3"/>
  <c r="G117" i="3"/>
  <c r="G116" i="3"/>
  <c r="G115" i="3"/>
  <c r="G114" i="3"/>
  <c r="G113" i="3"/>
  <c r="G112" i="3"/>
  <c r="G111" i="3"/>
  <c r="G110" i="3"/>
  <c r="G109" i="3"/>
  <c r="G108" i="3"/>
  <c r="G107" i="3"/>
  <c r="G106" i="3"/>
  <c r="G105" i="3"/>
  <c r="G104" i="3"/>
  <c r="G103" i="3"/>
  <c r="G102" i="3"/>
  <c r="G101" i="3"/>
  <c r="G100" i="3"/>
  <c r="G99" i="3"/>
  <c r="G98" i="3"/>
  <c r="G97" i="3"/>
  <c r="G96" i="3"/>
  <c r="G95" i="3"/>
  <c r="G94" i="3"/>
  <c r="G93" i="3"/>
  <c r="G92" i="3"/>
  <c r="G91" i="3"/>
  <c r="G90" i="3"/>
  <c r="G89" i="3"/>
  <c r="G88" i="3"/>
  <c r="G87" i="3"/>
  <c r="G86" i="3"/>
  <c r="G85" i="3"/>
  <c r="G84" i="3"/>
  <c r="G83" i="3"/>
  <c r="G82" i="3"/>
  <c r="G81" i="3"/>
  <c r="G80" i="3"/>
  <c r="G79" i="3"/>
  <c r="G78" i="3"/>
  <c r="G77" i="3"/>
  <c r="G76" i="3"/>
  <c r="G75" i="3"/>
  <c r="G74" i="3"/>
  <c r="G73" i="3"/>
  <c r="G72" i="3"/>
  <c r="G71" i="3"/>
  <c r="G70" i="3"/>
  <c r="G69" i="3"/>
  <c r="G68" i="3"/>
  <c r="G67" i="3"/>
  <c r="G66" i="3"/>
  <c r="G65" i="3"/>
  <c r="G64" i="3"/>
  <c r="G63" i="3"/>
  <c r="G62" i="3"/>
  <c r="G61" i="3"/>
  <c r="G60" i="3"/>
  <c r="F60" i="3"/>
  <c r="G59" i="3"/>
  <c r="G58" i="3"/>
  <c r="G57" i="3"/>
  <c r="G56" i="3"/>
  <c r="G55" i="3"/>
  <c r="G54" i="3"/>
  <c r="G53" i="3"/>
  <c r="G52" i="3"/>
  <c r="G51" i="3"/>
  <c r="G50" i="3"/>
  <c r="G49" i="3"/>
  <c r="G48" i="3"/>
  <c r="F48" i="3"/>
  <c r="G47" i="3"/>
  <c r="G46" i="3"/>
  <c r="G45" i="3"/>
  <c r="G44" i="3"/>
  <c r="G43" i="3"/>
  <c r="G42" i="3"/>
  <c r="G41" i="3"/>
  <c r="F41" i="3"/>
  <c r="G40" i="3"/>
  <c r="G39" i="3"/>
  <c r="G38" i="3"/>
  <c r="G37" i="3"/>
  <c r="G36" i="3"/>
  <c r="F36" i="3"/>
  <c r="G35" i="3"/>
  <c r="G34" i="3"/>
  <c r="F34" i="3"/>
  <c r="G33" i="3"/>
  <c r="F33" i="3"/>
  <c r="G32" i="3"/>
  <c r="F32" i="3"/>
  <c r="G31" i="3"/>
  <c r="G30" i="3"/>
  <c r="F30" i="3"/>
  <c r="G29" i="3"/>
  <c r="F29" i="3"/>
  <c r="G28" i="3"/>
  <c r="F28" i="3"/>
  <c r="G27" i="3"/>
  <c r="G26" i="3"/>
  <c r="F26" i="3"/>
  <c r="G25" i="3"/>
  <c r="F25" i="3"/>
  <c r="K29" i="3"/>
  <c r="P29" i="3" s="1"/>
  <c r="G24" i="3"/>
  <c r="F24" i="3"/>
  <c r="G23" i="3"/>
  <c r="G22" i="3"/>
  <c r="F22" i="3"/>
  <c r="G21" i="3"/>
  <c r="F21" i="3"/>
  <c r="G20" i="3"/>
  <c r="F20" i="3"/>
  <c r="K19" i="3"/>
  <c r="G19" i="3"/>
  <c r="K18" i="3"/>
  <c r="G18" i="3"/>
  <c r="K17" i="3"/>
  <c r="G17" i="3"/>
  <c r="F17" i="3"/>
  <c r="K16" i="3"/>
  <c r="G16" i="3"/>
  <c r="F16" i="3"/>
  <c r="G15" i="3"/>
  <c r="G14" i="3"/>
  <c r="F14" i="3"/>
  <c r="G13" i="3"/>
  <c r="F13" i="3"/>
  <c r="G12" i="3"/>
  <c r="F12" i="3"/>
  <c r="G11" i="3"/>
  <c r="G10" i="3"/>
  <c r="F10" i="3"/>
  <c r="G9" i="3"/>
  <c r="F9" i="3"/>
  <c r="F65" i="3"/>
  <c r="G8" i="3"/>
  <c r="F8" i="3"/>
  <c r="L7" i="3"/>
  <c r="K7" i="3"/>
  <c r="G7" i="3"/>
  <c r="P24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7" i="1"/>
  <c r="E39" i="1"/>
  <c r="E41" i="1"/>
  <c r="E42" i="1"/>
  <c r="E44" i="1"/>
  <c r="E51" i="1"/>
  <c r="E53" i="1"/>
  <c r="E54" i="1"/>
  <c r="E56" i="1"/>
  <c r="E61" i="1"/>
  <c r="E63" i="1"/>
  <c r="E65" i="1"/>
  <c r="E66" i="1"/>
  <c r="E67" i="1"/>
  <c r="E68" i="1"/>
  <c r="E75" i="1"/>
  <c r="E77" i="1"/>
  <c r="E78" i="1"/>
  <c r="E79" i="1"/>
  <c r="E80" i="1"/>
  <c r="E82" i="1"/>
  <c r="E85" i="1"/>
  <c r="E86" i="1"/>
  <c r="E87" i="1"/>
  <c r="E89" i="1"/>
  <c r="E90" i="1"/>
  <c r="E91" i="1"/>
  <c r="E92" i="1"/>
  <c r="E94" i="1"/>
  <c r="F18" i="1"/>
  <c r="Q6" i="1"/>
  <c r="P6" i="1"/>
  <c r="O31" i="1"/>
  <c r="L31" i="1" s="1"/>
  <c r="M31" i="1"/>
  <c r="M32" i="1" s="1"/>
  <c r="M33" i="1" s="1"/>
  <c r="N31" i="1"/>
  <c r="N32" i="1" s="1"/>
  <c r="N33" i="1" s="1"/>
  <c r="G7" i="1"/>
  <c r="G126" i="1"/>
  <c r="G125" i="1"/>
  <c r="G124" i="1"/>
  <c r="G123" i="1"/>
  <c r="G122" i="1"/>
  <c r="G121" i="1"/>
  <c r="G120" i="1"/>
  <c r="G119" i="1"/>
  <c r="G118" i="1"/>
  <c r="G117" i="1"/>
  <c r="G116" i="1"/>
  <c r="G115" i="1"/>
  <c r="G114" i="1"/>
  <c r="G113" i="1"/>
  <c r="G112" i="1"/>
  <c r="G111" i="1"/>
  <c r="G110" i="1"/>
  <c r="G109" i="1"/>
  <c r="G108" i="1"/>
  <c r="G107" i="1"/>
  <c r="G106" i="1"/>
  <c r="G105" i="1"/>
  <c r="G104" i="1"/>
  <c r="G103" i="1"/>
  <c r="G102" i="1"/>
  <c r="G101" i="1"/>
  <c r="G100" i="1"/>
  <c r="G99" i="1"/>
  <c r="G98" i="1"/>
  <c r="G97" i="1"/>
  <c r="G96" i="1"/>
  <c r="G95" i="1"/>
  <c r="G94" i="1"/>
  <c r="G93" i="1"/>
  <c r="G92" i="1"/>
  <c r="G91" i="1"/>
  <c r="G90" i="1"/>
  <c r="G89" i="1"/>
  <c r="G88" i="1"/>
  <c r="G87" i="1"/>
  <c r="G86" i="1"/>
  <c r="G85" i="1"/>
  <c r="G84" i="1"/>
  <c r="G83" i="1"/>
  <c r="G82" i="1"/>
  <c r="G81" i="1"/>
  <c r="G80" i="1"/>
  <c r="G79" i="1"/>
  <c r="G78" i="1"/>
  <c r="G77" i="1"/>
  <c r="G76" i="1"/>
  <c r="G75" i="1"/>
  <c r="G74" i="1"/>
  <c r="G73" i="1"/>
  <c r="G72" i="1"/>
  <c r="G71" i="1"/>
  <c r="G70" i="1"/>
  <c r="G69" i="1"/>
  <c r="G68" i="1"/>
  <c r="G67" i="1"/>
  <c r="G66" i="1"/>
  <c r="G65" i="1"/>
  <c r="G64" i="1"/>
  <c r="G63" i="1"/>
  <c r="G62" i="1"/>
  <c r="G61" i="1"/>
  <c r="G60" i="1"/>
  <c r="G59" i="1"/>
  <c r="G58" i="1"/>
  <c r="G57" i="1"/>
  <c r="G56" i="1"/>
  <c r="G55" i="1"/>
  <c r="G54" i="1"/>
  <c r="G53" i="1"/>
  <c r="G52" i="1"/>
  <c r="G51" i="1"/>
  <c r="G50" i="1"/>
  <c r="G49" i="1"/>
  <c r="G48" i="1"/>
  <c r="G47" i="1"/>
  <c r="G46" i="1"/>
  <c r="G45" i="1"/>
  <c r="G44" i="1"/>
  <c r="G43" i="1"/>
  <c r="G42" i="1"/>
  <c r="G41" i="1"/>
  <c r="G40" i="1"/>
  <c r="G39" i="1"/>
  <c r="G38" i="1"/>
  <c r="G37" i="1"/>
  <c r="G36" i="1"/>
  <c r="G35" i="1"/>
  <c r="G34" i="1"/>
  <c r="G33" i="1"/>
  <c r="G32" i="1"/>
  <c r="G31" i="1"/>
  <c r="G30" i="1"/>
  <c r="G29" i="1"/>
  <c r="G28" i="1"/>
  <c r="G27" i="1"/>
  <c r="G26" i="1"/>
  <c r="G25" i="1"/>
  <c r="G24" i="1"/>
  <c r="G23" i="1"/>
  <c r="G22" i="1"/>
  <c r="G21" i="1"/>
  <c r="G20" i="1"/>
  <c r="G19" i="1"/>
  <c r="G18" i="1"/>
  <c r="G17" i="1"/>
  <c r="G16" i="1"/>
  <c r="G15" i="1"/>
  <c r="G14" i="1"/>
  <c r="G13" i="1"/>
  <c r="G12" i="1"/>
  <c r="G11" i="1"/>
  <c r="G10" i="1"/>
  <c r="G9" i="1"/>
  <c r="G8" i="1"/>
  <c r="C27" i="1"/>
  <c r="C28" i="1"/>
  <c r="C29" i="1"/>
  <c r="C30" i="1"/>
  <c r="C31" i="1"/>
  <c r="C32" i="1"/>
  <c r="C33" i="1"/>
  <c r="C34" i="1"/>
  <c r="C35" i="1"/>
  <c r="C17" i="1"/>
  <c r="C18" i="1"/>
  <c r="C19" i="1"/>
  <c r="C20" i="1"/>
  <c r="C21" i="1"/>
  <c r="C22" i="1"/>
  <c r="C23" i="1"/>
  <c r="C24" i="1"/>
  <c r="C25" i="1"/>
  <c r="C26" i="1"/>
  <c r="F26" i="1"/>
  <c r="C8" i="1"/>
  <c r="C9" i="1"/>
  <c r="C10" i="1"/>
  <c r="C11" i="1"/>
  <c r="C12" i="1"/>
  <c r="C13" i="1"/>
  <c r="C14" i="1"/>
  <c r="C15" i="1"/>
  <c r="C16" i="1"/>
  <c r="C7" i="1"/>
  <c r="M8" i="1"/>
  <c r="D45" i="1" s="1"/>
  <c r="N8" i="1"/>
  <c r="N9" i="1" s="1"/>
  <c r="E69" i="1" s="1"/>
  <c r="L8" i="1"/>
  <c r="C60" i="1" s="1"/>
  <c r="O29" i="3" l="1"/>
  <c r="F23" i="3"/>
  <c r="F35" i="3"/>
  <c r="F31" i="3"/>
  <c r="F15" i="3"/>
  <c r="E55" i="1"/>
  <c r="E43" i="1"/>
  <c r="D55" i="1"/>
  <c r="D43" i="1"/>
  <c r="D54" i="1"/>
  <c r="D42" i="1"/>
  <c r="D65" i="1"/>
  <c r="D53" i="1"/>
  <c r="D41" i="1"/>
  <c r="F41" i="1" s="1"/>
  <c r="E88" i="1"/>
  <c r="E76" i="1"/>
  <c r="E64" i="1"/>
  <c r="E52" i="1"/>
  <c r="E40" i="1"/>
  <c r="D64" i="1"/>
  <c r="D52" i="1"/>
  <c r="D40" i="1"/>
  <c r="D56" i="1"/>
  <c r="D63" i="1"/>
  <c r="D51" i="1"/>
  <c r="D39" i="1"/>
  <c r="D44" i="1"/>
  <c r="F44" i="1" s="1"/>
  <c r="E74" i="1"/>
  <c r="E62" i="1"/>
  <c r="E50" i="1"/>
  <c r="E38" i="1"/>
  <c r="D62" i="1"/>
  <c r="D50" i="1"/>
  <c r="D38" i="1"/>
  <c r="E73" i="1"/>
  <c r="E49" i="1"/>
  <c r="D61" i="1"/>
  <c r="D49" i="1"/>
  <c r="D37" i="1"/>
  <c r="E84" i="1"/>
  <c r="E72" i="1"/>
  <c r="E60" i="1"/>
  <c r="E48" i="1"/>
  <c r="E36" i="1"/>
  <c r="D60" i="1"/>
  <c r="D48" i="1"/>
  <c r="D36" i="1"/>
  <c r="E95" i="1"/>
  <c r="E83" i="1"/>
  <c r="E71" i="1"/>
  <c r="E59" i="1"/>
  <c r="E47" i="1"/>
  <c r="D59" i="1"/>
  <c r="D47" i="1"/>
  <c r="E70" i="1"/>
  <c r="E58" i="1"/>
  <c r="E46" i="1"/>
  <c r="D58" i="1"/>
  <c r="D46" i="1"/>
  <c r="E93" i="1"/>
  <c r="E81" i="1"/>
  <c r="E57" i="1"/>
  <c r="E45" i="1"/>
  <c r="D57" i="1"/>
  <c r="F57" i="1" s="1"/>
  <c r="H121" i="3"/>
  <c r="I121" i="3" s="1"/>
  <c r="H92" i="3"/>
  <c r="I92" i="3" s="1"/>
  <c r="H80" i="3"/>
  <c r="I80" i="3" s="1"/>
  <c r="H68" i="3"/>
  <c r="I68" i="3" s="1"/>
  <c r="H19" i="3"/>
  <c r="I19" i="3" s="1"/>
  <c r="H44" i="3"/>
  <c r="I44" i="3" s="1"/>
  <c r="H116" i="3"/>
  <c r="I116" i="3" s="1"/>
  <c r="H56" i="3"/>
  <c r="I56" i="3" s="1"/>
  <c r="H16" i="3"/>
  <c r="I16" i="3" s="1"/>
  <c r="H104" i="3"/>
  <c r="I104" i="3" s="1"/>
  <c r="H10" i="3"/>
  <c r="I10" i="3" s="1"/>
  <c r="H71" i="3"/>
  <c r="I71" i="3" s="1"/>
  <c r="H82" i="3"/>
  <c r="I82" i="3" s="1"/>
  <c r="H93" i="3"/>
  <c r="I93" i="3" s="1"/>
  <c r="H13" i="3"/>
  <c r="I13" i="3" s="1"/>
  <c r="H18" i="3"/>
  <c r="I18" i="3" s="1"/>
  <c r="H23" i="3"/>
  <c r="I23" i="3" s="1"/>
  <c r="H63" i="3"/>
  <c r="I63" i="3" s="1"/>
  <c r="H84" i="3"/>
  <c r="I84" i="3" s="1"/>
  <c r="H106" i="3"/>
  <c r="I106" i="3" s="1"/>
  <c r="H117" i="3"/>
  <c r="I117" i="3" s="1"/>
  <c r="H55" i="3"/>
  <c r="I55" i="3" s="1"/>
  <c r="H28" i="3"/>
  <c r="I28" i="3" s="1"/>
  <c r="H31" i="3"/>
  <c r="I31" i="3" s="1"/>
  <c r="H36" i="3"/>
  <c r="I36" i="3" s="1"/>
  <c r="H64" i="3"/>
  <c r="I64" i="3" s="1"/>
  <c r="H96" i="3"/>
  <c r="I96" i="3" s="1"/>
  <c r="H118" i="3"/>
  <c r="I118" i="3" s="1"/>
  <c r="H48" i="3"/>
  <c r="I48" i="3" s="1"/>
  <c r="H43" i="3"/>
  <c r="I43" i="3" s="1"/>
  <c r="H57" i="3"/>
  <c r="I57" i="3" s="1"/>
  <c r="H75" i="3"/>
  <c r="I75" i="3" s="1"/>
  <c r="H108" i="3"/>
  <c r="I108" i="3" s="1"/>
  <c r="H11" i="3"/>
  <c r="I11" i="3" s="1"/>
  <c r="H58" i="3"/>
  <c r="I58" i="3" s="1"/>
  <c r="H76" i="3"/>
  <c r="I76" i="3" s="1"/>
  <c r="H87" i="3"/>
  <c r="I87" i="3" s="1"/>
  <c r="H120" i="3"/>
  <c r="I120" i="3" s="1"/>
  <c r="H8" i="3"/>
  <c r="I8" i="3" s="1"/>
  <c r="H94" i="3"/>
  <c r="I94" i="3" s="1"/>
  <c r="H14" i="3"/>
  <c r="I14" i="3" s="1"/>
  <c r="H51" i="3"/>
  <c r="I51" i="3" s="1"/>
  <c r="H88" i="3"/>
  <c r="I88" i="3" s="1"/>
  <c r="H99" i="3"/>
  <c r="I99" i="3" s="1"/>
  <c r="H110" i="3"/>
  <c r="I110" i="3" s="1"/>
  <c r="H72" i="3"/>
  <c r="I72" i="3" s="1"/>
  <c r="H7" i="3"/>
  <c r="I7" i="3" s="1"/>
  <c r="H24" i="3"/>
  <c r="I24" i="3" s="1"/>
  <c r="H52" i="3"/>
  <c r="I52" i="3" s="1"/>
  <c r="H67" i="3"/>
  <c r="I67" i="3" s="1"/>
  <c r="H78" i="3"/>
  <c r="I78" i="3" s="1"/>
  <c r="H100" i="3"/>
  <c r="I100" i="3" s="1"/>
  <c r="H111" i="3"/>
  <c r="I111" i="3" s="1"/>
  <c r="H122" i="3"/>
  <c r="I122" i="3" s="1"/>
  <c r="H42" i="3"/>
  <c r="I42" i="3" s="1"/>
  <c r="H9" i="3"/>
  <c r="I9" i="3" s="1"/>
  <c r="H17" i="3"/>
  <c r="I17" i="3" s="1"/>
  <c r="H34" i="3"/>
  <c r="I34" i="3" s="1"/>
  <c r="H39" i="3"/>
  <c r="I39" i="3" s="1"/>
  <c r="H45" i="3"/>
  <c r="I45" i="3" s="1"/>
  <c r="H79" i="3"/>
  <c r="I79" i="3" s="1"/>
  <c r="H90" i="3"/>
  <c r="I90" i="3" s="1"/>
  <c r="H112" i="3"/>
  <c r="I112" i="3" s="1"/>
  <c r="H123" i="3"/>
  <c r="I123" i="3" s="1"/>
  <c r="H40" i="3"/>
  <c r="I40" i="3" s="1"/>
  <c r="H46" i="3"/>
  <c r="I46" i="3" s="1"/>
  <c r="H60" i="3"/>
  <c r="I60" i="3" s="1"/>
  <c r="H91" i="3"/>
  <c r="I91" i="3" s="1"/>
  <c r="H102" i="3"/>
  <c r="I102" i="3" s="1"/>
  <c r="H124" i="3"/>
  <c r="I124" i="3" s="1"/>
  <c r="H20" i="3"/>
  <c r="I20" i="3" s="1"/>
  <c r="H83" i="3"/>
  <c r="I83" i="3" s="1"/>
  <c r="H12" i="3"/>
  <c r="I12" i="3" s="1"/>
  <c r="H15" i="3"/>
  <c r="I15" i="3" s="1"/>
  <c r="H27" i="3"/>
  <c r="I27" i="3" s="1"/>
  <c r="H32" i="3"/>
  <c r="I32" i="3" s="1"/>
  <c r="H54" i="3"/>
  <c r="I54" i="3" s="1"/>
  <c r="H69" i="3"/>
  <c r="I69" i="3" s="1"/>
  <c r="H103" i="3"/>
  <c r="I103" i="3" s="1"/>
  <c r="H114" i="3"/>
  <c r="I114" i="3" s="1"/>
  <c r="H105" i="3"/>
  <c r="I105" i="3" s="1"/>
  <c r="H30" i="3"/>
  <c r="I30" i="3" s="1"/>
  <c r="H70" i="3"/>
  <c r="I70" i="3" s="1"/>
  <c r="H81" i="3"/>
  <c r="I81" i="3" s="1"/>
  <c r="H115" i="3"/>
  <c r="I115" i="3" s="1"/>
  <c r="H126" i="3"/>
  <c r="I126" i="3" s="1"/>
  <c r="F45" i="3"/>
  <c r="F55" i="3"/>
  <c r="F43" i="3"/>
  <c r="H53" i="3"/>
  <c r="I53" i="3" s="1"/>
  <c r="F57" i="3"/>
  <c r="H65" i="3"/>
  <c r="I65" i="3" s="1"/>
  <c r="H77" i="3"/>
  <c r="I77" i="3" s="1"/>
  <c r="H89" i="3"/>
  <c r="I89" i="3" s="1"/>
  <c r="H101" i="3"/>
  <c r="I101" i="3" s="1"/>
  <c r="H113" i="3"/>
  <c r="I113" i="3" s="1"/>
  <c r="H125" i="3"/>
  <c r="I125" i="3" s="1"/>
  <c r="H33" i="3"/>
  <c r="I33" i="3" s="1"/>
  <c r="H41" i="3"/>
  <c r="I41" i="3" s="1"/>
  <c r="F40" i="3"/>
  <c r="F52" i="3"/>
  <c r="F64" i="3"/>
  <c r="H22" i="3"/>
  <c r="I22" i="3" s="1"/>
  <c r="H26" i="3"/>
  <c r="I26" i="3" s="1"/>
  <c r="H38" i="3"/>
  <c r="I38" i="3" s="1"/>
  <c r="H50" i="3"/>
  <c r="I50" i="3" s="1"/>
  <c r="H62" i="3"/>
  <c r="I62" i="3" s="1"/>
  <c r="H74" i="3"/>
  <c r="I74" i="3" s="1"/>
  <c r="H86" i="3"/>
  <c r="I86" i="3" s="1"/>
  <c r="H98" i="3"/>
  <c r="I98" i="3" s="1"/>
  <c r="H29" i="3"/>
  <c r="I29" i="3" s="1"/>
  <c r="F37" i="3"/>
  <c r="F49" i="3"/>
  <c r="F61" i="3"/>
  <c r="F56" i="3"/>
  <c r="H47" i="3"/>
  <c r="I47" i="3" s="1"/>
  <c r="H59" i="3"/>
  <c r="I59" i="3" s="1"/>
  <c r="H95" i="3"/>
  <c r="I95" i="3" s="1"/>
  <c r="H107" i="3"/>
  <c r="I107" i="3" s="1"/>
  <c r="H119" i="3"/>
  <c r="I119" i="3" s="1"/>
  <c r="H35" i="3"/>
  <c r="I35" i="3" s="1"/>
  <c r="F39" i="3"/>
  <c r="F51" i="3"/>
  <c r="F58" i="3"/>
  <c r="F63" i="3"/>
  <c r="H66" i="3"/>
  <c r="I66" i="3" s="1"/>
  <c r="H21" i="3"/>
  <c r="I21" i="3" s="1"/>
  <c r="H25" i="3"/>
  <c r="I25" i="3" s="1"/>
  <c r="H37" i="3"/>
  <c r="I37" i="3" s="1"/>
  <c r="H49" i="3"/>
  <c r="I49" i="3" s="1"/>
  <c r="F53" i="3"/>
  <c r="H61" i="3"/>
  <c r="I61" i="3" s="1"/>
  <c r="H73" i="3"/>
  <c r="I73" i="3" s="1"/>
  <c r="H85" i="3"/>
  <c r="I85" i="3" s="1"/>
  <c r="H97" i="3"/>
  <c r="I97" i="3" s="1"/>
  <c r="H109" i="3"/>
  <c r="I109" i="3" s="1"/>
  <c r="F23" i="1"/>
  <c r="C36" i="1"/>
  <c r="F12" i="1"/>
  <c r="O32" i="1"/>
  <c r="O33" i="1" s="1"/>
  <c r="F8" i="1"/>
  <c r="F16" i="1"/>
  <c r="K16" i="1"/>
  <c r="F21" i="1"/>
  <c r="F17" i="1"/>
  <c r="F24" i="1"/>
  <c r="F20" i="1"/>
  <c r="C44" i="1"/>
  <c r="F13" i="1"/>
  <c r="C53" i="1"/>
  <c r="C50" i="1"/>
  <c r="C47" i="1"/>
  <c r="F15" i="1"/>
  <c r="F11" i="1"/>
  <c r="F10" i="1"/>
  <c r="F19" i="1"/>
  <c r="F14" i="1"/>
  <c r="F25" i="1"/>
  <c r="F22" i="1"/>
  <c r="F38" i="1"/>
  <c r="F27" i="1"/>
  <c r="F9" i="1"/>
  <c r="F35" i="1"/>
  <c r="F32" i="1"/>
  <c r="F29" i="1"/>
  <c r="F30" i="1"/>
  <c r="F53" i="1"/>
  <c r="F33" i="1"/>
  <c r="F7" i="1"/>
  <c r="F34" i="1"/>
  <c r="F31" i="1"/>
  <c r="F28" i="1"/>
  <c r="C54" i="1"/>
  <c r="C48" i="1"/>
  <c r="C42" i="1"/>
  <c r="C63" i="1"/>
  <c r="C57" i="1"/>
  <c r="C41" i="1"/>
  <c r="C38" i="1"/>
  <c r="C65" i="1"/>
  <c r="C62" i="1"/>
  <c r="C59" i="1"/>
  <c r="C56" i="1"/>
  <c r="F52" i="1"/>
  <c r="F37" i="1"/>
  <c r="F61" i="1"/>
  <c r="F55" i="1"/>
  <c r="C49" i="1"/>
  <c r="C43" i="1"/>
  <c r="C61" i="1"/>
  <c r="C55" i="1"/>
  <c r="C52" i="1"/>
  <c r="C46" i="1"/>
  <c r="C40" i="1"/>
  <c r="C37" i="1"/>
  <c r="C64" i="1"/>
  <c r="C58" i="1"/>
  <c r="F54" i="1"/>
  <c r="F45" i="1"/>
  <c r="F42" i="1"/>
  <c r="F39" i="1"/>
  <c r="C51" i="1"/>
  <c r="C45" i="1"/>
  <c r="C39" i="1"/>
  <c r="N10" i="1"/>
  <c r="M9" i="1"/>
  <c r="L9" i="1"/>
  <c r="E105" i="1" l="1"/>
  <c r="E117" i="1"/>
  <c r="E118" i="1"/>
  <c r="E106" i="1"/>
  <c r="E107" i="1"/>
  <c r="E119" i="1"/>
  <c r="E97" i="1"/>
  <c r="E96" i="1"/>
  <c r="E108" i="1"/>
  <c r="E120" i="1"/>
  <c r="E109" i="1"/>
  <c r="E121" i="1"/>
  <c r="E98" i="1"/>
  <c r="E110" i="1"/>
  <c r="E122" i="1"/>
  <c r="E104" i="1"/>
  <c r="E99" i="1"/>
  <c r="E111" i="1"/>
  <c r="E123" i="1"/>
  <c r="E100" i="1"/>
  <c r="E112" i="1"/>
  <c r="E124" i="1"/>
  <c r="E101" i="1"/>
  <c r="E125" i="1"/>
  <c r="E113" i="1"/>
  <c r="E102" i="1"/>
  <c r="E114" i="1"/>
  <c r="E126" i="1"/>
  <c r="E116" i="1"/>
  <c r="E103" i="1"/>
  <c r="E115" i="1"/>
  <c r="D69" i="1"/>
  <c r="D81" i="1"/>
  <c r="D93" i="1"/>
  <c r="F93" i="1" s="1"/>
  <c r="D70" i="1"/>
  <c r="D82" i="1"/>
  <c r="F82" i="1" s="1"/>
  <c r="D94" i="1"/>
  <c r="D71" i="1"/>
  <c r="D83" i="1"/>
  <c r="D95" i="1"/>
  <c r="D72" i="1"/>
  <c r="D84" i="1"/>
  <c r="D68" i="1"/>
  <c r="D73" i="1"/>
  <c r="D85" i="1"/>
  <c r="D92" i="1"/>
  <c r="D74" i="1"/>
  <c r="D86" i="1"/>
  <c r="F86" i="1" s="1"/>
  <c r="D75" i="1"/>
  <c r="D87" i="1"/>
  <c r="D76" i="1"/>
  <c r="D88" i="1"/>
  <c r="D77" i="1"/>
  <c r="D89" i="1"/>
  <c r="D66" i="1"/>
  <c r="D78" i="1"/>
  <c r="F78" i="1" s="1"/>
  <c r="D90" i="1"/>
  <c r="D67" i="1"/>
  <c r="D79" i="1"/>
  <c r="D91" i="1"/>
  <c r="F91" i="1" s="1"/>
  <c r="D80" i="1"/>
  <c r="G3" i="3"/>
  <c r="F62" i="3"/>
  <c r="F59" i="3"/>
  <c r="F50" i="3"/>
  <c r="F54" i="3"/>
  <c r="F47" i="3"/>
  <c r="F38" i="3"/>
  <c r="F44" i="3"/>
  <c r="F46" i="3"/>
  <c r="F89" i="3"/>
  <c r="F77" i="3"/>
  <c r="F84" i="3"/>
  <c r="F94" i="3"/>
  <c r="F82" i="3"/>
  <c r="F70" i="3"/>
  <c r="F87" i="3"/>
  <c r="F75" i="3"/>
  <c r="F92" i="3"/>
  <c r="F80" i="3"/>
  <c r="F68" i="3"/>
  <c r="F73" i="3"/>
  <c r="F79" i="3"/>
  <c r="F90" i="3"/>
  <c r="F78" i="3"/>
  <c r="F66" i="3"/>
  <c r="F91" i="3"/>
  <c r="F95" i="3"/>
  <c r="F83" i="3"/>
  <c r="F71" i="3"/>
  <c r="F72" i="3"/>
  <c r="F88" i="3"/>
  <c r="F76" i="3"/>
  <c r="F86" i="3"/>
  <c r="F74" i="3"/>
  <c r="F67" i="3"/>
  <c r="F42" i="3"/>
  <c r="F63" i="1"/>
  <c r="F58" i="1"/>
  <c r="F50" i="1"/>
  <c r="F40" i="1"/>
  <c r="L32" i="1"/>
  <c r="O24" i="1"/>
  <c r="M24" i="1" s="1"/>
  <c r="F60" i="1"/>
  <c r="F65" i="1"/>
  <c r="F36" i="1"/>
  <c r="H7" i="1"/>
  <c r="I7" i="1" s="1"/>
  <c r="H126" i="1"/>
  <c r="I126" i="1" s="1"/>
  <c r="H114" i="1"/>
  <c r="I114" i="1" s="1"/>
  <c r="H102" i="1"/>
  <c r="I102" i="1" s="1"/>
  <c r="H90" i="1"/>
  <c r="I90" i="1" s="1"/>
  <c r="H78" i="1"/>
  <c r="I78" i="1" s="1"/>
  <c r="H66" i="1"/>
  <c r="I66" i="1" s="1"/>
  <c r="H54" i="1"/>
  <c r="I54" i="1" s="1"/>
  <c r="H42" i="1"/>
  <c r="I42" i="1" s="1"/>
  <c r="H30" i="1"/>
  <c r="I30" i="1" s="1"/>
  <c r="H18" i="1"/>
  <c r="I18" i="1" s="1"/>
  <c r="H35" i="1"/>
  <c r="I35" i="1" s="1"/>
  <c r="H106" i="1"/>
  <c r="I106" i="1" s="1"/>
  <c r="H10" i="1"/>
  <c r="I10" i="1" s="1"/>
  <c r="H93" i="1"/>
  <c r="I93" i="1" s="1"/>
  <c r="H56" i="1"/>
  <c r="I56" i="1" s="1"/>
  <c r="H55" i="1"/>
  <c r="I55" i="1" s="1"/>
  <c r="H125" i="1"/>
  <c r="I125" i="1" s="1"/>
  <c r="H113" i="1"/>
  <c r="I113" i="1" s="1"/>
  <c r="H101" i="1"/>
  <c r="I101" i="1" s="1"/>
  <c r="H89" i="1"/>
  <c r="I89" i="1" s="1"/>
  <c r="H77" i="1"/>
  <c r="I77" i="1" s="1"/>
  <c r="H65" i="1"/>
  <c r="I65" i="1" s="1"/>
  <c r="H53" i="1"/>
  <c r="I53" i="1" s="1"/>
  <c r="H41" i="1"/>
  <c r="I41" i="1" s="1"/>
  <c r="H29" i="1"/>
  <c r="I29" i="1" s="1"/>
  <c r="H17" i="1"/>
  <c r="I17" i="1" s="1"/>
  <c r="H23" i="1"/>
  <c r="I23" i="1" s="1"/>
  <c r="H70" i="1"/>
  <c r="I70" i="1" s="1"/>
  <c r="H81" i="1"/>
  <c r="I81" i="1" s="1"/>
  <c r="H20" i="1"/>
  <c r="I20" i="1" s="1"/>
  <c r="H79" i="1"/>
  <c r="I79" i="1" s="1"/>
  <c r="H124" i="1"/>
  <c r="I124" i="1" s="1"/>
  <c r="H112" i="1"/>
  <c r="I112" i="1" s="1"/>
  <c r="H100" i="1"/>
  <c r="I100" i="1" s="1"/>
  <c r="H88" i="1"/>
  <c r="I88" i="1" s="1"/>
  <c r="H76" i="1"/>
  <c r="I76" i="1" s="1"/>
  <c r="H64" i="1"/>
  <c r="I64" i="1" s="1"/>
  <c r="H52" i="1"/>
  <c r="I52" i="1" s="1"/>
  <c r="H40" i="1"/>
  <c r="I40" i="1" s="1"/>
  <c r="H28" i="1"/>
  <c r="I28" i="1" s="1"/>
  <c r="H16" i="1"/>
  <c r="I16" i="1" s="1"/>
  <c r="H104" i="1"/>
  <c r="I104" i="1" s="1"/>
  <c r="H43" i="1"/>
  <c r="I43" i="1" s="1"/>
  <c r="H123" i="1"/>
  <c r="I123" i="1" s="1"/>
  <c r="H111" i="1"/>
  <c r="I111" i="1" s="1"/>
  <c r="H99" i="1"/>
  <c r="I99" i="1" s="1"/>
  <c r="H87" i="1"/>
  <c r="I87" i="1" s="1"/>
  <c r="H75" i="1"/>
  <c r="I75" i="1" s="1"/>
  <c r="H63" i="1"/>
  <c r="I63" i="1" s="1"/>
  <c r="H51" i="1"/>
  <c r="I51" i="1" s="1"/>
  <c r="H39" i="1"/>
  <c r="I39" i="1" s="1"/>
  <c r="H27" i="1"/>
  <c r="I27" i="1" s="1"/>
  <c r="H15" i="1"/>
  <c r="I15" i="1" s="1"/>
  <c r="H59" i="1"/>
  <c r="I59" i="1" s="1"/>
  <c r="H58" i="1"/>
  <c r="I58" i="1" s="1"/>
  <c r="H33" i="1"/>
  <c r="I33" i="1" s="1"/>
  <c r="H68" i="1"/>
  <c r="I68" i="1" s="1"/>
  <c r="H19" i="1"/>
  <c r="I19" i="1" s="1"/>
  <c r="H122" i="1"/>
  <c r="I122" i="1" s="1"/>
  <c r="H110" i="1"/>
  <c r="I110" i="1" s="1"/>
  <c r="H98" i="1"/>
  <c r="I98" i="1" s="1"/>
  <c r="H86" i="1"/>
  <c r="I86" i="1" s="1"/>
  <c r="H74" i="1"/>
  <c r="I74" i="1" s="1"/>
  <c r="H62" i="1"/>
  <c r="I62" i="1" s="1"/>
  <c r="H50" i="1"/>
  <c r="I50" i="1" s="1"/>
  <c r="H38" i="1"/>
  <c r="I38" i="1" s="1"/>
  <c r="H26" i="1"/>
  <c r="I26" i="1" s="1"/>
  <c r="H14" i="1"/>
  <c r="I14" i="1" s="1"/>
  <c r="H12" i="1"/>
  <c r="I12" i="1" s="1"/>
  <c r="H47" i="1"/>
  <c r="I47" i="1" s="1"/>
  <c r="H118" i="1"/>
  <c r="I118" i="1" s="1"/>
  <c r="H57" i="1"/>
  <c r="I57" i="1" s="1"/>
  <c r="H8" i="1"/>
  <c r="I8" i="1" s="1"/>
  <c r="H103" i="1"/>
  <c r="I103" i="1" s="1"/>
  <c r="H121" i="1"/>
  <c r="I121" i="1" s="1"/>
  <c r="H109" i="1"/>
  <c r="I109" i="1" s="1"/>
  <c r="H97" i="1"/>
  <c r="I97" i="1" s="1"/>
  <c r="H85" i="1"/>
  <c r="I85" i="1" s="1"/>
  <c r="H73" i="1"/>
  <c r="I73" i="1" s="1"/>
  <c r="H61" i="1"/>
  <c r="I61" i="1" s="1"/>
  <c r="H49" i="1"/>
  <c r="I49" i="1" s="1"/>
  <c r="H37" i="1"/>
  <c r="I37" i="1" s="1"/>
  <c r="H25" i="1"/>
  <c r="I25" i="1" s="1"/>
  <c r="H13" i="1"/>
  <c r="I13" i="1" s="1"/>
  <c r="H36" i="1"/>
  <c r="I36" i="1" s="1"/>
  <c r="H95" i="1"/>
  <c r="I95" i="1" s="1"/>
  <c r="H82" i="1"/>
  <c r="I82" i="1" s="1"/>
  <c r="H34" i="1"/>
  <c r="I34" i="1" s="1"/>
  <c r="H69" i="1"/>
  <c r="I69" i="1" s="1"/>
  <c r="H9" i="1"/>
  <c r="I9" i="1" s="1"/>
  <c r="H32" i="1"/>
  <c r="I32" i="1" s="1"/>
  <c r="H115" i="1"/>
  <c r="I115" i="1" s="1"/>
  <c r="H120" i="1"/>
  <c r="I120" i="1" s="1"/>
  <c r="H108" i="1"/>
  <c r="I108" i="1" s="1"/>
  <c r="H96" i="1"/>
  <c r="I96" i="1" s="1"/>
  <c r="H84" i="1"/>
  <c r="I84" i="1" s="1"/>
  <c r="H72" i="1"/>
  <c r="I72" i="1" s="1"/>
  <c r="H60" i="1"/>
  <c r="I60" i="1" s="1"/>
  <c r="H48" i="1"/>
  <c r="I48" i="1" s="1"/>
  <c r="H24" i="1"/>
  <c r="I24" i="1" s="1"/>
  <c r="H83" i="1"/>
  <c r="I83" i="1" s="1"/>
  <c r="H94" i="1"/>
  <c r="I94" i="1" s="1"/>
  <c r="H46" i="1"/>
  <c r="I46" i="1" s="1"/>
  <c r="H105" i="1"/>
  <c r="I105" i="1" s="1"/>
  <c r="H44" i="1"/>
  <c r="I44" i="1" s="1"/>
  <c r="H67" i="1"/>
  <c r="I67" i="1" s="1"/>
  <c r="H119" i="1"/>
  <c r="I119" i="1" s="1"/>
  <c r="H107" i="1"/>
  <c r="I107" i="1" s="1"/>
  <c r="H71" i="1"/>
  <c r="I71" i="1" s="1"/>
  <c r="H11" i="1"/>
  <c r="I11" i="1" s="1"/>
  <c r="H22" i="1"/>
  <c r="I22" i="1" s="1"/>
  <c r="H45" i="1"/>
  <c r="I45" i="1" s="1"/>
  <c r="H80" i="1"/>
  <c r="I80" i="1" s="1"/>
  <c r="H31" i="1"/>
  <c r="I31" i="1" s="1"/>
  <c r="H92" i="1"/>
  <c r="I92" i="1" s="1"/>
  <c r="H117" i="1"/>
  <c r="I117" i="1" s="1"/>
  <c r="H21" i="1"/>
  <c r="I21" i="1" s="1"/>
  <c r="H91" i="1"/>
  <c r="I91" i="1" s="1"/>
  <c r="H116" i="1"/>
  <c r="I116" i="1" s="1"/>
  <c r="F49" i="1"/>
  <c r="F48" i="1"/>
  <c r="F64" i="1"/>
  <c r="F59" i="1"/>
  <c r="F47" i="1"/>
  <c r="F56" i="1"/>
  <c r="F51" i="1"/>
  <c r="F62" i="1"/>
  <c r="F43" i="1"/>
  <c r="F46" i="1"/>
  <c r="C77" i="1"/>
  <c r="C86" i="1"/>
  <c r="C92" i="1"/>
  <c r="C66" i="1"/>
  <c r="C72" i="1"/>
  <c r="C81" i="1"/>
  <c r="C90" i="1"/>
  <c r="C70" i="1"/>
  <c r="C78" i="1"/>
  <c r="C84" i="1"/>
  <c r="C87" i="1"/>
  <c r="C93" i="1"/>
  <c r="C67" i="1"/>
  <c r="C73" i="1"/>
  <c r="C76" i="1"/>
  <c r="C79" i="1"/>
  <c r="C82" i="1"/>
  <c r="C85" i="1"/>
  <c r="C88" i="1"/>
  <c r="C91" i="1"/>
  <c r="C94" i="1"/>
  <c r="C68" i="1"/>
  <c r="C71" i="1"/>
  <c r="C74" i="1"/>
  <c r="C80" i="1"/>
  <c r="C83" i="1"/>
  <c r="C89" i="1"/>
  <c r="C95" i="1"/>
  <c r="C69" i="1"/>
  <c r="C75" i="1"/>
  <c r="F66" i="1"/>
  <c r="F77" i="1"/>
  <c r="F80" i="1"/>
  <c r="F83" i="1"/>
  <c r="F89" i="1"/>
  <c r="F92" i="1"/>
  <c r="F95" i="1"/>
  <c r="F69" i="1"/>
  <c r="F75" i="1"/>
  <c r="F81" i="1"/>
  <c r="F84" i="1"/>
  <c r="F87" i="1"/>
  <c r="F90" i="1"/>
  <c r="F67" i="1"/>
  <c r="F73" i="1"/>
  <c r="F76" i="1"/>
  <c r="F79" i="1"/>
  <c r="F85" i="1"/>
  <c r="F88" i="1"/>
  <c r="F94" i="1"/>
  <c r="F71" i="1"/>
  <c r="F72" i="1"/>
  <c r="N17" i="1"/>
  <c r="N19" i="1"/>
  <c r="N16" i="1"/>
  <c r="L10" i="1"/>
  <c r="M10" i="1"/>
  <c r="L33" i="1" l="1"/>
  <c r="L24" i="1" s="1"/>
  <c r="D105" i="1"/>
  <c r="D117" i="1"/>
  <c r="D116" i="1"/>
  <c r="D106" i="1"/>
  <c r="D118" i="1"/>
  <c r="D104" i="1"/>
  <c r="D107" i="1"/>
  <c r="F107" i="1" s="1"/>
  <c r="D119" i="1"/>
  <c r="F119" i="1" s="1"/>
  <c r="D96" i="1"/>
  <c r="F96" i="1" s="1"/>
  <c r="D108" i="1"/>
  <c r="F108" i="1" s="1"/>
  <c r="D120" i="1"/>
  <c r="D97" i="1"/>
  <c r="D109" i="1"/>
  <c r="D121" i="1"/>
  <c r="D98" i="1"/>
  <c r="D110" i="1"/>
  <c r="D122" i="1"/>
  <c r="D99" i="1"/>
  <c r="D111" i="1"/>
  <c r="F111" i="1" s="1"/>
  <c r="D123" i="1"/>
  <c r="F123" i="1" s="1"/>
  <c r="D100" i="1"/>
  <c r="D112" i="1"/>
  <c r="F112" i="1" s="1"/>
  <c r="D124" i="1"/>
  <c r="D101" i="1"/>
  <c r="D113" i="1"/>
  <c r="D125" i="1"/>
  <c r="D102" i="1"/>
  <c r="D114" i="1"/>
  <c r="D126" i="1"/>
  <c r="D103" i="1"/>
  <c r="D115" i="1"/>
  <c r="F85" i="3"/>
  <c r="F115" i="3"/>
  <c r="F96" i="3"/>
  <c r="L16" i="3"/>
  <c r="L17" i="3"/>
  <c r="L18" i="3"/>
  <c r="L19" i="3"/>
  <c r="F69" i="3"/>
  <c r="N17" i="3"/>
  <c r="N18" i="3"/>
  <c r="N19" i="3"/>
  <c r="N16" i="3"/>
  <c r="F81" i="3"/>
  <c r="F93" i="3"/>
  <c r="G3" i="1"/>
  <c r="N18" i="1"/>
  <c r="N24" i="1"/>
  <c r="Q24" i="1" s="1"/>
  <c r="F74" i="1"/>
  <c r="F68" i="1"/>
  <c r="F70" i="1"/>
  <c r="C124" i="1"/>
  <c r="C107" i="1"/>
  <c r="C98" i="1"/>
  <c r="L17" i="1" s="1"/>
  <c r="C108" i="1"/>
  <c r="C96" i="1"/>
  <c r="C126" i="1"/>
  <c r="C125" i="1"/>
  <c r="C117" i="1"/>
  <c r="C120" i="1"/>
  <c r="C99" i="1"/>
  <c r="C102" i="1"/>
  <c r="C105" i="1"/>
  <c r="C111" i="1"/>
  <c r="C114" i="1"/>
  <c r="C115" i="1"/>
  <c r="C118" i="1"/>
  <c r="C121" i="1"/>
  <c r="C100" i="1"/>
  <c r="L16" i="1" s="1"/>
  <c r="C103" i="1"/>
  <c r="C106" i="1"/>
  <c r="C109" i="1"/>
  <c r="C112" i="1"/>
  <c r="C97" i="1"/>
  <c r="C123" i="1"/>
  <c r="C116" i="1"/>
  <c r="C119" i="1"/>
  <c r="C122" i="1"/>
  <c r="C101" i="1"/>
  <c r="C104" i="1"/>
  <c r="C110" i="1"/>
  <c r="C113" i="1"/>
  <c r="F124" i="1"/>
  <c r="F116" i="1"/>
  <c r="F122" i="1"/>
  <c r="F101" i="1"/>
  <c r="F104" i="1"/>
  <c r="F110" i="1"/>
  <c r="F113" i="1"/>
  <c r="F126" i="1"/>
  <c r="F125" i="1"/>
  <c r="F117" i="1"/>
  <c r="F120" i="1"/>
  <c r="F99" i="1"/>
  <c r="F105" i="1"/>
  <c r="F114" i="1"/>
  <c r="F115" i="1"/>
  <c r="F118" i="1"/>
  <c r="F121" i="1"/>
  <c r="F103" i="1"/>
  <c r="F106" i="1"/>
  <c r="F109" i="1"/>
  <c r="F97" i="1"/>
  <c r="N29" i="3" l="1"/>
  <c r="L29" i="3"/>
  <c r="F104" i="3"/>
  <c r="M18" i="3"/>
  <c r="F99" i="3"/>
  <c r="F108" i="3"/>
  <c r="F107" i="3"/>
  <c r="F111" i="3"/>
  <c r="F120" i="3"/>
  <c r="F119" i="3"/>
  <c r="F123" i="3"/>
  <c r="F98" i="3"/>
  <c r="O16" i="3" s="1"/>
  <c r="S16" i="3" s="1"/>
  <c r="M16" i="3"/>
  <c r="F102" i="3"/>
  <c r="F106" i="3"/>
  <c r="M17" i="3"/>
  <c r="F110" i="3"/>
  <c r="F114" i="3"/>
  <c r="F118" i="3"/>
  <c r="F122" i="3"/>
  <c r="F126" i="3"/>
  <c r="F101" i="3"/>
  <c r="F116" i="3"/>
  <c r="F105" i="3"/>
  <c r="F103" i="3"/>
  <c r="F113" i="3"/>
  <c r="F124" i="3"/>
  <c r="F117" i="3"/>
  <c r="F97" i="3"/>
  <c r="M19" i="3"/>
  <c r="F125" i="3"/>
  <c r="F100" i="3"/>
  <c r="F109" i="3"/>
  <c r="F112" i="3"/>
  <c r="F121" i="3"/>
  <c r="L19" i="1"/>
  <c r="L18" i="1"/>
  <c r="F102" i="1"/>
  <c r="M19" i="1"/>
  <c r="M18" i="1"/>
  <c r="F100" i="1"/>
  <c r="O16" i="1" s="1"/>
  <c r="S16" i="1" s="1"/>
  <c r="M16" i="1"/>
  <c r="F98" i="1"/>
  <c r="O17" i="1" s="1"/>
  <c r="M17" i="1"/>
  <c r="P18" i="1"/>
  <c r="Q16" i="3" l="1"/>
  <c r="R16" i="3"/>
  <c r="O19" i="3"/>
  <c r="Q17" i="1"/>
  <c r="R17" i="1"/>
  <c r="S17" i="1"/>
  <c r="Q16" i="1"/>
  <c r="R16" i="1"/>
  <c r="M29" i="3"/>
  <c r="Q29" i="3" s="1"/>
  <c r="O17" i="3"/>
  <c r="O18" i="3"/>
  <c r="O18" i="1"/>
  <c r="O19" i="1"/>
  <c r="P19" i="1"/>
  <c r="P16" i="1"/>
  <c r="P17" i="1"/>
  <c r="Q18" i="3" l="1"/>
  <c r="R18" i="3"/>
  <c r="S18" i="3"/>
  <c r="Q17" i="3"/>
  <c r="R17" i="3"/>
  <c r="S17" i="3"/>
  <c r="Q19" i="3"/>
  <c r="R29" i="3" s="1"/>
  <c r="R19" i="3"/>
  <c r="S19" i="3"/>
  <c r="Q19" i="1"/>
  <c r="R19" i="1"/>
  <c r="S19" i="1"/>
  <c r="Q18" i="1"/>
  <c r="R18" i="1"/>
  <c r="S18" i="1"/>
  <c r="P17" i="3"/>
  <c r="R24" i="1" l="1"/>
  <c r="P16" i="3"/>
  <c r="P19" i="3"/>
  <c r="P18" i="3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Jerald</author>
  </authors>
  <commentList>
    <comment ref="F6" authorId="0" shapeId="0" xr:uid="{09F9883E-E6C5-40B6-99A8-D7E316B7174F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Attack^2 / (Attack + Defence)
</t>
        </r>
      </text>
    </comment>
    <comment ref="G6" authorId="0" shapeId="0" xr:uid="{E8F39591-C4F8-4CD2-89E1-B1F7E7F6C8C3}">
      <text>
        <r>
          <rPr>
            <b/>
            <u/>
            <sz val="9"/>
            <color indexed="81"/>
            <rFont val="Tahoma"/>
            <family val="2"/>
          </rPr>
          <t>Experience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(8 * (Level^3)) / 4</t>
        </r>
      </text>
    </comment>
    <comment ref="P15" authorId="0" shapeId="0" xr:uid="{72EB1685-7A0A-46EA-A335-180CDD9537FF}">
      <text>
        <r>
          <rPr>
            <b/>
            <u/>
            <sz val="9"/>
            <color indexed="81"/>
            <rFont val="Tahoma"/>
            <family val="2"/>
          </rPr>
          <t>Damage Received by Mob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Percentage of Player's defence over total team's defence * Damage dealt by monster
- Allows player who scales high defence to receive lesser damage from monster</t>
        </r>
      </text>
    </comment>
    <comment ref="O28" authorId="0" shapeId="0" xr:uid="{29E26A46-8796-48BD-9F84-BEE0F2C92373}">
      <text>
        <r>
          <rPr>
            <b/>
            <u/>
            <sz val="9"/>
            <color indexed="81"/>
            <rFont val="Tahoma"/>
            <family val="2"/>
          </rPr>
          <t>Scaling</t>
        </r>
        <r>
          <rPr>
            <sz val="9"/>
            <color indexed="81"/>
            <rFont val="Tahoma"/>
            <family val="2"/>
          </rPr>
          <t xml:space="preserve">
Scaling multipler * Number of players</t>
        </r>
      </text>
    </comment>
    <comment ref="P29" authorId="0" shapeId="0" xr:uid="{F1319FFD-0C41-44AF-874C-B4D7CA662438}">
      <text>
        <r>
          <rPr>
            <b/>
            <u/>
            <sz val="9"/>
            <color indexed="81"/>
            <rFont val="Tahoma"/>
            <family val="2"/>
          </rPr>
          <t>Exp Gained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(Level^2) * 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29" authorId="0" shapeId="0" xr:uid="{510A2B3B-162B-46AE-B7B6-554133BFFF0D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Attack^2 / (Attack + Defence)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Jerald</author>
  </authors>
  <commentList>
    <comment ref="F6" authorId="0" shapeId="0" xr:uid="{89E27D02-8219-41AB-98A7-54924DE94F7A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 xml:space="preserve">Attack^2 / (Attack + Defence)
</t>
        </r>
      </text>
    </comment>
    <comment ref="G6" authorId="0" shapeId="0" xr:uid="{ECDAE1E8-B640-4E7A-B724-A675C2D82C6B}">
      <text>
        <r>
          <rPr>
            <b/>
            <u/>
            <sz val="9"/>
            <color indexed="81"/>
            <rFont val="Tahoma"/>
            <family val="2"/>
          </rPr>
          <t>Experience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(8 * (Level^3)) / 4</t>
        </r>
      </text>
    </comment>
    <comment ref="P15" authorId="0" shapeId="0" xr:uid="{7F014160-28CB-4923-97CC-7B5929543E39}">
      <text>
        <r>
          <rPr>
            <b/>
            <u/>
            <sz val="9"/>
            <color indexed="81"/>
            <rFont val="Tahoma"/>
            <family val="2"/>
          </rPr>
          <t>Damage Received by Mob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Percentage of Player's defence over total team's defence * Damage dealt by monster
- Allows player who scales high defence to receive lesser damage from monster</t>
        </r>
      </text>
    </comment>
    <comment ref="O23" authorId="0" shapeId="0" xr:uid="{3DA3A35F-1290-4D2E-BDC6-AD42FD9432ED}">
      <text>
        <r>
          <rPr>
            <b/>
            <u/>
            <sz val="9"/>
            <color indexed="81"/>
            <rFont val="Tahoma"/>
            <family val="2"/>
          </rPr>
          <t>Scaling</t>
        </r>
        <r>
          <rPr>
            <sz val="9"/>
            <color indexed="81"/>
            <rFont val="Tahoma"/>
            <family val="2"/>
          </rPr>
          <t xml:space="preserve">
Scaling multipler * Number of players</t>
        </r>
      </text>
    </comment>
    <comment ref="P24" authorId="0" shapeId="0" xr:uid="{FDF4D623-1F50-4E81-A762-19B30506CC4B}">
      <text>
        <r>
          <rPr>
            <b/>
            <u/>
            <sz val="9"/>
            <color indexed="81"/>
            <rFont val="Tahoma"/>
            <family val="2"/>
          </rPr>
          <t>Exp Gained</t>
        </r>
        <r>
          <rPr>
            <b/>
            <sz val="9"/>
            <color indexed="81"/>
            <rFont val="Tahoma"/>
            <charset val="1"/>
          </rPr>
          <t xml:space="preserve">
</t>
        </r>
        <r>
          <rPr>
            <sz val="9"/>
            <color indexed="81"/>
            <rFont val="Tahoma"/>
            <family val="2"/>
          </rPr>
          <t>(Level^2) * 4</t>
        </r>
        <r>
          <rPr>
            <sz val="9"/>
            <color indexed="81"/>
            <rFont val="Tahoma"/>
            <charset val="1"/>
          </rPr>
          <t xml:space="preserve">
</t>
        </r>
      </text>
    </comment>
    <comment ref="Q24" authorId="0" shapeId="0" xr:uid="{B05261B9-DD3E-4642-B716-03028AF95CD8}">
      <text>
        <r>
          <rPr>
            <b/>
            <u/>
            <sz val="9"/>
            <color indexed="81"/>
            <rFont val="Tahoma"/>
            <family val="2"/>
          </rPr>
          <t>Damage</t>
        </r>
        <r>
          <rPr>
            <b/>
            <sz val="9"/>
            <color indexed="81"/>
            <rFont val="Tahoma"/>
            <family val="2"/>
          </rPr>
          <t xml:space="preserve">
</t>
        </r>
        <r>
          <rPr>
            <sz val="9"/>
            <color indexed="81"/>
            <rFont val="Tahoma"/>
            <family val="2"/>
          </rPr>
          <t>Attack^2 / (Attack + Defence)</t>
        </r>
      </text>
    </comment>
  </commentList>
</comments>
</file>

<file path=xl/sharedStrings.xml><?xml version="1.0" encoding="utf-8"?>
<sst xmlns="http://schemas.openxmlformats.org/spreadsheetml/2006/main" count="101" uniqueCount="32">
  <si>
    <t>Player</t>
  </si>
  <si>
    <t>HP</t>
  </si>
  <si>
    <t>Attack</t>
  </si>
  <si>
    <t>Defence</t>
  </si>
  <si>
    <t>Experience</t>
  </si>
  <si>
    <t>Level</t>
  </si>
  <si>
    <t>Damage</t>
  </si>
  <si>
    <t>BASE STATS</t>
  </si>
  <si>
    <t>Advancement Bonuses</t>
  </si>
  <si>
    <t>XP Constant</t>
  </si>
  <si>
    <t>Monster Stats</t>
  </si>
  <si>
    <t>Range</t>
  </si>
  <si>
    <t>Party Members</t>
  </si>
  <si>
    <t>Multiplier</t>
  </si>
  <si>
    <t>Skills</t>
  </si>
  <si>
    <t>Skills Damage</t>
  </si>
  <si>
    <t>skillOne</t>
  </si>
  <si>
    <t>skillTwo</t>
  </si>
  <si>
    <t>skillThree</t>
  </si>
  <si>
    <t>Exp</t>
  </si>
  <si>
    <t>Monsters Needed</t>
  </si>
  <si>
    <t># of turns to kill</t>
  </si>
  <si>
    <t>Received</t>
  </si>
  <si>
    <t>Scaling</t>
  </si>
  <si>
    <t>Base Mob Stats</t>
  </si>
  <si>
    <t>Per stage</t>
  </si>
  <si>
    <t>Fictitious Gear</t>
  </si>
  <si>
    <t>Dungeon</t>
  </si>
  <si>
    <t>Area</t>
  </si>
  <si>
    <t>Time (Hours)</t>
  </si>
  <si>
    <t>Time (Days) to cap level</t>
  </si>
  <si>
    <t>Chance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</si>
</sst>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0000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b/>
      <u/>
      <sz val="9"/>
      <color indexed="81"/>
      <name val="Tahoma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1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46">
    <xf numFmtId="0" fontId="0" fillId="0" borderId="0" xfId="0"/>
    <xf numFmtId="0" fontId="1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0" fillId="3" borderId="1" xfId="0" applyFill="1" applyBorder="1" applyAlignment="1">
      <alignment horizontal="center"/>
    </xf>
    <xf numFmtId="1" fontId="0" fillId="0" borderId="1" xfId="0" applyNumberFormat="1" applyBorder="1" applyAlignment="1">
      <alignment horizontal="center" vertical="center"/>
    </xf>
    <xf numFmtId="0" fontId="1" fillId="6" borderId="1" xfId="0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/>
    </xf>
    <xf numFmtId="9" fontId="0" fillId="0" borderId="1" xfId="1" applyFont="1" applyBorder="1" applyAlignment="1">
      <alignment horizontal="center"/>
    </xf>
    <xf numFmtId="0" fontId="0" fillId="0" borderId="2" xfId="0" applyFont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1" fontId="0" fillId="0" borderId="1" xfId="0" applyNumberFormat="1" applyFont="1" applyBorder="1" applyAlignment="1">
      <alignment horizontal="center"/>
    </xf>
    <xf numFmtId="0" fontId="1" fillId="0" borderId="0" xfId="0" applyFont="1" applyBorder="1" applyAlignment="1">
      <alignment horizontal="center"/>
    </xf>
    <xf numFmtId="0" fontId="1" fillId="2" borderId="5" xfId="0" applyFon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/>
    </xf>
    <xf numFmtId="0" fontId="1" fillId="0" borderId="1" xfId="0" applyFont="1" applyBorder="1" applyAlignment="1">
      <alignment horizontal="center"/>
    </xf>
    <xf numFmtId="2" fontId="0" fillId="0" borderId="4" xfId="0" applyNumberFormat="1" applyBorder="1" applyAlignment="1">
      <alignment horizontal="center"/>
    </xf>
    <xf numFmtId="0" fontId="1" fillId="5" borderId="1" xfId="0" applyFont="1" applyFill="1" applyBorder="1" applyAlignment="1">
      <alignment horizontal="center"/>
    </xf>
    <xf numFmtId="0" fontId="1" fillId="4" borderId="1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4" borderId="2" xfId="0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1" fillId="4" borderId="4" xfId="0" applyFont="1" applyFill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6" borderId="1" xfId="0" applyFont="1" applyFill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1" fillId="8" borderId="1" xfId="0" applyFont="1" applyFill="1" applyBorder="1" applyAlignment="1">
      <alignment horizontal="center" vertical="center"/>
    </xf>
    <xf numFmtId="0" fontId="1" fillId="7" borderId="1" xfId="0" applyFont="1" applyFill="1" applyBorder="1" applyAlignment="1">
      <alignment horizontal="center"/>
    </xf>
    <xf numFmtId="1" fontId="0" fillId="0" borderId="5" xfId="0" applyNumberFormat="1" applyBorder="1" applyAlignment="1">
      <alignment horizontal="center" vertical="center"/>
    </xf>
    <xf numFmtId="0" fontId="1" fillId="4" borderId="1" xfId="0" applyFont="1" applyFill="1" applyBorder="1" applyAlignment="1">
      <alignment horizontal="center" vertical="center"/>
    </xf>
    <xf numFmtId="0" fontId="0" fillId="0" borderId="1" xfId="0" applyFont="1" applyBorder="1" applyAlignment="1">
      <alignment horizontal="center"/>
    </xf>
    <xf numFmtId="0" fontId="1" fillId="7" borderId="2" xfId="0" applyFont="1" applyFill="1" applyBorder="1" applyAlignment="1">
      <alignment horizontal="center"/>
    </xf>
    <xf numFmtId="0" fontId="1" fillId="7" borderId="4" xfId="0" applyFont="1" applyFill="1" applyBorder="1" applyAlignment="1">
      <alignment horizontal="center"/>
    </xf>
    <xf numFmtId="9" fontId="0" fillId="9" borderId="1" xfId="1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10" borderId="1" xfId="0" applyFont="1" applyFill="1" applyBorder="1" applyAlignment="1">
      <alignment horizontal="center"/>
    </xf>
    <xf numFmtId="0" fontId="1" fillId="9" borderId="4" xfId="0" applyFont="1" applyFill="1" applyBorder="1" applyAlignment="1">
      <alignment horizontal="center" vertical="center"/>
    </xf>
    <xf numFmtId="0" fontId="1" fillId="9" borderId="1" xfId="0" applyFont="1" applyFill="1" applyBorder="1" applyAlignment="1">
      <alignment horizontal="center" vertical="center"/>
    </xf>
    <xf numFmtId="0" fontId="1" fillId="10" borderId="2" xfId="0" applyFont="1" applyFill="1" applyBorder="1" applyAlignment="1">
      <alignment horizontal="center"/>
    </xf>
    <xf numFmtId="0" fontId="1" fillId="10" borderId="3" xfId="0" applyFont="1" applyFill="1" applyBorder="1" applyAlignment="1">
      <alignment horizontal="center"/>
    </xf>
    <xf numFmtId="0" fontId="1" fillId="10" borderId="4" xfId="0" applyFont="1" applyFill="1" applyBorder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Static!$G$6</c:f>
              <c:strCache>
                <c:ptCount val="1"/>
                <c:pt idx="0">
                  <c:v>Experience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Static!$G$7:$G$126</c:f>
              <c:numCache>
                <c:formatCode>0</c:formatCode>
                <c:ptCount val="120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  <c:pt idx="8">
                  <c:v>1458</c:v>
                </c:pt>
                <c:pt idx="9">
                  <c:v>2000</c:v>
                </c:pt>
                <c:pt idx="10">
                  <c:v>2662</c:v>
                </c:pt>
                <c:pt idx="11">
                  <c:v>3456</c:v>
                </c:pt>
                <c:pt idx="12">
                  <c:v>4394</c:v>
                </c:pt>
                <c:pt idx="13">
                  <c:v>5488</c:v>
                </c:pt>
                <c:pt idx="14">
                  <c:v>6750</c:v>
                </c:pt>
                <c:pt idx="15">
                  <c:v>8192</c:v>
                </c:pt>
                <c:pt idx="16">
                  <c:v>9826</c:v>
                </c:pt>
                <c:pt idx="17">
                  <c:v>11664</c:v>
                </c:pt>
                <c:pt idx="18">
                  <c:v>13718</c:v>
                </c:pt>
                <c:pt idx="19">
                  <c:v>16000</c:v>
                </c:pt>
                <c:pt idx="20">
                  <c:v>18522</c:v>
                </c:pt>
                <c:pt idx="21">
                  <c:v>21296</c:v>
                </c:pt>
                <c:pt idx="22">
                  <c:v>24334</c:v>
                </c:pt>
                <c:pt idx="23">
                  <c:v>27648</c:v>
                </c:pt>
                <c:pt idx="24">
                  <c:v>31250</c:v>
                </c:pt>
                <c:pt idx="25">
                  <c:v>35152</c:v>
                </c:pt>
                <c:pt idx="26">
                  <c:v>39366</c:v>
                </c:pt>
                <c:pt idx="27">
                  <c:v>43904</c:v>
                </c:pt>
                <c:pt idx="28">
                  <c:v>48778</c:v>
                </c:pt>
                <c:pt idx="29">
                  <c:v>54000</c:v>
                </c:pt>
                <c:pt idx="30">
                  <c:v>59582</c:v>
                </c:pt>
                <c:pt idx="31">
                  <c:v>65536</c:v>
                </c:pt>
                <c:pt idx="32">
                  <c:v>71874</c:v>
                </c:pt>
                <c:pt idx="33">
                  <c:v>78608</c:v>
                </c:pt>
                <c:pt idx="34">
                  <c:v>85750</c:v>
                </c:pt>
                <c:pt idx="35">
                  <c:v>93312</c:v>
                </c:pt>
                <c:pt idx="36">
                  <c:v>101306</c:v>
                </c:pt>
                <c:pt idx="37">
                  <c:v>109744</c:v>
                </c:pt>
                <c:pt idx="38">
                  <c:v>118638</c:v>
                </c:pt>
                <c:pt idx="39">
                  <c:v>128000</c:v>
                </c:pt>
                <c:pt idx="40">
                  <c:v>137842</c:v>
                </c:pt>
                <c:pt idx="41">
                  <c:v>148176</c:v>
                </c:pt>
                <c:pt idx="42">
                  <c:v>159014</c:v>
                </c:pt>
                <c:pt idx="43">
                  <c:v>170368</c:v>
                </c:pt>
                <c:pt idx="44">
                  <c:v>182250</c:v>
                </c:pt>
                <c:pt idx="45">
                  <c:v>194672</c:v>
                </c:pt>
                <c:pt idx="46">
                  <c:v>207646</c:v>
                </c:pt>
                <c:pt idx="47">
                  <c:v>221184</c:v>
                </c:pt>
                <c:pt idx="48">
                  <c:v>235298</c:v>
                </c:pt>
                <c:pt idx="49">
                  <c:v>250000</c:v>
                </c:pt>
                <c:pt idx="50">
                  <c:v>265302</c:v>
                </c:pt>
                <c:pt idx="51">
                  <c:v>281216</c:v>
                </c:pt>
                <c:pt idx="52">
                  <c:v>297754</c:v>
                </c:pt>
                <c:pt idx="53">
                  <c:v>314928</c:v>
                </c:pt>
                <c:pt idx="54">
                  <c:v>332750</c:v>
                </c:pt>
                <c:pt idx="55">
                  <c:v>351232</c:v>
                </c:pt>
                <c:pt idx="56">
                  <c:v>370386</c:v>
                </c:pt>
                <c:pt idx="57">
                  <c:v>390224</c:v>
                </c:pt>
                <c:pt idx="58">
                  <c:v>410758</c:v>
                </c:pt>
                <c:pt idx="59">
                  <c:v>432000</c:v>
                </c:pt>
                <c:pt idx="60">
                  <c:v>453962</c:v>
                </c:pt>
                <c:pt idx="61">
                  <c:v>476656</c:v>
                </c:pt>
                <c:pt idx="62">
                  <c:v>500094</c:v>
                </c:pt>
                <c:pt idx="63">
                  <c:v>524288</c:v>
                </c:pt>
                <c:pt idx="64">
                  <c:v>549250</c:v>
                </c:pt>
                <c:pt idx="65">
                  <c:v>574992</c:v>
                </c:pt>
                <c:pt idx="66">
                  <c:v>601526</c:v>
                </c:pt>
                <c:pt idx="67">
                  <c:v>628864</c:v>
                </c:pt>
                <c:pt idx="68">
                  <c:v>657018</c:v>
                </c:pt>
                <c:pt idx="69">
                  <c:v>686000</c:v>
                </c:pt>
                <c:pt idx="70">
                  <c:v>715822</c:v>
                </c:pt>
                <c:pt idx="71">
                  <c:v>746496</c:v>
                </c:pt>
                <c:pt idx="72">
                  <c:v>778034</c:v>
                </c:pt>
                <c:pt idx="73">
                  <c:v>810448</c:v>
                </c:pt>
                <c:pt idx="74">
                  <c:v>843750</c:v>
                </c:pt>
                <c:pt idx="75">
                  <c:v>877952</c:v>
                </c:pt>
                <c:pt idx="76">
                  <c:v>913066</c:v>
                </c:pt>
                <c:pt idx="77">
                  <c:v>949104</c:v>
                </c:pt>
                <c:pt idx="78">
                  <c:v>986078</c:v>
                </c:pt>
                <c:pt idx="79">
                  <c:v>1024000</c:v>
                </c:pt>
                <c:pt idx="80">
                  <c:v>1062882</c:v>
                </c:pt>
                <c:pt idx="81">
                  <c:v>1102736</c:v>
                </c:pt>
                <c:pt idx="82">
                  <c:v>1143574</c:v>
                </c:pt>
                <c:pt idx="83">
                  <c:v>1185408</c:v>
                </c:pt>
                <c:pt idx="84">
                  <c:v>1228250</c:v>
                </c:pt>
                <c:pt idx="85">
                  <c:v>1272112</c:v>
                </c:pt>
                <c:pt idx="86">
                  <c:v>1317006</c:v>
                </c:pt>
                <c:pt idx="87">
                  <c:v>1362944</c:v>
                </c:pt>
                <c:pt idx="88">
                  <c:v>1409938</c:v>
                </c:pt>
                <c:pt idx="89">
                  <c:v>1458000</c:v>
                </c:pt>
                <c:pt idx="90">
                  <c:v>1507142</c:v>
                </c:pt>
                <c:pt idx="91">
                  <c:v>1557376</c:v>
                </c:pt>
                <c:pt idx="92">
                  <c:v>1608714</c:v>
                </c:pt>
                <c:pt idx="93">
                  <c:v>1661168</c:v>
                </c:pt>
                <c:pt idx="94">
                  <c:v>1714750</c:v>
                </c:pt>
                <c:pt idx="95">
                  <c:v>1769472</c:v>
                </c:pt>
                <c:pt idx="96">
                  <c:v>1825346</c:v>
                </c:pt>
                <c:pt idx="97">
                  <c:v>1882384</c:v>
                </c:pt>
                <c:pt idx="98">
                  <c:v>1940598</c:v>
                </c:pt>
                <c:pt idx="99">
                  <c:v>2000000</c:v>
                </c:pt>
                <c:pt idx="100">
                  <c:v>2060602</c:v>
                </c:pt>
                <c:pt idx="101">
                  <c:v>2122416</c:v>
                </c:pt>
                <c:pt idx="102">
                  <c:v>2185454</c:v>
                </c:pt>
                <c:pt idx="103">
                  <c:v>2249728</c:v>
                </c:pt>
                <c:pt idx="104">
                  <c:v>2315250</c:v>
                </c:pt>
                <c:pt idx="105">
                  <c:v>2382032</c:v>
                </c:pt>
                <c:pt idx="106">
                  <c:v>2450086</c:v>
                </c:pt>
                <c:pt idx="107">
                  <c:v>2519424</c:v>
                </c:pt>
                <c:pt idx="108">
                  <c:v>2590058</c:v>
                </c:pt>
                <c:pt idx="109">
                  <c:v>2662000</c:v>
                </c:pt>
                <c:pt idx="110">
                  <c:v>2735262</c:v>
                </c:pt>
                <c:pt idx="111">
                  <c:v>2809856</c:v>
                </c:pt>
                <c:pt idx="112">
                  <c:v>2885794</c:v>
                </c:pt>
                <c:pt idx="113">
                  <c:v>2963088</c:v>
                </c:pt>
                <c:pt idx="114">
                  <c:v>3041750</c:v>
                </c:pt>
                <c:pt idx="115">
                  <c:v>3121792</c:v>
                </c:pt>
                <c:pt idx="116">
                  <c:v>3203226</c:v>
                </c:pt>
                <c:pt idx="117">
                  <c:v>3286064</c:v>
                </c:pt>
                <c:pt idx="118">
                  <c:v>3370318</c:v>
                </c:pt>
                <c:pt idx="119">
                  <c:v>3456000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EDF-4AE4-BA1E-A457DCA223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8175"/>
        <c:axId val="209380671"/>
      </c:scatterChart>
      <c:valAx>
        <c:axId val="2093781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671"/>
        <c:crosses val="autoZero"/>
        <c:crossBetween val="midCat"/>
      </c:valAx>
      <c:valAx>
        <c:axId val="2093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Static!$C$6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Static!$C$7:$C$126</c:f>
              <c:numCache>
                <c:formatCode>General</c:formatCode>
                <c:ptCount val="120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170</c:v>
                </c:pt>
                <c:pt idx="14">
                  <c:v>175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  <c:pt idx="24">
                  <c:v>225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250</c:v>
                </c:pt>
                <c:pt idx="30">
                  <c:v>255</c:v>
                </c:pt>
                <c:pt idx="31">
                  <c:v>260</c:v>
                </c:pt>
                <c:pt idx="32">
                  <c:v>265</c:v>
                </c:pt>
                <c:pt idx="33">
                  <c:v>270</c:v>
                </c:pt>
                <c:pt idx="34">
                  <c:v>275</c:v>
                </c:pt>
                <c:pt idx="35">
                  <c:v>280</c:v>
                </c:pt>
                <c:pt idx="36">
                  <c:v>285</c:v>
                </c:pt>
                <c:pt idx="37">
                  <c:v>290</c:v>
                </c:pt>
                <c:pt idx="38">
                  <c:v>295</c:v>
                </c:pt>
                <c:pt idx="39">
                  <c:v>300</c:v>
                </c:pt>
                <c:pt idx="40">
                  <c:v>305</c:v>
                </c:pt>
                <c:pt idx="41">
                  <c:v>310</c:v>
                </c:pt>
                <c:pt idx="42">
                  <c:v>315</c:v>
                </c:pt>
                <c:pt idx="43">
                  <c:v>320</c:v>
                </c:pt>
                <c:pt idx="44">
                  <c:v>325</c:v>
                </c:pt>
                <c:pt idx="45">
                  <c:v>330</c:v>
                </c:pt>
                <c:pt idx="46">
                  <c:v>335</c:v>
                </c:pt>
                <c:pt idx="47">
                  <c:v>340</c:v>
                </c:pt>
                <c:pt idx="48">
                  <c:v>345</c:v>
                </c:pt>
                <c:pt idx="49">
                  <c:v>350</c:v>
                </c:pt>
                <c:pt idx="50">
                  <c:v>355</c:v>
                </c:pt>
                <c:pt idx="51">
                  <c:v>360</c:v>
                </c:pt>
                <c:pt idx="52">
                  <c:v>365</c:v>
                </c:pt>
                <c:pt idx="53">
                  <c:v>370</c:v>
                </c:pt>
                <c:pt idx="54">
                  <c:v>375</c:v>
                </c:pt>
                <c:pt idx="55">
                  <c:v>380</c:v>
                </c:pt>
                <c:pt idx="56">
                  <c:v>385</c:v>
                </c:pt>
                <c:pt idx="57">
                  <c:v>390</c:v>
                </c:pt>
                <c:pt idx="58">
                  <c:v>395</c:v>
                </c:pt>
                <c:pt idx="59">
                  <c:v>400</c:v>
                </c:pt>
                <c:pt idx="60">
                  <c:v>405</c:v>
                </c:pt>
                <c:pt idx="61">
                  <c:v>410</c:v>
                </c:pt>
                <c:pt idx="62">
                  <c:v>415</c:v>
                </c:pt>
                <c:pt idx="63">
                  <c:v>420</c:v>
                </c:pt>
                <c:pt idx="64">
                  <c:v>425</c:v>
                </c:pt>
                <c:pt idx="65">
                  <c:v>430</c:v>
                </c:pt>
                <c:pt idx="66">
                  <c:v>435</c:v>
                </c:pt>
                <c:pt idx="67">
                  <c:v>440</c:v>
                </c:pt>
                <c:pt idx="68">
                  <c:v>445</c:v>
                </c:pt>
                <c:pt idx="69">
                  <c:v>450</c:v>
                </c:pt>
                <c:pt idx="70">
                  <c:v>455</c:v>
                </c:pt>
                <c:pt idx="71">
                  <c:v>460</c:v>
                </c:pt>
                <c:pt idx="72">
                  <c:v>465</c:v>
                </c:pt>
                <c:pt idx="73">
                  <c:v>470</c:v>
                </c:pt>
                <c:pt idx="74">
                  <c:v>475</c:v>
                </c:pt>
                <c:pt idx="75">
                  <c:v>480</c:v>
                </c:pt>
                <c:pt idx="76">
                  <c:v>485</c:v>
                </c:pt>
                <c:pt idx="77">
                  <c:v>490</c:v>
                </c:pt>
                <c:pt idx="78">
                  <c:v>495</c:v>
                </c:pt>
                <c:pt idx="79">
                  <c:v>500</c:v>
                </c:pt>
                <c:pt idx="80">
                  <c:v>505</c:v>
                </c:pt>
                <c:pt idx="81">
                  <c:v>510</c:v>
                </c:pt>
                <c:pt idx="82">
                  <c:v>515</c:v>
                </c:pt>
                <c:pt idx="83">
                  <c:v>520</c:v>
                </c:pt>
                <c:pt idx="84">
                  <c:v>525</c:v>
                </c:pt>
                <c:pt idx="85">
                  <c:v>530</c:v>
                </c:pt>
                <c:pt idx="86">
                  <c:v>535</c:v>
                </c:pt>
                <c:pt idx="87">
                  <c:v>540</c:v>
                </c:pt>
                <c:pt idx="88">
                  <c:v>545</c:v>
                </c:pt>
                <c:pt idx="89">
                  <c:v>550</c:v>
                </c:pt>
                <c:pt idx="90">
                  <c:v>555</c:v>
                </c:pt>
                <c:pt idx="91">
                  <c:v>560</c:v>
                </c:pt>
                <c:pt idx="92">
                  <c:v>565</c:v>
                </c:pt>
                <c:pt idx="93">
                  <c:v>570</c:v>
                </c:pt>
                <c:pt idx="94">
                  <c:v>575</c:v>
                </c:pt>
                <c:pt idx="95">
                  <c:v>580</c:v>
                </c:pt>
                <c:pt idx="96">
                  <c:v>585</c:v>
                </c:pt>
                <c:pt idx="97">
                  <c:v>590</c:v>
                </c:pt>
                <c:pt idx="98">
                  <c:v>595</c:v>
                </c:pt>
                <c:pt idx="99">
                  <c:v>600</c:v>
                </c:pt>
                <c:pt idx="100">
                  <c:v>605</c:v>
                </c:pt>
                <c:pt idx="101">
                  <c:v>610</c:v>
                </c:pt>
                <c:pt idx="102">
                  <c:v>615</c:v>
                </c:pt>
                <c:pt idx="103">
                  <c:v>620</c:v>
                </c:pt>
                <c:pt idx="104">
                  <c:v>625</c:v>
                </c:pt>
                <c:pt idx="105">
                  <c:v>630</c:v>
                </c:pt>
                <c:pt idx="106">
                  <c:v>635</c:v>
                </c:pt>
                <c:pt idx="107">
                  <c:v>640</c:v>
                </c:pt>
                <c:pt idx="108">
                  <c:v>645</c:v>
                </c:pt>
                <c:pt idx="109">
                  <c:v>650</c:v>
                </c:pt>
                <c:pt idx="110">
                  <c:v>655</c:v>
                </c:pt>
                <c:pt idx="111">
                  <c:v>660</c:v>
                </c:pt>
                <c:pt idx="112">
                  <c:v>665</c:v>
                </c:pt>
                <c:pt idx="113">
                  <c:v>670</c:v>
                </c:pt>
                <c:pt idx="114">
                  <c:v>675</c:v>
                </c:pt>
                <c:pt idx="115">
                  <c:v>680</c:v>
                </c:pt>
                <c:pt idx="116">
                  <c:v>685</c:v>
                </c:pt>
                <c:pt idx="117">
                  <c:v>690</c:v>
                </c:pt>
                <c:pt idx="118">
                  <c:v>695</c:v>
                </c:pt>
                <c:pt idx="119">
                  <c:v>700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FF2-48D2-81A0-466F45178E6A}"/>
            </c:ext>
          </c:extLst>
        </c:ser>
        <c:ser>
          <c:idx val="2"/>
          <c:order val="1"/>
          <c:tx>
            <c:strRef>
              <c:f>Static!$D$6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Static!$D$7:$D$126</c:f>
              <c:numCache>
                <c:formatCode>General</c:formatCode>
                <c:ptCount val="120"/>
                <c:pt idx="0">
                  <c:v>10</c:v>
                </c:pt>
                <c:pt idx="1">
                  <c:v>13</c:v>
                </c:pt>
                <c:pt idx="2">
                  <c:v>16</c:v>
                </c:pt>
                <c:pt idx="3">
                  <c:v>19</c:v>
                </c:pt>
                <c:pt idx="4">
                  <c:v>22</c:v>
                </c:pt>
                <c:pt idx="5">
                  <c:v>25</c:v>
                </c:pt>
                <c:pt idx="6">
                  <c:v>28</c:v>
                </c:pt>
                <c:pt idx="7">
                  <c:v>31</c:v>
                </c:pt>
                <c:pt idx="8">
                  <c:v>34</c:v>
                </c:pt>
                <c:pt idx="9">
                  <c:v>37</c:v>
                </c:pt>
                <c:pt idx="10">
                  <c:v>40</c:v>
                </c:pt>
                <c:pt idx="11">
                  <c:v>43</c:v>
                </c:pt>
                <c:pt idx="12">
                  <c:v>46</c:v>
                </c:pt>
                <c:pt idx="13">
                  <c:v>49</c:v>
                </c:pt>
                <c:pt idx="14">
                  <c:v>52</c:v>
                </c:pt>
                <c:pt idx="15">
                  <c:v>55</c:v>
                </c:pt>
                <c:pt idx="16">
                  <c:v>58</c:v>
                </c:pt>
                <c:pt idx="17">
                  <c:v>61</c:v>
                </c:pt>
                <c:pt idx="18">
                  <c:v>64</c:v>
                </c:pt>
                <c:pt idx="19">
                  <c:v>67</c:v>
                </c:pt>
                <c:pt idx="20">
                  <c:v>70</c:v>
                </c:pt>
                <c:pt idx="21">
                  <c:v>73</c:v>
                </c:pt>
                <c:pt idx="22">
                  <c:v>76</c:v>
                </c:pt>
                <c:pt idx="23">
                  <c:v>79</c:v>
                </c:pt>
                <c:pt idx="24">
                  <c:v>82</c:v>
                </c:pt>
                <c:pt idx="25">
                  <c:v>85</c:v>
                </c:pt>
                <c:pt idx="26">
                  <c:v>88</c:v>
                </c:pt>
                <c:pt idx="27">
                  <c:v>91</c:v>
                </c:pt>
                <c:pt idx="28">
                  <c:v>94</c:v>
                </c:pt>
                <c:pt idx="29">
                  <c:v>97</c:v>
                </c:pt>
                <c:pt idx="30">
                  <c:v>100</c:v>
                </c:pt>
                <c:pt idx="31">
                  <c:v>103</c:v>
                </c:pt>
                <c:pt idx="32">
                  <c:v>106</c:v>
                </c:pt>
                <c:pt idx="33">
                  <c:v>109</c:v>
                </c:pt>
                <c:pt idx="34">
                  <c:v>112</c:v>
                </c:pt>
                <c:pt idx="35">
                  <c:v>115</c:v>
                </c:pt>
                <c:pt idx="36">
                  <c:v>118</c:v>
                </c:pt>
                <c:pt idx="37">
                  <c:v>121</c:v>
                </c:pt>
                <c:pt idx="38">
                  <c:v>124</c:v>
                </c:pt>
                <c:pt idx="39">
                  <c:v>127</c:v>
                </c:pt>
                <c:pt idx="40">
                  <c:v>130</c:v>
                </c:pt>
                <c:pt idx="41">
                  <c:v>133</c:v>
                </c:pt>
                <c:pt idx="42">
                  <c:v>136</c:v>
                </c:pt>
                <c:pt idx="43">
                  <c:v>139</c:v>
                </c:pt>
                <c:pt idx="44">
                  <c:v>142</c:v>
                </c:pt>
                <c:pt idx="45">
                  <c:v>145</c:v>
                </c:pt>
                <c:pt idx="46">
                  <c:v>148</c:v>
                </c:pt>
                <c:pt idx="47">
                  <c:v>151</c:v>
                </c:pt>
                <c:pt idx="48">
                  <c:v>154</c:v>
                </c:pt>
                <c:pt idx="49">
                  <c:v>157</c:v>
                </c:pt>
                <c:pt idx="50">
                  <c:v>160</c:v>
                </c:pt>
                <c:pt idx="51">
                  <c:v>163</c:v>
                </c:pt>
                <c:pt idx="52">
                  <c:v>166</c:v>
                </c:pt>
                <c:pt idx="53">
                  <c:v>169</c:v>
                </c:pt>
                <c:pt idx="54">
                  <c:v>172</c:v>
                </c:pt>
                <c:pt idx="55">
                  <c:v>175</c:v>
                </c:pt>
                <c:pt idx="56">
                  <c:v>178</c:v>
                </c:pt>
                <c:pt idx="57">
                  <c:v>181</c:v>
                </c:pt>
                <c:pt idx="58">
                  <c:v>184</c:v>
                </c:pt>
                <c:pt idx="59">
                  <c:v>187</c:v>
                </c:pt>
                <c:pt idx="60">
                  <c:v>190</c:v>
                </c:pt>
                <c:pt idx="61">
                  <c:v>193</c:v>
                </c:pt>
                <c:pt idx="62">
                  <c:v>196</c:v>
                </c:pt>
                <c:pt idx="63">
                  <c:v>199</c:v>
                </c:pt>
                <c:pt idx="64">
                  <c:v>202</c:v>
                </c:pt>
                <c:pt idx="65">
                  <c:v>205</c:v>
                </c:pt>
                <c:pt idx="66">
                  <c:v>208</c:v>
                </c:pt>
                <c:pt idx="67">
                  <c:v>211</c:v>
                </c:pt>
                <c:pt idx="68">
                  <c:v>214</c:v>
                </c:pt>
                <c:pt idx="69">
                  <c:v>217</c:v>
                </c:pt>
                <c:pt idx="70">
                  <c:v>220</c:v>
                </c:pt>
                <c:pt idx="71">
                  <c:v>223</c:v>
                </c:pt>
                <c:pt idx="72">
                  <c:v>226</c:v>
                </c:pt>
                <c:pt idx="73">
                  <c:v>229</c:v>
                </c:pt>
                <c:pt idx="74">
                  <c:v>232</c:v>
                </c:pt>
                <c:pt idx="75">
                  <c:v>235</c:v>
                </c:pt>
                <c:pt idx="76">
                  <c:v>238</c:v>
                </c:pt>
                <c:pt idx="77">
                  <c:v>241</c:v>
                </c:pt>
                <c:pt idx="78">
                  <c:v>244</c:v>
                </c:pt>
                <c:pt idx="79">
                  <c:v>247</c:v>
                </c:pt>
                <c:pt idx="80">
                  <c:v>250</c:v>
                </c:pt>
                <c:pt idx="81">
                  <c:v>253</c:v>
                </c:pt>
                <c:pt idx="82">
                  <c:v>256</c:v>
                </c:pt>
                <c:pt idx="83">
                  <c:v>259</c:v>
                </c:pt>
                <c:pt idx="84">
                  <c:v>262</c:v>
                </c:pt>
                <c:pt idx="85">
                  <c:v>265</c:v>
                </c:pt>
                <c:pt idx="86">
                  <c:v>268</c:v>
                </c:pt>
                <c:pt idx="87">
                  <c:v>271</c:v>
                </c:pt>
                <c:pt idx="88">
                  <c:v>274</c:v>
                </c:pt>
                <c:pt idx="89">
                  <c:v>277</c:v>
                </c:pt>
                <c:pt idx="90">
                  <c:v>280</c:v>
                </c:pt>
                <c:pt idx="91">
                  <c:v>283</c:v>
                </c:pt>
                <c:pt idx="92">
                  <c:v>286</c:v>
                </c:pt>
                <c:pt idx="93">
                  <c:v>289</c:v>
                </c:pt>
                <c:pt idx="94">
                  <c:v>292</c:v>
                </c:pt>
                <c:pt idx="95">
                  <c:v>295</c:v>
                </c:pt>
                <c:pt idx="96">
                  <c:v>298</c:v>
                </c:pt>
                <c:pt idx="97">
                  <c:v>301</c:v>
                </c:pt>
                <c:pt idx="98">
                  <c:v>304</c:v>
                </c:pt>
                <c:pt idx="99">
                  <c:v>307</c:v>
                </c:pt>
                <c:pt idx="100">
                  <c:v>310</c:v>
                </c:pt>
                <c:pt idx="101">
                  <c:v>313</c:v>
                </c:pt>
                <c:pt idx="102">
                  <c:v>316</c:v>
                </c:pt>
                <c:pt idx="103">
                  <c:v>319</c:v>
                </c:pt>
                <c:pt idx="104">
                  <c:v>322</c:v>
                </c:pt>
                <c:pt idx="105">
                  <c:v>325</c:v>
                </c:pt>
                <c:pt idx="106">
                  <c:v>328</c:v>
                </c:pt>
                <c:pt idx="107">
                  <c:v>331</c:v>
                </c:pt>
                <c:pt idx="108">
                  <c:v>334</c:v>
                </c:pt>
                <c:pt idx="109">
                  <c:v>337</c:v>
                </c:pt>
                <c:pt idx="110">
                  <c:v>340</c:v>
                </c:pt>
                <c:pt idx="111">
                  <c:v>343</c:v>
                </c:pt>
                <c:pt idx="112">
                  <c:v>346</c:v>
                </c:pt>
                <c:pt idx="113">
                  <c:v>349</c:v>
                </c:pt>
                <c:pt idx="114">
                  <c:v>352</c:v>
                </c:pt>
                <c:pt idx="115">
                  <c:v>355</c:v>
                </c:pt>
                <c:pt idx="116">
                  <c:v>358</c:v>
                </c:pt>
                <c:pt idx="117">
                  <c:v>361</c:v>
                </c:pt>
                <c:pt idx="118">
                  <c:v>364</c:v>
                </c:pt>
                <c:pt idx="119">
                  <c:v>367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FF2-48D2-81A0-466F45178E6A}"/>
            </c:ext>
          </c:extLst>
        </c:ser>
        <c:ser>
          <c:idx val="3"/>
          <c:order val="2"/>
          <c:tx>
            <c:strRef>
              <c:f>Static!$E$6</c:f>
              <c:strCache>
                <c:ptCount val="1"/>
                <c:pt idx="0">
                  <c:v>Defence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Static!$E$7:$E$126</c:f>
              <c:numCache>
                <c:formatCode>General</c:formatCode>
                <c:ptCount val="12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65</c:v>
                </c:pt>
                <c:pt idx="30">
                  <c:v>67</c:v>
                </c:pt>
                <c:pt idx="31">
                  <c:v>69</c:v>
                </c:pt>
                <c:pt idx="32">
                  <c:v>71</c:v>
                </c:pt>
                <c:pt idx="33">
                  <c:v>73</c:v>
                </c:pt>
                <c:pt idx="34">
                  <c:v>75</c:v>
                </c:pt>
                <c:pt idx="35">
                  <c:v>77</c:v>
                </c:pt>
                <c:pt idx="36">
                  <c:v>79</c:v>
                </c:pt>
                <c:pt idx="37">
                  <c:v>81</c:v>
                </c:pt>
                <c:pt idx="38">
                  <c:v>83</c:v>
                </c:pt>
                <c:pt idx="39">
                  <c:v>85</c:v>
                </c:pt>
                <c:pt idx="40">
                  <c:v>87</c:v>
                </c:pt>
                <c:pt idx="41">
                  <c:v>89</c:v>
                </c:pt>
                <c:pt idx="42">
                  <c:v>91</c:v>
                </c:pt>
                <c:pt idx="43">
                  <c:v>93</c:v>
                </c:pt>
                <c:pt idx="44">
                  <c:v>95</c:v>
                </c:pt>
                <c:pt idx="45">
                  <c:v>97</c:v>
                </c:pt>
                <c:pt idx="46">
                  <c:v>99</c:v>
                </c:pt>
                <c:pt idx="47">
                  <c:v>101</c:v>
                </c:pt>
                <c:pt idx="48">
                  <c:v>103</c:v>
                </c:pt>
                <c:pt idx="49">
                  <c:v>105</c:v>
                </c:pt>
                <c:pt idx="50">
                  <c:v>107</c:v>
                </c:pt>
                <c:pt idx="51">
                  <c:v>109</c:v>
                </c:pt>
                <c:pt idx="52">
                  <c:v>111</c:v>
                </c:pt>
                <c:pt idx="53">
                  <c:v>113</c:v>
                </c:pt>
                <c:pt idx="54">
                  <c:v>115</c:v>
                </c:pt>
                <c:pt idx="55">
                  <c:v>117</c:v>
                </c:pt>
                <c:pt idx="56">
                  <c:v>119</c:v>
                </c:pt>
                <c:pt idx="57">
                  <c:v>121</c:v>
                </c:pt>
                <c:pt idx="58">
                  <c:v>123</c:v>
                </c:pt>
                <c:pt idx="59">
                  <c:v>125</c:v>
                </c:pt>
                <c:pt idx="60">
                  <c:v>127</c:v>
                </c:pt>
                <c:pt idx="61">
                  <c:v>129</c:v>
                </c:pt>
                <c:pt idx="62">
                  <c:v>131</c:v>
                </c:pt>
                <c:pt idx="63">
                  <c:v>133</c:v>
                </c:pt>
                <c:pt idx="64">
                  <c:v>135</c:v>
                </c:pt>
                <c:pt idx="65">
                  <c:v>137</c:v>
                </c:pt>
                <c:pt idx="66">
                  <c:v>139</c:v>
                </c:pt>
                <c:pt idx="67">
                  <c:v>141</c:v>
                </c:pt>
                <c:pt idx="68">
                  <c:v>143</c:v>
                </c:pt>
                <c:pt idx="69">
                  <c:v>145</c:v>
                </c:pt>
                <c:pt idx="70">
                  <c:v>147</c:v>
                </c:pt>
                <c:pt idx="71">
                  <c:v>149</c:v>
                </c:pt>
                <c:pt idx="72">
                  <c:v>151</c:v>
                </c:pt>
                <c:pt idx="73">
                  <c:v>153</c:v>
                </c:pt>
                <c:pt idx="74">
                  <c:v>155</c:v>
                </c:pt>
                <c:pt idx="75">
                  <c:v>157</c:v>
                </c:pt>
                <c:pt idx="76">
                  <c:v>159</c:v>
                </c:pt>
                <c:pt idx="77">
                  <c:v>161</c:v>
                </c:pt>
                <c:pt idx="78">
                  <c:v>163</c:v>
                </c:pt>
                <c:pt idx="79">
                  <c:v>165</c:v>
                </c:pt>
                <c:pt idx="80">
                  <c:v>167</c:v>
                </c:pt>
                <c:pt idx="81">
                  <c:v>169</c:v>
                </c:pt>
                <c:pt idx="82">
                  <c:v>171</c:v>
                </c:pt>
                <c:pt idx="83">
                  <c:v>173</c:v>
                </c:pt>
                <c:pt idx="84">
                  <c:v>175</c:v>
                </c:pt>
                <c:pt idx="85">
                  <c:v>177</c:v>
                </c:pt>
                <c:pt idx="86">
                  <c:v>179</c:v>
                </c:pt>
                <c:pt idx="87">
                  <c:v>181</c:v>
                </c:pt>
                <c:pt idx="88">
                  <c:v>183</c:v>
                </c:pt>
                <c:pt idx="89">
                  <c:v>185</c:v>
                </c:pt>
                <c:pt idx="90">
                  <c:v>187</c:v>
                </c:pt>
                <c:pt idx="91">
                  <c:v>189</c:v>
                </c:pt>
                <c:pt idx="92">
                  <c:v>191</c:v>
                </c:pt>
                <c:pt idx="93">
                  <c:v>193</c:v>
                </c:pt>
                <c:pt idx="94">
                  <c:v>195</c:v>
                </c:pt>
                <c:pt idx="95">
                  <c:v>197</c:v>
                </c:pt>
                <c:pt idx="96">
                  <c:v>199</c:v>
                </c:pt>
                <c:pt idx="97">
                  <c:v>201</c:v>
                </c:pt>
                <c:pt idx="98">
                  <c:v>203</c:v>
                </c:pt>
                <c:pt idx="99">
                  <c:v>205</c:v>
                </c:pt>
                <c:pt idx="100">
                  <c:v>207</c:v>
                </c:pt>
                <c:pt idx="101">
                  <c:v>209</c:v>
                </c:pt>
                <c:pt idx="102">
                  <c:v>211</c:v>
                </c:pt>
                <c:pt idx="103">
                  <c:v>213</c:v>
                </c:pt>
                <c:pt idx="104">
                  <c:v>215</c:v>
                </c:pt>
                <c:pt idx="105">
                  <c:v>217</c:v>
                </c:pt>
                <c:pt idx="106">
                  <c:v>219</c:v>
                </c:pt>
                <c:pt idx="107">
                  <c:v>221</c:v>
                </c:pt>
                <c:pt idx="108">
                  <c:v>223</c:v>
                </c:pt>
                <c:pt idx="109">
                  <c:v>225</c:v>
                </c:pt>
                <c:pt idx="110">
                  <c:v>227</c:v>
                </c:pt>
                <c:pt idx="111">
                  <c:v>229</c:v>
                </c:pt>
                <c:pt idx="112">
                  <c:v>231</c:v>
                </c:pt>
                <c:pt idx="113">
                  <c:v>233</c:v>
                </c:pt>
                <c:pt idx="114">
                  <c:v>235</c:v>
                </c:pt>
                <c:pt idx="115">
                  <c:v>237</c:v>
                </c:pt>
                <c:pt idx="116">
                  <c:v>239</c:v>
                </c:pt>
                <c:pt idx="117">
                  <c:v>241</c:v>
                </c:pt>
                <c:pt idx="118">
                  <c:v>243</c:v>
                </c:pt>
                <c:pt idx="119">
                  <c:v>245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FF2-48D2-81A0-466F45178E6A}"/>
            </c:ext>
          </c:extLst>
        </c:ser>
        <c:ser>
          <c:idx val="4"/>
          <c:order val="3"/>
          <c:tx>
            <c:strRef>
              <c:f>Static!$F$6</c:f>
              <c:strCache>
                <c:ptCount val="1"/>
                <c:pt idx="0">
                  <c:v>Damage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Static!$B$7:$B$126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Static!$F$7:$F$126</c:f>
              <c:numCache>
                <c:formatCode>0</c:formatCode>
                <c:ptCount val="120"/>
                <c:pt idx="0">
                  <c:v>5.882352941176471</c:v>
                </c:pt>
                <c:pt idx="1">
                  <c:v>7.6818181818181817</c:v>
                </c:pt>
                <c:pt idx="2">
                  <c:v>9.481481481481481</c:v>
                </c:pt>
                <c:pt idx="3">
                  <c:v>11.28125</c:v>
                </c:pt>
                <c:pt idx="4">
                  <c:v>13.081081081081081</c:v>
                </c:pt>
                <c:pt idx="5">
                  <c:v>14.880952380952381</c:v>
                </c:pt>
                <c:pt idx="6">
                  <c:v>16.680851063829788</c:v>
                </c:pt>
                <c:pt idx="7">
                  <c:v>18.48076923076923</c:v>
                </c:pt>
                <c:pt idx="8">
                  <c:v>20.280701754385966</c:v>
                </c:pt>
                <c:pt idx="9">
                  <c:v>22.080645161290324</c:v>
                </c:pt>
                <c:pt idx="10">
                  <c:v>23.880597014925375</c:v>
                </c:pt>
                <c:pt idx="11">
                  <c:v>25.680555555555557</c:v>
                </c:pt>
                <c:pt idx="12">
                  <c:v>27.480519480519479</c:v>
                </c:pt>
                <c:pt idx="13">
                  <c:v>29.280487804878049</c:v>
                </c:pt>
                <c:pt idx="14">
                  <c:v>31.080459770114942</c:v>
                </c:pt>
                <c:pt idx="15">
                  <c:v>32.880434782608695</c:v>
                </c:pt>
                <c:pt idx="16">
                  <c:v>34.680412371134018</c:v>
                </c:pt>
                <c:pt idx="17">
                  <c:v>36.480392156862742</c:v>
                </c:pt>
                <c:pt idx="18">
                  <c:v>38.280373831775698</c:v>
                </c:pt>
                <c:pt idx="19">
                  <c:v>40.080357142857146</c:v>
                </c:pt>
                <c:pt idx="20">
                  <c:v>41.880341880341881</c:v>
                </c:pt>
                <c:pt idx="21">
                  <c:v>43.680327868852459</c:v>
                </c:pt>
                <c:pt idx="22">
                  <c:v>45.480314960629919</c:v>
                </c:pt>
                <c:pt idx="23">
                  <c:v>47.280303030303031</c:v>
                </c:pt>
                <c:pt idx="24">
                  <c:v>49.080291970802918</c:v>
                </c:pt>
                <c:pt idx="25">
                  <c:v>50.880281690140848</c:v>
                </c:pt>
                <c:pt idx="26">
                  <c:v>52.680272108843539</c:v>
                </c:pt>
                <c:pt idx="27">
                  <c:v>54.48026315789474</c:v>
                </c:pt>
                <c:pt idx="28">
                  <c:v>56.280254777070063</c:v>
                </c:pt>
                <c:pt idx="29">
                  <c:v>58.080246913580247</c:v>
                </c:pt>
                <c:pt idx="30">
                  <c:v>59.880239520958085</c:v>
                </c:pt>
                <c:pt idx="31">
                  <c:v>61.680232558139537</c:v>
                </c:pt>
                <c:pt idx="32">
                  <c:v>63.480225988700568</c:v>
                </c:pt>
                <c:pt idx="33">
                  <c:v>65.280219780219781</c:v>
                </c:pt>
                <c:pt idx="34">
                  <c:v>67.080213903743314</c:v>
                </c:pt>
                <c:pt idx="35">
                  <c:v>68.880208333333329</c:v>
                </c:pt>
                <c:pt idx="36">
                  <c:v>70.680203045685275</c:v>
                </c:pt>
                <c:pt idx="37">
                  <c:v>72.480198019801975</c:v>
                </c:pt>
                <c:pt idx="38">
                  <c:v>74.280193236714979</c:v>
                </c:pt>
                <c:pt idx="39">
                  <c:v>76.080188679245282</c:v>
                </c:pt>
                <c:pt idx="40">
                  <c:v>77.880184331797238</c:v>
                </c:pt>
                <c:pt idx="41">
                  <c:v>79.680180180180187</c:v>
                </c:pt>
                <c:pt idx="42">
                  <c:v>81.480176211453738</c:v>
                </c:pt>
                <c:pt idx="43">
                  <c:v>83.28017241379311</c:v>
                </c:pt>
                <c:pt idx="44">
                  <c:v>85.080168776371309</c:v>
                </c:pt>
                <c:pt idx="45">
                  <c:v>86.880165289256198</c:v>
                </c:pt>
                <c:pt idx="46">
                  <c:v>88.680161943319831</c:v>
                </c:pt>
                <c:pt idx="47">
                  <c:v>90.480158730158735</c:v>
                </c:pt>
                <c:pt idx="48">
                  <c:v>92.280155642023345</c:v>
                </c:pt>
                <c:pt idx="49">
                  <c:v>94.080152671755727</c:v>
                </c:pt>
                <c:pt idx="50">
                  <c:v>95.880149812734089</c:v>
                </c:pt>
                <c:pt idx="51">
                  <c:v>97.680147058823536</c:v>
                </c:pt>
                <c:pt idx="52">
                  <c:v>99.480144404332137</c:v>
                </c:pt>
                <c:pt idx="53">
                  <c:v>101.28014184397163</c:v>
                </c:pt>
                <c:pt idx="54">
                  <c:v>103.0801393728223</c:v>
                </c:pt>
                <c:pt idx="55">
                  <c:v>104.88013698630137</c:v>
                </c:pt>
                <c:pt idx="56">
                  <c:v>106.68013468013469</c:v>
                </c:pt>
                <c:pt idx="57">
                  <c:v>108.48013245033113</c:v>
                </c:pt>
                <c:pt idx="58">
                  <c:v>110.28013029315962</c:v>
                </c:pt>
                <c:pt idx="59">
                  <c:v>112.0801282051282</c:v>
                </c:pt>
                <c:pt idx="60">
                  <c:v>113.8801261829653</c:v>
                </c:pt>
                <c:pt idx="61">
                  <c:v>115.68012422360249</c:v>
                </c:pt>
                <c:pt idx="62">
                  <c:v>117.48012232415903</c:v>
                </c:pt>
                <c:pt idx="63">
                  <c:v>119.28012048192771</c:v>
                </c:pt>
                <c:pt idx="64">
                  <c:v>121.08011869436201</c:v>
                </c:pt>
                <c:pt idx="65">
                  <c:v>122.88011695906432</c:v>
                </c:pt>
                <c:pt idx="66">
                  <c:v>124.68011527377521</c:v>
                </c:pt>
                <c:pt idx="67">
                  <c:v>126.48011363636364</c:v>
                </c:pt>
                <c:pt idx="68">
                  <c:v>128.28011204481794</c:v>
                </c:pt>
                <c:pt idx="69">
                  <c:v>130.08011049723757</c:v>
                </c:pt>
                <c:pt idx="70">
                  <c:v>131.88010899182561</c:v>
                </c:pt>
                <c:pt idx="71">
                  <c:v>133.68010752688173</c:v>
                </c:pt>
                <c:pt idx="72">
                  <c:v>135.48010610079575</c:v>
                </c:pt>
                <c:pt idx="73">
                  <c:v>137.28010471204189</c:v>
                </c:pt>
                <c:pt idx="74">
                  <c:v>139.08010335917314</c:v>
                </c:pt>
                <c:pt idx="75">
                  <c:v>140.88010204081633</c:v>
                </c:pt>
                <c:pt idx="76">
                  <c:v>142.6801007556675</c:v>
                </c:pt>
                <c:pt idx="77">
                  <c:v>144.48009950248758</c:v>
                </c:pt>
                <c:pt idx="78">
                  <c:v>146.28009828009829</c:v>
                </c:pt>
                <c:pt idx="79">
                  <c:v>148.08009708737865</c:v>
                </c:pt>
                <c:pt idx="80">
                  <c:v>149.88009592326139</c:v>
                </c:pt>
                <c:pt idx="81">
                  <c:v>151.68009478672985</c:v>
                </c:pt>
                <c:pt idx="82">
                  <c:v>153.48009367681499</c:v>
                </c:pt>
                <c:pt idx="83">
                  <c:v>155.28009259259258</c:v>
                </c:pt>
                <c:pt idx="84">
                  <c:v>157.08009153318079</c:v>
                </c:pt>
                <c:pt idx="85">
                  <c:v>158.88009049773757</c:v>
                </c:pt>
                <c:pt idx="86">
                  <c:v>160.68008948545861</c:v>
                </c:pt>
                <c:pt idx="87">
                  <c:v>162.48008849557522</c:v>
                </c:pt>
                <c:pt idx="88">
                  <c:v>164.28008752735229</c:v>
                </c:pt>
                <c:pt idx="89">
                  <c:v>166.08008658008657</c:v>
                </c:pt>
                <c:pt idx="90">
                  <c:v>167.88008565310491</c:v>
                </c:pt>
                <c:pt idx="91">
                  <c:v>169.68008474576271</c:v>
                </c:pt>
                <c:pt idx="92">
                  <c:v>171.48008385744234</c:v>
                </c:pt>
                <c:pt idx="93">
                  <c:v>173.28008298755188</c:v>
                </c:pt>
                <c:pt idx="94">
                  <c:v>175.08008213552361</c:v>
                </c:pt>
                <c:pt idx="95">
                  <c:v>176.880081300813</c:v>
                </c:pt>
                <c:pt idx="96">
                  <c:v>178.68008048289738</c:v>
                </c:pt>
                <c:pt idx="97">
                  <c:v>180.4800796812749</c:v>
                </c:pt>
                <c:pt idx="98">
                  <c:v>182.2800788954635</c:v>
                </c:pt>
                <c:pt idx="99">
                  <c:v>184.080078125</c:v>
                </c:pt>
                <c:pt idx="100">
                  <c:v>185.88007736943908</c:v>
                </c:pt>
                <c:pt idx="101">
                  <c:v>187.68007662835248</c:v>
                </c:pt>
                <c:pt idx="102">
                  <c:v>189.48007590132826</c:v>
                </c:pt>
                <c:pt idx="103">
                  <c:v>191.28007518796991</c:v>
                </c:pt>
                <c:pt idx="104">
                  <c:v>193.08007448789573</c:v>
                </c:pt>
                <c:pt idx="105">
                  <c:v>194.88007380073802</c:v>
                </c:pt>
                <c:pt idx="106">
                  <c:v>196.68007312614259</c:v>
                </c:pt>
                <c:pt idx="107">
                  <c:v>198.48007246376812</c:v>
                </c:pt>
                <c:pt idx="108">
                  <c:v>200.28007181328545</c:v>
                </c:pt>
                <c:pt idx="109">
                  <c:v>202.08007117437722</c:v>
                </c:pt>
                <c:pt idx="110">
                  <c:v>203.88007054673722</c:v>
                </c:pt>
                <c:pt idx="111">
                  <c:v>205.68006993006992</c:v>
                </c:pt>
                <c:pt idx="112">
                  <c:v>207.48006932409012</c:v>
                </c:pt>
                <c:pt idx="113">
                  <c:v>209.28006872852234</c:v>
                </c:pt>
                <c:pt idx="114">
                  <c:v>211.0800681431005</c:v>
                </c:pt>
                <c:pt idx="115">
                  <c:v>212.88006756756758</c:v>
                </c:pt>
                <c:pt idx="116">
                  <c:v>214.68006700167504</c:v>
                </c:pt>
                <c:pt idx="117">
                  <c:v>216.48006644518273</c:v>
                </c:pt>
                <c:pt idx="118">
                  <c:v>218.28006589785832</c:v>
                </c:pt>
                <c:pt idx="119">
                  <c:v>220.08006535947712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FF2-48D2-81A0-466F45178E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74799"/>
        <c:axId val="218975215"/>
      </c:lineChart>
      <c:catAx>
        <c:axId val="2189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521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Dynamic!$G$6</c:f>
              <c:strCache>
                <c:ptCount val="1"/>
                <c:pt idx="0">
                  <c:v>Experience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xVal>
          <c:yVal>
            <c:numRef>
              <c:f>Dynamic!$G$7:$G$126</c:f>
              <c:numCache>
                <c:formatCode>0</c:formatCode>
                <c:ptCount val="120"/>
                <c:pt idx="0">
                  <c:v>2</c:v>
                </c:pt>
                <c:pt idx="1">
                  <c:v>16</c:v>
                </c:pt>
                <c:pt idx="2">
                  <c:v>54</c:v>
                </c:pt>
                <c:pt idx="3">
                  <c:v>128</c:v>
                </c:pt>
                <c:pt idx="4">
                  <c:v>250</c:v>
                </c:pt>
                <c:pt idx="5">
                  <c:v>432</c:v>
                </c:pt>
                <c:pt idx="6">
                  <c:v>686</c:v>
                </c:pt>
                <c:pt idx="7">
                  <c:v>1024</c:v>
                </c:pt>
                <c:pt idx="8">
                  <c:v>1458</c:v>
                </c:pt>
                <c:pt idx="9">
                  <c:v>2000</c:v>
                </c:pt>
                <c:pt idx="10">
                  <c:v>2662</c:v>
                </c:pt>
                <c:pt idx="11">
                  <c:v>3456</c:v>
                </c:pt>
                <c:pt idx="12">
                  <c:v>4394</c:v>
                </c:pt>
                <c:pt idx="13">
                  <c:v>5488</c:v>
                </c:pt>
                <c:pt idx="14">
                  <c:v>6750</c:v>
                </c:pt>
                <c:pt idx="15">
                  <c:v>8192</c:v>
                </c:pt>
                <c:pt idx="16">
                  <c:v>9826</c:v>
                </c:pt>
                <c:pt idx="17">
                  <c:v>11664</c:v>
                </c:pt>
                <c:pt idx="18">
                  <c:v>13718</c:v>
                </c:pt>
                <c:pt idx="19">
                  <c:v>16000</c:v>
                </c:pt>
                <c:pt idx="20">
                  <c:v>18522</c:v>
                </c:pt>
                <c:pt idx="21">
                  <c:v>21296</c:v>
                </c:pt>
                <c:pt idx="22">
                  <c:v>24334</c:v>
                </c:pt>
                <c:pt idx="23">
                  <c:v>27648</c:v>
                </c:pt>
                <c:pt idx="24">
                  <c:v>31250</c:v>
                </c:pt>
                <c:pt idx="25">
                  <c:v>35152</c:v>
                </c:pt>
                <c:pt idx="26">
                  <c:v>39366</c:v>
                </c:pt>
                <c:pt idx="27">
                  <c:v>43904</c:v>
                </c:pt>
                <c:pt idx="28">
                  <c:v>48778</c:v>
                </c:pt>
                <c:pt idx="29">
                  <c:v>54000</c:v>
                </c:pt>
                <c:pt idx="30">
                  <c:v>59582</c:v>
                </c:pt>
                <c:pt idx="31">
                  <c:v>65536</c:v>
                </c:pt>
                <c:pt idx="32">
                  <c:v>71874</c:v>
                </c:pt>
                <c:pt idx="33">
                  <c:v>78608</c:v>
                </c:pt>
                <c:pt idx="34">
                  <c:v>85750</c:v>
                </c:pt>
                <c:pt idx="35">
                  <c:v>93312</c:v>
                </c:pt>
                <c:pt idx="36">
                  <c:v>101306</c:v>
                </c:pt>
                <c:pt idx="37">
                  <c:v>109744</c:v>
                </c:pt>
                <c:pt idx="38">
                  <c:v>118638</c:v>
                </c:pt>
                <c:pt idx="39">
                  <c:v>128000</c:v>
                </c:pt>
                <c:pt idx="40">
                  <c:v>137842</c:v>
                </c:pt>
                <c:pt idx="41">
                  <c:v>148176</c:v>
                </c:pt>
                <c:pt idx="42">
                  <c:v>159014</c:v>
                </c:pt>
                <c:pt idx="43">
                  <c:v>170368</c:v>
                </c:pt>
                <c:pt idx="44">
                  <c:v>182250</c:v>
                </c:pt>
                <c:pt idx="45">
                  <c:v>194672</c:v>
                </c:pt>
                <c:pt idx="46">
                  <c:v>207646</c:v>
                </c:pt>
                <c:pt idx="47">
                  <c:v>221184</c:v>
                </c:pt>
                <c:pt idx="48">
                  <c:v>235298</c:v>
                </c:pt>
                <c:pt idx="49">
                  <c:v>250000</c:v>
                </c:pt>
                <c:pt idx="50">
                  <c:v>265302</c:v>
                </c:pt>
                <c:pt idx="51">
                  <c:v>281216</c:v>
                </c:pt>
                <c:pt idx="52">
                  <c:v>297754</c:v>
                </c:pt>
                <c:pt idx="53">
                  <c:v>314928</c:v>
                </c:pt>
                <c:pt idx="54">
                  <c:v>332750</c:v>
                </c:pt>
                <c:pt idx="55">
                  <c:v>351232</c:v>
                </c:pt>
                <c:pt idx="56">
                  <c:v>370386</c:v>
                </c:pt>
                <c:pt idx="57">
                  <c:v>390224</c:v>
                </c:pt>
                <c:pt idx="58">
                  <c:v>410758</c:v>
                </c:pt>
                <c:pt idx="59">
                  <c:v>432000</c:v>
                </c:pt>
                <c:pt idx="60">
                  <c:v>453962</c:v>
                </c:pt>
                <c:pt idx="61">
                  <c:v>476656</c:v>
                </c:pt>
                <c:pt idx="62">
                  <c:v>500094</c:v>
                </c:pt>
                <c:pt idx="63">
                  <c:v>524288</c:v>
                </c:pt>
                <c:pt idx="64">
                  <c:v>549250</c:v>
                </c:pt>
                <c:pt idx="65">
                  <c:v>574992</c:v>
                </c:pt>
                <c:pt idx="66">
                  <c:v>601526</c:v>
                </c:pt>
                <c:pt idx="67">
                  <c:v>628864</c:v>
                </c:pt>
                <c:pt idx="68">
                  <c:v>657018</c:v>
                </c:pt>
                <c:pt idx="69">
                  <c:v>686000</c:v>
                </c:pt>
                <c:pt idx="70">
                  <c:v>715822</c:v>
                </c:pt>
                <c:pt idx="71">
                  <c:v>746496</c:v>
                </c:pt>
                <c:pt idx="72">
                  <c:v>778034</c:v>
                </c:pt>
                <c:pt idx="73">
                  <c:v>810448</c:v>
                </c:pt>
                <c:pt idx="74">
                  <c:v>843750</c:v>
                </c:pt>
                <c:pt idx="75">
                  <c:v>877952</c:v>
                </c:pt>
                <c:pt idx="76">
                  <c:v>913066</c:v>
                </c:pt>
                <c:pt idx="77">
                  <c:v>949104</c:v>
                </c:pt>
                <c:pt idx="78">
                  <c:v>986078</c:v>
                </c:pt>
                <c:pt idx="79">
                  <c:v>1024000</c:v>
                </c:pt>
                <c:pt idx="80">
                  <c:v>1062882</c:v>
                </c:pt>
                <c:pt idx="81">
                  <c:v>1102736</c:v>
                </c:pt>
                <c:pt idx="82">
                  <c:v>1143574</c:v>
                </c:pt>
                <c:pt idx="83">
                  <c:v>1185408</c:v>
                </c:pt>
                <c:pt idx="84">
                  <c:v>1228250</c:v>
                </c:pt>
                <c:pt idx="85">
                  <c:v>1272112</c:v>
                </c:pt>
                <c:pt idx="86">
                  <c:v>1317006</c:v>
                </c:pt>
                <c:pt idx="87">
                  <c:v>1362944</c:v>
                </c:pt>
                <c:pt idx="88">
                  <c:v>1409938</c:v>
                </c:pt>
                <c:pt idx="89">
                  <c:v>1458000</c:v>
                </c:pt>
                <c:pt idx="90">
                  <c:v>1507142</c:v>
                </c:pt>
                <c:pt idx="91">
                  <c:v>1557376</c:v>
                </c:pt>
                <c:pt idx="92">
                  <c:v>1608714</c:v>
                </c:pt>
                <c:pt idx="93">
                  <c:v>1661168</c:v>
                </c:pt>
                <c:pt idx="94">
                  <c:v>1714750</c:v>
                </c:pt>
                <c:pt idx="95">
                  <c:v>1769472</c:v>
                </c:pt>
                <c:pt idx="96">
                  <c:v>1825346</c:v>
                </c:pt>
                <c:pt idx="97">
                  <c:v>1882384</c:v>
                </c:pt>
                <c:pt idx="98">
                  <c:v>1940598</c:v>
                </c:pt>
                <c:pt idx="99">
                  <c:v>2000000</c:v>
                </c:pt>
                <c:pt idx="100">
                  <c:v>2060602</c:v>
                </c:pt>
                <c:pt idx="101">
                  <c:v>2122416</c:v>
                </c:pt>
                <c:pt idx="102">
                  <c:v>2185454</c:v>
                </c:pt>
                <c:pt idx="103">
                  <c:v>2249728</c:v>
                </c:pt>
                <c:pt idx="104">
                  <c:v>2315250</c:v>
                </c:pt>
                <c:pt idx="105">
                  <c:v>2382032</c:v>
                </c:pt>
                <c:pt idx="106">
                  <c:v>2450086</c:v>
                </c:pt>
                <c:pt idx="107">
                  <c:v>2519424</c:v>
                </c:pt>
                <c:pt idx="108">
                  <c:v>2590058</c:v>
                </c:pt>
                <c:pt idx="109">
                  <c:v>2662000</c:v>
                </c:pt>
                <c:pt idx="110">
                  <c:v>2735262</c:v>
                </c:pt>
                <c:pt idx="111">
                  <c:v>2809856</c:v>
                </c:pt>
                <c:pt idx="112">
                  <c:v>2885794</c:v>
                </c:pt>
                <c:pt idx="113">
                  <c:v>2963088</c:v>
                </c:pt>
                <c:pt idx="114">
                  <c:v>3041750</c:v>
                </c:pt>
                <c:pt idx="115">
                  <c:v>3121792</c:v>
                </c:pt>
                <c:pt idx="116">
                  <c:v>3203226</c:v>
                </c:pt>
                <c:pt idx="117">
                  <c:v>3286064</c:v>
                </c:pt>
                <c:pt idx="118">
                  <c:v>3370318</c:v>
                </c:pt>
                <c:pt idx="119">
                  <c:v>3456000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791-4602-B5EC-B34CB887E7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9378175"/>
        <c:axId val="209380671"/>
      </c:scatterChart>
      <c:valAx>
        <c:axId val="209378175"/>
        <c:scaling>
          <c:orientation val="minMax"/>
          <c:max val="12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80671"/>
        <c:crosses val="autoZero"/>
        <c:crossBetween val="midCat"/>
      </c:valAx>
      <c:valAx>
        <c:axId val="2093806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937817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SG"/>
              <a:t>Level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Dynamic!$C$6</c:f>
              <c:strCache>
                <c:ptCount val="1"/>
                <c:pt idx="0">
                  <c:v>HP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Dynamic!$C$7:$C$126</c:f>
              <c:numCache>
                <c:formatCode>General</c:formatCode>
                <c:ptCount val="120"/>
                <c:pt idx="0">
                  <c:v>105</c:v>
                </c:pt>
                <c:pt idx="1">
                  <c:v>110</c:v>
                </c:pt>
                <c:pt idx="2">
                  <c:v>115</c:v>
                </c:pt>
                <c:pt idx="3">
                  <c:v>120</c:v>
                </c:pt>
                <c:pt idx="4">
                  <c:v>125</c:v>
                </c:pt>
                <c:pt idx="5">
                  <c:v>130</c:v>
                </c:pt>
                <c:pt idx="6">
                  <c:v>135</c:v>
                </c:pt>
                <c:pt idx="7">
                  <c:v>140</c:v>
                </c:pt>
                <c:pt idx="8">
                  <c:v>145</c:v>
                </c:pt>
                <c:pt idx="9">
                  <c:v>150</c:v>
                </c:pt>
                <c:pt idx="10">
                  <c:v>155</c:v>
                </c:pt>
                <c:pt idx="11">
                  <c:v>160</c:v>
                </c:pt>
                <c:pt idx="12">
                  <c:v>165</c:v>
                </c:pt>
                <c:pt idx="13">
                  <c:v>170</c:v>
                </c:pt>
                <c:pt idx="14">
                  <c:v>175</c:v>
                </c:pt>
                <c:pt idx="15">
                  <c:v>180</c:v>
                </c:pt>
                <c:pt idx="16">
                  <c:v>185</c:v>
                </c:pt>
                <c:pt idx="17">
                  <c:v>190</c:v>
                </c:pt>
                <c:pt idx="18">
                  <c:v>195</c:v>
                </c:pt>
                <c:pt idx="19">
                  <c:v>200</c:v>
                </c:pt>
                <c:pt idx="20">
                  <c:v>205</c:v>
                </c:pt>
                <c:pt idx="21">
                  <c:v>210</c:v>
                </c:pt>
                <c:pt idx="22">
                  <c:v>215</c:v>
                </c:pt>
                <c:pt idx="23">
                  <c:v>220</c:v>
                </c:pt>
                <c:pt idx="24">
                  <c:v>225</c:v>
                </c:pt>
                <c:pt idx="25">
                  <c:v>230</c:v>
                </c:pt>
                <c:pt idx="26">
                  <c:v>235</c:v>
                </c:pt>
                <c:pt idx="27">
                  <c:v>240</c:v>
                </c:pt>
                <c:pt idx="28">
                  <c:v>245</c:v>
                </c:pt>
                <c:pt idx="29">
                  <c:v>370</c:v>
                </c:pt>
                <c:pt idx="30">
                  <c:v>379</c:v>
                </c:pt>
                <c:pt idx="31">
                  <c:v>388</c:v>
                </c:pt>
                <c:pt idx="32">
                  <c:v>397</c:v>
                </c:pt>
                <c:pt idx="33">
                  <c:v>406</c:v>
                </c:pt>
                <c:pt idx="34">
                  <c:v>415</c:v>
                </c:pt>
                <c:pt idx="35">
                  <c:v>424</c:v>
                </c:pt>
                <c:pt idx="36">
                  <c:v>433</c:v>
                </c:pt>
                <c:pt idx="37">
                  <c:v>442</c:v>
                </c:pt>
                <c:pt idx="38">
                  <c:v>451</c:v>
                </c:pt>
                <c:pt idx="39">
                  <c:v>460</c:v>
                </c:pt>
                <c:pt idx="40">
                  <c:v>469</c:v>
                </c:pt>
                <c:pt idx="41">
                  <c:v>478</c:v>
                </c:pt>
                <c:pt idx="42">
                  <c:v>487</c:v>
                </c:pt>
                <c:pt idx="43">
                  <c:v>496</c:v>
                </c:pt>
                <c:pt idx="44">
                  <c:v>505</c:v>
                </c:pt>
                <c:pt idx="45">
                  <c:v>514</c:v>
                </c:pt>
                <c:pt idx="46">
                  <c:v>523</c:v>
                </c:pt>
                <c:pt idx="47">
                  <c:v>532</c:v>
                </c:pt>
                <c:pt idx="48">
                  <c:v>541</c:v>
                </c:pt>
                <c:pt idx="49">
                  <c:v>550</c:v>
                </c:pt>
                <c:pt idx="50">
                  <c:v>559</c:v>
                </c:pt>
                <c:pt idx="51">
                  <c:v>568</c:v>
                </c:pt>
                <c:pt idx="52">
                  <c:v>577</c:v>
                </c:pt>
                <c:pt idx="53">
                  <c:v>586</c:v>
                </c:pt>
                <c:pt idx="54">
                  <c:v>595</c:v>
                </c:pt>
                <c:pt idx="55">
                  <c:v>604</c:v>
                </c:pt>
                <c:pt idx="56">
                  <c:v>613</c:v>
                </c:pt>
                <c:pt idx="57">
                  <c:v>622</c:v>
                </c:pt>
                <c:pt idx="58">
                  <c:v>631</c:v>
                </c:pt>
                <c:pt idx="59">
                  <c:v>880</c:v>
                </c:pt>
                <c:pt idx="60">
                  <c:v>893</c:v>
                </c:pt>
                <c:pt idx="61">
                  <c:v>906</c:v>
                </c:pt>
                <c:pt idx="62">
                  <c:v>919</c:v>
                </c:pt>
                <c:pt idx="63">
                  <c:v>932</c:v>
                </c:pt>
                <c:pt idx="64">
                  <c:v>945</c:v>
                </c:pt>
                <c:pt idx="65">
                  <c:v>958</c:v>
                </c:pt>
                <c:pt idx="66">
                  <c:v>971</c:v>
                </c:pt>
                <c:pt idx="67">
                  <c:v>984</c:v>
                </c:pt>
                <c:pt idx="68">
                  <c:v>997</c:v>
                </c:pt>
                <c:pt idx="69">
                  <c:v>1010</c:v>
                </c:pt>
                <c:pt idx="70">
                  <c:v>1023</c:v>
                </c:pt>
                <c:pt idx="71">
                  <c:v>1036</c:v>
                </c:pt>
                <c:pt idx="72">
                  <c:v>1049</c:v>
                </c:pt>
                <c:pt idx="73">
                  <c:v>1062</c:v>
                </c:pt>
                <c:pt idx="74">
                  <c:v>1075</c:v>
                </c:pt>
                <c:pt idx="75">
                  <c:v>1088</c:v>
                </c:pt>
                <c:pt idx="76">
                  <c:v>1101</c:v>
                </c:pt>
                <c:pt idx="77">
                  <c:v>1114</c:v>
                </c:pt>
                <c:pt idx="78">
                  <c:v>1127</c:v>
                </c:pt>
                <c:pt idx="79">
                  <c:v>1140</c:v>
                </c:pt>
                <c:pt idx="80">
                  <c:v>1153</c:v>
                </c:pt>
                <c:pt idx="81">
                  <c:v>1166</c:v>
                </c:pt>
                <c:pt idx="82">
                  <c:v>1179</c:v>
                </c:pt>
                <c:pt idx="83">
                  <c:v>1192</c:v>
                </c:pt>
                <c:pt idx="84">
                  <c:v>1205</c:v>
                </c:pt>
                <c:pt idx="85">
                  <c:v>1218</c:v>
                </c:pt>
                <c:pt idx="86">
                  <c:v>1231</c:v>
                </c:pt>
                <c:pt idx="87">
                  <c:v>1244</c:v>
                </c:pt>
                <c:pt idx="88">
                  <c:v>1257</c:v>
                </c:pt>
                <c:pt idx="89">
                  <c:v>1630</c:v>
                </c:pt>
                <c:pt idx="90">
                  <c:v>1647</c:v>
                </c:pt>
                <c:pt idx="91">
                  <c:v>1664</c:v>
                </c:pt>
                <c:pt idx="92">
                  <c:v>1681</c:v>
                </c:pt>
                <c:pt idx="93">
                  <c:v>1698</c:v>
                </c:pt>
                <c:pt idx="94">
                  <c:v>1715</c:v>
                </c:pt>
                <c:pt idx="95">
                  <c:v>1732</c:v>
                </c:pt>
                <c:pt idx="96">
                  <c:v>1749</c:v>
                </c:pt>
                <c:pt idx="97">
                  <c:v>1766</c:v>
                </c:pt>
                <c:pt idx="98">
                  <c:v>1783</c:v>
                </c:pt>
                <c:pt idx="99">
                  <c:v>1800</c:v>
                </c:pt>
                <c:pt idx="100">
                  <c:v>1817</c:v>
                </c:pt>
                <c:pt idx="101">
                  <c:v>1834</c:v>
                </c:pt>
                <c:pt idx="102">
                  <c:v>1851</c:v>
                </c:pt>
                <c:pt idx="103">
                  <c:v>1868</c:v>
                </c:pt>
                <c:pt idx="104">
                  <c:v>1885</c:v>
                </c:pt>
                <c:pt idx="105">
                  <c:v>1902</c:v>
                </c:pt>
                <c:pt idx="106">
                  <c:v>1919</c:v>
                </c:pt>
                <c:pt idx="107">
                  <c:v>1936</c:v>
                </c:pt>
                <c:pt idx="108">
                  <c:v>1953</c:v>
                </c:pt>
                <c:pt idx="109">
                  <c:v>1970</c:v>
                </c:pt>
                <c:pt idx="110">
                  <c:v>1987</c:v>
                </c:pt>
                <c:pt idx="111">
                  <c:v>2004</c:v>
                </c:pt>
                <c:pt idx="112">
                  <c:v>2021</c:v>
                </c:pt>
                <c:pt idx="113">
                  <c:v>2038</c:v>
                </c:pt>
                <c:pt idx="114">
                  <c:v>2055</c:v>
                </c:pt>
                <c:pt idx="115">
                  <c:v>2072</c:v>
                </c:pt>
                <c:pt idx="116">
                  <c:v>2089</c:v>
                </c:pt>
                <c:pt idx="117">
                  <c:v>2106</c:v>
                </c:pt>
                <c:pt idx="118">
                  <c:v>2123</c:v>
                </c:pt>
                <c:pt idx="119">
                  <c:v>2140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D-4A9E-9748-A7150E17E0A6}"/>
            </c:ext>
          </c:extLst>
        </c:ser>
        <c:ser>
          <c:idx val="2"/>
          <c:order val="1"/>
          <c:tx>
            <c:strRef>
              <c:f>Dynamic!$D$6</c:f>
              <c:strCache>
                <c:ptCount val="1"/>
                <c:pt idx="0">
                  <c:v>Attack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Dynamic!$D$7:$D$126</c:f>
              <c:numCache>
                <c:formatCode>General</c:formatCode>
                <c:ptCount val="120"/>
                <c:pt idx="0">
                  <c:v>9</c:v>
                </c:pt>
                <c:pt idx="1">
                  <c:v>11</c:v>
                </c:pt>
                <c:pt idx="2">
                  <c:v>13</c:v>
                </c:pt>
                <c:pt idx="3">
                  <c:v>15</c:v>
                </c:pt>
                <c:pt idx="4">
                  <c:v>17</c:v>
                </c:pt>
                <c:pt idx="5">
                  <c:v>19</c:v>
                </c:pt>
                <c:pt idx="6">
                  <c:v>21</c:v>
                </c:pt>
                <c:pt idx="7">
                  <c:v>23</c:v>
                </c:pt>
                <c:pt idx="8">
                  <c:v>25</c:v>
                </c:pt>
                <c:pt idx="9">
                  <c:v>27</c:v>
                </c:pt>
                <c:pt idx="10">
                  <c:v>29</c:v>
                </c:pt>
                <c:pt idx="11">
                  <c:v>31</c:v>
                </c:pt>
                <c:pt idx="12">
                  <c:v>33</c:v>
                </c:pt>
                <c:pt idx="13">
                  <c:v>35</c:v>
                </c:pt>
                <c:pt idx="14">
                  <c:v>37</c:v>
                </c:pt>
                <c:pt idx="15">
                  <c:v>39</c:v>
                </c:pt>
                <c:pt idx="16">
                  <c:v>41</c:v>
                </c:pt>
                <c:pt idx="17">
                  <c:v>43</c:v>
                </c:pt>
                <c:pt idx="18">
                  <c:v>45</c:v>
                </c:pt>
                <c:pt idx="19">
                  <c:v>47</c:v>
                </c:pt>
                <c:pt idx="20">
                  <c:v>49</c:v>
                </c:pt>
                <c:pt idx="21">
                  <c:v>51</c:v>
                </c:pt>
                <c:pt idx="22">
                  <c:v>53</c:v>
                </c:pt>
                <c:pt idx="23">
                  <c:v>55</c:v>
                </c:pt>
                <c:pt idx="24">
                  <c:v>57</c:v>
                </c:pt>
                <c:pt idx="25">
                  <c:v>59</c:v>
                </c:pt>
                <c:pt idx="26">
                  <c:v>61</c:v>
                </c:pt>
                <c:pt idx="27">
                  <c:v>63</c:v>
                </c:pt>
                <c:pt idx="28">
                  <c:v>65</c:v>
                </c:pt>
                <c:pt idx="29">
                  <c:v>187</c:v>
                </c:pt>
                <c:pt idx="30">
                  <c:v>193</c:v>
                </c:pt>
                <c:pt idx="31">
                  <c:v>199</c:v>
                </c:pt>
                <c:pt idx="32">
                  <c:v>205</c:v>
                </c:pt>
                <c:pt idx="33">
                  <c:v>211</c:v>
                </c:pt>
                <c:pt idx="34">
                  <c:v>217</c:v>
                </c:pt>
                <c:pt idx="35">
                  <c:v>223</c:v>
                </c:pt>
                <c:pt idx="36">
                  <c:v>229</c:v>
                </c:pt>
                <c:pt idx="37">
                  <c:v>235</c:v>
                </c:pt>
                <c:pt idx="38">
                  <c:v>241</c:v>
                </c:pt>
                <c:pt idx="39">
                  <c:v>247</c:v>
                </c:pt>
                <c:pt idx="40">
                  <c:v>253</c:v>
                </c:pt>
                <c:pt idx="41">
                  <c:v>259</c:v>
                </c:pt>
                <c:pt idx="42">
                  <c:v>265</c:v>
                </c:pt>
                <c:pt idx="43">
                  <c:v>271</c:v>
                </c:pt>
                <c:pt idx="44">
                  <c:v>277</c:v>
                </c:pt>
                <c:pt idx="45">
                  <c:v>283</c:v>
                </c:pt>
                <c:pt idx="46">
                  <c:v>289</c:v>
                </c:pt>
                <c:pt idx="47">
                  <c:v>295</c:v>
                </c:pt>
                <c:pt idx="48">
                  <c:v>301</c:v>
                </c:pt>
                <c:pt idx="49">
                  <c:v>307</c:v>
                </c:pt>
                <c:pt idx="50">
                  <c:v>313</c:v>
                </c:pt>
                <c:pt idx="51">
                  <c:v>319</c:v>
                </c:pt>
                <c:pt idx="52">
                  <c:v>325</c:v>
                </c:pt>
                <c:pt idx="53">
                  <c:v>331</c:v>
                </c:pt>
                <c:pt idx="54">
                  <c:v>337</c:v>
                </c:pt>
                <c:pt idx="55">
                  <c:v>343</c:v>
                </c:pt>
                <c:pt idx="56">
                  <c:v>349</c:v>
                </c:pt>
                <c:pt idx="57">
                  <c:v>355</c:v>
                </c:pt>
                <c:pt idx="58">
                  <c:v>361</c:v>
                </c:pt>
                <c:pt idx="59">
                  <c:v>607</c:v>
                </c:pt>
                <c:pt idx="60">
                  <c:v>617</c:v>
                </c:pt>
                <c:pt idx="61">
                  <c:v>627</c:v>
                </c:pt>
                <c:pt idx="62">
                  <c:v>637</c:v>
                </c:pt>
                <c:pt idx="63">
                  <c:v>647</c:v>
                </c:pt>
                <c:pt idx="64">
                  <c:v>657</c:v>
                </c:pt>
                <c:pt idx="65">
                  <c:v>667</c:v>
                </c:pt>
                <c:pt idx="66">
                  <c:v>677</c:v>
                </c:pt>
                <c:pt idx="67">
                  <c:v>687</c:v>
                </c:pt>
                <c:pt idx="68">
                  <c:v>697</c:v>
                </c:pt>
                <c:pt idx="69">
                  <c:v>707</c:v>
                </c:pt>
                <c:pt idx="70">
                  <c:v>717</c:v>
                </c:pt>
                <c:pt idx="71">
                  <c:v>727</c:v>
                </c:pt>
                <c:pt idx="72">
                  <c:v>737</c:v>
                </c:pt>
                <c:pt idx="73">
                  <c:v>747</c:v>
                </c:pt>
                <c:pt idx="74">
                  <c:v>757</c:v>
                </c:pt>
                <c:pt idx="75">
                  <c:v>767</c:v>
                </c:pt>
                <c:pt idx="76">
                  <c:v>777</c:v>
                </c:pt>
                <c:pt idx="77">
                  <c:v>787</c:v>
                </c:pt>
                <c:pt idx="78">
                  <c:v>797</c:v>
                </c:pt>
                <c:pt idx="79">
                  <c:v>807</c:v>
                </c:pt>
                <c:pt idx="80">
                  <c:v>817</c:v>
                </c:pt>
                <c:pt idx="81">
                  <c:v>827</c:v>
                </c:pt>
                <c:pt idx="82">
                  <c:v>837</c:v>
                </c:pt>
                <c:pt idx="83">
                  <c:v>847</c:v>
                </c:pt>
                <c:pt idx="84">
                  <c:v>857</c:v>
                </c:pt>
                <c:pt idx="85">
                  <c:v>867</c:v>
                </c:pt>
                <c:pt idx="86">
                  <c:v>877</c:v>
                </c:pt>
                <c:pt idx="87">
                  <c:v>887</c:v>
                </c:pt>
                <c:pt idx="88">
                  <c:v>897</c:v>
                </c:pt>
                <c:pt idx="89">
                  <c:v>1267</c:v>
                </c:pt>
                <c:pt idx="90">
                  <c:v>1281</c:v>
                </c:pt>
                <c:pt idx="91">
                  <c:v>1295</c:v>
                </c:pt>
                <c:pt idx="92">
                  <c:v>1309</c:v>
                </c:pt>
                <c:pt idx="93">
                  <c:v>1323</c:v>
                </c:pt>
                <c:pt idx="94">
                  <c:v>1337</c:v>
                </c:pt>
                <c:pt idx="95">
                  <c:v>1351</c:v>
                </c:pt>
                <c:pt idx="96">
                  <c:v>1365</c:v>
                </c:pt>
                <c:pt idx="97">
                  <c:v>1379</c:v>
                </c:pt>
                <c:pt idx="98">
                  <c:v>1393</c:v>
                </c:pt>
                <c:pt idx="99">
                  <c:v>1407</c:v>
                </c:pt>
                <c:pt idx="100">
                  <c:v>1421</c:v>
                </c:pt>
                <c:pt idx="101">
                  <c:v>1435</c:v>
                </c:pt>
                <c:pt idx="102">
                  <c:v>1449</c:v>
                </c:pt>
                <c:pt idx="103">
                  <c:v>1463</c:v>
                </c:pt>
                <c:pt idx="104">
                  <c:v>1477</c:v>
                </c:pt>
                <c:pt idx="105">
                  <c:v>1491</c:v>
                </c:pt>
                <c:pt idx="106">
                  <c:v>1505</c:v>
                </c:pt>
                <c:pt idx="107">
                  <c:v>1519</c:v>
                </c:pt>
                <c:pt idx="108">
                  <c:v>1533</c:v>
                </c:pt>
                <c:pt idx="109">
                  <c:v>1547</c:v>
                </c:pt>
                <c:pt idx="110">
                  <c:v>1561</c:v>
                </c:pt>
                <c:pt idx="111">
                  <c:v>1575</c:v>
                </c:pt>
                <c:pt idx="112">
                  <c:v>1589</c:v>
                </c:pt>
                <c:pt idx="113">
                  <c:v>1603</c:v>
                </c:pt>
                <c:pt idx="114">
                  <c:v>1617</c:v>
                </c:pt>
                <c:pt idx="115">
                  <c:v>1631</c:v>
                </c:pt>
                <c:pt idx="116">
                  <c:v>1645</c:v>
                </c:pt>
                <c:pt idx="117">
                  <c:v>1659</c:v>
                </c:pt>
                <c:pt idx="118">
                  <c:v>1673</c:v>
                </c:pt>
                <c:pt idx="119">
                  <c:v>1687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BED-4A9E-9748-A7150E17E0A6}"/>
            </c:ext>
          </c:extLst>
        </c:ser>
        <c:ser>
          <c:idx val="3"/>
          <c:order val="2"/>
          <c:tx>
            <c:strRef>
              <c:f>Dynamic!$E$6</c:f>
              <c:strCache>
                <c:ptCount val="1"/>
                <c:pt idx="0">
                  <c:v>Defence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Dynamic!$E$7:$E$126</c:f>
              <c:numCache>
                <c:formatCode>General</c:formatCode>
                <c:ptCount val="120"/>
                <c:pt idx="0">
                  <c:v>7</c:v>
                </c:pt>
                <c:pt idx="1">
                  <c:v>9</c:v>
                </c:pt>
                <c:pt idx="2">
                  <c:v>11</c:v>
                </c:pt>
                <c:pt idx="3">
                  <c:v>13</c:v>
                </c:pt>
                <c:pt idx="4">
                  <c:v>15</c:v>
                </c:pt>
                <c:pt idx="5">
                  <c:v>17</c:v>
                </c:pt>
                <c:pt idx="6">
                  <c:v>19</c:v>
                </c:pt>
                <c:pt idx="7">
                  <c:v>21</c:v>
                </c:pt>
                <c:pt idx="8">
                  <c:v>23</c:v>
                </c:pt>
                <c:pt idx="9">
                  <c:v>25</c:v>
                </c:pt>
                <c:pt idx="10">
                  <c:v>27</c:v>
                </c:pt>
                <c:pt idx="11">
                  <c:v>29</c:v>
                </c:pt>
                <c:pt idx="12">
                  <c:v>31</c:v>
                </c:pt>
                <c:pt idx="13">
                  <c:v>33</c:v>
                </c:pt>
                <c:pt idx="14">
                  <c:v>35</c:v>
                </c:pt>
                <c:pt idx="15">
                  <c:v>37</c:v>
                </c:pt>
                <c:pt idx="16">
                  <c:v>39</c:v>
                </c:pt>
                <c:pt idx="17">
                  <c:v>41</c:v>
                </c:pt>
                <c:pt idx="18">
                  <c:v>43</c:v>
                </c:pt>
                <c:pt idx="19">
                  <c:v>45</c:v>
                </c:pt>
                <c:pt idx="20">
                  <c:v>47</c:v>
                </c:pt>
                <c:pt idx="21">
                  <c:v>49</c:v>
                </c:pt>
                <c:pt idx="22">
                  <c:v>51</c:v>
                </c:pt>
                <c:pt idx="23">
                  <c:v>53</c:v>
                </c:pt>
                <c:pt idx="24">
                  <c:v>55</c:v>
                </c:pt>
                <c:pt idx="25">
                  <c:v>57</c:v>
                </c:pt>
                <c:pt idx="26">
                  <c:v>59</c:v>
                </c:pt>
                <c:pt idx="27">
                  <c:v>61</c:v>
                </c:pt>
                <c:pt idx="28">
                  <c:v>63</c:v>
                </c:pt>
                <c:pt idx="29">
                  <c:v>155</c:v>
                </c:pt>
                <c:pt idx="30">
                  <c:v>160</c:v>
                </c:pt>
                <c:pt idx="31">
                  <c:v>165</c:v>
                </c:pt>
                <c:pt idx="32">
                  <c:v>170</c:v>
                </c:pt>
                <c:pt idx="33">
                  <c:v>175</c:v>
                </c:pt>
                <c:pt idx="34">
                  <c:v>180</c:v>
                </c:pt>
                <c:pt idx="35">
                  <c:v>185</c:v>
                </c:pt>
                <c:pt idx="36">
                  <c:v>190</c:v>
                </c:pt>
                <c:pt idx="37">
                  <c:v>195</c:v>
                </c:pt>
                <c:pt idx="38">
                  <c:v>200</c:v>
                </c:pt>
                <c:pt idx="39">
                  <c:v>205</c:v>
                </c:pt>
                <c:pt idx="40">
                  <c:v>210</c:v>
                </c:pt>
                <c:pt idx="41">
                  <c:v>215</c:v>
                </c:pt>
                <c:pt idx="42">
                  <c:v>220</c:v>
                </c:pt>
                <c:pt idx="43">
                  <c:v>225</c:v>
                </c:pt>
                <c:pt idx="44">
                  <c:v>230</c:v>
                </c:pt>
                <c:pt idx="45">
                  <c:v>235</c:v>
                </c:pt>
                <c:pt idx="46">
                  <c:v>240</c:v>
                </c:pt>
                <c:pt idx="47">
                  <c:v>245</c:v>
                </c:pt>
                <c:pt idx="48">
                  <c:v>250</c:v>
                </c:pt>
                <c:pt idx="49">
                  <c:v>255</c:v>
                </c:pt>
                <c:pt idx="50">
                  <c:v>260</c:v>
                </c:pt>
                <c:pt idx="51">
                  <c:v>265</c:v>
                </c:pt>
                <c:pt idx="52">
                  <c:v>270</c:v>
                </c:pt>
                <c:pt idx="53">
                  <c:v>275</c:v>
                </c:pt>
                <c:pt idx="54">
                  <c:v>280</c:v>
                </c:pt>
                <c:pt idx="55">
                  <c:v>285</c:v>
                </c:pt>
                <c:pt idx="56">
                  <c:v>290</c:v>
                </c:pt>
                <c:pt idx="57">
                  <c:v>295</c:v>
                </c:pt>
                <c:pt idx="58">
                  <c:v>300</c:v>
                </c:pt>
                <c:pt idx="59">
                  <c:v>485</c:v>
                </c:pt>
                <c:pt idx="60">
                  <c:v>493</c:v>
                </c:pt>
                <c:pt idx="61">
                  <c:v>501</c:v>
                </c:pt>
                <c:pt idx="62">
                  <c:v>509</c:v>
                </c:pt>
                <c:pt idx="63">
                  <c:v>517</c:v>
                </c:pt>
                <c:pt idx="64">
                  <c:v>525</c:v>
                </c:pt>
                <c:pt idx="65">
                  <c:v>533</c:v>
                </c:pt>
                <c:pt idx="66">
                  <c:v>541</c:v>
                </c:pt>
                <c:pt idx="67">
                  <c:v>549</c:v>
                </c:pt>
                <c:pt idx="68">
                  <c:v>557</c:v>
                </c:pt>
                <c:pt idx="69">
                  <c:v>565</c:v>
                </c:pt>
                <c:pt idx="70">
                  <c:v>573</c:v>
                </c:pt>
                <c:pt idx="71">
                  <c:v>581</c:v>
                </c:pt>
                <c:pt idx="72">
                  <c:v>589</c:v>
                </c:pt>
                <c:pt idx="73">
                  <c:v>597</c:v>
                </c:pt>
                <c:pt idx="74">
                  <c:v>605</c:v>
                </c:pt>
                <c:pt idx="75">
                  <c:v>613</c:v>
                </c:pt>
                <c:pt idx="76">
                  <c:v>621</c:v>
                </c:pt>
                <c:pt idx="77">
                  <c:v>629</c:v>
                </c:pt>
                <c:pt idx="78">
                  <c:v>637</c:v>
                </c:pt>
                <c:pt idx="79">
                  <c:v>645</c:v>
                </c:pt>
                <c:pt idx="80">
                  <c:v>653</c:v>
                </c:pt>
                <c:pt idx="81">
                  <c:v>661</c:v>
                </c:pt>
                <c:pt idx="82">
                  <c:v>669</c:v>
                </c:pt>
                <c:pt idx="83">
                  <c:v>677</c:v>
                </c:pt>
                <c:pt idx="84">
                  <c:v>685</c:v>
                </c:pt>
                <c:pt idx="85">
                  <c:v>693</c:v>
                </c:pt>
                <c:pt idx="86">
                  <c:v>701</c:v>
                </c:pt>
                <c:pt idx="87">
                  <c:v>709</c:v>
                </c:pt>
                <c:pt idx="88">
                  <c:v>717</c:v>
                </c:pt>
                <c:pt idx="89">
                  <c:v>995</c:v>
                </c:pt>
                <c:pt idx="90">
                  <c:v>1006</c:v>
                </c:pt>
                <c:pt idx="91">
                  <c:v>1017</c:v>
                </c:pt>
                <c:pt idx="92">
                  <c:v>1028</c:v>
                </c:pt>
                <c:pt idx="93">
                  <c:v>1039</c:v>
                </c:pt>
                <c:pt idx="94">
                  <c:v>1050</c:v>
                </c:pt>
                <c:pt idx="95">
                  <c:v>1061</c:v>
                </c:pt>
                <c:pt idx="96">
                  <c:v>1072</c:v>
                </c:pt>
                <c:pt idx="97">
                  <c:v>1083</c:v>
                </c:pt>
                <c:pt idx="98">
                  <c:v>1094</c:v>
                </c:pt>
                <c:pt idx="99">
                  <c:v>1105</c:v>
                </c:pt>
                <c:pt idx="100">
                  <c:v>1116</c:v>
                </c:pt>
                <c:pt idx="101">
                  <c:v>1127</c:v>
                </c:pt>
                <c:pt idx="102">
                  <c:v>1138</c:v>
                </c:pt>
                <c:pt idx="103">
                  <c:v>1149</c:v>
                </c:pt>
                <c:pt idx="104">
                  <c:v>1160</c:v>
                </c:pt>
                <c:pt idx="105">
                  <c:v>1171</c:v>
                </c:pt>
                <c:pt idx="106">
                  <c:v>1182</c:v>
                </c:pt>
                <c:pt idx="107">
                  <c:v>1193</c:v>
                </c:pt>
                <c:pt idx="108">
                  <c:v>1204</c:v>
                </c:pt>
                <c:pt idx="109">
                  <c:v>1215</c:v>
                </c:pt>
                <c:pt idx="110">
                  <c:v>1226</c:v>
                </c:pt>
                <c:pt idx="111">
                  <c:v>1237</c:v>
                </c:pt>
                <c:pt idx="112">
                  <c:v>1248</c:v>
                </c:pt>
                <c:pt idx="113">
                  <c:v>1259</c:v>
                </c:pt>
                <c:pt idx="114">
                  <c:v>1270</c:v>
                </c:pt>
                <c:pt idx="115">
                  <c:v>1281</c:v>
                </c:pt>
                <c:pt idx="116">
                  <c:v>1292</c:v>
                </c:pt>
                <c:pt idx="117">
                  <c:v>1303</c:v>
                </c:pt>
                <c:pt idx="118">
                  <c:v>1314</c:v>
                </c:pt>
                <c:pt idx="119">
                  <c:v>1325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BED-4A9E-9748-A7150E17E0A6}"/>
            </c:ext>
          </c:extLst>
        </c:ser>
        <c:ser>
          <c:idx val="4"/>
          <c:order val="3"/>
          <c:tx>
            <c:strRef>
              <c:f>Dynamic!$F$6</c:f>
              <c:strCache>
                <c:ptCount val="1"/>
                <c:pt idx="0">
                  <c:v>Damage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Dynamic!$B$7:$B$126</c:f>
              <c:numCache>
                <c:formatCode>General</c:formatCode>
                <c:ptCount val="1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  <c:pt idx="100">
                  <c:v>101</c:v>
                </c:pt>
                <c:pt idx="101">
                  <c:v>102</c:v>
                </c:pt>
                <c:pt idx="102">
                  <c:v>103</c:v>
                </c:pt>
                <c:pt idx="103">
                  <c:v>104</c:v>
                </c:pt>
                <c:pt idx="104">
                  <c:v>105</c:v>
                </c:pt>
                <c:pt idx="105">
                  <c:v>106</c:v>
                </c:pt>
                <c:pt idx="106">
                  <c:v>107</c:v>
                </c:pt>
                <c:pt idx="107">
                  <c:v>108</c:v>
                </c:pt>
                <c:pt idx="108">
                  <c:v>109</c:v>
                </c:pt>
                <c:pt idx="109">
                  <c:v>110</c:v>
                </c:pt>
                <c:pt idx="110">
                  <c:v>111</c:v>
                </c:pt>
                <c:pt idx="111">
                  <c:v>112</c:v>
                </c:pt>
                <c:pt idx="112">
                  <c:v>113</c:v>
                </c:pt>
                <c:pt idx="113">
                  <c:v>114</c:v>
                </c:pt>
                <c:pt idx="114">
                  <c:v>115</c:v>
                </c:pt>
                <c:pt idx="115">
                  <c:v>116</c:v>
                </c:pt>
                <c:pt idx="116">
                  <c:v>117</c:v>
                </c:pt>
                <c:pt idx="117">
                  <c:v>118</c:v>
                </c:pt>
                <c:pt idx="118">
                  <c:v>119</c:v>
                </c:pt>
                <c:pt idx="119">
                  <c:v>120</c:v>
                </c:pt>
              </c:numCache>
            </c:numRef>
          </c:cat>
          <c:val>
            <c:numRef>
              <c:f>Dynamic!$F$7:$F$126</c:f>
              <c:numCache>
                <c:formatCode>0</c:formatCode>
                <c:ptCount val="120"/>
                <c:pt idx="0">
                  <c:v>5.0625</c:v>
                </c:pt>
                <c:pt idx="1">
                  <c:v>6.05</c:v>
                </c:pt>
                <c:pt idx="2">
                  <c:v>7.041666666666667</c:v>
                </c:pt>
                <c:pt idx="3">
                  <c:v>8.0357142857142865</c:v>
                </c:pt>
                <c:pt idx="4">
                  <c:v>9.03125</c:v>
                </c:pt>
                <c:pt idx="5">
                  <c:v>10.027777777777779</c:v>
                </c:pt>
                <c:pt idx="6">
                  <c:v>11.025</c:v>
                </c:pt>
                <c:pt idx="7">
                  <c:v>12.022727272727273</c:v>
                </c:pt>
                <c:pt idx="8">
                  <c:v>13.020833333333334</c:v>
                </c:pt>
                <c:pt idx="9">
                  <c:v>14.01923076923077</c:v>
                </c:pt>
                <c:pt idx="10">
                  <c:v>15.017857142857142</c:v>
                </c:pt>
                <c:pt idx="11">
                  <c:v>16.016666666666666</c:v>
                </c:pt>
                <c:pt idx="12">
                  <c:v>17.015625</c:v>
                </c:pt>
                <c:pt idx="13">
                  <c:v>18.014705882352942</c:v>
                </c:pt>
                <c:pt idx="14">
                  <c:v>19.013888888888889</c:v>
                </c:pt>
                <c:pt idx="15">
                  <c:v>20.013157894736842</c:v>
                </c:pt>
                <c:pt idx="16">
                  <c:v>21.012499999999999</c:v>
                </c:pt>
                <c:pt idx="17">
                  <c:v>22.011904761904763</c:v>
                </c:pt>
                <c:pt idx="18">
                  <c:v>23.011363636363637</c:v>
                </c:pt>
                <c:pt idx="19">
                  <c:v>24.010869565217391</c:v>
                </c:pt>
                <c:pt idx="20">
                  <c:v>25.010416666666668</c:v>
                </c:pt>
                <c:pt idx="21">
                  <c:v>26.01</c:v>
                </c:pt>
                <c:pt idx="22">
                  <c:v>27.009615384615383</c:v>
                </c:pt>
                <c:pt idx="23">
                  <c:v>28.00925925925926</c:v>
                </c:pt>
                <c:pt idx="24">
                  <c:v>29.008928571428573</c:v>
                </c:pt>
                <c:pt idx="25">
                  <c:v>30.008620689655171</c:v>
                </c:pt>
                <c:pt idx="26">
                  <c:v>31.008333333333333</c:v>
                </c:pt>
                <c:pt idx="27">
                  <c:v>32.008064516129032</c:v>
                </c:pt>
                <c:pt idx="28">
                  <c:v>33.0078125</c:v>
                </c:pt>
                <c:pt idx="29">
                  <c:v>102.24853801169591</c:v>
                </c:pt>
                <c:pt idx="30">
                  <c:v>105.52124645892351</c:v>
                </c:pt>
                <c:pt idx="31">
                  <c:v>108.79395604395604</c:v>
                </c:pt>
                <c:pt idx="32">
                  <c:v>112.06666666666666</c:v>
                </c:pt>
                <c:pt idx="33">
                  <c:v>115.33937823834196</c:v>
                </c:pt>
                <c:pt idx="34">
                  <c:v>118.61209068010075</c:v>
                </c:pt>
                <c:pt idx="35">
                  <c:v>121.88480392156863</c:v>
                </c:pt>
                <c:pt idx="36">
                  <c:v>125.15751789976133</c:v>
                </c:pt>
                <c:pt idx="37">
                  <c:v>128.43023255813952</c:v>
                </c:pt>
                <c:pt idx="38">
                  <c:v>131.702947845805</c:v>
                </c:pt>
                <c:pt idx="39">
                  <c:v>134.97566371681415</c:v>
                </c:pt>
                <c:pt idx="40">
                  <c:v>138.24838012958963</c:v>
                </c:pt>
                <c:pt idx="41">
                  <c:v>141.5210970464135</c:v>
                </c:pt>
                <c:pt idx="42">
                  <c:v>144.79381443298968</c:v>
                </c:pt>
                <c:pt idx="43">
                  <c:v>148.06653225806451</c:v>
                </c:pt>
                <c:pt idx="44">
                  <c:v>151.33925049309664</c:v>
                </c:pt>
                <c:pt idx="45">
                  <c:v>154.6119691119691</c:v>
                </c:pt>
                <c:pt idx="46">
                  <c:v>157.88468809073723</c:v>
                </c:pt>
                <c:pt idx="47">
                  <c:v>161.15740740740742</c:v>
                </c:pt>
                <c:pt idx="48">
                  <c:v>164.43012704174228</c:v>
                </c:pt>
                <c:pt idx="49">
                  <c:v>167.70284697508896</c:v>
                </c:pt>
                <c:pt idx="50">
                  <c:v>170.97556719022688</c:v>
                </c:pt>
                <c:pt idx="51">
                  <c:v>174.24828767123287</c:v>
                </c:pt>
                <c:pt idx="52">
                  <c:v>177.52100840336135</c:v>
                </c:pt>
                <c:pt idx="53">
                  <c:v>180.79372937293729</c:v>
                </c:pt>
                <c:pt idx="54">
                  <c:v>184.06645056726094</c:v>
                </c:pt>
                <c:pt idx="55">
                  <c:v>187.33917197452229</c:v>
                </c:pt>
                <c:pt idx="56">
                  <c:v>190.61189358372457</c:v>
                </c:pt>
                <c:pt idx="57">
                  <c:v>193.88461538461539</c:v>
                </c:pt>
                <c:pt idx="58">
                  <c:v>197.15733736762482</c:v>
                </c:pt>
                <c:pt idx="59">
                  <c:v>337.40750915750914</c:v>
                </c:pt>
                <c:pt idx="60">
                  <c:v>342.96306306306309</c:v>
                </c:pt>
                <c:pt idx="61">
                  <c:v>348.51861702127661</c:v>
                </c:pt>
                <c:pt idx="62">
                  <c:v>354.07417102966843</c:v>
                </c:pt>
                <c:pt idx="63">
                  <c:v>359.62972508591065</c:v>
                </c:pt>
                <c:pt idx="64">
                  <c:v>365.18527918781729</c:v>
                </c:pt>
                <c:pt idx="65">
                  <c:v>370.74083333333334</c:v>
                </c:pt>
                <c:pt idx="66">
                  <c:v>376.29638752052546</c:v>
                </c:pt>
                <c:pt idx="67">
                  <c:v>381.85194174757282</c:v>
                </c:pt>
                <c:pt idx="68">
                  <c:v>387.40749601275917</c:v>
                </c:pt>
                <c:pt idx="69">
                  <c:v>392.96305031446542</c:v>
                </c:pt>
                <c:pt idx="70">
                  <c:v>398.51860465116278</c:v>
                </c:pt>
                <c:pt idx="71">
                  <c:v>404.07415902140673</c:v>
                </c:pt>
                <c:pt idx="72">
                  <c:v>409.62971342383105</c:v>
                </c:pt>
                <c:pt idx="73">
                  <c:v>415.18526785714283</c:v>
                </c:pt>
                <c:pt idx="74">
                  <c:v>420.7408223201175</c:v>
                </c:pt>
                <c:pt idx="75">
                  <c:v>426.2963768115942</c:v>
                </c:pt>
                <c:pt idx="76">
                  <c:v>431.8519313304721</c:v>
                </c:pt>
                <c:pt idx="77">
                  <c:v>437.40748587570624</c:v>
                </c:pt>
                <c:pt idx="78">
                  <c:v>442.96304044630403</c:v>
                </c:pt>
                <c:pt idx="79">
                  <c:v>448.51859504132233</c:v>
                </c:pt>
                <c:pt idx="80">
                  <c:v>454.07414965986396</c:v>
                </c:pt>
                <c:pt idx="81">
                  <c:v>459.62970430107526</c:v>
                </c:pt>
                <c:pt idx="82">
                  <c:v>465.18525896414343</c:v>
                </c:pt>
                <c:pt idx="83">
                  <c:v>470.74081364829397</c:v>
                </c:pt>
                <c:pt idx="84">
                  <c:v>476.29636835278859</c:v>
                </c:pt>
                <c:pt idx="85">
                  <c:v>481.85192307692307</c:v>
                </c:pt>
                <c:pt idx="86">
                  <c:v>487.40747782002535</c:v>
                </c:pt>
                <c:pt idx="87">
                  <c:v>492.96303258145366</c:v>
                </c:pt>
                <c:pt idx="88">
                  <c:v>498.51858736059478</c:v>
                </c:pt>
                <c:pt idx="89">
                  <c:v>709.67683465959328</c:v>
                </c:pt>
                <c:pt idx="90">
                  <c:v>717.51683428071715</c:v>
                </c:pt>
                <c:pt idx="91">
                  <c:v>725.35683391003465</c:v>
                </c:pt>
                <c:pt idx="92">
                  <c:v>733.19683354728284</c:v>
                </c:pt>
                <c:pt idx="93">
                  <c:v>741.03683319221</c:v>
                </c:pt>
                <c:pt idx="94">
                  <c:v>748.87683284457478</c:v>
                </c:pt>
                <c:pt idx="95">
                  <c:v>756.71683250414594</c:v>
                </c:pt>
                <c:pt idx="96">
                  <c:v>764.55683217070168</c:v>
                </c:pt>
                <c:pt idx="97">
                  <c:v>772.39683184402929</c:v>
                </c:pt>
                <c:pt idx="98">
                  <c:v>780.23683152392437</c:v>
                </c:pt>
                <c:pt idx="99">
                  <c:v>788.07683121019113</c:v>
                </c:pt>
                <c:pt idx="100">
                  <c:v>795.91683090264087</c:v>
                </c:pt>
                <c:pt idx="101">
                  <c:v>803.75683060109293</c:v>
                </c:pt>
                <c:pt idx="102">
                  <c:v>811.59683030537303</c:v>
                </c:pt>
                <c:pt idx="103">
                  <c:v>819.43683001531394</c:v>
                </c:pt>
                <c:pt idx="104">
                  <c:v>827.27682973075468</c:v>
                </c:pt>
                <c:pt idx="105">
                  <c:v>835.11682945154018</c:v>
                </c:pt>
                <c:pt idx="106">
                  <c:v>842.9568291775214</c:v>
                </c:pt>
                <c:pt idx="107">
                  <c:v>850.79682890855452</c:v>
                </c:pt>
                <c:pt idx="108">
                  <c:v>858.63682864450129</c:v>
                </c:pt>
                <c:pt idx="109">
                  <c:v>866.47682838522815</c:v>
                </c:pt>
                <c:pt idx="110">
                  <c:v>874.31682813060638</c:v>
                </c:pt>
                <c:pt idx="111">
                  <c:v>882.15682788051208</c:v>
                </c:pt>
                <c:pt idx="112">
                  <c:v>889.99682763482554</c:v>
                </c:pt>
                <c:pt idx="113">
                  <c:v>897.83682739343112</c:v>
                </c:pt>
                <c:pt idx="114">
                  <c:v>905.67682715621754</c:v>
                </c:pt>
                <c:pt idx="115">
                  <c:v>913.51682692307691</c:v>
                </c:pt>
                <c:pt idx="116">
                  <c:v>921.3568266939053</c:v>
                </c:pt>
                <c:pt idx="117">
                  <c:v>929.19682646860224</c:v>
                </c:pt>
                <c:pt idx="118">
                  <c:v>937.03682624707062</c:v>
                </c:pt>
                <c:pt idx="119">
                  <c:v>944.87682602921643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BED-4A9E-9748-A7150E17E0A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18974799"/>
        <c:axId val="218975215"/>
      </c:lineChart>
      <c:catAx>
        <c:axId val="2189747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5215"/>
        <c:crosses val="autoZero"/>
        <c:auto val="1"/>
        <c:lblAlgn val="ctr"/>
        <c:lblOffset val="100"/>
        <c:tickLblSkip val="5"/>
        <c:tickMarkSkip val="1"/>
        <c:noMultiLvlLbl val="0"/>
      </c:catAx>
      <c:valAx>
        <c:axId val="2189752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89747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504825</xdr:colOff>
      <xdr:row>2</xdr:row>
      <xdr:rowOff>176212</xdr:rowOff>
    </xdr:from>
    <xdr:to>
      <xdr:col>28</xdr:col>
      <xdr:colOff>200025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A2A93B1-BC53-4404-A876-83BE0EBC28E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500062</xdr:colOff>
      <xdr:row>18</xdr:row>
      <xdr:rowOff>52387</xdr:rowOff>
    </xdr:from>
    <xdr:to>
      <xdr:col>28</xdr:col>
      <xdr:colOff>195262</xdr:colOff>
      <xdr:row>32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23CEC86-CA87-4C8F-9FA8-4AF1D4FD306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20</xdr:col>
      <xdr:colOff>504825</xdr:colOff>
      <xdr:row>2</xdr:row>
      <xdr:rowOff>176212</xdr:rowOff>
    </xdr:from>
    <xdr:to>
      <xdr:col>28</xdr:col>
      <xdr:colOff>200025</xdr:colOff>
      <xdr:row>17</xdr:row>
      <xdr:rowOff>61912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95668B1-003E-47F9-AD68-90AF22902B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20</xdr:col>
      <xdr:colOff>500062</xdr:colOff>
      <xdr:row>18</xdr:row>
      <xdr:rowOff>52387</xdr:rowOff>
    </xdr:from>
    <xdr:to>
      <xdr:col>28</xdr:col>
      <xdr:colOff>195262</xdr:colOff>
      <xdr:row>32</xdr:row>
      <xdr:rowOff>128587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51CF083-D2E1-457C-99DF-1A77DC5DF58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4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BC518F-C5BA-41BF-B136-1248656740E1}">
  <dimension ref="B1:S126"/>
  <sheetViews>
    <sheetView showGridLines="0" zoomScaleNormal="100" workbookViewId="0">
      <selection activeCell="L29" sqref="L29"/>
    </sheetView>
  </sheetViews>
  <sheetFormatPr defaultRowHeight="15" x14ac:dyDescent="0.25"/>
  <cols>
    <col min="3" max="3" width="8.28515625" customWidth="1"/>
    <col min="5" max="5" width="10.7109375" customWidth="1"/>
    <col min="6" max="6" width="10" customWidth="1"/>
    <col min="7" max="7" width="11.28515625" customWidth="1"/>
    <col min="8" max="8" width="17.28515625" bestFit="1" customWidth="1"/>
    <col min="9" max="9" width="15.42578125" customWidth="1"/>
    <col min="12" max="15" width="11.42578125" customWidth="1"/>
    <col min="16" max="16" width="8.85546875" customWidth="1"/>
    <col min="17" max="17" width="9.140625" customWidth="1"/>
    <col min="18" max="18" width="14" customWidth="1"/>
    <col min="19" max="19" width="10.28515625" customWidth="1"/>
    <col min="20" max="20" width="11.5703125" bestFit="1" customWidth="1"/>
  </cols>
  <sheetData>
    <row r="1" spans="2:19" x14ac:dyDescent="0.25">
      <c r="B1" s="28" t="s">
        <v>7</v>
      </c>
      <c r="C1" s="27"/>
      <c r="D1" s="27"/>
      <c r="E1" s="27"/>
      <c r="H1" s="15"/>
      <c r="I1" s="15"/>
    </row>
    <row r="2" spans="2:19" x14ac:dyDescent="0.25">
      <c r="B2" s="19" t="s">
        <v>1</v>
      </c>
      <c r="C2" s="19" t="s">
        <v>2</v>
      </c>
      <c r="D2" s="19" t="s">
        <v>3</v>
      </c>
      <c r="E2" s="19" t="s">
        <v>9</v>
      </c>
      <c r="G2" s="23" t="s">
        <v>30</v>
      </c>
      <c r="H2" s="23"/>
      <c r="I2" s="3"/>
    </row>
    <row r="3" spans="2:19" x14ac:dyDescent="0.25">
      <c r="B3" s="2">
        <v>100</v>
      </c>
      <c r="C3" s="2">
        <v>7</v>
      </c>
      <c r="D3" s="2">
        <v>5</v>
      </c>
      <c r="E3" s="2">
        <v>8</v>
      </c>
      <c r="G3" s="35">
        <f ca="1">SUM(I7:I126)/60</f>
        <v>12.427286102308738</v>
      </c>
      <c r="H3" s="35"/>
    </row>
    <row r="4" spans="2:19" x14ac:dyDescent="0.25">
      <c r="B4" s="3"/>
      <c r="C4" s="3"/>
      <c r="D4" s="3"/>
    </row>
    <row r="5" spans="2:19" x14ac:dyDescent="0.25">
      <c r="B5" s="34" t="s">
        <v>0</v>
      </c>
      <c r="C5" s="34"/>
      <c r="D5" s="34"/>
      <c r="E5" s="34"/>
      <c r="F5" s="34"/>
      <c r="G5" s="34"/>
      <c r="H5" s="34"/>
      <c r="I5" s="34"/>
      <c r="K5" s="32" t="s">
        <v>26</v>
      </c>
      <c r="L5" s="32"/>
      <c r="N5" s="39" t="s">
        <v>14</v>
      </c>
      <c r="O5" s="39"/>
    </row>
    <row r="6" spans="2:19" x14ac:dyDescent="0.25">
      <c r="B6" s="16" t="s">
        <v>5</v>
      </c>
      <c r="C6" s="16" t="s">
        <v>1</v>
      </c>
      <c r="D6" s="16" t="s">
        <v>2</v>
      </c>
      <c r="E6" s="16" t="s">
        <v>3</v>
      </c>
      <c r="F6" s="16" t="s">
        <v>6</v>
      </c>
      <c r="G6" s="16" t="s">
        <v>4</v>
      </c>
      <c r="H6" s="4" t="s">
        <v>20</v>
      </c>
      <c r="I6" s="4" t="s">
        <v>29</v>
      </c>
      <c r="K6" s="31" t="s">
        <v>2</v>
      </c>
      <c r="L6" s="31" t="s">
        <v>3</v>
      </c>
      <c r="N6" s="40" t="s">
        <v>31</v>
      </c>
      <c r="O6" s="40" t="s">
        <v>13</v>
      </c>
    </row>
    <row r="7" spans="2:19" x14ac:dyDescent="0.25">
      <c r="B7" s="5">
        <v>1</v>
      </c>
      <c r="C7" s="5">
        <f>B$3+B7*5</f>
        <v>105</v>
      </c>
      <c r="D7" s="5">
        <f>C$3+B7*3</f>
        <v>10</v>
      </c>
      <c r="E7" s="5">
        <f>D$3+B7*2</f>
        <v>7</v>
      </c>
      <c r="F7" s="8">
        <f>D7^2/(D7+E7)</f>
        <v>5.882352941176471</v>
      </c>
      <c r="G7" s="8">
        <f>($E$3*(B7^3))/4</f>
        <v>2</v>
      </c>
      <c r="H7" s="33">
        <f ca="1">G7/$P$29</f>
        <v>5.6586690810321412E-5</v>
      </c>
      <c r="I7" s="8">
        <f ca="1">(H7*15)/60</f>
        <v>1.4146672702580353E-5</v>
      </c>
      <c r="K7" s="10">
        <f ca="1">$J$16*RANDBETWEEN(10,100)</f>
        <v>112</v>
      </c>
      <c r="L7" s="10">
        <f ca="1">$J$16*RANDBETWEEN(5,50)</f>
        <v>224</v>
      </c>
      <c r="N7" s="38">
        <v>1</v>
      </c>
      <c r="O7" s="38">
        <v>1</v>
      </c>
    </row>
    <row r="8" spans="2:19" x14ac:dyDescent="0.25">
      <c r="B8" s="5">
        <v>2</v>
      </c>
      <c r="C8" s="5">
        <f t="shared" ref="C8:C71" si="0">B$3+B8*5</f>
        <v>110</v>
      </c>
      <c r="D8" s="5">
        <f t="shared" ref="D8:D71" si="1">C$3+B8*3</f>
        <v>13</v>
      </c>
      <c r="E8" s="5">
        <f t="shared" ref="E8:E71" si="2">D$3+B8*2</f>
        <v>9</v>
      </c>
      <c r="F8" s="8">
        <f t="shared" ref="F8:F71" si="3">D8^2/(D8+E8)</f>
        <v>7.6818181818181817</v>
      </c>
      <c r="G8" s="8">
        <f>($E$3*(B8^3))/4</f>
        <v>16</v>
      </c>
      <c r="H8" s="8">
        <f ca="1">G8/$P$29</f>
        <v>4.526935264825713E-4</v>
      </c>
      <c r="I8" s="8">
        <f t="shared" ref="I8:I71" ca="1" si="4">(H8*15)/60</f>
        <v>1.1317338162064282E-4</v>
      </c>
      <c r="N8" s="38">
        <v>0.25</v>
      </c>
      <c r="O8" s="38">
        <v>5</v>
      </c>
    </row>
    <row r="9" spans="2:19" x14ac:dyDescent="0.25">
      <c r="B9" s="5">
        <v>3</v>
      </c>
      <c r="C9" s="5">
        <f t="shared" si="0"/>
        <v>115</v>
      </c>
      <c r="D9" s="5">
        <f t="shared" si="1"/>
        <v>16</v>
      </c>
      <c r="E9" s="5">
        <f t="shared" si="2"/>
        <v>11</v>
      </c>
      <c r="F9" s="8">
        <f t="shared" si="3"/>
        <v>9.481481481481481</v>
      </c>
      <c r="G9" s="8">
        <f>($E$3*(B9^3))/4</f>
        <v>54</v>
      </c>
      <c r="H9" s="8">
        <f ca="1">G9/$P$29</f>
        <v>1.5278406518786781E-3</v>
      </c>
      <c r="I9" s="8">
        <f t="shared" ca="1" si="4"/>
        <v>3.8196016296966953E-4</v>
      </c>
      <c r="N9" s="38">
        <v>0.6</v>
      </c>
      <c r="O9" s="38">
        <v>1.5</v>
      </c>
    </row>
    <row r="10" spans="2:19" x14ac:dyDescent="0.25">
      <c r="B10" s="5">
        <v>4</v>
      </c>
      <c r="C10" s="5">
        <f t="shared" si="0"/>
        <v>120</v>
      </c>
      <c r="D10" s="5">
        <f t="shared" si="1"/>
        <v>19</v>
      </c>
      <c r="E10" s="5">
        <f t="shared" si="2"/>
        <v>13</v>
      </c>
      <c r="F10" s="8">
        <f t="shared" si="3"/>
        <v>11.28125</v>
      </c>
      <c r="G10" s="8">
        <f>($E$3*(B10^3))/4</f>
        <v>128</v>
      </c>
      <c r="H10" s="8">
        <f ca="1">G10/$P$29</f>
        <v>3.6215482118605704E-3</v>
      </c>
      <c r="I10" s="8">
        <f t="shared" ca="1" si="4"/>
        <v>9.0538705296514259E-4</v>
      </c>
    </row>
    <row r="11" spans="2:19" x14ac:dyDescent="0.25">
      <c r="B11" s="5">
        <v>5</v>
      </c>
      <c r="C11" s="5">
        <f t="shared" si="0"/>
        <v>125</v>
      </c>
      <c r="D11" s="5">
        <f t="shared" si="1"/>
        <v>22</v>
      </c>
      <c r="E11" s="5">
        <f t="shared" si="2"/>
        <v>15</v>
      </c>
      <c r="F11" s="8">
        <f t="shared" si="3"/>
        <v>13.081081081081081</v>
      </c>
      <c r="G11" s="8">
        <f>($E$3*(B11^3))/4</f>
        <v>250</v>
      </c>
      <c r="H11" s="8">
        <f ca="1">G11/$P$29</f>
        <v>7.0733363512901761E-3</v>
      </c>
      <c r="I11" s="8">
        <f t="shared" ca="1" si="4"/>
        <v>1.768334087822544E-3</v>
      </c>
    </row>
    <row r="12" spans="2:19" x14ac:dyDescent="0.25">
      <c r="B12" s="5">
        <v>6</v>
      </c>
      <c r="C12" s="5">
        <f t="shared" si="0"/>
        <v>130</v>
      </c>
      <c r="D12" s="5">
        <f t="shared" si="1"/>
        <v>25</v>
      </c>
      <c r="E12" s="5">
        <f t="shared" si="2"/>
        <v>17</v>
      </c>
      <c r="F12" s="8">
        <f t="shared" si="3"/>
        <v>14.880952380952381</v>
      </c>
      <c r="G12" s="8">
        <f>($E$3*(B12^3))/4</f>
        <v>432</v>
      </c>
      <c r="H12" s="8">
        <f ca="1">G12/$P$29</f>
        <v>1.2222725215029425E-2</v>
      </c>
      <c r="I12" s="8">
        <f t="shared" ca="1" si="4"/>
        <v>3.0556813037573563E-3</v>
      </c>
    </row>
    <row r="13" spans="2:19" x14ac:dyDescent="0.25">
      <c r="B13" s="5">
        <v>7</v>
      </c>
      <c r="C13" s="5">
        <f t="shared" si="0"/>
        <v>135</v>
      </c>
      <c r="D13" s="5">
        <f t="shared" si="1"/>
        <v>28</v>
      </c>
      <c r="E13" s="5">
        <f t="shared" si="2"/>
        <v>19</v>
      </c>
      <c r="F13" s="8">
        <f t="shared" si="3"/>
        <v>16.680851063829788</v>
      </c>
      <c r="G13" s="8">
        <f>($E$3*(B13^3))/4</f>
        <v>686</v>
      </c>
      <c r="H13" s="8">
        <f ca="1">G13/$P$29</f>
        <v>1.9409234947940245E-2</v>
      </c>
      <c r="I13" s="8">
        <f t="shared" ca="1" si="4"/>
        <v>4.8523087369850611E-3</v>
      </c>
    </row>
    <row r="14" spans="2:19" x14ac:dyDescent="0.25">
      <c r="B14" s="5">
        <v>8</v>
      </c>
      <c r="C14" s="5">
        <f t="shared" si="0"/>
        <v>140</v>
      </c>
      <c r="D14" s="5">
        <f t="shared" si="1"/>
        <v>31</v>
      </c>
      <c r="E14" s="5">
        <f t="shared" si="2"/>
        <v>21</v>
      </c>
      <c r="F14" s="8">
        <f t="shared" si="3"/>
        <v>18.48076923076923</v>
      </c>
      <c r="G14" s="8">
        <f>($E$3*(B14^3))/4</f>
        <v>1024</v>
      </c>
      <c r="H14" s="8">
        <f ca="1">G14/$P$29</f>
        <v>2.8972385694884563E-2</v>
      </c>
      <c r="I14" s="8">
        <f t="shared" ca="1" si="4"/>
        <v>7.2430964237211407E-3</v>
      </c>
      <c r="K14" s="22" t="s">
        <v>12</v>
      </c>
      <c r="L14" s="22"/>
      <c r="M14" s="22"/>
      <c r="N14" s="22"/>
      <c r="O14" s="22"/>
      <c r="P14" s="22"/>
      <c r="Q14" s="24" t="s">
        <v>15</v>
      </c>
      <c r="R14" s="25"/>
      <c r="S14" s="26"/>
    </row>
    <row r="15" spans="2:19" x14ac:dyDescent="0.25">
      <c r="B15" s="5">
        <v>9</v>
      </c>
      <c r="C15" s="5">
        <f t="shared" si="0"/>
        <v>145</v>
      </c>
      <c r="D15" s="5">
        <f t="shared" si="1"/>
        <v>34</v>
      </c>
      <c r="E15" s="5">
        <f t="shared" si="2"/>
        <v>23</v>
      </c>
      <c r="F15" s="8">
        <f t="shared" si="3"/>
        <v>20.280701754385966</v>
      </c>
      <c r="G15" s="8">
        <f>($E$3*(B15^3))/4</f>
        <v>1458</v>
      </c>
      <c r="H15" s="8">
        <f ca="1">G15/$P$29</f>
        <v>4.1251697600724307E-2</v>
      </c>
      <c r="I15" s="8">
        <f t="shared" ca="1" si="4"/>
        <v>1.0312924400181077E-2</v>
      </c>
      <c r="J15" s="19" t="s">
        <v>28</v>
      </c>
      <c r="K15" s="4" t="s">
        <v>5</v>
      </c>
      <c r="L15" s="4" t="s">
        <v>1</v>
      </c>
      <c r="M15" s="4" t="s">
        <v>2</v>
      </c>
      <c r="N15" s="4" t="s">
        <v>3</v>
      </c>
      <c r="O15" s="4" t="s">
        <v>6</v>
      </c>
      <c r="P15" s="4" t="s">
        <v>22</v>
      </c>
      <c r="Q15" s="13" t="s">
        <v>16</v>
      </c>
      <c r="R15" s="4" t="s">
        <v>17</v>
      </c>
      <c r="S15" s="4" t="s">
        <v>18</v>
      </c>
    </row>
    <row r="16" spans="2:19" x14ac:dyDescent="0.25">
      <c r="B16" s="5">
        <v>10</v>
      </c>
      <c r="C16" s="5">
        <f t="shared" si="0"/>
        <v>150</v>
      </c>
      <c r="D16" s="5">
        <f t="shared" si="1"/>
        <v>37</v>
      </c>
      <c r="E16" s="5">
        <f t="shared" si="2"/>
        <v>25</v>
      </c>
      <c r="F16" s="8">
        <f t="shared" si="3"/>
        <v>22.080645161290324</v>
      </c>
      <c r="G16" s="8">
        <f>($E$3*(B16^3))/4</f>
        <v>2000</v>
      </c>
      <c r="H16" s="8">
        <f ca="1">G16/$P$29</f>
        <v>5.6586690810321409E-2</v>
      </c>
      <c r="I16" s="8">
        <f t="shared" ca="1" si="4"/>
        <v>1.4146672702580352E-2</v>
      </c>
      <c r="J16" s="2">
        <v>7</v>
      </c>
      <c r="K16" s="6">
        <f ca="1">RANDBETWEEN($J$18,$J$19)</f>
        <v>100</v>
      </c>
      <c r="L16" s="6">
        <f t="shared" ref="L16:L17" ca="1" si="5">IF(K16=0,0,VLOOKUP($K16,$B$7:$G$126,2,0))</f>
        <v>600</v>
      </c>
      <c r="M16" s="12">
        <f ca="1">IF(K16=0,0,VLOOKUP($K16,$B$7:$G$126,3,0))+$K$7</f>
        <v>419</v>
      </c>
      <c r="N16" s="6">
        <f ca="1">IF(K16=0,0,VLOOKUP($K16,$B$7:$G$126,4,0))+$L$7</f>
        <v>429</v>
      </c>
      <c r="O16" s="14">
        <f t="shared" ref="O16:O17" ca="1" si="6">IF(K16=0,0,VLOOKUP($K16,$B$7:$G$126,5,0))</f>
        <v>184.080078125</v>
      </c>
      <c r="P16" s="17">
        <f ca="1">IF(K16=0,0,$Q$29*(1-(N16/(SUM($N$16:$N$19)))))</f>
        <v>204.42722687375775</v>
      </c>
      <c r="Q16" s="20">
        <f ca="1">O16*$O$7</f>
        <v>184.080078125</v>
      </c>
      <c r="R16" s="20">
        <f ca="1">O16*$O$8</f>
        <v>920.400390625</v>
      </c>
      <c r="S16" s="20">
        <f ca="1">O16*$O$9</f>
        <v>276.1201171875</v>
      </c>
    </row>
    <row r="17" spans="2:19" x14ac:dyDescent="0.25">
      <c r="B17" s="5">
        <v>11</v>
      </c>
      <c r="C17" s="5">
        <f t="shared" si="0"/>
        <v>155</v>
      </c>
      <c r="D17" s="5">
        <f t="shared" si="1"/>
        <v>40</v>
      </c>
      <c r="E17" s="5">
        <f t="shared" si="2"/>
        <v>27</v>
      </c>
      <c r="F17" s="8">
        <f t="shared" si="3"/>
        <v>23.880597014925375</v>
      </c>
      <c r="G17" s="8">
        <f>($E$3*(B17^3))/4</f>
        <v>2662</v>
      </c>
      <c r="H17" s="8">
        <f ca="1">G17/$P$29</f>
        <v>7.5316885468537806E-2</v>
      </c>
      <c r="I17" s="8">
        <f t="shared" ca="1" si="4"/>
        <v>1.8829221367134451E-2</v>
      </c>
      <c r="J17" s="19" t="s">
        <v>11</v>
      </c>
      <c r="K17" s="6">
        <f ca="1">RANDBETWEEN($J$18,$J$19)</f>
        <v>91</v>
      </c>
      <c r="L17" s="6">
        <f t="shared" ca="1" si="5"/>
        <v>555</v>
      </c>
      <c r="M17" s="12">
        <f ca="1">IF(K17=0,0,VLOOKUP($K17,$B$7:$G$126,3,0))+$K$7</f>
        <v>392</v>
      </c>
      <c r="N17" s="6">
        <f ca="1">IF(K17=0,0,VLOOKUP($K17,$B$7:$G$126,4,0))+$L$7</f>
        <v>411</v>
      </c>
      <c r="O17" s="14">
        <f t="shared" ca="1" si="6"/>
        <v>167.88008565310491</v>
      </c>
      <c r="P17" s="17">
        <f ca="1">IF(K17=0,0,$Q$29*(1-(N17/(SUM($N$16:$N$19)))))</f>
        <v>207.39711394698423</v>
      </c>
      <c r="Q17" s="20">
        <f t="shared" ref="Q17:Q19" ca="1" si="7">O17*$O$7</f>
        <v>167.88008565310491</v>
      </c>
      <c r="R17" s="20">
        <f t="shared" ref="R17:R19" ca="1" si="8">O17*$O$8</f>
        <v>839.40042826552462</v>
      </c>
      <c r="S17" s="20">
        <f t="shared" ref="S17:S19" ca="1" si="9">O17*$O$9</f>
        <v>251.82012847965737</v>
      </c>
    </row>
    <row r="18" spans="2:19" x14ac:dyDescent="0.25">
      <c r="B18" s="5">
        <v>12</v>
      </c>
      <c r="C18" s="5">
        <f t="shared" si="0"/>
        <v>160</v>
      </c>
      <c r="D18" s="5">
        <f t="shared" si="1"/>
        <v>43</v>
      </c>
      <c r="E18" s="5">
        <f t="shared" si="2"/>
        <v>29</v>
      </c>
      <c r="F18" s="8">
        <f t="shared" si="3"/>
        <v>25.680555555555557</v>
      </c>
      <c r="G18" s="8">
        <f>($E$3*(B18^3))/4</f>
        <v>3456</v>
      </c>
      <c r="H18" s="8">
        <f ca="1">G18/$P$29</f>
        <v>9.7781801720235401E-2</v>
      </c>
      <c r="I18" s="8">
        <f t="shared" ca="1" si="4"/>
        <v>2.444545043005885E-2</v>
      </c>
      <c r="J18" s="10">
        <v>90</v>
      </c>
      <c r="K18" s="6">
        <f ca="1">RANDBETWEEN($J$18,$J$19)</f>
        <v>95</v>
      </c>
      <c r="L18" s="6">
        <f ca="1">IF(K18=0,0,VLOOKUP($K18,$B$7:$G$126,2,0))</f>
        <v>575</v>
      </c>
      <c r="M18" s="12">
        <f ca="1">IF(K18=0,0,VLOOKUP($K18,$B$7:$G$126,3,0))+$K$7</f>
        <v>404</v>
      </c>
      <c r="N18" s="6">
        <f ca="1">IF(K18=0,0,VLOOKUP($K18,$B$7:$G$126,4,0))+$L$7</f>
        <v>419</v>
      </c>
      <c r="O18" s="14">
        <f ca="1">IF(K18=0,0,VLOOKUP($K18,$B$7:$G$126,5,0))</f>
        <v>175.08008213552361</v>
      </c>
      <c r="P18" s="17">
        <f ca="1">IF(K18=0,0,$Q$29*(1-(N18/(SUM($N$16:$N$19)))))</f>
        <v>206.07716413666137</v>
      </c>
      <c r="Q18" s="20">
        <f t="shared" ca="1" si="7"/>
        <v>175.08008213552361</v>
      </c>
      <c r="R18" s="20">
        <f t="shared" ca="1" si="8"/>
        <v>875.40041067761808</v>
      </c>
      <c r="S18" s="20">
        <f t="shared" ca="1" si="9"/>
        <v>262.6201232032854</v>
      </c>
    </row>
    <row r="19" spans="2:19" x14ac:dyDescent="0.25">
      <c r="B19" s="5">
        <v>13</v>
      </c>
      <c r="C19" s="5">
        <f t="shared" si="0"/>
        <v>165</v>
      </c>
      <c r="D19" s="5">
        <f t="shared" si="1"/>
        <v>46</v>
      </c>
      <c r="E19" s="5">
        <f t="shared" si="2"/>
        <v>31</v>
      </c>
      <c r="F19" s="8">
        <f t="shared" si="3"/>
        <v>27.480519480519479</v>
      </c>
      <c r="G19" s="8">
        <f>($E$3*(B19^3))/4</f>
        <v>4394</v>
      </c>
      <c r="H19" s="8">
        <f ca="1">G19/$P$29</f>
        <v>0.12432095971027614</v>
      </c>
      <c r="I19" s="8">
        <f t="shared" ca="1" si="4"/>
        <v>3.1080239927569035E-2</v>
      </c>
      <c r="J19" s="10">
        <v>100</v>
      </c>
      <c r="K19" s="6">
        <f ca="1">RANDBETWEEN($J$18,$J$19)</f>
        <v>90</v>
      </c>
      <c r="L19" s="6">
        <f ca="1">IF(K19=0,0,VLOOKUP($K19,$B$7:$G$126,2,0))</f>
        <v>550</v>
      </c>
      <c r="M19" s="12">
        <f ca="1">IF(K19=0,0,VLOOKUP($K19,$B$7:$G$126,3,0))+$K$7</f>
        <v>389</v>
      </c>
      <c r="N19" s="6">
        <f ca="1">IF(K19=0,0,VLOOKUP($K19,$B$7:$G$126,4,0))+$L$7</f>
        <v>409</v>
      </c>
      <c r="O19" s="14">
        <f ca="1">IF(K19=0,0,VLOOKUP($K19,$B$7:$G$126,5,0))</f>
        <v>166.08008658008657</v>
      </c>
      <c r="P19" s="17">
        <f ca="1">IF(K19=0,0,$Q$29*(1-(N19/(SUM($N$16:$N$19)))))</f>
        <v>207.72710139956496</v>
      </c>
      <c r="Q19" s="20">
        <f t="shared" ca="1" si="7"/>
        <v>166.08008658008657</v>
      </c>
      <c r="R19" s="20">
        <f t="shared" ca="1" si="8"/>
        <v>830.40043290043286</v>
      </c>
      <c r="S19" s="20">
        <f t="shared" ca="1" si="9"/>
        <v>249.12012987012986</v>
      </c>
    </row>
    <row r="20" spans="2:19" x14ac:dyDescent="0.25">
      <c r="B20" s="5">
        <v>14</v>
      </c>
      <c r="C20" s="5">
        <f t="shared" si="0"/>
        <v>170</v>
      </c>
      <c r="D20" s="5">
        <f t="shared" si="1"/>
        <v>49</v>
      </c>
      <c r="E20" s="5">
        <f t="shared" si="2"/>
        <v>33</v>
      </c>
      <c r="F20" s="8">
        <f t="shared" si="3"/>
        <v>29.280487804878049</v>
      </c>
      <c r="G20" s="8">
        <f>($E$3*(B20^3))/4</f>
        <v>5488</v>
      </c>
      <c r="H20" s="8">
        <f ca="1">G20/$P$29</f>
        <v>0.15527387958352196</v>
      </c>
      <c r="I20" s="8">
        <f t="shared" ca="1" si="4"/>
        <v>3.8818469895880489E-2</v>
      </c>
    </row>
    <row r="21" spans="2:19" x14ac:dyDescent="0.25">
      <c r="B21" s="5">
        <v>15</v>
      </c>
      <c r="C21" s="5">
        <f t="shared" si="0"/>
        <v>175</v>
      </c>
      <c r="D21" s="5">
        <f t="shared" si="1"/>
        <v>52</v>
      </c>
      <c r="E21" s="5">
        <f t="shared" si="2"/>
        <v>35</v>
      </c>
      <c r="F21" s="8">
        <f t="shared" si="3"/>
        <v>31.080459770114942</v>
      </c>
      <c r="G21" s="8">
        <f>($E$3*(B21^3))/4</f>
        <v>6750</v>
      </c>
      <c r="H21" s="8">
        <f ca="1">G21/$P$29</f>
        <v>0.19098008148483478</v>
      </c>
      <c r="I21" s="8">
        <f t="shared" ca="1" si="4"/>
        <v>4.7745020371208695E-2</v>
      </c>
    </row>
    <row r="22" spans="2:19" x14ac:dyDescent="0.25">
      <c r="B22" s="5">
        <v>16</v>
      </c>
      <c r="C22" s="5">
        <f t="shared" si="0"/>
        <v>180</v>
      </c>
      <c r="D22" s="5">
        <f t="shared" si="1"/>
        <v>55</v>
      </c>
      <c r="E22" s="5">
        <f t="shared" si="2"/>
        <v>37</v>
      </c>
      <c r="F22" s="8">
        <f t="shared" si="3"/>
        <v>32.880434782608695</v>
      </c>
      <c r="G22" s="8">
        <f>($E$3*(B22^3))/4</f>
        <v>8192</v>
      </c>
      <c r="H22" s="8">
        <f ca="1">G22/$P$29</f>
        <v>0.2317790855590765</v>
      </c>
      <c r="I22" s="8">
        <f t="shared" ca="1" si="4"/>
        <v>5.7944771389769126E-2</v>
      </c>
    </row>
    <row r="23" spans="2:19" x14ac:dyDescent="0.25">
      <c r="B23" s="5">
        <v>17</v>
      </c>
      <c r="C23" s="5">
        <f t="shared" si="0"/>
        <v>185</v>
      </c>
      <c r="D23" s="5">
        <f t="shared" si="1"/>
        <v>58</v>
      </c>
      <c r="E23" s="5">
        <f t="shared" si="2"/>
        <v>39</v>
      </c>
      <c r="F23" s="8">
        <f t="shared" si="3"/>
        <v>34.680412371134018</v>
      </c>
      <c r="G23" s="8">
        <f>($E$3*(B23^3))/4</f>
        <v>9826</v>
      </c>
      <c r="H23" s="8">
        <f ca="1">G23/$P$29</f>
        <v>0.27801041195110909</v>
      </c>
      <c r="I23" s="8">
        <f t="shared" ca="1" si="4"/>
        <v>6.9502602987777273E-2</v>
      </c>
    </row>
    <row r="24" spans="2:19" x14ac:dyDescent="0.25">
      <c r="B24" s="5">
        <v>18</v>
      </c>
      <c r="C24" s="5">
        <f t="shared" si="0"/>
        <v>190</v>
      </c>
      <c r="D24" s="5">
        <f t="shared" si="1"/>
        <v>61</v>
      </c>
      <c r="E24" s="5">
        <f t="shared" si="2"/>
        <v>41</v>
      </c>
      <c r="F24" s="8">
        <f t="shared" si="3"/>
        <v>36.480392156862742</v>
      </c>
      <c r="G24" s="8">
        <f>($E$3*(B24^3))/4</f>
        <v>11664</v>
      </c>
      <c r="H24" s="8">
        <f ca="1">G24/$P$29</f>
        <v>0.33001358080579446</v>
      </c>
      <c r="I24" s="8">
        <f t="shared" ca="1" si="4"/>
        <v>8.2503395201448615E-2</v>
      </c>
    </row>
    <row r="25" spans="2:19" x14ac:dyDescent="0.25">
      <c r="B25" s="5">
        <v>19</v>
      </c>
      <c r="C25" s="5">
        <f t="shared" si="0"/>
        <v>195</v>
      </c>
      <c r="D25" s="5">
        <f t="shared" si="1"/>
        <v>64</v>
      </c>
      <c r="E25" s="5">
        <f t="shared" si="2"/>
        <v>43</v>
      </c>
      <c r="F25" s="8">
        <f t="shared" si="3"/>
        <v>38.280373831775698</v>
      </c>
      <c r="G25" s="8">
        <f>($E$3*(B25^3))/4</f>
        <v>13718</v>
      </c>
      <c r="H25" s="8">
        <f ca="1">G25/$P$29</f>
        <v>0.38812811226799454</v>
      </c>
      <c r="I25" s="8">
        <f t="shared" ca="1" si="4"/>
        <v>9.7032028066998635E-2</v>
      </c>
    </row>
    <row r="26" spans="2:19" x14ac:dyDescent="0.25">
      <c r="B26" s="5">
        <v>20</v>
      </c>
      <c r="C26" s="5">
        <f t="shared" si="0"/>
        <v>200</v>
      </c>
      <c r="D26" s="5">
        <f t="shared" si="1"/>
        <v>67</v>
      </c>
      <c r="E26" s="5">
        <f t="shared" si="2"/>
        <v>45</v>
      </c>
      <c r="F26" s="8">
        <f t="shared" si="3"/>
        <v>40.080357142857146</v>
      </c>
      <c r="G26" s="8">
        <f>($E$3*(B26^3))/4</f>
        <v>16000</v>
      </c>
      <c r="H26" s="8">
        <f ca="1">G26/$P$29</f>
        <v>0.45269352648257127</v>
      </c>
      <c r="I26" s="8">
        <f t="shared" ca="1" si="4"/>
        <v>0.11317338162064282</v>
      </c>
    </row>
    <row r="27" spans="2:19" x14ac:dyDescent="0.25">
      <c r="B27" s="5">
        <v>21</v>
      </c>
      <c r="C27" s="5">
        <f t="shared" si="0"/>
        <v>205</v>
      </c>
      <c r="D27" s="5">
        <f t="shared" si="1"/>
        <v>70</v>
      </c>
      <c r="E27" s="5">
        <f t="shared" si="2"/>
        <v>47</v>
      </c>
      <c r="F27" s="8">
        <f t="shared" si="3"/>
        <v>41.880341880341881</v>
      </c>
      <c r="G27" s="8">
        <f>($E$3*(B27^3))/4</f>
        <v>18522</v>
      </c>
      <c r="H27" s="8">
        <f ca="1">G27/$P$29</f>
        <v>0.5240493435943866</v>
      </c>
      <c r="I27" s="8">
        <f t="shared" ca="1" si="4"/>
        <v>0.13101233589859665</v>
      </c>
      <c r="K27" s="21" t="s">
        <v>10</v>
      </c>
      <c r="L27" s="21"/>
      <c r="M27" s="21"/>
      <c r="N27" s="21"/>
      <c r="O27" s="21"/>
      <c r="P27" s="21"/>
      <c r="Q27" s="21"/>
      <c r="R27" s="21"/>
    </row>
    <row r="28" spans="2:19" x14ac:dyDescent="0.25">
      <c r="B28" s="5">
        <v>22</v>
      </c>
      <c r="C28" s="5">
        <f t="shared" si="0"/>
        <v>210</v>
      </c>
      <c r="D28" s="5">
        <f t="shared" si="1"/>
        <v>73</v>
      </c>
      <c r="E28" s="5">
        <f t="shared" si="2"/>
        <v>49</v>
      </c>
      <c r="F28" s="8">
        <f t="shared" si="3"/>
        <v>43.680327868852459</v>
      </c>
      <c r="G28" s="8">
        <f>($E$3*(B28^3))/4</f>
        <v>21296</v>
      </c>
      <c r="H28" s="8">
        <f ca="1">G28/$P$29</f>
        <v>0.60253508374830245</v>
      </c>
      <c r="I28" s="8">
        <f t="shared" ca="1" si="4"/>
        <v>0.15063377093707561</v>
      </c>
      <c r="K28" s="9" t="s">
        <v>5</v>
      </c>
      <c r="L28" s="9" t="s">
        <v>1</v>
      </c>
      <c r="M28" s="9" t="s">
        <v>2</v>
      </c>
      <c r="N28" s="9" t="s">
        <v>3</v>
      </c>
      <c r="O28" s="9" t="s">
        <v>23</v>
      </c>
      <c r="P28" s="9" t="s">
        <v>19</v>
      </c>
      <c r="Q28" s="9" t="s">
        <v>6</v>
      </c>
      <c r="R28" s="9" t="s">
        <v>21</v>
      </c>
    </row>
    <row r="29" spans="2:19" x14ac:dyDescent="0.25">
      <c r="B29" s="5">
        <v>23</v>
      </c>
      <c r="C29" s="5">
        <f t="shared" si="0"/>
        <v>215</v>
      </c>
      <c r="D29" s="5">
        <f t="shared" si="1"/>
        <v>76</v>
      </c>
      <c r="E29" s="5">
        <f t="shared" si="2"/>
        <v>51</v>
      </c>
      <c r="F29" s="8">
        <f t="shared" si="3"/>
        <v>45.480314960629919</v>
      </c>
      <c r="G29" s="8">
        <f>($E$3*(B29^3))/4</f>
        <v>24334</v>
      </c>
      <c r="H29" s="8">
        <f ca="1">G29/$P$29</f>
        <v>0.6884902670891806</v>
      </c>
      <c r="I29" s="8">
        <f t="shared" ca="1" si="4"/>
        <v>0.17212256677229515</v>
      </c>
      <c r="K29" s="2">
        <f ca="1">RANDBETWEEN(J18,J19)</f>
        <v>94</v>
      </c>
      <c r="L29" s="2">
        <f ca="1">AVERAGE(L16:L19)*$O$29</f>
        <v>798</v>
      </c>
      <c r="M29" s="2">
        <f ca="1">AVERAGE(M16:M19)*$O$29</f>
        <v>561.4</v>
      </c>
      <c r="N29" s="2">
        <f ca="1">AVERAGE(N16:N19)*$O$29</f>
        <v>583.79999999999995</v>
      </c>
      <c r="O29" s="11">
        <f ca="1">1+(4-COUNTIF(K16:K19,0))*0.1</f>
        <v>1.4</v>
      </c>
      <c r="P29" s="2">
        <f ca="1">$K$29^2*4</f>
        <v>35344</v>
      </c>
      <c r="Q29" s="17">
        <f ca="1">M29^2/(M29+N29)</f>
        <v>275.20953545232277</v>
      </c>
      <c r="R29" s="18">
        <f ca="1">L29/SUM(Q16:Q19)</f>
        <v>1.1513152371810358</v>
      </c>
    </row>
    <row r="30" spans="2:19" x14ac:dyDescent="0.25">
      <c r="B30" s="5">
        <v>24</v>
      </c>
      <c r="C30" s="5">
        <f t="shared" si="0"/>
        <v>220</v>
      </c>
      <c r="D30" s="5">
        <f t="shared" si="1"/>
        <v>79</v>
      </c>
      <c r="E30" s="5">
        <f t="shared" si="2"/>
        <v>53</v>
      </c>
      <c r="F30" s="8">
        <f t="shared" si="3"/>
        <v>47.280303030303031</v>
      </c>
      <c r="G30" s="8">
        <f>($E$3*(B30^3))/4</f>
        <v>27648</v>
      </c>
      <c r="H30" s="8">
        <f ca="1">G30/$P$29</f>
        <v>0.7822544137618832</v>
      </c>
      <c r="I30" s="8">
        <f t="shared" ca="1" si="4"/>
        <v>0.1955636034404708</v>
      </c>
    </row>
    <row r="31" spans="2:19" x14ac:dyDescent="0.25">
      <c r="B31" s="5">
        <v>25</v>
      </c>
      <c r="C31" s="5">
        <f t="shared" si="0"/>
        <v>225</v>
      </c>
      <c r="D31" s="5">
        <f t="shared" si="1"/>
        <v>82</v>
      </c>
      <c r="E31" s="5">
        <f t="shared" si="2"/>
        <v>55</v>
      </c>
      <c r="F31" s="8">
        <f t="shared" si="3"/>
        <v>49.080291970802918</v>
      </c>
      <c r="G31" s="8">
        <f>($E$3*(B31^3))/4</f>
        <v>31250</v>
      </c>
      <c r="H31" s="8">
        <f ca="1">G31/$P$29</f>
        <v>0.8841670439112721</v>
      </c>
      <c r="I31" s="8">
        <f t="shared" ca="1" si="4"/>
        <v>0.22104176097781802</v>
      </c>
    </row>
    <row r="32" spans="2:19" x14ac:dyDescent="0.25">
      <c r="B32" s="5">
        <v>26</v>
      </c>
      <c r="C32" s="5">
        <f t="shared" si="0"/>
        <v>230</v>
      </c>
      <c r="D32" s="5">
        <f t="shared" si="1"/>
        <v>85</v>
      </c>
      <c r="E32" s="5">
        <f t="shared" si="2"/>
        <v>57</v>
      </c>
      <c r="F32" s="8">
        <f t="shared" si="3"/>
        <v>50.880281690140848</v>
      </c>
      <c r="G32" s="8">
        <f>($E$3*(B32^3))/4</f>
        <v>35152</v>
      </c>
      <c r="H32" s="8">
        <f ca="1">G32/$P$29</f>
        <v>0.99456767768220911</v>
      </c>
      <c r="I32" s="8">
        <f t="shared" ca="1" si="4"/>
        <v>0.24864191942055228</v>
      </c>
    </row>
    <row r="33" spans="2:9" x14ac:dyDescent="0.25">
      <c r="B33" s="5">
        <v>27</v>
      </c>
      <c r="C33" s="5">
        <f t="shared" si="0"/>
        <v>235</v>
      </c>
      <c r="D33" s="5">
        <f t="shared" si="1"/>
        <v>88</v>
      </c>
      <c r="E33" s="5">
        <f t="shared" si="2"/>
        <v>59</v>
      </c>
      <c r="F33" s="8">
        <f t="shared" si="3"/>
        <v>52.680272108843539</v>
      </c>
      <c r="G33" s="8">
        <f>($E$3*(B33^3))/4</f>
        <v>39366</v>
      </c>
      <c r="H33" s="8">
        <f ca="1">G33/$P$29</f>
        <v>1.1137958352195563</v>
      </c>
      <c r="I33" s="8">
        <f t="shared" ca="1" si="4"/>
        <v>0.27844895880488907</v>
      </c>
    </row>
    <row r="34" spans="2:9" x14ac:dyDescent="0.25">
      <c r="B34" s="5">
        <v>28</v>
      </c>
      <c r="C34" s="5">
        <f t="shared" si="0"/>
        <v>240</v>
      </c>
      <c r="D34" s="5">
        <f t="shared" si="1"/>
        <v>91</v>
      </c>
      <c r="E34" s="5">
        <f t="shared" si="2"/>
        <v>61</v>
      </c>
      <c r="F34" s="8">
        <f t="shared" si="3"/>
        <v>54.48026315789474</v>
      </c>
      <c r="G34" s="8">
        <f>($E$3*(B34^3))/4</f>
        <v>43904</v>
      </c>
      <c r="H34" s="8">
        <f ca="1">G34/$P$29</f>
        <v>1.2421910366681757</v>
      </c>
      <c r="I34" s="8">
        <f t="shared" ca="1" si="4"/>
        <v>0.31054775916704391</v>
      </c>
    </row>
    <row r="35" spans="2:9" x14ac:dyDescent="0.25">
      <c r="B35" s="5">
        <v>29</v>
      </c>
      <c r="C35" s="5">
        <f t="shared" si="0"/>
        <v>245</v>
      </c>
      <c r="D35" s="5">
        <f t="shared" si="1"/>
        <v>94</v>
      </c>
      <c r="E35" s="5">
        <f t="shared" si="2"/>
        <v>63</v>
      </c>
      <c r="F35" s="8">
        <f t="shared" si="3"/>
        <v>56.280254777070063</v>
      </c>
      <c r="G35" s="8">
        <f>($E$3*(B35^3))/4</f>
        <v>48778</v>
      </c>
      <c r="H35" s="8">
        <f ca="1">G35/$P$29</f>
        <v>1.3800928021729288</v>
      </c>
      <c r="I35" s="8">
        <f t="shared" ca="1" si="4"/>
        <v>0.34502320054323221</v>
      </c>
    </row>
    <row r="36" spans="2:9" x14ac:dyDescent="0.25">
      <c r="B36" s="5">
        <v>30</v>
      </c>
      <c r="C36" s="5">
        <f t="shared" si="0"/>
        <v>250</v>
      </c>
      <c r="D36" s="5">
        <f t="shared" si="1"/>
        <v>97</v>
      </c>
      <c r="E36" s="5">
        <f t="shared" si="2"/>
        <v>65</v>
      </c>
      <c r="F36" s="8">
        <f t="shared" si="3"/>
        <v>58.080246913580247</v>
      </c>
      <c r="G36" s="8">
        <f>($E$3*(B36^3))/4</f>
        <v>54000</v>
      </c>
      <c r="H36" s="8">
        <f ca="1">G36/$P$29</f>
        <v>1.5278406518786782</v>
      </c>
      <c r="I36" s="8">
        <f t="shared" ca="1" si="4"/>
        <v>0.38196016296966956</v>
      </c>
    </row>
    <row r="37" spans="2:9" x14ac:dyDescent="0.25">
      <c r="B37" s="5">
        <v>31</v>
      </c>
      <c r="C37" s="5">
        <f t="shared" si="0"/>
        <v>255</v>
      </c>
      <c r="D37" s="5">
        <f t="shared" si="1"/>
        <v>100</v>
      </c>
      <c r="E37" s="5">
        <f t="shared" si="2"/>
        <v>67</v>
      </c>
      <c r="F37" s="8">
        <f t="shared" si="3"/>
        <v>59.880239520958085</v>
      </c>
      <c r="G37" s="8">
        <f>($E$3*(B37^3))/4</f>
        <v>59582</v>
      </c>
      <c r="H37" s="8">
        <f ca="1">G37/$P$29</f>
        <v>1.6857741059302851</v>
      </c>
      <c r="I37" s="8">
        <f t="shared" ca="1" si="4"/>
        <v>0.42144352648257127</v>
      </c>
    </row>
    <row r="38" spans="2:9" x14ac:dyDescent="0.25">
      <c r="B38" s="5">
        <v>32</v>
      </c>
      <c r="C38" s="5">
        <f t="shared" si="0"/>
        <v>260</v>
      </c>
      <c r="D38" s="5">
        <f t="shared" si="1"/>
        <v>103</v>
      </c>
      <c r="E38" s="5">
        <f t="shared" si="2"/>
        <v>69</v>
      </c>
      <c r="F38" s="8">
        <f t="shared" si="3"/>
        <v>61.680232558139537</v>
      </c>
      <c r="G38" s="8">
        <f>($E$3*(B38^3))/4</f>
        <v>65536</v>
      </c>
      <c r="H38" s="8">
        <f ca="1">G38/$P$29</f>
        <v>1.854232684472612</v>
      </c>
      <c r="I38" s="8">
        <f t="shared" ca="1" si="4"/>
        <v>0.46355817111815301</v>
      </c>
    </row>
    <row r="39" spans="2:9" x14ac:dyDescent="0.25">
      <c r="B39" s="5">
        <v>33</v>
      </c>
      <c r="C39" s="5">
        <f t="shared" si="0"/>
        <v>265</v>
      </c>
      <c r="D39" s="5">
        <f t="shared" si="1"/>
        <v>106</v>
      </c>
      <c r="E39" s="5">
        <f t="shared" si="2"/>
        <v>71</v>
      </c>
      <c r="F39" s="8">
        <f t="shared" si="3"/>
        <v>63.480225988700568</v>
      </c>
      <c r="G39" s="8">
        <f>($E$3*(B39^3))/4</f>
        <v>71874</v>
      </c>
      <c r="H39" s="8">
        <f ca="1">G39/$P$29</f>
        <v>2.0335559076505207</v>
      </c>
      <c r="I39" s="8">
        <f t="shared" ca="1" si="4"/>
        <v>0.50838897691263019</v>
      </c>
    </row>
    <row r="40" spans="2:9" x14ac:dyDescent="0.25">
      <c r="B40" s="5">
        <v>34</v>
      </c>
      <c r="C40" s="5">
        <f t="shared" si="0"/>
        <v>270</v>
      </c>
      <c r="D40" s="5">
        <f t="shared" si="1"/>
        <v>109</v>
      </c>
      <c r="E40" s="5">
        <f t="shared" si="2"/>
        <v>73</v>
      </c>
      <c r="F40" s="8">
        <f t="shared" si="3"/>
        <v>65.280219780219781</v>
      </c>
      <c r="G40" s="8">
        <f>($E$3*(B40^3))/4</f>
        <v>78608</v>
      </c>
      <c r="H40" s="8">
        <f ca="1">G40/$P$29</f>
        <v>2.2240832956088727</v>
      </c>
      <c r="I40" s="8">
        <f t="shared" ca="1" si="4"/>
        <v>0.55602082390221819</v>
      </c>
    </row>
    <row r="41" spans="2:9" x14ac:dyDescent="0.25">
      <c r="B41" s="5">
        <v>35</v>
      </c>
      <c r="C41" s="5">
        <f t="shared" si="0"/>
        <v>275</v>
      </c>
      <c r="D41" s="5">
        <f t="shared" si="1"/>
        <v>112</v>
      </c>
      <c r="E41" s="5">
        <f t="shared" si="2"/>
        <v>75</v>
      </c>
      <c r="F41" s="8">
        <f t="shared" si="3"/>
        <v>67.080213903743314</v>
      </c>
      <c r="G41" s="8">
        <f>($E$3*(B41^3))/4</f>
        <v>85750</v>
      </c>
      <c r="H41" s="8">
        <f ca="1">G41/$P$29</f>
        <v>2.4261543684925306</v>
      </c>
      <c r="I41" s="8">
        <f t="shared" ca="1" si="4"/>
        <v>0.60653859212313266</v>
      </c>
    </row>
    <row r="42" spans="2:9" x14ac:dyDescent="0.25">
      <c r="B42" s="5">
        <v>36</v>
      </c>
      <c r="C42" s="5">
        <f t="shared" si="0"/>
        <v>280</v>
      </c>
      <c r="D42" s="5">
        <f t="shared" si="1"/>
        <v>115</v>
      </c>
      <c r="E42" s="5">
        <f t="shared" si="2"/>
        <v>77</v>
      </c>
      <c r="F42" s="8">
        <f t="shared" si="3"/>
        <v>68.880208333333329</v>
      </c>
      <c r="G42" s="8">
        <f>($E$3*(B42^3))/4</f>
        <v>93312</v>
      </c>
      <c r="H42" s="8">
        <f ca="1">G42/$P$29</f>
        <v>2.6401086464463557</v>
      </c>
      <c r="I42" s="8">
        <f t="shared" ca="1" si="4"/>
        <v>0.66002716161158892</v>
      </c>
    </row>
    <row r="43" spans="2:9" x14ac:dyDescent="0.25">
      <c r="B43" s="5">
        <v>37</v>
      </c>
      <c r="C43" s="5">
        <f t="shared" si="0"/>
        <v>285</v>
      </c>
      <c r="D43" s="5">
        <f t="shared" si="1"/>
        <v>118</v>
      </c>
      <c r="E43" s="5">
        <f t="shared" si="2"/>
        <v>79</v>
      </c>
      <c r="F43" s="8">
        <f t="shared" si="3"/>
        <v>70.680203045685275</v>
      </c>
      <c r="G43" s="8">
        <f>($E$3*(B43^3))/4</f>
        <v>101306</v>
      </c>
      <c r="H43" s="8">
        <f ca="1">G43/$P$29</f>
        <v>2.8662856496152105</v>
      </c>
      <c r="I43" s="8">
        <f t="shared" ca="1" si="4"/>
        <v>0.71657141240380262</v>
      </c>
    </row>
    <row r="44" spans="2:9" x14ac:dyDescent="0.25">
      <c r="B44" s="5">
        <v>38</v>
      </c>
      <c r="C44" s="5">
        <f t="shared" si="0"/>
        <v>290</v>
      </c>
      <c r="D44" s="5">
        <f t="shared" si="1"/>
        <v>121</v>
      </c>
      <c r="E44" s="5">
        <f t="shared" si="2"/>
        <v>81</v>
      </c>
      <c r="F44" s="8">
        <f t="shared" si="3"/>
        <v>72.480198019801975</v>
      </c>
      <c r="G44" s="8">
        <f>($E$3*(B44^3))/4</f>
        <v>109744</v>
      </c>
      <c r="H44" s="8">
        <f ca="1">G44/$P$29</f>
        <v>3.1050248981439563</v>
      </c>
      <c r="I44" s="8">
        <f t="shared" ca="1" si="4"/>
        <v>0.77625622453598908</v>
      </c>
    </row>
    <row r="45" spans="2:9" x14ac:dyDescent="0.25">
      <c r="B45" s="5">
        <v>39</v>
      </c>
      <c r="C45" s="5">
        <f t="shared" si="0"/>
        <v>295</v>
      </c>
      <c r="D45" s="5">
        <f t="shared" si="1"/>
        <v>124</v>
      </c>
      <c r="E45" s="5">
        <f t="shared" si="2"/>
        <v>83</v>
      </c>
      <c r="F45" s="8">
        <f t="shared" si="3"/>
        <v>74.280193236714979</v>
      </c>
      <c r="G45" s="8">
        <f>($E$3*(B45^3))/4</f>
        <v>118638</v>
      </c>
      <c r="H45" s="8">
        <f ca="1">G45/$P$29</f>
        <v>3.3566659121774558</v>
      </c>
      <c r="I45" s="8">
        <f t="shared" ca="1" si="4"/>
        <v>0.83916647804436395</v>
      </c>
    </row>
    <row r="46" spans="2:9" x14ac:dyDescent="0.25">
      <c r="B46" s="5">
        <v>40</v>
      </c>
      <c r="C46" s="5">
        <f t="shared" si="0"/>
        <v>300</v>
      </c>
      <c r="D46" s="5">
        <f t="shared" si="1"/>
        <v>127</v>
      </c>
      <c r="E46" s="5">
        <f t="shared" si="2"/>
        <v>85</v>
      </c>
      <c r="F46" s="8">
        <f t="shared" si="3"/>
        <v>76.080188679245282</v>
      </c>
      <c r="G46" s="8">
        <f>($E$3*(B46^3))/4</f>
        <v>128000</v>
      </c>
      <c r="H46" s="8">
        <f ca="1">G46/$P$29</f>
        <v>3.6215482118605702</v>
      </c>
      <c r="I46" s="8">
        <f t="shared" ca="1" si="4"/>
        <v>0.90538705296514255</v>
      </c>
    </row>
    <row r="47" spans="2:9" x14ac:dyDescent="0.25">
      <c r="B47" s="5">
        <v>41</v>
      </c>
      <c r="C47" s="5">
        <f t="shared" si="0"/>
        <v>305</v>
      </c>
      <c r="D47" s="5">
        <f t="shared" si="1"/>
        <v>130</v>
      </c>
      <c r="E47" s="5">
        <f t="shared" si="2"/>
        <v>87</v>
      </c>
      <c r="F47" s="8">
        <f t="shared" si="3"/>
        <v>77.880184331797238</v>
      </c>
      <c r="G47" s="8">
        <f>($E$3*(B47^3))/4</f>
        <v>137842</v>
      </c>
      <c r="H47" s="8">
        <f ca="1">G47/$P$29</f>
        <v>3.9000113173381621</v>
      </c>
      <c r="I47" s="8">
        <f t="shared" ca="1" si="4"/>
        <v>0.97500282933454052</v>
      </c>
    </row>
    <row r="48" spans="2:9" x14ac:dyDescent="0.25">
      <c r="B48" s="5">
        <v>42</v>
      </c>
      <c r="C48" s="5">
        <f t="shared" si="0"/>
        <v>310</v>
      </c>
      <c r="D48" s="5">
        <f t="shared" si="1"/>
        <v>133</v>
      </c>
      <c r="E48" s="5">
        <f t="shared" si="2"/>
        <v>89</v>
      </c>
      <c r="F48" s="8">
        <f t="shared" si="3"/>
        <v>79.680180180180187</v>
      </c>
      <c r="G48" s="8">
        <f>($E$3*(B48^3))/4</f>
        <v>148176</v>
      </c>
      <c r="H48" s="8">
        <f ca="1">G48/$P$29</f>
        <v>4.1923947487550928</v>
      </c>
      <c r="I48" s="8">
        <f t="shared" ca="1" si="4"/>
        <v>1.0480986871887732</v>
      </c>
    </row>
    <row r="49" spans="2:9" x14ac:dyDescent="0.25">
      <c r="B49" s="5">
        <v>43</v>
      </c>
      <c r="C49" s="5">
        <f t="shared" si="0"/>
        <v>315</v>
      </c>
      <c r="D49" s="5">
        <f t="shared" si="1"/>
        <v>136</v>
      </c>
      <c r="E49" s="5">
        <f t="shared" si="2"/>
        <v>91</v>
      </c>
      <c r="F49" s="8">
        <f t="shared" si="3"/>
        <v>81.480176211453738</v>
      </c>
      <c r="G49" s="8">
        <f>($E$3*(B49^3))/4</f>
        <v>159014</v>
      </c>
      <c r="H49" s="8">
        <f ca="1">G49/$P$29</f>
        <v>4.4990380262562244</v>
      </c>
      <c r="I49" s="8">
        <f t="shared" ca="1" si="4"/>
        <v>1.1247595065640561</v>
      </c>
    </row>
    <row r="50" spans="2:9" x14ac:dyDescent="0.25">
      <c r="B50" s="5">
        <v>44</v>
      </c>
      <c r="C50" s="5">
        <f t="shared" si="0"/>
        <v>320</v>
      </c>
      <c r="D50" s="5">
        <f t="shared" si="1"/>
        <v>139</v>
      </c>
      <c r="E50" s="5">
        <f t="shared" si="2"/>
        <v>93</v>
      </c>
      <c r="F50" s="8">
        <f t="shared" si="3"/>
        <v>83.28017241379311</v>
      </c>
      <c r="G50" s="8">
        <f>($E$3*(B50^3))/4</f>
        <v>170368</v>
      </c>
      <c r="H50" s="8">
        <f ca="1">G50/$P$29</f>
        <v>4.8202806699864196</v>
      </c>
      <c r="I50" s="8">
        <f t="shared" ca="1" si="4"/>
        <v>1.2050701674966049</v>
      </c>
    </row>
    <row r="51" spans="2:9" x14ac:dyDescent="0.25">
      <c r="B51" s="5">
        <v>45</v>
      </c>
      <c r="C51" s="5">
        <f t="shared" si="0"/>
        <v>325</v>
      </c>
      <c r="D51" s="5">
        <f t="shared" si="1"/>
        <v>142</v>
      </c>
      <c r="E51" s="5">
        <f t="shared" si="2"/>
        <v>95</v>
      </c>
      <c r="F51" s="8">
        <f t="shared" si="3"/>
        <v>85.080168776371309</v>
      </c>
      <c r="G51" s="8">
        <f>($E$3*(B51^3))/4</f>
        <v>182250</v>
      </c>
      <c r="H51" s="8">
        <f ca="1">G51/$P$29</f>
        <v>5.1564622000905391</v>
      </c>
      <c r="I51" s="8">
        <f t="shared" ca="1" si="4"/>
        <v>1.2891155500226348</v>
      </c>
    </row>
    <row r="52" spans="2:9" x14ac:dyDescent="0.25">
      <c r="B52" s="5">
        <v>46</v>
      </c>
      <c r="C52" s="5">
        <f t="shared" si="0"/>
        <v>330</v>
      </c>
      <c r="D52" s="5">
        <f t="shared" si="1"/>
        <v>145</v>
      </c>
      <c r="E52" s="5">
        <f t="shared" si="2"/>
        <v>97</v>
      </c>
      <c r="F52" s="8">
        <f t="shared" si="3"/>
        <v>86.880165289256198</v>
      </c>
      <c r="G52" s="8">
        <f>($E$3*(B52^3))/4</f>
        <v>194672</v>
      </c>
      <c r="H52" s="8">
        <f ca="1">G52/$P$29</f>
        <v>5.5079221367134448</v>
      </c>
      <c r="I52" s="8">
        <f t="shared" ca="1" si="4"/>
        <v>1.3769805341783612</v>
      </c>
    </row>
    <row r="53" spans="2:9" x14ac:dyDescent="0.25">
      <c r="B53" s="5">
        <v>47</v>
      </c>
      <c r="C53" s="5">
        <f t="shared" si="0"/>
        <v>335</v>
      </c>
      <c r="D53" s="5">
        <f t="shared" si="1"/>
        <v>148</v>
      </c>
      <c r="E53" s="5">
        <f t="shared" si="2"/>
        <v>99</v>
      </c>
      <c r="F53" s="8">
        <f t="shared" si="3"/>
        <v>88.680161943319831</v>
      </c>
      <c r="G53" s="8">
        <f>($E$3*(B53^3))/4</f>
        <v>207646</v>
      </c>
      <c r="H53" s="8">
        <f ca="1">G53/$P$29</f>
        <v>5.875</v>
      </c>
      <c r="I53" s="8">
        <f t="shared" ca="1" si="4"/>
        <v>1.46875</v>
      </c>
    </row>
    <row r="54" spans="2:9" x14ac:dyDescent="0.25">
      <c r="B54" s="5">
        <v>48</v>
      </c>
      <c r="C54" s="5">
        <f t="shared" si="0"/>
        <v>340</v>
      </c>
      <c r="D54" s="5">
        <f t="shared" si="1"/>
        <v>151</v>
      </c>
      <c r="E54" s="5">
        <f t="shared" si="2"/>
        <v>101</v>
      </c>
      <c r="F54" s="8">
        <f t="shared" si="3"/>
        <v>90.480158730158735</v>
      </c>
      <c r="G54" s="8">
        <f>($E$3*(B54^3))/4</f>
        <v>221184</v>
      </c>
      <c r="H54" s="8">
        <f ca="1">G54/$P$29</f>
        <v>6.2580353100950656</v>
      </c>
      <c r="I54" s="8">
        <f t="shared" ca="1" si="4"/>
        <v>1.5645088275237664</v>
      </c>
    </row>
    <row r="55" spans="2:9" x14ac:dyDescent="0.25">
      <c r="B55" s="5">
        <v>49</v>
      </c>
      <c r="C55" s="5">
        <f t="shared" si="0"/>
        <v>345</v>
      </c>
      <c r="D55" s="5">
        <f t="shared" si="1"/>
        <v>154</v>
      </c>
      <c r="E55" s="5">
        <f t="shared" si="2"/>
        <v>103</v>
      </c>
      <c r="F55" s="8">
        <f t="shared" si="3"/>
        <v>92.280155642023345</v>
      </c>
      <c r="G55" s="8">
        <f>($E$3*(B55^3))/4</f>
        <v>235298</v>
      </c>
      <c r="H55" s="8">
        <f ca="1">G55/$P$29</f>
        <v>6.6573675871435034</v>
      </c>
      <c r="I55" s="8">
        <f t="shared" ca="1" si="4"/>
        <v>1.6643418967858759</v>
      </c>
    </row>
    <row r="56" spans="2:9" x14ac:dyDescent="0.25">
      <c r="B56" s="5">
        <v>50</v>
      </c>
      <c r="C56" s="5">
        <f t="shared" si="0"/>
        <v>350</v>
      </c>
      <c r="D56" s="5">
        <f t="shared" si="1"/>
        <v>157</v>
      </c>
      <c r="E56" s="5">
        <f t="shared" si="2"/>
        <v>105</v>
      </c>
      <c r="F56" s="8">
        <f t="shared" si="3"/>
        <v>94.080152671755727</v>
      </c>
      <c r="G56" s="8">
        <f>($E$3*(B56^3))/4</f>
        <v>250000</v>
      </c>
      <c r="H56" s="8">
        <f ca="1">G56/$P$29</f>
        <v>7.0733363512901768</v>
      </c>
      <c r="I56" s="8">
        <f t="shared" ca="1" si="4"/>
        <v>1.7683340878225442</v>
      </c>
    </row>
    <row r="57" spans="2:9" x14ac:dyDescent="0.25">
      <c r="B57" s="5">
        <v>51</v>
      </c>
      <c r="C57" s="5">
        <f t="shared" si="0"/>
        <v>355</v>
      </c>
      <c r="D57" s="5">
        <f t="shared" si="1"/>
        <v>160</v>
      </c>
      <c r="E57" s="5">
        <f t="shared" si="2"/>
        <v>107</v>
      </c>
      <c r="F57" s="8">
        <f t="shared" si="3"/>
        <v>95.880149812734089</v>
      </c>
      <c r="G57" s="8">
        <f>($E$3*(B57^3))/4</f>
        <v>265302</v>
      </c>
      <c r="H57" s="8">
        <f ca="1">G57/$P$29</f>
        <v>7.5062811226799457</v>
      </c>
      <c r="I57" s="8">
        <f t="shared" ca="1" si="4"/>
        <v>1.8765702806699864</v>
      </c>
    </row>
    <row r="58" spans="2:9" x14ac:dyDescent="0.25">
      <c r="B58" s="5">
        <v>52</v>
      </c>
      <c r="C58" s="5">
        <f t="shared" si="0"/>
        <v>360</v>
      </c>
      <c r="D58" s="5">
        <f t="shared" si="1"/>
        <v>163</v>
      </c>
      <c r="E58" s="5">
        <f t="shared" si="2"/>
        <v>109</v>
      </c>
      <c r="F58" s="8">
        <f t="shared" si="3"/>
        <v>97.680147058823536</v>
      </c>
      <c r="G58" s="8">
        <f>($E$3*(B58^3))/4</f>
        <v>281216</v>
      </c>
      <c r="H58" s="8">
        <f ca="1">G58/$P$29</f>
        <v>7.9565414214576728</v>
      </c>
      <c r="I58" s="8">
        <f t="shared" ca="1" si="4"/>
        <v>1.9891353553644182</v>
      </c>
    </row>
    <row r="59" spans="2:9" x14ac:dyDescent="0.25">
      <c r="B59" s="5">
        <v>53</v>
      </c>
      <c r="C59" s="5">
        <f t="shared" si="0"/>
        <v>365</v>
      </c>
      <c r="D59" s="5">
        <f t="shared" si="1"/>
        <v>166</v>
      </c>
      <c r="E59" s="5">
        <f t="shared" si="2"/>
        <v>111</v>
      </c>
      <c r="F59" s="8">
        <f t="shared" si="3"/>
        <v>99.480144404332137</v>
      </c>
      <c r="G59" s="8">
        <f>($E$3*(B59^3))/4</f>
        <v>297754</v>
      </c>
      <c r="H59" s="8">
        <f ca="1">G59/$P$29</f>
        <v>8.4244567677682216</v>
      </c>
      <c r="I59" s="8">
        <f t="shared" ca="1" si="4"/>
        <v>2.1061141919420554</v>
      </c>
    </row>
    <row r="60" spans="2:9" x14ac:dyDescent="0.25">
      <c r="B60" s="5">
        <v>54</v>
      </c>
      <c r="C60" s="5">
        <f t="shared" si="0"/>
        <v>370</v>
      </c>
      <c r="D60" s="5">
        <f t="shared" si="1"/>
        <v>169</v>
      </c>
      <c r="E60" s="5">
        <f t="shared" si="2"/>
        <v>113</v>
      </c>
      <c r="F60" s="8">
        <f t="shared" si="3"/>
        <v>101.28014184397163</v>
      </c>
      <c r="G60" s="8">
        <f>($E$3*(B60^3))/4</f>
        <v>314928</v>
      </c>
      <c r="H60" s="8">
        <f ca="1">G60/$P$29</f>
        <v>8.9103666817564502</v>
      </c>
      <c r="I60" s="8">
        <f t="shared" ca="1" si="4"/>
        <v>2.2275916704391125</v>
      </c>
    </row>
    <row r="61" spans="2:9" x14ac:dyDescent="0.25">
      <c r="B61" s="5">
        <v>55</v>
      </c>
      <c r="C61" s="5">
        <f t="shared" si="0"/>
        <v>375</v>
      </c>
      <c r="D61" s="5">
        <f t="shared" si="1"/>
        <v>172</v>
      </c>
      <c r="E61" s="5">
        <f t="shared" si="2"/>
        <v>115</v>
      </c>
      <c r="F61" s="8">
        <f t="shared" si="3"/>
        <v>103.0801393728223</v>
      </c>
      <c r="G61" s="8">
        <f>($E$3*(B61^3))/4</f>
        <v>332750</v>
      </c>
      <c r="H61" s="8">
        <f ca="1">G61/$P$29</f>
        <v>9.4146106835672256</v>
      </c>
      <c r="I61" s="8">
        <f t="shared" ca="1" si="4"/>
        <v>2.3536526708918064</v>
      </c>
    </row>
    <row r="62" spans="2:9" x14ac:dyDescent="0.25">
      <c r="B62" s="5">
        <v>56</v>
      </c>
      <c r="C62" s="5">
        <f t="shared" si="0"/>
        <v>380</v>
      </c>
      <c r="D62" s="5">
        <f t="shared" si="1"/>
        <v>175</v>
      </c>
      <c r="E62" s="5">
        <f t="shared" si="2"/>
        <v>117</v>
      </c>
      <c r="F62" s="8">
        <f t="shared" si="3"/>
        <v>104.88013698630137</v>
      </c>
      <c r="G62" s="8">
        <f>($E$3*(B62^3))/4</f>
        <v>351232</v>
      </c>
      <c r="H62" s="8">
        <f ca="1">G62/$P$29</f>
        <v>9.9375282933454052</v>
      </c>
      <c r="I62" s="8">
        <f t="shared" ca="1" si="4"/>
        <v>2.4843820733363513</v>
      </c>
    </row>
    <row r="63" spans="2:9" x14ac:dyDescent="0.25">
      <c r="B63" s="5">
        <v>57</v>
      </c>
      <c r="C63" s="5">
        <f t="shared" si="0"/>
        <v>385</v>
      </c>
      <c r="D63" s="5">
        <f t="shared" si="1"/>
        <v>178</v>
      </c>
      <c r="E63" s="5">
        <f t="shared" si="2"/>
        <v>119</v>
      </c>
      <c r="F63" s="8">
        <f t="shared" si="3"/>
        <v>106.68013468013469</v>
      </c>
      <c r="G63" s="8">
        <f>($E$3*(B63^3))/4</f>
        <v>370386</v>
      </c>
      <c r="H63" s="8">
        <f ca="1">G63/$P$29</f>
        <v>10.479459031235853</v>
      </c>
      <c r="I63" s="8">
        <f t="shared" ca="1" si="4"/>
        <v>2.6198647578089633</v>
      </c>
    </row>
    <row r="64" spans="2:9" x14ac:dyDescent="0.25">
      <c r="B64" s="5">
        <v>58</v>
      </c>
      <c r="C64" s="5">
        <f t="shared" si="0"/>
        <v>390</v>
      </c>
      <c r="D64" s="5">
        <f t="shared" si="1"/>
        <v>181</v>
      </c>
      <c r="E64" s="5">
        <f t="shared" si="2"/>
        <v>121</v>
      </c>
      <c r="F64" s="8">
        <f t="shared" si="3"/>
        <v>108.48013245033113</v>
      </c>
      <c r="G64" s="8">
        <f>($E$3*(B64^3))/4</f>
        <v>390224</v>
      </c>
      <c r="H64" s="8">
        <f ca="1">G64/$P$29</f>
        <v>11.040742417383431</v>
      </c>
      <c r="I64" s="8">
        <f t="shared" ca="1" si="4"/>
        <v>2.7601856043458577</v>
      </c>
    </row>
    <row r="65" spans="2:9" x14ac:dyDescent="0.25">
      <c r="B65" s="5">
        <v>59</v>
      </c>
      <c r="C65" s="5">
        <f t="shared" si="0"/>
        <v>395</v>
      </c>
      <c r="D65" s="5">
        <f t="shared" si="1"/>
        <v>184</v>
      </c>
      <c r="E65" s="5">
        <f t="shared" si="2"/>
        <v>123</v>
      </c>
      <c r="F65" s="8">
        <f t="shared" si="3"/>
        <v>110.28013029315962</v>
      </c>
      <c r="G65" s="8">
        <f>($E$3*(B65^3))/4</f>
        <v>410758</v>
      </c>
      <c r="H65" s="8">
        <f ca="1">G65/$P$29</f>
        <v>11.621717971933002</v>
      </c>
      <c r="I65" s="8">
        <f t="shared" ca="1" si="4"/>
        <v>2.9054294929832505</v>
      </c>
    </row>
    <row r="66" spans="2:9" x14ac:dyDescent="0.25">
      <c r="B66" s="5">
        <v>60</v>
      </c>
      <c r="C66" s="5">
        <f t="shared" si="0"/>
        <v>400</v>
      </c>
      <c r="D66" s="5">
        <f t="shared" si="1"/>
        <v>187</v>
      </c>
      <c r="E66" s="5">
        <f t="shared" si="2"/>
        <v>125</v>
      </c>
      <c r="F66" s="8">
        <f t="shared" si="3"/>
        <v>112.0801282051282</v>
      </c>
      <c r="G66" s="8">
        <f>($E$3*(B66^3))/4</f>
        <v>432000</v>
      </c>
      <c r="H66" s="8">
        <f ca="1">G66/$P$29</f>
        <v>12.222725215029426</v>
      </c>
      <c r="I66" s="8">
        <f t="shared" ca="1" si="4"/>
        <v>3.0556813037573565</v>
      </c>
    </row>
    <row r="67" spans="2:9" x14ac:dyDescent="0.25">
      <c r="B67" s="5">
        <v>61</v>
      </c>
      <c r="C67" s="5">
        <f t="shared" si="0"/>
        <v>405</v>
      </c>
      <c r="D67" s="5">
        <f t="shared" si="1"/>
        <v>190</v>
      </c>
      <c r="E67" s="5">
        <f t="shared" si="2"/>
        <v>127</v>
      </c>
      <c r="F67" s="8">
        <f t="shared" si="3"/>
        <v>113.8801261829653</v>
      </c>
      <c r="G67" s="8">
        <f>($E$3*(B67^3))/4</f>
        <v>453962</v>
      </c>
      <c r="H67" s="8">
        <f ca="1">G67/$P$29</f>
        <v>12.844103666817565</v>
      </c>
      <c r="I67" s="8">
        <f t="shared" ca="1" si="4"/>
        <v>3.2110259167043913</v>
      </c>
    </row>
    <row r="68" spans="2:9" x14ac:dyDescent="0.25">
      <c r="B68" s="5">
        <v>62</v>
      </c>
      <c r="C68" s="5">
        <f t="shared" si="0"/>
        <v>410</v>
      </c>
      <c r="D68" s="5">
        <f t="shared" si="1"/>
        <v>193</v>
      </c>
      <c r="E68" s="5">
        <f t="shared" si="2"/>
        <v>129</v>
      </c>
      <c r="F68" s="8">
        <f t="shared" si="3"/>
        <v>115.68012422360249</v>
      </c>
      <c r="G68" s="8">
        <f>($E$3*(B68^3))/4</f>
        <v>476656</v>
      </c>
      <c r="H68" s="8">
        <f ca="1">G68/$P$29</f>
        <v>13.486192847442281</v>
      </c>
      <c r="I68" s="8">
        <f t="shared" ca="1" si="4"/>
        <v>3.3715482118605702</v>
      </c>
    </row>
    <row r="69" spans="2:9" x14ac:dyDescent="0.25">
      <c r="B69" s="5">
        <v>63</v>
      </c>
      <c r="C69" s="5">
        <f t="shared" si="0"/>
        <v>415</v>
      </c>
      <c r="D69" s="5">
        <f t="shared" si="1"/>
        <v>196</v>
      </c>
      <c r="E69" s="5">
        <f t="shared" si="2"/>
        <v>131</v>
      </c>
      <c r="F69" s="8">
        <f t="shared" si="3"/>
        <v>117.48012232415903</v>
      </c>
      <c r="G69" s="8">
        <f>($E$3*(B69^3))/4</f>
        <v>500094</v>
      </c>
      <c r="H69" s="8">
        <f ca="1">G69/$P$29</f>
        <v>14.149332277048439</v>
      </c>
      <c r="I69" s="8">
        <f t="shared" ca="1" si="4"/>
        <v>3.5373330692621097</v>
      </c>
    </row>
    <row r="70" spans="2:9" x14ac:dyDescent="0.25">
      <c r="B70" s="5">
        <v>64</v>
      </c>
      <c r="C70" s="5">
        <f t="shared" si="0"/>
        <v>420</v>
      </c>
      <c r="D70" s="5">
        <f t="shared" si="1"/>
        <v>199</v>
      </c>
      <c r="E70" s="5">
        <f t="shared" si="2"/>
        <v>133</v>
      </c>
      <c r="F70" s="8">
        <f t="shared" si="3"/>
        <v>119.28012048192771</v>
      </c>
      <c r="G70" s="8">
        <f>($E$3*(B70^3))/4</f>
        <v>524288</v>
      </c>
      <c r="H70" s="8">
        <f ca="1">G70/$P$29</f>
        <v>14.833861475780896</v>
      </c>
      <c r="I70" s="8">
        <f t="shared" ca="1" si="4"/>
        <v>3.708465368945224</v>
      </c>
    </row>
    <row r="71" spans="2:9" x14ac:dyDescent="0.25">
      <c r="B71" s="5">
        <v>65</v>
      </c>
      <c r="C71" s="5">
        <f t="shared" si="0"/>
        <v>425</v>
      </c>
      <c r="D71" s="5">
        <f t="shared" si="1"/>
        <v>202</v>
      </c>
      <c r="E71" s="5">
        <f t="shared" si="2"/>
        <v>135</v>
      </c>
      <c r="F71" s="8">
        <f t="shared" si="3"/>
        <v>121.08011869436201</v>
      </c>
      <c r="G71" s="8">
        <f>($E$3*(B71^3))/4</f>
        <v>549250</v>
      </c>
      <c r="H71" s="8">
        <f ca="1">G71/$P$29</f>
        <v>15.540119963784518</v>
      </c>
      <c r="I71" s="8">
        <f t="shared" ca="1" si="4"/>
        <v>3.8850299909461294</v>
      </c>
    </row>
    <row r="72" spans="2:9" x14ac:dyDescent="0.25">
      <c r="B72" s="5">
        <v>66</v>
      </c>
      <c r="C72" s="5">
        <f t="shared" ref="C72:C126" si="10">B$3+B72*5</f>
        <v>430</v>
      </c>
      <c r="D72" s="5">
        <f t="shared" ref="D72:D126" si="11">C$3+B72*3</f>
        <v>205</v>
      </c>
      <c r="E72" s="5">
        <f t="shared" ref="E72:E126" si="12">D$3+B72*2</f>
        <v>137</v>
      </c>
      <c r="F72" s="8">
        <f t="shared" ref="F72:F126" si="13">D72^2/(D72+E72)</f>
        <v>122.88011695906432</v>
      </c>
      <c r="G72" s="8">
        <f>($E$3*(B72^3))/4</f>
        <v>574992</v>
      </c>
      <c r="H72" s="8">
        <f ca="1">G72/$P$29</f>
        <v>16.268447261204166</v>
      </c>
      <c r="I72" s="8">
        <f t="shared" ref="I72:I126" ca="1" si="14">(H72*15)/60</f>
        <v>4.0671118153010415</v>
      </c>
    </row>
    <row r="73" spans="2:9" x14ac:dyDescent="0.25">
      <c r="B73" s="5">
        <v>67</v>
      </c>
      <c r="C73" s="5">
        <f t="shared" si="10"/>
        <v>435</v>
      </c>
      <c r="D73" s="5">
        <f t="shared" si="11"/>
        <v>208</v>
      </c>
      <c r="E73" s="5">
        <f t="shared" si="12"/>
        <v>139</v>
      </c>
      <c r="F73" s="8">
        <f t="shared" si="13"/>
        <v>124.68011527377521</v>
      </c>
      <c r="G73" s="8">
        <f>($E$3*(B73^3))/4</f>
        <v>601526</v>
      </c>
      <c r="H73" s="8">
        <f ca="1">G73/$P$29</f>
        <v>17.019182888184698</v>
      </c>
      <c r="I73" s="8">
        <f t="shared" ca="1" si="14"/>
        <v>4.2547957220461745</v>
      </c>
    </row>
    <row r="74" spans="2:9" x14ac:dyDescent="0.25">
      <c r="B74" s="5">
        <v>68</v>
      </c>
      <c r="C74" s="5">
        <f t="shared" si="10"/>
        <v>440</v>
      </c>
      <c r="D74" s="5">
        <f t="shared" si="11"/>
        <v>211</v>
      </c>
      <c r="E74" s="5">
        <f t="shared" si="12"/>
        <v>141</v>
      </c>
      <c r="F74" s="8">
        <f t="shared" si="13"/>
        <v>126.48011363636364</v>
      </c>
      <c r="G74" s="8">
        <f>($E$3*(B74^3))/4</f>
        <v>628864</v>
      </c>
      <c r="H74" s="8">
        <f ca="1">G74/$P$29</f>
        <v>17.792666364870982</v>
      </c>
      <c r="I74" s="8">
        <f t="shared" ca="1" si="14"/>
        <v>4.4481665912177455</v>
      </c>
    </row>
    <row r="75" spans="2:9" x14ac:dyDescent="0.25">
      <c r="B75" s="5">
        <v>69</v>
      </c>
      <c r="C75" s="5">
        <f t="shared" si="10"/>
        <v>445</v>
      </c>
      <c r="D75" s="5">
        <f t="shared" si="11"/>
        <v>214</v>
      </c>
      <c r="E75" s="5">
        <f t="shared" si="12"/>
        <v>143</v>
      </c>
      <c r="F75" s="8">
        <f t="shared" si="13"/>
        <v>128.28011204481794</v>
      </c>
      <c r="G75" s="8">
        <f>($E$3*(B75^3))/4</f>
        <v>657018</v>
      </c>
      <c r="H75" s="8">
        <f ca="1">G75/$P$29</f>
        <v>18.589237211407877</v>
      </c>
      <c r="I75" s="8">
        <f t="shared" ca="1" si="14"/>
        <v>4.6473093028519692</v>
      </c>
    </row>
    <row r="76" spans="2:9" x14ac:dyDescent="0.25">
      <c r="B76" s="5">
        <v>70</v>
      </c>
      <c r="C76" s="5">
        <f t="shared" si="10"/>
        <v>450</v>
      </c>
      <c r="D76" s="5">
        <f t="shared" si="11"/>
        <v>217</v>
      </c>
      <c r="E76" s="5">
        <f t="shared" si="12"/>
        <v>145</v>
      </c>
      <c r="F76" s="8">
        <f t="shared" si="13"/>
        <v>130.08011049723757</v>
      </c>
      <c r="G76" s="8">
        <f>($E$3*(B76^3))/4</f>
        <v>686000</v>
      </c>
      <c r="H76" s="8">
        <f ca="1">G76/$P$29</f>
        <v>19.409234947940245</v>
      </c>
      <c r="I76" s="8">
        <f t="shared" ca="1" si="14"/>
        <v>4.8523087369850613</v>
      </c>
    </row>
    <row r="77" spans="2:9" x14ac:dyDescent="0.25">
      <c r="B77" s="5">
        <v>71</v>
      </c>
      <c r="C77" s="5">
        <f t="shared" si="10"/>
        <v>455</v>
      </c>
      <c r="D77" s="5">
        <f t="shared" si="11"/>
        <v>220</v>
      </c>
      <c r="E77" s="5">
        <f t="shared" si="12"/>
        <v>147</v>
      </c>
      <c r="F77" s="8">
        <f t="shared" si="13"/>
        <v>131.88010899182561</v>
      </c>
      <c r="G77" s="8">
        <f>($E$3*(B77^3))/4</f>
        <v>715822</v>
      </c>
      <c r="H77" s="8">
        <f ca="1">G77/$P$29</f>
        <v>20.252999094612946</v>
      </c>
      <c r="I77" s="8">
        <f t="shared" ca="1" si="14"/>
        <v>5.0632497736532365</v>
      </c>
    </row>
    <row r="78" spans="2:9" x14ac:dyDescent="0.25">
      <c r="B78" s="5">
        <v>72</v>
      </c>
      <c r="C78" s="5">
        <f t="shared" si="10"/>
        <v>460</v>
      </c>
      <c r="D78" s="5">
        <f t="shared" si="11"/>
        <v>223</v>
      </c>
      <c r="E78" s="5">
        <f t="shared" si="12"/>
        <v>149</v>
      </c>
      <c r="F78" s="8">
        <f t="shared" si="13"/>
        <v>133.68010752688173</v>
      </c>
      <c r="G78" s="8">
        <f>($E$3*(B78^3))/4</f>
        <v>746496</v>
      </c>
      <c r="H78" s="8">
        <f ca="1">G78/$P$29</f>
        <v>21.120869171570845</v>
      </c>
      <c r="I78" s="8">
        <f t="shared" ca="1" si="14"/>
        <v>5.2802172928927114</v>
      </c>
    </row>
    <row r="79" spans="2:9" x14ac:dyDescent="0.25">
      <c r="B79" s="5">
        <v>73</v>
      </c>
      <c r="C79" s="5">
        <f t="shared" si="10"/>
        <v>465</v>
      </c>
      <c r="D79" s="5">
        <f t="shared" si="11"/>
        <v>226</v>
      </c>
      <c r="E79" s="5">
        <f t="shared" si="12"/>
        <v>151</v>
      </c>
      <c r="F79" s="8">
        <f t="shared" si="13"/>
        <v>135.48010610079575</v>
      </c>
      <c r="G79" s="8">
        <f>($E$3*(B79^3))/4</f>
        <v>778034</v>
      </c>
      <c r="H79" s="8">
        <f ca="1">G79/$P$29</f>
        <v>22.013184698958806</v>
      </c>
      <c r="I79" s="8">
        <f t="shared" ca="1" si="14"/>
        <v>5.5032961747397016</v>
      </c>
    </row>
    <row r="80" spans="2:9" x14ac:dyDescent="0.25">
      <c r="B80" s="5">
        <v>74</v>
      </c>
      <c r="C80" s="5">
        <f t="shared" si="10"/>
        <v>470</v>
      </c>
      <c r="D80" s="5">
        <f t="shared" si="11"/>
        <v>229</v>
      </c>
      <c r="E80" s="5">
        <f t="shared" si="12"/>
        <v>153</v>
      </c>
      <c r="F80" s="8">
        <f t="shared" si="13"/>
        <v>137.28010471204189</v>
      </c>
      <c r="G80" s="8">
        <f>($E$3*(B80^3))/4</f>
        <v>810448</v>
      </c>
      <c r="H80" s="8">
        <f ca="1">G80/$P$29</f>
        <v>22.930285196921684</v>
      </c>
      <c r="I80" s="8">
        <f t="shared" ca="1" si="14"/>
        <v>5.732571299230421</v>
      </c>
    </row>
    <row r="81" spans="2:9" x14ac:dyDescent="0.25">
      <c r="B81" s="5">
        <v>75</v>
      </c>
      <c r="C81" s="5">
        <f t="shared" si="10"/>
        <v>475</v>
      </c>
      <c r="D81" s="5">
        <f t="shared" si="11"/>
        <v>232</v>
      </c>
      <c r="E81" s="5">
        <f t="shared" si="12"/>
        <v>155</v>
      </c>
      <c r="F81" s="8">
        <f t="shared" si="13"/>
        <v>139.08010335917314</v>
      </c>
      <c r="G81" s="8">
        <f>($E$3*(B81^3))/4</f>
        <v>843750</v>
      </c>
      <c r="H81" s="8">
        <f ca="1">G81/$P$29</f>
        <v>23.872510185604344</v>
      </c>
      <c r="I81" s="8">
        <f t="shared" ca="1" si="14"/>
        <v>5.9681275464010861</v>
      </c>
    </row>
    <row r="82" spans="2:9" x14ac:dyDescent="0.25">
      <c r="B82" s="5">
        <v>76</v>
      </c>
      <c r="C82" s="5">
        <f t="shared" si="10"/>
        <v>480</v>
      </c>
      <c r="D82" s="5">
        <f t="shared" si="11"/>
        <v>235</v>
      </c>
      <c r="E82" s="5">
        <f t="shared" si="12"/>
        <v>157</v>
      </c>
      <c r="F82" s="8">
        <f t="shared" si="13"/>
        <v>140.88010204081633</v>
      </c>
      <c r="G82" s="8">
        <f>($E$3*(B82^3))/4</f>
        <v>877952</v>
      </c>
      <c r="H82" s="8">
        <f ca="1">G82/$P$29</f>
        <v>24.840199185151651</v>
      </c>
      <c r="I82" s="8">
        <f t="shared" ca="1" si="14"/>
        <v>6.2100497962879126</v>
      </c>
    </row>
    <row r="83" spans="2:9" x14ac:dyDescent="0.25">
      <c r="B83" s="5">
        <v>77</v>
      </c>
      <c r="C83" s="5">
        <f t="shared" si="10"/>
        <v>485</v>
      </c>
      <c r="D83" s="5">
        <f t="shared" si="11"/>
        <v>238</v>
      </c>
      <c r="E83" s="5">
        <f t="shared" si="12"/>
        <v>159</v>
      </c>
      <c r="F83" s="8">
        <f t="shared" si="13"/>
        <v>142.6801007556675</v>
      </c>
      <c r="G83" s="8">
        <f>($E$3*(B83^3))/4</f>
        <v>913066</v>
      </c>
      <c r="H83" s="8">
        <f ca="1">G83/$P$29</f>
        <v>25.833691715708465</v>
      </c>
      <c r="I83" s="8">
        <f t="shared" ca="1" si="14"/>
        <v>6.4584229289271162</v>
      </c>
    </row>
    <row r="84" spans="2:9" x14ac:dyDescent="0.25">
      <c r="B84" s="5">
        <v>78</v>
      </c>
      <c r="C84" s="5">
        <f t="shared" si="10"/>
        <v>490</v>
      </c>
      <c r="D84" s="5">
        <f t="shared" si="11"/>
        <v>241</v>
      </c>
      <c r="E84" s="5">
        <f t="shared" si="12"/>
        <v>161</v>
      </c>
      <c r="F84" s="8">
        <f t="shared" si="13"/>
        <v>144.48009950248758</v>
      </c>
      <c r="G84" s="8">
        <f>($E$3*(B84^3))/4</f>
        <v>949104</v>
      </c>
      <c r="H84" s="8">
        <f ca="1">G84/$P$29</f>
        <v>26.853327297419646</v>
      </c>
      <c r="I84" s="8">
        <f t="shared" ca="1" si="14"/>
        <v>6.7133318243549116</v>
      </c>
    </row>
    <row r="85" spans="2:9" x14ac:dyDescent="0.25">
      <c r="B85" s="5">
        <v>79</v>
      </c>
      <c r="C85" s="5">
        <f t="shared" si="10"/>
        <v>495</v>
      </c>
      <c r="D85" s="5">
        <f t="shared" si="11"/>
        <v>244</v>
      </c>
      <c r="E85" s="5">
        <f t="shared" si="12"/>
        <v>163</v>
      </c>
      <c r="F85" s="8">
        <f t="shared" si="13"/>
        <v>146.28009828009829</v>
      </c>
      <c r="G85" s="8">
        <f>($E$3*(B85^3))/4</f>
        <v>986078</v>
      </c>
      <c r="H85" s="8">
        <f ca="1">G85/$P$29</f>
        <v>27.899445450430058</v>
      </c>
      <c r="I85" s="8">
        <f t="shared" ca="1" si="14"/>
        <v>6.9748613626075144</v>
      </c>
    </row>
    <row r="86" spans="2:9" x14ac:dyDescent="0.25">
      <c r="B86" s="5">
        <v>80</v>
      </c>
      <c r="C86" s="5">
        <f t="shared" si="10"/>
        <v>500</v>
      </c>
      <c r="D86" s="5">
        <f t="shared" si="11"/>
        <v>247</v>
      </c>
      <c r="E86" s="5">
        <f t="shared" si="12"/>
        <v>165</v>
      </c>
      <c r="F86" s="8">
        <f t="shared" si="13"/>
        <v>148.08009708737865</v>
      </c>
      <c r="G86" s="8">
        <f>($E$3*(B86^3))/4</f>
        <v>1024000</v>
      </c>
      <c r="H86" s="8">
        <f ca="1">G86/$P$29</f>
        <v>28.972385694884562</v>
      </c>
      <c r="I86" s="8">
        <f t="shared" ca="1" si="14"/>
        <v>7.2430964237211404</v>
      </c>
    </row>
    <row r="87" spans="2:9" x14ac:dyDescent="0.25">
      <c r="B87" s="5">
        <v>81</v>
      </c>
      <c r="C87" s="5">
        <f t="shared" si="10"/>
        <v>505</v>
      </c>
      <c r="D87" s="5">
        <f t="shared" si="11"/>
        <v>250</v>
      </c>
      <c r="E87" s="5">
        <f t="shared" si="12"/>
        <v>167</v>
      </c>
      <c r="F87" s="8">
        <f t="shared" si="13"/>
        <v>149.88009592326139</v>
      </c>
      <c r="G87" s="8">
        <f>($E$3*(B87^3))/4</f>
        <v>1062882</v>
      </c>
      <c r="H87" s="8">
        <f ca="1">G87/$P$29</f>
        <v>30.07248755092802</v>
      </c>
      <c r="I87" s="8">
        <f t="shared" ca="1" si="14"/>
        <v>7.5181218877320051</v>
      </c>
    </row>
    <row r="88" spans="2:9" x14ac:dyDescent="0.25">
      <c r="B88" s="5">
        <v>82</v>
      </c>
      <c r="C88" s="5">
        <f t="shared" si="10"/>
        <v>510</v>
      </c>
      <c r="D88" s="5">
        <f t="shared" si="11"/>
        <v>253</v>
      </c>
      <c r="E88" s="5">
        <f t="shared" si="12"/>
        <v>169</v>
      </c>
      <c r="F88" s="8">
        <f t="shared" si="13"/>
        <v>151.68009478672985</v>
      </c>
      <c r="G88" s="8">
        <f>($E$3*(B88^3))/4</f>
        <v>1102736</v>
      </c>
      <c r="H88" s="8">
        <f ca="1">G88/$P$29</f>
        <v>31.200090538705297</v>
      </c>
      <c r="I88" s="8">
        <f t="shared" ca="1" si="14"/>
        <v>7.8000226346763242</v>
      </c>
    </row>
    <row r="89" spans="2:9" x14ac:dyDescent="0.25">
      <c r="B89" s="5">
        <v>83</v>
      </c>
      <c r="C89" s="5">
        <f t="shared" si="10"/>
        <v>515</v>
      </c>
      <c r="D89" s="5">
        <f t="shared" si="11"/>
        <v>256</v>
      </c>
      <c r="E89" s="5">
        <f t="shared" si="12"/>
        <v>171</v>
      </c>
      <c r="F89" s="8">
        <f t="shared" si="13"/>
        <v>153.48009367681499</v>
      </c>
      <c r="G89" s="8">
        <f>($E$3*(B89^3))/4</f>
        <v>1143574</v>
      </c>
      <c r="H89" s="8">
        <f ca="1">G89/$P$29</f>
        <v>32.355534178361246</v>
      </c>
      <c r="I89" s="8">
        <f t="shared" ca="1" si="14"/>
        <v>8.0888835445903116</v>
      </c>
    </row>
    <row r="90" spans="2:9" x14ac:dyDescent="0.25">
      <c r="B90" s="5">
        <v>84</v>
      </c>
      <c r="C90" s="5">
        <f t="shared" si="10"/>
        <v>520</v>
      </c>
      <c r="D90" s="5">
        <f t="shared" si="11"/>
        <v>259</v>
      </c>
      <c r="E90" s="5">
        <f t="shared" si="12"/>
        <v>173</v>
      </c>
      <c r="F90" s="8">
        <f t="shared" si="13"/>
        <v>155.28009259259258</v>
      </c>
      <c r="G90" s="8">
        <f>($E$3*(B90^3))/4</f>
        <v>1185408</v>
      </c>
      <c r="H90" s="8">
        <f ca="1">G90/$P$29</f>
        <v>33.539157990040742</v>
      </c>
      <c r="I90" s="8">
        <f t="shared" ca="1" si="14"/>
        <v>8.3847894975101855</v>
      </c>
    </row>
    <row r="91" spans="2:9" x14ac:dyDescent="0.25">
      <c r="B91" s="5">
        <v>85</v>
      </c>
      <c r="C91" s="5">
        <f t="shared" si="10"/>
        <v>525</v>
      </c>
      <c r="D91" s="5">
        <f t="shared" si="11"/>
        <v>262</v>
      </c>
      <c r="E91" s="5">
        <f t="shared" si="12"/>
        <v>175</v>
      </c>
      <c r="F91" s="8">
        <f t="shared" si="13"/>
        <v>157.08009153318079</v>
      </c>
      <c r="G91" s="8">
        <f>($E$3*(B91^3))/4</f>
        <v>1228250</v>
      </c>
      <c r="H91" s="8">
        <f ca="1">G91/$P$29</f>
        <v>34.75130149388864</v>
      </c>
      <c r="I91" s="8">
        <f t="shared" ca="1" si="14"/>
        <v>8.68782537347216</v>
      </c>
    </row>
    <row r="92" spans="2:9" x14ac:dyDescent="0.25">
      <c r="B92" s="5">
        <v>86</v>
      </c>
      <c r="C92" s="5">
        <f t="shared" si="10"/>
        <v>530</v>
      </c>
      <c r="D92" s="5">
        <f t="shared" si="11"/>
        <v>265</v>
      </c>
      <c r="E92" s="5">
        <f t="shared" si="12"/>
        <v>177</v>
      </c>
      <c r="F92" s="8">
        <f t="shared" si="13"/>
        <v>158.88009049773757</v>
      </c>
      <c r="G92" s="8">
        <f>($E$3*(B92^3))/4</f>
        <v>1272112</v>
      </c>
      <c r="H92" s="8">
        <f ca="1">G92/$P$29</f>
        <v>35.992304210049795</v>
      </c>
      <c r="I92" s="8">
        <f t="shared" ca="1" si="14"/>
        <v>8.9980760525124488</v>
      </c>
    </row>
    <row r="93" spans="2:9" x14ac:dyDescent="0.25">
      <c r="B93" s="5">
        <v>87</v>
      </c>
      <c r="C93" s="5">
        <f t="shared" si="10"/>
        <v>535</v>
      </c>
      <c r="D93" s="5">
        <f t="shared" si="11"/>
        <v>268</v>
      </c>
      <c r="E93" s="5">
        <f t="shared" si="12"/>
        <v>179</v>
      </c>
      <c r="F93" s="8">
        <f t="shared" si="13"/>
        <v>160.68008948545861</v>
      </c>
      <c r="G93" s="8">
        <f>($E$3*(B93^3))/4</f>
        <v>1317006</v>
      </c>
      <c r="H93" s="8">
        <f ca="1">G93/$P$29</f>
        <v>37.262505658669077</v>
      </c>
      <c r="I93" s="8">
        <f t="shared" ca="1" si="14"/>
        <v>9.3156264146672694</v>
      </c>
    </row>
    <row r="94" spans="2:9" x14ac:dyDescent="0.25">
      <c r="B94" s="5">
        <v>88</v>
      </c>
      <c r="C94" s="5">
        <f t="shared" si="10"/>
        <v>540</v>
      </c>
      <c r="D94" s="5">
        <f t="shared" si="11"/>
        <v>271</v>
      </c>
      <c r="E94" s="5">
        <f t="shared" si="12"/>
        <v>181</v>
      </c>
      <c r="F94" s="8">
        <f t="shared" si="13"/>
        <v>162.48008849557522</v>
      </c>
      <c r="G94" s="8">
        <f>($E$3*(B94^3))/4</f>
        <v>1362944</v>
      </c>
      <c r="H94" s="8">
        <f ca="1">G94/$P$29</f>
        <v>38.562245359891357</v>
      </c>
      <c r="I94" s="8">
        <f t="shared" ca="1" si="14"/>
        <v>9.6405613399728391</v>
      </c>
    </row>
    <row r="95" spans="2:9" x14ac:dyDescent="0.25">
      <c r="B95" s="5">
        <v>89</v>
      </c>
      <c r="C95" s="5">
        <f t="shared" si="10"/>
        <v>545</v>
      </c>
      <c r="D95" s="5">
        <f t="shared" si="11"/>
        <v>274</v>
      </c>
      <c r="E95" s="5">
        <f t="shared" si="12"/>
        <v>183</v>
      </c>
      <c r="F95" s="8">
        <f t="shared" si="13"/>
        <v>164.28008752735229</v>
      </c>
      <c r="G95" s="8">
        <f>($E$3*(B95^3))/4</f>
        <v>1409938</v>
      </c>
      <c r="H95" s="8">
        <f ca="1">G95/$P$29</f>
        <v>39.891862833861474</v>
      </c>
      <c r="I95" s="8">
        <f t="shared" ca="1" si="14"/>
        <v>9.9729657084653685</v>
      </c>
    </row>
    <row r="96" spans="2:9" x14ac:dyDescent="0.25">
      <c r="B96" s="5">
        <v>90</v>
      </c>
      <c r="C96" s="5">
        <f t="shared" si="10"/>
        <v>550</v>
      </c>
      <c r="D96" s="5">
        <f t="shared" si="11"/>
        <v>277</v>
      </c>
      <c r="E96" s="5">
        <f t="shared" si="12"/>
        <v>185</v>
      </c>
      <c r="F96" s="8">
        <f t="shared" si="13"/>
        <v>166.08008658008657</v>
      </c>
      <c r="G96" s="8">
        <f>($E$3*(B96^3))/4</f>
        <v>1458000</v>
      </c>
      <c r="H96" s="8">
        <f ca="1">G96/$P$29</f>
        <v>41.251697600724313</v>
      </c>
      <c r="I96" s="8">
        <f t="shared" ca="1" si="14"/>
        <v>10.312924400181078</v>
      </c>
    </row>
    <row r="97" spans="2:9" x14ac:dyDescent="0.25">
      <c r="B97" s="5">
        <v>91</v>
      </c>
      <c r="C97" s="5">
        <f t="shared" si="10"/>
        <v>555</v>
      </c>
      <c r="D97" s="5">
        <f t="shared" si="11"/>
        <v>280</v>
      </c>
      <c r="E97" s="5">
        <f t="shared" si="12"/>
        <v>187</v>
      </c>
      <c r="F97" s="8">
        <f t="shared" si="13"/>
        <v>167.88008565310491</v>
      </c>
      <c r="G97" s="8">
        <f>($E$3*(B97^3))/4</f>
        <v>1507142</v>
      </c>
      <c r="H97" s="8">
        <f ca="1">G97/$P$29</f>
        <v>42.642089180624716</v>
      </c>
      <c r="I97" s="8">
        <f t="shared" ca="1" si="14"/>
        <v>10.660522295156179</v>
      </c>
    </row>
    <row r="98" spans="2:9" x14ac:dyDescent="0.25">
      <c r="B98" s="5">
        <v>92</v>
      </c>
      <c r="C98" s="5">
        <f t="shared" si="10"/>
        <v>560</v>
      </c>
      <c r="D98" s="5">
        <f t="shared" si="11"/>
        <v>283</v>
      </c>
      <c r="E98" s="5">
        <f t="shared" si="12"/>
        <v>189</v>
      </c>
      <c r="F98" s="8">
        <f t="shared" si="13"/>
        <v>169.68008474576271</v>
      </c>
      <c r="G98" s="8">
        <f>($E$3*(B98^3))/4</f>
        <v>1557376</v>
      </c>
      <c r="H98" s="8">
        <f ca="1">G98/$P$29</f>
        <v>44.063377093707558</v>
      </c>
      <c r="I98" s="8">
        <f t="shared" ca="1" si="14"/>
        <v>11.01584427342689</v>
      </c>
    </row>
    <row r="99" spans="2:9" x14ac:dyDescent="0.25">
      <c r="B99" s="5">
        <v>93</v>
      </c>
      <c r="C99" s="5">
        <f t="shared" si="10"/>
        <v>565</v>
      </c>
      <c r="D99" s="5">
        <f t="shared" si="11"/>
        <v>286</v>
      </c>
      <c r="E99" s="5">
        <f t="shared" si="12"/>
        <v>191</v>
      </c>
      <c r="F99" s="8">
        <f t="shared" si="13"/>
        <v>171.48008385744234</v>
      </c>
      <c r="G99" s="8">
        <f>($E$3*(B99^3))/4</f>
        <v>1608714</v>
      </c>
      <c r="H99" s="8">
        <f ca="1">G99/$P$29</f>
        <v>45.515900860117704</v>
      </c>
      <c r="I99" s="8">
        <f t="shared" ca="1" si="14"/>
        <v>11.378975215029426</v>
      </c>
    </row>
    <row r="100" spans="2:9" x14ac:dyDescent="0.25">
      <c r="B100" s="5">
        <v>94</v>
      </c>
      <c r="C100" s="5">
        <f t="shared" si="10"/>
        <v>570</v>
      </c>
      <c r="D100" s="5">
        <f t="shared" si="11"/>
        <v>289</v>
      </c>
      <c r="E100" s="5">
        <f t="shared" si="12"/>
        <v>193</v>
      </c>
      <c r="F100" s="8">
        <f t="shared" si="13"/>
        <v>173.28008298755188</v>
      </c>
      <c r="G100" s="8">
        <f>($E$3*(B100^3))/4</f>
        <v>1661168</v>
      </c>
      <c r="H100" s="8">
        <f ca="1">G100/$P$29</f>
        <v>47</v>
      </c>
      <c r="I100" s="8">
        <f t="shared" ca="1" si="14"/>
        <v>11.75</v>
      </c>
    </row>
    <row r="101" spans="2:9" x14ac:dyDescent="0.25">
      <c r="B101" s="5">
        <v>95</v>
      </c>
      <c r="C101" s="5">
        <f t="shared" si="10"/>
        <v>575</v>
      </c>
      <c r="D101" s="5">
        <f t="shared" si="11"/>
        <v>292</v>
      </c>
      <c r="E101" s="5">
        <f t="shared" si="12"/>
        <v>195</v>
      </c>
      <c r="F101" s="8">
        <f t="shared" si="13"/>
        <v>175.08008213552361</v>
      </c>
      <c r="G101" s="8">
        <f>($E$3*(B101^3))/4</f>
        <v>1714750</v>
      </c>
      <c r="H101" s="8">
        <f ca="1">G101/$P$29</f>
        <v>48.516014033499324</v>
      </c>
      <c r="I101" s="8">
        <f t="shared" ca="1" si="14"/>
        <v>12.129003508374831</v>
      </c>
    </row>
    <row r="102" spans="2:9" x14ac:dyDescent="0.25">
      <c r="B102" s="5">
        <v>96</v>
      </c>
      <c r="C102" s="5">
        <f t="shared" si="10"/>
        <v>580</v>
      </c>
      <c r="D102" s="5">
        <f t="shared" si="11"/>
        <v>295</v>
      </c>
      <c r="E102" s="5">
        <f t="shared" si="12"/>
        <v>197</v>
      </c>
      <c r="F102" s="8">
        <f t="shared" si="13"/>
        <v>176.880081300813</v>
      </c>
      <c r="G102" s="8">
        <f>($E$3*(B102^3))/4</f>
        <v>1769472</v>
      </c>
      <c r="H102" s="8">
        <f ca="1">G102/$P$29</f>
        <v>50.064282480760525</v>
      </c>
      <c r="I102" s="8">
        <f t="shared" ca="1" si="14"/>
        <v>12.516070620190131</v>
      </c>
    </row>
    <row r="103" spans="2:9" x14ac:dyDescent="0.25">
      <c r="B103" s="5">
        <v>97</v>
      </c>
      <c r="C103" s="5">
        <f t="shared" si="10"/>
        <v>585</v>
      </c>
      <c r="D103" s="5">
        <f t="shared" si="11"/>
        <v>298</v>
      </c>
      <c r="E103" s="5">
        <f t="shared" si="12"/>
        <v>199</v>
      </c>
      <c r="F103" s="8">
        <f t="shared" si="13"/>
        <v>178.68008048289738</v>
      </c>
      <c r="G103" s="8">
        <f>($E$3*(B103^3))/4</f>
        <v>1825346</v>
      </c>
      <c r="H103" s="8">
        <f ca="1">G103/$P$29</f>
        <v>51.645144861928472</v>
      </c>
      <c r="I103" s="8">
        <f t="shared" ca="1" si="14"/>
        <v>12.911286215482118</v>
      </c>
    </row>
    <row r="104" spans="2:9" x14ac:dyDescent="0.25">
      <c r="B104" s="5">
        <v>98</v>
      </c>
      <c r="C104" s="5">
        <f t="shared" si="10"/>
        <v>590</v>
      </c>
      <c r="D104" s="5">
        <f t="shared" si="11"/>
        <v>301</v>
      </c>
      <c r="E104" s="5">
        <f t="shared" si="12"/>
        <v>201</v>
      </c>
      <c r="F104" s="8">
        <f t="shared" si="13"/>
        <v>180.4800796812749</v>
      </c>
      <c r="G104" s="8">
        <f>($E$3*(B104^3))/4</f>
        <v>1882384</v>
      </c>
      <c r="H104" s="8">
        <f ca="1">G104/$P$29</f>
        <v>53.258940697148027</v>
      </c>
      <c r="I104" s="8">
        <f t="shared" ca="1" si="14"/>
        <v>13.314735174287007</v>
      </c>
    </row>
    <row r="105" spans="2:9" x14ac:dyDescent="0.25">
      <c r="B105" s="5">
        <v>99</v>
      </c>
      <c r="C105" s="5">
        <f t="shared" si="10"/>
        <v>595</v>
      </c>
      <c r="D105" s="5">
        <f t="shared" si="11"/>
        <v>304</v>
      </c>
      <c r="E105" s="5">
        <f t="shared" si="12"/>
        <v>203</v>
      </c>
      <c r="F105" s="8">
        <f t="shared" si="13"/>
        <v>182.2800788954635</v>
      </c>
      <c r="G105" s="8">
        <f>($E$3*(B105^3))/4</f>
        <v>1940598</v>
      </c>
      <c r="H105" s="8">
        <f ca="1">G105/$P$29</f>
        <v>54.906009506564054</v>
      </c>
      <c r="I105" s="8">
        <f t="shared" ca="1" si="14"/>
        <v>13.726502376641013</v>
      </c>
    </row>
    <row r="106" spans="2:9" x14ac:dyDescent="0.25">
      <c r="B106" s="5">
        <v>100</v>
      </c>
      <c r="C106" s="5">
        <f t="shared" si="10"/>
        <v>600</v>
      </c>
      <c r="D106" s="5">
        <f t="shared" si="11"/>
        <v>307</v>
      </c>
      <c r="E106" s="5">
        <f t="shared" si="12"/>
        <v>205</v>
      </c>
      <c r="F106" s="8">
        <f t="shared" si="13"/>
        <v>184.080078125</v>
      </c>
      <c r="G106" s="8">
        <f>($E$3*(B106^3))/4</f>
        <v>2000000</v>
      </c>
      <c r="H106" s="8">
        <f ca="1">G106/$P$29</f>
        <v>56.586690810321414</v>
      </c>
      <c r="I106" s="8">
        <f t="shared" ca="1" si="14"/>
        <v>14.146672702580354</v>
      </c>
    </row>
    <row r="107" spans="2:9" x14ac:dyDescent="0.25">
      <c r="B107" s="5">
        <v>101</v>
      </c>
      <c r="C107" s="5">
        <f t="shared" si="10"/>
        <v>605</v>
      </c>
      <c r="D107" s="5">
        <f t="shared" si="11"/>
        <v>310</v>
      </c>
      <c r="E107" s="5">
        <f t="shared" si="12"/>
        <v>207</v>
      </c>
      <c r="F107" s="8">
        <f t="shared" si="13"/>
        <v>185.88007736943908</v>
      </c>
      <c r="G107" s="8">
        <f>($E$3*(B107^3))/4</f>
        <v>2060602</v>
      </c>
      <c r="H107" s="8">
        <f ca="1">G107/$P$29</f>
        <v>58.301324128564964</v>
      </c>
      <c r="I107" s="8">
        <f t="shared" ca="1" si="14"/>
        <v>14.575331032141241</v>
      </c>
    </row>
    <row r="108" spans="2:9" x14ac:dyDescent="0.25">
      <c r="B108" s="5">
        <v>102</v>
      </c>
      <c r="C108" s="5">
        <f t="shared" si="10"/>
        <v>610</v>
      </c>
      <c r="D108" s="5">
        <f t="shared" si="11"/>
        <v>313</v>
      </c>
      <c r="E108" s="5">
        <f t="shared" si="12"/>
        <v>209</v>
      </c>
      <c r="F108" s="8">
        <f t="shared" si="13"/>
        <v>187.68007662835248</v>
      </c>
      <c r="G108" s="8">
        <f>($E$3*(B108^3))/4</f>
        <v>2122416</v>
      </c>
      <c r="H108" s="8">
        <f ca="1">G108/$P$29</f>
        <v>60.050248981439566</v>
      </c>
      <c r="I108" s="8">
        <f t="shared" ca="1" si="14"/>
        <v>15.012562245359891</v>
      </c>
    </row>
    <row r="109" spans="2:9" x14ac:dyDescent="0.25">
      <c r="B109" s="5">
        <v>103</v>
      </c>
      <c r="C109" s="5">
        <f t="shared" si="10"/>
        <v>615</v>
      </c>
      <c r="D109" s="5">
        <f t="shared" si="11"/>
        <v>316</v>
      </c>
      <c r="E109" s="5">
        <f t="shared" si="12"/>
        <v>211</v>
      </c>
      <c r="F109" s="8">
        <f t="shared" si="13"/>
        <v>189.48007590132826</v>
      </c>
      <c r="G109" s="8">
        <f>($E$3*(B109^3))/4</f>
        <v>2185454</v>
      </c>
      <c r="H109" s="8">
        <f ca="1">G109/$P$29</f>
        <v>61.833804889090089</v>
      </c>
      <c r="I109" s="8">
        <f t="shared" ca="1" si="14"/>
        <v>15.458451222272522</v>
      </c>
    </row>
    <row r="110" spans="2:9" x14ac:dyDescent="0.25">
      <c r="B110" s="5">
        <v>104</v>
      </c>
      <c r="C110" s="5">
        <f t="shared" si="10"/>
        <v>620</v>
      </c>
      <c r="D110" s="5">
        <f t="shared" si="11"/>
        <v>319</v>
      </c>
      <c r="E110" s="5">
        <f t="shared" si="12"/>
        <v>213</v>
      </c>
      <c r="F110" s="8">
        <f t="shared" si="13"/>
        <v>191.28007518796991</v>
      </c>
      <c r="G110" s="8">
        <f>($E$3*(B110^3))/4</f>
        <v>2249728</v>
      </c>
      <c r="H110" s="8">
        <f ca="1">G110/$P$29</f>
        <v>63.652331371661383</v>
      </c>
      <c r="I110" s="8">
        <f t="shared" ca="1" si="14"/>
        <v>15.913082842915346</v>
      </c>
    </row>
    <row r="111" spans="2:9" x14ac:dyDescent="0.25">
      <c r="B111" s="5">
        <v>105</v>
      </c>
      <c r="C111" s="5">
        <f t="shared" si="10"/>
        <v>625</v>
      </c>
      <c r="D111" s="5">
        <f t="shared" si="11"/>
        <v>322</v>
      </c>
      <c r="E111" s="5">
        <f t="shared" si="12"/>
        <v>215</v>
      </c>
      <c r="F111" s="8">
        <f t="shared" si="13"/>
        <v>193.08007448789573</v>
      </c>
      <c r="G111" s="8">
        <f>($E$3*(B111^3))/4</f>
        <v>2315250</v>
      </c>
      <c r="H111" s="8">
        <f ca="1">G111/$P$29</f>
        <v>65.50616794929833</v>
      </c>
      <c r="I111" s="8">
        <f t="shared" ca="1" si="14"/>
        <v>16.376541987324583</v>
      </c>
    </row>
    <row r="112" spans="2:9" x14ac:dyDescent="0.25">
      <c r="B112" s="5">
        <v>106</v>
      </c>
      <c r="C112" s="5">
        <f t="shared" si="10"/>
        <v>630</v>
      </c>
      <c r="D112" s="5">
        <f t="shared" si="11"/>
        <v>325</v>
      </c>
      <c r="E112" s="5">
        <f t="shared" si="12"/>
        <v>217</v>
      </c>
      <c r="F112" s="8">
        <f t="shared" si="13"/>
        <v>194.88007380073802</v>
      </c>
      <c r="G112" s="8">
        <f>($E$3*(B112^3))/4</f>
        <v>2382032</v>
      </c>
      <c r="H112" s="8">
        <f ca="1">G112/$P$29</f>
        <v>67.395654142145773</v>
      </c>
      <c r="I112" s="8">
        <f t="shared" ca="1" si="14"/>
        <v>16.848913535536443</v>
      </c>
    </row>
    <row r="113" spans="2:9" x14ac:dyDescent="0.25">
      <c r="B113" s="5">
        <v>107</v>
      </c>
      <c r="C113" s="5">
        <f t="shared" si="10"/>
        <v>635</v>
      </c>
      <c r="D113" s="5">
        <f t="shared" si="11"/>
        <v>328</v>
      </c>
      <c r="E113" s="5">
        <f t="shared" si="12"/>
        <v>219</v>
      </c>
      <c r="F113" s="8">
        <f t="shared" si="13"/>
        <v>196.68007312614259</v>
      </c>
      <c r="G113" s="8">
        <f>($E$3*(B113^3))/4</f>
        <v>2450086</v>
      </c>
      <c r="H113" s="8">
        <f ca="1">G113/$P$29</f>
        <v>69.321129470348581</v>
      </c>
      <c r="I113" s="8">
        <f t="shared" ca="1" si="14"/>
        <v>17.330282367587145</v>
      </c>
    </row>
    <row r="114" spans="2:9" x14ac:dyDescent="0.25">
      <c r="B114" s="5">
        <v>108</v>
      </c>
      <c r="C114" s="5">
        <f t="shared" si="10"/>
        <v>640</v>
      </c>
      <c r="D114" s="5">
        <f t="shared" si="11"/>
        <v>331</v>
      </c>
      <c r="E114" s="5">
        <f t="shared" si="12"/>
        <v>221</v>
      </c>
      <c r="F114" s="8">
        <f t="shared" si="13"/>
        <v>198.48007246376812</v>
      </c>
      <c r="G114" s="8">
        <f>($E$3*(B114^3))/4</f>
        <v>2519424</v>
      </c>
      <c r="H114" s="8">
        <f ca="1">G114/$P$29</f>
        <v>71.282933454051602</v>
      </c>
      <c r="I114" s="8">
        <f t="shared" ca="1" si="14"/>
        <v>17.8207333635129</v>
      </c>
    </row>
    <row r="115" spans="2:9" x14ac:dyDescent="0.25">
      <c r="B115" s="5">
        <v>109</v>
      </c>
      <c r="C115" s="5">
        <f t="shared" si="10"/>
        <v>645</v>
      </c>
      <c r="D115" s="5">
        <f t="shared" si="11"/>
        <v>334</v>
      </c>
      <c r="E115" s="5">
        <f t="shared" si="12"/>
        <v>223</v>
      </c>
      <c r="F115" s="8">
        <f t="shared" si="13"/>
        <v>200.28007181328545</v>
      </c>
      <c r="G115" s="8">
        <f>($E$3*(B115^3))/4</f>
        <v>2590058</v>
      </c>
      <c r="H115" s="8">
        <f ca="1">G115/$P$29</f>
        <v>73.281405613399727</v>
      </c>
      <c r="I115" s="8">
        <f t="shared" ca="1" si="14"/>
        <v>18.320351403349932</v>
      </c>
    </row>
    <row r="116" spans="2:9" x14ac:dyDescent="0.25">
      <c r="B116" s="5">
        <v>110</v>
      </c>
      <c r="C116" s="5">
        <f t="shared" si="10"/>
        <v>650</v>
      </c>
      <c r="D116" s="5">
        <f t="shared" si="11"/>
        <v>337</v>
      </c>
      <c r="E116" s="5">
        <f t="shared" si="12"/>
        <v>225</v>
      </c>
      <c r="F116" s="8">
        <f t="shared" si="13"/>
        <v>202.08007117437722</v>
      </c>
      <c r="G116" s="8">
        <f>($E$3*(B116^3))/4</f>
        <v>2662000</v>
      </c>
      <c r="H116" s="8">
        <f ca="1">G116/$P$29</f>
        <v>75.316885468537805</v>
      </c>
      <c r="I116" s="8">
        <f t="shared" ca="1" si="14"/>
        <v>18.829221367134451</v>
      </c>
    </row>
    <row r="117" spans="2:9" x14ac:dyDescent="0.25">
      <c r="B117" s="5">
        <v>111</v>
      </c>
      <c r="C117" s="5">
        <f t="shared" si="10"/>
        <v>655</v>
      </c>
      <c r="D117" s="5">
        <f t="shared" si="11"/>
        <v>340</v>
      </c>
      <c r="E117" s="5">
        <f t="shared" si="12"/>
        <v>227</v>
      </c>
      <c r="F117" s="8">
        <f t="shared" si="13"/>
        <v>203.88007054673722</v>
      </c>
      <c r="G117" s="8">
        <f>($E$3*(B117^3))/4</f>
        <v>2735262</v>
      </c>
      <c r="H117" s="8">
        <f ca="1">G117/$P$29</f>
        <v>77.389712539610684</v>
      </c>
      <c r="I117" s="8">
        <f t="shared" ca="1" si="14"/>
        <v>19.347428134902671</v>
      </c>
    </row>
    <row r="118" spans="2:9" x14ac:dyDescent="0.25">
      <c r="B118" s="5">
        <v>112</v>
      </c>
      <c r="C118" s="5">
        <f t="shared" si="10"/>
        <v>660</v>
      </c>
      <c r="D118" s="5">
        <f t="shared" si="11"/>
        <v>343</v>
      </c>
      <c r="E118" s="5">
        <f t="shared" si="12"/>
        <v>229</v>
      </c>
      <c r="F118" s="8">
        <f t="shared" si="13"/>
        <v>205.68006993006992</v>
      </c>
      <c r="G118" s="8">
        <f>($E$3*(B118^3))/4</f>
        <v>2809856</v>
      </c>
      <c r="H118" s="8">
        <f ca="1">G118/$P$29</f>
        <v>79.500226346763242</v>
      </c>
      <c r="I118" s="8">
        <f t="shared" ca="1" si="14"/>
        <v>19.87505658669081</v>
      </c>
    </row>
    <row r="119" spans="2:9" x14ac:dyDescent="0.25">
      <c r="B119" s="5">
        <v>113</v>
      </c>
      <c r="C119" s="5">
        <f t="shared" si="10"/>
        <v>665</v>
      </c>
      <c r="D119" s="5">
        <f t="shared" si="11"/>
        <v>346</v>
      </c>
      <c r="E119" s="5">
        <f t="shared" si="12"/>
        <v>231</v>
      </c>
      <c r="F119" s="8">
        <f t="shared" si="13"/>
        <v>207.48006932409012</v>
      </c>
      <c r="G119" s="8">
        <f>($E$3*(B119^3))/4</f>
        <v>2885794</v>
      </c>
      <c r="H119" s="8">
        <f ca="1">G119/$P$29</f>
        <v>81.64876641014034</v>
      </c>
      <c r="I119" s="8">
        <f t="shared" ca="1" si="14"/>
        <v>20.412191602535085</v>
      </c>
    </row>
    <row r="120" spans="2:9" x14ac:dyDescent="0.25">
      <c r="B120" s="5">
        <v>114</v>
      </c>
      <c r="C120" s="5">
        <f t="shared" si="10"/>
        <v>670</v>
      </c>
      <c r="D120" s="5">
        <f t="shared" si="11"/>
        <v>349</v>
      </c>
      <c r="E120" s="5">
        <f t="shared" si="12"/>
        <v>233</v>
      </c>
      <c r="F120" s="8">
        <f t="shared" si="13"/>
        <v>209.28006872852234</v>
      </c>
      <c r="G120" s="8">
        <f>($E$3*(B120^3))/4</f>
        <v>2963088</v>
      </c>
      <c r="H120" s="8">
        <f ca="1">G120/$P$29</f>
        <v>83.835672249886827</v>
      </c>
      <c r="I120" s="8">
        <f t="shared" ca="1" si="14"/>
        <v>20.958918062471707</v>
      </c>
    </row>
    <row r="121" spans="2:9" x14ac:dyDescent="0.25">
      <c r="B121" s="5">
        <v>115</v>
      </c>
      <c r="C121" s="5">
        <f t="shared" si="10"/>
        <v>675</v>
      </c>
      <c r="D121" s="5">
        <f t="shared" si="11"/>
        <v>352</v>
      </c>
      <c r="E121" s="5">
        <f t="shared" si="12"/>
        <v>235</v>
      </c>
      <c r="F121" s="8">
        <f t="shared" si="13"/>
        <v>211.0800681431005</v>
      </c>
      <c r="G121" s="8">
        <f>($E$3*(B121^3))/4</f>
        <v>3041750</v>
      </c>
      <c r="H121" s="8">
        <f ca="1">G121/$P$29</f>
        <v>86.061283386147579</v>
      </c>
      <c r="I121" s="8">
        <f t="shared" ca="1" si="14"/>
        <v>21.515320846536895</v>
      </c>
    </row>
    <row r="122" spans="2:9" x14ac:dyDescent="0.25">
      <c r="B122" s="5">
        <v>116</v>
      </c>
      <c r="C122" s="5">
        <f t="shared" si="10"/>
        <v>680</v>
      </c>
      <c r="D122" s="5">
        <f t="shared" si="11"/>
        <v>355</v>
      </c>
      <c r="E122" s="5">
        <f t="shared" si="12"/>
        <v>237</v>
      </c>
      <c r="F122" s="8">
        <f t="shared" si="13"/>
        <v>212.88006756756758</v>
      </c>
      <c r="G122" s="8">
        <f>($E$3*(B122^3))/4</f>
        <v>3121792</v>
      </c>
      <c r="H122" s="8">
        <f ca="1">G122/$P$29</f>
        <v>88.325939339067446</v>
      </c>
      <c r="I122" s="8">
        <f t="shared" ca="1" si="14"/>
        <v>22.081484834766862</v>
      </c>
    </row>
    <row r="123" spans="2:9" x14ac:dyDescent="0.25">
      <c r="B123" s="5">
        <v>117</v>
      </c>
      <c r="C123" s="5">
        <f t="shared" si="10"/>
        <v>685</v>
      </c>
      <c r="D123" s="5">
        <f t="shared" si="11"/>
        <v>358</v>
      </c>
      <c r="E123" s="5">
        <f t="shared" si="12"/>
        <v>239</v>
      </c>
      <c r="F123" s="8">
        <f t="shared" si="13"/>
        <v>214.68006700167504</v>
      </c>
      <c r="G123" s="8">
        <f>($E$3*(B123^3))/4</f>
        <v>3203226</v>
      </c>
      <c r="H123" s="8">
        <f ca="1">G123/$P$29</f>
        <v>90.629979628791304</v>
      </c>
      <c r="I123" s="8">
        <f t="shared" ca="1" si="14"/>
        <v>22.657494907197826</v>
      </c>
    </row>
    <row r="124" spans="2:9" x14ac:dyDescent="0.25">
      <c r="B124" s="5">
        <v>118</v>
      </c>
      <c r="C124" s="5">
        <f t="shared" si="10"/>
        <v>690</v>
      </c>
      <c r="D124" s="5">
        <f t="shared" si="11"/>
        <v>361</v>
      </c>
      <c r="E124" s="5">
        <f t="shared" si="12"/>
        <v>241</v>
      </c>
      <c r="F124" s="8">
        <f t="shared" si="13"/>
        <v>216.48006644518273</v>
      </c>
      <c r="G124" s="8">
        <f>($E$3*(B124^3))/4</f>
        <v>3286064</v>
      </c>
      <c r="H124" s="8">
        <f ca="1">G124/$P$29</f>
        <v>92.973743775464015</v>
      </c>
      <c r="I124" s="8">
        <f t="shared" ca="1" si="14"/>
        <v>23.243435943866004</v>
      </c>
    </row>
    <row r="125" spans="2:9" x14ac:dyDescent="0.25">
      <c r="B125" s="5">
        <v>119</v>
      </c>
      <c r="C125" s="5">
        <f t="shared" si="10"/>
        <v>695</v>
      </c>
      <c r="D125" s="5">
        <f t="shared" si="11"/>
        <v>364</v>
      </c>
      <c r="E125" s="5">
        <f t="shared" si="12"/>
        <v>243</v>
      </c>
      <c r="F125" s="8">
        <f t="shared" si="13"/>
        <v>218.28006589785832</v>
      </c>
      <c r="G125" s="8">
        <f>($E$3*(B125^3))/4</f>
        <v>3370318</v>
      </c>
      <c r="H125" s="8">
        <f ca="1">G125/$P$29</f>
        <v>95.357571299230415</v>
      </c>
      <c r="I125" s="8">
        <f t="shared" ca="1" si="14"/>
        <v>23.839392824807604</v>
      </c>
    </row>
    <row r="126" spans="2:9" x14ac:dyDescent="0.25">
      <c r="B126" s="5">
        <v>120</v>
      </c>
      <c r="C126" s="5">
        <f t="shared" si="10"/>
        <v>700</v>
      </c>
      <c r="D126" s="5">
        <f t="shared" si="11"/>
        <v>367</v>
      </c>
      <c r="E126" s="5">
        <f t="shared" si="12"/>
        <v>245</v>
      </c>
      <c r="F126" s="8">
        <f t="shared" si="13"/>
        <v>220.08006535947712</v>
      </c>
      <c r="G126" s="8">
        <f>($E$3*(B126^3))/4</f>
        <v>3456000</v>
      </c>
      <c r="H126" s="8">
        <f ca="1">G126/$P$29</f>
        <v>97.781801720235407</v>
      </c>
      <c r="I126" s="8">
        <f t="shared" ca="1" si="14"/>
        <v>24.445450430058852</v>
      </c>
    </row>
  </sheetData>
  <mergeCells count="9">
    <mergeCell ref="K14:P14"/>
    <mergeCell ref="Q14:S14"/>
    <mergeCell ref="K27:R27"/>
    <mergeCell ref="N5:O5"/>
    <mergeCell ref="B1:E1"/>
    <mergeCell ref="G2:H2"/>
    <mergeCell ref="G3:H3"/>
    <mergeCell ref="B5:I5"/>
    <mergeCell ref="K5:L5"/>
  </mergeCell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64FC943-0808-4ECD-AA51-67678092A672}">
  <dimension ref="B1:S126"/>
  <sheetViews>
    <sheetView showGridLines="0" tabSelected="1" zoomScaleNormal="100" workbookViewId="0">
      <selection activeCell="K24" sqref="K24"/>
    </sheetView>
  </sheetViews>
  <sheetFormatPr defaultRowHeight="15" x14ac:dyDescent="0.25"/>
  <cols>
    <col min="3" max="3" width="8.28515625" customWidth="1"/>
    <col min="5" max="5" width="10.7109375" customWidth="1"/>
    <col min="6" max="6" width="10" customWidth="1"/>
    <col min="7" max="7" width="11.28515625" customWidth="1"/>
    <col min="8" max="8" width="17.28515625" bestFit="1" customWidth="1"/>
    <col min="9" max="9" width="15.42578125" customWidth="1"/>
    <col min="12" max="15" width="11.42578125" customWidth="1"/>
    <col min="16" max="16" width="8.85546875" customWidth="1"/>
    <col min="17" max="17" width="10.140625" customWidth="1"/>
    <col min="18" max="18" width="14" customWidth="1"/>
    <col min="19" max="19" width="10.28515625" customWidth="1"/>
    <col min="20" max="20" width="11.5703125" bestFit="1" customWidth="1"/>
  </cols>
  <sheetData>
    <row r="1" spans="2:19" x14ac:dyDescent="0.25">
      <c r="B1" s="28" t="s">
        <v>7</v>
      </c>
      <c r="C1" s="27"/>
      <c r="D1" s="27"/>
      <c r="E1" s="27"/>
      <c r="H1" s="15"/>
      <c r="I1" s="15"/>
    </row>
    <row r="2" spans="2:19" x14ac:dyDescent="0.25">
      <c r="B2" s="1" t="s">
        <v>1</v>
      </c>
      <c r="C2" s="1" t="s">
        <v>2</v>
      </c>
      <c r="D2" s="1" t="s">
        <v>3</v>
      </c>
      <c r="E2" s="1" t="s">
        <v>9</v>
      </c>
      <c r="G2" s="23" t="s">
        <v>30</v>
      </c>
      <c r="H2" s="23"/>
      <c r="I2" s="3"/>
    </row>
    <row r="3" spans="2:19" x14ac:dyDescent="0.25">
      <c r="B3" s="2">
        <v>100</v>
      </c>
      <c r="C3" s="2">
        <v>7</v>
      </c>
      <c r="D3" s="2">
        <v>5</v>
      </c>
      <c r="E3" s="2">
        <v>8</v>
      </c>
      <c r="G3" s="35">
        <f ca="1">SUM(I7:I126)/60</f>
        <v>4392.3</v>
      </c>
      <c r="H3" s="35"/>
    </row>
    <row r="4" spans="2:19" x14ac:dyDescent="0.25">
      <c r="B4" s="3"/>
      <c r="C4" s="3"/>
      <c r="D4" s="3"/>
      <c r="P4" s="36" t="s">
        <v>26</v>
      </c>
      <c r="Q4" s="37"/>
    </row>
    <row r="5" spans="2:19" x14ac:dyDescent="0.25">
      <c r="B5" s="34" t="s">
        <v>0</v>
      </c>
      <c r="C5" s="34"/>
      <c r="D5" s="34"/>
      <c r="E5" s="34"/>
      <c r="F5" s="34"/>
      <c r="G5" s="34"/>
      <c r="H5" s="34"/>
      <c r="I5" s="34"/>
      <c r="K5" s="22" t="s">
        <v>8</v>
      </c>
      <c r="L5" s="22"/>
      <c r="M5" s="22"/>
      <c r="N5" s="22"/>
      <c r="P5" s="31" t="s">
        <v>2</v>
      </c>
      <c r="Q5" s="31" t="s">
        <v>3</v>
      </c>
    </row>
    <row r="6" spans="2:19" x14ac:dyDescent="0.25">
      <c r="B6" s="16" t="s">
        <v>5</v>
      </c>
      <c r="C6" s="16" t="s">
        <v>1</v>
      </c>
      <c r="D6" s="16" t="s">
        <v>2</v>
      </c>
      <c r="E6" s="16" t="s">
        <v>3</v>
      </c>
      <c r="F6" s="16" t="s">
        <v>6</v>
      </c>
      <c r="G6" s="16" t="s">
        <v>4</v>
      </c>
      <c r="H6" s="4" t="s">
        <v>20</v>
      </c>
      <c r="I6" s="4" t="s">
        <v>29</v>
      </c>
      <c r="K6" s="4" t="s">
        <v>5</v>
      </c>
      <c r="L6" s="4" t="s">
        <v>1</v>
      </c>
      <c r="M6" s="4" t="s">
        <v>2</v>
      </c>
      <c r="N6" s="4" t="s">
        <v>3</v>
      </c>
      <c r="P6" s="10">
        <f ca="1">$J$16*RANDBETWEEN(10,100)</f>
        <v>72</v>
      </c>
      <c r="Q6" s="10">
        <f ca="1">$J$16*RANDBETWEEN(5,50)</f>
        <v>14</v>
      </c>
    </row>
    <row r="7" spans="2:19" x14ac:dyDescent="0.25">
      <c r="B7" s="5">
        <v>1</v>
      </c>
      <c r="C7" s="5">
        <f>B$3+IF($B7&lt;$K$8,L$7*$B7,IF($B7&lt;$K$9,$B7*L$8,IF($B7&lt;$K$10,$B7*L$9,$B7*L$10)))</f>
        <v>105</v>
      </c>
      <c r="D7" s="5">
        <f>C$3+IF($B7&lt;$K$8,M$7*$B7,IF($B7&lt;$K$9,$B7*M$8,IF($B7&lt;$K$10,$B7*M$9,$B7*M$10)))</f>
        <v>9</v>
      </c>
      <c r="E7" s="5">
        <f>D$3+IF($B7&lt;$K$8,N$7*$B7,IF($B7&lt;$K$9,$B7*N$8,IF($B7&lt;$K$10,$B7*N$9,$B7*N$10)))</f>
        <v>7</v>
      </c>
      <c r="F7" s="8">
        <f>D7^2/(D7+E7)</f>
        <v>5.0625</v>
      </c>
      <c r="G7" s="8">
        <f>($E$3*(B7^3))/4</f>
        <v>2</v>
      </c>
      <c r="H7" s="33">
        <f t="shared" ref="H7:H38" ca="1" si="0">G7/$P$24</f>
        <v>0.02</v>
      </c>
      <c r="I7" s="8">
        <f ca="1">(H7*15)/60</f>
        <v>5.0000000000000001E-3</v>
      </c>
      <c r="K7" s="6">
        <v>1</v>
      </c>
      <c r="L7" s="6">
        <v>5</v>
      </c>
      <c r="M7" s="6">
        <v>2</v>
      </c>
      <c r="N7" s="6">
        <v>2</v>
      </c>
    </row>
    <row r="8" spans="2:19" x14ac:dyDescent="0.25">
      <c r="B8" s="5">
        <v>2</v>
      </c>
      <c r="C8" s="5">
        <f t="shared" ref="C8:C16" si="1">B$3+IF($B8&lt;$K$8,L$7*$B8,IF($B8&lt;$K$9,$B8*L$8,IF($B8&lt;$K$10,$B8*L$9,$B8*L$10)))</f>
        <v>110</v>
      </c>
      <c r="D8" s="5">
        <f t="shared" ref="D8:D17" si="2">C$3+IF($B8&lt;$K$8,M$7*$B8,IF($B8&lt;$K$9,$B8*M$8,IF($B8&lt;$K$10,$B8*M$9,$B8*M$10)))</f>
        <v>11</v>
      </c>
      <c r="E8" s="5">
        <f t="shared" ref="E8:E17" si="3">D$3+IF($B8&lt;$K$8,N$7*$B8,IF($B8&lt;$K$9,$B8*N$8,IF($B8&lt;$K$10,$B8*N$9,$B8*N$10)))</f>
        <v>9</v>
      </c>
      <c r="F8" s="8">
        <f t="shared" ref="F8:F71" si="4">D8^2/(D8+E8)</f>
        <v>6.05</v>
      </c>
      <c r="G8" s="8">
        <f>($E$3*(B8^3))/4</f>
        <v>16</v>
      </c>
      <c r="H8" s="8">
        <f t="shared" ca="1" si="0"/>
        <v>0.16</v>
      </c>
      <c r="I8" s="8">
        <f t="shared" ref="I8:I71" ca="1" si="5">(H8*15)/60</f>
        <v>0.04</v>
      </c>
      <c r="K8" s="6">
        <v>30</v>
      </c>
      <c r="L8" s="6">
        <f>L7+L$11</f>
        <v>9</v>
      </c>
      <c r="M8" s="6">
        <f t="shared" ref="M8:N8" si="6">M7+M$11</f>
        <v>6</v>
      </c>
      <c r="N8" s="6">
        <f t="shared" si="6"/>
        <v>5</v>
      </c>
      <c r="P8" s="39" t="s">
        <v>14</v>
      </c>
      <c r="Q8" s="39"/>
    </row>
    <row r="9" spans="2:19" x14ac:dyDescent="0.25">
      <c r="B9" s="5">
        <v>3</v>
      </c>
      <c r="C9" s="5">
        <f t="shared" si="1"/>
        <v>115</v>
      </c>
      <c r="D9" s="5">
        <f t="shared" si="2"/>
        <v>13</v>
      </c>
      <c r="E9" s="5">
        <f t="shared" si="3"/>
        <v>11</v>
      </c>
      <c r="F9" s="8">
        <f t="shared" si="4"/>
        <v>7.041666666666667</v>
      </c>
      <c r="G9" s="8">
        <f>($E$3*(B9^3))/4</f>
        <v>54</v>
      </c>
      <c r="H9" s="8">
        <f t="shared" ca="1" si="0"/>
        <v>0.54</v>
      </c>
      <c r="I9" s="8">
        <f t="shared" ca="1" si="5"/>
        <v>0.13500000000000004</v>
      </c>
      <c r="K9" s="6">
        <v>60</v>
      </c>
      <c r="L9" s="6">
        <f t="shared" ref="L9:L10" si="7">L8+L$11</f>
        <v>13</v>
      </c>
      <c r="M9" s="6">
        <f t="shared" ref="M9:M10" si="8">M8+M$11</f>
        <v>10</v>
      </c>
      <c r="N9" s="6">
        <f t="shared" ref="N9:N10" si="9">N8+N$11</f>
        <v>8</v>
      </c>
      <c r="P9" s="40" t="s">
        <v>31</v>
      </c>
      <c r="Q9" s="40" t="s">
        <v>13</v>
      </c>
    </row>
    <row r="10" spans="2:19" x14ac:dyDescent="0.25">
      <c r="B10" s="5">
        <v>4</v>
      </c>
      <c r="C10" s="5">
        <f t="shared" si="1"/>
        <v>120</v>
      </c>
      <c r="D10" s="5">
        <f t="shared" si="2"/>
        <v>15</v>
      </c>
      <c r="E10" s="5">
        <f t="shared" si="3"/>
        <v>13</v>
      </c>
      <c r="F10" s="8">
        <f t="shared" si="4"/>
        <v>8.0357142857142865</v>
      </c>
      <c r="G10" s="8">
        <f>($E$3*(B10^3))/4</f>
        <v>128</v>
      </c>
      <c r="H10" s="8">
        <f t="shared" ca="1" si="0"/>
        <v>1.28</v>
      </c>
      <c r="I10" s="8">
        <f t="shared" ca="1" si="5"/>
        <v>0.32</v>
      </c>
      <c r="K10" s="6">
        <v>90</v>
      </c>
      <c r="L10" s="6">
        <f t="shared" si="7"/>
        <v>17</v>
      </c>
      <c r="M10" s="6">
        <f t="shared" si="8"/>
        <v>14</v>
      </c>
      <c r="N10" s="6">
        <f t="shared" si="9"/>
        <v>11</v>
      </c>
      <c r="P10" s="38">
        <v>1</v>
      </c>
      <c r="Q10" s="38">
        <v>1</v>
      </c>
    </row>
    <row r="11" spans="2:19" x14ac:dyDescent="0.25">
      <c r="B11" s="5">
        <v>5</v>
      </c>
      <c r="C11" s="5">
        <f t="shared" si="1"/>
        <v>125</v>
      </c>
      <c r="D11" s="5">
        <f t="shared" si="2"/>
        <v>17</v>
      </c>
      <c r="E11" s="5">
        <f t="shared" si="3"/>
        <v>15</v>
      </c>
      <c r="F11" s="8">
        <f t="shared" si="4"/>
        <v>9.03125</v>
      </c>
      <c r="G11" s="8">
        <f>($E$3*(B11^3))/4</f>
        <v>250</v>
      </c>
      <c r="H11" s="8">
        <f t="shared" ca="1" si="0"/>
        <v>2.5</v>
      </c>
      <c r="I11" s="8">
        <f t="shared" ca="1" si="5"/>
        <v>0.625</v>
      </c>
      <c r="K11" s="7" t="s">
        <v>25</v>
      </c>
      <c r="L11" s="7">
        <v>4</v>
      </c>
      <c r="M11" s="7">
        <v>4</v>
      </c>
      <c r="N11" s="7">
        <v>3</v>
      </c>
      <c r="P11" s="38">
        <v>0.25</v>
      </c>
      <c r="Q11" s="38">
        <v>5</v>
      </c>
    </row>
    <row r="12" spans="2:19" x14ac:dyDescent="0.25">
      <c r="B12" s="5">
        <v>6</v>
      </c>
      <c r="C12" s="5">
        <f t="shared" si="1"/>
        <v>130</v>
      </c>
      <c r="D12" s="5">
        <f t="shared" si="2"/>
        <v>19</v>
      </c>
      <c r="E12" s="5">
        <f t="shared" si="3"/>
        <v>17</v>
      </c>
      <c r="F12" s="8">
        <f t="shared" si="4"/>
        <v>10.027777777777779</v>
      </c>
      <c r="G12" s="8">
        <f>($E$3*(B12^3))/4</f>
        <v>432</v>
      </c>
      <c r="H12" s="8">
        <f t="shared" ca="1" si="0"/>
        <v>4.32</v>
      </c>
      <c r="I12" s="8">
        <f t="shared" ca="1" si="5"/>
        <v>1.0800000000000003</v>
      </c>
      <c r="P12" s="38">
        <v>0.6</v>
      </c>
      <c r="Q12" s="38">
        <v>1.5</v>
      </c>
    </row>
    <row r="13" spans="2:19" x14ac:dyDescent="0.25">
      <c r="B13" s="5">
        <v>7</v>
      </c>
      <c r="C13" s="5">
        <f t="shared" si="1"/>
        <v>135</v>
      </c>
      <c r="D13" s="5">
        <f t="shared" si="2"/>
        <v>21</v>
      </c>
      <c r="E13" s="5">
        <f t="shared" si="3"/>
        <v>19</v>
      </c>
      <c r="F13" s="8">
        <f t="shared" si="4"/>
        <v>11.025</v>
      </c>
      <c r="G13" s="8">
        <f>($E$3*(B13^3))/4</f>
        <v>686</v>
      </c>
      <c r="H13" s="8">
        <f t="shared" ca="1" si="0"/>
        <v>6.86</v>
      </c>
      <c r="I13" s="8">
        <f t="shared" ca="1" si="5"/>
        <v>1.7150000000000001</v>
      </c>
    </row>
    <row r="14" spans="2:19" x14ac:dyDescent="0.25">
      <c r="B14" s="5">
        <v>8</v>
      </c>
      <c r="C14" s="5">
        <f t="shared" si="1"/>
        <v>140</v>
      </c>
      <c r="D14" s="5">
        <f t="shared" si="2"/>
        <v>23</v>
      </c>
      <c r="E14" s="5">
        <f t="shared" si="3"/>
        <v>21</v>
      </c>
      <c r="F14" s="8">
        <f t="shared" si="4"/>
        <v>12.022727272727273</v>
      </c>
      <c r="G14" s="8">
        <f>($E$3*(B14^3))/4</f>
        <v>1024</v>
      </c>
      <c r="H14" s="8">
        <f t="shared" ca="1" si="0"/>
        <v>10.24</v>
      </c>
      <c r="I14" s="8">
        <f t="shared" ca="1" si="5"/>
        <v>2.56</v>
      </c>
      <c r="K14" s="22" t="s">
        <v>12</v>
      </c>
      <c r="L14" s="22"/>
      <c r="M14" s="22"/>
      <c r="N14" s="22"/>
      <c r="O14" s="22"/>
      <c r="P14" s="22"/>
      <c r="Q14" s="43" t="s">
        <v>15</v>
      </c>
      <c r="R14" s="44"/>
      <c r="S14" s="45"/>
    </row>
    <row r="15" spans="2:19" x14ac:dyDescent="0.25">
      <c r="B15" s="5">
        <v>9</v>
      </c>
      <c r="C15" s="5">
        <f t="shared" si="1"/>
        <v>145</v>
      </c>
      <c r="D15" s="5">
        <f t="shared" si="2"/>
        <v>25</v>
      </c>
      <c r="E15" s="5">
        <f t="shared" si="3"/>
        <v>23</v>
      </c>
      <c r="F15" s="8">
        <f t="shared" si="4"/>
        <v>13.020833333333334</v>
      </c>
      <c r="G15" s="8">
        <f>($E$3*(B15^3))/4</f>
        <v>1458</v>
      </c>
      <c r="H15" s="8">
        <f t="shared" ca="1" si="0"/>
        <v>14.58</v>
      </c>
      <c r="I15" s="8">
        <f t="shared" ca="1" si="5"/>
        <v>3.645</v>
      </c>
      <c r="J15" s="19" t="s">
        <v>28</v>
      </c>
      <c r="K15" s="4" t="s">
        <v>5</v>
      </c>
      <c r="L15" s="4" t="s">
        <v>1</v>
      </c>
      <c r="M15" s="4" t="s">
        <v>2</v>
      </c>
      <c r="N15" s="4" t="s">
        <v>3</v>
      </c>
      <c r="O15" s="4" t="s">
        <v>6</v>
      </c>
      <c r="P15" s="4" t="s">
        <v>22</v>
      </c>
      <c r="Q15" s="41" t="s">
        <v>16</v>
      </c>
      <c r="R15" s="42" t="s">
        <v>17</v>
      </c>
      <c r="S15" s="42" t="s">
        <v>18</v>
      </c>
    </row>
    <row r="16" spans="2:19" x14ac:dyDescent="0.25">
      <c r="B16" s="5">
        <v>10</v>
      </c>
      <c r="C16" s="5">
        <f t="shared" si="1"/>
        <v>150</v>
      </c>
      <c r="D16" s="5">
        <f t="shared" si="2"/>
        <v>27</v>
      </c>
      <c r="E16" s="5">
        <f t="shared" si="3"/>
        <v>25</v>
      </c>
      <c r="F16" s="8">
        <f t="shared" si="4"/>
        <v>14.01923076923077</v>
      </c>
      <c r="G16" s="8">
        <f>($E$3*(B16^3))/4</f>
        <v>2000</v>
      </c>
      <c r="H16" s="8">
        <f t="shared" ca="1" si="0"/>
        <v>20</v>
      </c>
      <c r="I16" s="8">
        <f t="shared" ca="1" si="5"/>
        <v>5</v>
      </c>
      <c r="J16" s="2">
        <v>1</v>
      </c>
      <c r="K16" s="6">
        <f ca="1">RANDBETWEEN($J$18,$J$19)</f>
        <v>2</v>
      </c>
      <c r="L16" s="6">
        <f t="shared" ref="L16:L17" ca="1" si="10">IF(K16=0,0,VLOOKUP($K16,$B$7:$G$126,2,0))</f>
        <v>110</v>
      </c>
      <c r="M16" s="12">
        <f ca="1">IF(K16=0,0,VLOOKUP($K16,$B$7:$G$126,3,0))+$P$6</f>
        <v>83</v>
      </c>
      <c r="N16" s="6">
        <f ca="1">IF(K16=0,0,VLOOKUP($K16,$B$7:$G$126,4,0))+$Q$6</f>
        <v>23</v>
      </c>
      <c r="O16" s="14">
        <f t="shared" ref="O16:O17" ca="1" si="11">IF(K16=0,0,VLOOKUP($K16,$B$7:$G$126,5,0))</f>
        <v>6.05</v>
      </c>
      <c r="P16" s="17">
        <f t="shared" ref="P16:P17" ca="1" si="12">IF(K16=0,0,$Q$24*(1-(N16/(SUM($N$16:$N$19)))))</f>
        <v>18.630208333333332</v>
      </c>
      <c r="Q16" s="20">
        <f ca="1">O16*$Q$10</f>
        <v>6.05</v>
      </c>
      <c r="R16" s="20">
        <f ca="1">O16*$Q$11</f>
        <v>30.25</v>
      </c>
      <c r="S16" s="20">
        <f ca="1">O16*$Q$12</f>
        <v>9.0749999999999993</v>
      </c>
    </row>
    <row r="17" spans="2:19" x14ac:dyDescent="0.25">
      <c r="B17" s="5">
        <v>11</v>
      </c>
      <c r="C17" s="5">
        <f>B$3+IF($B17&lt;$K$8,L$7*$B17,IF($B17&lt;$K$9,$B17*L$8,IF($B17&lt;$K$10,$B17*L$9,$B17*L$10)))</f>
        <v>155</v>
      </c>
      <c r="D17" s="5">
        <f t="shared" si="2"/>
        <v>29</v>
      </c>
      <c r="E17" s="5">
        <f t="shared" si="3"/>
        <v>27</v>
      </c>
      <c r="F17" s="8">
        <f t="shared" si="4"/>
        <v>15.017857142857142</v>
      </c>
      <c r="G17" s="8">
        <f>($E$3*(B17^3))/4</f>
        <v>2662</v>
      </c>
      <c r="H17" s="8">
        <f t="shared" ca="1" si="0"/>
        <v>26.62</v>
      </c>
      <c r="I17" s="8">
        <f t="shared" ca="1" si="5"/>
        <v>6.6550000000000002</v>
      </c>
      <c r="J17" s="19" t="s">
        <v>11</v>
      </c>
      <c r="K17" s="6">
        <f ca="1">RANDBETWEEN($J$18,$J$19)</f>
        <v>2</v>
      </c>
      <c r="L17" s="6">
        <f t="shared" ca="1" si="10"/>
        <v>110</v>
      </c>
      <c r="M17" s="12">
        <f ca="1">IF(K17=0,0,VLOOKUP($K17,$B$7:$G$126,3,0))+$P$6</f>
        <v>83</v>
      </c>
      <c r="N17" s="6">
        <f ca="1">IF(K17=0,0,VLOOKUP($K17,$B$7:$G$126,4,0))+$Q$6</f>
        <v>23</v>
      </c>
      <c r="O17" s="14">
        <f t="shared" ca="1" si="11"/>
        <v>6.05</v>
      </c>
      <c r="P17" s="17">
        <f t="shared" ca="1" si="12"/>
        <v>18.630208333333332</v>
      </c>
      <c r="Q17" s="20">
        <f t="shared" ref="Q17:Q19" ca="1" si="13">O17*$Q$10</f>
        <v>6.05</v>
      </c>
      <c r="R17" s="20">
        <f t="shared" ref="R17:R19" ca="1" si="14">O17*$Q$11</f>
        <v>30.25</v>
      </c>
      <c r="S17" s="20">
        <f t="shared" ref="S17:S19" ca="1" si="15">O17*$Q$12</f>
        <v>9.0749999999999993</v>
      </c>
    </row>
    <row r="18" spans="2:19" x14ac:dyDescent="0.25">
      <c r="B18" s="5">
        <v>12</v>
      </c>
      <c r="C18" s="5">
        <f t="shared" ref="C18:C26" si="16">B$3+IF($B18&lt;$K$8,L$7*$B18,IF($B18&lt;$K$9,$B18*L$8,IF($B18&lt;$K$10,$B18*L$9,$B18*L$10)))</f>
        <v>160</v>
      </c>
      <c r="D18" s="5">
        <f t="shared" ref="D18:D47" si="17">C$3+IF($B18&lt;$K$8,M$7*$B18,IF($B18&lt;$K$9,$B18*M$8,IF($B18&lt;$K$10,$B18*M$9,$B18*M$10)))</f>
        <v>31</v>
      </c>
      <c r="E18" s="5">
        <f t="shared" ref="E18:E47" si="18">D$3+IF($B18&lt;$K$8,N$7*$B18,IF($B18&lt;$K$9,$B18*N$8,IF($B18&lt;$K$10,$B18*N$9,$B18*N$10)))</f>
        <v>29</v>
      </c>
      <c r="F18" s="8">
        <f t="shared" si="4"/>
        <v>16.016666666666666</v>
      </c>
      <c r="G18" s="8">
        <f>($E$3*(B18^3))/4</f>
        <v>3456</v>
      </c>
      <c r="H18" s="8">
        <f t="shared" ca="1" si="0"/>
        <v>34.56</v>
      </c>
      <c r="I18" s="8">
        <f t="shared" ca="1" si="5"/>
        <v>8.6400000000000023</v>
      </c>
      <c r="J18" s="10">
        <v>1</v>
      </c>
      <c r="K18" s="6">
        <f ca="1">RANDBETWEEN($J$18,$J$19)</f>
        <v>1</v>
      </c>
      <c r="L18" s="6">
        <f ca="1">IF(K18=0,0,VLOOKUP($K18,$B$7:$G$126,2,0))</f>
        <v>105</v>
      </c>
      <c r="M18" s="12">
        <f ca="1">IF(K18=0,0,VLOOKUP($K18,$B$7:$G$126,3,0))+$P$6</f>
        <v>81</v>
      </c>
      <c r="N18" s="6">
        <f ca="1">IF(K18=0,0,VLOOKUP($K18,$B$7:$G$126,4,0))+$Q$6</f>
        <v>21</v>
      </c>
      <c r="O18" s="14">
        <f ca="1">IF(K18=0,0,VLOOKUP($K18,$B$7:$G$126,5,0))</f>
        <v>5.0625</v>
      </c>
      <c r="P18" s="17">
        <f ca="1">IF(K18=0,0,$Q$24*(1-(N18/(SUM($N$16:$N$19)))))</f>
        <v>19.140625</v>
      </c>
      <c r="Q18" s="20">
        <f t="shared" ca="1" si="13"/>
        <v>5.0625</v>
      </c>
      <c r="R18" s="20">
        <f t="shared" ca="1" si="14"/>
        <v>25.3125</v>
      </c>
      <c r="S18" s="20">
        <f t="shared" ca="1" si="15"/>
        <v>7.59375</v>
      </c>
    </row>
    <row r="19" spans="2:19" x14ac:dyDescent="0.25">
      <c r="B19" s="5">
        <v>13</v>
      </c>
      <c r="C19" s="5">
        <f t="shared" si="16"/>
        <v>165</v>
      </c>
      <c r="D19" s="5">
        <f t="shared" si="17"/>
        <v>33</v>
      </c>
      <c r="E19" s="5">
        <f t="shared" si="18"/>
        <v>31</v>
      </c>
      <c r="F19" s="8">
        <f t="shared" si="4"/>
        <v>17.015625</v>
      </c>
      <c r="G19" s="8">
        <f>($E$3*(B19^3))/4</f>
        <v>4394</v>
      </c>
      <c r="H19" s="8">
        <f t="shared" ca="1" si="0"/>
        <v>43.94</v>
      </c>
      <c r="I19" s="8">
        <f t="shared" ca="1" si="5"/>
        <v>10.984999999999998</v>
      </c>
      <c r="J19" s="10">
        <v>10</v>
      </c>
      <c r="K19" s="6">
        <f ca="1">RANDBETWEEN($J$18,$J$19)</f>
        <v>5</v>
      </c>
      <c r="L19" s="6">
        <f ca="1">IF(K19=0,0,VLOOKUP($K19,$B$7:$G$126,2,0))</f>
        <v>125</v>
      </c>
      <c r="M19" s="12">
        <f ca="1">IF(K19=0,0,VLOOKUP($K19,$B$7:$G$126,3,0))+$P$6</f>
        <v>89</v>
      </c>
      <c r="N19" s="6">
        <f ca="1">IF(K19=0,0,VLOOKUP($K19,$B$7:$G$126,4,0))+$Q$6</f>
        <v>29</v>
      </c>
      <c r="O19" s="14">
        <f ca="1">IF(K19=0,0,VLOOKUP($K19,$B$7:$G$126,5,0))</f>
        <v>9.03125</v>
      </c>
      <c r="P19" s="17">
        <f ca="1">IF(K19=0,0,$Q$24*(1-(N19/(SUM($N$16:$N$19)))))</f>
        <v>17.098958333333336</v>
      </c>
      <c r="Q19" s="20">
        <f t="shared" ca="1" si="13"/>
        <v>9.03125</v>
      </c>
      <c r="R19" s="20">
        <f t="shared" ca="1" si="14"/>
        <v>45.15625</v>
      </c>
      <c r="S19" s="20">
        <f t="shared" ca="1" si="15"/>
        <v>13.546875</v>
      </c>
    </row>
    <row r="20" spans="2:19" x14ac:dyDescent="0.25">
      <c r="B20" s="5">
        <v>14</v>
      </c>
      <c r="C20" s="5">
        <f t="shared" si="16"/>
        <v>170</v>
      </c>
      <c r="D20" s="5">
        <f t="shared" si="17"/>
        <v>35</v>
      </c>
      <c r="E20" s="5">
        <f t="shared" si="18"/>
        <v>33</v>
      </c>
      <c r="F20" s="8">
        <f t="shared" si="4"/>
        <v>18.014705882352942</v>
      </c>
      <c r="G20" s="8">
        <f>($E$3*(B20^3))/4</f>
        <v>5488</v>
      </c>
      <c r="H20" s="8">
        <f t="shared" ca="1" si="0"/>
        <v>54.88</v>
      </c>
      <c r="I20" s="8">
        <f t="shared" ca="1" si="5"/>
        <v>13.72</v>
      </c>
    </row>
    <row r="21" spans="2:19" x14ac:dyDescent="0.25">
      <c r="B21" s="5">
        <v>15</v>
      </c>
      <c r="C21" s="5">
        <f t="shared" si="16"/>
        <v>175</v>
      </c>
      <c r="D21" s="5">
        <f t="shared" si="17"/>
        <v>37</v>
      </c>
      <c r="E21" s="5">
        <f t="shared" si="18"/>
        <v>35</v>
      </c>
      <c r="F21" s="8">
        <f t="shared" si="4"/>
        <v>19.013888888888889</v>
      </c>
      <c r="G21" s="8">
        <f>($E$3*(B21^3))/4</f>
        <v>6750</v>
      </c>
      <c r="H21" s="8">
        <f t="shared" ca="1" si="0"/>
        <v>67.5</v>
      </c>
      <c r="I21" s="8">
        <f t="shared" ca="1" si="5"/>
        <v>16.875</v>
      </c>
    </row>
    <row r="22" spans="2:19" x14ac:dyDescent="0.25">
      <c r="B22" s="5">
        <v>16</v>
      </c>
      <c r="C22" s="5">
        <f t="shared" si="16"/>
        <v>180</v>
      </c>
      <c r="D22" s="5">
        <f t="shared" si="17"/>
        <v>39</v>
      </c>
      <c r="E22" s="5">
        <f t="shared" si="18"/>
        <v>37</v>
      </c>
      <c r="F22" s="8">
        <f t="shared" si="4"/>
        <v>20.013157894736842</v>
      </c>
      <c r="G22" s="8">
        <f>($E$3*(B22^3))/4</f>
        <v>8192</v>
      </c>
      <c r="H22" s="8">
        <f t="shared" ca="1" si="0"/>
        <v>81.92</v>
      </c>
      <c r="I22" s="8">
        <f t="shared" ca="1" si="5"/>
        <v>20.48</v>
      </c>
      <c r="K22" s="21" t="s">
        <v>10</v>
      </c>
      <c r="L22" s="21"/>
      <c r="M22" s="21"/>
      <c r="N22" s="21"/>
      <c r="O22" s="21"/>
      <c r="P22" s="21"/>
      <c r="Q22" s="21"/>
      <c r="R22" s="21"/>
    </row>
    <row r="23" spans="2:19" x14ac:dyDescent="0.25">
      <c r="B23" s="5">
        <v>17</v>
      </c>
      <c r="C23" s="5">
        <f t="shared" si="16"/>
        <v>185</v>
      </c>
      <c r="D23" s="5">
        <f t="shared" si="17"/>
        <v>41</v>
      </c>
      <c r="E23" s="5">
        <f t="shared" si="18"/>
        <v>39</v>
      </c>
      <c r="F23" s="8">
        <f t="shared" si="4"/>
        <v>21.012499999999999</v>
      </c>
      <c r="G23" s="8">
        <f>($E$3*(B23^3))/4</f>
        <v>9826</v>
      </c>
      <c r="H23" s="8">
        <f t="shared" ca="1" si="0"/>
        <v>98.26</v>
      </c>
      <c r="I23" s="8">
        <f t="shared" ca="1" si="5"/>
        <v>24.565000000000001</v>
      </c>
      <c r="K23" s="9" t="s">
        <v>5</v>
      </c>
      <c r="L23" s="9" t="s">
        <v>1</v>
      </c>
      <c r="M23" s="9" t="s">
        <v>2</v>
      </c>
      <c r="N23" s="9" t="s">
        <v>3</v>
      </c>
      <c r="O23" s="9" t="s">
        <v>23</v>
      </c>
      <c r="P23" s="9" t="s">
        <v>19</v>
      </c>
      <c r="Q23" s="9" t="s">
        <v>6</v>
      </c>
      <c r="R23" s="9" t="s">
        <v>21</v>
      </c>
    </row>
    <row r="24" spans="2:19" x14ac:dyDescent="0.25">
      <c r="B24" s="5">
        <v>18</v>
      </c>
      <c r="C24" s="5">
        <f t="shared" si="16"/>
        <v>190</v>
      </c>
      <c r="D24" s="5">
        <f t="shared" si="17"/>
        <v>43</v>
      </c>
      <c r="E24" s="5">
        <f t="shared" si="18"/>
        <v>41</v>
      </c>
      <c r="F24" s="8">
        <f t="shared" si="4"/>
        <v>22.011904761904763</v>
      </c>
      <c r="G24" s="8">
        <f>($E$3*(B24^3))/4</f>
        <v>11664</v>
      </c>
      <c r="H24" s="8">
        <f t="shared" ca="1" si="0"/>
        <v>116.64</v>
      </c>
      <c r="I24" s="8">
        <f t="shared" ca="1" si="5"/>
        <v>29.16</v>
      </c>
      <c r="K24" s="2">
        <f ca="1">RANDBETWEEN(J18,J19)</f>
        <v>5</v>
      </c>
      <c r="L24" s="2">
        <f ca="1">K24*IF(K24&lt;K31,L30,IF(K24&lt;K32,L31,IF(K24&lt;K33,L32,L33)))</f>
        <v>35</v>
      </c>
      <c r="M24" s="2">
        <f ca="1">$K$24*M30*$O$24</f>
        <v>42</v>
      </c>
      <c r="N24" s="2">
        <f ca="1">$K$24*N30*$O$24</f>
        <v>30</v>
      </c>
      <c r="O24" s="11">
        <f ca="1">1+(4-COUNTIF(K16:K19,0))*IF(K24&lt;K31,O30,IF(K24&lt;K32,O31,IF(K24&lt;K33,O32,O33)))</f>
        <v>1.2</v>
      </c>
      <c r="P24" s="2">
        <f ca="1">$K$24^2*4</f>
        <v>100</v>
      </c>
      <c r="Q24" s="17">
        <f ca="1">M24^2/(M24+N24)</f>
        <v>24.5</v>
      </c>
      <c r="R24" s="18">
        <f ca="1">L24/SUM(Q16:Q19)</f>
        <v>1.3361966117871629</v>
      </c>
    </row>
    <row r="25" spans="2:19" x14ac:dyDescent="0.25">
      <c r="B25" s="5">
        <v>19</v>
      </c>
      <c r="C25" s="5">
        <f t="shared" si="16"/>
        <v>195</v>
      </c>
      <c r="D25" s="5">
        <f t="shared" si="17"/>
        <v>45</v>
      </c>
      <c r="E25" s="5">
        <f t="shared" si="18"/>
        <v>43</v>
      </c>
      <c r="F25" s="8">
        <f t="shared" si="4"/>
        <v>23.011363636363637</v>
      </c>
      <c r="G25" s="8">
        <f>($E$3*(B25^3))/4</f>
        <v>13718</v>
      </c>
      <c r="H25" s="8">
        <f t="shared" ca="1" si="0"/>
        <v>137.18</v>
      </c>
      <c r="I25" s="8">
        <f t="shared" ca="1" si="5"/>
        <v>34.295000000000002</v>
      </c>
    </row>
    <row r="26" spans="2:19" x14ac:dyDescent="0.25">
      <c r="B26" s="5">
        <v>20</v>
      </c>
      <c r="C26" s="5">
        <f t="shared" si="16"/>
        <v>200</v>
      </c>
      <c r="D26" s="5">
        <f t="shared" si="17"/>
        <v>47</v>
      </c>
      <c r="E26" s="5">
        <f t="shared" si="18"/>
        <v>45</v>
      </c>
      <c r="F26" s="8">
        <f t="shared" si="4"/>
        <v>24.010869565217391</v>
      </c>
      <c r="G26" s="8">
        <f>($E$3*(B26^3))/4</f>
        <v>16000</v>
      </c>
      <c r="H26" s="8">
        <f t="shared" ca="1" si="0"/>
        <v>160</v>
      </c>
      <c r="I26" s="8">
        <f t="shared" ca="1" si="5"/>
        <v>40</v>
      </c>
    </row>
    <row r="27" spans="2:19" x14ac:dyDescent="0.25">
      <c r="B27" s="5">
        <v>21</v>
      </c>
      <c r="C27" s="5">
        <f>B$3+IF($B27&lt;$K$8,L$7*$B27,IF($B27&lt;$K$9,$B27*L$8,IF($B27&lt;$K$10,$B27*L$9,$B27*L$10)))</f>
        <v>205</v>
      </c>
      <c r="D27" s="5">
        <f t="shared" si="17"/>
        <v>49</v>
      </c>
      <c r="E27" s="5">
        <f t="shared" si="18"/>
        <v>47</v>
      </c>
      <c r="F27" s="8">
        <f t="shared" si="4"/>
        <v>25.010416666666668</v>
      </c>
      <c r="G27" s="8">
        <f>($E$3*(B27^3))/4</f>
        <v>18522</v>
      </c>
      <c r="H27" s="8">
        <f t="shared" ca="1" si="0"/>
        <v>185.22</v>
      </c>
      <c r="I27" s="8">
        <f t="shared" ca="1" si="5"/>
        <v>46.305</v>
      </c>
    </row>
    <row r="28" spans="2:19" x14ac:dyDescent="0.25">
      <c r="B28" s="5">
        <v>22</v>
      </c>
      <c r="C28" s="5">
        <f t="shared" ref="C28:C36" si="19">B$3+IF($B28&lt;$K$8,L$7*$B28,IF($B28&lt;$K$9,$B28*L$8,IF($B28&lt;$K$10,$B28*L$9,$B28*L$10)))</f>
        <v>210</v>
      </c>
      <c r="D28" s="5">
        <f t="shared" si="17"/>
        <v>51</v>
      </c>
      <c r="E28" s="5">
        <f t="shared" si="18"/>
        <v>49</v>
      </c>
      <c r="F28" s="8">
        <f t="shared" si="4"/>
        <v>26.01</v>
      </c>
      <c r="G28" s="8">
        <f>($E$3*(B28^3))/4</f>
        <v>21296</v>
      </c>
      <c r="H28" s="8">
        <f t="shared" ca="1" si="0"/>
        <v>212.96</v>
      </c>
      <c r="I28" s="8">
        <f t="shared" ca="1" si="5"/>
        <v>53.24</v>
      </c>
      <c r="K28" s="21" t="s">
        <v>24</v>
      </c>
      <c r="L28" s="21"/>
      <c r="M28" s="21"/>
      <c r="N28" s="21"/>
      <c r="O28" s="21"/>
    </row>
    <row r="29" spans="2:19" x14ac:dyDescent="0.25">
      <c r="B29" s="5">
        <v>23</v>
      </c>
      <c r="C29" s="5">
        <f t="shared" si="19"/>
        <v>215</v>
      </c>
      <c r="D29" s="5">
        <f t="shared" si="17"/>
        <v>53</v>
      </c>
      <c r="E29" s="5">
        <f t="shared" si="18"/>
        <v>51</v>
      </c>
      <c r="F29" s="8">
        <f t="shared" si="4"/>
        <v>27.009615384615383</v>
      </c>
      <c r="G29" s="8">
        <f>($E$3*(B29^3))/4</f>
        <v>24334</v>
      </c>
      <c r="H29" s="8">
        <f t="shared" ca="1" si="0"/>
        <v>243.34</v>
      </c>
      <c r="I29" s="8">
        <f t="shared" ca="1" si="5"/>
        <v>60.835000000000001</v>
      </c>
      <c r="K29" s="29" t="s">
        <v>5</v>
      </c>
      <c r="L29" s="29" t="s">
        <v>1</v>
      </c>
      <c r="M29" s="29" t="s">
        <v>2</v>
      </c>
      <c r="N29" s="29" t="s">
        <v>3</v>
      </c>
      <c r="O29" s="29" t="s">
        <v>23</v>
      </c>
    </row>
    <row r="30" spans="2:19" x14ac:dyDescent="0.25">
      <c r="B30" s="5">
        <v>24</v>
      </c>
      <c r="C30" s="5">
        <f t="shared" si="19"/>
        <v>220</v>
      </c>
      <c r="D30" s="5">
        <f t="shared" si="17"/>
        <v>55</v>
      </c>
      <c r="E30" s="5">
        <f t="shared" si="18"/>
        <v>53</v>
      </c>
      <c r="F30" s="8">
        <f t="shared" si="4"/>
        <v>28.00925925925926</v>
      </c>
      <c r="G30" s="8">
        <f>($E$3*(B30^3))/4</f>
        <v>27648</v>
      </c>
      <c r="H30" s="8">
        <f t="shared" ca="1" si="0"/>
        <v>276.48</v>
      </c>
      <c r="I30" s="8">
        <f t="shared" ca="1" si="5"/>
        <v>69.120000000000019</v>
      </c>
      <c r="K30" s="2">
        <v>1</v>
      </c>
      <c r="L30" s="2">
        <v>7</v>
      </c>
      <c r="M30" s="2">
        <v>7</v>
      </c>
      <c r="N30" s="2">
        <v>5</v>
      </c>
      <c r="O30" s="30">
        <v>0.05</v>
      </c>
    </row>
    <row r="31" spans="2:19" x14ac:dyDescent="0.25">
      <c r="B31" s="5">
        <v>25</v>
      </c>
      <c r="C31" s="5">
        <f t="shared" si="19"/>
        <v>225</v>
      </c>
      <c r="D31" s="5">
        <f t="shared" si="17"/>
        <v>57</v>
      </c>
      <c r="E31" s="5">
        <f t="shared" si="18"/>
        <v>55</v>
      </c>
      <c r="F31" s="8">
        <f t="shared" si="4"/>
        <v>29.008928571428573</v>
      </c>
      <c r="G31" s="8">
        <f>($E$3*(B31^3))/4</f>
        <v>31250</v>
      </c>
      <c r="H31" s="8">
        <f t="shared" ca="1" si="0"/>
        <v>312.5</v>
      </c>
      <c r="I31" s="8">
        <f t="shared" ca="1" si="5"/>
        <v>78.125</v>
      </c>
      <c r="K31" s="2">
        <v>30</v>
      </c>
      <c r="L31" s="17">
        <f>L30*2*(1+O31)</f>
        <v>15.400000000000002</v>
      </c>
      <c r="M31" s="2">
        <f t="shared" ref="M31:N33" si="20">M30*2</f>
        <v>14</v>
      </c>
      <c r="N31" s="2">
        <f t="shared" si="20"/>
        <v>10</v>
      </c>
      <c r="O31" s="2">
        <f>O30*2</f>
        <v>0.1</v>
      </c>
    </row>
    <row r="32" spans="2:19" x14ac:dyDescent="0.25">
      <c r="B32" s="5">
        <v>26</v>
      </c>
      <c r="C32" s="5">
        <f t="shared" si="19"/>
        <v>230</v>
      </c>
      <c r="D32" s="5">
        <f t="shared" si="17"/>
        <v>59</v>
      </c>
      <c r="E32" s="5">
        <f t="shared" si="18"/>
        <v>57</v>
      </c>
      <c r="F32" s="8">
        <f t="shared" si="4"/>
        <v>30.008620689655171</v>
      </c>
      <c r="G32" s="8">
        <f>($E$3*(B32^3))/4</f>
        <v>35152</v>
      </c>
      <c r="H32" s="8">
        <f t="shared" ca="1" si="0"/>
        <v>351.52</v>
      </c>
      <c r="I32" s="8">
        <f t="shared" ca="1" si="5"/>
        <v>87.879999999999981</v>
      </c>
      <c r="K32" s="2">
        <v>60</v>
      </c>
      <c r="L32" s="17">
        <f t="shared" ref="L32" si="21">L31*2*(1+O32)</f>
        <v>36.96</v>
      </c>
      <c r="M32" s="2">
        <f t="shared" si="20"/>
        <v>28</v>
      </c>
      <c r="N32" s="2">
        <f t="shared" si="20"/>
        <v>20</v>
      </c>
      <c r="O32" s="2">
        <f t="shared" ref="O32:O33" si="22">O31*2</f>
        <v>0.2</v>
      </c>
    </row>
    <row r="33" spans="2:15" x14ac:dyDescent="0.25">
      <c r="B33" s="5">
        <v>27</v>
      </c>
      <c r="C33" s="5">
        <f t="shared" si="19"/>
        <v>235</v>
      </c>
      <c r="D33" s="5">
        <f t="shared" si="17"/>
        <v>61</v>
      </c>
      <c r="E33" s="5">
        <f t="shared" si="18"/>
        <v>59</v>
      </c>
      <c r="F33" s="8">
        <f t="shared" si="4"/>
        <v>31.008333333333333</v>
      </c>
      <c r="G33" s="8">
        <f>($E$3*(B33^3))/4</f>
        <v>39366</v>
      </c>
      <c r="H33" s="8">
        <f t="shared" ca="1" si="0"/>
        <v>393.66</v>
      </c>
      <c r="I33" s="8">
        <f t="shared" ca="1" si="5"/>
        <v>98.415000000000006</v>
      </c>
      <c r="K33" s="2">
        <v>90</v>
      </c>
      <c r="L33" s="17">
        <f>L32*2*(1+O33)</f>
        <v>103.488</v>
      </c>
      <c r="M33" s="2">
        <f t="shared" si="20"/>
        <v>56</v>
      </c>
      <c r="N33" s="2">
        <f t="shared" si="20"/>
        <v>40</v>
      </c>
      <c r="O33" s="2">
        <f t="shared" si="22"/>
        <v>0.4</v>
      </c>
    </row>
    <row r="34" spans="2:15" x14ac:dyDescent="0.25">
      <c r="B34" s="5">
        <v>28</v>
      </c>
      <c r="C34" s="5">
        <f t="shared" si="19"/>
        <v>240</v>
      </c>
      <c r="D34" s="5">
        <f t="shared" si="17"/>
        <v>63</v>
      </c>
      <c r="E34" s="5">
        <f t="shared" si="18"/>
        <v>61</v>
      </c>
      <c r="F34" s="8">
        <f t="shared" si="4"/>
        <v>32.008064516129032</v>
      </c>
      <c r="G34" s="8">
        <f>($E$3*(B34^3))/4</f>
        <v>43904</v>
      </c>
      <c r="H34" s="8">
        <f t="shared" ca="1" si="0"/>
        <v>439.04</v>
      </c>
      <c r="I34" s="8">
        <f t="shared" ca="1" si="5"/>
        <v>109.76</v>
      </c>
    </row>
    <row r="35" spans="2:15" x14ac:dyDescent="0.25">
      <c r="B35" s="5">
        <v>29</v>
      </c>
      <c r="C35" s="5">
        <f t="shared" si="19"/>
        <v>245</v>
      </c>
      <c r="D35" s="5">
        <f t="shared" si="17"/>
        <v>65</v>
      </c>
      <c r="E35" s="5">
        <f t="shared" si="18"/>
        <v>63</v>
      </c>
      <c r="F35" s="8">
        <f t="shared" si="4"/>
        <v>33.0078125</v>
      </c>
      <c r="G35" s="8">
        <f>($E$3*(B35^3))/4</f>
        <v>48778</v>
      </c>
      <c r="H35" s="8">
        <f t="shared" ca="1" si="0"/>
        <v>487.78</v>
      </c>
      <c r="I35" s="8">
        <f t="shared" ca="1" si="5"/>
        <v>121.94499999999999</v>
      </c>
    </row>
    <row r="36" spans="2:15" x14ac:dyDescent="0.25">
      <c r="B36" s="5">
        <v>30</v>
      </c>
      <c r="C36" s="5">
        <f>B$3+IF($B36&lt;$K$8,L$7*$B36,IF($B36&lt;$K$9,$B36*L$8,IF($B36&lt;$K$10,$B36*L$9,$B36*L$10)))</f>
        <v>370</v>
      </c>
      <c r="D36" s="5">
        <f t="shared" si="17"/>
        <v>187</v>
      </c>
      <c r="E36" s="5">
        <f t="shared" si="18"/>
        <v>155</v>
      </c>
      <c r="F36" s="8">
        <f t="shared" si="4"/>
        <v>102.24853801169591</v>
      </c>
      <c r="G36" s="8">
        <f>($E$3*(B36^3))/4</f>
        <v>54000</v>
      </c>
      <c r="H36" s="8">
        <f t="shared" ca="1" si="0"/>
        <v>540</v>
      </c>
      <c r="I36" s="8">
        <f t="shared" ca="1" si="5"/>
        <v>135</v>
      </c>
    </row>
    <row r="37" spans="2:15" x14ac:dyDescent="0.25">
      <c r="B37" s="5">
        <v>31</v>
      </c>
      <c r="C37" s="5">
        <f>B$3+IF($B37&lt;$K$8,L$7*$B37,IF($B37&lt;$K$9,$B37*L$8,IF($B37&lt;$K$10,$B37*L$9,$B37*L$10)))</f>
        <v>379</v>
      </c>
      <c r="D37" s="5">
        <f t="shared" si="17"/>
        <v>193</v>
      </c>
      <c r="E37" s="5">
        <f t="shared" si="18"/>
        <v>160</v>
      </c>
      <c r="F37" s="8">
        <f t="shared" si="4"/>
        <v>105.52124645892351</v>
      </c>
      <c r="G37" s="8">
        <f>($E$3*(B37^3))/4</f>
        <v>59582</v>
      </c>
      <c r="H37" s="8">
        <f t="shared" ca="1" si="0"/>
        <v>595.82000000000005</v>
      </c>
      <c r="I37" s="8">
        <f t="shared" ca="1" si="5"/>
        <v>148.95500000000001</v>
      </c>
    </row>
    <row r="38" spans="2:15" x14ac:dyDescent="0.25">
      <c r="B38" s="5">
        <v>32</v>
      </c>
      <c r="C38" s="5">
        <f t="shared" ref="C38:C46" si="23">B$3+IF($B38&lt;$K$8,L$7*$B38,IF($B38&lt;$K$9,$B38*L$8,IF($B38&lt;$K$10,$B38*L$9,$B38*L$10)))</f>
        <v>388</v>
      </c>
      <c r="D38" s="5">
        <f t="shared" si="17"/>
        <v>199</v>
      </c>
      <c r="E38" s="5">
        <f t="shared" si="18"/>
        <v>165</v>
      </c>
      <c r="F38" s="8">
        <f t="shared" si="4"/>
        <v>108.79395604395604</v>
      </c>
      <c r="G38" s="8">
        <f>($E$3*(B38^3))/4</f>
        <v>65536</v>
      </c>
      <c r="H38" s="8">
        <f t="shared" ca="1" si="0"/>
        <v>655.36</v>
      </c>
      <c r="I38" s="8">
        <f t="shared" ca="1" si="5"/>
        <v>163.84</v>
      </c>
    </row>
    <row r="39" spans="2:15" x14ac:dyDescent="0.25">
      <c r="B39" s="5">
        <v>33</v>
      </c>
      <c r="C39" s="5">
        <f t="shared" si="23"/>
        <v>397</v>
      </c>
      <c r="D39" s="5">
        <f t="shared" si="17"/>
        <v>205</v>
      </c>
      <c r="E39" s="5">
        <f t="shared" si="18"/>
        <v>170</v>
      </c>
      <c r="F39" s="8">
        <f t="shared" si="4"/>
        <v>112.06666666666666</v>
      </c>
      <c r="G39" s="8">
        <f>($E$3*(B39^3))/4</f>
        <v>71874</v>
      </c>
      <c r="H39" s="8">
        <f t="shared" ref="H39:H70" ca="1" si="24">G39/$P$24</f>
        <v>718.74</v>
      </c>
      <c r="I39" s="8">
        <f t="shared" ca="1" si="5"/>
        <v>179.685</v>
      </c>
    </row>
    <row r="40" spans="2:15" x14ac:dyDescent="0.25">
      <c r="B40" s="5">
        <v>34</v>
      </c>
      <c r="C40" s="5">
        <f t="shared" si="23"/>
        <v>406</v>
      </c>
      <c r="D40" s="5">
        <f t="shared" si="17"/>
        <v>211</v>
      </c>
      <c r="E40" s="5">
        <f t="shared" si="18"/>
        <v>175</v>
      </c>
      <c r="F40" s="8">
        <f t="shared" si="4"/>
        <v>115.33937823834196</v>
      </c>
      <c r="G40" s="8">
        <f>($E$3*(B40^3))/4</f>
        <v>78608</v>
      </c>
      <c r="H40" s="8">
        <f t="shared" ca="1" si="24"/>
        <v>786.08</v>
      </c>
      <c r="I40" s="8">
        <f t="shared" ca="1" si="5"/>
        <v>196.52</v>
      </c>
    </row>
    <row r="41" spans="2:15" x14ac:dyDescent="0.25">
      <c r="B41" s="5">
        <v>35</v>
      </c>
      <c r="C41" s="5">
        <f t="shared" si="23"/>
        <v>415</v>
      </c>
      <c r="D41" s="5">
        <f t="shared" si="17"/>
        <v>217</v>
      </c>
      <c r="E41" s="5">
        <f t="shared" si="18"/>
        <v>180</v>
      </c>
      <c r="F41" s="8">
        <f t="shared" si="4"/>
        <v>118.61209068010075</v>
      </c>
      <c r="G41" s="8">
        <f>($E$3*(B41^3))/4</f>
        <v>85750</v>
      </c>
      <c r="H41" s="8">
        <f t="shared" ca="1" si="24"/>
        <v>857.5</v>
      </c>
      <c r="I41" s="8">
        <f t="shared" ca="1" si="5"/>
        <v>214.375</v>
      </c>
    </row>
    <row r="42" spans="2:15" x14ac:dyDescent="0.25">
      <c r="B42" s="5">
        <v>36</v>
      </c>
      <c r="C42" s="5">
        <f t="shared" si="23"/>
        <v>424</v>
      </c>
      <c r="D42" s="5">
        <f t="shared" si="17"/>
        <v>223</v>
      </c>
      <c r="E42" s="5">
        <f t="shared" si="18"/>
        <v>185</v>
      </c>
      <c r="F42" s="8">
        <f t="shared" si="4"/>
        <v>121.88480392156863</v>
      </c>
      <c r="G42" s="8">
        <f>($E$3*(B42^3))/4</f>
        <v>93312</v>
      </c>
      <c r="H42" s="8">
        <f t="shared" ca="1" si="24"/>
        <v>933.12</v>
      </c>
      <c r="I42" s="8">
        <f t="shared" ca="1" si="5"/>
        <v>233.28</v>
      </c>
    </row>
    <row r="43" spans="2:15" x14ac:dyDescent="0.25">
      <c r="B43" s="5">
        <v>37</v>
      </c>
      <c r="C43" s="5">
        <f t="shared" si="23"/>
        <v>433</v>
      </c>
      <c r="D43" s="5">
        <f t="shared" si="17"/>
        <v>229</v>
      </c>
      <c r="E43" s="5">
        <f t="shared" si="18"/>
        <v>190</v>
      </c>
      <c r="F43" s="8">
        <f t="shared" si="4"/>
        <v>125.15751789976133</v>
      </c>
      <c r="G43" s="8">
        <f>($E$3*(B43^3))/4</f>
        <v>101306</v>
      </c>
      <c r="H43" s="8">
        <f t="shared" ca="1" si="24"/>
        <v>1013.06</v>
      </c>
      <c r="I43" s="8">
        <f t="shared" ca="1" si="5"/>
        <v>253.26499999999999</v>
      </c>
    </row>
    <row r="44" spans="2:15" x14ac:dyDescent="0.25">
      <c r="B44" s="5">
        <v>38</v>
      </c>
      <c r="C44" s="5">
        <f t="shared" si="23"/>
        <v>442</v>
      </c>
      <c r="D44" s="5">
        <f t="shared" si="17"/>
        <v>235</v>
      </c>
      <c r="E44" s="5">
        <f t="shared" si="18"/>
        <v>195</v>
      </c>
      <c r="F44" s="8">
        <f t="shared" si="4"/>
        <v>128.43023255813952</v>
      </c>
      <c r="G44" s="8">
        <f>($E$3*(B44^3))/4</f>
        <v>109744</v>
      </c>
      <c r="H44" s="8">
        <f t="shared" ca="1" si="24"/>
        <v>1097.44</v>
      </c>
      <c r="I44" s="8">
        <f t="shared" ca="1" si="5"/>
        <v>274.36</v>
      </c>
    </row>
    <row r="45" spans="2:15" x14ac:dyDescent="0.25">
      <c r="B45" s="5">
        <v>39</v>
      </c>
      <c r="C45" s="5">
        <f t="shared" si="23"/>
        <v>451</v>
      </c>
      <c r="D45" s="5">
        <f t="shared" si="17"/>
        <v>241</v>
      </c>
      <c r="E45" s="5">
        <f t="shared" si="18"/>
        <v>200</v>
      </c>
      <c r="F45" s="8">
        <f t="shared" si="4"/>
        <v>131.702947845805</v>
      </c>
      <c r="G45" s="8">
        <f>($E$3*(B45^3))/4</f>
        <v>118638</v>
      </c>
      <c r="H45" s="8">
        <f t="shared" ca="1" si="24"/>
        <v>1186.3800000000001</v>
      </c>
      <c r="I45" s="8">
        <f t="shared" ca="1" si="5"/>
        <v>296.59500000000003</v>
      </c>
    </row>
    <row r="46" spans="2:15" x14ac:dyDescent="0.25">
      <c r="B46" s="5">
        <v>40</v>
      </c>
      <c r="C46" s="5">
        <f t="shared" si="23"/>
        <v>460</v>
      </c>
      <c r="D46" s="5">
        <f t="shared" si="17"/>
        <v>247</v>
      </c>
      <c r="E46" s="5">
        <f t="shared" si="18"/>
        <v>205</v>
      </c>
      <c r="F46" s="8">
        <f t="shared" si="4"/>
        <v>134.97566371681415</v>
      </c>
      <c r="G46" s="8">
        <f>($E$3*(B46^3))/4</f>
        <v>128000</v>
      </c>
      <c r="H46" s="8">
        <f t="shared" ca="1" si="24"/>
        <v>1280</v>
      </c>
      <c r="I46" s="8">
        <f t="shared" ca="1" si="5"/>
        <v>320</v>
      </c>
    </row>
    <row r="47" spans="2:15" x14ac:dyDescent="0.25">
      <c r="B47" s="5">
        <v>41</v>
      </c>
      <c r="C47" s="5">
        <f>B$3+IF($B47&lt;$K$8,L$7*$B47,IF($B47&lt;$K$9,$B47*L$8,IF($B47&lt;$K$10,$B47*L$9,$B47*L$10)))</f>
        <v>469</v>
      </c>
      <c r="D47" s="5">
        <f t="shared" si="17"/>
        <v>253</v>
      </c>
      <c r="E47" s="5">
        <f t="shared" si="18"/>
        <v>210</v>
      </c>
      <c r="F47" s="8">
        <f t="shared" si="4"/>
        <v>138.24838012958963</v>
      </c>
      <c r="G47" s="8">
        <f>($E$3*(B47^3))/4</f>
        <v>137842</v>
      </c>
      <c r="H47" s="8">
        <f t="shared" ca="1" si="24"/>
        <v>1378.42</v>
      </c>
      <c r="I47" s="8">
        <f t="shared" ca="1" si="5"/>
        <v>344.60500000000008</v>
      </c>
    </row>
    <row r="48" spans="2:15" x14ac:dyDescent="0.25">
      <c r="B48" s="5">
        <v>42</v>
      </c>
      <c r="C48" s="5">
        <f t="shared" ref="C48:C54" si="25">B$3+IF($B48&lt;$K$8,L$7*$B48,IF($B48&lt;$K$9,$B48*L$8,IF($B48&lt;$K$10,$B48*L$9,$B48*L$10)))</f>
        <v>478</v>
      </c>
      <c r="D48" s="5">
        <f t="shared" ref="D48:D111" si="26">C$3+IF($B48&lt;$K$8,M$7*$B48,IF($B48&lt;$K$9,$B48*M$8,IF($B48&lt;$K$10,$B48*M$9,$B48*M$10)))</f>
        <v>259</v>
      </c>
      <c r="E48" s="5">
        <f t="shared" ref="E48:E111" si="27">D$3+IF($B48&lt;$K$8,N$7*$B48,IF($B48&lt;$K$9,$B48*N$8,IF($B48&lt;$K$10,$B48*N$9,$B48*N$10)))</f>
        <v>215</v>
      </c>
      <c r="F48" s="8">
        <f t="shared" si="4"/>
        <v>141.5210970464135</v>
      </c>
      <c r="G48" s="8">
        <f>($E$3*(B48^3))/4</f>
        <v>148176</v>
      </c>
      <c r="H48" s="8">
        <f t="shared" ca="1" si="24"/>
        <v>1481.76</v>
      </c>
      <c r="I48" s="8">
        <f t="shared" ca="1" si="5"/>
        <v>370.44</v>
      </c>
    </row>
    <row r="49" spans="2:9" x14ac:dyDescent="0.25">
      <c r="B49" s="5">
        <v>43</v>
      </c>
      <c r="C49" s="5">
        <f t="shared" si="25"/>
        <v>487</v>
      </c>
      <c r="D49" s="5">
        <f t="shared" si="26"/>
        <v>265</v>
      </c>
      <c r="E49" s="5">
        <f t="shared" si="27"/>
        <v>220</v>
      </c>
      <c r="F49" s="8">
        <f t="shared" si="4"/>
        <v>144.79381443298968</v>
      </c>
      <c r="G49" s="8">
        <f>($E$3*(B49^3))/4</f>
        <v>159014</v>
      </c>
      <c r="H49" s="8">
        <f t="shared" ca="1" si="24"/>
        <v>1590.14</v>
      </c>
      <c r="I49" s="8">
        <f t="shared" ca="1" si="5"/>
        <v>397.53500000000003</v>
      </c>
    </row>
    <row r="50" spans="2:9" x14ac:dyDescent="0.25">
      <c r="B50" s="5">
        <v>44</v>
      </c>
      <c r="C50" s="5">
        <f t="shared" si="25"/>
        <v>496</v>
      </c>
      <c r="D50" s="5">
        <f t="shared" si="26"/>
        <v>271</v>
      </c>
      <c r="E50" s="5">
        <f t="shared" si="27"/>
        <v>225</v>
      </c>
      <c r="F50" s="8">
        <f t="shared" si="4"/>
        <v>148.06653225806451</v>
      </c>
      <c r="G50" s="8">
        <f>($E$3*(B50^3))/4</f>
        <v>170368</v>
      </c>
      <c r="H50" s="8">
        <f t="shared" ca="1" si="24"/>
        <v>1703.68</v>
      </c>
      <c r="I50" s="8">
        <f t="shared" ca="1" si="5"/>
        <v>425.92</v>
      </c>
    </row>
    <row r="51" spans="2:9" x14ac:dyDescent="0.25">
      <c r="B51" s="5">
        <v>45</v>
      </c>
      <c r="C51" s="5">
        <f t="shared" si="25"/>
        <v>505</v>
      </c>
      <c r="D51" s="5">
        <f t="shared" si="26"/>
        <v>277</v>
      </c>
      <c r="E51" s="5">
        <f t="shared" si="27"/>
        <v>230</v>
      </c>
      <c r="F51" s="8">
        <f t="shared" si="4"/>
        <v>151.33925049309664</v>
      </c>
      <c r="G51" s="8">
        <f>($E$3*(B51^3))/4</f>
        <v>182250</v>
      </c>
      <c r="H51" s="8">
        <f t="shared" ca="1" si="24"/>
        <v>1822.5</v>
      </c>
      <c r="I51" s="8">
        <f t="shared" ca="1" si="5"/>
        <v>455.625</v>
      </c>
    </row>
    <row r="52" spans="2:9" x14ac:dyDescent="0.25">
      <c r="B52" s="5">
        <v>46</v>
      </c>
      <c r="C52" s="5">
        <f t="shared" si="25"/>
        <v>514</v>
      </c>
      <c r="D52" s="5">
        <f t="shared" si="26"/>
        <v>283</v>
      </c>
      <c r="E52" s="5">
        <f t="shared" si="27"/>
        <v>235</v>
      </c>
      <c r="F52" s="8">
        <f t="shared" si="4"/>
        <v>154.6119691119691</v>
      </c>
      <c r="G52" s="8">
        <f>($E$3*(B52^3))/4</f>
        <v>194672</v>
      </c>
      <c r="H52" s="8">
        <f t="shared" ca="1" si="24"/>
        <v>1946.72</v>
      </c>
      <c r="I52" s="8">
        <f t="shared" ca="1" si="5"/>
        <v>486.68</v>
      </c>
    </row>
    <row r="53" spans="2:9" x14ac:dyDescent="0.25">
      <c r="B53" s="5">
        <v>47</v>
      </c>
      <c r="C53" s="5">
        <f t="shared" si="25"/>
        <v>523</v>
      </c>
      <c r="D53" s="5">
        <f t="shared" si="26"/>
        <v>289</v>
      </c>
      <c r="E53" s="5">
        <f t="shared" si="27"/>
        <v>240</v>
      </c>
      <c r="F53" s="8">
        <f t="shared" si="4"/>
        <v>157.88468809073723</v>
      </c>
      <c r="G53" s="8">
        <f>($E$3*(B53^3))/4</f>
        <v>207646</v>
      </c>
      <c r="H53" s="8">
        <f t="shared" ca="1" si="24"/>
        <v>2076.46</v>
      </c>
      <c r="I53" s="8">
        <f t="shared" ca="1" si="5"/>
        <v>519.11500000000001</v>
      </c>
    </row>
    <row r="54" spans="2:9" x14ac:dyDescent="0.25">
      <c r="B54" s="5">
        <v>48</v>
      </c>
      <c r="C54" s="5">
        <f t="shared" si="25"/>
        <v>532</v>
      </c>
      <c r="D54" s="5">
        <f t="shared" si="26"/>
        <v>295</v>
      </c>
      <c r="E54" s="5">
        <f t="shared" si="27"/>
        <v>245</v>
      </c>
      <c r="F54" s="8">
        <f t="shared" si="4"/>
        <v>161.15740740740742</v>
      </c>
      <c r="G54" s="8">
        <f>($E$3*(B54^3))/4</f>
        <v>221184</v>
      </c>
      <c r="H54" s="8">
        <f t="shared" ca="1" si="24"/>
        <v>2211.84</v>
      </c>
      <c r="I54" s="8">
        <f t="shared" ca="1" si="5"/>
        <v>552.96000000000015</v>
      </c>
    </row>
    <row r="55" spans="2:9" x14ac:dyDescent="0.25">
      <c r="B55" s="5">
        <v>49</v>
      </c>
      <c r="C55" s="5">
        <f>B$3+IF($B55&lt;$K$8,L$7*$B55,IF($B55&lt;$K$9,$B55*L$8,IF($B55&lt;$K$10,$B55*L$9,$B55*L$10)))</f>
        <v>541</v>
      </c>
      <c r="D55" s="5">
        <f t="shared" si="26"/>
        <v>301</v>
      </c>
      <c r="E55" s="5">
        <f t="shared" si="27"/>
        <v>250</v>
      </c>
      <c r="F55" s="8">
        <f t="shared" si="4"/>
        <v>164.43012704174228</v>
      </c>
      <c r="G55" s="8">
        <f>($E$3*(B55^3))/4</f>
        <v>235298</v>
      </c>
      <c r="H55" s="8">
        <f t="shared" ca="1" si="24"/>
        <v>2352.98</v>
      </c>
      <c r="I55" s="8">
        <f t="shared" ca="1" si="5"/>
        <v>588.245</v>
      </c>
    </row>
    <row r="56" spans="2:9" x14ac:dyDescent="0.25">
      <c r="B56" s="5">
        <v>50</v>
      </c>
      <c r="C56" s="5">
        <f t="shared" ref="C56:C64" si="28">B$3+IF($B56&lt;$K$8,L$7*$B56,IF($B56&lt;$K$9,$B56*L$8,IF($B56&lt;$K$10,$B56*L$9,$B56*L$10)))</f>
        <v>550</v>
      </c>
      <c r="D56" s="5">
        <f t="shared" si="26"/>
        <v>307</v>
      </c>
      <c r="E56" s="5">
        <f t="shared" si="27"/>
        <v>255</v>
      </c>
      <c r="F56" s="8">
        <f t="shared" si="4"/>
        <v>167.70284697508896</v>
      </c>
      <c r="G56" s="8">
        <f>($E$3*(B56^3))/4</f>
        <v>250000</v>
      </c>
      <c r="H56" s="8">
        <f t="shared" ca="1" si="24"/>
        <v>2500</v>
      </c>
      <c r="I56" s="8">
        <f t="shared" ca="1" si="5"/>
        <v>625</v>
      </c>
    </row>
    <row r="57" spans="2:9" x14ac:dyDescent="0.25">
      <c r="B57" s="5">
        <v>51</v>
      </c>
      <c r="C57" s="5">
        <f t="shared" si="28"/>
        <v>559</v>
      </c>
      <c r="D57" s="5">
        <f t="shared" si="26"/>
        <v>313</v>
      </c>
      <c r="E57" s="5">
        <f t="shared" si="27"/>
        <v>260</v>
      </c>
      <c r="F57" s="8">
        <f t="shared" si="4"/>
        <v>170.97556719022688</v>
      </c>
      <c r="G57" s="8">
        <f>($E$3*(B57^3))/4</f>
        <v>265302</v>
      </c>
      <c r="H57" s="8">
        <f t="shared" ca="1" si="24"/>
        <v>2653.02</v>
      </c>
      <c r="I57" s="8">
        <f t="shared" ca="1" si="5"/>
        <v>663.255</v>
      </c>
    </row>
    <row r="58" spans="2:9" x14ac:dyDescent="0.25">
      <c r="B58" s="5">
        <v>52</v>
      </c>
      <c r="C58" s="5">
        <f t="shared" si="28"/>
        <v>568</v>
      </c>
      <c r="D58" s="5">
        <f t="shared" si="26"/>
        <v>319</v>
      </c>
      <c r="E58" s="5">
        <f t="shared" si="27"/>
        <v>265</v>
      </c>
      <c r="F58" s="8">
        <f t="shared" si="4"/>
        <v>174.24828767123287</v>
      </c>
      <c r="G58" s="8">
        <f>($E$3*(B58^3))/4</f>
        <v>281216</v>
      </c>
      <c r="H58" s="8">
        <f t="shared" ca="1" si="24"/>
        <v>2812.16</v>
      </c>
      <c r="I58" s="8">
        <f t="shared" ca="1" si="5"/>
        <v>703.03999999999985</v>
      </c>
    </row>
    <row r="59" spans="2:9" x14ac:dyDescent="0.25">
      <c r="B59" s="5">
        <v>53</v>
      </c>
      <c r="C59" s="5">
        <f t="shared" si="28"/>
        <v>577</v>
      </c>
      <c r="D59" s="5">
        <f t="shared" si="26"/>
        <v>325</v>
      </c>
      <c r="E59" s="5">
        <f t="shared" si="27"/>
        <v>270</v>
      </c>
      <c r="F59" s="8">
        <f t="shared" si="4"/>
        <v>177.52100840336135</v>
      </c>
      <c r="G59" s="8">
        <f>($E$3*(B59^3))/4</f>
        <v>297754</v>
      </c>
      <c r="H59" s="8">
        <f t="shared" ca="1" si="24"/>
        <v>2977.54</v>
      </c>
      <c r="I59" s="8">
        <f t="shared" ca="1" si="5"/>
        <v>744.38499999999999</v>
      </c>
    </row>
    <row r="60" spans="2:9" x14ac:dyDescent="0.25">
      <c r="B60" s="5">
        <v>54</v>
      </c>
      <c r="C60" s="5">
        <f t="shared" si="28"/>
        <v>586</v>
      </c>
      <c r="D60" s="5">
        <f t="shared" si="26"/>
        <v>331</v>
      </c>
      <c r="E60" s="5">
        <f t="shared" si="27"/>
        <v>275</v>
      </c>
      <c r="F60" s="8">
        <f t="shared" si="4"/>
        <v>180.79372937293729</v>
      </c>
      <c r="G60" s="8">
        <f>($E$3*(B60^3))/4</f>
        <v>314928</v>
      </c>
      <c r="H60" s="8">
        <f t="shared" ca="1" si="24"/>
        <v>3149.28</v>
      </c>
      <c r="I60" s="8">
        <f t="shared" ca="1" si="5"/>
        <v>787.32</v>
      </c>
    </row>
    <row r="61" spans="2:9" x14ac:dyDescent="0.25">
      <c r="B61" s="5">
        <v>55</v>
      </c>
      <c r="C61" s="5">
        <f t="shared" si="28"/>
        <v>595</v>
      </c>
      <c r="D61" s="5">
        <f t="shared" si="26"/>
        <v>337</v>
      </c>
      <c r="E61" s="5">
        <f t="shared" si="27"/>
        <v>280</v>
      </c>
      <c r="F61" s="8">
        <f t="shared" si="4"/>
        <v>184.06645056726094</v>
      </c>
      <c r="G61" s="8">
        <f>($E$3*(B61^3))/4</f>
        <v>332750</v>
      </c>
      <c r="H61" s="8">
        <f t="shared" ca="1" si="24"/>
        <v>3327.5</v>
      </c>
      <c r="I61" s="8">
        <f t="shared" ca="1" si="5"/>
        <v>831.875</v>
      </c>
    </row>
    <row r="62" spans="2:9" x14ac:dyDescent="0.25">
      <c r="B62" s="5">
        <v>56</v>
      </c>
      <c r="C62" s="5">
        <f t="shared" si="28"/>
        <v>604</v>
      </c>
      <c r="D62" s="5">
        <f t="shared" si="26"/>
        <v>343</v>
      </c>
      <c r="E62" s="5">
        <f t="shared" si="27"/>
        <v>285</v>
      </c>
      <c r="F62" s="8">
        <f t="shared" si="4"/>
        <v>187.33917197452229</v>
      </c>
      <c r="G62" s="8">
        <f>($E$3*(B62^3))/4</f>
        <v>351232</v>
      </c>
      <c r="H62" s="8">
        <f t="shared" ca="1" si="24"/>
        <v>3512.32</v>
      </c>
      <c r="I62" s="8">
        <f t="shared" ca="1" si="5"/>
        <v>878.08</v>
      </c>
    </row>
    <row r="63" spans="2:9" x14ac:dyDescent="0.25">
      <c r="B63" s="5">
        <v>57</v>
      </c>
      <c r="C63" s="5">
        <f t="shared" si="28"/>
        <v>613</v>
      </c>
      <c r="D63" s="5">
        <f t="shared" si="26"/>
        <v>349</v>
      </c>
      <c r="E63" s="5">
        <f t="shared" si="27"/>
        <v>290</v>
      </c>
      <c r="F63" s="8">
        <f t="shared" si="4"/>
        <v>190.61189358372457</v>
      </c>
      <c r="G63" s="8">
        <f>($E$3*(B63^3))/4</f>
        <v>370386</v>
      </c>
      <c r="H63" s="8">
        <f t="shared" ca="1" si="24"/>
        <v>3703.86</v>
      </c>
      <c r="I63" s="8">
        <f t="shared" ca="1" si="5"/>
        <v>925.96500000000003</v>
      </c>
    </row>
    <row r="64" spans="2:9" x14ac:dyDescent="0.25">
      <c r="B64" s="5">
        <v>58</v>
      </c>
      <c r="C64" s="5">
        <f t="shared" si="28"/>
        <v>622</v>
      </c>
      <c r="D64" s="5">
        <f t="shared" si="26"/>
        <v>355</v>
      </c>
      <c r="E64" s="5">
        <f t="shared" si="27"/>
        <v>295</v>
      </c>
      <c r="F64" s="8">
        <f t="shared" si="4"/>
        <v>193.88461538461539</v>
      </c>
      <c r="G64" s="8">
        <f>($E$3*(B64^3))/4</f>
        <v>390224</v>
      </c>
      <c r="H64" s="8">
        <f t="shared" ca="1" si="24"/>
        <v>3902.24</v>
      </c>
      <c r="I64" s="8">
        <f t="shared" ca="1" si="5"/>
        <v>975.56</v>
      </c>
    </row>
    <row r="65" spans="2:9" x14ac:dyDescent="0.25">
      <c r="B65" s="5">
        <v>59</v>
      </c>
      <c r="C65" s="5">
        <f>B$3+IF($B65&lt;$K$8,L$7*$B65,IF($B65&lt;$K$9,$B65*L$8,IF($B65&lt;$K$10,$B65*L$9,$B65*L$10)))</f>
        <v>631</v>
      </c>
      <c r="D65" s="5">
        <f t="shared" si="26"/>
        <v>361</v>
      </c>
      <c r="E65" s="5">
        <f t="shared" si="27"/>
        <v>300</v>
      </c>
      <c r="F65" s="8">
        <f t="shared" si="4"/>
        <v>197.15733736762482</v>
      </c>
      <c r="G65" s="8">
        <f>($E$3*(B65^3))/4</f>
        <v>410758</v>
      </c>
      <c r="H65" s="8">
        <f t="shared" ca="1" si="24"/>
        <v>4107.58</v>
      </c>
      <c r="I65" s="8">
        <f t="shared" ca="1" si="5"/>
        <v>1026.895</v>
      </c>
    </row>
    <row r="66" spans="2:9" x14ac:dyDescent="0.25">
      <c r="B66" s="5">
        <v>60</v>
      </c>
      <c r="C66" s="5">
        <f t="shared" ref="C66:C74" si="29">B$3+IF($B66&lt;$K$8,L$7*$B66,IF($B66&lt;$K$9,$B66*L$8,IF($B66&lt;$K$10,$B66*L$9,$B66*L$10)))</f>
        <v>880</v>
      </c>
      <c r="D66" s="5">
        <f t="shared" si="26"/>
        <v>607</v>
      </c>
      <c r="E66" s="5">
        <f t="shared" si="27"/>
        <v>485</v>
      </c>
      <c r="F66" s="8">
        <f t="shared" si="4"/>
        <v>337.40750915750914</v>
      </c>
      <c r="G66" s="8">
        <f>($E$3*(B66^3))/4</f>
        <v>432000</v>
      </c>
      <c r="H66" s="8">
        <f t="shared" ca="1" si="24"/>
        <v>4320</v>
      </c>
      <c r="I66" s="8">
        <f t="shared" ca="1" si="5"/>
        <v>1080</v>
      </c>
    </row>
    <row r="67" spans="2:9" x14ac:dyDescent="0.25">
      <c r="B67" s="5">
        <v>61</v>
      </c>
      <c r="C67" s="5">
        <f t="shared" si="29"/>
        <v>893</v>
      </c>
      <c r="D67" s="5">
        <f t="shared" si="26"/>
        <v>617</v>
      </c>
      <c r="E67" s="5">
        <f t="shared" si="27"/>
        <v>493</v>
      </c>
      <c r="F67" s="8">
        <f t="shared" si="4"/>
        <v>342.96306306306309</v>
      </c>
      <c r="G67" s="8">
        <f>($E$3*(B67^3))/4</f>
        <v>453962</v>
      </c>
      <c r="H67" s="8">
        <f t="shared" ca="1" si="24"/>
        <v>4539.62</v>
      </c>
      <c r="I67" s="8">
        <f t="shared" ca="1" si="5"/>
        <v>1134.905</v>
      </c>
    </row>
    <row r="68" spans="2:9" x14ac:dyDescent="0.25">
      <c r="B68" s="5">
        <v>62</v>
      </c>
      <c r="C68" s="5">
        <f t="shared" si="29"/>
        <v>906</v>
      </c>
      <c r="D68" s="5">
        <f t="shared" si="26"/>
        <v>627</v>
      </c>
      <c r="E68" s="5">
        <f t="shared" si="27"/>
        <v>501</v>
      </c>
      <c r="F68" s="8">
        <f t="shared" si="4"/>
        <v>348.51861702127661</v>
      </c>
      <c r="G68" s="8">
        <f>($E$3*(B68^3))/4</f>
        <v>476656</v>
      </c>
      <c r="H68" s="8">
        <f t="shared" ca="1" si="24"/>
        <v>4766.5600000000004</v>
      </c>
      <c r="I68" s="8">
        <f t="shared" ca="1" si="5"/>
        <v>1191.6400000000001</v>
      </c>
    </row>
    <row r="69" spans="2:9" x14ac:dyDescent="0.25">
      <c r="B69" s="5">
        <v>63</v>
      </c>
      <c r="C69" s="5">
        <f t="shared" si="29"/>
        <v>919</v>
      </c>
      <c r="D69" s="5">
        <f t="shared" si="26"/>
        <v>637</v>
      </c>
      <c r="E69" s="5">
        <f t="shared" si="27"/>
        <v>509</v>
      </c>
      <c r="F69" s="8">
        <f t="shared" si="4"/>
        <v>354.07417102966843</v>
      </c>
      <c r="G69" s="8">
        <f>($E$3*(B69^3))/4</f>
        <v>500094</v>
      </c>
      <c r="H69" s="8">
        <f t="shared" ca="1" si="24"/>
        <v>5000.9399999999996</v>
      </c>
      <c r="I69" s="8">
        <f t="shared" ca="1" si="5"/>
        <v>1250.2349999999999</v>
      </c>
    </row>
    <row r="70" spans="2:9" x14ac:dyDescent="0.25">
      <c r="B70" s="5">
        <v>64</v>
      </c>
      <c r="C70" s="5">
        <f t="shared" si="29"/>
        <v>932</v>
      </c>
      <c r="D70" s="5">
        <f t="shared" si="26"/>
        <v>647</v>
      </c>
      <c r="E70" s="5">
        <f t="shared" si="27"/>
        <v>517</v>
      </c>
      <c r="F70" s="8">
        <f t="shared" si="4"/>
        <v>359.62972508591065</v>
      </c>
      <c r="G70" s="8">
        <f>($E$3*(B70^3))/4</f>
        <v>524288</v>
      </c>
      <c r="H70" s="8">
        <f t="shared" ca="1" si="24"/>
        <v>5242.88</v>
      </c>
      <c r="I70" s="8">
        <f t="shared" ca="1" si="5"/>
        <v>1310.72</v>
      </c>
    </row>
    <row r="71" spans="2:9" x14ac:dyDescent="0.25">
      <c r="B71" s="5">
        <v>65</v>
      </c>
      <c r="C71" s="5">
        <f t="shared" si="29"/>
        <v>945</v>
      </c>
      <c r="D71" s="5">
        <f t="shared" si="26"/>
        <v>657</v>
      </c>
      <c r="E71" s="5">
        <f t="shared" si="27"/>
        <v>525</v>
      </c>
      <c r="F71" s="8">
        <f t="shared" si="4"/>
        <v>365.18527918781729</v>
      </c>
      <c r="G71" s="8">
        <f>($E$3*(B71^3))/4</f>
        <v>549250</v>
      </c>
      <c r="H71" s="8">
        <f t="shared" ref="H71:H102" ca="1" si="30">G71/$P$24</f>
        <v>5492.5</v>
      </c>
      <c r="I71" s="8">
        <f t="shared" ca="1" si="5"/>
        <v>1373.125</v>
      </c>
    </row>
    <row r="72" spans="2:9" x14ac:dyDescent="0.25">
      <c r="B72" s="5">
        <v>66</v>
      </c>
      <c r="C72" s="5">
        <f t="shared" si="29"/>
        <v>958</v>
      </c>
      <c r="D72" s="5">
        <f t="shared" si="26"/>
        <v>667</v>
      </c>
      <c r="E72" s="5">
        <f t="shared" si="27"/>
        <v>533</v>
      </c>
      <c r="F72" s="8">
        <f t="shared" ref="F72:F126" si="31">D72^2/(D72+E72)</f>
        <v>370.74083333333334</v>
      </c>
      <c r="G72" s="8">
        <f>($E$3*(B72^3))/4</f>
        <v>574992</v>
      </c>
      <c r="H72" s="8">
        <f t="shared" ca="1" si="30"/>
        <v>5749.92</v>
      </c>
      <c r="I72" s="8">
        <f t="shared" ref="I72:I126" ca="1" si="32">(H72*15)/60</f>
        <v>1437.48</v>
      </c>
    </row>
    <row r="73" spans="2:9" x14ac:dyDescent="0.25">
      <c r="B73" s="5">
        <v>67</v>
      </c>
      <c r="C73" s="5">
        <f t="shared" si="29"/>
        <v>971</v>
      </c>
      <c r="D73" s="5">
        <f t="shared" si="26"/>
        <v>677</v>
      </c>
      <c r="E73" s="5">
        <f t="shared" si="27"/>
        <v>541</v>
      </c>
      <c r="F73" s="8">
        <f t="shared" si="31"/>
        <v>376.29638752052546</v>
      </c>
      <c r="G73" s="8">
        <f>($E$3*(B73^3))/4</f>
        <v>601526</v>
      </c>
      <c r="H73" s="8">
        <f t="shared" ca="1" si="30"/>
        <v>6015.26</v>
      </c>
      <c r="I73" s="8">
        <f t="shared" ca="1" si="32"/>
        <v>1503.8150000000001</v>
      </c>
    </row>
    <row r="74" spans="2:9" x14ac:dyDescent="0.25">
      <c r="B74" s="5">
        <v>68</v>
      </c>
      <c r="C74" s="5">
        <f t="shared" si="29"/>
        <v>984</v>
      </c>
      <c r="D74" s="5">
        <f t="shared" si="26"/>
        <v>687</v>
      </c>
      <c r="E74" s="5">
        <f t="shared" si="27"/>
        <v>549</v>
      </c>
      <c r="F74" s="8">
        <f t="shared" si="31"/>
        <v>381.85194174757282</v>
      </c>
      <c r="G74" s="8">
        <f>($E$3*(B74^3))/4</f>
        <v>628864</v>
      </c>
      <c r="H74" s="8">
        <f t="shared" ca="1" si="30"/>
        <v>6288.64</v>
      </c>
      <c r="I74" s="8">
        <f t="shared" ca="1" si="32"/>
        <v>1572.16</v>
      </c>
    </row>
    <row r="75" spans="2:9" x14ac:dyDescent="0.25">
      <c r="B75" s="5">
        <v>69</v>
      </c>
      <c r="C75" s="5">
        <f>B$3+IF($B75&lt;$K$8,L$7*$B75,IF($B75&lt;$K$9,$B75*L$8,IF($B75&lt;$K$10,$B75*L$9,$B75*L$10)))</f>
        <v>997</v>
      </c>
      <c r="D75" s="5">
        <f t="shared" si="26"/>
        <v>697</v>
      </c>
      <c r="E75" s="5">
        <f t="shared" si="27"/>
        <v>557</v>
      </c>
      <c r="F75" s="8">
        <f t="shared" si="31"/>
        <v>387.40749601275917</v>
      </c>
      <c r="G75" s="8">
        <f>($E$3*(B75^3))/4</f>
        <v>657018</v>
      </c>
      <c r="H75" s="8">
        <f t="shared" ca="1" si="30"/>
        <v>6570.18</v>
      </c>
      <c r="I75" s="8">
        <f t="shared" ca="1" si="32"/>
        <v>1642.5450000000003</v>
      </c>
    </row>
    <row r="76" spans="2:9" x14ac:dyDescent="0.25">
      <c r="B76" s="5">
        <v>70</v>
      </c>
      <c r="C76" s="5">
        <f>B$3+IF($B76&lt;$K$8,L$7*$B76,IF($B76&lt;$K$9,$B76*L$8,IF($B76&lt;$K$10,$B76*L$9,$B76*L$10)))</f>
        <v>1010</v>
      </c>
      <c r="D76" s="5">
        <f t="shared" si="26"/>
        <v>707</v>
      </c>
      <c r="E76" s="5">
        <f t="shared" si="27"/>
        <v>565</v>
      </c>
      <c r="F76" s="8">
        <f t="shared" si="31"/>
        <v>392.96305031446542</v>
      </c>
      <c r="G76" s="8">
        <f>($E$3*(B76^3))/4</f>
        <v>686000</v>
      </c>
      <c r="H76" s="8">
        <f t="shared" ca="1" si="30"/>
        <v>6860</v>
      </c>
      <c r="I76" s="8">
        <f t="shared" ca="1" si="32"/>
        <v>1715</v>
      </c>
    </row>
    <row r="77" spans="2:9" x14ac:dyDescent="0.25">
      <c r="B77" s="5">
        <v>71</v>
      </c>
      <c r="C77" s="5">
        <f t="shared" ref="C77:C85" si="33">B$3+IF($B77&lt;$K$8,L$7*$B77,IF($B77&lt;$K$9,$B77*L$8,IF($B77&lt;$K$10,$B77*L$9,$B77*L$10)))</f>
        <v>1023</v>
      </c>
      <c r="D77" s="5">
        <f t="shared" si="26"/>
        <v>717</v>
      </c>
      <c r="E77" s="5">
        <f t="shared" si="27"/>
        <v>573</v>
      </c>
      <c r="F77" s="8">
        <f t="shared" si="31"/>
        <v>398.51860465116278</v>
      </c>
      <c r="G77" s="8">
        <f>($E$3*(B77^3))/4</f>
        <v>715822</v>
      </c>
      <c r="H77" s="8">
        <f t="shared" ca="1" si="30"/>
        <v>7158.22</v>
      </c>
      <c r="I77" s="8">
        <f t="shared" ca="1" si="32"/>
        <v>1789.5550000000001</v>
      </c>
    </row>
    <row r="78" spans="2:9" x14ac:dyDescent="0.25">
      <c r="B78" s="5">
        <v>72</v>
      </c>
      <c r="C78" s="5">
        <f t="shared" si="33"/>
        <v>1036</v>
      </c>
      <c r="D78" s="5">
        <f t="shared" si="26"/>
        <v>727</v>
      </c>
      <c r="E78" s="5">
        <f t="shared" si="27"/>
        <v>581</v>
      </c>
      <c r="F78" s="8">
        <f t="shared" si="31"/>
        <v>404.07415902140673</v>
      </c>
      <c r="G78" s="8">
        <f>($E$3*(B78^3))/4</f>
        <v>746496</v>
      </c>
      <c r="H78" s="8">
        <f t="shared" ca="1" si="30"/>
        <v>7464.96</v>
      </c>
      <c r="I78" s="8">
        <f t="shared" ca="1" si="32"/>
        <v>1866.24</v>
      </c>
    </row>
    <row r="79" spans="2:9" x14ac:dyDescent="0.25">
      <c r="B79" s="5">
        <v>73</v>
      </c>
      <c r="C79" s="5">
        <f t="shared" si="33"/>
        <v>1049</v>
      </c>
      <c r="D79" s="5">
        <f t="shared" si="26"/>
        <v>737</v>
      </c>
      <c r="E79" s="5">
        <f t="shared" si="27"/>
        <v>589</v>
      </c>
      <c r="F79" s="8">
        <f t="shared" si="31"/>
        <v>409.62971342383105</v>
      </c>
      <c r="G79" s="8">
        <f>($E$3*(B79^3))/4</f>
        <v>778034</v>
      </c>
      <c r="H79" s="8">
        <f t="shared" ca="1" si="30"/>
        <v>7780.34</v>
      </c>
      <c r="I79" s="8">
        <f t="shared" ca="1" si="32"/>
        <v>1945.085</v>
      </c>
    </row>
    <row r="80" spans="2:9" x14ac:dyDescent="0.25">
      <c r="B80" s="5">
        <v>74</v>
      </c>
      <c r="C80" s="5">
        <f t="shared" si="33"/>
        <v>1062</v>
      </c>
      <c r="D80" s="5">
        <f t="shared" si="26"/>
        <v>747</v>
      </c>
      <c r="E80" s="5">
        <f t="shared" si="27"/>
        <v>597</v>
      </c>
      <c r="F80" s="8">
        <f t="shared" si="31"/>
        <v>415.18526785714283</v>
      </c>
      <c r="G80" s="8">
        <f>($E$3*(B80^3))/4</f>
        <v>810448</v>
      </c>
      <c r="H80" s="8">
        <f t="shared" ca="1" si="30"/>
        <v>8104.48</v>
      </c>
      <c r="I80" s="8">
        <f t="shared" ca="1" si="32"/>
        <v>2026.12</v>
      </c>
    </row>
    <row r="81" spans="2:9" x14ac:dyDescent="0.25">
      <c r="B81" s="5">
        <v>75</v>
      </c>
      <c r="C81" s="5">
        <f t="shared" si="33"/>
        <v>1075</v>
      </c>
      <c r="D81" s="5">
        <f t="shared" si="26"/>
        <v>757</v>
      </c>
      <c r="E81" s="5">
        <f t="shared" si="27"/>
        <v>605</v>
      </c>
      <c r="F81" s="8">
        <f t="shared" si="31"/>
        <v>420.7408223201175</v>
      </c>
      <c r="G81" s="8">
        <f>($E$3*(B81^3))/4</f>
        <v>843750</v>
      </c>
      <c r="H81" s="8">
        <f t="shared" ca="1" si="30"/>
        <v>8437.5</v>
      </c>
      <c r="I81" s="8">
        <f t="shared" ca="1" si="32"/>
        <v>2109.375</v>
      </c>
    </row>
    <row r="82" spans="2:9" x14ac:dyDescent="0.25">
      <c r="B82" s="5">
        <v>76</v>
      </c>
      <c r="C82" s="5">
        <f t="shared" si="33"/>
        <v>1088</v>
      </c>
      <c r="D82" s="5">
        <f t="shared" si="26"/>
        <v>767</v>
      </c>
      <c r="E82" s="5">
        <f t="shared" si="27"/>
        <v>613</v>
      </c>
      <c r="F82" s="8">
        <f t="shared" si="31"/>
        <v>426.2963768115942</v>
      </c>
      <c r="G82" s="8">
        <f>($E$3*(B82^3))/4</f>
        <v>877952</v>
      </c>
      <c r="H82" s="8">
        <f t="shared" ca="1" si="30"/>
        <v>8779.52</v>
      </c>
      <c r="I82" s="8">
        <f t="shared" ca="1" si="32"/>
        <v>2194.88</v>
      </c>
    </row>
    <row r="83" spans="2:9" x14ac:dyDescent="0.25">
      <c r="B83" s="5">
        <v>77</v>
      </c>
      <c r="C83" s="5">
        <f t="shared" si="33"/>
        <v>1101</v>
      </c>
      <c r="D83" s="5">
        <f t="shared" si="26"/>
        <v>777</v>
      </c>
      <c r="E83" s="5">
        <f t="shared" si="27"/>
        <v>621</v>
      </c>
      <c r="F83" s="8">
        <f t="shared" si="31"/>
        <v>431.8519313304721</v>
      </c>
      <c r="G83" s="8">
        <f>($E$3*(B83^3))/4</f>
        <v>913066</v>
      </c>
      <c r="H83" s="8">
        <f t="shared" ca="1" si="30"/>
        <v>9130.66</v>
      </c>
      <c r="I83" s="8">
        <f t="shared" ca="1" si="32"/>
        <v>2282.665</v>
      </c>
    </row>
    <row r="84" spans="2:9" x14ac:dyDescent="0.25">
      <c r="B84" s="5">
        <v>78</v>
      </c>
      <c r="C84" s="5">
        <f t="shared" si="33"/>
        <v>1114</v>
      </c>
      <c r="D84" s="5">
        <f t="shared" si="26"/>
        <v>787</v>
      </c>
      <c r="E84" s="5">
        <f t="shared" si="27"/>
        <v>629</v>
      </c>
      <c r="F84" s="8">
        <f t="shared" si="31"/>
        <v>437.40748587570624</v>
      </c>
      <c r="G84" s="8">
        <f>($E$3*(B84^3))/4</f>
        <v>949104</v>
      </c>
      <c r="H84" s="8">
        <f t="shared" ca="1" si="30"/>
        <v>9491.0400000000009</v>
      </c>
      <c r="I84" s="8">
        <f t="shared" ca="1" si="32"/>
        <v>2372.7600000000002</v>
      </c>
    </row>
    <row r="85" spans="2:9" x14ac:dyDescent="0.25">
      <c r="B85" s="5">
        <v>79</v>
      </c>
      <c r="C85" s="5">
        <f t="shared" si="33"/>
        <v>1127</v>
      </c>
      <c r="D85" s="5">
        <f t="shared" si="26"/>
        <v>797</v>
      </c>
      <c r="E85" s="5">
        <f t="shared" si="27"/>
        <v>637</v>
      </c>
      <c r="F85" s="8">
        <f t="shared" si="31"/>
        <v>442.96304044630403</v>
      </c>
      <c r="G85" s="8">
        <f>($E$3*(B85^3))/4</f>
        <v>986078</v>
      </c>
      <c r="H85" s="8">
        <f t="shared" ca="1" si="30"/>
        <v>9860.7800000000007</v>
      </c>
      <c r="I85" s="8">
        <f t="shared" ca="1" si="32"/>
        <v>2465.1950000000002</v>
      </c>
    </row>
    <row r="86" spans="2:9" x14ac:dyDescent="0.25">
      <c r="B86" s="5">
        <v>80</v>
      </c>
      <c r="C86" s="5">
        <f>B$3+IF($B86&lt;$K$8,L$7*$B86,IF($B86&lt;$K$9,$B86*L$8,IF($B86&lt;$K$10,$B86*L$9,$B86*L$10)))</f>
        <v>1140</v>
      </c>
      <c r="D86" s="5">
        <f t="shared" si="26"/>
        <v>807</v>
      </c>
      <c r="E86" s="5">
        <f t="shared" si="27"/>
        <v>645</v>
      </c>
      <c r="F86" s="8">
        <f t="shared" si="31"/>
        <v>448.51859504132233</v>
      </c>
      <c r="G86" s="8">
        <f>($E$3*(B86^3))/4</f>
        <v>1024000</v>
      </c>
      <c r="H86" s="8">
        <f t="shared" ca="1" si="30"/>
        <v>10240</v>
      </c>
      <c r="I86" s="8">
        <f t="shared" ca="1" si="32"/>
        <v>2560</v>
      </c>
    </row>
    <row r="87" spans="2:9" x14ac:dyDescent="0.25">
      <c r="B87" s="5">
        <v>81</v>
      </c>
      <c r="C87" s="5">
        <f t="shared" ref="C87:C95" si="34">B$3+IF($B87&lt;$K$8,L$7*$B87,IF($B87&lt;$K$9,$B87*L$8,IF($B87&lt;$K$10,$B87*L$9,$B87*L$10)))</f>
        <v>1153</v>
      </c>
      <c r="D87" s="5">
        <f t="shared" si="26"/>
        <v>817</v>
      </c>
      <c r="E87" s="5">
        <f t="shared" si="27"/>
        <v>653</v>
      </c>
      <c r="F87" s="8">
        <f t="shared" si="31"/>
        <v>454.07414965986396</v>
      </c>
      <c r="G87" s="8">
        <f>($E$3*(B87^3))/4</f>
        <v>1062882</v>
      </c>
      <c r="H87" s="8">
        <f t="shared" ca="1" si="30"/>
        <v>10628.82</v>
      </c>
      <c r="I87" s="8">
        <f t="shared" ca="1" si="32"/>
        <v>2657.2049999999999</v>
      </c>
    </row>
    <row r="88" spans="2:9" x14ac:dyDescent="0.25">
      <c r="B88" s="5">
        <v>82</v>
      </c>
      <c r="C88" s="5">
        <f t="shared" si="34"/>
        <v>1166</v>
      </c>
      <c r="D88" s="5">
        <f t="shared" si="26"/>
        <v>827</v>
      </c>
      <c r="E88" s="5">
        <f t="shared" si="27"/>
        <v>661</v>
      </c>
      <c r="F88" s="8">
        <f t="shared" si="31"/>
        <v>459.62970430107526</v>
      </c>
      <c r="G88" s="8">
        <f>($E$3*(B88^3))/4</f>
        <v>1102736</v>
      </c>
      <c r="H88" s="8">
        <f t="shared" ca="1" si="30"/>
        <v>11027.36</v>
      </c>
      <c r="I88" s="8">
        <f t="shared" ca="1" si="32"/>
        <v>2756.8400000000006</v>
      </c>
    </row>
    <row r="89" spans="2:9" x14ac:dyDescent="0.25">
      <c r="B89" s="5">
        <v>83</v>
      </c>
      <c r="C89" s="5">
        <f t="shared" si="34"/>
        <v>1179</v>
      </c>
      <c r="D89" s="5">
        <f t="shared" si="26"/>
        <v>837</v>
      </c>
      <c r="E89" s="5">
        <f t="shared" si="27"/>
        <v>669</v>
      </c>
      <c r="F89" s="8">
        <f t="shared" si="31"/>
        <v>465.18525896414343</v>
      </c>
      <c r="G89" s="8">
        <f>($E$3*(B89^3))/4</f>
        <v>1143574</v>
      </c>
      <c r="H89" s="8">
        <f t="shared" ca="1" si="30"/>
        <v>11435.74</v>
      </c>
      <c r="I89" s="8">
        <f t="shared" ca="1" si="32"/>
        <v>2858.9349999999999</v>
      </c>
    </row>
    <row r="90" spans="2:9" x14ac:dyDescent="0.25">
      <c r="B90" s="5">
        <v>84</v>
      </c>
      <c r="C90" s="5">
        <f t="shared" si="34"/>
        <v>1192</v>
      </c>
      <c r="D90" s="5">
        <f t="shared" si="26"/>
        <v>847</v>
      </c>
      <c r="E90" s="5">
        <f t="shared" si="27"/>
        <v>677</v>
      </c>
      <c r="F90" s="8">
        <f t="shared" si="31"/>
        <v>470.74081364829397</v>
      </c>
      <c r="G90" s="8">
        <f>($E$3*(B90^3))/4</f>
        <v>1185408</v>
      </c>
      <c r="H90" s="8">
        <f t="shared" ca="1" si="30"/>
        <v>11854.08</v>
      </c>
      <c r="I90" s="8">
        <f t="shared" ca="1" si="32"/>
        <v>2963.52</v>
      </c>
    </row>
    <row r="91" spans="2:9" x14ac:dyDescent="0.25">
      <c r="B91" s="5">
        <v>85</v>
      </c>
      <c r="C91" s="5">
        <f t="shared" si="34"/>
        <v>1205</v>
      </c>
      <c r="D91" s="5">
        <f t="shared" si="26"/>
        <v>857</v>
      </c>
      <c r="E91" s="5">
        <f t="shared" si="27"/>
        <v>685</v>
      </c>
      <c r="F91" s="8">
        <f t="shared" si="31"/>
        <v>476.29636835278859</v>
      </c>
      <c r="G91" s="8">
        <f>($E$3*(B91^3))/4</f>
        <v>1228250</v>
      </c>
      <c r="H91" s="8">
        <f t="shared" ca="1" si="30"/>
        <v>12282.5</v>
      </c>
      <c r="I91" s="8">
        <f t="shared" ca="1" si="32"/>
        <v>3070.625</v>
      </c>
    </row>
    <row r="92" spans="2:9" x14ac:dyDescent="0.25">
      <c r="B92" s="5">
        <v>86</v>
      </c>
      <c r="C92" s="5">
        <f t="shared" si="34"/>
        <v>1218</v>
      </c>
      <c r="D92" s="5">
        <f t="shared" si="26"/>
        <v>867</v>
      </c>
      <c r="E92" s="5">
        <f t="shared" si="27"/>
        <v>693</v>
      </c>
      <c r="F92" s="8">
        <f t="shared" si="31"/>
        <v>481.85192307692307</v>
      </c>
      <c r="G92" s="8">
        <f>($E$3*(B92^3))/4</f>
        <v>1272112</v>
      </c>
      <c r="H92" s="8">
        <f t="shared" ca="1" si="30"/>
        <v>12721.12</v>
      </c>
      <c r="I92" s="8">
        <f t="shared" ca="1" si="32"/>
        <v>3180.28</v>
      </c>
    </row>
    <row r="93" spans="2:9" x14ac:dyDescent="0.25">
      <c r="B93" s="5">
        <v>87</v>
      </c>
      <c r="C93" s="5">
        <f t="shared" si="34"/>
        <v>1231</v>
      </c>
      <c r="D93" s="5">
        <f t="shared" si="26"/>
        <v>877</v>
      </c>
      <c r="E93" s="5">
        <f t="shared" si="27"/>
        <v>701</v>
      </c>
      <c r="F93" s="8">
        <f t="shared" si="31"/>
        <v>487.40747782002535</v>
      </c>
      <c r="G93" s="8">
        <f>($E$3*(B93^3))/4</f>
        <v>1317006</v>
      </c>
      <c r="H93" s="8">
        <f t="shared" ca="1" si="30"/>
        <v>13170.06</v>
      </c>
      <c r="I93" s="8">
        <f t="shared" ca="1" si="32"/>
        <v>3292.5149999999999</v>
      </c>
    </row>
    <row r="94" spans="2:9" x14ac:dyDescent="0.25">
      <c r="B94" s="5">
        <v>88</v>
      </c>
      <c r="C94" s="5">
        <f t="shared" si="34"/>
        <v>1244</v>
      </c>
      <c r="D94" s="5">
        <f t="shared" si="26"/>
        <v>887</v>
      </c>
      <c r="E94" s="5">
        <f t="shared" si="27"/>
        <v>709</v>
      </c>
      <c r="F94" s="8">
        <f t="shared" si="31"/>
        <v>492.96303258145366</v>
      </c>
      <c r="G94" s="8">
        <f>($E$3*(B94^3))/4</f>
        <v>1362944</v>
      </c>
      <c r="H94" s="8">
        <f t="shared" ca="1" si="30"/>
        <v>13629.44</v>
      </c>
      <c r="I94" s="8">
        <f t="shared" ca="1" si="32"/>
        <v>3407.36</v>
      </c>
    </row>
    <row r="95" spans="2:9" x14ac:dyDescent="0.25">
      <c r="B95" s="5">
        <v>89</v>
      </c>
      <c r="C95" s="5">
        <f t="shared" si="34"/>
        <v>1257</v>
      </c>
      <c r="D95" s="5">
        <f t="shared" si="26"/>
        <v>897</v>
      </c>
      <c r="E95" s="5">
        <f t="shared" si="27"/>
        <v>717</v>
      </c>
      <c r="F95" s="8">
        <f t="shared" si="31"/>
        <v>498.51858736059478</v>
      </c>
      <c r="G95" s="8">
        <f>($E$3*(B95^3))/4</f>
        <v>1409938</v>
      </c>
      <c r="H95" s="8">
        <f t="shared" ca="1" si="30"/>
        <v>14099.38</v>
      </c>
      <c r="I95" s="8">
        <f t="shared" ca="1" si="32"/>
        <v>3524.8449999999998</v>
      </c>
    </row>
    <row r="96" spans="2:9" x14ac:dyDescent="0.25">
      <c r="B96" s="5">
        <v>90</v>
      </c>
      <c r="C96" s="5">
        <f>B$3+IF($B96&lt;$K$8,L$7*$B96,IF($B96&lt;$K$9,$B96*L$8,IF($B96&lt;$K$10,$B96*L$9,$B96*L$10)))</f>
        <v>1630</v>
      </c>
      <c r="D96" s="5">
        <f t="shared" si="26"/>
        <v>1267</v>
      </c>
      <c r="E96" s="5">
        <f t="shared" si="27"/>
        <v>995</v>
      </c>
      <c r="F96" s="8">
        <f t="shared" si="31"/>
        <v>709.67683465959328</v>
      </c>
      <c r="G96" s="8">
        <f>($E$3*(B96^3))/4</f>
        <v>1458000</v>
      </c>
      <c r="H96" s="8">
        <f t="shared" ca="1" si="30"/>
        <v>14580</v>
      </c>
      <c r="I96" s="8">
        <f t="shared" ca="1" si="32"/>
        <v>3645</v>
      </c>
    </row>
    <row r="97" spans="2:9" x14ac:dyDescent="0.25">
      <c r="B97" s="5">
        <v>91</v>
      </c>
      <c r="C97" s="5">
        <f t="shared" ref="C97:C98" si="35">B$3+IF($B97&lt;$K$8,L$7*$B97,IF($B97&lt;$K$9,$B97*L$8,IF($B97&lt;$K$10,$B97*L$9,$B97*L$10)))</f>
        <v>1647</v>
      </c>
      <c r="D97" s="5">
        <f t="shared" si="26"/>
        <v>1281</v>
      </c>
      <c r="E97" s="5">
        <f t="shared" si="27"/>
        <v>1006</v>
      </c>
      <c r="F97" s="8">
        <f t="shared" si="31"/>
        <v>717.51683428071715</v>
      </c>
      <c r="G97" s="8">
        <f>($E$3*(B97^3))/4</f>
        <v>1507142</v>
      </c>
      <c r="H97" s="8">
        <f t="shared" ca="1" si="30"/>
        <v>15071.42</v>
      </c>
      <c r="I97" s="8">
        <f t="shared" ca="1" si="32"/>
        <v>3767.855</v>
      </c>
    </row>
    <row r="98" spans="2:9" x14ac:dyDescent="0.25">
      <c r="B98" s="5">
        <v>92</v>
      </c>
      <c r="C98" s="5">
        <f t="shared" si="35"/>
        <v>1664</v>
      </c>
      <c r="D98" s="5">
        <f t="shared" si="26"/>
        <v>1295</v>
      </c>
      <c r="E98" s="5">
        <f t="shared" si="27"/>
        <v>1017</v>
      </c>
      <c r="F98" s="8">
        <f t="shared" si="31"/>
        <v>725.35683391003465</v>
      </c>
      <c r="G98" s="8">
        <f>($E$3*(B98^3))/4</f>
        <v>1557376</v>
      </c>
      <c r="H98" s="8">
        <f t="shared" ca="1" si="30"/>
        <v>15573.76</v>
      </c>
      <c r="I98" s="8">
        <f t="shared" ca="1" si="32"/>
        <v>3893.44</v>
      </c>
    </row>
    <row r="99" spans="2:9" x14ac:dyDescent="0.25">
      <c r="B99" s="5">
        <v>93</v>
      </c>
      <c r="C99" s="5">
        <f>B$3+IF($B99&lt;$K$8,L$7*$B99,IF($B99&lt;$K$9,$B99*L$8,IF($B99&lt;$K$10,$B99*L$9,$B99*L$10)))</f>
        <v>1681</v>
      </c>
      <c r="D99" s="5">
        <f t="shared" si="26"/>
        <v>1309</v>
      </c>
      <c r="E99" s="5">
        <f t="shared" si="27"/>
        <v>1028</v>
      </c>
      <c r="F99" s="8">
        <f t="shared" si="31"/>
        <v>733.19683354728284</v>
      </c>
      <c r="G99" s="8">
        <f>($E$3*(B99^3))/4</f>
        <v>1608714</v>
      </c>
      <c r="H99" s="8">
        <f t="shared" ca="1" si="30"/>
        <v>16087.14</v>
      </c>
      <c r="I99" s="8">
        <f t="shared" ca="1" si="32"/>
        <v>4021.7849999999994</v>
      </c>
    </row>
    <row r="100" spans="2:9" x14ac:dyDescent="0.25">
      <c r="B100" s="5">
        <v>94</v>
      </c>
      <c r="C100" s="5">
        <f t="shared" ref="C100:C108" si="36">B$3+IF($B100&lt;$K$8,L$7*$B100,IF($B100&lt;$K$9,$B100*L$8,IF($B100&lt;$K$10,$B100*L$9,$B100*L$10)))</f>
        <v>1698</v>
      </c>
      <c r="D100" s="5">
        <f t="shared" si="26"/>
        <v>1323</v>
      </c>
      <c r="E100" s="5">
        <f t="shared" si="27"/>
        <v>1039</v>
      </c>
      <c r="F100" s="8">
        <f t="shared" si="31"/>
        <v>741.03683319221</v>
      </c>
      <c r="G100" s="8">
        <f>($E$3*(B100^3))/4</f>
        <v>1661168</v>
      </c>
      <c r="H100" s="8">
        <f t="shared" ca="1" si="30"/>
        <v>16611.68</v>
      </c>
      <c r="I100" s="8">
        <f t="shared" ca="1" si="32"/>
        <v>4152.92</v>
      </c>
    </row>
    <row r="101" spans="2:9" x14ac:dyDescent="0.25">
      <c r="B101" s="5">
        <v>95</v>
      </c>
      <c r="C101" s="5">
        <f t="shared" si="36"/>
        <v>1715</v>
      </c>
      <c r="D101" s="5">
        <f t="shared" si="26"/>
        <v>1337</v>
      </c>
      <c r="E101" s="5">
        <f t="shared" si="27"/>
        <v>1050</v>
      </c>
      <c r="F101" s="8">
        <f t="shared" si="31"/>
        <v>748.87683284457478</v>
      </c>
      <c r="G101" s="8">
        <f>($E$3*(B101^3))/4</f>
        <v>1714750</v>
      </c>
      <c r="H101" s="8">
        <f t="shared" ca="1" si="30"/>
        <v>17147.5</v>
      </c>
      <c r="I101" s="8">
        <f t="shared" ca="1" si="32"/>
        <v>4286.875</v>
      </c>
    </row>
    <row r="102" spans="2:9" x14ac:dyDescent="0.25">
      <c r="B102" s="5">
        <v>96</v>
      </c>
      <c r="C102" s="5">
        <f t="shared" si="36"/>
        <v>1732</v>
      </c>
      <c r="D102" s="5">
        <f t="shared" si="26"/>
        <v>1351</v>
      </c>
      <c r="E102" s="5">
        <f t="shared" si="27"/>
        <v>1061</v>
      </c>
      <c r="F102" s="8">
        <f t="shared" si="31"/>
        <v>756.71683250414594</v>
      </c>
      <c r="G102" s="8">
        <f>($E$3*(B102^3))/4</f>
        <v>1769472</v>
      </c>
      <c r="H102" s="8">
        <f t="shared" ca="1" si="30"/>
        <v>17694.72</v>
      </c>
      <c r="I102" s="8">
        <f t="shared" ca="1" si="32"/>
        <v>4423.6800000000012</v>
      </c>
    </row>
    <row r="103" spans="2:9" x14ac:dyDescent="0.25">
      <c r="B103" s="5">
        <v>97</v>
      </c>
      <c r="C103" s="5">
        <f t="shared" si="36"/>
        <v>1749</v>
      </c>
      <c r="D103" s="5">
        <f t="shared" si="26"/>
        <v>1365</v>
      </c>
      <c r="E103" s="5">
        <f t="shared" si="27"/>
        <v>1072</v>
      </c>
      <c r="F103" s="8">
        <f t="shared" si="31"/>
        <v>764.55683217070168</v>
      </c>
      <c r="G103" s="8">
        <f>($E$3*(B103^3))/4</f>
        <v>1825346</v>
      </c>
      <c r="H103" s="8">
        <f t="shared" ref="H103:H126" ca="1" si="37">G103/$P$24</f>
        <v>18253.46</v>
      </c>
      <c r="I103" s="8">
        <f t="shared" ca="1" si="32"/>
        <v>4563.3649999999998</v>
      </c>
    </row>
    <row r="104" spans="2:9" x14ac:dyDescent="0.25">
      <c r="B104" s="5">
        <v>98</v>
      </c>
      <c r="C104" s="5">
        <f t="shared" si="36"/>
        <v>1766</v>
      </c>
      <c r="D104" s="5">
        <f t="shared" si="26"/>
        <v>1379</v>
      </c>
      <c r="E104" s="5">
        <f t="shared" si="27"/>
        <v>1083</v>
      </c>
      <c r="F104" s="8">
        <f t="shared" si="31"/>
        <v>772.39683184402929</v>
      </c>
      <c r="G104" s="8">
        <f>($E$3*(B104^3))/4</f>
        <v>1882384</v>
      </c>
      <c r="H104" s="8">
        <f t="shared" ca="1" si="37"/>
        <v>18823.84</v>
      </c>
      <c r="I104" s="8">
        <f t="shared" ca="1" si="32"/>
        <v>4705.96</v>
      </c>
    </row>
    <row r="105" spans="2:9" x14ac:dyDescent="0.25">
      <c r="B105" s="5">
        <v>99</v>
      </c>
      <c r="C105" s="5">
        <f t="shared" si="36"/>
        <v>1783</v>
      </c>
      <c r="D105" s="5">
        <f t="shared" si="26"/>
        <v>1393</v>
      </c>
      <c r="E105" s="5">
        <f t="shared" si="27"/>
        <v>1094</v>
      </c>
      <c r="F105" s="8">
        <f t="shared" si="31"/>
        <v>780.23683152392437</v>
      </c>
      <c r="G105" s="8">
        <f>($E$3*(B105^3))/4</f>
        <v>1940598</v>
      </c>
      <c r="H105" s="8">
        <f t="shared" ca="1" si="37"/>
        <v>19405.98</v>
      </c>
      <c r="I105" s="8">
        <f t="shared" ca="1" si="32"/>
        <v>4851.4949999999999</v>
      </c>
    </row>
    <row r="106" spans="2:9" x14ac:dyDescent="0.25">
      <c r="B106" s="5">
        <v>100</v>
      </c>
      <c r="C106" s="5">
        <f t="shared" si="36"/>
        <v>1800</v>
      </c>
      <c r="D106" s="5">
        <f t="shared" si="26"/>
        <v>1407</v>
      </c>
      <c r="E106" s="5">
        <f t="shared" si="27"/>
        <v>1105</v>
      </c>
      <c r="F106" s="8">
        <f t="shared" si="31"/>
        <v>788.07683121019113</v>
      </c>
      <c r="G106" s="8">
        <f>($E$3*(B106^3))/4</f>
        <v>2000000</v>
      </c>
      <c r="H106" s="8">
        <f t="shared" ca="1" si="37"/>
        <v>20000</v>
      </c>
      <c r="I106" s="8">
        <f t="shared" ca="1" si="32"/>
        <v>5000</v>
      </c>
    </row>
    <row r="107" spans="2:9" x14ac:dyDescent="0.25">
      <c r="B107" s="5">
        <v>101</v>
      </c>
      <c r="C107" s="5">
        <f t="shared" si="36"/>
        <v>1817</v>
      </c>
      <c r="D107" s="5">
        <f t="shared" si="26"/>
        <v>1421</v>
      </c>
      <c r="E107" s="5">
        <f t="shared" si="27"/>
        <v>1116</v>
      </c>
      <c r="F107" s="8">
        <f t="shared" si="31"/>
        <v>795.91683090264087</v>
      </c>
      <c r="G107" s="8">
        <f>($E$3*(B107^3))/4</f>
        <v>2060602</v>
      </c>
      <c r="H107" s="8">
        <f t="shared" ca="1" si="37"/>
        <v>20606.02</v>
      </c>
      <c r="I107" s="8">
        <f t="shared" ca="1" si="32"/>
        <v>5151.5050000000001</v>
      </c>
    </row>
    <row r="108" spans="2:9" x14ac:dyDescent="0.25">
      <c r="B108" s="5">
        <v>102</v>
      </c>
      <c r="C108" s="5">
        <f t="shared" si="36"/>
        <v>1834</v>
      </c>
      <c r="D108" s="5">
        <f t="shared" si="26"/>
        <v>1435</v>
      </c>
      <c r="E108" s="5">
        <f t="shared" si="27"/>
        <v>1127</v>
      </c>
      <c r="F108" s="8">
        <f t="shared" si="31"/>
        <v>803.75683060109293</v>
      </c>
      <c r="G108" s="8">
        <f>($E$3*(B108^3))/4</f>
        <v>2122416</v>
      </c>
      <c r="H108" s="8">
        <f t="shared" ca="1" si="37"/>
        <v>21224.16</v>
      </c>
      <c r="I108" s="8">
        <f t="shared" ca="1" si="32"/>
        <v>5306.04</v>
      </c>
    </row>
    <row r="109" spans="2:9" x14ac:dyDescent="0.25">
      <c r="B109" s="5">
        <v>103</v>
      </c>
      <c r="C109" s="5">
        <f>B$3+IF($B109&lt;$K$8,L$7*$B109,IF($B109&lt;$K$9,$B109*L$8,IF($B109&lt;$K$10,$B109*L$9,$B109*L$10)))</f>
        <v>1851</v>
      </c>
      <c r="D109" s="5">
        <f t="shared" si="26"/>
        <v>1449</v>
      </c>
      <c r="E109" s="5">
        <f t="shared" si="27"/>
        <v>1138</v>
      </c>
      <c r="F109" s="8">
        <f t="shared" si="31"/>
        <v>811.59683030537303</v>
      </c>
      <c r="G109" s="8">
        <f>($E$3*(B109^3))/4</f>
        <v>2185454</v>
      </c>
      <c r="H109" s="8">
        <f t="shared" ca="1" si="37"/>
        <v>21854.54</v>
      </c>
      <c r="I109" s="8">
        <f t="shared" ca="1" si="32"/>
        <v>5463.6350000000002</v>
      </c>
    </row>
    <row r="110" spans="2:9" x14ac:dyDescent="0.25">
      <c r="B110" s="5">
        <v>104</v>
      </c>
      <c r="C110" s="5">
        <f t="shared" ref="C110:C114" si="38">B$3+IF($B110&lt;$K$8,L$7*$B110,IF($B110&lt;$K$9,$B110*L$8,IF($B110&lt;$K$10,$B110*L$9,$B110*L$10)))</f>
        <v>1868</v>
      </c>
      <c r="D110" s="5">
        <f t="shared" si="26"/>
        <v>1463</v>
      </c>
      <c r="E110" s="5">
        <f t="shared" si="27"/>
        <v>1149</v>
      </c>
      <c r="F110" s="8">
        <f t="shared" si="31"/>
        <v>819.43683001531394</v>
      </c>
      <c r="G110" s="8">
        <f>($E$3*(B110^3))/4</f>
        <v>2249728</v>
      </c>
      <c r="H110" s="8">
        <f t="shared" ca="1" si="37"/>
        <v>22497.279999999999</v>
      </c>
      <c r="I110" s="8">
        <f t="shared" ca="1" si="32"/>
        <v>5624.3199999999988</v>
      </c>
    </row>
    <row r="111" spans="2:9" x14ac:dyDescent="0.25">
      <c r="B111" s="5">
        <v>105</v>
      </c>
      <c r="C111" s="5">
        <f t="shared" si="38"/>
        <v>1885</v>
      </c>
      <c r="D111" s="5">
        <f t="shared" si="26"/>
        <v>1477</v>
      </c>
      <c r="E111" s="5">
        <f t="shared" si="27"/>
        <v>1160</v>
      </c>
      <c r="F111" s="8">
        <f t="shared" si="31"/>
        <v>827.27682973075468</v>
      </c>
      <c r="G111" s="8">
        <f>($E$3*(B111^3))/4</f>
        <v>2315250</v>
      </c>
      <c r="H111" s="8">
        <f t="shared" ca="1" si="37"/>
        <v>23152.5</v>
      </c>
      <c r="I111" s="8">
        <f t="shared" ca="1" si="32"/>
        <v>5788.125</v>
      </c>
    </row>
    <row r="112" spans="2:9" x14ac:dyDescent="0.25">
      <c r="B112" s="5">
        <v>106</v>
      </c>
      <c r="C112" s="5">
        <f t="shared" si="38"/>
        <v>1902</v>
      </c>
      <c r="D112" s="5">
        <f t="shared" ref="D112:D126" si="39">C$3+IF($B112&lt;$K$8,M$7*$B112,IF($B112&lt;$K$9,$B112*M$8,IF($B112&lt;$K$10,$B112*M$9,$B112*M$10)))</f>
        <v>1491</v>
      </c>
      <c r="E112" s="5">
        <f t="shared" ref="E112:E126" si="40">D$3+IF($B112&lt;$K$8,N$7*$B112,IF($B112&lt;$K$9,$B112*N$8,IF($B112&lt;$K$10,$B112*N$9,$B112*N$10)))</f>
        <v>1171</v>
      </c>
      <c r="F112" s="8">
        <f t="shared" si="31"/>
        <v>835.11682945154018</v>
      </c>
      <c r="G112" s="8">
        <f>($E$3*(B112^3))/4</f>
        <v>2382032</v>
      </c>
      <c r="H112" s="8">
        <f t="shared" ca="1" si="37"/>
        <v>23820.32</v>
      </c>
      <c r="I112" s="8">
        <f t="shared" ca="1" si="32"/>
        <v>5955.08</v>
      </c>
    </row>
    <row r="113" spans="2:9" x14ac:dyDescent="0.25">
      <c r="B113" s="5">
        <v>107</v>
      </c>
      <c r="C113" s="5">
        <f t="shared" si="38"/>
        <v>1919</v>
      </c>
      <c r="D113" s="5">
        <f t="shared" si="39"/>
        <v>1505</v>
      </c>
      <c r="E113" s="5">
        <f t="shared" si="40"/>
        <v>1182</v>
      </c>
      <c r="F113" s="8">
        <f t="shared" si="31"/>
        <v>842.9568291775214</v>
      </c>
      <c r="G113" s="8">
        <f>($E$3*(B113^3))/4</f>
        <v>2450086</v>
      </c>
      <c r="H113" s="8">
        <f t="shared" ca="1" si="37"/>
        <v>24500.86</v>
      </c>
      <c r="I113" s="8">
        <f t="shared" ca="1" si="32"/>
        <v>6125.2150000000001</v>
      </c>
    </row>
    <row r="114" spans="2:9" x14ac:dyDescent="0.25">
      <c r="B114" s="5">
        <v>108</v>
      </c>
      <c r="C114" s="5">
        <f t="shared" si="38"/>
        <v>1936</v>
      </c>
      <c r="D114" s="5">
        <f t="shared" si="39"/>
        <v>1519</v>
      </c>
      <c r="E114" s="5">
        <f t="shared" si="40"/>
        <v>1193</v>
      </c>
      <c r="F114" s="8">
        <f t="shared" si="31"/>
        <v>850.79682890855452</v>
      </c>
      <c r="G114" s="8">
        <f>($E$3*(B114^3))/4</f>
        <v>2519424</v>
      </c>
      <c r="H114" s="8">
        <f t="shared" ca="1" si="37"/>
        <v>25194.240000000002</v>
      </c>
      <c r="I114" s="8">
        <f t="shared" ca="1" si="32"/>
        <v>6298.56</v>
      </c>
    </row>
    <row r="115" spans="2:9" x14ac:dyDescent="0.25">
      <c r="B115" s="5">
        <v>109</v>
      </c>
      <c r="C115" s="5">
        <f>B$3+IF($B115&lt;$K$8,L$7*$B115,IF($B115&lt;$K$9,$B115*L$8,IF($B115&lt;$K$10,$B115*L$9,$B115*L$10)))</f>
        <v>1953</v>
      </c>
      <c r="D115" s="5">
        <f t="shared" si="39"/>
        <v>1533</v>
      </c>
      <c r="E115" s="5">
        <f t="shared" si="40"/>
        <v>1204</v>
      </c>
      <c r="F115" s="8">
        <f t="shared" si="31"/>
        <v>858.63682864450129</v>
      </c>
      <c r="G115" s="8">
        <f>($E$3*(B115^3))/4</f>
        <v>2590058</v>
      </c>
      <c r="H115" s="8">
        <f t="shared" ca="1" si="37"/>
        <v>25900.58</v>
      </c>
      <c r="I115" s="8">
        <f t="shared" ca="1" si="32"/>
        <v>6475.1450000000004</v>
      </c>
    </row>
    <row r="116" spans="2:9" x14ac:dyDescent="0.25">
      <c r="B116" s="5">
        <v>110</v>
      </c>
      <c r="C116" s="5">
        <f t="shared" ref="C116:C122" si="41">B$3+IF($B116&lt;$K$8,L$7*$B116,IF($B116&lt;$K$9,$B116*L$8,IF($B116&lt;$K$10,$B116*L$9,$B116*L$10)))</f>
        <v>1970</v>
      </c>
      <c r="D116" s="5">
        <f t="shared" si="39"/>
        <v>1547</v>
      </c>
      <c r="E116" s="5">
        <f t="shared" si="40"/>
        <v>1215</v>
      </c>
      <c r="F116" s="8">
        <f t="shared" si="31"/>
        <v>866.47682838522815</v>
      </c>
      <c r="G116" s="8">
        <f>($E$3*(B116^3))/4</f>
        <v>2662000</v>
      </c>
      <c r="H116" s="8">
        <f t="shared" ca="1" si="37"/>
        <v>26620</v>
      </c>
      <c r="I116" s="8">
        <f t="shared" ca="1" si="32"/>
        <v>6655</v>
      </c>
    </row>
    <row r="117" spans="2:9" x14ac:dyDescent="0.25">
      <c r="B117" s="5">
        <v>111</v>
      </c>
      <c r="C117" s="5">
        <f t="shared" si="41"/>
        <v>1987</v>
      </c>
      <c r="D117" s="5">
        <f t="shared" si="39"/>
        <v>1561</v>
      </c>
      <c r="E117" s="5">
        <f t="shared" si="40"/>
        <v>1226</v>
      </c>
      <c r="F117" s="8">
        <f t="shared" si="31"/>
        <v>874.31682813060638</v>
      </c>
      <c r="G117" s="8">
        <f>($E$3*(B117^3))/4</f>
        <v>2735262</v>
      </c>
      <c r="H117" s="8">
        <f t="shared" ca="1" si="37"/>
        <v>27352.62</v>
      </c>
      <c r="I117" s="8">
        <f t="shared" ca="1" si="32"/>
        <v>6838.1549999999997</v>
      </c>
    </row>
    <row r="118" spans="2:9" x14ac:dyDescent="0.25">
      <c r="B118" s="5">
        <v>112</v>
      </c>
      <c r="C118" s="5">
        <f t="shared" si="41"/>
        <v>2004</v>
      </c>
      <c r="D118" s="5">
        <f t="shared" si="39"/>
        <v>1575</v>
      </c>
      <c r="E118" s="5">
        <f t="shared" si="40"/>
        <v>1237</v>
      </c>
      <c r="F118" s="8">
        <f t="shared" si="31"/>
        <v>882.15682788051208</v>
      </c>
      <c r="G118" s="8">
        <f>($E$3*(B118^3))/4</f>
        <v>2809856</v>
      </c>
      <c r="H118" s="8">
        <f t="shared" ca="1" si="37"/>
        <v>28098.560000000001</v>
      </c>
      <c r="I118" s="8">
        <f t="shared" ca="1" si="32"/>
        <v>7024.64</v>
      </c>
    </row>
    <row r="119" spans="2:9" x14ac:dyDescent="0.25">
      <c r="B119" s="5">
        <v>113</v>
      </c>
      <c r="C119" s="5">
        <f t="shared" si="41"/>
        <v>2021</v>
      </c>
      <c r="D119" s="5">
        <f t="shared" si="39"/>
        <v>1589</v>
      </c>
      <c r="E119" s="5">
        <f t="shared" si="40"/>
        <v>1248</v>
      </c>
      <c r="F119" s="8">
        <f t="shared" si="31"/>
        <v>889.99682763482554</v>
      </c>
      <c r="G119" s="8">
        <f>($E$3*(B119^3))/4</f>
        <v>2885794</v>
      </c>
      <c r="H119" s="8">
        <f t="shared" ca="1" si="37"/>
        <v>28857.94</v>
      </c>
      <c r="I119" s="8">
        <f t="shared" ca="1" si="32"/>
        <v>7214.4849999999997</v>
      </c>
    </row>
    <row r="120" spans="2:9" x14ac:dyDescent="0.25">
      <c r="B120" s="5">
        <v>114</v>
      </c>
      <c r="C120" s="5">
        <f t="shared" si="41"/>
        <v>2038</v>
      </c>
      <c r="D120" s="5">
        <f t="shared" si="39"/>
        <v>1603</v>
      </c>
      <c r="E120" s="5">
        <f t="shared" si="40"/>
        <v>1259</v>
      </c>
      <c r="F120" s="8">
        <f t="shared" si="31"/>
        <v>897.83682739343112</v>
      </c>
      <c r="G120" s="8">
        <f>($E$3*(B120^3))/4</f>
        <v>2963088</v>
      </c>
      <c r="H120" s="8">
        <f t="shared" ca="1" si="37"/>
        <v>29630.880000000001</v>
      </c>
      <c r="I120" s="8">
        <f t="shared" ca="1" si="32"/>
        <v>7407.72</v>
      </c>
    </row>
    <row r="121" spans="2:9" x14ac:dyDescent="0.25">
      <c r="B121" s="5">
        <v>115</v>
      </c>
      <c r="C121" s="5">
        <f t="shared" si="41"/>
        <v>2055</v>
      </c>
      <c r="D121" s="5">
        <f t="shared" si="39"/>
        <v>1617</v>
      </c>
      <c r="E121" s="5">
        <f t="shared" si="40"/>
        <v>1270</v>
      </c>
      <c r="F121" s="8">
        <f t="shared" si="31"/>
        <v>905.67682715621754</v>
      </c>
      <c r="G121" s="8">
        <f>($E$3*(B121^3))/4</f>
        <v>3041750</v>
      </c>
      <c r="H121" s="8">
        <f t="shared" ca="1" si="37"/>
        <v>30417.5</v>
      </c>
      <c r="I121" s="8">
        <f t="shared" ca="1" si="32"/>
        <v>7604.375</v>
      </c>
    </row>
    <row r="122" spans="2:9" x14ac:dyDescent="0.25">
      <c r="B122" s="5">
        <v>116</v>
      </c>
      <c r="C122" s="5">
        <f t="shared" si="41"/>
        <v>2072</v>
      </c>
      <c r="D122" s="5">
        <f t="shared" si="39"/>
        <v>1631</v>
      </c>
      <c r="E122" s="5">
        <f t="shared" si="40"/>
        <v>1281</v>
      </c>
      <c r="F122" s="8">
        <f t="shared" si="31"/>
        <v>913.51682692307691</v>
      </c>
      <c r="G122" s="8">
        <f>($E$3*(B122^3))/4</f>
        <v>3121792</v>
      </c>
      <c r="H122" s="8">
        <f t="shared" ca="1" si="37"/>
        <v>31217.919999999998</v>
      </c>
      <c r="I122" s="8">
        <f t="shared" ca="1" si="32"/>
        <v>7804.48</v>
      </c>
    </row>
    <row r="123" spans="2:9" x14ac:dyDescent="0.25">
      <c r="B123" s="5">
        <v>117</v>
      </c>
      <c r="C123" s="5">
        <f>B$3+IF($B123&lt;$K$8,L$7*$B123,IF($B123&lt;$K$9,$B123*L$8,IF($B123&lt;$K$10,$B123*L$9,$B123*L$10)))</f>
        <v>2089</v>
      </c>
      <c r="D123" s="5">
        <f t="shared" si="39"/>
        <v>1645</v>
      </c>
      <c r="E123" s="5">
        <f t="shared" si="40"/>
        <v>1292</v>
      </c>
      <c r="F123" s="8">
        <f t="shared" si="31"/>
        <v>921.3568266939053</v>
      </c>
      <c r="G123" s="8">
        <f>($E$3*(B123^3))/4</f>
        <v>3203226</v>
      </c>
      <c r="H123" s="8">
        <f t="shared" ca="1" si="37"/>
        <v>32032.26</v>
      </c>
      <c r="I123" s="8">
        <f t="shared" ca="1" si="32"/>
        <v>8008.0649999999996</v>
      </c>
    </row>
    <row r="124" spans="2:9" x14ac:dyDescent="0.25">
      <c r="B124" s="5">
        <v>118</v>
      </c>
      <c r="C124" s="5">
        <f t="shared" ref="C124:C125" si="42">B$3+IF($B124&lt;$K$8,L$7*$B124,IF($B124&lt;$K$9,$B124*L$8,IF($B124&lt;$K$10,$B124*L$9,$B124*L$10)))</f>
        <v>2106</v>
      </c>
      <c r="D124" s="5">
        <f t="shared" si="39"/>
        <v>1659</v>
      </c>
      <c r="E124" s="5">
        <f t="shared" si="40"/>
        <v>1303</v>
      </c>
      <c r="F124" s="8">
        <f t="shared" si="31"/>
        <v>929.19682646860224</v>
      </c>
      <c r="G124" s="8">
        <f>($E$3*(B124^3))/4</f>
        <v>3286064</v>
      </c>
      <c r="H124" s="8">
        <f t="shared" ca="1" si="37"/>
        <v>32860.639999999999</v>
      </c>
      <c r="I124" s="8">
        <f t="shared" ca="1" si="32"/>
        <v>8215.16</v>
      </c>
    </row>
    <row r="125" spans="2:9" x14ac:dyDescent="0.25">
      <c r="B125" s="5">
        <v>119</v>
      </c>
      <c r="C125" s="5">
        <f t="shared" si="42"/>
        <v>2123</v>
      </c>
      <c r="D125" s="5">
        <f t="shared" si="39"/>
        <v>1673</v>
      </c>
      <c r="E125" s="5">
        <f t="shared" si="40"/>
        <v>1314</v>
      </c>
      <c r="F125" s="8">
        <f t="shared" si="31"/>
        <v>937.03682624707062</v>
      </c>
      <c r="G125" s="8">
        <f>($E$3*(B125^3))/4</f>
        <v>3370318</v>
      </c>
      <c r="H125" s="8">
        <f t="shared" ca="1" si="37"/>
        <v>33703.18</v>
      </c>
      <c r="I125" s="8">
        <f t="shared" ca="1" si="32"/>
        <v>8425.7950000000001</v>
      </c>
    </row>
    <row r="126" spans="2:9" x14ac:dyDescent="0.25">
      <c r="B126" s="5">
        <v>120</v>
      </c>
      <c r="C126" s="5">
        <f>B$3+IF($B126&lt;$K$8,L$7*$B126,IF($B126&lt;$K$9,$B126*L$8,IF($B126&lt;$K$10,$B126*L$9,$B126*L$10)))</f>
        <v>2140</v>
      </c>
      <c r="D126" s="5">
        <f t="shared" si="39"/>
        <v>1687</v>
      </c>
      <c r="E126" s="5">
        <f t="shared" si="40"/>
        <v>1325</v>
      </c>
      <c r="F126" s="8">
        <f t="shared" si="31"/>
        <v>944.87682602921643</v>
      </c>
      <c r="G126" s="8">
        <f>($E$3*(B126^3))/4</f>
        <v>3456000</v>
      </c>
      <c r="H126" s="8">
        <f t="shared" ca="1" si="37"/>
        <v>34560</v>
      </c>
      <c r="I126" s="8">
        <f t="shared" ca="1" si="32"/>
        <v>8640</v>
      </c>
    </row>
  </sheetData>
  <mergeCells count="11">
    <mergeCell ref="P4:Q4"/>
    <mergeCell ref="P8:Q8"/>
    <mergeCell ref="B1:E1"/>
    <mergeCell ref="K28:O28"/>
    <mergeCell ref="B5:I5"/>
    <mergeCell ref="G2:H2"/>
    <mergeCell ref="G3:H3"/>
    <mergeCell ref="K22:R22"/>
    <mergeCell ref="K14:P14"/>
    <mergeCell ref="K5:N5"/>
    <mergeCell ref="Q14:S14"/>
  </mergeCells>
  <pageMargins left="0.7" right="0.7" top="0.75" bottom="0.75" header="0.3" footer="0.3"/>
  <pageSetup orientation="portrait" r:id="rId1"/>
  <drawing r:id="rId2"/>
  <legacyDrawing r:id="rId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C7C6BA-6A72-4D9B-AC92-9AA4DDB83E35}">
  <dimension ref="B2:D15"/>
  <sheetViews>
    <sheetView workbookViewId="0">
      <selection activeCell="F2" sqref="F2"/>
    </sheetView>
  </sheetViews>
  <sheetFormatPr defaultRowHeight="15" x14ac:dyDescent="0.25"/>
  <sheetData>
    <row r="2" spans="2:4" x14ac:dyDescent="0.25">
      <c r="B2" s="23" t="s">
        <v>27</v>
      </c>
      <c r="C2" s="23"/>
      <c r="D2" s="23"/>
    </row>
    <row r="3" spans="2:4" x14ac:dyDescent="0.25">
      <c r="B3" s="19" t="s">
        <v>28</v>
      </c>
      <c r="C3" s="23" t="s">
        <v>11</v>
      </c>
      <c r="D3" s="23"/>
    </row>
    <row r="4" spans="2:4" x14ac:dyDescent="0.25">
      <c r="B4" s="2">
        <v>1</v>
      </c>
      <c r="C4" s="2">
        <v>1</v>
      </c>
      <c r="D4" s="2">
        <v>10</v>
      </c>
    </row>
    <row r="5" spans="2:4" x14ac:dyDescent="0.25">
      <c r="B5" s="2">
        <v>2</v>
      </c>
      <c r="C5" s="2">
        <v>11</v>
      </c>
      <c r="D5" s="2">
        <v>20</v>
      </c>
    </row>
    <row r="6" spans="2:4" x14ac:dyDescent="0.25">
      <c r="B6" s="2">
        <v>3</v>
      </c>
      <c r="C6" s="2">
        <v>21</v>
      </c>
      <c r="D6" s="2">
        <v>30</v>
      </c>
    </row>
    <row r="7" spans="2:4" x14ac:dyDescent="0.25">
      <c r="B7" s="2">
        <v>4</v>
      </c>
      <c r="C7" s="2">
        <v>31</v>
      </c>
      <c r="D7" s="2">
        <v>40</v>
      </c>
    </row>
    <row r="8" spans="2:4" x14ac:dyDescent="0.25">
      <c r="B8" s="2">
        <v>5</v>
      </c>
      <c r="C8" s="2">
        <v>41</v>
      </c>
      <c r="D8" s="2">
        <v>50</v>
      </c>
    </row>
    <row r="9" spans="2:4" x14ac:dyDescent="0.25">
      <c r="B9" s="2">
        <v>6</v>
      </c>
      <c r="C9" s="2">
        <v>51</v>
      </c>
      <c r="D9" s="2">
        <v>60</v>
      </c>
    </row>
    <row r="10" spans="2:4" x14ac:dyDescent="0.25">
      <c r="B10" s="2">
        <v>7</v>
      </c>
      <c r="C10" s="2">
        <v>61</v>
      </c>
      <c r="D10" s="2">
        <v>70</v>
      </c>
    </row>
    <row r="11" spans="2:4" x14ac:dyDescent="0.25">
      <c r="B11" s="2">
        <v>8</v>
      </c>
      <c r="C11" s="2">
        <v>71</v>
      </c>
      <c r="D11" s="2">
        <v>80</v>
      </c>
    </row>
    <row r="12" spans="2:4" x14ac:dyDescent="0.25">
      <c r="B12" s="2">
        <v>9</v>
      </c>
      <c r="C12" s="2">
        <v>81</v>
      </c>
      <c r="D12" s="2">
        <v>90</v>
      </c>
    </row>
    <row r="13" spans="2:4" x14ac:dyDescent="0.25">
      <c r="B13" s="2">
        <v>10</v>
      </c>
      <c r="C13" s="2">
        <v>91</v>
      </c>
      <c r="D13" s="2">
        <v>100</v>
      </c>
    </row>
    <row r="14" spans="2:4" x14ac:dyDescent="0.25">
      <c r="B14" s="2">
        <v>11</v>
      </c>
      <c r="C14" s="2">
        <v>101</v>
      </c>
      <c r="D14" s="2">
        <v>110</v>
      </c>
    </row>
    <row r="15" spans="2:4" x14ac:dyDescent="0.25">
      <c r="B15" s="2">
        <v>12</v>
      </c>
      <c r="C15" s="2">
        <v>111</v>
      </c>
      <c r="D15" s="2">
        <v>120</v>
      </c>
    </row>
  </sheetData>
  <mergeCells count="2">
    <mergeCell ref="B2:D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Static</vt:lpstr>
      <vt:lpstr>Dynamic</vt:lpstr>
      <vt:lpstr>Items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Jerald</dc:creator>
  <cp:lastModifiedBy>Jerald</cp:lastModifiedBy>
  <dcterms:created xsi:type="dcterms:W3CDTF">2021-01-09T14:34:24Z</dcterms:created>
  <dcterms:modified xsi:type="dcterms:W3CDTF">2021-01-17T16:50:44Z</dcterms:modified>
</cp:coreProperties>
</file>