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1" activeTab="3"/>
  </bookViews>
  <sheets>
    <sheet name="Capturas del OSC" sheetId="16" r:id="rId1"/>
    <sheet name="Análisis de Datos (Tensiones)" sheetId="15" r:id="rId2"/>
    <sheet name="Análisis de Datos (I_pos)" sheetId="13" r:id="rId3"/>
    <sheet name="Análisis de Datos (I_neg)" sheetId="14" r:id="rId4"/>
    <sheet name="Carga 52.7k" sheetId="1" r:id="rId5"/>
    <sheet name="Carga 75.2k" sheetId="3" r:id="rId6"/>
    <sheet name="Carga 80.4k" sheetId="11" r:id="rId7"/>
    <sheet name="Carga 101.3k" sheetId="10" r:id="rId8"/>
    <sheet name="Prueba Piloto sobre sujeto 01" sheetId="12" r:id="rId9"/>
  </sheets>
  <calcPr calcId="152511"/>
  <fileRecoveryPr repairLoad="1"/>
</workbook>
</file>

<file path=xl/calcChain.xml><?xml version="1.0" encoding="utf-8"?>
<calcChain xmlns="http://schemas.openxmlformats.org/spreadsheetml/2006/main">
  <c r="J139" i="15" l="1"/>
  <c r="J140" i="15"/>
  <c r="J141" i="15"/>
  <c r="R115" i="15" s="1"/>
  <c r="J142" i="15"/>
  <c r="J143" i="15"/>
  <c r="J144" i="15"/>
  <c r="J145" i="15"/>
  <c r="J146" i="15"/>
  <c r="R120" i="15" s="1"/>
  <c r="J147" i="15"/>
  <c r="J138" i="15"/>
  <c r="R112" i="15" s="1"/>
  <c r="J113" i="15"/>
  <c r="J114" i="15"/>
  <c r="J115" i="15"/>
  <c r="N115" i="15" s="1"/>
  <c r="J116" i="15"/>
  <c r="J117" i="15"/>
  <c r="J118" i="15"/>
  <c r="J119" i="15"/>
  <c r="N119" i="15" s="1"/>
  <c r="J120" i="15"/>
  <c r="J121" i="15"/>
  <c r="N121" i="15" s="1"/>
  <c r="J112" i="15"/>
  <c r="N112" i="15" s="1"/>
  <c r="P112" i="15"/>
  <c r="O112" i="15"/>
  <c r="M112" i="15"/>
  <c r="R121" i="15"/>
  <c r="Q121" i="15"/>
  <c r="P121" i="15"/>
  <c r="O121" i="15"/>
  <c r="M121" i="15"/>
  <c r="Q120" i="15"/>
  <c r="P120" i="15"/>
  <c r="O120" i="15"/>
  <c r="N120" i="15"/>
  <c r="M120" i="15"/>
  <c r="R119" i="15"/>
  <c r="Q119" i="15"/>
  <c r="P119" i="15"/>
  <c r="O119" i="15"/>
  <c r="M119" i="15"/>
  <c r="R118" i="15"/>
  <c r="Q118" i="15"/>
  <c r="P118" i="15"/>
  <c r="O118" i="15"/>
  <c r="N118" i="15"/>
  <c r="M118" i="15"/>
  <c r="R117" i="15"/>
  <c r="Q117" i="15"/>
  <c r="P117" i="15"/>
  <c r="O117" i="15"/>
  <c r="N117" i="15"/>
  <c r="M117" i="15"/>
  <c r="R116" i="15"/>
  <c r="Q116" i="15"/>
  <c r="P116" i="15"/>
  <c r="O116" i="15"/>
  <c r="N116" i="15"/>
  <c r="M116" i="15"/>
  <c r="Q115" i="15"/>
  <c r="P115" i="15"/>
  <c r="O115" i="15"/>
  <c r="M115" i="15"/>
  <c r="R114" i="15"/>
  <c r="Q114" i="15"/>
  <c r="P114" i="15"/>
  <c r="O114" i="15"/>
  <c r="N114" i="15"/>
  <c r="M114" i="15"/>
  <c r="R113" i="15"/>
  <c r="Q113" i="15"/>
  <c r="P113" i="15"/>
  <c r="O113" i="15"/>
  <c r="N113" i="15"/>
  <c r="M113" i="15"/>
  <c r="Q112" i="15"/>
  <c r="R72" i="15"/>
  <c r="R73" i="15"/>
  <c r="R74" i="15"/>
  <c r="R75" i="15"/>
  <c r="R76" i="15"/>
  <c r="R77" i="15"/>
  <c r="R78" i="15"/>
  <c r="R79" i="15"/>
  <c r="R80" i="15"/>
  <c r="R81" i="15"/>
  <c r="Q73" i="15"/>
  <c r="Q74" i="15"/>
  <c r="Q75" i="15"/>
  <c r="Q76" i="15"/>
  <c r="Q77" i="15"/>
  <c r="Q78" i="15"/>
  <c r="Q79" i="15"/>
  <c r="Q80" i="15"/>
  <c r="Q81" i="15"/>
  <c r="Q72" i="15"/>
  <c r="P72" i="15"/>
  <c r="P73" i="15"/>
  <c r="P74" i="15"/>
  <c r="P75" i="15"/>
  <c r="P76" i="15"/>
  <c r="P77" i="15"/>
  <c r="P78" i="15"/>
  <c r="P79" i="15"/>
  <c r="P80" i="15"/>
  <c r="P81" i="15"/>
  <c r="O73" i="15"/>
  <c r="O74" i="15"/>
  <c r="O75" i="15"/>
  <c r="O76" i="15"/>
  <c r="O77" i="15"/>
  <c r="O78" i="15"/>
  <c r="O79" i="15"/>
  <c r="O80" i="15"/>
  <c r="O81" i="15"/>
  <c r="O72" i="15"/>
  <c r="N72" i="15"/>
  <c r="N73" i="15"/>
  <c r="N74" i="15"/>
  <c r="N75" i="15"/>
  <c r="N76" i="15"/>
  <c r="N77" i="15"/>
  <c r="N78" i="15"/>
  <c r="N79" i="15"/>
  <c r="N80" i="15"/>
  <c r="N81" i="15"/>
  <c r="M73" i="15"/>
  <c r="M74" i="15"/>
  <c r="M75" i="15"/>
  <c r="M76" i="15"/>
  <c r="M77" i="15"/>
  <c r="M78" i="15"/>
  <c r="M79" i="15"/>
  <c r="M80" i="15"/>
  <c r="M81" i="15"/>
  <c r="M72" i="15"/>
  <c r="H139" i="15"/>
  <c r="H140" i="15"/>
  <c r="H141" i="15"/>
  <c r="H142" i="15"/>
  <c r="H143" i="15"/>
  <c r="H144" i="15"/>
  <c r="H145" i="15"/>
  <c r="H146" i="15"/>
  <c r="H147" i="15"/>
  <c r="H138" i="15"/>
  <c r="F139" i="15"/>
  <c r="F140" i="15"/>
  <c r="F141" i="15"/>
  <c r="F142" i="15"/>
  <c r="F143" i="15"/>
  <c r="F144" i="15"/>
  <c r="F145" i="15"/>
  <c r="F146" i="15"/>
  <c r="F147" i="15"/>
  <c r="F138" i="15"/>
  <c r="D139" i="15"/>
  <c r="D140" i="15"/>
  <c r="D141" i="15"/>
  <c r="D142" i="15"/>
  <c r="D143" i="15"/>
  <c r="D144" i="15"/>
  <c r="D145" i="15"/>
  <c r="D146" i="15"/>
  <c r="D147" i="15"/>
  <c r="D138" i="15"/>
  <c r="G139" i="15"/>
  <c r="G140" i="15"/>
  <c r="G141" i="15"/>
  <c r="G142" i="15"/>
  <c r="I142" i="15" s="1"/>
  <c r="G143" i="15"/>
  <c r="G144" i="15"/>
  <c r="G145" i="15"/>
  <c r="G146" i="15"/>
  <c r="I146" i="15" s="1"/>
  <c r="G147" i="15"/>
  <c r="I139" i="15"/>
  <c r="I140" i="15"/>
  <c r="I141" i="15"/>
  <c r="I143" i="15"/>
  <c r="I144" i="15"/>
  <c r="I145" i="15"/>
  <c r="I147" i="15"/>
  <c r="G138" i="15"/>
  <c r="E139" i="15"/>
  <c r="E140" i="15"/>
  <c r="E141" i="15"/>
  <c r="E142" i="15"/>
  <c r="E143" i="15"/>
  <c r="E144" i="15"/>
  <c r="E145" i="15"/>
  <c r="E146" i="15"/>
  <c r="E147" i="15"/>
  <c r="E138" i="15"/>
  <c r="C139" i="15"/>
  <c r="C140" i="15"/>
  <c r="C141" i="15"/>
  <c r="C142" i="15"/>
  <c r="C143" i="15"/>
  <c r="C144" i="15"/>
  <c r="C145" i="15"/>
  <c r="C146" i="15"/>
  <c r="C147" i="15"/>
  <c r="C138" i="15"/>
  <c r="H132" i="15"/>
  <c r="H125" i="15"/>
  <c r="J126" i="15"/>
  <c r="J127" i="15"/>
  <c r="J128" i="15"/>
  <c r="J129" i="15"/>
  <c r="J130" i="15"/>
  <c r="J131" i="15"/>
  <c r="J132" i="15"/>
  <c r="J133" i="15"/>
  <c r="J134" i="15"/>
  <c r="J125" i="15"/>
  <c r="H126" i="15"/>
  <c r="H127" i="15"/>
  <c r="H128" i="15"/>
  <c r="H129" i="15"/>
  <c r="H130" i="15"/>
  <c r="H131" i="15"/>
  <c r="H133" i="15"/>
  <c r="H134" i="15"/>
  <c r="F126" i="15"/>
  <c r="F127" i="15"/>
  <c r="F128" i="15"/>
  <c r="F129" i="15"/>
  <c r="F130" i="15"/>
  <c r="F131" i="15"/>
  <c r="F132" i="15"/>
  <c r="F133" i="15"/>
  <c r="F134" i="15"/>
  <c r="F125" i="15"/>
  <c r="D126" i="15"/>
  <c r="D127" i="15"/>
  <c r="D128" i="15"/>
  <c r="D129" i="15"/>
  <c r="D130" i="15"/>
  <c r="D131" i="15"/>
  <c r="D132" i="15"/>
  <c r="D133" i="15"/>
  <c r="D134" i="15"/>
  <c r="D125" i="15"/>
  <c r="G126" i="15"/>
  <c r="G127" i="15"/>
  <c r="G128" i="15"/>
  <c r="G129" i="15"/>
  <c r="G130" i="15"/>
  <c r="G131" i="15"/>
  <c r="G133" i="15"/>
  <c r="G134" i="15"/>
  <c r="G125" i="15"/>
  <c r="E126" i="15"/>
  <c r="E127" i="15"/>
  <c r="E128" i="15"/>
  <c r="E129" i="15"/>
  <c r="E130" i="15"/>
  <c r="E131" i="15"/>
  <c r="E132" i="15"/>
  <c r="E133" i="15"/>
  <c r="E134" i="15"/>
  <c r="E125" i="15"/>
  <c r="C126" i="15"/>
  <c r="C127" i="15"/>
  <c r="C128" i="15"/>
  <c r="C129" i="15"/>
  <c r="C130" i="15"/>
  <c r="C131" i="15"/>
  <c r="C132" i="15"/>
  <c r="C133" i="15"/>
  <c r="C134" i="15"/>
  <c r="C125" i="15"/>
  <c r="H113" i="15"/>
  <c r="H114" i="15"/>
  <c r="H115" i="15"/>
  <c r="H116" i="15"/>
  <c r="H117" i="15"/>
  <c r="H118" i="15"/>
  <c r="H119" i="15"/>
  <c r="H120" i="15"/>
  <c r="H121" i="15"/>
  <c r="H112" i="15"/>
  <c r="F113" i="15"/>
  <c r="F114" i="15"/>
  <c r="F115" i="15"/>
  <c r="F116" i="15"/>
  <c r="F117" i="15"/>
  <c r="F118" i="15"/>
  <c r="F119" i="15"/>
  <c r="F120" i="15"/>
  <c r="F121" i="15"/>
  <c r="F112" i="15"/>
  <c r="D113" i="15"/>
  <c r="D114" i="15"/>
  <c r="D115" i="15"/>
  <c r="D116" i="15"/>
  <c r="D117" i="15"/>
  <c r="D118" i="15"/>
  <c r="D119" i="15"/>
  <c r="D120" i="15"/>
  <c r="D121" i="15"/>
  <c r="D112" i="15"/>
  <c r="G113" i="15"/>
  <c r="G114" i="15"/>
  <c r="G115" i="15"/>
  <c r="G116" i="15"/>
  <c r="G117" i="15"/>
  <c r="G118" i="15"/>
  <c r="I118" i="15" s="1"/>
  <c r="G119" i="15"/>
  <c r="G120" i="15"/>
  <c r="G121" i="15"/>
  <c r="G112" i="15"/>
  <c r="E113" i="15"/>
  <c r="E114" i="15"/>
  <c r="E115" i="15"/>
  <c r="E116" i="15"/>
  <c r="E117" i="15"/>
  <c r="E118" i="15"/>
  <c r="E119" i="15"/>
  <c r="E120" i="15"/>
  <c r="E121" i="15"/>
  <c r="E112" i="15"/>
  <c r="C113" i="15"/>
  <c r="C114" i="15"/>
  <c r="C115" i="15"/>
  <c r="C116" i="15"/>
  <c r="C117" i="15"/>
  <c r="C118" i="15"/>
  <c r="C119" i="15"/>
  <c r="C120" i="15"/>
  <c r="C121" i="15"/>
  <c r="C112" i="15"/>
  <c r="I112" i="15"/>
  <c r="I138" i="15"/>
  <c r="I134" i="15"/>
  <c r="I131" i="15"/>
  <c r="I130" i="15"/>
  <c r="I127" i="15"/>
  <c r="I126" i="15"/>
  <c r="I125" i="15"/>
  <c r="I121" i="15"/>
  <c r="I117" i="15"/>
  <c r="I114" i="15"/>
  <c r="I113" i="15"/>
  <c r="J99" i="15"/>
  <c r="J100" i="15"/>
  <c r="J101" i="15"/>
  <c r="J102" i="15"/>
  <c r="J103" i="15"/>
  <c r="J104" i="15"/>
  <c r="J105" i="15"/>
  <c r="J106" i="15"/>
  <c r="J107" i="15"/>
  <c r="J98" i="15"/>
  <c r="H99" i="15"/>
  <c r="H100" i="15"/>
  <c r="H101" i="15"/>
  <c r="H102" i="15"/>
  <c r="H103" i="15"/>
  <c r="H104" i="15"/>
  <c r="H105" i="15"/>
  <c r="H106" i="15"/>
  <c r="H107" i="15"/>
  <c r="H98" i="15"/>
  <c r="F99" i="15"/>
  <c r="F100" i="15"/>
  <c r="F101" i="15"/>
  <c r="F102" i="15"/>
  <c r="F103" i="15"/>
  <c r="F104" i="15"/>
  <c r="F105" i="15"/>
  <c r="F106" i="15"/>
  <c r="F107" i="15"/>
  <c r="F98" i="15"/>
  <c r="D99" i="15"/>
  <c r="D100" i="15"/>
  <c r="D101" i="15"/>
  <c r="D102" i="15"/>
  <c r="D103" i="15"/>
  <c r="D104" i="15"/>
  <c r="D105" i="15"/>
  <c r="D106" i="15"/>
  <c r="D107" i="15"/>
  <c r="D98" i="15"/>
  <c r="G99" i="15"/>
  <c r="G100" i="15"/>
  <c r="G101" i="15"/>
  <c r="I101" i="15" s="1"/>
  <c r="G102" i="15"/>
  <c r="G103" i="15"/>
  <c r="G104" i="15"/>
  <c r="G105" i="15"/>
  <c r="G106" i="15"/>
  <c r="G107" i="15"/>
  <c r="G98" i="15"/>
  <c r="E99" i="15"/>
  <c r="E100" i="15"/>
  <c r="E101" i="15"/>
  <c r="E102" i="15"/>
  <c r="E103" i="15"/>
  <c r="E104" i="15"/>
  <c r="E105" i="15"/>
  <c r="E106" i="15"/>
  <c r="E107" i="15"/>
  <c r="E98" i="15"/>
  <c r="C99" i="15"/>
  <c r="I99" i="15" s="1"/>
  <c r="C100" i="15"/>
  <c r="C101" i="15"/>
  <c r="C102" i="15"/>
  <c r="C103" i="15"/>
  <c r="I103" i="15" s="1"/>
  <c r="C104" i="15"/>
  <c r="C105" i="15"/>
  <c r="C106" i="15"/>
  <c r="C107" i="15"/>
  <c r="C98" i="15"/>
  <c r="I98" i="15" s="1"/>
  <c r="I105" i="15"/>
  <c r="J81" i="15"/>
  <c r="J73" i="15"/>
  <c r="J74" i="15"/>
  <c r="J75" i="15"/>
  <c r="J76" i="15"/>
  <c r="J77" i="15"/>
  <c r="J78" i="15"/>
  <c r="J79" i="15"/>
  <c r="J80" i="15"/>
  <c r="J72" i="15"/>
  <c r="H73" i="15"/>
  <c r="H74" i="15"/>
  <c r="H75" i="15"/>
  <c r="H76" i="15"/>
  <c r="H77" i="15"/>
  <c r="H78" i="15"/>
  <c r="H79" i="15"/>
  <c r="H80" i="15"/>
  <c r="H81" i="15"/>
  <c r="H72" i="15"/>
  <c r="G73" i="15"/>
  <c r="G74" i="15"/>
  <c r="G75" i="15"/>
  <c r="G76" i="15"/>
  <c r="G77" i="15"/>
  <c r="G78" i="15"/>
  <c r="G79" i="15"/>
  <c r="G80" i="15"/>
  <c r="G81" i="15"/>
  <c r="G72" i="15"/>
  <c r="F73" i="15"/>
  <c r="F74" i="15"/>
  <c r="F75" i="15"/>
  <c r="F76" i="15"/>
  <c r="F77" i="15"/>
  <c r="F78" i="15"/>
  <c r="F79" i="15"/>
  <c r="F80" i="15"/>
  <c r="F81" i="15"/>
  <c r="F72" i="15"/>
  <c r="E73" i="15"/>
  <c r="E74" i="15"/>
  <c r="E75" i="15"/>
  <c r="E76" i="15"/>
  <c r="E77" i="15"/>
  <c r="E78" i="15"/>
  <c r="E79" i="15"/>
  <c r="E80" i="15"/>
  <c r="E81" i="15"/>
  <c r="E72" i="15"/>
  <c r="D73" i="15"/>
  <c r="D74" i="15"/>
  <c r="D75" i="15"/>
  <c r="D76" i="15"/>
  <c r="D77" i="15"/>
  <c r="D78" i="15"/>
  <c r="D79" i="15"/>
  <c r="D80" i="15"/>
  <c r="D81" i="15"/>
  <c r="D72" i="15"/>
  <c r="C73" i="15"/>
  <c r="C74" i="15"/>
  <c r="C75" i="15"/>
  <c r="I75" i="15" s="1"/>
  <c r="C76" i="15"/>
  <c r="I76" i="15" s="1"/>
  <c r="C77" i="15"/>
  <c r="C78" i="15"/>
  <c r="C79" i="15"/>
  <c r="I79" i="15" s="1"/>
  <c r="C80" i="15"/>
  <c r="I80" i="15" s="1"/>
  <c r="C81" i="15"/>
  <c r="C72" i="15"/>
  <c r="J86" i="15"/>
  <c r="J87" i="15"/>
  <c r="J88" i="15"/>
  <c r="J89" i="15"/>
  <c r="J90" i="15"/>
  <c r="J91" i="15"/>
  <c r="J92" i="15"/>
  <c r="J93" i="15"/>
  <c r="J94" i="15"/>
  <c r="J85" i="15"/>
  <c r="I85" i="15"/>
  <c r="I86" i="15"/>
  <c r="I87" i="15"/>
  <c r="I88" i="15"/>
  <c r="I89" i="15"/>
  <c r="I90" i="15"/>
  <c r="I91" i="15"/>
  <c r="I92" i="15"/>
  <c r="I93" i="15"/>
  <c r="I94" i="15"/>
  <c r="H86" i="15"/>
  <c r="H87" i="15"/>
  <c r="H88" i="15"/>
  <c r="H89" i="15"/>
  <c r="H90" i="15"/>
  <c r="H91" i="15"/>
  <c r="H92" i="15"/>
  <c r="H93" i="15"/>
  <c r="H94" i="15"/>
  <c r="H85" i="15"/>
  <c r="G86" i="15"/>
  <c r="G87" i="15"/>
  <c r="G88" i="15"/>
  <c r="G89" i="15"/>
  <c r="G90" i="15"/>
  <c r="G91" i="15"/>
  <c r="G92" i="15"/>
  <c r="G93" i="15"/>
  <c r="G94" i="15"/>
  <c r="G85" i="15"/>
  <c r="F86" i="15"/>
  <c r="F87" i="15"/>
  <c r="F88" i="15"/>
  <c r="F89" i="15"/>
  <c r="F90" i="15"/>
  <c r="F91" i="15"/>
  <c r="F92" i="15"/>
  <c r="F93" i="15"/>
  <c r="F94" i="15"/>
  <c r="F85" i="15"/>
  <c r="E86" i="15"/>
  <c r="E87" i="15"/>
  <c r="E88" i="15"/>
  <c r="E89" i="15"/>
  <c r="E90" i="15"/>
  <c r="E91" i="15"/>
  <c r="E92" i="15"/>
  <c r="E93" i="15"/>
  <c r="E94" i="15"/>
  <c r="E85" i="15"/>
  <c r="D86" i="15"/>
  <c r="D87" i="15"/>
  <c r="D88" i="15"/>
  <c r="D89" i="15"/>
  <c r="D90" i="15"/>
  <c r="D91" i="15"/>
  <c r="D92" i="15"/>
  <c r="D93" i="15"/>
  <c r="D94" i="15"/>
  <c r="D85" i="15"/>
  <c r="C86" i="15"/>
  <c r="C87" i="15"/>
  <c r="C88" i="15"/>
  <c r="C89" i="15"/>
  <c r="C90" i="15"/>
  <c r="C91" i="15"/>
  <c r="C92" i="15"/>
  <c r="C93" i="15"/>
  <c r="C94" i="15"/>
  <c r="C85" i="15"/>
  <c r="I107" i="15"/>
  <c r="I104" i="15"/>
  <c r="I100" i="15"/>
  <c r="I73" i="15"/>
  <c r="I74" i="15"/>
  <c r="I77" i="15"/>
  <c r="I78" i="15"/>
  <c r="I81" i="15"/>
  <c r="I72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V68" i="15"/>
  <c r="V67" i="15"/>
  <c r="V66" i="15"/>
  <c r="V65" i="15"/>
  <c r="V64" i="15"/>
  <c r="V63" i="15"/>
  <c r="V62" i="15"/>
  <c r="V61" i="15"/>
  <c r="V60" i="15"/>
  <c r="V59" i="15"/>
  <c r="V58" i="15"/>
  <c r="V57" i="15"/>
  <c r="V56" i="15"/>
  <c r="G132" i="15" s="1"/>
  <c r="V55" i="15"/>
  <c r="V54" i="15"/>
  <c r="V53" i="15"/>
  <c r="V52" i="15"/>
  <c r="V51" i="15"/>
  <c r="V50" i="15"/>
  <c r="V49" i="15"/>
  <c r="V48" i="15"/>
  <c r="V47" i="15"/>
  <c r="V46" i="15"/>
  <c r="V45" i="15"/>
  <c r="V44" i="15"/>
  <c r="V43" i="15"/>
  <c r="V42" i="15"/>
  <c r="V41" i="15"/>
  <c r="V40" i="15"/>
  <c r="V39" i="15"/>
  <c r="V34" i="15"/>
  <c r="V33" i="15"/>
  <c r="V32" i="15"/>
  <c r="V31" i="15"/>
  <c r="V30" i="15"/>
  <c r="V29" i="15"/>
  <c r="V28" i="15"/>
  <c r="V27" i="15"/>
  <c r="V26" i="15"/>
  <c r="V25" i="15"/>
  <c r="V24" i="15"/>
  <c r="V23" i="15"/>
  <c r="V22" i="15"/>
  <c r="V21" i="15"/>
  <c r="V20" i="15"/>
  <c r="V19" i="15"/>
  <c r="V18" i="15"/>
  <c r="V17" i="15"/>
  <c r="V16" i="15"/>
  <c r="V15" i="15"/>
  <c r="V14" i="15"/>
  <c r="V13" i="15"/>
  <c r="V12" i="15"/>
  <c r="V11" i="15"/>
  <c r="V10" i="15"/>
  <c r="V9" i="15"/>
  <c r="V8" i="15"/>
  <c r="V7" i="15"/>
  <c r="V6" i="15"/>
  <c r="V5" i="15"/>
  <c r="J56" i="14"/>
  <c r="J51" i="14"/>
  <c r="J52" i="14"/>
  <c r="J53" i="14"/>
  <c r="J54" i="14"/>
  <c r="J55" i="14"/>
  <c r="J57" i="14"/>
  <c r="J58" i="14"/>
  <c r="J59" i="14"/>
  <c r="J50" i="14"/>
  <c r="H51" i="14"/>
  <c r="H52" i="14"/>
  <c r="H53" i="14"/>
  <c r="H54" i="14"/>
  <c r="H55" i="14"/>
  <c r="H56" i="14"/>
  <c r="H57" i="14"/>
  <c r="H58" i="14"/>
  <c r="H59" i="14"/>
  <c r="H50" i="14"/>
  <c r="F51" i="14"/>
  <c r="F52" i="14"/>
  <c r="F53" i="14"/>
  <c r="F54" i="14"/>
  <c r="F55" i="14"/>
  <c r="F56" i="14"/>
  <c r="F57" i="14"/>
  <c r="F58" i="14"/>
  <c r="F59" i="14"/>
  <c r="F50" i="14"/>
  <c r="D51" i="14"/>
  <c r="D52" i="14"/>
  <c r="D53" i="14"/>
  <c r="D54" i="14"/>
  <c r="D55" i="14"/>
  <c r="D56" i="14"/>
  <c r="D57" i="14"/>
  <c r="D58" i="14"/>
  <c r="D59" i="14"/>
  <c r="D50" i="14"/>
  <c r="C50" i="14"/>
  <c r="K65" i="13"/>
  <c r="E50" i="14"/>
  <c r="G51" i="14"/>
  <c r="G52" i="14"/>
  <c r="G53" i="14"/>
  <c r="G54" i="14"/>
  <c r="G55" i="14"/>
  <c r="G56" i="14"/>
  <c r="G57" i="14"/>
  <c r="G58" i="14"/>
  <c r="G59" i="14"/>
  <c r="G50" i="14"/>
  <c r="E51" i="14"/>
  <c r="E52" i="14"/>
  <c r="E53" i="14"/>
  <c r="E54" i="14"/>
  <c r="E55" i="14"/>
  <c r="E56" i="14"/>
  <c r="E57" i="14"/>
  <c r="E58" i="14"/>
  <c r="E59" i="14"/>
  <c r="C56" i="14"/>
  <c r="I56" i="14" s="1"/>
  <c r="C51" i="14"/>
  <c r="C52" i="14"/>
  <c r="I52" i="14" s="1"/>
  <c r="C53" i="14"/>
  <c r="I53" i="14" s="1"/>
  <c r="C54" i="14"/>
  <c r="I54" i="14" s="1"/>
  <c r="C55" i="14"/>
  <c r="C57" i="14"/>
  <c r="C58" i="14"/>
  <c r="I58" i="14" s="1"/>
  <c r="C59" i="14"/>
  <c r="V43" i="14"/>
  <c r="X39" i="14"/>
  <c r="T41" i="14"/>
  <c r="X46" i="14"/>
  <c r="X45" i="14"/>
  <c r="X44" i="14"/>
  <c r="X43" i="14"/>
  <c r="X42" i="14"/>
  <c r="X41" i="14"/>
  <c r="X40" i="14"/>
  <c r="X38" i="14"/>
  <c r="X37" i="14"/>
  <c r="V46" i="14"/>
  <c r="V45" i="14"/>
  <c r="V44" i="14"/>
  <c r="V42" i="14"/>
  <c r="V41" i="14"/>
  <c r="V40" i="14"/>
  <c r="V39" i="14"/>
  <c r="V38" i="14"/>
  <c r="V37" i="14"/>
  <c r="T46" i="14"/>
  <c r="T45" i="14"/>
  <c r="T44" i="14"/>
  <c r="T43" i="14"/>
  <c r="T42" i="14"/>
  <c r="T40" i="14"/>
  <c r="T39" i="14"/>
  <c r="T38" i="14"/>
  <c r="T37" i="14"/>
  <c r="N43" i="14"/>
  <c r="P42" i="14"/>
  <c r="P46" i="14"/>
  <c r="P45" i="14"/>
  <c r="P44" i="14"/>
  <c r="P43" i="14"/>
  <c r="P41" i="14"/>
  <c r="P40" i="14"/>
  <c r="P39" i="14"/>
  <c r="P38" i="14"/>
  <c r="P37" i="14"/>
  <c r="N46" i="14"/>
  <c r="N45" i="14"/>
  <c r="N44" i="14"/>
  <c r="N42" i="14"/>
  <c r="N41" i="14"/>
  <c r="N40" i="14"/>
  <c r="N39" i="14"/>
  <c r="N38" i="14"/>
  <c r="N37" i="14"/>
  <c r="L37" i="14"/>
  <c r="L46" i="14"/>
  <c r="L45" i="14"/>
  <c r="L44" i="14"/>
  <c r="L43" i="14"/>
  <c r="L42" i="14"/>
  <c r="L41" i="14"/>
  <c r="L40" i="14"/>
  <c r="L39" i="14"/>
  <c r="L38" i="14"/>
  <c r="H38" i="14"/>
  <c r="H39" i="14"/>
  <c r="H40" i="14"/>
  <c r="H41" i="14"/>
  <c r="H42" i="14"/>
  <c r="H43" i="14"/>
  <c r="H44" i="14"/>
  <c r="H45" i="14"/>
  <c r="H46" i="14"/>
  <c r="H37" i="14"/>
  <c r="F38" i="14"/>
  <c r="F39" i="14"/>
  <c r="F40" i="14"/>
  <c r="F41" i="14"/>
  <c r="F42" i="14"/>
  <c r="F43" i="14"/>
  <c r="F44" i="14"/>
  <c r="F45" i="14"/>
  <c r="F46" i="14"/>
  <c r="F37" i="14"/>
  <c r="D38" i="14"/>
  <c r="D39" i="14"/>
  <c r="D40" i="14"/>
  <c r="D41" i="14"/>
  <c r="D42" i="14"/>
  <c r="D43" i="14"/>
  <c r="D44" i="14"/>
  <c r="D45" i="14"/>
  <c r="D46" i="14"/>
  <c r="D37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V34" i="14"/>
  <c r="N34" i="14"/>
  <c r="V33" i="14"/>
  <c r="N33" i="14"/>
  <c r="V32" i="14"/>
  <c r="N32" i="14"/>
  <c r="V31" i="14"/>
  <c r="N31" i="14"/>
  <c r="V30" i="14"/>
  <c r="N30" i="14"/>
  <c r="V29" i="14"/>
  <c r="N29" i="14"/>
  <c r="V28" i="14"/>
  <c r="N28" i="14"/>
  <c r="V27" i="14"/>
  <c r="N27" i="14"/>
  <c r="V26" i="14"/>
  <c r="N26" i="14"/>
  <c r="V25" i="14"/>
  <c r="N25" i="14"/>
  <c r="V24" i="14"/>
  <c r="N24" i="14"/>
  <c r="V23" i="14"/>
  <c r="N23" i="14"/>
  <c r="V22" i="14"/>
  <c r="N22" i="14"/>
  <c r="V21" i="14"/>
  <c r="N21" i="14"/>
  <c r="V20" i="14"/>
  <c r="N20" i="14"/>
  <c r="V19" i="14"/>
  <c r="N19" i="14"/>
  <c r="V18" i="14"/>
  <c r="N18" i="14"/>
  <c r="V17" i="14"/>
  <c r="N17" i="14"/>
  <c r="V16" i="14"/>
  <c r="N16" i="14"/>
  <c r="V15" i="14"/>
  <c r="N15" i="14"/>
  <c r="V14" i="14"/>
  <c r="N14" i="14"/>
  <c r="V13" i="14"/>
  <c r="N13" i="14"/>
  <c r="V12" i="14"/>
  <c r="N12" i="14"/>
  <c r="V11" i="14"/>
  <c r="N11" i="14"/>
  <c r="V10" i="14"/>
  <c r="N10" i="14"/>
  <c r="V9" i="14"/>
  <c r="N9" i="14"/>
  <c r="V8" i="14"/>
  <c r="N8" i="14"/>
  <c r="V7" i="14"/>
  <c r="N7" i="14"/>
  <c r="V6" i="14"/>
  <c r="N6" i="14"/>
  <c r="V5" i="14"/>
  <c r="N5" i="14"/>
  <c r="P66" i="13"/>
  <c r="P67" i="13"/>
  <c r="P68" i="13"/>
  <c r="P69" i="13"/>
  <c r="P70" i="13"/>
  <c r="P71" i="13"/>
  <c r="P72" i="13"/>
  <c r="P73" i="13"/>
  <c r="P74" i="13"/>
  <c r="P65" i="13"/>
  <c r="N66" i="13"/>
  <c r="N67" i="13"/>
  <c r="N68" i="13"/>
  <c r="N69" i="13"/>
  <c r="N70" i="13"/>
  <c r="N71" i="13"/>
  <c r="N72" i="13"/>
  <c r="N73" i="13"/>
  <c r="N74" i="13"/>
  <c r="N65" i="13"/>
  <c r="L66" i="13"/>
  <c r="L67" i="13"/>
  <c r="L68" i="13"/>
  <c r="L69" i="13"/>
  <c r="L70" i="13"/>
  <c r="L71" i="13"/>
  <c r="L72" i="13"/>
  <c r="L73" i="13"/>
  <c r="L74" i="13"/>
  <c r="L65" i="13"/>
  <c r="O66" i="13"/>
  <c r="O67" i="13"/>
  <c r="O68" i="13"/>
  <c r="O69" i="13"/>
  <c r="O70" i="13"/>
  <c r="O71" i="13"/>
  <c r="O72" i="13"/>
  <c r="O73" i="13"/>
  <c r="O74" i="13"/>
  <c r="O65" i="13"/>
  <c r="M66" i="13"/>
  <c r="M67" i="13"/>
  <c r="M68" i="13"/>
  <c r="M69" i="13"/>
  <c r="M70" i="13"/>
  <c r="M71" i="13"/>
  <c r="M72" i="13"/>
  <c r="M73" i="13"/>
  <c r="M74" i="13"/>
  <c r="M65" i="13"/>
  <c r="K66" i="13"/>
  <c r="K67" i="13"/>
  <c r="K68" i="13"/>
  <c r="K69" i="13"/>
  <c r="K70" i="13"/>
  <c r="K71" i="13"/>
  <c r="K72" i="13"/>
  <c r="K73" i="13"/>
  <c r="K74" i="13"/>
  <c r="X45" i="13"/>
  <c r="X43" i="13"/>
  <c r="V41" i="13"/>
  <c r="V37" i="13"/>
  <c r="T41" i="13"/>
  <c r="T37" i="13"/>
  <c r="P38" i="13"/>
  <c r="P39" i="13"/>
  <c r="P40" i="13"/>
  <c r="P41" i="13"/>
  <c r="P42" i="13"/>
  <c r="P43" i="13"/>
  <c r="P44" i="13"/>
  <c r="P45" i="13"/>
  <c r="P46" i="13"/>
  <c r="P37" i="13"/>
  <c r="N38" i="13"/>
  <c r="N39" i="13"/>
  <c r="N40" i="13"/>
  <c r="N41" i="13"/>
  <c r="N42" i="13"/>
  <c r="N43" i="13"/>
  <c r="N44" i="13"/>
  <c r="N45" i="13"/>
  <c r="N46" i="13"/>
  <c r="N37" i="13"/>
  <c r="L42" i="13"/>
  <c r="L37" i="13"/>
  <c r="T44" i="13"/>
  <c r="X38" i="13"/>
  <c r="X39" i="13"/>
  <c r="X40" i="13"/>
  <c r="X41" i="13"/>
  <c r="X42" i="13"/>
  <c r="X44" i="13"/>
  <c r="X46" i="13"/>
  <c r="X37" i="13"/>
  <c r="V38" i="13"/>
  <c r="V39" i="13"/>
  <c r="V40" i="13"/>
  <c r="V42" i="13"/>
  <c r="V43" i="13"/>
  <c r="V44" i="13"/>
  <c r="V45" i="13"/>
  <c r="V46" i="13"/>
  <c r="T46" i="13"/>
  <c r="T45" i="13"/>
  <c r="T43" i="13"/>
  <c r="T42" i="13"/>
  <c r="T40" i="13"/>
  <c r="T39" i="13"/>
  <c r="T38" i="13"/>
  <c r="L45" i="13"/>
  <c r="L38" i="13"/>
  <c r="L39" i="13"/>
  <c r="L40" i="13"/>
  <c r="L41" i="13"/>
  <c r="L43" i="13"/>
  <c r="L44" i="13"/>
  <c r="L46" i="13"/>
  <c r="I132" i="15" l="1"/>
  <c r="I128" i="15"/>
  <c r="I133" i="15"/>
  <c r="I129" i="15"/>
  <c r="I119" i="15"/>
  <c r="I115" i="15"/>
  <c r="I120" i="15"/>
  <c r="I116" i="15"/>
  <c r="I102" i="15"/>
  <c r="I106" i="15"/>
  <c r="I57" i="14"/>
  <c r="I55" i="14"/>
  <c r="I51" i="14"/>
  <c r="I59" i="14"/>
  <c r="I50" i="14"/>
  <c r="AD102" i="10"/>
  <c r="AD101" i="10"/>
  <c r="AD100" i="10"/>
  <c r="AD99" i="10"/>
  <c r="AD98" i="10"/>
  <c r="AD97" i="10"/>
  <c r="AD96" i="10"/>
  <c r="AD95" i="10"/>
  <c r="AD94" i="10"/>
  <c r="AD93" i="10"/>
  <c r="AD92" i="10"/>
  <c r="AD91" i="10"/>
  <c r="AD90" i="10"/>
  <c r="AD89" i="10"/>
  <c r="AD88" i="10"/>
  <c r="AD87" i="10"/>
  <c r="AD86" i="10"/>
  <c r="AD85" i="10"/>
  <c r="AD84" i="10"/>
  <c r="AD83" i="10"/>
  <c r="AD82" i="10"/>
  <c r="AD81" i="10"/>
  <c r="AD80" i="10"/>
  <c r="AD79" i="10"/>
  <c r="AD78" i="10"/>
  <c r="AD77" i="10"/>
  <c r="AD76" i="10"/>
  <c r="AD75" i="10"/>
  <c r="AD74" i="10"/>
  <c r="AD73" i="10"/>
  <c r="AD68" i="10"/>
  <c r="AD67" i="10"/>
  <c r="AD66" i="10"/>
  <c r="AD65" i="10"/>
  <c r="AD64" i="10"/>
  <c r="AD63" i="10"/>
  <c r="AD62" i="10"/>
  <c r="AD61" i="10"/>
  <c r="AD60" i="10"/>
  <c r="AD59" i="10"/>
  <c r="AD58" i="10"/>
  <c r="AD57" i="10"/>
  <c r="AD56" i="10"/>
  <c r="AD55" i="10"/>
  <c r="AD54" i="10"/>
  <c r="AD53" i="10"/>
  <c r="AD5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F70" i="13"/>
  <c r="F69" i="13"/>
  <c r="F71" i="13"/>
  <c r="F67" i="13"/>
  <c r="F63" i="13"/>
  <c r="F85" i="13"/>
  <c r="F84" i="13"/>
  <c r="F83" i="13"/>
  <c r="F82" i="13"/>
  <c r="F81" i="13"/>
  <c r="F80" i="13"/>
  <c r="F79" i="13"/>
  <c r="F78" i="13"/>
  <c r="F77" i="13"/>
  <c r="F76" i="13"/>
  <c r="F72" i="13"/>
  <c r="F68" i="13"/>
  <c r="F66" i="13"/>
  <c r="F64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F80" i="1"/>
  <c r="F79" i="1"/>
  <c r="F78" i="1"/>
  <c r="F77" i="1"/>
  <c r="F76" i="1"/>
  <c r="F75" i="1"/>
  <c r="F74" i="1"/>
  <c r="F73" i="1"/>
  <c r="F72" i="1"/>
  <c r="F71" i="1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F77" i="3"/>
  <c r="F73" i="3"/>
  <c r="F80" i="3"/>
  <c r="F79" i="3"/>
  <c r="F78" i="3"/>
  <c r="F76" i="3"/>
  <c r="F75" i="3"/>
  <c r="F74" i="3"/>
  <c r="F72" i="3"/>
  <c r="F71" i="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77" i="10"/>
  <c r="F76" i="10"/>
  <c r="F73" i="10"/>
  <c r="F72" i="10"/>
  <c r="F80" i="10"/>
  <c r="F75" i="10"/>
  <c r="F74" i="10"/>
  <c r="F71" i="10"/>
  <c r="R80" i="10"/>
  <c r="R79" i="10"/>
  <c r="R78" i="10"/>
  <c r="R77" i="10"/>
  <c r="R76" i="10"/>
  <c r="R75" i="10"/>
  <c r="R74" i="10"/>
  <c r="R73" i="10"/>
  <c r="R72" i="10"/>
  <c r="R71" i="10"/>
  <c r="R68" i="10"/>
  <c r="F68" i="10"/>
  <c r="R67" i="10"/>
  <c r="F67" i="10"/>
  <c r="R66" i="10"/>
  <c r="F66" i="10"/>
  <c r="R65" i="10"/>
  <c r="F65" i="10"/>
  <c r="R64" i="10"/>
  <c r="F64" i="10"/>
  <c r="R63" i="10"/>
  <c r="F63" i="10"/>
  <c r="R62" i="10"/>
  <c r="F62" i="10"/>
  <c r="R61" i="10"/>
  <c r="F61" i="10"/>
  <c r="R60" i="10"/>
  <c r="F60" i="10"/>
  <c r="R59" i="10"/>
  <c r="F59" i="10"/>
  <c r="R58" i="10"/>
  <c r="F58" i="10"/>
  <c r="R57" i="10"/>
  <c r="F57" i="10"/>
  <c r="R56" i="10"/>
  <c r="F56" i="10"/>
  <c r="R55" i="10"/>
  <c r="F55" i="10"/>
  <c r="R54" i="10"/>
  <c r="F54" i="10"/>
  <c r="R53" i="10"/>
  <c r="F53" i="10"/>
  <c r="R52" i="10"/>
  <c r="F52" i="10"/>
  <c r="R51" i="10"/>
  <c r="F51" i="10"/>
  <c r="R50" i="10"/>
  <c r="F50" i="10"/>
  <c r="R49" i="10"/>
  <c r="F49" i="10"/>
  <c r="R48" i="10"/>
  <c r="F48" i="10"/>
  <c r="R47" i="10"/>
  <c r="F47" i="10"/>
  <c r="R46" i="10"/>
  <c r="F46" i="10"/>
  <c r="R45" i="10"/>
  <c r="F45" i="10"/>
  <c r="R44" i="10"/>
  <c r="F44" i="10"/>
  <c r="R43" i="10"/>
  <c r="F43" i="10"/>
  <c r="R42" i="10"/>
  <c r="F42" i="10"/>
  <c r="R41" i="10"/>
  <c r="F41" i="10"/>
  <c r="R40" i="10"/>
  <c r="F40" i="10"/>
  <c r="R39" i="10"/>
  <c r="F39" i="10"/>
  <c r="R68" i="3"/>
  <c r="F68" i="3"/>
  <c r="R67" i="3"/>
  <c r="F67" i="3"/>
  <c r="R66" i="3"/>
  <c r="F66" i="3"/>
  <c r="R65" i="3"/>
  <c r="F65" i="3"/>
  <c r="R64" i="3"/>
  <c r="F64" i="3"/>
  <c r="R63" i="3"/>
  <c r="F63" i="3"/>
  <c r="R62" i="3"/>
  <c r="F62" i="3"/>
  <c r="R61" i="3"/>
  <c r="F61" i="3"/>
  <c r="R60" i="3"/>
  <c r="F60" i="3"/>
  <c r="R59" i="3"/>
  <c r="F59" i="3"/>
  <c r="R58" i="3"/>
  <c r="F58" i="3"/>
  <c r="R57" i="3"/>
  <c r="F57" i="3"/>
  <c r="R56" i="3"/>
  <c r="F56" i="3"/>
  <c r="R55" i="3"/>
  <c r="F55" i="3"/>
  <c r="R54" i="3"/>
  <c r="F54" i="3"/>
  <c r="R53" i="3"/>
  <c r="F53" i="3"/>
  <c r="R52" i="3"/>
  <c r="F52" i="3"/>
  <c r="R51" i="3"/>
  <c r="F51" i="3"/>
  <c r="R50" i="3"/>
  <c r="F50" i="3"/>
  <c r="R49" i="3"/>
  <c r="F49" i="3"/>
  <c r="R48" i="3"/>
  <c r="F48" i="3"/>
  <c r="R47" i="3"/>
  <c r="F47" i="3"/>
  <c r="R46" i="3"/>
  <c r="F46" i="3"/>
  <c r="R45" i="3"/>
  <c r="F45" i="3"/>
  <c r="R44" i="3"/>
  <c r="F44" i="3"/>
  <c r="R43" i="3"/>
  <c r="F43" i="3"/>
  <c r="R42" i="3"/>
  <c r="F42" i="3"/>
  <c r="R41" i="3"/>
  <c r="F41" i="3"/>
  <c r="R40" i="3"/>
  <c r="F40" i="3"/>
  <c r="R39" i="3"/>
  <c r="F39" i="3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65" i="13" l="1"/>
  <c r="F78" i="10"/>
  <c r="F79" i="10"/>
  <c r="F55" i="13"/>
  <c r="F52" i="13"/>
  <c r="F56" i="13"/>
  <c r="F58" i="13"/>
  <c r="F53" i="13"/>
  <c r="F51" i="13"/>
  <c r="F57" i="13"/>
  <c r="F50" i="13"/>
  <c r="F54" i="13"/>
  <c r="F59" i="13"/>
</calcChain>
</file>

<file path=xl/sharedStrings.xml><?xml version="1.0" encoding="utf-8"?>
<sst xmlns="http://schemas.openxmlformats.org/spreadsheetml/2006/main" count="1110" uniqueCount="179">
  <si>
    <t>N°</t>
  </si>
  <si>
    <t>Tneg</t>
  </si>
  <si>
    <t>Freq</t>
  </si>
  <si>
    <t>Duty</t>
  </si>
  <si>
    <t>Carac. De la señal</t>
  </si>
  <si>
    <t>IDAC</t>
  </si>
  <si>
    <t>Salida sobre la carga</t>
  </si>
  <si>
    <t>Ineg (uA)</t>
  </si>
  <si>
    <t>Ipos (uA)</t>
  </si>
  <si>
    <t>osc.: utd2025cl</t>
  </si>
  <si>
    <t>mt-1820</t>
  </si>
  <si>
    <t>ut89x</t>
  </si>
  <si>
    <t>ut51</t>
  </si>
  <si>
    <t>R-(Ic)</t>
  </si>
  <si>
    <t>R+(Ia)</t>
  </si>
  <si>
    <t>Vcc+</t>
  </si>
  <si>
    <t>V+ - (V-)</t>
  </si>
  <si>
    <t>Fuente de BT</t>
  </si>
  <si>
    <t>Control</t>
  </si>
  <si>
    <t>Fuente AT</t>
  </si>
  <si>
    <t>Icc (mA)</t>
  </si>
  <si>
    <t>Vo(cc)</t>
  </si>
  <si>
    <t>20k</t>
  </si>
  <si>
    <t>34.7k</t>
  </si>
  <si>
    <t>45.2k</t>
  </si>
  <si>
    <t>43k</t>
  </si>
  <si>
    <t>26.8k</t>
  </si>
  <si>
    <t>35k</t>
  </si>
  <si>
    <t>47.6k</t>
  </si>
  <si>
    <t>19.2k</t>
  </si>
  <si>
    <t>29.8k</t>
  </si>
  <si>
    <t>44.5k</t>
  </si>
  <si>
    <t>18.3k</t>
  </si>
  <si>
    <t>24.6k</t>
  </si>
  <si>
    <t>19.8k</t>
  </si>
  <si>
    <t>33.2k</t>
  </si>
  <si>
    <t>47.4k</t>
  </si>
  <si>
    <t>18.6k</t>
  </si>
  <si>
    <t>28.9k</t>
  </si>
  <si>
    <t>44.3k</t>
  </si>
  <si>
    <t>24.9k</t>
  </si>
  <si>
    <t>EN REPOSO</t>
  </si>
  <si>
    <t>27.8k</t>
  </si>
  <si>
    <t>Género</t>
  </si>
  <si>
    <t>Edad</t>
  </si>
  <si>
    <t>Altura (cm)</t>
  </si>
  <si>
    <t>Peso (Kg)</t>
  </si>
  <si>
    <t>M</t>
  </si>
  <si>
    <t>Características del sujeto para Prueba Piloto</t>
  </si>
  <si>
    <t>Sensaciones a evaluar</t>
  </si>
  <si>
    <t>Punción molesta (PM)</t>
  </si>
  <si>
    <t>Presión puntual / punción suave (PP)</t>
  </si>
  <si>
    <t>Presión constante (PC)</t>
  </si>
  <si>
    <t>Vibración (V)</t>
  </si>
  <si>
    <t>Cosquilleo ©</t>
  </si>
  <si>
    <t>ST percibida</t>
  </si>
  <si>
    <t>Sin sensación (X)</t>
  </si>
  <si>
    <t>(X;PM;C;V;PP;PC)</t>
  </si>
  <si>
    <t>INSTRUMENTAL</t>
  </si>
  <si>
    <t>V-</t>
  </si>
  <si>
    <t>YIHUA 3005D-II</t>
  </si>
  <si>
    <t>Alimentación</t>
  </si>
  <si>
    <t>Electrodos de Ag/ClAg colocados transversalmente en la cara posterior del antebrazo, a 5 cm del pliegue del codo</t>
  </si>
  <si>
    <t>16.57k</t>
  </si>
  <si>
    <t>X</t>
  </si>
  <si>
    <t>PP</t>
  </si>
  <si>
    <t>38.4k</t>
  </si>
  <si>
    <t>29.07k</t>
  </si>
  <si>
    <t>28.6K</t>
  </si>
  <si>
    <t>V</t>
  </si>
  <si>
    <t>34.58k</t>
  </si>
  <si>
    <t>Ineg_150 (uA)</t>
  </si>
  <si>
    <t>Ineg_200 (uA)</t>
  </si>
  <si>
    <t>Ineg_300 (uA)</t>
  </si>
  <si>
    <t>Ineg_Prm</t>
  </si>
  <si>
    <t>F1</t>
  </si>
  <si>
    <t>F2</t>
  </si>
  <si>
    <t>F3</t>
  </si>
  <si>
    <t>Ipos_150 (uA)</t>
  </si>
  <si>
    <t>Ipos_200 (uA)</t>
  </si>
  <si>
    <t>Ipos_300 (uA)</t>
  </si>
  <si>
    <t>Ipos_Prm</t>
  </si>
  <si>
    <t>Ineg_F1</t>
  </si>
  <si>
    <t>Ineg_F2</t>
  </si>
  <si>
    <t>Ineg_F3</t>
  </si>
  <si>
    <t>Ineg_PRM</t>
  </si>
  <si>
    <t>Ipos_F1</t>
  </si>
  <si>
    <t>Ipos_F2</t>
  </si>
  <si>
    <t>Ipos_F3</t>
  </si>
  <si>
    <t>Ipos_PRM</t>
  </si>
  <si>
    <t>Corrientes negativas</t>
  </si>
  <si>
    <t>Corrientes positivas</t>
  </si>
  <si>
    <t>Carga de 75 k</t>
  </si>
  <si>
    <t>Carga de 50 k</t>
  </si>
  <si>
    <t>50k</t>
  </si>
  <si>
    <t>75k</t>
  </si>
  <si>
    <t>100k</t>
  </si>
  <si>
    <t>Vo(cc)_150 (uA)</t>
  </si>
  <si>
    <t>Vo(cc)_200 (uA)</t>
  </si>
  <si>
    <t>Vo(cc)_300 (uA)</t>
  </si>
  <si>
    <t>[V+ - (V-)]_150 (uA)</t>
  </si>
  <si>
    <t>[V+ - (V-)]_200 (uA)</t>
  </si>
  <si>
    <t>[V+ - (V-)]_300 (uA)</t>
  </si>
  <si>
    <t>Vo(cc)_Prm</t>
  </si>
  <si>
    <t>[V+ - (V-)]_Prm</t>
  </si>
  <si>
    <t>AP010</t>
  </si>
  <si>
    <t xml:space="preserve">Rizado sobre la salida Vat-, que no se encuentra regulada, solapada con le señal de electriestimulación. </t>
  </si>
  <si>
    <t>AP011</t>
  </si>
  <si>
    <t>Señal de electroestimulacion (300us; 555 Hz; 16%) con la salida del AO que controla la fuente de corriente.</t>
  </si>
  <si>
    <t>AP012</t>
  </si>
  <si>
    <t>CORRIENTE PARA 150US 555HZ, 8%.</t>
  </si>
  <si>
    <t>AP013</t>
  </si>
  <si>
    <t>TENSION SOBRE LA CARGA PARA APO12</t>
  </si>
  <si>
    <t>AP014</t>
  </si>
  <si>
    <t>CORRIENTE PARA 150US 1111HZ, 16%.</t>
  </si>
  <si>
    <t>AP015</t>
  </si>
  <si>
    <t>CORRIENTE PARA 170US 658HZ, 12%.</t>
  </si>
  <si>
    <t>AP016</t>
  </si>
  <si>
    <t>CORRIENTE PARA 300US 435 HZ, 12%.</t>
  </si>
  <si>
    <t>AP017</t>
  </si>
  <si>
    <t>CORRIENTE PARA 250US 333 HZ, 8%.</t>
  </si>
  <si>
    <t>Des_std</t>
  </si>
  <si>
    <t>Ipos_Prm(16%)</t>
  </si>
  <si>
    <t>Ipos_Prm(12%)</t>
  </si>
  <si>
    <t>Ipos_Prm(8%)</t>
  </si>
  <si>
    <t>Promedio de las Ipos_DT de las tres cargas de prueba (Desviación calculada a partir de las muestras originales no promediadas)</t>
  </si>
  <si>
    <t>Ineg_PrmG(12%)</t>
  </si>
  <si>
    <t>Ipos_PrmG(16%)</t>
  </si>
  <si>
    <t>Ipos_PrmG(8%)</t>
  </si>
  <si>
    <t>Ipos_PrmG (promedio general) -&gt; DT = 16%</t>
  </si>
  <si>
    <t>Ipos_PrmG (promedio general)) -&gt; DT = 8%</t>
  </si>
  <si>
    <t>Ipos_PrmG (promedio general) -&gt; DT = 12%</t>
  </si>
  <si>
    <t>Ineg_16%</t>
  </si>
  <si>
    <t>Ineg_8%</t>
  </si>
  <si>
    <t>Ineg_12%</t>
  </si>
  <si>
    <t>Des_std_16%</t>
  </si>
  <si>
    <t>Des_std_12%</t>
  </si>
  <si>
    <t>Des_std_8%</t>
  </si>
  <si>
    <t>Ineg_PrmG</t>
  </si>
  <si>
    <t>Ineg_PrmG (promedio general) para cada RL</t>
  </si>
  <si>
    <t>Des_std_100k</t>
  </si>
  <si>
    <t>Des_std_75k</t>
  </si>
  <si>
    <t>Des_std_50k</t>
  </si>
  <si>
    <t>Carga de 100 k</t>
  </si>
  <si>
    <t>Des_std_Gral</t>
  </si>
  <si>
    <t>Tensión media sobre la carga</t>
  </si>
  <si>
    <t>Tensión pico a pico de la fuente AT</t>
  </si>
  <si>
    <t>Vo(cc) para DT = 16%</t>
  </si>
  <si>
    <t>Vo(cc) para DT = 12%</t>
  </si>
  <si>
    <t>Vo(cc) para DT = 8%</t>
  </si>
  <si>
    <t>100k (mV)</t>
  </si>
  <si>
    <t>Des_std_100k (mV)</t>
  </si>
  <si>
    <t>75k (mV)</t>
  </si>
  <si>
    <t>Des_std_75k (mV)</t>
  </si>
  <si>
    <t>50k (mV)</t>
  </si>
  <si>
    <t>Des_std_50k (mV)</t>
  </si>
  <si>
    <t>Vo(cc)_Prm_Gral (mV)</t>
  </si>
  <si>
    <t>Des_std_Gral (mV)</t>
  </si>
  <si>
    <t>[V+ - (V-)] para DT = 16%</t>
  </si>
  <si>
    <t>100k (V)</t>
  </si>
  <si>
    <t>75k (V)</t>
  </si>
  <si>
    <t>50k (V)</t>
  </si>
  <si>
    <t>Vo(cc)_Prm_Gral (V)</t>
  </si>
  <si>
    <t>Des_std_Gral (V)</t>
  </si>
  <si>
    <t>[V+ - (V-)] para DT = 12%</t>
  </si>
  <si>
    <t>[V+ - (V-)] para DT = 8%</t>
  </si>
  <si>
    <t>Tensión pico a pico de la fuente partida de Alta Tensión</t>
  </si>
  <si>
    <t>Tensión continua sobre la carga para cada nivel de electroestimulación</t>
  </si>
  <si>
    <t>DT = 16 %</t>
  </si>
  <si>
    <t>DT = 12 %</t>
  </si>
  <si>
    <t>DT = 8 %</t>
  </si>
  <si>
    <t>Vo(cc)_Prm_Gral (12%)</t>
  </si>
  <si>
    <t>Des_std_Gral (12%)</t>
  </si>
  <si>
    <t>Vo(cc)_Prm_Gral (8%)</t>
  </si>
  <si>
    <t>Des_std_Gral (8%)</t>
  </si>
  <si>
    <t>Vo(cc)_Prm_Gral (16%)</t>
  </si>
  <si>
    <t>Des_std_Gral (16%)</t>
  </si>
  <si>
    <t>PRUEBA PILOTO</t>
  </si>
  <si>
    <t>CARGAS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</si>
</sst>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3" xfId="0" applyFont="1" applyBorder="1" applyAlignment="1">
      <alignment horizontal="center"/>
    </xf>
    <xf numFmtId="0" fontId="6" fillId="0" borderId="6" xfId="0" applyFont="1" applyBorder="1"/>
    <xf numFmtId="0" fontId="6" fillId="0" borderId="1" xfId="0" applyFont="1" applyBorder="1"/>
    <xf numFmtId="0" fontId="6" fillId="0" borderId="1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2" xfId="0" applyFont="1" applyBorder="1"/>
    <xf numFmtId="0" fontId="3" fillId="0" borderId="1" xfId="0" applyFont="1" applyBorder="1" applyAlignment="1">
      <alignment vertical="center"/>
    </xf>
    <xf numFmtId="0" fontId="6" fillId="0" borderId="15" xfId="0" applyFont="1" applyBorder="1"/>
    <xf numFmtId="0" fontId="3" fillId="0" borderId="1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1" xfId="0" applyFont="1" applyBorder="1" applyAlignment="1">
      <alignment horizontal="right"/>
    </xf>
    <xf numFmtId="0" fontId="2" fillId="0" borderId="0" xfId="0" applyFont="1" applyBorder="1"/>
    <xf numFmtId="0" fontId="6" fillId="0" borderId="0" xfId="0" applyFont="1" applyBorder="1"/>
    <xf numFmtId="164" fontId="0" fillId="0" borderId="0" xfId="1" applyNumberFormat="1" applyFont="1" applyBorder="1" applyAlignment="1">
      <alignment vertical="center"/>
    </xf>
    <xf numFmtId="0" fontId="0" fillId="0" borderId="0" xfId="0" applyBorder="1"/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right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8" xfId="0" applyNumberFormat="1" applyFont="1" applyBorder="1"/>
    <xf numFmtId="1" fontId="2" fillId="0" borderId="1" xfId="0" applyNumberFormat="1" applyFont="1" applyBorder="1"/>
    <xf numFmtId="1" fontId="2" fillId="0" borderId="10" xfId="0" applyNumberFormat="1" applyFont="1" applyBorder="1"/>
    <xf numFmtId="1" fontId="2" fillId="0" borderId="2" xfId="0" applyNumberFormat="1" applyFont="1" applyBorder="1"/>
    <xf numFmtId="1" fontId="2" fillId="0" borderId="14" xfId="0" applyNumberFormat="1" applyFont="1" applyBorder="1"/>
    <xf numFmtId="1" fontId="2" fillId="0" borderId="15" xfId="0" applyNumberFormat="1" applyFont="1" applyBorder="1"/>
    <xf numFmtId="0" fontId="0" fillId="0" borderId="25" xfId="0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" fontId="3" fillId="2" borderId="6" xfId="0" applyNumberFormat="1" applyFont="1" applyFill="1" applyBorder="1"/>
    <xf numFmtId="1" fontId="3" fillId="2" borderId="1" xfId="0" applyNumberFormat="1" applyFont="1" applyFill="1" applyBorder="1"/>
    <xf numFmtId="1" fontId="3" fillId="2" borderId="10" xfId="0" applyNumberFormat="1" applyFont="1" applyFill="1" applyBorder="1"/>
    <xf numFmtId="1" fontId="3" fillId="2" borderId="2" xfId="0" applyNumberFormat="1" applyFont="1" applyFill="1" applyBorder="1"/>
    <xf numFmtId="1" fontId="3" fillId="2" borderId="15" xfId="0" applyNumberFormat="1" applyFont="1" applyFill="1" applyBorder="1"/>
    <xf numFmtId="0" fontId="3" fillId="0" borderId="10" xfId="0" applyFont="1" applyBorder="1" applyAlignment="1">
      <alignment horizontal="right"/>
    </xf>
    <xf numFmtId="0" fontId="6" fillId="0" borderId="6" xfId="2" applyNumberFormat="1" applyFont="1" applyBorder="1"/>
    <xf numFmtId="0" fontId="6" fillId="0" borderId="1" xfId="0" applyNumberFormat="1" applyFont="1" applyBorder="1"/>
    <xf numFmtId="0" fontId="6" fillId="0" borderId="10" xfId="0" applyNumberFormat="1" applyFont="1" applyBorder="1"/>
    <xf numFmtId="0" fontId="6" fillId="0" borderId="2" xfId="0" applyNumberFormat="1" applyFont="1" applyBorder="1"/>
    <xf numFmtId="0" fontId="6" fillId="0" borderId="15" xfId="0" applyNumberFormat="1" applyFont="1" applyBorder="1"/>
    <xf numFmtId="0" fontId="6" fillId="0" borderId="6" xfId="0" applyNumberFormat="1" applyFont="1" applyBorder="1"/>
    <xf numFmtId="0" fontId="3" fillId="0" borderId="1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right"/>
    </xf>
    <xf numFmtId="0" fontId="5" fillId="0" borderId="1" xfId="0" applyFont="1" applyBorder="1" applyAlignment="1">
      <alignment vertical="center"/>
    </xf>
    <xf numFmtId="0" fontId="3" fillId="0" borderId="2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2" fontId="3" fillId="2" borderId="6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" fontId="7" fillId="4" borderId="3" xfId="0" applyNumberFormat="1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/>
    <xf numFmtId="0" fontId="5" fillId="0" borderId="2" xfId="0" applyFont="1" applyBorder="1" applyAlignment="1">
      <alignment horizontal="center" vertical="center"/>
    </xf>
    <xf numFmtId="0" fontId="8" fillId="0" borderId="1" xfId="0" applyFont="1" applyBorder="1"/>
    <xf numFmtId="0" fontId="0" fillId="0" borderId="1" xfId="0" applyBorder="1"/>
    <xf numFmtId="0" fontId="3" fillId="0" borderId="1" xfId="0" applyFont="1" applyBorder="1"/>
    <xf numFmtId="0" fontId="8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0" fontId="0" fillId="0" borderId="0" xfId="0" applyNumberFormat="1"/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11" fillId="0" borderId="5" xfId="0" applyNumberFormat="1" applyFont="1" applyBorder="1"/>
    <xf numFmtId="1" fontId="11" fillId="0" borderId="8" xfId="0" applyNumberFormat="1" applyFont="1" applyBorder="1"/>
    <xf numFmtId="0" fontId="3" fillId="0" borderId="34" xfId="0" applyFont="1" applyBorder="1" applyAlignment="1">
      <alignment horizontal="right"/>
    </xf>
    <xf numFmtId="1" fontId="11" fillId="0" borderId="9" xfId="0" applyNumberFormat="1" applyFont="1" applyBorder="1"/>
    <xf numFmtId="0" fontId="3" fillId="0" borderId="1" xfId="0" applyFont="1" applyFill="1" applyBorder="1" applyAlignment="1">
      <alignment horizontal="center"/>
    </xf>
    <xf numFmtId="165" fontId="0" fillId="0" borderId="1" xfId="0" applyNumberFormat="1" applyBorder="1"/>
    <xf numFmtId="164" fontId="0" fillId="0" borderId="36" xfId="1" applyNumberFormat="1" applyFont="1" applyBorder="1" applyAlignment="1">
      <alignment vertical="center"/>
    </xf>
    <xf numFmtId="0" fontId="3" fillId="0" borderId="33" xfId="0" applyFont="1" applyBorder="1" applyAlignment="1">
      <alignment horizontal="center"/>
    </xf>
    <xf numFmtId="0" fontId="3" fillId="0" borderId="22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39" xfId="0" applyFont="1" applyBorder="1" applyAlignment="1">
      <alignment horizontal="right"/>
    </xf>
    <xf numFmtId="0" fontId="0" fillId="0" borderId="36" xfId="0" applyBorder="1"/>
    <xf numFmtId="0" fontId="0" fillId="0" borderId="37" xfId="0" applyBorder="1"/>
    <xf numFmtId="0" fontId="3" fillId="0" borderId="9" xfId="0" applyFont="1" applyBorder="1" applyAlignment="1">
      <alignment horizontal="right"/>
    </xf>
    <xf numFmtId="165" fontId="0" fillId="0" borderId="10" xfId="0" applyNumberFormat="1" applyBorder="1"/>
    <xf numFmtId="0" fontId="0" fillId="0" borderId="40" xfId="0" applyBorder="1"/>
    <xf numFmtId="0" fontId="0" fillId="0" borderId="41" xfId="0" applyBorder="1"/>
    <xf numFmtId="2" fontId="6" fillId="0" borderId="6" xfId="2" applyNumberFormat="1" applyFont="1" applyBorder="1"/>
    <xf numFmtId="2" fontId="6" fillId="0" borderId="1" xfId="0" applyNumberFormat="1" applyFont="1" applyBorder="1"/>
    <xf numFmtId="2" fontId="6" fillId="0" borderId="10" xfId="0" applyNumberFormat="1" applyFont="1" applyBorder="1"/>
    <xf numFmtId="2" fontId="6" fillId="0" borderId="2" xfId="0" applyNumberFormat="1" applyFont="1" applyBorder="1"/>
    <xf numFmtId="2" fontId="6" fillId="0" borderId="15" xfId="0" applyNumberFormat="1" applyFont="1" applyBorder="1"/>
    <xf numFmtId="2" fontId="6" fillId="0" borderId="6" xfId="0" applyNumberFormat="1" applyFont="1" applyBorder="1"/>
    <xf numFmtId="165" fontId="0" fillId="0" borderId="0" xfId="0" applyNumberFormat="1"/>
    <xf numFmtId="1" fontId="11" fillId="0" borderId="1" xfId="0" applyNumberFormat="1" applyFont="1" applyBorder="1"/>
    <xf numFmtId="0" fontId="0" fillId="0" borderId="18" xfId="0" applyBorder="1"/>
    <xf numFmtId="165" fontId="0" fillId="0" borderId="18" xfId="0" applyNumberFormat="1" applyBorder="1"/>
    <xf numFmtId="1" fontId="11" fillId="0" borderId="10" xfId="0" applyNumberFormat="1" applyFont="1" applyBorder="1"/>
    <xf numFmtId="165" fontId="0" fillId="0" borderId="19" xfId="0" applyNumberFormat="1" applyBorder="1"/>
    <xf numFmtId="165" fontId="11" fillId="0" borderId="1" xfId="0" applyNumberFormat="1" applyFont="1" applyBorder="1"/>
    <xf numFmtId="1" fontId="14" fillId="0" borderId="5" xfId="0" applyNumberFormat="1" applyFont="1" applyBorder="1"/>
    <xf numFmtId="1" fontId="14" fillId="0" borderId="8" xfId="0" applyNumberFormat="1" applyFont="1" applyBorder="1"/>
    <xf numFmtId="1" fontId="14" fillId="0" borderId="9" xfId="0" applyNumberFormat="1" applyFont="1" applyBorder="1"/>
    <xf numFmtId="0" fontId="13" fillId="0" borderId="6" xfId="0" applyFont="1" applyBorder="1" applyAlignment="1"/>
    <xf numFmtId="0" fontId="13" fillId="0" borderId="17" xfId="0" applyFont="1" applyBorder="1" applyAlignment="1"/>
    <xf numFmtId="0" fontId="13" fillId="0" borderId="43" xfId="0" applyFont="1" applyBorder="1" applyAlignment="1"/>
    <xf numFmtId="0" fontId="13" fillId="0" borderId="44" xfId="0" applyFont="1" applyBorder="1" applyAlignment="1"/>
    <xf numFmtId="1" fontId="14" fillId="0" borderId="1" xfId="0" applyNumberFormat="1" applyFont="1" applyBorder="1"/>
    <xf numFmtId="1" fontId="14" fillId="0" borderId="10" xfId="0" applyNumberFormat="1" applyFont="1" applyBorder="1"/>
    <xf numFmtId="0" fontId="3" fillId="0" borderId="18" xfId="0" applyFont="1" applyBorder="1"/>
    <xf numFmtId="0" fontId="3" fillId="0" borderId="0" xfId="0" applyFont="1"/>
    <xf numFmtId="0" fontId="0" fillId="0" borderId="8" xfId="0" applyBorder="1"/>
    <xf numFmtId="0" fontId="0" fillId="0" borderId="16" xfId="0" applyBorder="1"/>
    <xf numFmtId="0" fontId="3" fillId="0" borderId="8" xfId="0" applyFont="1" applyBorder="1"/>
    <xf numFmtId="2" fontId="15" fillId="0" borderId="6" xfId="2" applyNumberFormat="1" applyFont="1" applyBorder="1"/>
    <xf numFmtId="2" fontId="15" fillId="0" borderId="1" xfId="0" applyNumberFormat="1" applyFont="1" applyBorder="1"/>
    <xf numFmtId="2" fontId="15" fillId="0" borderId="10" xfId="0" applyNumberFormat="1" applyFont="1" applyBorder="1"/>
    <xf numFmtId="2" fontId="15" fillId="0" borderId="2" xfId="0" applyNumberFormat="1" applyFont="1" applyBorder="1"/>
    <xf numFmtId="2" fontId="15" fillId="0" borderId="15" xfId="0" applyNumberFormat="1" applyFont="1" applyBorder="1"/>
    <xf numFmtId="2" fontId="15" fillId="0" borderId="6" xfId="0" applyNumberFormat="1" applyFont="1" applyBorder="1"/>
    <xf numFmtId="2" fontId="15" fillId="0" borderId="1" xfId="2" applyNumberFormat="1" applyFont="1" applyBorder="1"/>
    <xf numFmtId="2" fontId="0" fillId="0" borderId="1" xfId="0" applyNumberFormat="1" applyBorder="1"/>
    <xf numFmtId="2" fontId="16" fillId="0" borderId="1" xfId="0" applyNumberFormat="1" applyFont="1" applyBorder="1"/>
    <xf numFmtId="0" fontId="0" fillId="0" borderId="46" xfId="0" applyBorder="1"/>
    <xf numFmtId="0" fontId="0" fillId="0" borderId="25" xfId="0" applyBorder="1"/>
    <xf numFmtId="0" fontId="0" fillId="0" borderId="47" xfId="0" applyBorder="1"/>
    <xf numFmtId="2" fontId="4" fillId="0" borderId="18" xfId="0" applyNumberFormat="1" applyFont="1" applyBorder="1"/>
    <xf numFmtId="2" fontId="0" fillId="0" borderId="10" xfId="0" applyNumberFormat="1" applyBorder="1"/>
    <xf numFmtId="2" fontId="15" fillId="0" borderId="10" xfId="2" applyNumberFormat="1" applyFont="1" applyBorder="1"/>
    <xf numFmtId="2" fontId="16" fillId="0" borderId="10" xfId="0" applyNumberFormat="1" applyFont="1" applyBorder="1"/>
    <xf numFmtId="2" fontId="4" fillId="0" borderId="19" xfId="0" applyNumberFormat="1" applyFont="1" applyBorder="1"/>
    <xf numFmtId="0" fontId="3" fillId="0" borderId="24" xfId="0" applyFont="1" applyBorder="1" applyAlignment="1">
      <alignment horizontal="right"/>
    </xf>
    <xf numFmtId="165" fontId="6" fillId="0" borderId="1" xfId="0" applyNumberFormat="1" applyFont="1" applyBorder="1"/>
    <xf numFmtId="165" fontId="0" fillId="0" borderId="1" xfId="0" applyNumberFormat="1" applyFont="1" applyBorder="1"/>
    <xf numFmtId="2" fontId="0" fillId="0" borderId="1" xfId="0" applyNumberFormat="1" applyFont="1" applyBorder="1"/>
    <xf numFmtId="0" fontId="0" fillId="0" borderId="48" xfId="0" applyBorder="1"/>
    <xf numFmtId="0" fontId="4" fillId="0" borderId="0" xfId="0" applyFont="1"/>
    <xf numFmtId="0" fontId="17" fillId="0" borderId="22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4" fontId="0" fillId="0" borderId="33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164" fontId="0" fillId="0" borderId="35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29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3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Promedio de tensiones</a:t>
            </a:r>
            <a:r>
              <a:rPr lang="es-AR" sz="13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medias sobre la carga para cada DT (16%;12%;8%)</a:t>
            </a:r>
            <a:endParaRPr lang="es-AR" sz="13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(Tensiones)'!$M$71</c:f>
              <c:strCache>
                <c:ptCount val="1"/>
                <c:pt idx="0">
                  <c:v>Vo(cc)_Prm_Gral 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(Tensiones)'!$N$72:$N$81</c:f>
                <c:numCache>
                  <c:formatCode>General</c:formatCode>
                  <c:ptCount val="10"/>
                  <c:pt idx="0">
                    <c:v>64.635731432217725</c:v>
                  </c:pt>
                  <c:pt idx="1">
                    <c:v>228.99544445304346</c:v>
                  </c:pt>
                  <c:pt idx="2">
                    <c:v>206.54715779952443</c:v>
                  </c:pt>
                  <c:pt idx="3">
                    <c:v>239.61903920727445</c:v>
                  </c:pt>
                  <c:pt idx="4">
                    <c:v>337.44135292916741</c:v>
                  </c:pt>
                  <c:pt idx="5">
                    <c:v>350.39660069381102</c:v>
                  </c:pt>
                  <c:pt idx="6">
                    <c:v>374.34387043643875</c:v>
                  </c:pt>
                  <c:pt idx="7">
                    <c:v>473.84427300720711</c:v>
                  </c:pt>
                  <c:pt idx="8">
                    <c:v>638.38530878234951</c:v>
                  </c:pt>
                  <c:pt idx="9">
                    <c:v>827.4727252974028</c:v>
                  </c:pt>
                </c:numCache>
              </c:numRef>
            </c:plus>
            <c:minus>
              <c:numRef>
                <c:f>'Análisis de Datos (Tensiones)'!$N$72:$N$81</c:f>
                <c:numCache>
                  <c:formatCode>General</c:formatCode>
                  <c:ptCount val="10"/>
                  <c:pt idx="0">
                    <c:v>64.635731432217725</c:v>
                  </c:pt>
                  <c:pt idx="1">
                    <c:v>228.99544445304346</c:v>
                  </c:pt>
                  <c:pt idx="2">
                    <c:v>206.54715779952443</c:v>
                  </c:pt>
                  <c:pt idx="3">
                    <c:v>239.61903920727445</c:v>
                  </c:pt>
                  <c:pt idx="4">
                    <c:v>337.44135292916741</c:v>
                  </c:pt>
                  <c:pt idx="5">
                    <c:v>350.39660069381102</c:v>
                  </c:pt>
                  <c:pt idx="6">
                    <c:v>374.34387043643875</c:v>
                  </c:pt>
                  <c:pt idx="7">
                    <c:v>473.84427300720711</c:v>
                  </c:pt>
                  <c:pt idx="8">
                    <c:v>638.38530878234951</c:v>
                  </c:pt>
                  <c:pt idx="9">
                    <c:v>827.4727252974028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(Tensiones)'!$L$72:$L$81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(Tensiones)'!$M$72:$M$81</c:f>
              <c:numCache>
                <c:formatCode>0.0</c:formatCode>
                <c:ptCount val="10"/>
                <c:pt idx="0">
                  <c:v>-20.000000000000004</c:v>
                </c:pt>
                <c:pt idx="1">
                  <c:v>-223.55555555555554</c:v>
                </c:pt>
                <c:pt idx="2">
                  <c:v>-557.77777777777771</c:v>
                </c:pt>
                <c:pt idx="3">
                  <c:v>-762.22222222222217</c:v>
                </c:pt>
                <c:pt idx="4">
                  <c:v>-1296.6666666666667</c:v>
                </c:pt>
                <c:pt idx="5">
                  <c:v>-1283.3333333333333</c:v>
                </c:pt>
                <c:pt idx="6">
                  <c:v>-1156.6666666666667</c:v>
                </c:pt>
                <c:pt idx="7">
                  <c:v>-912.22222222222229</c:v>
                </c:pt>
                <c:pt idx="8">
                  <c:v>-564.44444444444446</c:v>
                </c:pt>
                <c:pt idx="9">
                  <c:v>-103.33333333333333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(Tensiones)'!$O$71</c:f>
              <c:strCache>
                <c:ptCount val="1"/>
                <c:pt idx="0">
                  <c:v>Vo(cc)_Prm_Gral 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(Tensiones)'!$P$72:$P$81</c:f>
                <c:numCache>
                  <c:formatCode>General</c:formatCode>
                  <c:ptCount val="10"/>
                  <c:pt idx="0">
                    <c:v>54.387725557868521</c:v>
                  </c:pt>
                  <c:pt idx="1">
                    <c:v>134.08123574079181</c:v>
                  </c:pt>
                  <c:pt idx="2">
                    <c:v>204.0031469135152</c:v>
                  </c:pt>
                  <c:pt idx="3">
                    <c:v>273.86127875258285</c:v>
                  </c:pt>
                  <c:pt idx="4">
                    <c:v>319.26226689311125</c:v>
                  </c:pt>
                  <c:pt idx="5">
                    <c:v>416.77183857849462</c:v>
                  </c:pt>
                  <c:pt idx="6">
                    <c:v>524.96443148177934</c:v>
                  </c:pt>
                  <c:pt idx="7">
                    <c:v>666.09975896174058</c:v>
                  </c:pt>
                  <c:pt idx="8">
                    <c:v>814.53463196273412</c:v>
                  </c:pt>
                  <c:pt idx="9">
                    <c:v>991.8445218659806</c:v>
                  </c:pt>
                </c:numCache>
              </c:numRef>
            </c:plus>
            <c:minus>
              <c:numRef>
                <c:f>'Análisis de Datos (Tensiones)'!$P$72:$P$81</c:f>
                <c:numCache>
                  <c:formatCode>General</c:formatCode>
                  <c:ptCount val="10"/>
                  <c:pt idx="0">
                    <c:v>54.387725557868521</c:v>
                  </c:pt>
                  <c:pt idx="1">
                    <c:v>134.08123574079181</c:v>
                  </c:pt>
                  <c:pt idx="2">
                    <c:v>204.0031469135152</c:v>
                  </c:pt>
                  <c:pt idx="3">
                    <c:v>273.86127875258285</c:v>
                  </c:pt>
                  <c:pt idx="4">
                    <c:v>319.26226689311125</c:v>
                  </c:pt>
                  <c:pt idx="5">
                    <c:v>416.77183857849462</c:v>
                  </c:pt>
                  <c:pt idx="6">
                    <c:v>524.96443148177934</c:v>
                  </c:pt>
                  <c:pt idx="7">
                    <c:v>666.09975896174058</c:v>
                  </c:pt>
                  <c:pt idx="8">
                    <c:v>814.53463196273412</c:v>
                  </c:pt>
                  <c:pt idx="9">
                    <c:v>991.8445218659806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(Tensiones)'!$L$72:$L$81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(Tensiones)'!$O$72:$O$81</c:f>
              <c:numCache>
                <c:formatCode>0.0</c:formatCode>
                <c:ptCount val="10"/>
                <c:pt idx="0">
                  <c:v>0.55555555555555713</c:v>
                </c:pt>
                <c:pt idx="1">
                  <c:v>-200</c:v>
                </c:pt>
                <c:pt idx="2">
                  <c:v>-387.77777777777766</c:v>
                </c:pt>
                <c:pt idx="3">
                  <c:v>-543.33333333333337</c:v>
                </c:pt>
                <c:pt idx="4">
                  <c:v>-877.77777777777771</c:v>
                </c:pt>
                <c:pt idx="5">
                  <c:v>-881.11111111111097</c:v>
                </c:pt>
                <c:pt idx="6">
                  <c:v>-771.1111111111112</c:v>
                </c:pt>
                <c:pt idx="7">
                  <c:v>-580</c:v>
                </c:pt>
                <c:pt idx="8">
                  <c:v>-326.66666666666669</c:v>
                </c:pt>
                <c:pt idx="9">
                  <c:v>31.666666666666629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(Tensiones)'!$Q$71</c:f>
              <c:strCache>
                <c:ptCount val="1"/>
                <c:pt idx="0">
                  <c:v>Vo(cc)_Prm_Gral 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(Tensiones)'!$R$72:$R$81</c:f>
                <c:numCache>
                  <c:formatCode>General</c:formatCode>
                  <c:ptCount val="10"/>
                  <c:pt idx="0">
                    <c:v>22.825153982415713</c:v>
                  </c:pt>
                  <c:pt idx="1">
                    <c:v>78.598840817010597</c:v>
                  </c:pt>
                  <c:pt idx="2">
                    <c:v>131.52477117295723</c:v>
                  </c:pt>
                  <c:pt idx="3">
                    <c:v>168.78651868229542</c:v>
                  </c:pt>
                  <c:pt idx="4">
                    <c:v>233.48143448016066</c:v>
                  </c:pt>
                  <c:pt idx="5">
                    <c:v>235.81746445759688</c:v>
                  </c:pt>
                  <c:pt idx="6">
                    <c:v>206.77416559027765</c:v>
                  </c:pt>
                  <c:pt idx="7">
                    <c:v>192.82180092920069</c:v>
                  </c:pt>
                  <c:pt idx="8">
                    <c:v>236.38219732009549</c:v>
                  </c:pt>
                  <c:pt idx="9">
                    <c:v>228.23531283456416</c:v>
                  </c:pt>
                </c:numCache>
              </c:numRef>
            </c:plus>
            <c:minus>
              <c:numRef>
                <c:f>'Análisis de Datos (Tensiones)'!$R$72:$R$81</c:f>
                <c:numCache>
                  <c:formatCode>General</c:formatCode>
                  <c:ptCount val="10"/>
                  <c:pt idx="0">
                    <c:v>22.825153982415713</c:v>
                  </c:pt>
                  <c:pt idx="1">
                    <c:v>78.598840817010597</c:v>
                  </c:pt>
                  <c:pt idx="2">
                    <c:v>131.52477117295723</c:v>
                  </c:pt>
                  <c:pt idx="3">
                    <c:v>168.78651868229542</c:v>
                  </c:pt>
                  <c:pt idx="4">
                    <c:v>233.48143448016066</c:v>
                  </c:pt>
                  <c:pt idx="5">
                    <c:v>235.81746445759688</c:v>
                  </c:pt>
                  <c:pt idx="6">
                    <c:v>206.77416559027765</c:v>
                  </c:pt>
                  <c:pt idx="7">
                    <c:v>192.82180092920069</c:v>
                  </c:pt>
                  <c:pt idx="8">
                    <c:v>236.38219732009549</c:v>
                  </c:pt>
                  <c:pt idx="9">
                    <c:v>228.23531283456416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(Tensiones)'!$L$72:$L$81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(Tensiones)'!$Q$72:$Q$81</c:f>
              <c:numCache>
                <c:formatCode>0.0</c:formatCode>
                <c:ptCount val="10"/>
                <c:pt idx="0">
                  <c:v>-1.1111111111111107</c:v>
                </c:pt>
                <c:pt idx="1">
                  <c:v>-140</c:v>
                </c:pt>
                <c:pt idx="2">
                  <c:v>-281.11111111111109</c:v>
                </c:pt>
                <c:pt idx="3">
                  <c:v>-390.00000000000006</c:v>
                </c:pt>
                <c:pt idx="4">
                  <c:v>-624.44444444444446</c:v>
                </c:pt>
                <c:pt idx="5">
                  <c:v>-618.8888888888888</c:v>
                </c:pt>
                <c:pt idx="6">
                  <c:v>-540</c:v>
                </c:pt>
                <c:pt idx="7">
                  <c:v>-395.55555555555549</c:v>
                </c:pt>
                <c:pt idx="8">
                  <c:v>-158.88888888888891</c:v>
                </c:pt>
                <c:pt idx="9">
                  <c:v>65.555555555555557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68848"/>
        <c:axId val="358175512"/>
      </c:scatterChart>
      <c:valAx>
        <c:axId val="358168848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decimal del IDAC de 8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75512"/>
        <c:crosses val="autoZero"/>
        <c:crossBetween val="midCat"/>
      </c:valAx>
      <c:valAx>
        <c:axId val="3581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Tensión </a:t>
                </a:r>
                <a:r>
                  <a:rPr lang="es-AR" baseline="0"/>
                  <a:t>en mV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6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300" b="1" i="1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Promedio de tensiones pico a pico de las fuentes de Alta Tensión para cada DT (16%;12%;8%)</a:t>
            </a:r>
            <a:endParaRPr lang="es-AR" sz="13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(Tensiones)'!$M$111</c:f>
              <c:strCache>
                <c:ptCount val="1"/>
                <c:pt idx="0">
                  <c:v>Vo(cc)_Prm_Gral 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(Tensiones)'!$N$112:$N$121</c:f>
                <c:numCache>
                  <c:formatCode>General</c:formatCode>
                  <c:ptCount val="10"/>
                  <c:pt idx="0">
                    <c:v>0.93333333333333302</c:v>
                  </c:pt>
                  <c:pt idx="1">
                    <c:v>0.81664777000058197</c:v>
                  </c:pt>
                  <c:pt idx="2">
                    <c:v>0.83547871987143996</c:v>
                  </c:pt>
                  <c:pt idx="3">
                    <c:v>0.75865377844940374</c:v>
                  </c:pt>
                  <c:pt idx="4">
                    <c:v>0.84823709706632489</c:v>
                  </c:pt>
                  <c:pt idx="5">
                    <c:v>1.0306416555826878</c:v>
                  </c:pt>
                  <c:pt idx="6">
                    <c:v>0.9802997777827861</c:v>
                  </c:pt>
                  <c:pt idx="7">
                    <c:v>1.0088497300281027</c:v>
                  </c:pt>
                  <c:pt idx="8">
                    <c:v>0.95890884490628903</c:v>
                  </c:pt>
                  <c:pt idx="9">
                    <c:v>1.0318388236661118</c:v>
                  </c:pt>
                </c:numCache>
              </c:numRef>
            </c:plus>
            <c:minus>
              <c:numRef>
                <c:f>'Análisis de Datos (Tensiones)'!$N$112:$N$121</c:f>
                <c:numCache>
                  <c:formatCode>General</c:formatCode>
                  <c:ptCount val="10"/>
                  <c:pt idx="0">
                    <c:v>0.93333333333333302</c:v>
                  </c:pt>
                  <c:pt idx="1">
                    <c:v>0.81664777000058197</c:v>
                  </c:pt>
                  <c:pt idx="2">
                    <c:v>0.83547871987143996</c:v>
                  </c:pt>
                  <c:pt idx="3">
                    <c:v>0.75865377844940374</c:v>
                  </c:pt>
                  <c:pt idx="4">
                    <c:v>0.84823709706632489</c:v>
                  </c:pt>
                  <c:pt idx="5">
                    <c:v>1.0306416555826878</c:v>
                  </c:pt>
                  <c:pt idx="6">
                    <c:v>0.9802997777827861</c:v>
                  </c:pt>
                  <c:pt idx="7">
                    <c:v>1.0088497300281027</c:v>
                  </c:pt>
                  <c:pt idx="8">
                    <c:v>0.95890884490628903</c:v>
                  </c:pt>
                  <c:pt idx="9">
                    <c:v>1.0318388236661118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(Tensiones)'!$L$112:$L$121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(Tensiones)'!$M$112:$M$121</c:f>
              <c:numCache>
                <c:formatCode>0.0</c:formatCode>
                <c:ptCount val="10"/>
                <c:pt idx="0">
                  <c:v>305.09999999999997</c:v>
                </c:pt>
                <c:pt idx="1">
                  <c:v>313.14444444444439</c:v>
                </c:pt>
                <c:pt idx="2">
                  <c:v>319.24444444444447</c:v>
                </c:pt>
                <c:pt idx="3">
                  <c:v>323.93333333333334</c:v>
                </c:pt>
                <c:pt idx="4">
                  <c:v>327.32222222222225</c:v>
                </c:pt>
                <c:pt idx="5">
                  <c:v>330.43333333333334</c:v>
                </c:pt>
                <c:pt idx="6">
                  <c:v>333.28888888888883</c:v>
                </c:pt>
                <c:pt idx="7">
                  <c:v>335.43333333333334</c:v>
                </c:pt>
                <c:pt idx="8">
                  <c:v>337.17777777777775</c:v>
                </c:pt>
                <c:pt idx="9">
                  <c:v>338.85555555555555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(Tensiones)'!$O$111</c:f>
              <c:strCache>
                <c:ptCount val="1"/>
                <c:pt idx="0">
                  <c:v>Vo(cc)_Prm_Gral 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(Tensiones)'!$P$112:$P$121</c:f>
                <c:numCache>
                  <c:formatCode>General</c:formatCode>
                  <c:ptCount val="10"/>
                  <c:pt idx="0">
                    <c:v>0.86552631529558466</c:v>
                  </c:pt>
                  <c:pt idx="1">
                    <c:v>1.35437106719477</c:v>
                  </c:pt>
                  <c:pt idx="2">
                    <c:v>1.7535853923875686</c:v>
                  </c:pt>
                  <c:pt idx="3">
                    <c:v>2.1202725191719032</c:v>
                  </c:pt>
                  <c:pt idx="4">
                    <c:v>2.2838131423423871</c:v>
                  </c:pt>
                  <c:pt idx="5">
                    <c:v>2.2978787856586838</c:v>
                  </c:pt>
                  <c:pt idx="6">
                    <c:v>2.2052686631209384</c:v>
                  </c:pt>
                  <c:pt idx="7">
                    <c:v>2.2166597048066672</c:v>
                  </c:pt>
                  <c:pt idx="8">
                    <c:v>2.1863211109075436</c:v>
                  </c:pt>
                  <c:pt idx="9">
                    <c:v>1.8808981306221124</c:v>
                  </c:pt>
                </c:numCache>
              </c:numRef>
            </c:plus>
            <c:minus>
              <c:numRef>
                <c:f>'Análisis de Datos (Tensiones)'!$P$112:$P$121</c:f>
                <c:numCache>
                  <c:formatCode>General</c:formatCode>
                  <c:ptCount val="10"/>
                  <c:pt idx="0">
                    <c:v>0.86552631529558466</c:v>
                  </c:pt>
                  <c:pt idx="1">
                    <c:v>1.35437106719477</c:v>
                  </c:pt>
                  <c:pt idx="2">
                    <c:v>1.7535853923875686</c:v>
                  </c:pt>
                  <c:pt idx="3">
                    <c:v>2.1202725191719032</c:v>
                  </c:pt>
                  <c:pt idx="4">
                    <c:v>2.2838131423423871</c:v>
                  </c:pt>
                  <c:pt idx="5">
                    <c:v>2.2978787856586838</c:v>
                  </c:pt>
                  <c:pt idx="6">
                    <c:v>2.2052686631209384</c:v>
                  </c:pt>
                  <c:pt idx="7">
                    <c:v>2.2166597048066672</c:v>
                  </c:pt>
                  <c:pt idx="8">
                    <c:v>2.1863211109075436</c:v>
                  </c:pt>
                  <c:pt idx="9">
                    <c:v>1.8808981306221124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(Tensiones)'!$L$112:$L$121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(Tensiones)'!$O$112:$O$121</c:f>
              <c:numCache>
                <c:formatCode>0.0</c:formatCode>
                <c:ptCount val="10"/>
                <c:pt idx="0">
                  <c:v>303.74444444444441</c:v>
                </c:pt>
                <c:pt idx="1">
                  <c:v>310.01111111111112</c:v>
                </c:pt>
                <c:pt idx="2">
                  <c:v>314.92222222222222</c:v>
                </c:pt>
                <c:pt idx="3">
                  <c:v>318.93333333333334</c:v>
                </c:pt>
                <c:pt idx="4">
                  <c:v>322.0555555555556</c:v>
                </c:pt>
                <c:pt idx="5">
                  <c:v>325.04444444444448</c:v>
                </c:pt>
                <c:pt idx="6">
                  <c:v>327.78888888888895</c:v>
                </c:pt>
                <c:pt idx="7">
                  <c:v>329.9444444444444</c:v>
                </c:pt>
                <c:pt idx="8">
                  <c:v>332.06666666666666</c:v>
                </c:pt>
                <c:pt idx="9">
                  <c:v>334.06666666666666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(Tensiones)'!$Q$111</c:f>
              <c:strCache>
                <c:ptCount val="1"/>
                <c:pt idx="0">
                  <c:v>Vo(cc)_Prm_Gral 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(Tensiones)'!$R$112:$R$121</c:f>
                <c:numCache>
                  <c:formatCode>General</c:formatCode>
                  <c:ptCount val="10"/>
                  <c:pt idx="0">
                    <c:v>0.92869216417631562</c:v>
                  </c:pt>
                  <c:pt idx="1">
                    <c:v>1.1295142624755952</c:v>
                  </c:pt>
                  <c:pt idx="2">
                    <c:v>1.2711421907622311</c:v>
                  </c:pt>
                  <c:pt idx="3">
                    <c:v>1.3838575535058064</c:v>
                  </c:pt>
                  <c:pt idx="4">
                    <c:v>1.3985000783467281</c:v>
                  </c:pt>
                  <c:pt idx="5">
                    <c:v>1.5110294095560162</c:v>
                  </c:pt>
                  <c:pt idx="6">
                    <c:v>1.5231546211727798</c:v>
                  </c:pt>
                  <c:pt idx="7">
                    <c:v>1.509230856356236</c:v>
                  </c:pt>
                  <c:pt idx="8">
                    <c:v>1.4606780093208709</c:v>
                  </c:pt>
                  <c:pt idx="9">
                    <c:v>1.5459225540789181</c:v>
                  </c:pt>
                </c:numCache>
              </c:numRef>
            </c:plus>
            <c:minus>
              <c:numRef>
                <c:f>'Análisis de Datos (Tensiones)'!$R$112:$R$121</c:f>
                <c:numCache>
                  <c:formatCode>General</c:formatCode>
                  <c:ptCount val="10"/>
                  <c:pt idx="0">
                    <c:v>0.92869216417631562</c:v>
                  </c:pt>
                  <c:pt idx="1">
                    <c:v>1.1295142624755952</c:v>
                  </c:pt>
                  <c:pt idx="2">
                    <c:v>1.2711421907622311</c:v>
                  </c:pt>
                  <c:pt idx="3">
                    <c:v>1.3838575535058064</c:v>
                  </c:pt>
                  <c:pt idx="4">
                    <c:v>1.3985000783467281</c:v>
                  </c:pt>
                  <c:pt idx="5">
                    <c:v>1.5110294095560162</c:v>
                  </c:pt>
                  <c:pt idx="6">
                    <c:v>1.5231546211727798</c:v>
                  </c:pt>
                  <c:pt idx="7">
                    <c:v>1.509230856356236</c:v>
                  </c:pt>
                  <c:pt idx="8">
                    <c:v>1.4606780093208709</c:v>
                  </c:pt>
                  <c:pt idx="9">
                    <c:v>1.5459225540789181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(Tensiones)'!$L$112:$L$121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(Tensiones)'!$Q$112:$Q$121</c:f>
              <c:numCache>
                <c:formatCode>0.0</c:formatCode>
                <c:ptCount val="10"/>
                <c:pt idx="0">
                  <c:v>302.35555555555561</c:v>
                </c:pt>
                <c:pt idx="1">
                  <c:v>307.05555555555549</c:v>
                </c:pt>
                <c:pt idx="2">
                  <c:v>311.04444444444448</c:v>
                </c:pt>
                <c:pt idx="3">
                  <c:v>314.47777777777782</c:v>
                </c:pt>
                <c:pt idx="4">
                  <c:v>317.24444444444447</c:v>
                </c:pt>
                <c:pt idx="5">
                  <c:v>319.9111111111111</c:v>
                </c:pt>
                <c:pt idx="6">
                  <c:v>322.5</c:v>
                </c:pt>
                <c:pt idx="7">
                  <c:v>324.66666666666669</c:v>
                </c:pt>
                <c:pt idx="8">
                  <c:v>326.85555555555555</c:v>
                </c:pt>
                <c:pt idx="9">
                  <c:v>328.78888888888883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68064"/>
        <c:axId val="358173160"/>
      </c:scatterChart>
      <c:valAx>
        <c:axId val="358168064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decimal de IDAC de 8  bits</a:t>
                </a:r>
              </a:p>
            </c:rich>
          </c:tx>
          <c:layout>
            <c:manualLayout>
              <c:xMode val="edge"/>
              <c:yMode val="edge"/>
              <c:x val="0.36430327702055465"/>
              <c:y val="0.84094212949492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73160"/>
        <c:crosses val="autoZero"/>
        <c:crossBetween val="midCat"/>
      </c:valAx>
      <c:valAx>
        <c:axId val="35817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Tensión en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6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Ipos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-&gt; RL = 101k</a:t>
            </a:r>
            <a:r>
              <a:rPr lang="el-G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Ω</a:t>
            </a:r>
            <a:r>
              <a:rPr lang="es-A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para cada DT (16%; 12%; 8%)</a:t>
            </a:r>
            <a:endParaRPr lang="es-AR" sz="12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45555555555555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(I_pos)'!$C$36</c:f>
              <c:strCache>
                <c:ptCount val="1"/>
                <c:pt idx="0">
                  <c:v>Ipos_Prm(16%)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(I_pos)'!$D$37:$D$46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3.2659863237109041</c:v>
                  </c:pt>
                  <c:pt idx="2">
                    <c:v>3.7712361663282534</c:v>
                  </c:pt>
                  <c:pt idx="3">
                    <c:v>7.5424723326565069</c:v>
                  </c:pt>
                  <c:pt idx="4">
                    <c:v>9.4280904158206322</c:v>
                  </c:pt>
                  <c:pt idx="5">
                    <c:v>9.4280904158206322</c:v>
                  </c:pt>
                  <c:pt idx="6">
                    <c:v>9.4280904158206322</c:v>
                  </c:pt>
                  <c:pt idx="7">
                    <c:v>16.329931618554522</c:v>
                  </c:pt>
                  <c:pt idx="8">
                    <c:v>16.329931618554522</c:v>
                  </c:pt>
                  <c:pt idx="9">
                    <c:v>9.428090415820634</c:v>
                  </c:pt>
                </c:numCache>
              </c:numRef>
            </c:plus>
            <c:minus>
              <c:numRef>
                <c:f>'Análisis de Datos (I_pos)'!$D$37:$D$46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3.2659863237109041</c:v>
                  </c:pt>
                  <c:pt idx="2">
                    <c:v>3.7712361663282534</c:v>
                  </c:pt>
                  <c:pt idx="3">
                    <c:v>7.5424723326565069</c:v>
                  </c:pt>
                  <c:pt idx="4">
                    <c:v>9.4280904158206322</c:v>
                  </c:pt>
                  <c:pt idx="5">
                    <c:v>9.4280904158206322</c:v>
                  </c:pt>
                  <c:pt idx="6">
                    <c:v>9.4280904158206322</c:v>
                  </c:pt>
                  <c:pt idx="7">
                    <c:v>16.329931618554522</c:v>
                  </c:pt>
                  <c:pt idx="8">
                    <c:v>16.329931618554522</c:v>
                  </c:pt>
                  <c:pt idx="9">
                    <c:v>9.428090415820634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(I_pos)'!$C$37:$C$46</c:f>
              <c:numCache>
                <c:formatCode>0</c:formatCode>
                <c:ptCount val="10"/>
                <c:pt idx="0">
                  <c:v>31.333333333333332</c:v>
                </c:pt>
                <c:pt idx="1">
                  <c:v>88</c:v>
                </c:pt>
                <c:pt idx="2">
                  <c:v>149.33333333333334</c:v>
                </c:pt>
                <c:pt idx="3">
                  <c:v>205.33333333333334</c:v>
                </c:pt>
                <c:pt idx="4">
                  <c:v>286.66666666666669</c:v>
                </c:pt>
                <c:pt idx="5">
                  <c:v>326.66666666666669</c:v>
                </c:pt>
                <c:pt idx="6">
                  <c:v>393.33333333333331</c:v>
                </c:pt>
                <c:pt idx="7">
                  <c:v>440</c:v>
                </c:pt>
                <c:pt idx="8">
                  <c:v>500</c:v>
                </c:pt>
                <c:pt idx="9">
                  <c:v>553.33333333333337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(I_pos)'!$E$36</c:f>
              <c:strCache>
                <c:ptCount val="1"/>
                <c:pt idx="0">
                  <c:v>Ipos_Prm(12%)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(I_pos)'!$F$37:$F$46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4.9888765156985881</c:v>
                  </c:pt>
                  <c:pt idx="2">
                    <c:v>6.5319726474218083</c:v>
                  </c:pt>
                  <c:pt idx="3">
                    <c:v>13.063945294843617</c:v>
                  </c:pt>
                  <c:pt idx="4">
                    <c:v>9.4280904158206322</c:v>
                  </c:pt>
                  <c:pt idx="5">
                    <c:v>18.856180831641268</c:v>
                  </c:pt>
                  <c:pt idx="6">
                    <c:v>33.993463423951901</c:v>
                  </c:pt>
                  <c:pt idx="7">
                    <c:v>32.659863237109043</c:v>
                  </c:pt>
                  <c:pt idx="8">
                    <c:v>32.659863237109043</c:v>
                  </c:pt>
                  <c:pt idx="9">
                    <c:v>41.096093353126513</c:v>
                  </c:pt>
                </c:numCache>
              </c:numRef>
            </c:plus>
            <c:minus>
              <c:numRef>
                <c:f>'Análisis de Datos (I_pos)'!$F$37:$F$46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4.9888765156985881</c:v>
                  </c:pt>
                  <c:pt idx="2">
                    <c:v>6.5319726474218083</c:v>
                  </c:pt>
                  <c:pt idx="3">
                    <c:v>13.063945294843617</c:v>
                  </c:pt>
                  <c:pt idx="4">
                    <c:v>9.4280904158206322</c:v>
                  </c:pt>
                  <c:pt idx="5">
                    <c:v>18.856180831641268</c:v>
                  </c:pt>
                  <c:pt idx="6">
                    <c:v>33.993463423951901</c:v>
                  </c:pt>
                  <c:pt idx="7">
                    <c:v>32.659863237109043</c:v>
                  </c:pt>
                  <c:pt idx="8">
                    <c:v>32.659863237109043</c:v>
                  </c:pt>
                  <c:pt idx="9">
                    <c:v>41.096093353126513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(I_pos)'!$E$37:$E$46</c:f>
              <c:numCache>
                <c:formatCode>0</c:formatCode>
                <c:ptCount val="10"/>
                <c:pt idx="0">
                  <c:v>23.333333333333332</c:v>
                </c:pt>
                <c:pt idx="1">
                  <c:v>62.666666666666664</c:v>
                </c:pt>
                <c:pt idx="2">
                  <c:v>104</c:v>
                </c:pt>
                <c:pt idx="3">
                  <c:v>144</c:v>
                </c:pt>
                <c:pt idx="4">
                  <c:v>213.33333333333334</c:v>
                </c:pt>
                <c:pt idx="5">
                  <c:v>246.66666666666666</c:v>
                </c:pt>
                <c:pt idx="6">
                  <c:v>286.66666666666669</c:v>
                </c:pt>
                <c:pt idx="7">
                  <c:v>320</c:v>
                </c:pt>
                <c:pt idx="8">
                  <c:v>360</c:v>
                </c:pt>
                <c:pt idx="9">
                  <c:v>393.33333333333331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(I_pos)'!$G$36</c:f>
              <c:strCache>
                <c:ptCount val="1"/>
                <c:pt idx="0">
                  <c:v>Ipos_Prm(8%)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(I_pos)'!$H$37:$H$46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1.8856180831641267</c:v>
                  </c:pt>
                  <c:pt idx="2">
                    <c:v>0</c:v>
                  </c:pt>
                  <c:pt idx="3">
                    <c:v>3.7712361663282534</c:v>
                  </c:pt>
                  <c:pt idx="4">
                    <c:v>13.199326582148888</c:v>
                  </c:pt>
                  <c:pt idx="5">
                    <c:v>24.944382578492942</c:v>
                  </c:pt>
                  <c:pt idx="6">
                    <c:v>24.944382578492942</c:v>
                  </c:pt>
                  <c:pt idx="7">
                    <c:v>18.856180831641268</c:v>
                  </c:pt>
                  <c:pt idx="8">
                    <c:v>16.329931618554522</c:v>
                  </c:pt>
                  <c:pt idx="9">
                    <c:v>16.329931618554522</c:v>
                  </c:pt>
                </c:numCache>
              </c:numRef>
            </c:plus>
            <c:minus>
              <c:numRef>
                <c:f>'Análisis de Datos (I_pos)'!$H$37:$H$46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1.8856180831641267</c:v>
                  </c:pt>
                  <c:pt idx="2">
                    <c:v>0</c:v>
                  </c:pt>
                  <c:pt idx="3">
                    <c:v>3.7712361663282534</c:v>
                  </c:pt>
                  <c:pt idx="4">
                    <c:v>13.199326582148888</c:v>
                  </c:pt>
                  <c:pt idx="5">
                    <c:v>24.944382578492942</c:v>
                  </c:pt>
                  <c:pt idx="6">
                    <c:v>24.944382578492942</c:v>
                  </c:pt>
                  <c:pt idx="7">
                    <c:v>18.856180831641268</c:v>
                  </c:pt>
                  <c:pt idx="8">
                    <c:v>16.329931618554522</c:v>
                  </c:pt>
                  <c:pt idx="9">
                    <c:v>16.329931618554522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(I_pos)'!$G$37:$G$46</c:f>
              <c:numCache>
                <c:formatCode>0</c:formatCode>
                <c:ptCount val="10"/>
                <c:pt idx="0">
                  <c:v>16</c:v>
                </c:pt>
                <c:pt idx="1">
                  <c:v>42.666666666666664</c:v>
                </c:pt>
                <c:pt idx="2">
                  <c:v>72</c:v>
                </c:pt>
                <c:pt idx="3">
                  <c:v>93.333333333333329</c:v>
                </c:pt>
                <c:pt idx="4">
                  <c:v>142.66666666666666</c:v>
                </c:pt>
                <c:pt idx="5">
                  <c:v>186.66666666666666</c:v>
                </c:pt>
                <c:pt idx="6">
                  <c:v>206.66666666666666</c:v>
                </c:pt>
                <c:pt idx="7">
                  <c:v>233.33333333333334</c:v>
                </c:pt>
                <c:pt idx="8">
                  <c:v>260</c:v>
                </c:pt>
                <c:pt idx="9">
                  <c:v>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70024"/>
        <c:axId val="358171200"/>
      </c:scatterChart>
      <c:valAx>
        <c:axId val="358170024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en decimal del IDAC de 8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71200"/>
        <c:crosses val="autoZero"/>
        <c:crossBetween val="midCat"/>
      </c:valAx>
      <c:valAx>
        <c:axId val="3581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</a:t>
                </a:r>
                <a:r>
                  <a:rPr lang="es-AR" baseline="0"/>
                  <a:t> en uA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7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Ipos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-&gt; RL = 75 k</a:t>
            </a:r>
            <a:r>
              <a:rPr lang="el-G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Ω</a:t>
            </a:r>
            <a:r>
              <a:rPr lang="es-A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para cada DT (16%; 12%; 8%)</a:t>
            </a:r>
            <a:endParaRPr lang="es-AR" sz="12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45555555555555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(I_pos)'!$K$36</c:f>
              <c:strCache>
                <c:ptCount val="1"/>
                <c:pt idx="0">
                  <c:v>Ipos_Prm(16%)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(I_pos)'!$L$37:$L$46</c:f>
                <c:numCache>
                  <c:formatCode>General</c:formatCode>
                  <c:ptCount val="10"/>
                  <c:pt idx="0">
                    <c:v>2.8284271247461903</c:v>
                  </c:pt>
                  <c:pt idx="1">
                    <c:v>3.2659863237109041</c:v>
                  </c:pt>
                  <c:pt idx="2">
                    <c:v>9.9777530313971763</c:v>
                  </c:pt>
                  <c:pt idx="3">
                    <c:v>13.59738536958076</c:v>
                  </c:pt>
                  <c:pt idx="4">
                    <c:v>16.329931618554522</c:v>
                  </c:pt>
                  <c:pt idx="5">
                    <c:v>16.329931618554522</c:v>
                  </c:pt>
                  <c:pt idx="6">
                    <c:v>16.329931618554522</c:v>
                  </c:pt>
                  <c:pt idx="7">
                    <c:v>16.329931618554522</c:v>
                  </c:pt>
                  <c:pt idx="8">
                    <c:v>16.329931618554522</c:v>
                  </c:pt>
                  <c:pt idx="9">
                    <c:v>24.944382578492942</c:v>
                  </c:pt>
                </c:numCache>
              </c:numRef>
            </c:plus>
            <c:minus>
              <c:numRef>
                <c:f>'Análisis de Datos (I_pos)'!$L$37:$L$46</c:f>
                <c:numCache>
                  <c:formatCode>General</c:formatCode>
                  <c:ptCount val="10"/>
                  <c:pt idx="0">
                    <c:v>2.8284271247461903</c:v>
                  </c:pt>
                  <c:pt idx="1">
                    <c:v>3.2659863237109041</c:v>
                  </c:pt>
                  <c:pt idx="2">
                    <c:v>9.9777530313971763</c:v>
                  </c:pt>
                  <c:pt idx="3">
                    <c:v>13.59738536958076</c:v>
                  </c:pt>
                  <c:pt idx="4">
                    <c:v>16.329931618554522</c:v>
                  </c:pt>
                  <c:pt idx="5">
                    <c:v>16.329931618554522</c:v>
                  </c:pt>
                  <c:pt idx="6">
                    <c:v>16.329931618554522</c:v>
                  </c:pt>
                  <c:pt idx="7">
                    <c:v>16.329931618554522</c:v>
                  </c:pt>
                  <c:pt idx="8">
                    <c:v>16.329931618554522</c:v>
                  </c:pt>
                  <c:pt idx="9">
                    <c:v>24.944382578492942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(I_pos)'!$K$37:$K$46</c:f>
              <c:numCache>
                <c:formatCode>0</c:formatCode>
                <c:ptCount val="10"/>
                <c:pt idx="0">
                  <c:v>30</c:v>
                </c:pt>
                <c:pt idx="1">
                  <c:v>88</c:v>
                </c:pt>
                <c:pt idx="2">
                  <c:v>149.33333333333334</c:v>
                </c:pt>
                <c:pt idx="3">
                  <c:v>202.66666666666666</c:v>
                </c:pt>
                <c:pt idx="4">
                  <c:v>300</c:v>
                </c:pt>
                <c:pt idx="5">
                  <c:v>340</c:v>
                </c:pt>
                <c:pt idx="6">
                  <c:v>400</c:v>
                </c:pt>
                <c:pt idx="7">
                  <c:v>440</c:v>
                </c:pt>
                <c:pt idx="8">
                  <c:v>500</c:v>
                </c:pt>
                <c:pt idx="9">
                  <c:v>553.33333333333337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(I_pos)'!$M$36</c:f>
              <c:strCache>
                <c:ptCount val="1"/>
                <c:pt idx="0">
                  <c:v>Ipos_Prm(12%)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(I_pos)'!$N$37:$N$46</c:f>
                <c:numCache>
                  <c:formatCode>General</c:formatCode>
                  <c:ptCount val="10"/>
                  <c:pt idx="0">
                    <c:v>2.8284271247461903</c:v>
                  </c:pt>
                  <c:pt idx="1">
                    <c:v>8.2192186706253025</c:v>
                  </c:pt>
                  <c:pt idx="2">
                    <c:v>16.438437341250605</c:v>
                  </c:pt>
                  <c:pt idx="3">
                    <c:v>19.955506062794353</c:v>
                  </c:pt>
                  <c:pt idx="4">
                    <c:v>24.944382578492942</c:v>
                  </c:pt>
                  <c:pt idx="5">
                    <c:v>32.659863237109043</c:v>
                  </c:pt>
                  <c:pt idx="6">
                    <c:v>41.096093353126513</c:v>
                  </c:pt>
                  <c:pt idx="7">
                    <c:v>48.989794855663561</c:v>
                  </c:pt>
                  <c:pt idx="8">
                    <c:v>48.989794855663561</c:v>
                  </c:pt>
                  <c:pt idx="9">
                    <c:v>41.096093353126513</c:v>
                  </c:pt>
                </c:numCache>
              </c:numRef>
            </c:plus>
            <c:minus>
              <c:numRef>
                <c:f>'Análisis de Datos (I_pos)'!$N$37:$N$46</c:f>
                <c:numCache>
                  <c:formatCode>General</c:formatCode>
                  <c:ptCount val="10"/>
                  <c:pt idx="0">
                    <c:v>2.8284271247461903</c:v>
                  </c:pt>
                  <c:pt idx="1">
                    <c:v>8.2192186706253025</c:v>
                  </c:pt>
                  <c:pt idx="2">
                    <c:v>16.438437341250605</c:v>
                  </c:pt>
                  <c:pt idx="3">
                    <c:v>19.955506062794353</c:v>
                  </c:pt>
                  <c:pt idx="4">
                    <c:v>24.944382578492942</c:v>
                  </c:pt>
                  <c:pt idx="5">
                    <c:v>32.659863237109043</c:v>
                  </c:pt>
                  <c:pt idx="6">
                    <c:v>41.096093353126513</c:v>
                  </c:pt>
                  <c:pt idx="7">
                    <c:v>48.989794855663561</c:v>
                  </c:pt>
                  <c:pt idx="8">
                    <c:v>48.989794855663561</c:v>
                  </c:pt>
                  <c:pt idx="9">
                    <c:v>41.096093353126513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(I_pos)'!$M$37:$M$46</c:f>
              <c:numCache>
                <c:formatCode>0</c:formatCode>
                <c:ptCount val="10"/>
                <c:pt idx="0">
                  <c:v>22</c:v>
                </c:pt>
                <c:pt idx="1">
                  <c:v>61.333333333333336</c:v>
                </c:pt>
                <c:pt idx="2">
                  <c:v>106.66666666666667</c:v>
                </c:pt>
                <c:pt idx="3">
                  <c:v>141.33333333333334</c:v>
                </c:pt>
                <c:pt idx="4">
                  <c:v>213.33333333333334</c:v>
                </c:pt>
                <c:pt idx="5">
                  <c:v>240</c:v>
                </c:pt>
                <c:pt idx="6">
                  <c:v>286.66666666666669</c:v>
                </c:pt>
                <c:pt idx="7">
                  <c:v>320</c:v>
                </c:pt>
                <c:pt idx="8">
                  <c:v>360</c:v>
                </c:pt>
                <c:pt idx="9">
                  <c:v>373.33333333333331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(I_pos)'!$O$36</c:f>
              <c:strCache>
                <c:ptCount val="1"/>
                <c:pt idx="0">
                  <c:v>Ipos_Prm(8%)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(I_pos)'!$P$37:$P$46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1.8856180831641267</c:v>
                  </c:pt>
                  <c:pt idx="2">
                    <c:v>3.7712361663282534</c:v>
                  </c:pt>
                  <c:pt idx="3">
                    <c:v>3.7712361663282534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9.4280904158206322</c:v>
                  </c:pt>
                  <c:pt idx="8">
                    <c:v>9.4280904158206322</c:v>
                  </c:pt>
                  <c:pt idx="9">
                    <c:v>9.4280904158206322</c:v>
                  </c:pt>
                </c:numCache>
              </c:numRef>
            </c:plus>
            <c:minus>
              <c:numRef>
                <c:f>'Análisis de Datos (I_pos)'!$P$37:$P$46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1.8856180831641267</c:v>
                  </c:pt>
                  <c:pt idx="2">
                    <c:v>3.7712361663282534</c:v>
                  </c:pt>
                  <c:pt idx="3">
                    <c:v>3.7712361663282534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9.4280904158206322</c:v>
                  </c:pt>
                  <c:pt idx="8">
                    <c:v>9.4280904158206322</c:v>
                  </c:pt>
                  <c:pt idx="9">
                    <c:v>9.4280904158206322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(I_pos)'!$O$37:$O$46</c:f>
              <c:numCache>
                <c:formatCode>0</c:formatCode>
                <c:ptCount val="10"/>
                <c:pt idx="0">
                  <c:v>16</c:v>
                </c:pt>
                <c:pt idx="1">
                  <c:v>41.333333333333336</c:v>
                </c:pt>
                <c:pt idx="2">
                  <c:v>77.333333333333329</c:v>
                </c:pt>
                <c:pt idx="3">
                  <c:v>98.666666666666671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226.66666666666666</c:v>
                </c:pt>
                <c:pt idx="8">
                  <c:v>246.66666666666666</c:v>
                </c:pt>
                <c:pt idx="9">
                  <c:v>266.66666666666669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72376"/>
        <c:axId val="358174336"/>
      </c:scatterChart>
      <c:valAx>
        <c:axId val="35817237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en decimal del IDAC de 8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74336"/>
        <c:crosses val="autoZero"/>
        <c:crossBetween val="midCat"/>
      </c:valAx>
      <c:valAx>
        <c:axId val="3581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</a:t>
                </a:r>
                <a:r>
                  <a:rPr lang="es-AR" baseline="0"/>
                  <a:t> en uA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7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Ipos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-&gt; RL = 50 k</a:t>
            </a:r>
            <a:r>
              <a:rPr lang="el-G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Ω</a:t>
            </a:r>
            <a:r>
              <a:rPr lang="es-A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para cada DT (16%; 12%; 8%)</a:t>
            </a:r>
            <a:endParaRPr lang="es-AR" sz="12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45555555555555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(I_pos)'!$S$36</c:f>
              <c:strCache>
                <c:ptCount val="1"/>
                <c:pt idx="0">
                  <c:v>Ipos_Prm(16%)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(I_pos)'!$T$37:$T$46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4.9888765156985881</c:v>
                  </c:pt>
                  <c:pt idx="2">
                    <c:v>9.9777530313971763</c:v>
                  </c:pt>
                  <c:pt idx="3">
                    <c:v>9.9777530313971763</c:v>
                  </c:pt>
                  <c:pt idx="4">
                    <c:v>24.944382578492945</c:v>
                  </c:pt>
                  <c:pt idx="5">
                    <c:v>24.944382578492945</c:v>
                  </c:pt>
                  <c:pt idx="6">
                    <c:v>16.329931618554522</c:v>
                  </c:pt>
                  <c:pt idx="7">
                    <c:v>24.944382578492945</c:v>
                  </c:pt>
                  <c:pt idx="8">
                    <c:v>24.944382578492945</c:v>
                  </c:pt>
                  <c:pt idx="9">
                    <c:v>32.659863237109043</c:v>
                  </c:pt>
                </c:numCache>
              </c:numRef>
            </c:plus>
            <c:minus>
              <c:numRef>
                <c:f>'Análisis de Datos (I_pos)'!$T$37:$T$46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4.9888765156985881</c:v>
                  </c:pt>
                  <c:pt idx="2">
                    <c:v>9.9777530313971763</c:v>
                  </c:pt>
                  <c:pt idx="3">
                    <c:v>9.9777530313971763</c:v>
                  </c:pt>
                  <c:pt idx="4">
                    <c:v>24.944382578492945</c:v>
                  </c:pt>
                  <c:pt idx="5">
                    <c:v>24.944382578492945</c:v>
                  </c:pt>
                  <c:pt idx="6">
                    <c:v>16.329931618554522</c:v>
                  </c:pt>
                  <c:pt idx="7">
                    <c:v>24.944382578492945</c:v>
                  </c:pt>
                  <c:pt idx="8">
                    <c:v>24.944382578492945</c:v>
                  </c:pt>
                  <c:pt idx="9">
                    <c:v>32.659863237109043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(I_pos)'!$S$37:$S$46</c:f>
              <c:numCache>
                <c:formatCode>0</c:formatCode>
                <c:ptCount val="10"/>
                <c:pt idx="0">
                  <c:v>28</c:v>
                </c:pt>
                <c:pt idx="1">
                  <c:v>85.333333333333329</c:v>
                </c:pt>
                <c:pt idx="2">
                  <c:v>141.33333333333334</c:v>
                </c:pt>
                <c:pt idx="3">
                  <c:v>194.66666666666666</c:v>
                </c:pt>
                <c:pt idx="4">
                  <c:v>273.33333333333331</c:v>
                </c:pt>
                <c:pt idx="5">
                  <c:v>326.66666666666669</c:v>
                </c:pt>
                <c:pt idx="6">
                  <c:v>380</c:v>
                </c:pt>
                <c:pt idx="7">
                  <c:v>426.66666666666669</c:v>
                </c:pt>
                <c:pt idx="8">
                  <c:v>486.66666666666669</c:v>
                </c:pt>
                <c:pt idx="9">
                  <c:v>540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(I_pos)'!$U$36</c:f>
              <c:strCache>
                <c:ptCount val="1"/>
                <c:pt idx="0">
                  <c:v>Ipos_Prm(12%)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(I_pos)'!$V$37:$V$46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13.199326582148887</c:v>
                  </c:pt>
                  <c:pt idx="2">
                    <c:v>17.281975195754296</c:v>
                  </c:pt>
                  <c:pt idx="3">
                    <c:v>39.732438468670239</c:v>
                  </c:pt>
                  <c:pt idx="4">
                    <c:v>28.284271247461902</c:v>
                  </c:pt>
                  <c:pt idx="5">
                    <c:v>37.712361663282536</c:v>
                  </c:pt>
                  <c:pt idx="6">
                    <c:v>43.204937989385733</c:v>
                  </c:pt>
                  <c:pt idx="7">
                    <c:v>37.712361663282536</c:v>
                  </c:pt>
                  <c:pt idx="8">
                    <c:v>37.712361663282536</c:v>
                  </c:pt>
                  <c:pt idx="9">
                    <c:v>43.204937989385733</c:v>
                  </c:pt>
                </c:numCache>
              </c:numRef>
            </c:plus>
            <c:minus>
              <c:numRef>
                <c:f>'Análisis de Datos (I_pos)'!$V$37:$V$46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13.199326582148887</c:v>
                  </c:pt>
                  <c:pt idx="2">
                    <c:v>17.281975195754296</c:v>
                  </c:pt>
                  <c:pt idx="3">
                    <c:v>39.732438468670239</c:v>
                  </c:pt>
                  <c:pt idx="4">
                    <c:v>28.284271247461902</c:v>
                  </c:pt>
                  <c:pt idx="5">
                    <c:v>37.712361663282536</c:v>
                  </c:pt>
                  <c:pt idx="6">
                    <c:v>43.204937989385733</c:v>
                  </c:pt>
                  <c:pt idx="7">
                    <c:v>37.712361663282536</c:v>
                  </c:pt>
                  <c:pt idx="8">
                    <c:v>37.712361663282536</c:v>
                  </c:pt>
                  <c:pt idx="9">
                    <c:v>43.204937989385733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(I_pos)'!$U$37:$U$46</c:f>
              <c:numCache>
                <c:formatCode>0</c:formatCode>
                <c:ptCount val="10"/>
                <c:pt idx="0">
                  <c:v>22</c:v>
                </c:pt>
                <c:pt idx="1">
                  <c:v>61.333333333333336</c:v>
                </c:pt>
                <c:pt idx="2">
                  <c:v>96</c:v>
                </c:pt>
                <c:pt idx="3">
                  <c:v>144</c:v>
                </c:pt>
                <c:pt idx="4">
                  <c:v>200</c:v>
                </c:pt>
                <c:pt idx="5">
                  <c:v>226.66666666666666</c:v>
                </c:pt>
                <c:pt idx="6">
                  <c:v>260</c:v>
                </c:pt>
                <c:pt idx="7">
                  <c:v>306.66666666666669</c:v>
                </c:pt>
                <c:pt idx="8">
                  <c:v>326.66666666666669</c:v>
                </c:pt>
                <c:pt idx="9">
                  <c:v>360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(I_pos)'!$W$36</c:f>
              <c:strCache>
                <c:ptCount val="1"/>
                <c:pt idx="0">
                  <c:v>Ipos_Prm(8%)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(I_pos)'!$X$37:$X$46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3.7712361663282534</c:v>
                  </c:pt>
                  <c:pt idx="2">
                    <c:v>3.7712361663282534</c:v>
                  </c:pt>
                  <c:pt idx="3">
                    <c:v>6.5319726474218083</c:v>
                  </c:pt>
                  <c:pt idx="4">
                    <c:v>16.329931618554522</c:v>
                  </c:pt>
                  <c:pt idx="5">
                    <c:v>18.856180831641268</c:v>
                  </c:pt>
                  <c:pt idx="6">
                    <c:v>18.856180831641268</c:v>
                  </c:pt>
                  <c:pt idx="7">
                    <c:v>18.856180831641268</c:v>
                  </c:pt>
                  <c:pt idx="8">
                    <c:v>18.856180831641264</c:v>
                  </c:pt>
                  <c:pt idx="9">
                    <c:v>18.856180831641264</c:v>
                  </c:pt>
                </c:numCache>
              </c:numRef>
            </c:plus>
            <c:minus>
              <c:numRef>
                <c:f>'Análisis de Datos (I_pos)'!$X$37:$X$46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3.7712361663282534</c:v>
                  </c:pt>
                  <c:pt idx="2">
                    <c:v>3.7712361663282534</c:v>
                  </c:pt>
                  <c:pt idx="3">
                    <c:v>6.5319726474218083</c:v>
                  </c:pt>
                  <c:pt idx="4">
                    <c:v>16.329931618554522</c:v>
                  </c:pt>
                  <c:pt idx="5">
                    <c:v>18.856180831641268</c:v>
                  </c:pt>
                  <c:pt idx="6">
                    <c:v>18.856180831641268</c:v>
                  </c:pt>
                  <c:pt idx="7">
                    <c:v>18.856180831641268</c:v>
                  </c:pt>
                  <c:pt idx="8">
                    <c:v>18.856180831641264</c:v>
                  </c:pt>
                  <c:pt idx="9">
                    <c:v>18.856180831641264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(I_pos)'!$W$37:$W$46</c:f>
              <c:numCache>
                <c:formatCode>0</c:formatCode>
                <c:ptCount val="10"/>
                <c:pt idx="0">
                  <c:v>18</c:v>
                </c:pt>
                <c:pt idx="1">
                  <c:v>45.333333333333336</c:v>
                </c:pt>
                <c:pt idx="2">
                  <c:v>77.333333333333329</c:v>
                </c:pt>
                <c:pt idx="3">
                  <c:v>104</c:v>
                </c:pt>
                <c:pt idx="4">
                  <c:v>160</c:v>
                </c:pt>
                <c:pt idx="5">
                  <c:v>186.66666666666666</c:v>
                </c:pt>
                <c:pt idx="6">
                  <c:v>206.66666666666666</c:v>
                </c:pt>
                <c:pt idx="7">
                  <c:v>226.66666666666666</c:v>
                </c:pt>
                <c:pt idx="8">
                  <c:v>266.66666666666669</c:v>
                </c:pt>
                <c:pt idx="9">
                  <c:v>286.66666666666669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70416"/>
        <c:axId val="358171984"/>
      </c:scatterChart>
      <c:valAx>
        <c:axId val="35817041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en decimal del IDAC de 8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71984"/>
        <c:crosses val="autoZero"/>
        <c:crossBetween val="midCat"/>
      </c:valAx>
      <c:valAx>
        <c:axId val="3581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</a:t>
                </a:r>
                <a:r>
                  <a:rPr lang="es-AR" baseline="0"/>
                  <a:t> en uA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Promedio </a:t>
            </a:r>
            <a:r>
              <a:rPr lang="es-AR" sz="1200" b="1" i="1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general para las tres RL 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para cada DT (</a:t>
            </a:r>
            <a:r>
              <a:rPr lang="es-AR" sz="1200" b="1" i="1" baseline="0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16%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; </a:t>
            </a:r>
            <a:r>
              <a:rPr lang="es-AR" sz="1200" b="1" i="1" baseline="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12%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; </a:t>
            </a:r>
            <a:r>
              <a:rPr lang="es-AR" sz="1200" b="1" i="1" baseline="0">
                <a:solidFill>
                  <a:srgbClr val="00B05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8%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s-AR" sz="12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45555555555555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(I_pos)'!$K$64</c:f>
              <c:strCache>
                <c:ptCount val="1"/>
                <c:pt idx="0">
                  <c:v>Ipos_PrmG(16%)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(I_pos)'!$L$65:$L$74</c:f>
                <c:numCache>
                  <c:formatCode>General</c:formatCode>
                  <c:ptCount val="10"/>
                  <c:pt idx="0">
                    <c:v>2.7397395568751004</c:v>
                  </c:pt>
                  <c:pt idx="1">
                    <c:v>4.1216082202203133</c:v>
                  </c:pt>
                  <c:pt idx="2">
                    <c:v>9.2376043070340117</c:v>
                  </c:pt>
                  <c:pt idx="3">
                    <c:v>11.589693164804707</c:v>
                  </c:pt>
                  <c:pt idx="4">
                    <c:v>21.081851067789199</c:v>
                  </c:pt>
                  <c:pt idx="5">
                    <c:v>19.116278371205837</c:v>
                  </c:pt>
                  <c:pt idx="6">
                    <c:v>16.629588385661961</c:v>
                  </c:pt>
                  <c:pt idx="7">
                    <c:v>20.608041101101566</c:v>
                  </c:pt>
                  <c:pt idx="8">
                    <c:v>20.608041101101566</c:v>
                  </c:pt>
                  <c:pt idx="9">
                    <c:v>25.141574442188357</c:v>
                  </c:pt>
                </c:numCache>
              </c:numRef>
            </c:plus>
            <c:minus>
              <c:numRef>
                <c:f>'Análisis de Datos (I_pos)'!$L$65:$L$74</c:f>
                <c:numCache>
                  <c:formatCode>General</c:formatCode>
                  <c:ptCount val="10"/>
                  <c:pt idx="0">
                    <c:v>2.7397395568751004</c:v>
                  </c:pt>
                  <c:pt idx="1">
                    <c:v>4.1216082202203133</c:v>
                  </c:pt>
                  <c:pt idx="2">
                    <c:v>9.2376043070340117</c:v>
                  </c:pt>
                  <c:pt idx="3">
                    <c:v>11.589693164804707</c:v>
                  </c:pt>
                  <c:pt idx="4">
                    <c:v>21.081851067789199</c:v>
                  </c:pt>
                  <c:pt idx="5">
                    <c:v>19.116278371205837</c:v>
                  </c:pt>
                  <c:pt idx="6">
                    <c:v>16.629588385661961</c:v>
                  </c:pt>
                  <c:pt idx="7">
                    <c:v>20.608041101101566</c:v>
                  </c:pt>
                  <c:pt idx="8">
                    <c:v>20.608041101101566</c:v>
                  </c:pt>
                  <c:pt idx="9">
                    <c:v>25.141574442188357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(I_pos)'!$J$65:$J$74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(I_pos)'!$K$65:$K$74</c:f>
              <c:numCache>
                <c:formatCode>0.0</c:formatCode>
                <c:ptCount val="10"/>
                <c:pt idx="0">
                  <c:v>29.777777777777775</c:v>
                </c:pt>
                <c:pt idx="1">
                  <c:v>87.1111111111111</c:v>
                </c:pt>
                <c:pt idx="2">
                  <c:v>146.66666666666666</c:v>
                </c:pt>
                <c:pt idx="3">
                  <c:v>200.88888888888889</c:v>
                </c:pt>
                <c:pt idx="4">
                  <c:v>286.66666666666669</c:v>
                </c:pt>
                <c:pt idx="5">
                  <c:v>331.11111111111114</c:v>
                </c:pt>
                <c:pt idx="6">
                  <c:v>391.11111111111109</c:v>
                </c:pt>
                <c:pt idx="7">
                  <c:v>435.5555555555556</c:v>
                </c:pt>
                <c:pt idx="8">
                  <c:v>495.5555555555556</c:v>
                </c:pt>
                <c:pt idx="9">
                  <c:v>548.88888888888891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(I_pos)'!$M$64</c:f>
              <c:strCache>
                <c:ptCount val="1"/>
                <c:pt idx="0">
                  <c:v>Ineg_PrmG(12%)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(I_pos)'!$N$65:$N$74</c:f>
                <c:numCache>
                  <c:formatCode>General</c:formatCode>
                  <c:ptCount val="10"/>
                  <c:pt idx="0">
                    <c:v>2.4545246704860579</c:v>
                  </c:pt>
                  <c:pt idx="1">
                    <c:v>9.4490185002085774</c:v>
                  </c:pt>
                  <c:pt idx="2">
                    <c:v>14.979821818980193</c:v>
                  </c:pt>
                  <c:pt idx="3">
                    <c:v>26.784922974789978</c:v>
                  </c:pt>
                  <c:pt idx="4">
                    <c:v>23.306863292670034</c:v>
                  </c:pt>
                  <c:pt idx="5">
                    <c:v>31.894889098682942</c:v>
                  </c:pt>
                  <c:pt idx="6">
                    <c:v>41.573970964154903</c:v>
                  </c:pt>
                  <c:pt idx="7">
                    <c:v>40.855058468556081</c:v>
                  </c:pt>
                  <c:pt idx="8">
                    <c:v>43.319085976928726</c:v>
                  </c:pt>
                  <c:pt idx="9">
                    <c:v>43.997755273829625</c:v>
                  </c:pt>
                </c:numCache>
              </c:numRef>
            </c:plus>
            <c:minus>
              <c:numRef>
                <c:f>'Análisis de Datos (I_pos)'!$L$65:$L$74</c:f>
                <c:numCache>
                  <c:formatCode>General</c:formatCode>
                  <c:ptCount val="10"/>
                  <c:pt idx="0">
                    <c:v>2.7397395568751004</c:v>
                  </c:pt>
                  <c:pt idx="1">
                    <c:v>4.1216082202203133</c:v>
                  </c:pt>
                  <c:pt idx="2">
                    <c:v>9.2376043070340117</c:v>
                  </c:pt>
                  <c:pt idx="3">
                    <c:v>11.589693164804707</c:v>
                  </c:pt>
                  <c:pt idx="4">
                    <c:v>21.081851067789199</c:v>
                  </c:pt>
                  <c:pt idx="5">
                    <c:v>19.116278371205837</c:v>
                  </c:pt>
                  <c:pt idx="6">
                    <c:v>16.629588385661961</c:v>
                  </c:pt>
                  <c:pt idx="7">
                    <c:v>20.608041101101566</c:v>
                  </c:pt>
                  <c:pt idx="8">
                    <c:v>20.608041101101566</c:v>
                  </c:pt>
                  <c:pt idx="9">
                    <c:v>25.141574442188357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(I_pos)'!$J$65:$J$74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(I_pos)'!$M$65:$M$74</c:f>
              <c:numCache>
                <c:formatCode>0</c:formatCode>
                <c:ptCount val="10"/>
                <c:pt idx="0">
                  <c:v>22.444444444444443</c:v>
                </c:pt>
                <c:pt idx="1">
                  <c:v>61.777777777777779</c:v>
                </c:pt>
                <c:pt idx="2">
                  <c:v>102.22222222222223</c:v>
                </c:pt>
                <c:pt idx="3">
                  <c:v>143.11111111111111</c:v>
                </c:pt>
                <c:pt idx="4">
                  <c:v>208.88888888888891</c:v>
                </c:pt>
                <c:pt idx="5">
                  <c:v>237.77777777777774</c:v>
                </c:pt>
                <c:pt idx="6">
                  <c:v>277.77777777777777</c:v>
                </c:pt>
                <c:pt idx="7">
                  <c:v>315.5555555555556</c:v>
                </c:pt>
                <c:pt idx="8">
                  <c:v>348.88888888888891</c:v>
                </c:pt>
                <c:pt idx="9">
                  <c:v>375.55555555555549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(I_pos)'!$G$36</c:f>
              <c:strCache>
                <c:ptCount val="1"/>
                <c:pt idx="0">
                  <c:v>Ipos_Prm(8%)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(I_pos)'!$P$65:$P$74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3.1426968052735447</c:v>
                  </c:pt>
                  <c:pt idx="2">
                    <c:v>3.975231959999626</c:v>
                  </c:pt>
                  <c:pt idx="3">
                    <c:v>6.5319726474218083</c:v>
                  </c:pt>
                  <c:pt idx="4">
                    <c:v>14.619452625243136</c:v>
                  </c:pt>
                  <c:pt idx="5">
                    <c:v>18.324913891634047</c:v>
                  </c:pt>
                  <c:pt idx="6">
                    <c:v>18.324913891634047</c:v>
                  </c:pt>
                  <c:pt idx="7">
                    <c:v>16.629588385661961</c:v>
                  </c:pt>
                  <c:pt idx="8">
                    <c:v>17.497795275581801</c:v>
                  </c:pt>
                  <c:pt idx="9">
                    <c:v>17.497795275581801</c:v>
                  </c:pt>
                </c:numCache>
              </c:numRef>
            </c:plus>
            <c:minus>
              <c:numRef>
                <c:f>'Análisis de Datos (I_pos)'!$P$65:$P$74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3.1426968052735447</c:v>
                  </c:pt>
                  <c:pt idx="2">
                    <c:v>3.975231959999626</c:v>
                  </c:pt>
                  <c:pt idx="3">
                    <c:v>6.5319726474218083</c:v>
                  </c:pt>
                  <c:pt idx="4">
                    <c:v>14.619452625243136</c:v>
                  </c:pt>
                  <c:pt idx="5">
                    <c:v>18.324913891634047</c:v>
                  </c:pt>
                  <c:pt idx="6">
                    <c:v>18.324913891634047</c:v>
                  </c:pt>
                  <c:pt idx="7">
                    <c:v>16.629588385661961</c:v>
                  </c:pt>
                  <c:pt idx="8">
                    <c:v>17.497795275581801</c:v>
                  </c:pt>
                  <c:pt idx="9">
                    <c:v>17.497795275581801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(I_pos)'!$O$65:$O$74</c:f>
              <c:numCache>
                <c:formatCode>0</c:formatCode>
                <c:ptCount val="10"/>
                <c:pt idx="0">
                  <c:v>16.666666666666668</c:v>
                </c:pt>
                <c:pt idx="1">
                  <c:v>43.111111111111114</c:v>
                </c:pt>
                <c:pt idx="2">
                  <c:v>75.555555555555543</c:v>
                </c:pt>
                <c:pt idx="3">
                  <c:v>98.666666666666671</c:v>
                </c:pt>
                <c:pt idx="4">
                  <c:v>154.2222222222222</c:v>
                </c:pt>
                <c:pt idx="5">
                  <c:v>184.44444444444443</c:v>
                </c:pt>
                <c:pt idx="6">
                  <c:v>204.44444444444443</c:v>
                </c:pt>
                <c:pt idx="7">
                  <c:v>228.88888888888889</c:v>
                </c:pt>
                <c:pt idx="8">
                  <c:v>257.77777777777777</c:v>
                </c:pt>
                <c:pt idx="9">
                  <c:v>277.77777777777783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30704"/>
        <c:axId val="353531488"/>
      </c:scatterChart>
      <c:valAx>
        <c:axId val="353530704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en decimal del IDAC de 8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531488"/>
        <c:crosses val="autoZero"/>
        <c:crossBetween val="midCat"/>
      </c:valAx>
      <c:valAx>
        <c:axId val="353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</a:t>
                </a:r>
                <a:r>
                  <a:rPr lang="es-AR" baseline="0"/>
                  <a:t> en uA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53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1" baseline="0">
                <a:solidFill>
                  <a:schemeClr val="tx1"/>
                </a:solidFill>
                <a:effectLst/>
              </a:rPr>
              <a:t>Ineg promedio para cada RL  </a:t>
            </a:r>
          </a:p>
          <a:p>
            <a:pPr>
              <a:defRPr/>
            </a:pPr>
            <a:r>
              <a:rPr lang="es-AR" sz="1600" b="1" i="1" baseline="0">
                <a:solidFill>
                  <a:schemeClr val="tx1"/>
                </a:solidFill>
                <a:effectLst/>
              </a:rPr>
              <a:t>(50 k</a:t>
            </a:r>
            <a:r>
              <a:rPr lang="el-GR" sz="1600" b="1" i="1" baseline="0">
                <a:solidFill>
                  <a:schemeClr val="tx1"/>
                </a:solidFill>
                <a:effectLst/>
              </a:rPr>
              <a:t>Ω</a:t>
            </a:r>
            <a:r>
              <a:rPr lang="es-AR" sz="1600" b="1" i="1" baseline="0">
                <a:solidFill>
                  <a:schemeClr val="tx1"/>
                </a:solidFill>
                <a:effectLst/>
              </a:rPr>
              <a:t>; 75 k</a:t>
            </a:r>
            <a:r>
              <a:rPr lang="el-GR" sz="1600" b="1" i="1" u="none" strike="noStrike" baseline="0">
                <a:solidFill>
                  <a:schemeClr val="tx1"/>
                </a:solidFill>
                <a:effectLst/>
              </a:rPr>
              <a:t>Ω</a:t>
            </a:r>
            <a:r>
              <a:rPr lang="es-AR" sz="1600" b="1" i="1" u="none" strike="noStrike" baseline="0">
                <a:solidFill>
                  <a:schemeClr val="tx1"/>
                </a:solidFill>
                <a:effectLst/>
              </a:rPr>
              <a:t>; 100k</a:t>
            </a:r>
            <a:r>
              <a:rPr lang="el-GR" sz="1600" b="1" i="1" u="none" strike="noStrike" baseline="0">
                <a:solidFill>
                  <a:schemeClr val="tx1"/>
                </a:solidFill>
                <a:effectLst/>
              </a:rPr>
              <a:t>Ω</a:t>
            </a:r>
            <a:r>
              <a:rPr lang="es-AR" sz="1600" b="1" i="1" u="none" strike="noStrike" baseline="0">
                <a:solidFill>
                  <a:schemeClr val="tx1"/>
                </a:solidFill>
                <a:effectLst/>
              </a:rPr>
              <a:t>)</a:t>
            </a:r>
            <a:r>
              <a:rPr lang="es-AR" sz="1600" b="1" i="1" baseline="0">
                <a:solidFill>
                  <a:schemeClr val="tx1"/>
                </a:solidFill>
                <a:effectLst/>
              </a:rPr>
              <a:t> </a:t>
            </a:r>
            <a:endParaRPr lang="es-AR" sz="12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40861111111111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(I_neg)'!$C$49</c:f>
              <c:strCache>
                <c:ptCount val="1"/>
                <c:pt idx="0">
                  <c:v>100k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(I_neg)'!$D$50:$D$59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7.3029674334022143</c:v>
                  </c:pt>
                  <c:pt idx="2">
                    <c:v>10.056629776875344</c:v>
                  </c:pt>
                  <c:pt idx="3">
                    <c:v>14.229164972072999</c:v>
                  </c:pt>
                  <c:pt idx="4">
                    <c:v>24.037008503093261</c:v>
                  </c:pt>
                  <c:pt idx="5">
                    <c:v>34.995590551163609</c:v>
                  </c:pt>
                  <c:pt idx="6">
                    <c:v>33.993463423951894</c:v>
                  </c:pt>
                  <c:pt idx="7">
                    <c:v>33.701668640229116</c:v>
                  </c:pt>
                  <c:pt idx="8">
                    <c:v>35.276684147527874</c:v>
                  </c:pt>
                  <c:pt idx="9">
                    <c:v>36.514837167011073</c:v>
                  </c:pt>
                </c:numCache>
              </c:numRef>
            </c:plus>
            <c:minus>
              <c:numRef>
                <c:f>'Análisis de Datos (I_neg)'!$D$50:$D$59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7.3029674334022143</c:v>
                  </c:pt>
                  <c:pt idx="2">
                    <c:v>10.056629776875344</c:v>
                  </c:pt>
                  <c:pt idx="3">
                    <c:v>14.229164972072999</c:v>
                  </c:pt>
                  <c:pt idx="4">
                    <c:v>24.037008503093261</c:v>
                  </c:pt>
                  <c:pt idx="5">
                    <c:v>34.995590551163609</c:v>
                  </c:pt>
                  <c:pt idx="6">
                    <c:v>33.993463423951894</c:v>
                  </c:pt>
                  <c:pt idx="7">
                    <c:v>33.701668640229116</c:v>
                  </c:pt>
                  <c:pt idx="8">
                    <c:v>35.276684147527874</c:v>
                  </c:pt>
                  <c:pt idx="9">
                    <c:v>36.514837167011073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(I_neg)'!$B$50:$B$59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(I_neg)'!$C$50:$C$59</c:f>
              <c:numCache>
                <c:formatCode>0</c:formatCode>
                <c:ptCount val="10"/>
                <c:pt idx="0">
                  <c:v>145.33333333333334</c:v>
                </c:pt>
                <c:pt idx="1">
                  <c:v>442.66666666666669</c:v>
                </c:pt>
                <c:pt idx="2">
                  <c:v>748.44444444444434</c:v>
                </c:pt>
                <c:pt idx="3">
                  <c:v>1055.5555555555554</c:v>
                </c:pt>
                <c:pt idx="4">
                  <c:v>1343.3333333333333</c:v>
                </c:pt>
                <c:pt idx="5">
                  <c:v>1644.4444444444443</c:v>
                </c:pt>
                <c:pt idx="6">
                  <c:v>1953.3333333333333</c:v>
                </c:pt>
                <c:pt idx="7">
                  <c:v>2255.5555555555552</c:v>
                </c:pt>
                <c:pt idx="8">
                  <c:v>2566.6666666666665</c:v>
                </c:pt>
                <c:pt idx="9">
                  <c:v>2860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(I_neg)'!$E$49</c:f>
              <c:strCache>
                <c:ptCount val="1"/>
                <c:pt idx="0">
                  <c:v>75k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(I_neg)'!$F$50:$F$59</c:f>
                <c:numCache>
                  <c:formatCode>General</c:formatCode>
                  <c:ptCount val="10"/>
                  <c:pt idx="0">
                    <c:v>3.6514837167011072</c:v>
                  </c:pt>
                  <c:pt idx="1">
                    <c:v>3.823255674241167</c:v>
                  </c:pt>
                  <c:pt idx="2">
                    <c:v>7.9504639199992537</c:v>
                  </c:pt>
                  <c:pt idx="3">
                    <c:v>8.1649658092772608</c:v>
                  </c:pt>
                  <c:pt idx="4">
                    <c:v>13.333333333333334</c:v>
                  </c:pt>
                  <c:pt idx="5">
                    <c:v>21.081851067789191</c:v>
                  </c:pt>
                  <c:pt idx="6">
                    <c:v>21.314806770278754</c:v>
                  </c:pt>
                  <c:pt idx="7">
                    <c:v>25.141574442188357</c:v>
                  </c:pt>
                  <c:pt idx="8">
                    <c:v>27.744869395579748</c:v>
                  </c:pt>
                  <c:pt idx="9">
                    <c:v>24.944382578492945</c:v>
                  </c:pt>
                </c:numCache>
              </c:numRef>
            </c:plus>
            <c:minus>
              <c:numRef>
                <c:f>'Análisis de Datos (I_neg)'!$F$50:$F$59</c:f>
                <c:numCache>
                  <c:formatCode>General</c:formatCode>
                  <c:ptCount val="10"/>
                  <c:pt idx="0">
                    <c:v>3.6514837167011072</c:v>
                  </c:pt>
                  <c:pt idx="1">
                    <c:v>3.823255674241167</c:v>
                  </c:pt>
                  <c:pt idx="2">
                    <c:v>7.9504639199992537</c:v>
                  </c:pt>
                  <c:pt idx="3">
                    <c:v>8.1649658092772608</c:v>
                  </c:pt>
                  <c:pt idx="4">
                    <c:v>13.333333333333334</c:v>
                  </c:pt>
                  <c:pt idx="5">
                    <c:v>21.081851067789191</c:v>
                  </c:pt>
                  <c:pt idx="6">
                    <c:v>21.314806770278754</c:v>
                  </c:pt>
                  <c:pt idx="7">
                    <c:v>25.141574442188357</c:v>
                  </c:pt>
                  <c:pt idx="8">
                    <c:v>27.744869395579748</c:v>
                  </c:pt>
                  <c:pt idx="9">
                    <c:v>24.944382578492945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(I_neg)'!$B$50:$B$59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(I_neg)'!$E$50:$E$59</c:f>
              <c:numCache>
                <c:formatCode>0</c:formatCode>
                <c:ptCount val="10"/>
                <c:pt idx="0">
                  <c:v>147.33333333333334</c:v>
                </c:pt>
                <c:pt idx="1">
                  <c:v>445.77777777777777</c:v>
                </c:pt>
                <c:pt idx="2">
                  <c:v>751.1111111111112</c:v>
                </c:pt>
                <c:pt idx="3">
                  <c:v>1060</c:v>
                </c:pt>
                <c:pt idx="4">
                  <c:v>1353.3333333333333</c:v>
                </c:pt>
                <c:pt idx="5">
                  <c:v>1653.3333333333333</c:v>
                </c:pt>
                <c:pt idx="6">
                  <c:v>1971.1111111111111</c:v>
                </c:pt>
                <c:pt idx="7">
                  <c:v>2268.8888888888887</c:v>
                </c:pt>
                <c:pt idx="8">
                  <c:v>2578</c:v>
                </c:pt>
                <c:pt idx="9">
                  <c:v>2886.6666666666665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(I_neg)'!$G$49</c:f>
              <c:strCache>
                <c:ptCount val="1"/>
                <c:pt idx="0">
                  <c:v>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(I_neg)'!$H$50:$H$59</c:f>
                <c:numCache>
                  <c:formatCode>General</c:formatCode>
                  <c:ptCount val="10"/>
                  <c:pt idx="0">
                    <c:v>5.5777335102271701</c:v>
                  </c:pt>
                  <c:pt idx="1">
                    <c:v>16.086187618536762</c:v>
                  </c:pt>
                  <c:pt idx="2">
                    <c:v>25.608640517134106</c:v>
                  </c:pt>
                  <c:pt idx="3">
                    <c:v>41.365578819969521</c:v>
                  </c:pt>
                  <c:pt idx="4">
                    <c:v>56.916659888291989</c:v>
                  </c:pt>
                  <c:pt idx="5">
                    <c:v>62.617790238246094</c:v>
                  </c:pt>
                  <c:pt idx="6">
                    <c:v>74.236858171066956</c:v>
                  </c:pt>
                  <c:pt idx="7">
                    <c:v>81.16436607888744</c:v>
                  </c:pt>
                  <c:pt idx="8">
                    <c:v>87.939373055152799</c:v>
                  </c:pt>
                  <c:pt idx="9">
                    <c:v>102.4634834079867</c:v>
                  </c:pt>
                </c:numCache>
              </c:numRef>
            </c:plus>
            <c:minus>
              <c:numRef>
                <c:f>'Análisis de Datos (I_neg)'!$H$50:$H$59</c:f>
                <c:numCache>
                  <c:formatCode>General</c:formatCode>
                  <c:ptCount val="10"/>
                  <c:pt idx="0">
                    <c:v>5.5777335102271701</c:v>
                  </c:pt>
                  <c:pt idx="1">
                    <c:v>16.086187618536762</c:v>
                  </c:pt>
                  <c:pt idx="2">
                    <c:v>25.608640517134106</c:v>
                  </c:pt>
                  <c:pt idx="3">
                    <c:v>41.365578819969521</c:v>
                  </c:pt>
                  <c:pt idx="4">
                    <c:v>56.916659888291989</c:v>
                  </c:pt>
                  <c:pt idx="5">
                    <c:v>62.617790238246094</c:v>
                  </c:pt>
                  <c:pt idx="6">
                    <c:v>74.236858171066956</c:v>
                  </c:pt>
                  <c:pt idx="7">
                    <c:v>81.16436607888744</c:v>
                  </c:pt>
                  <c:pt idx="8">
                    <c:v>87.939373055152799</c:v>
                  </c:pt>
                  <c:pt idx="9">
                    <c:v>102.4634834079867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(I_neg)'!$B$50:$B$59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(I_neg)'!$G$50:$G$59</c:f>
              <c:numCache>
                <c:formatCode>0</c:formatCode>
                <c:ptCount val="10"/>
                <c:pt idx="0">
                  <c:v>153.33333333333334</c:v>
                </c:pt>
                <c:pt idx="1">
                  <c:v>463.11111111111109</c:v>
                </c:pt>
                <c:pt idx="2">
                  <c:v>787.55555555555566</c:v>
                </c:pt>
                <c:pt idx="3">
                  <c:v>1096.6666666666667</c:v>
                </c:pt>
                <c:pt idx="4">
                  <c:v>1402.2222222222219</c:v>
                </c:pt>
                <c:pt idx="5">
                  <c:v>1711.1111111111111</c:v>
                </c:pt>
                <c:pt idx="6">
                  <c:v>2033.3333333333333</c:v>
                </c:pt>
                <c:pt idx="7">
                  <c:v>2351.1111111111113</c:v>
                </c:pt>
                <c:pt idx="8">
                  <c:v>2666.6666666666665</c:v>
                </c:pt>
                <c:pt idx="9">
                  <c:v>2971.1111111111113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31880"/>
        <c:axId val="353535016"/>
      </c:scatterChart>
      <c:valAx>
        <c:axId val="353531880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decimas del IDAC de 8</a:t>
                </a:r>
                <a:r>
                  <a:rPr lang="es-AR" baseline="0"/>
                  <a:t> bits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535016"/>
        <c:crosses val="autoZero"/>
        <c:crossBetween val="midCat"/>
      </c:valAx>
      <c:valAx>
        <c:axId val="3535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</a:t>
                </a:r>
                <a:r>
                  <a:rPr lang="es-AR" baseline="0"/>
                  <a:t> en uA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53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Promedio general de Ineg en función del IDAC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(I_neg)'!$I$49</c:f>
              <c:strCache>
                <c:ptCount val="1"/>
                <c:pt idx="0">
                  <c:v>Ineg_PrmG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67353832163123"/>
                  <c:y val="3.41271877622707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chemeClr val="tx1"/>
                        </a:solidFill>
                      </a:rPr>
                      <a:t>Io = 12.263 uA*IDAC - 160.58 uA</a:t>
                    </a:r>
                    <a:br>
                      <a:rPr lang="en-US" sz="1050" b="1" baseline="0">
                        <a:solidFill>
                          <a:schemeClr val="tx1"/>
                        </a:solidFill>
                      </a:rPr>
                    </a:br>
                    <a:r>
                      <a:rPr lang="en-US" sz="1050" b="1" baseline="0">
                        <a:solidFill>
                          <a:schemeClr val="tx1"/>
                        </a:solidFill>
                      </a:rPr>
                      <a:t>R² = 1</a:t>
                    </a:r>
                    <a:endParaRPr lang="en-US" sz="1050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(I_neg)'!$J$50:$J$59</c:f>
                <c:numCache>
                  <c:formatCode>General</c:formatCode>
                  <c:ptCount val="10"/>
                  <c:pt idx="0">
                    <c:v>5.3333333333333348</c:v>
                  </c:pt>
                  <c:pt idx="1">
                    <c:v>13.776981259333535</c:v>
                  </c:pt>
                  <c:pt idx="2">
                    <c:v>24.325186076176344</c:v>
                  </c:pt>
                  <c:pt idx="3">
                    <c:v>31.614099752404886</c:v>
                  </c:pt>
                  <c:pt idx="4">
                    <c:v>44.650755719053386</c:v>
                  </c:pt>
                  <c:pt idx="5">
                    <c:v>52.315388394102449</c:v>
                  </c:pt>
                  <c:pt idx="6">
                    <c:v>59.582452006489497</c:v>
                  </c:pt>
                  <c:pt idx="7">
                    <c:v>67.606543461360801</c:v>
                  </c:pt>
                  <c:pt idx="8">
                    <c:v>72.443762777979018</c:v>
                  </c:pt>
                  <c:pt idx="9">
                    <c:v>79.965699093736859</c:v>
                  </c:pt>
                </c:numCache>
              </c:numRef>
            </c:plus>
            <c:minus>
              <c:numRef>
                <c:f>'Análisis de Datos (I_neg)'!$J$50:$J$59</c:f>
                <c:numCache>
                  <c:formatCode>General</c:formatCode>
                  <c:ptCount val="10"/>
                  <c:pt idx="0">
                    <c:v>5.3333333333333348</c:v>
                  </c:pt>
                  <c:pt idx="1">
                    <c:v>13.776981259333535</c:v>
                  </c:pt>
                  <c:pt idx="2">
                    <c:v>24.325186076176344</c:v>
                  </c:pt>
                  <c:pt idx="3">
                    <c:v>31.614099752404886</c:v>
                  </c:pt>
                  <c:pt idx="4">
                    <c:v>44.650755719053386</c:v>
                  </c:pt>
                  <c:pt idx="5">
                    <c:v>52.315388394102449</c:v>
                  </c:pt>
                  <c:pt idx="6">
                    <c:v>59.582452006489497</c:v>
                  </c:pt>
                  <c:pt idx="7">
                    <c:v>67.606543461360801</c:v>
                  </c:pt>
                  <c:pt idx="8">
                    <c:v>72.443762777979018</c:v>
                  </c:pt>
                  <c:pt idx="9">
                    <c:v>79.965699093736859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(I_neg)'!$B$50:$B$59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(I_neg)'!$I$50:$I$59</c:f>
              <c:numCache>
                <c:formatCode>0</c:formatCode>
                <c:ptCount val="10"/>
                <c:pt idx="0">
                  <c:v>148.66666666666666</c:v>
                </c:pt>
                <c:pt idx="1">
                  <c:v>450.51851851851853</c:v>
                </c:pt>
                <c:pt idx="2">
                  <c:v>762.37037037037044</c:v>
                </c:pt>
                <c:pt idx="3">
                  <c:v>1070.7407407407409</c:v>
                </c:pt>
                <c:pt idx="4">
                  <c:v>1366.2962962962963</c:v>
                </c:pt>
                <c:pt idx="5">
                  <c:v>1669.6296296296296</c:v>
                </c:pt>
                <c:pt idx="6">
                  <c:v>1985.9259259259259</c:v>
                </c:pt>
                <c:pt idx="7">
                  <c:v>2291.8518518518517</c:v>
                </c:pt>
                <c:pt idx="8">
                  <c:v>2603.7777777777774</c:v>
                </c:pt>
                <c:pt idx="9">
                  <c:v>2905.9259259259256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35408"/>
        <c:axId val="353533840"/>
      </c:scatterChart>
      <c:valAx>
        <c:axId val="353535408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decimal del IDAC de 8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533840"/>
        <c:crosses val="autoZero"/>
        <c:crossBetween val="midCat"/>
      </c:valAx>
      <c:valAx>
        <c:axId val="353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Corrientes en uA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53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739588</xdr:colOff>
      <xdr:row>82</xdr:row>
      <xdr:rowOff>23532</xdr:rowOff>
    </xdr:from>
    <xdr:to>
      <xdr:col>16</xdr:col>
      <xdr:colOff>930088</xdr:colOff>
      <xdr:row>99</xdr:row>
      <xdr:rowOff>33618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106454</xdr:colOff>
      <xdr:row>121</xdr:row>
      <xdr:rowOff>101973</xdr:rowOff>
    </xdr:from>
    <xdr:to>
      <xdr:col>16</xdr:col>
      <xdr:colOff>11205</xdr:colOff>
      <xdr:row>140</xdr:row>
      <xdr:rowOff>22411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536762</xdr:colOff>
      <xdr:row>47</xdr:row>
      <xdr:rowOff>23531</xdr:rowOff>
    </xdr:from>
    <xdr:to>
      <xdr:col>14</xdr:col>
      <xdr:colOff>590551</xdr:colOff>
      <xdr:row>61</xdr:row>
      <xdr:rowOff>77319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47</xdr:row>
      <xdr:rowOff>38100</xdr:rowOff>
    </xdr:from>
    <xdr:to>
      <xdr:col>22</xdr:col>
      <xdr:colOff>201707</xdr:colOff>
      <xdr:row>61</xdr:row>
      <xdr:rowOff>80683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647701</xdr:colOff>
      <xdr:row>47</xdr:row>
      <xdr:rowOff>65315</xdr:rowOff>
    </xdr:from>
    <xdr:to>
      <xdr:col>29</xdr:col>
      <xdr:colOff>430309</xdr:colOff>
      <xdr:row>61</xdr:row>
      <xdr:rowOff>107898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235326</xdr:colOff>
      <xdr:row>62</xdr:row>
      <xdr:rowOff>67234</xdr:rowOff>
    </xdr:from>
    <xdr:to>
      <xdr:col>24</xdr:col>
      <xdr:colOff>381002</xdr:colOff>
      <xdr:row>76</xdr:row>
      <xdr:rowOff>121022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563299</xdr:colOff>
      <xdr:row>47</xdr:row>
      <xdr:rowOff>7486</xdr:rowOff>
    </xdr:from>
    <xdr:to>
      <xdr:col>15</xdr:col>
      <xdr:colOff>240825</xdr:colOff>
      <xdr:row>63</xdr:row>
      <xdr:rowOff>98815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344199</xdr:colOff>
      <xdr:row>47</xdr:row>
      <xdr:rowOff>76403</xdr:rowOff>
    </xdr:from>
    <xdr:to>
      <xdr:col>22</xdr:col>
      <xdr:colOff>530368</xdr:colOff>
      <xdr:row>62</xdr:row>
      <xdr:rowOff>239398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1" sqref="G11"/>
    </sheetView>
  </sheetViews>
  <sheetFormatPr baseColWidth="10" defaultRowHeight="15" x14ac:dyDescent="0.25"/>
  <sheetData>
    <row r="1" spans="1:10" ht="15.75" thickBot="1" x14ac:dyDescent="0.3">
      <c r="A1" s="160" t="s">
        <v>178</v>
      </c>
    </row>
    <row r="2" spans="1:10" x14ac:dyDescent="0.25">
      <c r="A2" s="147" t="s">
        <v>105</v>
      </c>
      <c r="B2" s="148" t="s">
        <v>106</v>
      </c>
      <c r="C2" s="148"/>
      <c r="D2" s="148"/>
      <c r="E2" s="148"/>
      <c r="F2" s="148"/>
      <c r="G2" s="148"/>
      <c r="H2" s="148"/>
      <c r="I2" s="148"/>
      <c r="J2" s="149"/>
    </row>
    <row r="3" spans="1:10" ht="15.75" thickBot="1" x14ac:dyDescent="0.3">
      <c r="A3" s="159" t="s">
        <v>107</v>
      </c>
      <c r="B3" s="109" t="s">
        <v>108</v>
      </c>
      <c r="C3" s="109"/>
      <c r="D3" s="109"/>
      <c r="E3" s="109"/>
      <c r="F3" s="109"/>
      <c r="G3" s="109"/>
      <c r="H3" s="109"/>
      <c r="I3" s="109"/>
      <c r="J3" s="110"/>
    </row>
    <row r="5" spans="1:10" ht="15.75" thickBot="1" x14ac:dyDescent="0.3">
      <c r="A5" s="160" t="s">
        <v>177</v>
      </c>
    </row>
    <row r="6" spans="1:10" x14ac:dyDescent="0.25">
      <c r="A6" s="147" t="s">
        <v>109</v>
      </c>
      <c r="B6" s="148" t="s">
        <v>110</v>
      </c>
      <c r="C6" s="148"/>
      <c r="D6" s="148"/>
      <c r="E6" s="149"/>
    </row>
    <row r="7" spans="1:10" x14ac:dyDescent="0.25">
      <c r="A7" s="105" t="s">
        <v>111</v>
      </c>
      <c r="B7" s="19" t="s">
        <v>112</v>
      </c>
      <c r="C7" s="19"/>
      <c r="D7" s="19"/>
      <c r="E7" s="106"/>
    </row>
    <row r="8" spans="1:10" x14ac:dyDescent="0.25">
      <c r="A8" s="105" t="s">
        <v>113</v>
      </c>
      <c r="B8" s="19" t="s">
        <v>114</v>
      </c>
      <c r="C8" s="19"/>
      <c r="D8" s="19"/>
      <c r="E8" s="106"/>
    </row>
    <row r="9" spans="1:10" x14ac:dyDescent="0.25">
      <c r="A9" s="105" t="s">
        <v>115</v>
      </c>
      <c r="B9" s="19" t="s">
        <v>116</v>
      </c>
      <c r="C9" s="19"/>
      <c r="D9" s="19"/>
      <c r="E9" s="106"/>
    </row>
    <row r="10" spans="1:10" x14ac:dyDescent="0.25">
      <c r="A10" s="105" t="s">
        <v>117</v>
      </c>
      <c r="B10" s="19" t="s">
        <v>118</v>
      </c>
      <c r="C10" s="19"/>
      <c r="D10" s="19"/>
      <c r="E10" s="106"/>
    </row>
    <row r="11" spans="1:10" ht="15.75" thickBot="1" x14ac:dyDescent="0.3">
      <c r="A11" s="159" t="s">
        <v>119</v>
      </c>
      <c r="B11" s="109" t="s">
        <v>120</v>
      </c>
      <c r="C11" s="109"/>
      <c r="D11" s="109"/>
      <c r="E11" s="1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47"/>
  <sheetViews>
    <sheetView topLeftCell="J121" zoomScale="85" zoomScaleNormal="85" workbookViewId="0">
      <selection activeCell="L97" sqref="L97"/>
    </sheetView>
  </sheetViews>
  <sheetFormatPr baseColWidth="10" defaultColWidth="6" defaultRowHeight="15" x14ac:dyDescent="0.25"/>
  <cols>
    <col min="2" max="2" width="5.28515625" bestFit="1" customWidth="1"/>
    <col min="3" max="5" width="18.140625" bestFit="1" customWidth="1"/>
    <col min="6" max="6" width="17" bestFit="1" customWidth="1"/>
    <col min="7" max="7" width="10" customWidth="1"/>
    <col min="8" max="8" width="17" bestFit="1" customWidth="1"/>
    <col min="9" max="9" width="20.85546875" bestFit="1" customWidth="1"/>
    <col min="10" max="10" width="17.7109375" bestFit="1" customWidth="1"/>
    <col min="11" max="12" width="18.140625" bestFit="1" customWidth="1"/>
    <col min="13" max="13" width="20.85546875" bestFit="1" customWidth="1"/>
    <col min="14" max="14" width="17.7109375" bestFit="1" customWidth="1"/>
    <col min="15" max="15" width="20.85546875" bestFit="1" customWidth="1"/>
    <col min="16" max="16" width="17.7109375" bestFit="1" customWidth="1"/>
    <col min="17" max="17" width="20.85546875" bestFit="1" customWidth="1"/>
    <col min="18" max="18" width="17.7109375" bestFit="1" customWidth="1"/>
    <col min="19" max="21" width="18.140625" bestFit="1" customWidth="1"/>
    <col min="22" max="22" width="14.28515625" bestFit="1" customWidth="1"/>
    <col min="23" max="23" width="5" bestFit="1" customWidth="1"/>
    <col min="24" max="24" width="6.140625" bestFit="1" customWidth="1"/>
    <col min="25" max="25" width="7.85546875" bestFit="1" customWidth="1"/>
    <col min="26" max="26" width="12.140625" bestFit="1" customWidth="1"/>
    <col min="27" max="27" width="14.42578125" bestFit="1" customWidth="1"/>
    <col min="28" max="28" width="13" bestFit="1" customWidth="1"/>
    <col min="29" max="29" width="14.42578125" bestFit="1" customWidth="1"/>
    <col min="30" max="30" width="9.28515625" bestFit="1" customWidth="1"/>
    <col min="31" max="31" width="13.42578125" bestFit="1" customWidth="1"/>
    <col min="32" max="32" width="8.5703125" bestFit="1" customWidth="1"/>
    <col min="34" max="34" width="5.28515625" bestFit="1" customWidth="1"/>
    <col min="35" max="37" width="13.140625" bestFit="1" customWidth="1"/>
    <col min="38" max="38" width="10" bestFit="1" customWidth="1"/>
    <col min="39" max="39" width="5" bestFit="1" customWidth="1"/>
    <col min="40" max="40" width="6.140625" bestFit="1" customWidth="1"/>
    <col min="42" max="42" width="5.28515625" bestFit="1" customWidth="1"/>
    <col min="43" max="43" width="14.42578125" bestFit="1" customWidth="1"/>
    <col min="44" max="44" width="13" bestFit="1" customWidth="1"/>
    <col min="45" max="45" width="14.42578125" bestFit="1" customWidth="1"/>
    <col min="46" max="46" width="9.28515625" bestFit="1" customWidth="1"/>
    <col min="47" max="47" width="13.42578125" bestFit="1" customWidth="1"/>
    <col min="48" max="48" width="8.5703125" bestFit="1" customWidth="1"/>
  </cols>
  <sheetData>
    <row r="1" spans="2:24" ht="23.25" x14ac:dyDescent="0.35">
      <c r="B1" s="178" t="s">
        <v>143</v>
      </c>
      <c r="C1" s="179"/>
      <c r="D1" s="179"/>
      <c r="E1" s="179"/>
      <c r="F1" s="179"/>
      <c r="G1" s="179"/>
      <c r="H1" s="180"/>
      <c r="J1" s="178" t="s">
        <v>92</v>
      </c>
      <c r="K1" s="179"/>
      <c r="L1" s="179"/>
      <c r="M1" s="179"/>
      <c r="N1" s="179"/>
      <c r="O1" s="179"/>
      <c r="P1" s="180"/>
      <c r="Q1" s="129"/>
      <c r="R1" s="178" t="s">
        <v>93</v>
      </c>
      <c r="S1" s="179"/>
      <c r="T1" s="179"/>
      <c r="U1" s="179"/>
      <c r="V1" s="179"/>
      <c r="W1" s="179"/>
      <c r="X1" s="180"/>
    </row>
    <row r="2" spans="2:24" ht="18.75" x14ac:dyDescent="0.3">
      <c r="B2" s="171" t="s">
        <v>145</v>
      </c>
      <c r="C2" s="172"/>
      <c r="D2" s="172"/>
      <c r="E2" s="172"/>
      <c r="F2" s="172"/>
      <c r="G2" s="172"/>
      <c r="H2" s="173"/>
      <c r="J2" s="171" t="s">
        <v>145</v>
      </c>
      <c r="K2" s="172"/>
      <c r="L2" s="172"/>
      <c r="M2" s="172"/>
      <c r="N2" s="172"/>
      <c r="O2" s="172"/>
      <c r="P2" s="173"/>
      <c r="R2" s="171" t="s">
        <v>145</v>
      </c>
      <c r="S2" s="172"/>
      <c r="T2" s="172"/>
      <c r="U2" s="172"/>
      <c r="V2" s="172"/>
      <c r="W2" s="172"/>
      <c r="X2" s="173"/>
    </row>
    <row r="3" spans="2:24" x14ac:dyDescent="0.25">
      <c r="B3" s="99"/>
      <c r="C3" s="19"/>
      <c r="D3" s="6"/>
      <c r="E3" s="16"/>
      <c r="F3" s="16"/>
      <c r="G3" s="176" t="s">
        <v>4</v>
      </c>
      <c r="H3" s="177"/>
      <c r="J3" s="99"/>
      <c r="K3" s="19"/>
      <c r="L3" s="6"/>
      <c r="M3" s="16"/>
      <c r="N3" s="16"/>
      <c r="O3" s="176" t="s">
        <v>4</v>
      </c>
      <c r="P3" s="177"/>
      <c r="R3" s="99"/>
      <c r="S3" s="19"/>
      <c r="T3" s="6"/>
      <c r="U3" s="16"/>
      <c r="V3" s="16"/>
      <c r="W3" s="176" t="s">
        <v>4</v>
      </c>
      <c r="X3" s="177"/>
    </row>
    <row r="4" spans="2:24" ht="15.75" thickBot="1" x14ac:dyDescent="0.3">
      <c r="B4" s="59" t="s">
        <v>5</v>
      </c>
      <c r="C4" s="13" t="s">
        <v>97</v>
      </c>
      <c r="D4" s="13" t="s">
        <v>98</v>
      </c>
      <c r="E4" s="13" t="s">
        <v>99</v>
      </c>
      <c r="F4" s="13" t="s">
        <v>103</v>
      </c>
      <c r="G4" s="1" t="s">
        <v>2</v>
      </c>
      <c r="H4" s="100" t="s">
        <v>3</v>
      </c>
      <c r="J4" s="59" t="s">
        <v>5</v>
      </c>
      <c r="K4" s="13" t="s">
        <v>97</v>
      </c>
      <c r="L4" s="13" t="s">
        <v>98</v>
      </c>
      <c r="M4" s="13" t="s">
        <v>99</v>
      </c>
      <c r="N4" s="13" t="s">
        <v>103</v>
      </c>
      <c r="O4" s="1" t="s">
        <v>2</v>
      </c>
      <c r="P4" s="100" t="s">
        <v>3</v>
      </c>
      <c r="R4" s="59" t="s">
        <v>5</v>
      </c>
      <c r="S4" s="13" t="s">
        <v>97</v>
      </c>
      <c r="T4" s="13" t="s">
        <v>98</v>
      </c>
      <c r="U4" s="13" t="s">
        <v>99</v>
      </c>
      <c r="V4" s="13" t="s">
        <v>103</v>
      </c>
      <c r="W4" s="1" t="s">
        <v>2</v>
      </c>
      <c r="X4" s="100" t="s">
        <v>3</v>
      </c>
    </row>
    <row r="5" spans="2:24" x14ac:dyDescent="0.25">
      <c r="B5" s="101">
        <v>25</v>
      </c>
      <c r="C5" s="48">
        <v>-0.1</v>
      </c>
      <c r="D5" s="48">
        <v>0</v>
      </c>
      <c r="E5" s="48">
        <v>0.09</v>
      </c>
      <c r="F5" s="138">
        <f>AVERAGE(C5:E5)</f>
        <v>-3.3333333333333361E-3</v>
      </c>
      <c r="G5" s="168" t="s">
        <v>75</v>
      </c>
      <c r="H5" s="170">
        <v>0.16</v>
      </c>
      <c r="I5" s="117"/>
      <c r="J5" s="101">
        <v>25</v>
      </c>
      <c r="K5" s="48">
        <v>-0.1</v>
      </c>
      <c r="L5" s="48">
        <v>-0.01</v>
      </c>
      <c r="M5" s="48">
        <v>0.08</v>
      </c>
      <c r="N5" s="138">
        <f>AVERAGE(K5:M5)</f>
        <v>-0.01</v>
      </c>
      <c r="O5" s="168" t="s">
        <v>75</v>
      </c>
      <c r="P5" s="170">
        <v>0.16</v>
      </c>
      <c r="R5" s="101">
        <v>25</v>
      </c>
      <c r="S5" s="48">
        <v>-0.05</v>
      </c>
      <c r="T5" s="48">
        <v>-0.04</v>
      </c>
      <c r="U5" s="48">
        <v>-0.05</v>
      </c>
      <c r="V5" s="138">
        <f>AVERAGE(S5:U5)</f>
        <v>-4.6666666666666669E-2</v>
      </c>
      <c r="W5" s="168" t="s">
        <v>75</v>
      </c>
      <c r="X5" s="170">
        <v>0.16</v>
      </c>
    </row>
    <row r="6" spans="2:24" x14ac:dyDescent="0.25">
      <c r="B6" s="102">
        <v>50</v>
      </c>
      <c r="C6" s="49">
        <v>-0.5</v>
      </c>
      <c r="D6" s="49">
        <v>-0.2</v>
      </c>
      <c r="E6" s="49">
        <v>-7.0000000000000007E-2</v>
      </c>
      <c r="F6" s="139">
        <f t="shared" ref="F6:F34" si="0">AVERAGE(C6:E6)</f>
        <v>-0.25666666666666665</v>
      </c>
      <c r="G6" s="169"/>
      <c r="H6" s="167"/>
      <c r="I6" s="117"/>
      <c r="J6" s="102">
        <v>50</v>
      </c>
      <c r="K6" s="49">
        <v>-0.45</v>
      </c>
      <c r="L6" s="49">
        <v>0.28799999999999998</v>
      </c>
      <c r="M6" s="49">
        <v>-0.08</v>
      </c>
      <c r="N6" s="139">
        <f t="shared" ref="N6:N34" si="1">AVERAGE(K6:M6)</f>
        <v>-8.0666666666666678E-2</v>
      </c>
      <c r="O6" s="169"/>
      <c r="P6" s="167"/>
      <c r="R6" s="102">
        <v>50</v>
      </c>
      <c r="S6" s="49">
        <v>-0.3</v>
      </c>
      <c r="T6" s="49">
        <v>-0.35</v>
      </c>
      <c r="U6" s="49">
        <v>-0.35</v>
      </c>
      <c r="V6" s="139">
        <f t="shared" ref="V6:V34" si="2">AVERAGE(S6:U6)</f>
        <v>-0.33333333333333331</v>
      </c>
      <c r="W6" s="169"/>
      <c r="X6" s="167"/>
    </row>
    <row r="7" spans="2:24" x14ac:dyDescent="0.25">
      <c r="B7" s="102">
        <v>75</v>
      </c>
      <c r="C7" s="49">
        <v>-0.85</v>
      </c>
      <c r="D7" s="49">
        <v>-0.4</v>
      </c>
      <c r="E7" s="49">
        <v>-0.3</v>
      </c>
      <c r="F7" s="139">
        <f t="shared" si="0"/>
        <v>-0.51666666666666672</v>
      </c>
      <c r="G7" s="169"/>
      <c r="H7" s="167"/>
      <c r="I7" s="117"/>
      <c r="J7" s="102">
        <v>75</v>
      </c>
      <c r="K7" s="49">
        <v>-0.83</v>
      </c>
      <c r="L7" s="49">
        <v>-0.55000000000000004</v>
      </c>
      <c r="M7" s="49">
        <v>-0.24</v>
      </c>
      <c r="N7" s="139">
        <f t="shared" si="1"/>
        <v>-0.53999999999999992</v>
      </c>
      <c r="O7" s="169"/>
      <c r="P7" s="167"/>
      <c r="R7" s="102">
        <v>75</v>
      </c>
      <c r="S7" s="49">
        <v>-0.5</v>
      </c>
      <c r="T7" s="49">
        <v>-0.65</v>
      </c>
      <c r="U7" s="49">
        <v>-0.7</v>
      </c>
      <c r="V7" s="139">
        <f t="shared" si="2"/>
        <v>-0.61666666666666659</v>
      </c>
      <c r="W7" s="169"/>
      <c r="X7" s="167"/>
    </row>
    <row r="8" spans="2:24" x14ac:dyDescent="0.25">
      <c r="B8" s="102">
        <v>100</v>
      </c>
      <c r="C8" s="49">
        <v>-1.05</v>
      </c>
      <c r="D8" s="49">
        <v>-0.55000000000000004</v>
      </c>
      <c r="E8" s="49">
        <v>-0.5</v>
      </c>
      <c r="F8" s="139">
        <f t="shared" si="0"/>
        <v>-0.70000000000000007</v>
      </c>
      <c r="G8" s="169"/>
      <c r="H8" s="167"/>
      <c r="I8" s="117"/>
      <c r="J8" s="102">
        <v>100</v>
      </c>
      <c r="K8" s="49">
        <v>-1.1000000000000001</v>
      </c>
      <c r="L8" s="49">
        <v>-0.75</v>
      </c>
      <c r="M8" s="49">
        <v>-0.4</v>
      </c>
      <c r="N8" s="139">
        <f t="shared" si="1"/>
        <v>-0.75</v>
      </c>
      <c r="O8" s="169"/>
      <c r="P8" s="167"/>
      <c r="R8" s="102">
        <v>100</v>
      </c>
      <c r="S8" s="49">
        <v>-0.66</v>
      </c>
      <c r="T8" s="49">
        <v>-0.85</v>
      </c>
      <c r="U8" s="49">
        <v>-1</v>
      </c>
      <c r="V8" s="139">
        <f t="shared" si="2"/>
        <v>-0.83666666666666656</v>
      </c>
      <c r="W8" s="169"/>
      <c r="X8" s="167"/>
    </row>
    <row r="9" spans="2:24" x14ac:dyDescent="0.25">
      <c r="B9" s="102">
        <v>125</v>
      </c>
      <c r="C9" s="49">
        <v>-1.87</v>
      </c>
      <c r="D9" s="49">
        <v>-1.1499999999999999</v>
      </c>
      <c r="E9" s="49">
        <v>-1</v>
      </c>
      <c r="F9" s="139">
        <f t="shared" si="0"/>
        <v>-1.3399999999999999</v>
      </c>
      <c r="G9" s="169"/>
      <c r="H9" s="167"/>
      <c r="I9" s="117"/>
      <c r="J9" s="102">
        <v>125</v>
      </c>
      <c r="K9" s="49">
        <v>-1.75</v>
      </c>
      <c r="L9" s="49">
        <v>-1.25</v>
      </c>
      <c r="M9" s="49">
        <v>-0.75</v>
      </c>
      <c r="N9" s="139">
        <f t="shared" si="1"/>
        <v>-1.25</v>
      </c>
      <c r="O9" s="169"/>
      <c r="P9" s="167"/>
      <c r="R9" s="102">
        <v>125</v>
      </c>
      <c r="S9" s="49">
        <v>-1.1000000000000001</v>
      </c>
      <c r="T9" s="49">
        <v>-1.3</v>
      </c>
      <c r="U9" s="49">
        <v>-1.5</v>
      </c>
      <c r="V9" s="139">
        <f t="shared" si="2"/>
        <v>-1.3</v>
      </c>
      <c r="W9" s="169"/>
      <c r="X9" s="167"/>
    </row>
    <row r="10" spans="2:24" x14ac:dyDescent="0.25">
      <c r="B10" s="102">
        <v>150</v>
      </c>
      <c r="C10" s="49">
        <v>-1.7</v>
      </c>
      <c r="D10" s="49">
        <v>-1</v>
      </c>
      <c r="E10" s="49">
        <v>-1</v>
      </c>
      <c r="F10" s="139">
        <f t="shared" si="0"/>
        <v>-1.2333333333333334</v>
      </c>
      <c r="G10" s="169"/>
      <c r="H10" s="167"/>
      <c r="I10" s="117"/>
      <c r="J10" s="102">
        <v>150</v>
      </c>
      <c r="K10" s="49">
        <v>-1.75</v>
      </c>
      <c r="L10" s="49">
        <v>-1.25</v>
      </c>
      <c r="M10" s="49">
        <v>-0.75</v>
      </c>
      <c r="N10" s="139">
        <f t="shared" si="1"/>
        <v>-1.25</v>
      </c>
      <c r="O10" s="169"/>
      <c r="P10" s="167"/>
      <c r="R10" s="102">
        <v>150</v>
      </c>
      <c r="S10" s="49">
        <v>-1</v>
      </c>
      <c r="T10" s="49">
        <v>-1.4</v>
      </c>
      <c r="U10" s="49">
        <v>-1.7</v>
      </c>
      <c r="V10" s="139">
        <f t="shared" si="2"/>
        <v>-1.3666666666666665</v>
      </c>
      <c r="W10" s="169"/>
      <c r="X10" s="167"/>
    </row>
    <row r="11" spans="2:24" x14ac:dyDescent="0.25">
      <c r="B11" s="102">
        <v>175</v>
      </c>
      <c r="C11" s="49">
        <v>-1.3</v>
      </c>
      <c r="D11" s="49">
        <v>-0.7</v>
      </c>
      <c r="E11" s="49">
        <v>-0.95</v>
      </c>
      <c r="F11" s="139">
        <f t="shared" si="0"/>
        <v>-0.98333333333333339</v>
      </c>
      <c r="G11" s="169"/>
      <c r="H11" s="167"/>
      <c r="I11" s="117"/>
      <c r="J11" s="102">
        <v>175</v>
      </c>
      <c r="K11" s="49">
        <v>-1.5</v>
      </c>
      <c r="L11" s="49">
        <v>-1.1100000000000001</v>
      </c>
      <c r="M11" s="49">
        <v>-0.7</v>
      </c>
      <c r="N11" s="139">
        <f t="shared" si="1"/>
        <v>-1.1033333333333335</v>
      </c>
      <c r="O11" s="169"/>
      <c r="P11" s="167"/>
      <c r="R11" s="102">
        <v>175</v>
      </c>
      <c r="S11" s="49">
        <v>-0.85</v>
      </c>
      <c r="T11" s="49">
        <v>-1.45</v>
      </c>
      <c r="U11" s="49">
        <v>-1.85</v>
      </c>
      <c r="V11" s="139">
        <f t="shared" si="2"/>
        <v>-1.3833333333333335</v>
      </c>
      <c r="W11" s="169"/>
      <c r="X11" s="167"/>
    </row>
    <row r="12" spans="2:24" x14ac:dyDescent="0.25">
      <c r="B12" s="102">
        <v>200</v>
      </c>
      <c r="C12" s="49">
        <v>-0.7</v>
      </c>
      <c r="D12" s="49">
        <v>-0.3</v>
      </c>
      <c r="E12" s="49">
        <v>-0.78</v>
      </c>
      <c r="F12" s="139">
        <f t="shared" si="0"/>
        <v>-0.59333333333333338</v>
      </c>
      <c r="G12" s="169"/>
      <c r="H12" s="167"/>
      <c r="I12" s="117"/>
      <c r="J12" s="102">
        <v>200</v>
      </c>
      <c r="K12" s="49">
        <v>-1.1399999999999999</v>
      </c>
      <c r="L12" s="49">
        <v>-0.89</v>
      </c>
      <c r="M12" s="49">
        <v>-0.55000000000000004</v>
      </c>
      <c r="N12" s="139">
        <f t="shared" si="1"/>
        <v>-0.86</v>
      </c>
      <c r="O12" s="169"/>
      <c r="P12" s="167"/>
      <c r="R12" s="102">
        <v>200</v>
      </c>
      <c r="S12" s="49">
        <v>-0.55000000000000004</v>
      </c>
      <c r="T12" s="49">
        <v>-1.35</v>
      </c>
      <c r="U12" s="49">
        <v>-1.95</v>
      </c>
      <c r="V12" s="139">
        <f t="shared" si="2"/>
        <v>-1.2833333333333334</v>
      </c>
      <c r="W12" s="169"/>
      <c r="X12" s="167"/>
    </row>
    <row r="13" spans="2:24" x14ac:dyDescent="0.25">
      <c r="B13" s="103">
        <v>225</v>
      </c>
      <c r="C13" s="49">
        <v>0.02</v>
      </c>
      <c r="D13" s="49">
        <v>0.3</v>
      </c>
      <c r="E13" s="49">
        <v>-0.5</v>
      </c>
      <c r="F13" s="139">
        <f t="shared" si="0"/>
        <v>-0.06</v>
      </c>
      <c r="G13" s="169"/>
      <c r="H13" s="167"/>
      <c r="I13" s="117"/>
      <c r="J13" s="103">
        <v>225</v>
      </c>
      <c r="K13" s="49">
        <v>-0.65</v>
      </c>
      <c r="L13" s="49">
        <v>-0.55000000000000004</v>
      </c>
      <c r="M13" s="49">
        <v>-0.33</v>
      </c>
      <c r="N13" s="139">
        <f t="shared" si="1"/>
        <v>-0.51000000000000012</v>
      </c>
      <c r="O13" s="169"/>
      <c r="P13" s="167"/>
      <c r="R13" s="103">
        <v>225</v>
      </c>
      <c r="S13" s="49">
        <v>-0.2</v>
      </c>
      <c r="T13" s="49">
        <v>-1.2</v>
      </c>
      <c r="U13" s="49">
        <v>-1.97</v>
      </c>
      <c r="V13" s="139">
        <f t="shared" si="2"/>
        <v>-1.1233333333333333</v>
      </c>
      <c r="W13" s="169"/>
      <c r="X13" s="167"/>
    </row>
    <row r="14" spans="2:24" ht="15.75" thickBot="1" x14ac:dyDescent="0.3">
      <c r="B14" s="104">
        <v>250</v>
      </c>
      <c r="C14" s="52">
        <v>0.95</v>
      </c>
      <c r="D14" s="50">
        <v>0.9</v>
      </c>
      <c r="E14" s="50">
        <v>-0.1</v>
      </c>
      <c r="F14" s="140">
        <f t="shared" si="0"/>
        <v>0.58333333333333337</v>
      </c>
      <c r="G14" s="174"/>
      <c r="H14" s="175"/>
      <c r="I14" s="117"/>
      <c r="J14" s="104">
        <v>250</v>
      </c>
      <c r="K14" s="52">
        <v>-0.03</v>
      </c>
      <c r="L14" s="50">
        <v>-7.0000000000000007E-2</v>
      </c>
      <c r="M14" s="50">
        <v>0</v>
      </c>
      <c r="N14" s="140">
        <f t="shared" si="1"/>
        <v>-3.3333333333333333E-2</v>
      </c>
      <c r="O14" s="174"/>
      <c r="P14" s="175"/>
      <c r="R14" s="104">
        <v>250</v>
      </c>
      <c r="S14" s="52">
        <v>0.27</v>
      </c>
      <c r="T14" s="50">
        <v>-0.98</v>
      </c>
      <c r="U14" s="50">
        <v>-1.87</v>
      </c>
      <c r="V14" s="140">
        <f t="shared" si="2"/>
        <v>-0.86</v>
      </c>
      <c r="W14" s="174"/>
      <c r="X14" s="175"/>
    </row>
    <row r="15" spans="2:24" x14ac:dyDescent="0.25">
      <c r="B15" s="101">
        <v>25</v>
      </c>
      <c r="C15" s="53">
        <v>0</v>
      </c>
      <c r="D15" s="51">
        <v>0.05</v>
      </c>
      <c r="E15" s="51">
        <v>0.09</v>
      </c>
      <c r="F15" s="141">
        <f t="shared" si="0"/>
        <v>4.6666666666666669E-2</v>
      </c>
      <c r="G15" s="169" t="s">
        <v>76</v>
      </c>
      <c r="H15" s="167">
        <v>0.12</v>
      </c>
      <c r="I15" s="117"/>
      <c r="J15" s="101">
        <v>25</v>
      </c>
      <c r="K15" s="53">
        <v>-0.04</v>
      </c>
      <c r="L15" s="51">
        <v>-0.02</v>
      </c>
      <c r="M15" s="51">
        <v>0.03</v>
      </c>
      <c r="N15" s="141">
        <f t="shared" si="1"/>
        <v>-0.01</v>
      </c>
      <c r="O15" s="169" t="s">
        <v>76</v>
      </c>
      <c r="P15" s="167">
        <v>0.12</v>
      </c>
      <c r="R15" s="101">
        <v>25</v>
      </c>
      <c r="S15" s="53">
        <v>-0.02</v>
      </c>
      <c r="T15" s="51">
        <v>-0.11</v>
      </c>
      <c r="U15" s="51">
        <v>2.5000000000000001E-2</v>
      </c>
      <c r="V15" s="141">
        <f t="shared" si="2"/>
        <v>-3.5000000000000003E-2</v>
      </c>
      <c r="W15" s="169" t="s">
        <v>76</v>
      </c>
      <c r="X15" s="167">
        <v>0.12</v>
      </c>
    </row>
    <row r="16" spans="2:24" x14ac:dyDescent="0.25">
      <c r="B16" s="102">
        <v>50</v>
      </c>
      <c r="C16" s="49">
        <v>-0.15</v>
      </c>
      <c r="D16" s="49">
        <v>-0.15</v>
      </c>
      <c r="E16" s="49">
        <v>-0.05</v>
      </c>
      <c r="F16" s="139">
        <f t="shared" si="0"/>
        <v>-0.11666666666666665</v>
      </c>
      <c r="G16" s="169"/>
      <c r="H16" s="167"/>
      <c r="I16" s="117"/>
      <c r="J16" s="102">
        <v>50</v>
      </c>
      <c r="K16" s="49">
        <v>-0.28999999999999998</v>
      </c>
      <c r="L16" s="49">
        <v>-0.22</v>
      </c>
      <c r="M16" s="49">
        <v>-0.02</v>
      </c>
      <c r="N16" s="139">
        <f t="shared" si="1"/>
        <v>-0.17666666666666667</v>
      </c>
      <c r="O16" s="169"/>
      <c r="P16" s="167"/>
      <c r="R16" s="102">
        <v>50</v>
      </c>
      <c r="S16" s="49">
        <v>-0.17</v>
      </c>
      <c r="T16" s="49">
        <v>-0.5</v>
      </c>
      <c r="U16" s="49">
        <v>-0.25</v>
      </c>
      <c r="V16" s="139">
        <f t="shared" si="2"/>
        <v>-0.3066666666666667</v>
      </c>
      <c r="W16" s="169"/>
      <c r="X16" s="167"/>
    </row>
    <row r="17" spans="2:24" x14ac:dyDescent="0.25">
      <c r="B17" s="102">
        <v>75</v>
      </c>
      <c r="C17" s="49">
        <v>-0.33</v>
      </c>
      <c r="D17" s="49">
        <v>-0.3</v>
      </c>
      <c r="E17" s="49">
        <v>-0.22</v>
      </c>
      <c r="F17" s="139">
        <f t="shared" si="0"/>
        <v>-0.28333333333333333</v>
      </c>
      <c r="G17" s="169"/>
      <c r="H17" s="167"/>
      <c r="I17" s="117"/>
      <c r="J17" s="102">
        <v>75</v>
      </c>
      <c r="K17" s="49">
        <v>-0.5</v>
      </c>
      <c r="L17" s="49">
        <v>-0.4</v>
      </c>
      <c r="M17" s="49">
        <v>-0.09</v>
      </c>
      <c r="N17" s="139">
        <f t="shared" si="1"/>
        <v>-0.33</v>
      </c>
      <c r="O17" s="169"/>
      <c r="P17" s="167"/>
      <c r="R17" s="102">
        <v>75</v>
      </c>
      <c r="S17" s="49">
        <v>-0.3</v>
      </c>
      <c r="T17" s="49">
        <v>-0.85</v>
      </c>
      <c r="U17" s="49">
        <v>-0.5</v>
      </c>
      <c r="V17" s="139">
        <f t="shared" si="2"/>
        <v>-0.54999999999999993</v>
      </c>
      <c r="W17" s="169"/>
      <c r="X17" s="167"/>
    </row>
    <row r="18" spans="2:24" x14ac:dyDescent="0.25">
      <c r="B18" s="102">
        <v>100</v>
      </c>
      <c r="C18" s="49">
        <v>-0.38</v>
      </c>
      <c r="D18" s="49">
        <v>-0.43</v>
      </c>
      <c r="E18" s="49">
        <v>-0.4</v>
      </c>
      <c r="F18" s="139">
        <f t="shared" si="0"/>
        <v>-0.40333333333333332</v>
      </c>
      <c r="G18" s="169"/>
      <c r="H18" s="167"/>
      <c r="I18" s="117"/>
      <c r="J18" s="102">
        <v>100</v>
      </c>
      <c r="K18" s="49">
        <v>-0.66</v>
      </c>
      <c r="L18" s="49">
        <v>-0.53</v>
      </c>
      <c r="M18" s="49">
        <v>-0.19</v>
      </c>
      <c r="N18" s="139">
        <f t="shared" si="1"/>
        <v>-0.45999999999999996</v>
      </c>
      <c r="O18" s="169"/>
      <c r="P18" s="167"/>
      <c r="R18" s="102">
        <v>100</v>
      </c>
      <c r="S18" s="49">
        <v>-0.4</v>
      </c>
      <c r="T18" s="49">
        <v>-1.2</v>
      </c>
      <c r="U18" s="49">
        <v>-0.7</v>
      </c>
      <c r="V18" s="139">
        <f t="shared" si="2"/>
        <v>-0.76666666666666661</v>
      </c>
      <c r="W18" s="169"/>
      <c r="X18" s="167"/>
    </row>
    <row r="19" spans="2:24" x14ac:dyDescent="0.25">
      <c r="B19" s="102">
        <v>125</v>
      </c>
      <c r="C19" s="49">
        <v>-0.75</v>
      </c>
      <c r="D19" s="49">
        <v>-0.8</v>
      </c>
      <c r="E19" s="49">
        <v>-0.75</v>
      </c>
      <c r="F19" s="139">
        <f t="shared" si="0"/>
        <v>-0.76666666666666661</v>
      </c>
      <c r="G19" s="169"/>
      <c r="H19" s="167"/>
      <c r="I19" s="117"/>
      <c r="J19" s="102">
        <v>125</v>
      </c>
      <c r="K19" s="49">
        <v>-1</v>
      </c>
      <c r="L19" s="49">
        <v>-0.87</v>
      </c>
      <c r="M19" s="49">
        <v>-0.43</v>
      </c>
      <c r="N19" s="139">
        <f t="shared" si="1"/>
        <v>-0.76666666666666672</v>
      </c>
      <c r="O19" s="169"/>
      <c r="P19" s="167"/>
      <c r="R19" s="102">
        <v>125</v>
      </c>
      <c r="S19" s="49">
        <v>-0.65</v>
      </c>
      <c r="T19" s="49">
        <v>-1.65</v>
      </c>
      <c r="U19" s="49">
        <v>-1</v>
      </c>
      <c r="V19" s="139">
        <f t="shared" si="2"/>
        <v>-1.0999999999999999</v>
      </c>
      <c r="W19" s="169"/>
      <c r="X19" s="167"/>
    </row>
    <row r="20" spans="2:24" x14ac:dyDescent="0.25">
      <c r="B20" s="102">
        <v>150</v>
      </c>
      <c r="C20" s="49">
        <v>-0.55000000000000004</v>
      </c>
      <c r="D20" s="49">
        <v>-0.7</v>
      </c>
      <c r="E20" s="49">
        <v>-0.75</v>
      </c>
      <c r="F20" s="139">
        <f t="shared" si="0"/>
        <v>-0.66666666666666663</v>
      </c>
      <c r="G20" s="169"/>
      <c r="H20" s="167"/>
      <c r="I20" s="117"/>
      <c r="J20" s="102">
        <v>150</v>
      </c>
      <c r="K20" s="49">
        <v>-0.97</v>
      </c>
      <c r="L20" s="49">
        <v>-0.86</v>
      </c>
      <c r="M20" s="49">
        <v>-0.4</v>
      </c>
      <c r="N20" s="139">
        <f t="shared" si="1"/>
        <v>-0.74333333333333329</v>
      </c>
      <c r="O20" s="169"/>
      <c r="P20" s="167"/>
      <c r="R20" s="102">
        <v>150</v>
      </c>
      <c r="S20" s="49">
        <v>-0.65</v>
      </c>
      <c r="T20" s="49">
        <v>-1.9</v>
      </c>
      <c r="U20" s="49">
        <v>-1.1499999999999999</v>
      </c>
      <c r="V20" s="139">
        <f t="shared" si="2"/>
        <v>-1.2333333333333332</v>
      </c>
      <c r="W20" s="169"/>
      <c r="X20" s="167"/>
    </row>
    <row r="21" spans="2:24" x14ac:dyDescent="0.25">
      <c r="B21" s="102">
        <v>175</v>
      </c>
      <c r="C21" s="49">
        <v>-0.18</v>
      </c>
      <c r="D21" s="49">
        <v>-0.5</v>
      </c>
      <c r="E21" s="49">
        <v>-0.67</v>
      </c>
      <c r="F21" s="139">
        <f t="shared" si="0"/>
        <v>-0.45</v>
      </c>
      <c r="G21" s="169"/>
      <c r="H21" s="167"/>
      <c r="I21" s="117"/>
      <c r="J21" s="102">
        <v>175</v>
      </c>
      <c r="K21" s="49">
        <v>-0.8</v>
      </c>
      <c r="L21" s="49">
        <v>-0.76</v>
      </c>
      <c r="M21" s="49">
        <v>-0.3</v>
      </c>
      <c r="N21" s="139">
        <f t="shared" si="1"/>
        <v>-0.62</v>
      </c>
      <c r="O21" s="169"/>
      <c r="P21" s="167"/>
      <c r="R21" s="102">
        <v>175</v>
      </c>
      <c r="S21" s="49">
        <v>-0.48</v>
      </c>
      <c r="T21" s="49">
        <v>-2</v>
      </c>
      <c r="U21" s="49">
        <v>-1.25</v>
      </c>
      <c r="V21" s="139">
        <f t="shared" si="2"/>
        <v>-1.2433333333333334</v>
      </c>
      <c r="W21" s="169"/>
      <c r="X21" s="167"/>
    </row>
    <row r="22" spans="2:24" x14ac:dyDescent="0.25">
      <c r="B22" s="102">
        <v>200</v>
      </c>
      <c r="C22" s="49">
        <v>0.3</v>
      </c>
      <c r="D22" s="49">
        <v>-0.17</v>
      </c>
      <c r="E22" s="49">
        <v>-0.52</v>
      </c>
      <c r="F22" s="139">
        <f t="shared" si="0"/>
        <v>-0.13</v>
      </c>
      <c r="G22" s="169"/>
      <c r="H22" s="167"/>
      <c r="I22" s="117"/>
      <c r="J22" s="102">
        <v>200</v>
      </c>
      <c r="K22" s="49">
        <v>-0.5</v>
      </c>
      <c r="L22" s="49">
        <v>-0.56000000000000005</v>
      </c>
      <c r="M22" s="49">
        <v>-0.15</v>
      </c>
      <c r="N22" s="139">
        <f t="shared" si="1"/>
        <v>-0.40333333333333332</v>
      </c>
      <c r="O22" s="169"/>
      <c r="P22" s="167"/>
      <c r="R22" s="102">
        <v>200</v>
      </c>
      <c r="S22" s="49">
        <v>-0.27</v>
      </c>
      <c r="T22" s="49">
        <v>-2.1</v>
      </c>
      <c r="U22" s="49">
        <v>-1.25</v>
      </c>
      <c r="V22" s="139">
        <f t="shared" si="2"/>
        <v>-1.2066666666666668</v>
      </c>
      <c r="W22" s="169"/>
      <c r="X22" s="167"/>
    </row>
    <row r="23" spans="2:24" x14ac:dyDescent="0.25">
      <c r="B23" s="103">
        <v>225</v>
      </c>
      <c r="C23" s="49">
        <v>0.9</v>
      </c>
      <c r="D23" s="49">
        <v>0.2</v>
      </c>
      <c r="E23" s="49">
        <v>-0.3</v>
      </c>
      <c r="F23" s="139">
        <f t="shared" si="0"/>
        <v>0.26666666666666666</v>
      </c>
      <c r="G23" s="169"/>
      <c r="H23" s="167"/>
      <c r="I23" s="117"/>
      <c r="J23" s="103">
        <v>225</v>
      </c>
      <c r="K23" s="49">
        <v>-0.18</v>
      </c>
      <c r="L23" s="49">
        <v>-0.32</v>
      </c>
      <c r="M23" s="49">
        <v>0.08</v>
      </c>
      <c r="N23" s="139">
        <f t="shared" si="1"/>
        <v>-0.13999999999999999</v>
      </c>
      <c r="O23" s="169"/>
      <c r="P23" s="167"/>
      <c r="R23" s="103">
        <v>225</v>
      </c>
      <c r="S23" s="49">
        <v>-0.02</v>
      </c>
      <c r="T23" s="49">
        <v>-2.1</v>
      </c>
      <c r="U23" s="49">
        <v>-1.2</v>
      </c>
      <c r="V23" s="139">
        <f t="shared" si="2"/>
        <v>-1.1066666666666667</v>
      </c>
      <c r="W23" s="169"/>
      <c r="X23" s="167"/>
    </row>
    <row r="24" spans="2:24" ht="15.75" thickBot="1" x14ac:dyDescent="0.3">
      <c r="B24" s="104">
        <v>250</v>
      </c>
      <c r="C24" s="52">
        <v>1.6</v>
      </c>
      <c r="D24" s="52">
        <v>0.75</v>
      </c>
      <c r="E24" s="52">
        <v>2.5000000000000001E-2</v>
      </c>
      <c r="F24" s="142">
        <f t="shared" si="0"/>
        <v>0.79166666666666663</v>
      </c>
      <c r="G24" s="169"/>
      <c r="H24" s="167"/>
      <c r="I24" s="117"/>
      <c r="J24" s="104">
        <v>250</v>
      </c>
      <c r="K24" s="52">
        <v>0.3</v>
      </c>
      <c r="L24" s="52">
        <v>0.02</v>
      </c>
      <c r="M24" s="52">
        <v>0.37</v>
      </c>
      <c r="N24" s="142">
        <f t="shared" si="1"/>
        <v>0.22999999999999998</v>
      </c>
      <c r="O24" s="169"/>
      <c r="P24" s="167"/>
      <c r="R24" s="104">
        <v>250</v>
      </c>
      <c r="S24" s="52">
        <v>0.32</v>
      </c>
      <c r="T24" s="52">
        <v>-2.1</v>
      </c>
      <c r="U24" s="52">
        <v>-1</v>
      </c>
      <c r="V24" s="142">
        <f t="shared" si="2"/>
        <v>-0.92666666666666675</v>
      </c>
      <c r="W24" s="169"/>
      <c r="X24" s="167"/>
    </row>
    <row r="25" spans="2:24" x14ac:dyDescent="0.25">
      <c r="B25" s="101">
        <v>25</v>
      </c>
      <c r="C25" s="53">
        <v>-0.01</v>
      </c>
      <c r="D25" s="53">
        <v>0.02</v>
      </c>
      <c r="E25" s="53">
        <v>0.04</v>
      </c>
      <c r="F25" s="143">
        <f t="shared" si="0"/>
        <v>1.6666666666666666E-2</v>
      </c>
      <c r="G25" s="168" t="s">
        <v>77</v>
      </c>
      <c r="H25" s="170">
        <v>0.08</v>
      </c>
      <c r="I25" s="117"/>
      <c r="J25" s="101">
        <v>25</v>
      </c>
      <c r="K25" s="53">
        <v>-0.04</v>
      </c>
      <c r="L25" s="53">
        <v>0</v>
      </c>
      <c r="M25" s="53">
        <v>-0.02</v>
      </c>
      <c r="N25" s="143">
        <f t="shared" si="1"/>
        <v>-0.02</v>
      </c>
      <c r="O25" s="168" t="s">
        <v>77</v>
      </c>
      <c r="P25" s="170">
        <v>0.08</v>
      </c>
      <c r="R25" s="101">
        <v>25</v>
      </c>
      <c r="S25" s="53">
        <v>-0.01</v>
      </c>
      <c r="T25" s="53">
        <v>-0.01</v>
      </c>
      <c r="U25" s="53">
        <v>0.02</v>
      </c>
      <c r="V25" s="143">
        <f t="shared" si="2"/>
        <v>0</v>
      </c>
      <c r="W25" s="168" t="s">
        <v>77</v>
      </c>
      <c r="X25" s="170">
        <v>0.08</v>
      </c>
    </row>
    <row r="26" spans="2:24" x14ac:dyDescent="0.25">
      <c r="B26" s="102">
        <v>50</v>
      </c>
      <c r="C26" s="49">
        <v>-0.3</v>
      </c>
      <c r="D26" s="49">
        <v>-0.16</v>
      </c>
      <c r="E26" s="49">
        <v>-0.1</v>
      </c>
      <c r="F26" s="139">
        <f t="shared" si="0"/>
        <v>-0.18666666666666665</v>
      </c>
      <c r="G26" s="169"/>
      <c r="H26" s="167"/>
      <c r="I26" s="117"/>
      <c r="J26" s="102">
        <v>50</v>
      </c>
      <c r="K26" s="49">
        <v>-0.25</v>
      </c>
      <c r="L26" s="49">
        <v>-0.12</v>
      </c>
      <c r="M26" s="49">
        <v>-7.0000000000000007E-2</v>
      </c>
      <c r="N26" s="139">
        <f t="shared" si="1"/>
        <v>-0.14666666666666667</v>
      </c>
      <c r="O26" s="169"/>
      <c r="P26" s="167"/>
      <c r="R26" s="102">
        <v>50</v>
      </c>
      <c r="S26" s="49">
        <v>-0.1</v>
      </c>
      <c r="T26" s="49">
        <v>-0.11</v>
      </c>
      <c r="U26" s="49">
        <v>-0.05</v>
      </c>
      <c r="V26" s="139">
        <f t="shared" si="2"/>
        <v>-8.666666666666667E-2</v>
      </c>
      <c r="W26" s="169"/>
      <c r="X26" s="167"/>
    </row>
    <row r="27" spans="2:24" x14ac:dyDescent="0.25">
      <c r="B27" s="102">
        <v>75</v>
      </c>
      <c r="C27" s="49">
        <v>-0.55000000000000004</v>
      </c>
      <c r="D27" s="49">
        <v>-0.35</v>
      </c>
      <c r="E27" s="49">
        <v>-0.25</v>
      </c>
      <c r="F27" s="139">
        <f t="shared" si="0"/>
        <v>-0.3833333333333333</v>
      </c>
      <c r="G27" s="169"/>
      <c r="H27" s="167"/>
      <c r="I27" s="117"/>
      <c r="J27" s="102">
        <v>75</v>
      </c>
      <c r="K27" s="49">
        <v>-0.44</v>
      </c>
      <c r="L27" s="49">
        <v>-0.25</v>
      </c>
      <c r="M27" s="49">
        <v>-0.18</v>
      </c>
      <c r="N27" s="139">
        <f t="shared" si="1"/>
        <v>-0.28999999999999998</v>
      </c>
      <c r="O27" s="169"/>
      <c r="P27" s="167"/>
      <c r="R27" s="102">
        <v>75</v>
      </c>
      <c r="S27" s="49">
        <v>-0.16</v>
      </c>
      <c r="T27" s="49">
        <v>-0.22</v>
      </c>
      <c r="U27" s="49">
        <v>-0.13</v>
      </c>
      <c r="V27" s="139">
        <f t="shared" si="2"/>
        <v>-0.17</v>
      </c>
      <c r="W27" s="169"/>
      <c r="X27" s="167"/>
    </row>
    <row r="28" spans="2:24" x14ac:dyDescent="0.25">
      <c r="B28" s="102">
        <v>100</v>
      </c>
      <c r="C28" s="49">
        <v>-0.75</v>
      </c>
      <c r="D28" s="49">
        <v>-0.45</v>
      </c>
      <c r="E28" s="49">
        <v>-0.38</v>
      </c>
      <c r="F28" s="139">
        <f t="shared" si="0"/>
        <v>-0.52666666666666673</v>
      </c>
      <c r="G28" s="169"/>
      <c r="H28" s="167"/>
      <c r="I28" s="117"/>
      <c r="J28" s="102">
        <v>100</v>
      </c>
      <c r="K28" s="49">
        <v>-0.56999999999999995</v>
      </c>
      <c r="L28" s="49">
        <v>-0.35</v>
      </c>
      <c r="M28" s="49">
        <v>-0.27</v>
      </c>
      <c r="N28" s="139">
        <f t="shared" si="1"/>
        <v>-0.39666666666666667</v>
      </c>
      <c r="O28" s="169"/>
      <c r="P28" s="167"/>
      <c r="R28" s="102">
        <v>100</v>
      </c>
      <c r="S28" s="49">
        <v>-0.2</v>
      </c>
      <c r="T28" s="49">
        <v>-0.34</v>
      </c>
      <c r="U28" s="49">
        <v>-0.2</v>
      </c>
      <c r="V28" s="139">
        <f t="shared" si="2"/>
        <v>-0.24666666666666667</v>
      </c>
      <c r="W28" s="169"/>
      <c r="X28" s="167"/>
    </row>
    <row r="29" spans="2:24" x14ac:dyDescent="0.25">
      <c r="B29" s="102">
        <v>125</v>
      </c>
      <c r="C29" s="49">
        <v>-1.1000000000000001</v>
      </c>
      <c r="D29" s="49">
        <v>-0.75</v>
      </c>
      <c r="E29" s="49">
        <v>-0.63</v>
      </c>
      <c r="F29" s="139">
        <f t="shared" si="0"/>
        <v>-0.82666666666666666</v>
      </c>
      <c r="G29" s="169"/>
      <c r="H29" s="167"/>
      <c r="I29" s="117"/>
      <c r="J29" s="102">
        <v>125</v>
      </c>
      <c r="K29" s="49">
        <v>-0.87</v>
      </c>
      <c r="L29" s="49">
        <v>-0.6</v>
      </c>
      <c r="M29" s="49">
        <v>-0.46</v>
      </c>
      <c r="N29" s="139">
        <f t="shared" si="1"/>
        <v>-0.64333333333333331</v>
      </c>
      <c r="O29" s="169"/>
      <c r="P29" s="167"/>
      <c r="R29" s="102">
        <v>125</v>
      </c>
      <c r="S29" s="49">
        <v>-0.36</v>
      </c>
      <c r="T29" s="49">
        <v>-0.5</v>
      </c>
      <c r="U29" s="49">
        <v>-0.35</v>
      </c>
      <c r="V29" s="139">
        <f t="shared" si="2"/>
        <v>-0.40333333333333332</v>
      </c>
      <c r="W29" s="169"/>
      <c r="X29" s="167"/>
    </row>
    <row r="30" spans="2:24" x14ac:dyDescent="0.25">
      <c r="B30" s="102">
        <v>150</v>
      </c>
      <c r="C30" s="49">
        <v>-1.1000000000000001</v>
      </c>
      <c r="D30" s="49">
        <v>-0.75</v>
      </c>
      <c r="E30" s="49">
        <v>-0.67</v>
      </c>
      <c r="F30" s="139">
        <f t="shared" si="0"/>
        <v>-0.84</v>
      </c>
      <c r="G30" s="169"/>
      <c r="H30" s="167"/>
      <c r="I30" s="117"/>
      <c r="J30" s="102">
        <v>150</v>
      </c>
      <c r="K30" s="49">
        <v>-0.83</v>
      </c>
      <c r="L30" s="49">
        <v>-0.56999999999999995</v>
      </c>
      <c r="M30" s="49">
        <v>-0.5</v>
      </c>
      <c r="N30" s="139">
        <f t="shared" si="1"/>
        <v>-0.6333333333333333</v>
      </c>
      <c r="O30" s="169"/>
      <c r="P30" s="167"/>
      <c r="R30" s="102">
        <v>150</v>
      </c>
      <c r="S30" s="49">
        <v>-0.3</v>
      </c>
      <c r="T30" s="49">
        <v>-0.5</v>
      </c>
      <c r="U30" s="49">
        <v>-0.35</v>
      </c>
      <c r="V30" s="139">
        <f t="shared" si="2"/>
        <v>-0.3833333333333333</v>
      </c>
      <c r="W30" s="169"/>
      <c r="X30" s="167"/>
    </row>
    <row r="31" spans="2:24" x14ac:dyDescent="0.25">
      <c r="B31" s="102">
        <v>175</v>
      </c>
      <c r="C31" s="49">
        <v>-0.9</v>
      </c>
      <c r="D31" s="49">
        <v>-0.62</v>
      </c>
      <c r="E31" s="49">
        <v>-0.67</v>
      </c>
      <c r="F31" s="139">
        <f t="shared" si="0"/>
        <v>-0.73</v>
      </c>
      <c r="G31" s="169"/>
      <c r="H31" s="167"/>
      <c r="I31" s="117"/>
      <c r="J31" s="102">
        <v>175</v>
      </c>
      <c r="K31" s="49">
        <v>-0.72</v>
      </c>
      <c r="L31" s="49">
        <v>-0.5</v>
      </c>
      <c r="M31" s="49">
        <v>-0.5</v>
      </c>
      <c r="N31" s="139">
        <f t="shared" si="1"/>
        <v>-0.57333333333333336</v>
      </c>
      <c r="O31" s="169"/>
      <c r="P31" s="167"/>
      <c r="R31" s="102">
        <v>175</v>
      </c>
      <c r="S31" s="49">
        <v>-0.15</v>
      </c>
      <c r="T31" s="49">
        <v>-0.45</v>
      </c>
      <c r="U31" s="49">
        <v>-0.35</v>
      </c>
      <c r="V31" s="139">
        <f t="shared" si="2"/>
        <v>-0.31666666666666665</v>
      </c>
      <c r="W31" s="169"/>
      <c r="X31" s="167"/>
    </row>
    <row r="32" spans="2:24" x14ac:dyDescent="0.25">
      <c r="B32" s="102">
        <v>200</v>
      </c>
      <c r="C32" s="49">
        <v>-0.65</v>
      </c>
      <c r="D32" s="49">
        <v>-0.4</v>
      </c>
      <c r="E32" s="49">
        <v>-0.6</v>
      </c>
      <c r="F32" s="139">
        <f t="shared" si="0"/>
        <v>-0.54999999999999993</v>
      </c>
      <c r="G32" s="169"/>
      <c r="H32" s="167"/>
      <c r="I32" s="117"/>
      <c r="J32" s="102">
        <v>200</v>
      </c>
      <c r="K32" s="49">
        <v>-0.53</v>
      </c>
      <c r="L32" s="49">
        <v>-0.35</v>
      </c>
      <c r="M32" s="49">
        <v>-0.4</v>
      </c>
      <c r="N32" s="139">
        <f t="shared" si="1"/>
        <v>-0.42666666666666669</v>
      </c>
      <c r="O32" s="169"/>
      <c r="P32" s="167"/>
      <c r="R32" s="102">
        <v>200</v>
      </c>
      <c r="S32" s="49">
        <v>0.05</v>
      </c>
      <c r="T32" s="49">
        <v>-0.38</v>
      </c>
      <c r="U32" s="49">
        <v>-0.3</v>
      </c>
      <c r="V32" s="139">
        <f t="shared" si="2"/>
        <v>-0.21</v>
      </c>
      <c r="W32" s="169"/>
      <c r="X32" s="167"/>
    </row>
    <row r="33" spans="2:24" x14ac:dyDescent="0.25">
      <c r="B33" s="103">
        <v>225</v>
      </c>
      <c r="C33" s="49">
        <v>-0.26</v>
      </c>
      <c r="D33" s="49">
        <v>-0.17</v>
      </c>
      <c r="E33" s="49">
        <v>-0.48</v>
      </c>
      <c r="F33" s="139">
        <f t="shared" si="0"/>
        <v>-0.30333333333333334</v>
      </c>
      <c r="G33" s="169"/>
      <c r="H33" s="167"/>
      <c r="I33" s="117"/>
      <c r="J33" s="103">
        <v>225</v>
      </c>
      <c r="K33" s="49">
        <v>-0.3</v>
      </c>
      <c r="L33" s="49">
        <v>-0.16</v>
      </c>
      <c r="M33" s="49">
        <v>-0.3</v>
      </c>
      <c r="N33" s="139">
        <f t="shared" si="1"/>
        <v>-0.25333333333333335</v>
      </c>
      <c r="O33" s="169"/>
      <c r="P33" s="167"/>
      <c r="R33" s="103">
        <v>225</v>
      </c>
      <c r="S33" s="49">
        <v>0.3</v>
      </c>
      <c r="T33" s="49">
        <v>-0.26</v>
      </c>
      <c r="U33" s="49">
        <v>0.2</v>
      </c>
      <c r="V33" s="139">
        <f t="shared" si="2"/>
        <v>0.08</v>
      </c>
      <c r="W33" s="169"/>
      <c r="X33" s="167"/>
    </row>
    <row r="34" spans="2:24" ht="15.75" thickBot="1" x14ac:dyDescent="0.3">
      <c r="B34" s="104">
        <v>250</v>
      </c>
      <c r="C34" s="50">
        <v>0.15</v>
      </c>
      <c r="D34" s="50">
        <v>0.17</v>
      </c>
      <c r="E34" s="50">
        <v>-0.25</v>
      </c>
      <c r="F34" s="140">
        <f t="shared" si="0"/>
        <v>2.3333333333333334E-2</v>
      </c>
      <c r="G34" s="174"/>
      <c r="H34" s="175"/>
      <c r="I34" s="117"/>
      <c r="J34" s="104">
        <v>250</v>
      </c>
      <c r="K34" s="50">
        <v>7.0000000000000007E-2</v>
      </c>
      <c r="L34" s="50">
        <v>0.09</v>
      </c>
      <c r="M34" s="50">
        <v>-0.1</v>
      </c>
      <c r="N34" s="140">
        <f t="shared" si="1"/>
        <v>0.02</v>
      </c>
      <c r="O34" s="174"/>
      <c r="P34" s="175"/>
      <c r="R34" s="104">
        <v>250</v>
      </c>
      <c r="S34" s="50">
        <v>0.6</v>
      </c>
      <c r="T34" s="50">
        <v>-0.09</v>
      </c>
      <c r="U34" s="50">
        <v>-0.05</v>
      </c>
      <c r="V34" s="140">
        <f t="shared" si="2"/>
        <v>0.15333333333333335</v>
      </c>
      <c r="W34" s="174"/>
      <c r="X34" s="175"/>
    </row>
    <row r="35" spans="2:24" x14ac:dyDescent="0.25">
      <c r="B35" s="105"/>
      <c r="C35" s="19"/>
      <c r="D35" s="19"/>
      <c r="E35" s="19"/>
      <c r="F35" s="19"/>
      <c r="G35" s="19"/>
      <c r="H35" s="106"/>
      <c r="J35" s="105"/>
      <c r="K35" s="19"/>
      <c r="L35" s="19"/>
      <c r="M35" s="19"/>
      <c r="N35" s="19"/>
      <c r="O35" s="19"/>
      <c r="P35" s="106"/>
      <c r="R35" s="105"/>
      <c r="S35" s="19"/>
      <c r="T35" s="19"/>
      <c r="U35" s="19"/>
      <c r="V35" s="19"/>
      <c r="W35" s="19"/>
      <c r="X35" s="106"/>
    </row>
    <row r="36" spans="2:24" s="134" customFormat="1" ht="18.75" x14ac:dyDescent="0.3">
      <c r="B36" s="171" t="s">
        <v>146</v>
      </c>
      <c r="C36" s="172"/>
      <c r="D36" s="172"/>
      <c r="E36" s="172"/>
      <c r="F36" s="172"/>
      <c r="G36" s="172"/>
      <c r="H36" s="173"/>
      <c r="J36" s="171" t="s">
        <v>146</v>
      </c>
      <c r="K36" s="172"/>
      <c r="L36" s="172"/>
      <c r="M36" s="172"/>
      <c r="N36" s="172"/>
      <c r="O36" s="172"/>
      <c r="P36" s="173"/>
      <c r="R36" s="171" t="s">
        <v>146</v>
      </c>
      <c r="S36" s="172"/>
      <c r="T36" s="172"/>
      <c r="U36" s="172"/>
      <c r="V36" s="172"/>
      <c r="W36" s="172"/>
      <c r="X36" s="173"/>
    </row>
    <row r="37" spans="2:24" x14ac:dyDescent="0.25">
      <c r="B37" s="99"/>
      <c r="C37" s="19"/>
      <c r="D37" s="19"/>
      <c r="E37" s="19"/>
      <c r="F37" s="16"/>
      <c r="G37" s="176" t="s">
        <v>4</v>
      </c>
      <c r="H37" s="177"/>
      <c r="J37" s="99"/>
      <c r="K37" s="19"/>
      <c r="L37" s="19"/>
      <c r="M37" s="19"/>
      <c r="N37" s="16"/>
      <c r="O37" s="176" t="s">
        <v>4</v>
      </c>
      <c r="P37" s="177"/>
      <c r="R37" s="99"/>
      <c r="S37" s="19"/>
      <c r="T37" s="6"/>
      <c r="U37" s="16"/>
      <c r="V37" s="16"/>
      <c r="W37" s="176" t="s">
        <v>4</v>
      </c>
      <c r="X37" s="177"/>
    </row>
    <row r="38" spans="2:24" ht="15.75" thickBot="1" x14ac:dyDescent="0.3">
      <c r="B38" s="59" t="s">
        <v>5</v>
      </c>
      <c r="C38" s="13" t="s">
        <v>100</v>
      </c>
      <c r="D38" s="13" t="s">
        <v>101</v>
      </c>
      <c r="E38" s="13" t="s">
        <v>102</v>
      </c>
      <c r="F38" s="13" t="s">
        <v>104</v>
      </c>
      <c r="G38" s="1" t="s">
        <v>2</v>
      </c>
      <c r="H38" s="100" t="s">
        <v>3</v>
      </c>
      <c r="J38" s="59" t="s">
        <v>5</v>
      </c>
      <c r="K38" s="13" t="s">
        <v>100</v>
      </c>
      <c r="L38" s="13" t="s">
        <v>101</v>
      </c>
      <c r="M38" s="13" t="s">
        <v>102</v>
      </c>
      <c r="N38" s="13" t="s">
        <v>104</v>
      </c>
      <c r="O38" s="1" t="s">
        <v>2</v>
      </c>
      <c r="P38" s="100" t="s">
        <v>3</v>
      </c>
      <c r="R38" s="59" t="s">
        <v>5</v>
      </c>
      <c r="S38" s="13" t="s">
        <v>100</v>
      </c>
      <c r="T38" s="13" t="s">
        <v>101</v>
      </c>
      <c r="U38" s="13" t="s">
        <v>102</v>
      </c>
      <c r="V38" s="13" t="s">
        <v>104</v>
      </c>
      <c r="W38" s="1" t="s">
        <v>2</v>
      </c>
      <c r="X38" s="100" t="s">
        <v>3</v>
      </c>
    </row>
    <row r="39" spans="2:24" x14ac:dyDescent="0.25">
      <c r="B39" s="101">
        <v>25</v>
      </c>
      <c r="C39" s="2">
        <v>304.39999999999998</v>
      </c>
      <c r="D39" s="2">
        <v>304</v>
      </c>
      <c r="E39" s="2">
        <v>303.5</v>
      </c>
      <c r="F39" s="138">
        <f>AVERAGE(C39:E39)</f>
        <v>303.96666666666664</v>
      </c>
      <c r="G39" s="168" t="s">
        <v>75</v>
      </c>
      <c r="H39" s="170">
        <v>0.16</v>
      </c>
      <c r="J39" s="101">
        <v>25</v>
      </c>
      <c r="K39" s="2">
        <v>305.60000000000002</v>
      </c>
      <c r="L39" s="2">
        <v>305</v>
      </c>
      <c r="M39" s="2">
        <v>305</v>
      </c>
      <c r="N39" s="138">
        <f>AVERAGE(K39:M39)</f>
        <v>305.2</v>
      </c>
      <c r="O39" s="168" t="s">
        <v>75</v>
      </c>
      <c r="P39" s="170">
        <v>0.16</v>
      </c>
      <c r="R39" s="101">
        <v>25</v>
      </c>
      <c r="S39" s="2">
        <v>306.39999999999998</v>
      </c>
      <c r="T39" s="2">
        <v>306</v>
      </c>
      <c r="U39" s="2">
        <v>306</v>
      </c>
      <c r="V39" s="138">
        <f>AVERAGE(S39:U39)</f>
        <v>306.13333333333333</v>
      </c>
      <c r="W39" s="168" t="s">
        <v>75</v>
      </c>
      <c r="X39" s="170">
        <v>0.16</v>
      </c>
    </row>
    <row r="40" spans="2:24" x14ac:dyDescent="0.25">
      <c r="B40" s="102">
        <v>50</v>
      </c>
      <c r="C40" s="3">
        <v>312.2</v>
      </c>
      <c r="D40" s="3">
        <v>312.39999999999998</v>
      </c>
      <c r="E40" s="3">
        <v>311.7</v>
      </c>
      <c r="F40" s="139">
        <f t="shared" ref="F40:F68" si="3">AVERAGE(C40:E40)</f>
        <v>312.09999999999997</v>
      </c>
      <c r="G40" s="169"/>
      <c r="H40" s="167"/>
      <c r="J40" s="102">
        <v>50</v>
      </c>
      <c r="K40" s="3">
        <v>313.5</v>
      </c>
      <c r="L40" s="3">
        <v>313</v>
      </c>
      <c r="M40" s="3">
        <v>314</v>
      </c>
      <c r="N40" s="139">
        <f t="shared" ref="N40:N68" si="4">AVERAGE(K40:M40)</f>
        <v>313.5</v>
      </c>
      <c r="O40" s="169"/>
      <c r="P40" s="167"/>
      <c r="R40" s="102">
        <v>50</v>
      </c>
      <c r="S40" s="3">
        <v>314</v>
      </c>
      <c r="T40" s="3">
        <v>313.5</v>
      </c>
      <c r="U40" s="3">
        <v>314</v>
      </c>
      <c r="V40" s="139">
        <f t="shared" ref="V40:V68" si="5">AVERAGE(S40:U40)</f>
        <v>313.83333333333331</v>
      </c>
      <c r="W40" s="169"/>
      <c r="X40" s="167"/>
    </row>
    <row r="41" spans="2:24" x14ac:dyDescent="0.25">
      <c r="B41" s="102">
        <v>75</v>
      </c>
      <c r="C41" s="3">
        <v>318</v>
      </c>
      <c r="D41" s="3">
        <v>318.5</v>
      </c>
      <c r="E41" s="3">
        <v>318</v>
      </c>
      <c r="F41" s="139">
        <f t="shared" si="3"/>
        <v>318.16666666666669</v>
      </c>
      <c r="G41" s="169"/>
      <c r="H41" s="167"/>
      <c r="J41" s="102">
        <v>75</v>
      </c>
      <c r="K41" s="3">
        <v>319.3</v>
      </c>
      <c r="L41" s="3">
        <v>319.39999999999998</v>
      </c>
      <c r="M41" s="3">
        <v>320.39999999999998</v>
      </c>
      <c r="N41" s="139">
        <f t="shared" si="4"/>
        <v>319.7</v>
      </c>
      <c r="O41" s="169"/>
      <c r="P41" s="167"/>
      <c r="R41" s="102">
        <v>75</v>
      </c>
      <c r="S41" s="3">
        <v>320</v>
      </c>
      <c r="T41" s="3">
        <v>319.60000000000002</v>
      </c>
      <c r="U41" s="3">
        <v>320</v>
      </c>
      <c r="V41" s="139">
        <f t="shared" si="5"/>
        <v>319.86666666666667</v>
      </c>
      <c r="W41" s="169"/>
      <c r="X41" s="167"/>
    </row>
    <row r="42" spans="2:24" x14ac:dyDescent="0.25">
      <c r="B42" s="102">
        <v>100</v>
      </c>
      <c r="C42" s="3">
        <v>323</v>
      </c>
      <c r="D42" s="3">
        <v>323.3</v>
      </c>
      <c r="E42" s="3">
        <v>323</v>
      </c>
      <c r="F42" s="139">
        <f t="shared" si="3"/>
        <v>323.09999999999997</v>
      </c>
      <c r="G42" s="169"/>
      <c r="H42" s="167"/>
      <c r="J42" s="102">
        <v>100</v>
      </c>
      <c r="K42" s="3">
        <v>323.8</v>
      </c>
      <c r="L42" s="3">
        <v>324</v>
      </c>
      <c r="M42" s="3">
        <v>325.3</v>
      </c>
      <c r="N42" s="139">
        <f t="shared" si="4"/>
        <v>324.36666666666662</v>
      </c>
      <c r="O42" s="169"/>
      <c r="P42" s="167"/>
      <c r="R42" s="102">
        <v>100</v>
      </c>
      <c r="S42" s="3">
        <v>325</v>
      </c>
      <c r="T42" s="3">
        <v>324</v>
      </c>
      <c r="U42" s="3">
        <v>324</v>
      </c>
      <c r="V42" s="139">
        <f t="shared" si="5"/>
        <v>324.33333333333331</v>
      </c>
      <c r="W42" s="169"/>
      <c r="X42" s="167"/>
    </row>
    <row r="43" spans="2:24" x14ac:dyDescent="0.25">
      <c r="B43" s="102">
        <v>125</v>
      </c>
      <c r="C43" s="3">
        <v>326</v>
      </c>
      <c r="D43" s="3">
        <v>326.5</v>
      </c>
      <c r="E43" s="3">
        <v>327</v>
      </c>
      <c r="F43" s="139">
        <f t="shared" si="3"/>
        <v>326.5</v>
      </c>
      <c r="G43" s="169"/>
      <c r="H43" s="167"/>
      <c r="J43" s="102">
        <v>125</v>
      </c>
      <c r="K43" s="3">
        <v>327</v>
      </c>
      <c r="L43" s="3">
        <v>327.39999999999998</v>
      </c>
      <c r="M43" s="3">
        <v>329</v>
      </c>
      <c r="N43" s="139">
        <f t="shared" si="4"/>
        <v>327.8</v>
      </c>
      <c r="O43" s="169"/>
      <c r="P43" s="167"/>
      <c r="R43" s="102">
        <v>125</v>
      </c>
      <c r="S43" s="3">
        <v>328</v>
      </c>
      <c r="T43" s="3">
        <v>327</v>
      </c>
      <c r="U43" s="3">
        <v>328</v>
      </c>
      <c r="V43" s="139">
        <f t="shared" si="5"/>
        <v>327.66666666666669</v>
      </c>
      <c r="W43" s="169"/>
      <c r="X43" s="167"/>
    </row>
    <row r="44" spans="2:24" x14ac:dyDescent="0.25">
      <c r="B44" s="102">
        <v>150</v>
      </c>
      <c r="C44" s="3">
        <v>329</v>
      </c>
      <c r="D44" s="3">
        <v>329.6</v>
      </c>
      <c r="E44" s="3">
        <v>332.8</v>
      </c>
      <c r="F44" s="139">
        <f t="shared" si="3"/>
        <v>330.4666666666667</v>
      </c>
      <c r="G44" s="169"/>
      <c r="H44" s="167"/>
      <c r="J44" s="102">
        <v>150</v>
      </c>
      <c r="K44" s="3">
        <v>330</v>
      </c>
      <c r="L44" s="3">
        <v>330</v>
      </c>
      <c r="M44" s="3">
        <v>331</v>
      </c>
      <c r="N44" s="139">
        <f t="shared" si="4"/>
        <v>330.33333333333331</v>
      </c>
      <c r="O44" s="169"/>
      <c r="P44" s="167"/>
      <c r="R44" s="102">
        <v>150</v>
      </c>
      <c r="S44" s="3">
        <v>331</v>
      </c>
      <c r="T44" s="3">
        <v>330</v>
      </c>
      <c r="U44" s="3">
        <v>330.5</v>
      </c>
      <c r="V44" s="139">
        <f t="shared" si="5"/>
        <v>330.5</v>
      </c>
      <c r="W44" s="169"/>
      <c r="X44" s="167"/>
    </row>
    <row r="45" spans="2:24" x14ac:dyDescent="0.25">
      <c r="B45" s="102">
        <v>175</v>
      </c>
      <c r="C45" s="3">
        <v>332</v>
      </c>
      <c r="D45" s="3">
        <v>332.2</v>
      </c>
      <c r="E45" s="3">
        <v>335.4</v>
      </c>
      <c r="F45" s="139">
        <f t="shared" si="3"/>
        <v>333.2</v>
      </c>
      <c r="G45" s="169"/>
      <c r="H45" s="167"/>
      <c r="J45" s="102">
        <v>175</v>
      </c>
      <c r="K45" s="3">
        <v>333</v>
      </c>
      <c r="L45" s="3">
        <v>333</v>
      </c>
      <c r="M45" s="3">
        <v>334</v>
      </c>
      <c r="N45" s="139">
        <f t="shared" si="4"/>
        <v>333.33333333333331</v>
      </c>
      <c r="O45" s="169"/>
      <c r="P45" s="167"/>
      <c r="R45" s="102">
        <v>175</v>
      </c>
      <c r="S45" s="3">
        <v>334</v>
      </c>
      <c r="T45" s="3">
        <v>333</v>
      </c>
      <c r="U45" s="3">
        <v>333</v>
      </c>
      <c r="V45" s="139">
        <f t="shared" si="5"/>
        <v>333.33333333333331</v>
      </c>
      <c r="W45" s="169"/>
      <c r="X45" s="167"/>
    </row>
    <row r="46" spans="2:24" x14ac:dyDescent="0.25">
      <c r="B46" s="102">
        <v>200</v>
      </c>
      <c r="C46" s="3">
        <v>334</v>
      </c>
      <c r="D46" s="3">
        <v>334.3</v>
      </c>
      <c r="E46" s="3">
        <v>337.5</v>
      </c>
      <c r="F46" s="139">
        <f t="shared" si="3"/>
        <v>335.26666666666665</v>
      </c>
      <c r="G46" s="169"/>
      <c r="H46" s="167"/>
      <c r="J46" s="102">
        <v>200</v>
      </c>
      <c r="K46" s="3">
        <v>335</v>
      </c>
      <c r="L46" s="3">
        <v>335.5</v>
      </c>
      <c r="M46" s="3">
        <v>335.5</v>
      </c>
      <c r="N46" s="139">
        <f t="shared" si="4"/>
        <v>335.33333333333331</v>
      </c>
      <c r="O46" s="169"/>
      <c r="P46" s="167"/>
      <c r="R46" s="102">
        <v>200</v>
      </c>
      <c r="S46" s="3">
        <v>336.5</v>
      </c>
      <c r="T46" s="3">
        <v>335.6</v>
      </c>
      <c r="U46" s="3">
        <v>335</v>
      </c>
      <c r="V46" s="139">
        <f t="shared" si="5"/>
        <v>335.7</v>
      </c>
      <c r="W46" s="169"/>
      <c r="X46" s="167"/>
    </row>
    <row r="47" spans="2:24" x14ac:dyDescent="0.25">
      <c r="B47" s="103">
        <v>225</v>
      </c>
      <c r="C47" s="3">
        <v>336</v>
      </c>
      <c r="D47" s="3">
        <v>336</v>
      </c>
      <c r="E47" s="3">
        <v>339</v>
      </c>
      <c r="F47" s="139">
        <f t="shared" si="3"/>
        <v>337</v>
      </c>
      <c r="G47" s="169"/>
      <c r="H47" s="167"/>
      <c r="J47" s="103">
        <v>225</v>
      </c>
      <c r="K47" s="3">
        <v>337</v>
      </c>
      <c r="L47" s="3">
        <v>337</v>
      </c>
      <c r="M47" s="3">
        <v>337</v>
      </c>
      <c r="N47" s="139">
        <f t="shared" si="4"/>
        <v>337</v>
      </c>
      <c r="O47" s="169"/>
      <c r="P47" s="167"/>
      <c r="R47" s="103">
        <v>225</v>
      </c>
      <c r="S47" s="3">
        <v>338.6</v>
      </c>
      <c r="T47" s="3">
        <v>337</v>
      </c>
      <c r="U47" s="3">
        <v>337</v>
      </c>
      <c r="V47" s="139">
        <f t="shared" si="5"/>
        <v>337.53333333333336</v>
      </c>
      <c r="W47" s="169"/>
      <c r="X47" s="167"/>
    </row>
    <row r="48" spans="2:24" ht="15.75" thickBot="1" x14ac:dyDescent="0.3">
      <c r="B48" s="104">
        <v>250</v>
      </c>
      <c r="C48" s="12">
        <v>337.6</v>
      </c>
      <c r="D48" s="4">
        <v>337.3</v>
      </c>
      <c r="E48" s="4">
        <v>340.4</v>
      </c>
      <c r="F48" s="140">
        <f t="shared" si="3"/>
        <v>338.43333333333334</v>
      </c>
      <c r="G48" s="174"/>
      <c r="H48" s="175"/>
      <c r="J48" s="104">
        <v>250</v>
      </c>
      <c r="K48" s="12">
        <v>339</v>
      </c>
      <c r="L48" s="4">
        <v>339</v>
      </c>
      <c r="M48" s="4">
        <v>339</v>
      </c>
      <c r="N48" s="140">
        <f t="shared" si="4"/>
        <v>339</v>
      </c>
      <c r="O48" s="174"/>
      <c r="P48" s="175"/>
      <c r="R48" s="104">
        <v>250</v>
      </c>
      <c r="S48" s="12">
        <v>340.4</v>
      </c>
      <c r="T48" s="4">
        <v>339</v>
      </c>
      <c r="U48" s="4">
        <v>338</v>
      </c>
      <c r="V48" s="140">
        <f t="shared" si="5"/>
        <v>339.13333333333333</v>
      </c>
      <c r="W48" s="174"/>
      <c r="X48" s="175"/>
    </row>
    <row r="49" spans="2:24" x14ac:dyDescent="0.25">
      <c r="B49" s="101">
        <v>25</v>
      </c>
      <c r="C49" s="2">
        <v>302.39999999999998</v>
      </c>
      <c r="D49" s="10">
        <v>302.2</v>
      </c>
      <c r="E49" s="10">
        <v>304.8</v>
      </c>
      <c r="F49" s="141">
        <f t="shared" si="3"/>
        <v>303.13333333333327</v>
      </c>
      <c r="G49" s="169" t="s">
        <v>76</v>
      </c>
      <c r="H49" s="167">
        <v>0.12</v>
      </c>
      <c r="J49" s="101">
        <v>25</v>
      </c>
      <c r="K49" s="2">
        <v>303.5</v>
      </c>
      <c r="L49" s="10">
        <v>304</v>
      </c>
      <c r="M49" s="10">
        <v>304</v>
      </c>
      <c r="N49" s="141">
        <f t="shared" si="4"/>
        <v>303.83333333333331</v>
      </c>
      <c r="O49" s="169" t="s">
        <v>76</v>
      </c>
      <c r="P49" s="167">
        <v>0.12</v>
      </c>
      <c r="R49" s="101">
        <v>25</v>
      </c>
      <c r="S49" s="2">
        <v>304</v>
      </c>
      <c r="T49" s="10">
        <v>304</v>
      </c>
      <c r="U49" s="10">
        <v>304.8</v>
      </c>
      <c r="V49" s="141">
        <f t="shared" si="5"/>
        <v>304.26666666666665</v>
      </c>
      <c r="W49" s="169" t="s">
        <v>76</v>
      </c>
      <c r="X49" s="167">
        <v>0.12</v>
      </c>
    </row>
    <row r="50" spans="2:24" x14ac:dyDescent="0.25">
      <c r="B50" s="102">
        <v>50</v>
      </c>
      <c r="C50" s="3">
        <v>308.3</v>
      </c>
      <c r="D50" s="3">
        <v>308.60000000000002</v>
      </c>
      <c r="E50" s="3">
        <v>312.2</v>
      </c>
      <c r="F50" s="139">
        <f t="shared" si="3"/>
        <v>309.70000000000005</v>
      </c>
      <c r="G50" s="169"/>
      <c r="H50" s="167"/>
      <c r="J50" s="102">
        <v>50</v>
      </c>
      <c r="K50" s="3">
        <v>309</v>
      </c>
      <c r="L50" s="3">
        <v>310.60000000000002</v>
      </c>
      <c r="M50" s="3">
        <v>311.39999999999998</v>
      </c>
      <c r="N50" s="139">
        <f t="shared" si="4"/>
        <v>310.33333333333331</v>
      </c>
      <c r="O50" s="169"/>
      <c r="P50" s="167"/>
      <c r="R50" s="102">
        <v>50</v>
      </c>
      <c r="S50" s="3">
        <v>309.5</v>
      </c>
      <c r="T50" s="3">
        <v>309</v>
      </c>
      <c r="U50" s="3">
        <v>311.5</v>
      </c>
      <c r="V50" s="139">
        <f t="shared" si="5"/>
        <v>310</v>
      </c>
      <c r="W50" s="169"/>
      <c r="X50" s="167"/>
    </row>
    <row r="51" spans="2:24" x14ac:dyDescent="0.25">
      <c r="B51" s="102">
        <v>75</v>
      </c>
      <c r="C51" s="3">
        <v>313</v>
      </c>
      <c r="D51" s="3">
        <v>313.7</v>
      </c>
      <c r="E51" s="3">
        <v>317.8</v>
      </c>
      <c r="F51" s="139">
        <f t="shared" si="3"/>
        <v>314.83333333333331</v>
      </c>
      <c r="G51" s="169"/>
      <c r="H51" s="167"/>
      <c r="J51" s="102">
        <v>75</v>
      </c>
      <c r="K51" s="3">
        <v>313.5</v>
      </c>
      <c r="L51" s="3">
        <v>315.5</v>
      </c>
      <c r="M51" s="3">
        <v>317</v>
      </c>
      <c r="N51" s="139">
        <f t="shared" si="4"/>
        <v>315.33333333333331</v>
      </c>
      <c r="O51" s="169"/>
      <c r="P51" s="167"/>
      <c r="R51" s="102">
        <v>75</v>
      </c>
      <c r="S51" s="3">
        <v>314.10000000000002</v>
      </c>
      <c r="T51" s="3">
        <v>313</v>
      </c>
      <c r="U51" s="3">
        <v>316.7</v>
      </c>
      <c r="V51" s="139">
        <f t="shared" si="5"/>
        <v>314.59999999999997</v>
      </c>
      <c r="W51" s="169"/>
      <c r="X51" s="167"/>
    </row>
    <row r="52" spans="2:24" x14ac:dyDescent="0.25">
      <c r="B52" s="102">
        <v>100</v>
      </c>
      <c r="C52" s="3">
        <v>317</v>
      </c>
      <c r="D52" s="3">
        <v>318</v>
      </c>
      <c r="E52" s="3">
        <v>322.3</v>
      </c>
      <c r="F52" s="139">
        <f t="shared" si="3"/>
        <v>319.09999999999997</v>
      </c>
      <c r="G52" s="169"/>
      <c r="H52" s="167"/>
      <c r="J52" s="102">
        <v>100</v>
      </c>
      <c r="K52" s="3">
        <v>317</v>
      </c>
      <c r="L52" s="3">
        <v>319.60000000000002</v>
      </c>
      <c r="M52" s="3">
        <v>321.5</v>
      </c>
      <c r="N52" s="139">
        <f t="shared" si="4"/>
        <v>319.36666666666667</v>
      </c>
      <c r="O52" s="169"/>
      <c r="P52" s="167"/>
      <c r="R52" s="102">
        <v>100</v>
      </c>
      <c r="S52" s="3">
        <v>318</v>
      </c>
      <c r="T52" s="3">
        <v>316</v>
      </c>
      <c r="U52" s="3">
        <v>321</v>
      </c>
      <c r="V52" s="139">
        <f t="shared" si="5"/>
        <v>318.33333333333331</v>
      </c>
      <c r="W52" s="169"/>
      <c r="X52" s="167"/>
    </row>
    <row r="53" spans="2:24" x14ac:dyDescent="0.25">
      <c r="B53" s="102">
        <v>125</v>
      </c>
      <c r="C53" s="3">
        <v>320</v>
      </c>
      <c r="D53" s="3">
        <v>321</v>
      </c>
      <c r="E53" s="3">
        <v>325.60000000000002</v>
      </c>
      <c r="F53" s="139">
        <f t="shared" si="3"/>
        <v>322.2</v>
      </c>
      <c r="G53" s="169"/>
      <c r="H53" s="167"/>
      <c r="J53" s="102">
        <v>125</v>
      </c>
      <c r="K53" s="3">
        <v>320</v>
      </c>
      <c r="L53" s="3">
        <v>322.5</v>
      </c>
      <c r="M53" s="3">
        <v>325</v>
      </c>
      <c r="N53" s="139">
        <f t="shared" si="4"/>
        <v>322.5</v>
      </c>
      <c r="O53" s="169"/>
      <c r="P53" s="167"/>
      <c r="R53" s="102">
        <v>125</v>
      </c>
      <c r="S53" s="3">
        <v>321</v>
      </c>
      <c r="T53" s="3">
        <v>319</v>
      </c>
      <c r="U53" s="3">
        <v>324.39999999999998</v>
      </c>
      <c r="V53" s="139">
        <f t="shared" si="5"/>
        <v>321.46666666666664</v>
      </c>
      <c r="W53" s="169"/>
      <c r="X53" s="167"/>
    </row>
    <row r="54" spans="2:24" x14ac:dyDescent="0.25">
      <c r="B54" s="102">
        <v>150</v>
      </c>
      <c r="C54" s="3">
        <v>323</v>
      </c>
      <c r="D54" s="3">
        <v>324</v>
      </c>
      <c r="E54" s="3">
        <v>328.7</v>
      </c>
      <c r="F54" s="139">
        <f t="shared" si="3"/>
        <v>325.23333333333335</v>
      </c>
      <c r="G54" s="169"/>
      <c r="H54" s="167"/>
      <c r="J54" s="102">
        <v>150</v>
      </c>
      <c r="K54" s="3">
        <v>323</v>
      </c>
      <c r="L54" s="3">
        <v>325.3</v>
      </c>
      <c r="M54" s="3">
        <v>328</v>
      </c>
      <c r="N54" s="139">
        <f t="shared" si="4"/>
        <v>325.43333333333334</v>
      </c>
      <c r="O54" s="169"/>
      <c r="P54" s="167"/>
      <c r="R54" s="102">
        <v>150</v>
      </c>
      <c r="S54" s="3">
        <v>324</v>
      </c>
      <c r="T54" s="3">
        <v>322</v>
      </c>
      <c r="U54" s="3">
        <v>327.39999999999998</v>
      </c>
      <c r="V54" s="139">
        <f t="shared" si="5"/>
        <v>324.46666666666664</v>
      </c>
      <c r="W54" s="169"/>
      <c r="X54" s="167"/>
    </row>
    <row r="55" spans="2:24" x14ac:dyDescent="0.25">
      <c r="B55" s="102">
        <v>175</v>
      </c>
      <c r="C55" s="3">
        <v>326</v>
      </c>
      <c r="D55" s="3">
        <v>326.60000000000002</v>
      </c>
      <c r="E55" s="3">
        <v>331.3</v>
      </c>
      <c r="F55" s="139">
        <f t="shared" si="3"/>
        <v>327.9666666666667</v>
      </c>
      <c r="G55" s="169"/>
      <c r="H55" s="167"/>
      <c r="J55" s="102">
        <v>175</v>
      </c>
      <c r="K55" s="3">
        <v>326</v>
      </c>
      <c r="L55" s="3">
        <v>328</v>
      </c>
      <c r="M55" s="3">
        <v>330.6</v>
      </c>
      <c r="N55" s="139">
        <f t="shared" si="4"/>
        <v>328.2</v>
      </c>
      <c r="O55" s="169"/>
      <c r="P55" s="167"/>
      <c r="R55" s="102">
        <v>175</v>
      </c>
      <c r="S55" s="3">
        <v>327</v>
      </c>
      <c r="T55" s="3">
        <v>324.60000000000002</v>
      </c>
      <c r="U55" s="3">
        <v>330</v>
      </c>
      <c r="V55" s="139">
        <f t="shared" si="5"/>
        <v>327.2</v>
      </c>
      <c r="W55" s="169"/>
      <c r="X55" s="167"/>
    </row>
    <row r="56" spans="2:24" x14ac:dyDescent="0.25">
      <c r="B56" s="102">
        <v>200</v>
      </c>
      <c r="C56" s="3">
        <v>328</v>
      </c>
      <c r="D56" s="3">
        <v>329</v>
      </c>
      <c r="E56" s="3">
        <v>333.5</v>
      </c>
      <c r="F56" s="139">
        <f t="shared" si="3"/>
        <v>330.16666666666669</v>
      </c>
      <c r="G56" s="169"/>
      <c r="H56" s="167"/>
      <c r="J56" s="102">
        <v>200</v>
      </c>
      <c r="K56" s="3">
        <v>328</v>
      </c>
      <c r="L56" s="3">
        <v>330</v>
      </c>
      <c r="M56" s="3">
        <v>333</v>
      </c>
      <c r="N56" s="139">
        <f t="shared" si="4"/>
        <v>330.33333333333331</v>
      </c>
      <c r="O56" s="169"/>
      <c r="P56" s="167"/>
      <c r="R56" s="102">
        <v>200</v>
      </c>
      <c r="S56" s="3">
        <v>329</v>
      </c>
      <c r="T56" s="3">
        <v>327</v>
      </c>
      <c r="U56" s="3">
        <v>332</v>
      </c>
      <c r="V56" s="139">
        <f t="shared" si="5"/>
        <v>329.33333333333331</v>
      </c>
      <c r="W56" s="169"/>
      <c r="X56" s="167"/>
    </row>
    <row r="57" spans="2:24" x14ac:dyDescent="0.25">
      <c r="B57" s="103">
        <v>225</v>
      </c>
      <c r="C57" s="3">
        <v>330</v>
      </c>
      <c r="D57" s="3">
        <v>331.1</v>
      </c>
      <c r="E57" s="3">
        <v>335.5</v>
      </c>
      <c r="F57" s="139">
        <f t="shared" si="3"/>
        <v>332.2</v>
      </c>
      <c r="G57" s="169"/>
      <c r="H57" s="167"/>
      <c r="J57" s="103">
        <v>225</v>
      </c>
      <c r="K57" s="3">
        <v>330</v>
      </c>
      <c r="L57" s="3">
        <v>332</v>
      </c>
      <c r="M57" s="3">
        <v>335</v>
      </c>
      <c r="N57" s="139">
        <f t="shared" si="4"/>
        <v>332.33333333333331</v>
      </c>
      <c r="O57" s="169"/>
      <c r="P57" s="167"/>
      <c r="R57" s="103">
        <v>225</v>
      </c>
      <c r="S57" s="3">
        <v>332</v>
      </c>
      <c r="T57" s="3">
        <v>329</v>
      </c>
      <c r="U57" s="3">
        <v>334</v>
      </c>
      <c r="V57" s="139">
        <f t="shared" si="5"/>
        <v>331.66666666666669</v>
      </c>
      <c r="W57" s="169"/>
      <c r="X57" s="167"/>
    </row>
    <row r="58" spans="2:24" ht="15.75" thickBot="1" x14ac:dyDescent="0.3">
      <c r="B58" s="104">
        <v>250</v>
      </c>
      <c r="C58" s="12">
        <v>332.6</v>
      </c>
      <c r="D58" s="12">
        <v>333</v>
      </c>
      <c r="E58" s="12">
        <v>337</v>
      </c>
      <c r="F58" s="142">
        <f t="shared" si="3"/>
        <v>334.2</v>
      </c>
      <c r="G58" s="169"/>
      <c r="H58" s="167"/>
      <c r="J58" s="104">
        <v>250</v>
      </c>
      <c r="K58" s="12">
        <v>333</v>
      </c>
      <c r="L58" s="12">
        <v>333.6</v>
      </c>
      <c r="M58" s="12">
        <v>336.4</v>
      </c>
      <c r="N58" s="142">
        <f t="shared" si="4"/>
        <v>334.33333333333331</v>
      </c>
      <c r="O58" s="169"/>
      <c r="P58" s="167"/>
      <c r="R58" s="104">
        <v>250</v>
      </c>
      <c r="S58" s="12">
        <v>334</v>
      </c>
      <c r="T58" s="12">
        <v>331</v>
      </c>
      <c r="U58" s="12">
        <v>336</v>
      </c>
      <c r="V58" s="142">
        <f t="shared" si="5"/>
        <v>333.66666666666669</v>
      </c>
      <c r="W58" s="169"/>
      <c r="X58" s="167"/>
    </row>
    <row r="59" spans="2:24" x14ac:dyDescent="0.25">
      <c r="B59" s="101">
        <v>25</v>
      </c>
      <c r="C59" s="2">
        <v>301</v>
      </c>
      <c r="D59" s="2">
        <v>300.89999999999998</v>
      </c>
      <c r="E59" s="2">
        <v>302.7</v>
      </c>
      <c r="F59" s="143">
        <f t="shared" si="3"/>
        <v>301.5333333333333</v>
      </c>
      <c r="G59" s="168" t="s">
        <v>77</v>
      </c>
      <c r="H59" s="170">
        <v>0.08</v>
      </c>
      <c r="J59" s="101">
        <v>25</v>
      </c>
      <c r="K59" s="2">
        <v>302</v>
      </c>
      <c r="L59" s="2">
        <v>302.2</v>
      </c>
      <c r="M59" s="2">
        <v>302.2</v>
      </c>
      <c r="N59" s="143">
        <f t="shared" si="4"/>
        <v>302.13333333333338</v>
      </c>
      <c r="O59" s="168" t="s">
        <v>77</v>
      </c>
      <c r="P59" s="170">
        <v>0.08</v>
      </c>
      <c r="R59" s="101">
        <v>25</v>
      </c>
      <c r="S59" s="2">
        <v>303</v>
      </c>
      <c r="T59" s="2">
        <v>303.60000000000002</v>
      </c>
      <c r="U59" s="2">
        <v>303.60000000000002</v>
      </c>
      <c r="V59" s="143">
        <f t="shared" si="5"/>
        <v>303.40000000000003</v>
      </c>
      <c r="W59" s="168" t="s">
        <v>77</v>
      </c>
      <c r="X59" s="170">
        <v>0.08</v>
      </c>
    </row>
    <row r="60" spans="2:24" x14ac:dyDescent="0.25">
      <c r="B60" s="102">
        <v>50</v>
      </c>
      <c r="C60" s="3">
        <v>305.5</v>
      </c>
      <c r="D60" s="3">
        <v>305.60000000000002</v>
      </c>
      <c r="E60" s="3">
        <v>307.60000000000002</v>
      </c>
      <c r="F60" s="139">
        <f t="shared" si="3"/>
        <v>306.23333333333335</v>
      </c>
      <c r="G60" s="169"/>
      <c r="H60" s="167"/>
      <c r="J60" s="102">
        <v>50</v>
      </c>
      <c r="K60" s="3">
        <v>306</v>
      </c>
      <c r="L60" s="3">
        <v>306.7</v>
      </c>
      <c r="M60" s="3">
        <v>307</v>
      </c>
      <c r="N60" s="139">
        <f t="shared" si="4"/>
        <v>306.56666666666666</v>
      </c>
      <c r="O60" s="169"/>
      <c r="P60" s="167"/>
      <c r="R60" s="102">
        <v>50</v>
      </c>
      <c r="S60" s="3">
        <v>308</v>
      </c>
      <c r="T60" s="3">
        <v>308.39999999999998</v>
      </c>
      <c r="U60" s="3">
        <v>308.7</v>
      </c>
      <c r="V60" s="139">
        <f t="shared" si="5"/>
        <v>308.36666666666662</v>
      </c>
      <c r="W60" s="169"/>
      <c r="X60" s="167"/>
    </row>
    <row r="61" spans="2:24" x14ac:dyDescent="0.25">
      <c r="B61" s="102">
        <v>75</v>
      </c>
      <c r="C61" s="3">
        <v>309</v>
      </c>
      <c r="D61" s="3">
        <v>309.5</v>
      </c>
      <c r="E61" s="3">
        <v>311.7</v>
      </c>
      <c r="F61" s="139">
        <f t="shared" si="3"/>
        <v>310.06666666666666</v>
      </c>
      <c r="G61" s="169"/>
      <c r="H61" s="167"/>
      <c r="J61" s="102">
        <v>75</v>
      </c>
      <c r="K61" s="3">
        <v>310</v>
      </c>
      <c r="L61" s="3">
        <v>310.7</v>
      </c>
      <c r="M61" s="3">
        <v>311.2</v>
      </c>
      <c r="N61" s="139">
        <f t="shared" si="4"/>
        <v>310.63333333333338</v>
      </c>
      <c r="O61" s="169"/>
      <c r="P61" s="167"/>
      <c r="R61" s="102">
        <v>75</v>
      </c>
      <c r="S61" s="3">
        <v>312</v>
      </c>
      <c r="T61" s="3">
        <v>312.3</v>
      </c>
      <c r="U61" s="3">
        <v>313</v>
      </c>
      <c r="V61" s="139">
        <f t="shared" si="5"/>
        <v>312.43333333333334</v>
      </c>
      <c r="W61" s="169"/>
      <c r="X61" s="167"/>
    </row>
    <row r="62" spans="2:24" x14ac:dyDescent="0.25">
      <c r="B62" s="102">
        <v>100</v>
      </c>
      <c r="C62" s="3">
        <v>312.39999999999998</v>
      </c>
      <c r="D62" s="3">
        <v>312.8</v>
      </c>
      <c r="E62" s="3">
        <v>315.2</v>
      </c>
      <c r="F62" s="139">
        <f t="shared" si="3"/>
        <v>313.4666666666667</v>
      </c>
      <c r="G62" s="169"/>
      <c r="H62" s="167"/>
      <c r="J62" s="102">
        <v>100</v>
      </c>
      <c r="K62" s="3">
        <v>313</v>
      </c>
      <c r="L62" s="3">
        <v>314</v>
      </c>
      <c r="M62" s="3">
        <v>315</v>
      </c>
      <c r="N62" s="139">
        <f t="shared" si="4"/>
        <v>314</v>
      </c>
      <c r="O62" s="169"/>
      <c r="P62" s="167"/>
      <c r="R62" s="102">
        <v>100</v>
      </c>
      <c r="S62" s="3">
        <v>315.60000000000002</v>
      </c>
      <c r="T62" s="3">
        <v>316</v>
      </c>
      <c r="U62" s="3">
        <v>316.3</v>
      </c>
      <c r="V62" s="139">
        <f t="shared" si="5"/>
        <v>315.9666666666667</v>
      </c>
      <c r="W62" s="169"/>
      <c r="X62" s="167"/>
    </row>
    <row r="63" spans="2:24" x14ac:dyDescent="0.25">
      <c r="B63" s="102">
        <v>125</v>
      </c>
      <c r="C63" s="3">
        <v>315</v>
      </c>
      <c r="D63" s="3">
        <v>315.5</v>
      </c>
      <c r="E63" s="3">
        <v>318.10000000000002</v>
      </c>
      <c r="F63" s="139">
        <f t="shared" si="3"/>
        <v>316.2</v>
      </c>
      <c r="G63" s="169"/>
      <c r="H63" s="167"/>
      <c r="J63" s="102">
        <v>125</v>
      </c>
      <c r="K63" s="3">
        <v>316</v>
      </c>
      <c r="L63" s="3">
        <v>317</v>
      </c>
      <c r="M63" s="3">
        <v>317.60000000000002</v>
      </c>
      <c r="N63" s="139">
        <f t="shared" si="4"/>
        <v>316.86666666666667</v>
      </c>
      <c r="O63" s="169"/>
      <c r="P63" s="167"/>
      <c r="R63" s="102">
        <v>125</v>
      </c>
      <c r="S63" s="3">
        <v>318</v>
      </c>
      <c r="T63" s="3">
        <v>318.60000000000002</v>
      </c>
      <c r="U63" s="3">
        <v>319.39999999999998</v>
      </c>
      <c r="V63" s="139">
        <f t="shared" si="5"/>
        <v>318.66666666666669</v>
      </c>
      <c r="W63" s="169"/>
      <c r="X63" s="167"/>
    </row>
    <row r="64" spans="2:24" x14ac:dyDescent="0.25">
      <c r="B64" s="102">
        <v>150</v>
      </c>
      <c r="C64" s="3">
        <v>317.7</v>
      </c>
      <c r="D64" s="3">
        <v>318.39999999999998</v>
      </c>
      <c r="E64" s="3">
        <v>320.89999999999998</v>
      </c>
      <c r="F64" s="139">
        <f t="shared" si="3"/>
        <v>318.99999999999994</v>
      </c>
      <c r="G64" s="169"/>
      <c r="H64" s="167"/>
      <c r="J64" s="102">
        <v>150</v>
      </c>
      <c r="K64" s="3">
        <v>318</v>
      </c>
      <c r="L64" s="3">
        <v>319.60000000000002</v>
      </c>
      <c r="M64" s="3">
        <v>320</v>
      </c>
      <c r="N64" s="139">
        <f t="shared" si="4"/>
        <v>319.2</v>
      </c>
      <c r="O64" s="169"/>
      <c r="P64" s="167"/>
      <c r="R64" s="102">
        <v>150</v>
      </c>
      <c r="S64" s="3">
        <v>321</v>
      </c>
      <c r="T64" s="3">
        <v>321.39999999999998</v>
      </c>
      <c r="U64" s="3">
        <v>322.2</v>
      </c>
      <c r="V64" s="139">
        <f t="shared" si="5"/>
        <v>321.5333333333333</v>
      </c>
      <c r="W64" s="169"/>
      <c r="X64" s="167"/>
    </row>
    <row r="65" spans="2:24" x14ac:dyDescent="0.25">
      <c r="B65" s="102">
        <v>175</v>
      </c>
      <c r="C65" s="3">
        <v>320</v>
      </c>
      <c r="D65" s="3">
        <v>320.8</v>
      </c>
      <c r="E65" s="3">
        <v>323.2</v>
      </c>
      <c r="F65" s="139">
        <f t="shared" si="3"/>
        <v>321.33333333333331</v>
      </c>
      <c r="G65" s="169"/>
      <c r="H65" s="167"/>
      <c r="J65" s="102">
        <v>175</v>
      </c>
      <c r="K65" s="3">
        <v>321</v>
      </c>
      <c r="L65" s="3">
        <v>322</v>
      </c>
      <c r="M65" s="3">
        <v>323</v>
      </c>
      <c r="N65" s="139">
        <f t="shared" si="4"/>
        <v>322</v>
      </c>
      <c r="O65" s="169"/>
      <c r="P65" s="167"/>
      <c r="R65" s="102">
        <v>175</v>
      </c>
      <c r="S65" s="3">
        <v>324</v>
      </c>
      <c r="T65" s="3">
        <v>324</v>
      </c>
      <c r="U65" s="3">
        <v>324.5</v>
      </c>
      <c r="V65" s="139">
        <f t="shared" si="5"/>
        <v>324.16666666666669</v>
      </c>
      <c r="W65" s="169"/>
      <c r="X65" s="167"/>
    </row>
    <row r="66" spans="2:24" x14ac:dyDescent="0.25">
      <c r="B66" s="102">
        <v>200</v>
      </c>
      <c r="C66" s="3">
        <v>322.5</v>
      </c>
      <c r="D66" s="3">
        <v>323</v>
      </c>
      <c r="E66" s="3">
        <v>325.5</v>
      </c>
      <c r="F66" s="139">
        <f t="shared" si="3"/>
        <v>323.66666666666669</v>
      </c>
      <c r="G66" s="169"/>
      <c r="H66" s="167"/>
      <c r="J66" s="102">
        <v>200</v>
      </c>
      <c r="K66" s="3">
        <v>323</v>
      </c>
      <c r="L66" s="3">
        <v>324</v>
      </c>
      <c r="M66" s="3">
        <v>325</v>
      </c>
      <c r="N66" s="139">
        <f t="shared" si="4"/>
        <v>324</v>
      </c>
      <c r="O66" s="169"/>
      <c r="P66" s="167"/>
      <c r="R66" s="102">
        <v>200</v>
      </c>
      <c r="S66" s="3">
        <v>326</v>
      </c>
      <c r="T66" s="3">
        <v>326</v>
      </c>
      <c r="U66" s="3">
        <v>327</v>
      </c>
      <c r="V66" s="139">
        <f t="shared" si="5"/>
        <v>326.33333333333331</v>
      </c>
      <c r="W66" s="169"/>
      <c r="X66" s="167"/>
    </row>
    <row r="67" spans="2:24" x14ac:dyDescent="0.25">
      <c r="B67" s="103">
        <v>225</v>
      </c>
      <c r="C67" s="3">
        <v>324.8</v>
      </c>
      <c r="D67" s="3">
        <v>325</v>
      </c>
      <c r="E67" s="3">
        <v>327.5</v>
      </c>
      <c r="F67" s="139">
        <f t="shared" si="3"/>
        <v>325.76666666666665</v>
      </c>
      <c r="G67" s="169"/>
      <c r="H67" s="167"/>
      <c r="J67" s="103">
        <v>225</v>
      </c>
      <c r="K67" s="3">
        <v>325.5</v>
      </c>
      <c r="L67" s="3">
        <v>326.3</v>
      </c>
      <c r="M67" s="3">
        <v>327</v>
      </c>
      <c r="N67" s="139">
        <f t="shared" si="4"/>
        <v>326.26666666666665</v>
      </c>
      <c r="O67" s="169"/>
      <c r="P67" s="167"/>
      <c r="R67" s="103">
        <v>225</v>
      </c>
      <c r="S67" s="3">
        <v>328.6</v>
      </c>
      <c r="T67" s="3">
        <v>328</v>
      </c>
      <c r="U67" s="3">
        <v>329</v>
      </c>
      <c r="V67" s="139">
        <f t="shared" si="5"/>
        <v>328.53333333333336</v>
      </c>
      <c r="W67" s="169"/>
      <c r="X67" s="167"/>
    </row>
    <row r="68" spans="2:24" ht="15.75" thickBot="1" x14ac:dyDescent="0.3">
      <c r="B68" s="155">
        <v>250</v>
      </c>
      <c r="C68" s="12">
        <v>326.7</v>
      </c>
      <c r="D68" s="12">
        <v>326.89999999999998</v>
      </c>
      <c r="E68" s="12">
        <v>329.3</v>
      </c>
      <c r="F68" s="142">
        <f t="shared" si="3"/>
        <v>327.63333333333327</v>
      </c>
      <c r="G68" s="169"/>
      <c r="H68" s="167"/>
      <c r="J68" s="155">
        <v>250</v>
      </c>
      <c r="K68" s="4">
        <v>327.60000000000002</v>
      </c>
      <c r="L68" s="4">
        <v>328</v>
      </c>
      <c r="M68" s="4">
        <v>328.6</v>
      </c>
      <c r="N68" s="140">
        <f t="shared" si="4"/>
        <v>328.06666666666666</v>
      </c>
      <c r="O68" s="174"/>
      <c r="P68" s="175"/>
      <c r="R68" s="104">
        <v>250</v>
      </c>
      <c r="S68" s="4">
        <v>331</v>
      </c>
      <c r="T68" s="4">
        <v>330</v>
      </c>
      <c r="U68" s="4">
        <v>331</v>
      </c>
      <c r="V68" s="140">
        <f t="shared" si="5"/>
        <v>330.66666666666669</v>
      </c>
      <c r="W68" s="174"/>
      <c r="X68" s="175"/>
    </row>
    <row r="69" spans="2:24" ht="15.75" x14ac:dyDescent="0.25">
      <c r="B69" s="161" t="s">
        <v>167</v>
      </c>
      <c r="C69" s="162"/>
      <c r="D69" s="162"/>
      <c r="E69" s="162"/>
      <c r="F69" s="162"/>
      <c r="G69" s="162"/>
      <c r="H69" s="162"/>
      <c r="I69" s="162"/>
      <c r="J69" s="163"/>
    </row>
    <row r="70" spans="2:24" x14ac:dyDescent="0.25">
      <c r="B70" s="165" t="s">
        <v>147</v>
      </c>
      <c r="C70" s="164"/>
      <c r="D70" s="164"/>
      <c r="E70" s="164"/>
      <c r="F70" s="164"/>
      <c r="G70" s="164"/>
      <c r="H70" s="164"/>
      <c r="I70" s="164"/>
      <c r="J70" s="166"/>
      <c r="L70" s="77"/>
      <c r="M70" s="164" t="s">
        <v>168</v>
      </c>
      <c r="N70" s="164"/>
      <c r="O70" s="164" t="s">
        <v>169</v>
      </c>
      <c r="P70" s="164"/>
      <c r="Q70" s="164" t="s">
        <v>170</v>
      </c>
      <c r="R70" s="164"/>
    </row>
    <row r="71" spans="2:24" x14ac:dyDescent="0.25">
      <c r="B71" s="57" t="s">
        <v>5</v>
      </c>
      <c r="C71" s="73" t="s">
        <v>150</v>
      </c>
      <c r="D71" s="78" t="s">
        <v>151</v>
      </c>
      <c r="E71" s="73" t="s">
        <v>152</v>
      </c>
      <c r="F71" s="78" t="s">
        <v>153</v>
      </c>
      <c r="G71" s="73" t="s">
        <v>154</v>
      </c>
      <c r="H71" s="78" t="s">
        <v>155</v>
      </c>
      <c r="I71" s="78" t="s">
        <v>156</v>
      </c>
      <c r="J71" s="133" t="s">
        <v>157</v>
      </c>
      <c r="L71" s="73" t="s">
        <v>5</v>
      </c>
      <c r="M71" s="78" t="s">
        <v>175</v>
      </c>
      <c r="N71" s="78" t="s">
        <v>176</v>
      </c>
      <c r="O71" s="78" t="s">
        <v>171</v>
      </c>
      <c r="P71" s="78" t="s">
        <v>172</v>
      </c>
      <c r="Q71" s="78" t="s">
        <v>173</v>
      </c>
      <c r="R71" s="78" t="s">
        <v>174</v>
      </c>
    </row>
    <row r="72" spans="2:24" x14ac:dyDescent="0.25">
      <c r="B72" s="103">
        <v>25</v>
      </c>
      <c r="C72" s="144">
        <f>F5*1000</f>
        <v>-3.3333333333333361</v>
      </c>
      <c r="D72" s="145">
        <f>_xlfn.STDEV.P(C5:E5)*1000</f>
        <v>77.602978178818773</v>
      </c>
      <c r="E72" s="144">
        <f>N5*1000</f>
        <v>-10</v>
      </c>
      <c r="F72" s="145">
        <f>_xlfn.STDEV.P(K5:M5)*1000</f>
        <v>73.484692283495349</v>
      </c>
      <c r="G72" s="144">
        <f>V5*1000</f>
        <v>-46.666666666666671</v>
      </c>
      <c r="H72" s="145">
        <f>_xlfn.STDEV.P(S5:U5)*1000</f>
        <v>4.7140452079103179</v>
      </c>
      <c r="I72" s="146">
        <f>AVERAGE(C72,E72,G72)</f>
        <v>-20.000000000000004</v>
      </c>
      <c r="J72" s="150">
        <f>_xlfn.STDEV.P(C5:E5,K5:M5,S5:U5)*1000</f>
        <v>64.635731432217725</v>
      </c>
      <c r="L72" s="9">
        <v>25</v>
      </c>
      <c r="M72" s="156">
        <f>I72</f>
        <v>-20.000000000000004</v>
      </c>
      <c r="N72" s="157">
        <f>J72</f>
        <v>64.635731432217725</v>
      </c>
      <c r="O72" s="156">
        <f>I85</f>
        <v>0.55555555555555713</v>
      </c>
      <c r="P72" s="157">
        <f>J85</f>
        <v>54.387725557868521</v>
      </c>
      <c r="Q72" s="156">
        <f>I98</f>
        <v>-1.1111111111111107</v>
      </c>
      <c r="R72" s="157">
        <f>J98</f>
        <v>22.825153982415713</v>
      </c>
    </row>
    <row r="73" spans="2:24" x14ac:dyDescent="0.25">
      <c r="B73" s="103">
        <v>50</v>
      </c>
      <c r="C73" s="144">
        <f t="shared" ref="C73:C81" si="6">F6*1000</f>
        <v>-256.66666666666663</v>
      </c>
      <c r="D73" s="145">
        <f t="shared" ref="D73:D81" si="7">_xlfn.STDEV.P(C6:E6)*1000</f>
        <v>180.06171781426011</v>
      </c>
      <c r="E73" s="144">
        <f t="shared" ref="E73:E81" si="8">N6*1000</f>
        <v>-80.666666666666671</v>
      </c>
      <c r="F73" s="145">
        <f t="shared" ref="F73:F81" si="9">_xlfn.STDEV.P(K6:M6)*1000</f>
        <v>301.28760715008218</v>
      </c>
      <c r="G73" s="144">
        <f t="shared" ref="G73:G81" si="10">V6*1000</f>
        <v>-333.33333333333331</v>
      </c>
      <c r="H73" s="145">
        <f t="shared" ref="H73:H81" si="11">_xlfn.STDEV.P(S6:U6)*1000</f>
        <v>23.570226039551581</v>
      </c>
      <c r="I73" s="146">
        <f t="shared" ref="I73:I81" si="12">AVERAGE(C73,E73,G73)</f>
        <v>-223.55555555555554</v>
      </c>
      <c r="J73" s="150">
        <f t="shared" ref="J73:J80" si="13">_xlfn.STDEV.P(C6:E6,K6:M6,S6:U6)*1000</f>
        <v>228.99544445304346</v>
      </c>
      <c r="L73" s="9">
        <v>50</v>
      </c>
      <c r="M73" s="156">
        <f t="shared" ref="M73:N81" si="14">I73</f>
        <v>-223.55555555555554</v>
      </c>
      <c r="N73" s="157">
        <f t="shared" si="14"/>
        <v>228.99544445304346</v>
      </c>
      <c r="O73" s="156">
        <f t="shared" ref="O73:P81" si="15">I86</f>
        <v>-200</v>
      </c>
      <c r="P73" s="157">
        <f t="shared" si="15"/>
        <v>134.08123574079181</v>
      </c>
      <c r="Q73" s="156">
        <f t="shared" ref="Q73:R81" si="16">I99</f>
        <v>-140</v>
      </c>
      <c r="R73" s="157">
        <f t="shared" si="16"/>
        <v>78.598840817010597</v>
      </c>
    </row>
    <row r="74" spans="2:24" x14ac:dyDescent="0.25">
      <c r="B74" s="103">
        <v>75</v>
      </c>
      <c r="C74" s="144">
        <f t="shared" si="6"/>
        <v>-516.66666666666674</v>
      </c>
      <c r="D74" s="145">
        <f t="shared" si="7"/>
        <v>239.2116682401219</v>
      </c>
      <c r="E74" s="144">
        <f t="shared" si="8"/>
        <v>-539.99999999999989</v>
      </c>
      <c r="F74" s="145">
        <f t="shared" si="9"/>
        <v>240.97026095903772</v>
      </c>
      <c r="G74" s="144">
        <f t="shared" si="10"/>
        <v>-616.66666666666663</v>
      </c>
      <c r="H74" s="145">
        <f t="shared" si="11"/>
        <v>84.983658559880283</v>
      </c>
      <c r="I74" s="146">
        <f t="shared" si="12"/>
        <v>-557.77777777777771</v>
      </c>
      <c r="J74" s="150">
        <f t="shared" si="13"/>
        <v>206.54715779952443</v>
      </c>
      <c r="L74" s="9">
        <v>75</v>
      </c>
      <c r="M74" s="156">
        <f t="shared" si="14"/>
        <v>-557.77777777777771</v>
      </c>
      <c r="N74" s="157">
        <f t="shared" si="14"/>
        <v>206.54715779952443</v>
      </c>
      <c r="O74" s="156">
        <f t="shared" si="15"/>
        <v>-387.77777777777766</v>
      </c>
      <c r="P74" s="157">
        <f t="shared" si="15"/>
        <v>204.0031469135152</v>
      </c>
      <c r="Q74" s="156">
        <f t="shared" si="16"/>
        <v>-281.11111111111109</v>
      </c>
      <c r="R74" s="157">
        <f t="shared" si="16"/>
        <v>131.52477117295723</v>
      </c>
    </row>
    <row r="75" spans="2:24" x14ac:dyDescent="0.25">
      <c r="B75" s="103">
        <v>100</v>
      </c>
      <c r="C75" s="144">
        <f t="shared" si="6"/>
        <v>-700.00000000000011</v>
      </c>
      <c r="D75" s="145">
        <f t="shared" si="7"/>
        <v>248.32774042918894</v>
      </c>
      <c r="E75" s="144">
        <f t="shared" si="8"/>
        <v>-750</v>
      </c>
      <c r="F75" s="145">
        <f t="shared" si="9"/>
        <v>285.7738033247042</v>
      </c>
      <c r="G75" s="144">
        <f t="shared" si="10"/>
        <v>-836.66666666666652</v>
      </c>
      <c r="H75" s="145">
        <f t="shared" si="11"/>
        <v>139.12424503139539</v>
      </c>
      <c r="I75" s="146">
        <f t="shared" si="12"/>
        <v>-762.22222222222217</v>
      </c>
      <c r="J75" s="150">
        <f t="shared" si="13"/>
        <v>239.61903920727445</v>
      </c>
      <c r="L75" s="9">
        <v>100</v>
      </c>
      <c r="M75" s="156">
        <f t="shared" si="14"/>
        <v>-762.22222222222217</v>
      </c>
      <c r="N75" s="157">
        <f t="shared" si="14"/>
        <v>239.61903920727445</v>
      </c>
      <c r="O75" s="156">
        <f t="shared" si="15"/>
        <v>-543.33333333333337</v>
      </c>
      <c r="P75" s="157">
        <f t="shared" si="15"/>
        <v>273.86127875258285</v>
      </c>
      <c r="Q75" s="156">
        <f t="shared" si="16"/>
        <v>-390.00000000000006</v>
      </c>
      <c r="R75" s="157">
        <f t="shared" si="16"/>
        <v>168.78651868229542</v>
      </c>
    </row>
    <row r="76" spans="2:24" x14ac:dyDescent="0.25">
      <c r="B76" s="103">
        <v>125</v>
      </c>
      <c r="C76" s="144">
        <f t="shared" si="6"/>
        <v>-1339.9999999999998</v>
      </c>
      <c r="D76" s="145">
        <f t="shared" si="7"/>
        <v>379.73675092095084</v>
      </c>
      <c r="E76" s="144">
        <f t="shared" si="8"/>
        <v>-1250</v>
      </c>
      <c r="F76" s="145">
        <f t="shared" si="9"/>
        <v>408.24829046386304</v>
      </c>
      <c r="G76" s="144">
        <f t="shared" si="10"/>
        <v>-1300</v>
      </c>
      <c r="H76" s="145">
        <f t="shared" si="11"/>
        <v>163.29931618554465</v>
      </c>
      <c r="I76" s="146">
        <f t="shared" si="12"/>
        <v>-1296.6666666666667</v>
      </c>
      <c r="J76" s="150">
        <f t="shared" si="13"/>
        <v>337.44135292916741</v>
      </c>
      <c r="L76" s="9">
        <v>125</v>
      </c>
      <c r="M76" s="156">
        <f t="shared" si="14"/>
        <v>-1296.6666666666667</v>
      </c>
      <c r="N76" s="157">
        <f t="shared" si="14"/>
        <v>337.44135292916741</v>
      </c>
      <c r="O76" s="156">
        <f t="shared" si="15"/>
        <v>-877.77777777777771</v>
      </c>
      <c r="P76" s="157">
        <f t="shared" si="15"/>
        <v>319.26226689311125</v>
      </c>
      <c r="Q76" s="156">
        <f t="shared" si="16"/>
        <v>-624.44444444444446</v>
      </c>
      <c r="R76" s="157">
        <f t="shared" si="16"/>
        <v>233.48143448016066</v>
      </c>
    </row>
    <row r="77" spans="2:24" x14ac:dyDescent="0.25">
      <c r="B77" s="103">
        <v>150</v>
      </c>
      <c r="C77" s="144">
        <f t="shared" si="6"/>
        <v>-1233.3333333333335</v>
      </c>
      <c r="D77" s="145">
        <f t="shared" si="7"/>
        <v>329.98316455372162</v>
      </c>
      <c r="E77" s="144">
        <f t="shared" si="8"/>
        <v>-1250</v>
      </c>
      <c r="F77" s="145">
        <f t="shared" si="9"/>
        <v>408.24829046386304</v>
      </c>
      <c r="G77" s="144">
        <f t="shared" si="10"/>
        <v>-1366.6666666666665</v>
      </c>
      <c r="H77" s="145">
        <f t="shared" si="11"/>
        <v>286.74417556808726</v>
      </c>
      <c r="I77" s="146">
        <f t="shared" si="12"/>
        <v>-1283.3333333333333</v>
      </c>
      <c r="J77" s="150">
        <f t="shared" si="13"/>
        <v>350.39660069381102</v>
      </c>
      <c r="L77" s="9">
        <v>150</v>
      </c>
      <c r="M77" s="156">
        <f t="shared" si="14"/>
        <v>-1283.3333333333333</v>
      </c>
      <c r="N77" s="157">
        <f t="shared" si="14"/>
        <v>350.39660069381102</v>
      </c>
      <c r="O77" s="156">
        <f t="shared" si="15"/>
        <v>-881.11111111111097</v>
      </c>
      <c r="P77" s="157">
        <f t="shared" si="15"/>
        <v>416.77183857849462</v>
      </c>
      <c r="Q77" s="156">
        <f t="shared" si="16"/>
        <v>-618.8888888888888</v>
      </c>
      <c r="R77" s="157">
        <f t="shared" si="16"/>
        <v>235.81746445759688</v>
      </c>
    </row>
    <row r="78" spans="2:24" x14ac:dyDescent="0.25">
      <c r="B78" s="103">
        <v>175</v>
      </c>
      <c r="C78" s="144">
        <f t="shared" si="6"/>
        <v>-983.33333333333337</v>
      </c>
      <c r="D78" s="145">
        <f t="shared" si="7"/>
        <v>246.08038433722331</v>
      </c>
      <c r="E78" s="144">
        <f t="shared" si="8"/>
        <v>-1103.3333333333335</v>
      </c>
      <c r="F78" s="145">
        <f t="shared" si="9"/>
        <v>326.63265129023546</v>
      </c>
      <c r="G78" s="144">
        <f t="shared" si="10"/>
        <v>-1383.3333333333335</v>
      </c>
      <c r="H78" s="145">
        <f t="shared" si="11"/>
        <v>410.96093353126457</v>
      </c>
      <c r="I78" s="146">
        <f t="shared" si="12"/>
        <v>-1156.6666666666667</v>
      </c>
      <c r="J78" s="150">
        <f t="shared" si="13"/>
        <v>374.34387043643875</v>
      </c>
      <c r="L78" s="9">
        <v>175</v>
      </c>
      <c r="M78" s="156">
        <f t="shared" si="14"/>
        <v>-1156.6666666666667</v>
      </c>
      <c r="N78" s="157">
        <f t="shared" si="14"/>
        <v>374.34387043643875</v>
      </c>
      <c r="O78" s="156">
        <f t="shared" si="15"/>
        <v>-771.1111111111112</v>
      </c>
      <c r="P78" s="157">
        <f t="shared" si="15"/>
        <v>524.96443148177934</v>
      </c>
      <c r="Q78" s="156">
        <f t="shared" si="16"/>
        <v>-540</v>
      </c>
      <c r="R78" s="157">
        <f t="shared" si="16"/>
        <v>206.77416559027765</v>
      </c>
    </row>
    <row r="79" spans="2:24" x14ac:dyDescent="0.25">
      <c r="B79" s="103">
        <v>200</v>
      </c>
      <c r="C79" s="144">
        <f t="shared" si="6"/>
        <v>-593.33333333333337</v>
      </c>
      <c r="D79" s="145">
        <f t="shared" si="7"/>
        <v>209.9735433069817</v>
      </c>
      <c r="E79" s="144">
        <f t="shared" si="8"/>
        <v>-860</v>
      </c>
      <c r="F79" s="145">
        <f t="shared" si="9"/>
        <v>241.79881444429518</v>
      </c>
      <c r="G79" s="144">
        <f t="shared" si="10"/>
        <v>-1283.3333333333335</v>
      </c>
      <c r="H79" s="145">
        <f t="shared" si="11"/>
        <v>573.48835113617486</v>
      </c>
      <c r="I79" s="146">
        <f t="shared" si="12"/>
        <v>-912.22222222222229</v>
      </c>
      <c r="J79" s="150">
        <f t="shared" si="13"/>
        <v>473.84427300720711</v>
      </c>
      <c r="L79" s="9">
        <v>200</v>
      </c>
      <c r="M79" s="156">
        <f t="shared" si="14"/>
        <v>-912.22222222222229</v>
      </c>
      <c r="N79" s="157">
        <f t="shared" si="14"/>
        <v>473.84427300720711</v>
      </c>
      <c r="O79" s="156">
        <f t="shared" si="15"/>
        <v>-580</v>
      </c>
      <c r="P79" s="157">
        <f t="shared" si="15"/>
        <v>666.09975896174058</v>
      </c>
      <c r="Q79" s="156">
        <f t="shared" si="16"/>
        <v>-395.55555555555549</v>
      </c>
      <c r="R79" s="157">
        <f t="shared" si="16"/>
        <v>192.82180092920069</v>
      </c>
    </row>
    <row r="80" spans="2:24" x14ac:dyDescent="0.25">
      <c r="B80" s="103">
        <v>225</v>
      </c>
      <c r="C80" s="144">
        <f t="shared" si="6"/>
        <v>-60</v>
      </c>
      <c r="D80" s="145">
        <f t="shared" si="7"/>
        <v>331.46141052416141</v>
      </c>
      <c r="E80" s="144">
        <f t="shared" si="8"/>
        <v>-510.00000000000011</v>
      </c>
      <c r="F80" s="145">
        <f t="shared" si="9"/>
        <v>133.66625103842264</v>
      </c>
      <c r="G80" s="144">
        <f t="shared" si="10"/>
        <v>-1123.3333333333333</v>
      </c>
      <c r="H80" s="145">
        <f t="shared" si="11"/>
        <v>724.63017387415528</v>
      </c>
      <c r="I80" s="146">
        <f t="shared" si="12"/>
        <v>-564.44444444444446</v>
      </c>
      <c r="J80" s="150">
        <f t="shared" si="13"/>
        <v>638.38530878234951</v>
      </c>
      <c r="L80" s="9">
        <v>225</v>
      </c>
      <c r="M80" s="156">
        <f t="shared" si="14"/>
        <v>-564.44444444444446</v>
      </c>
      <c r="N80" s="157">
        <f t="shared" si="14"/>
        <v>638.38530878234951</v>
      </c>
      <c r="O80" s="156">
        <f t="shared" si="15"/>
        <v>-326.66666666666669</v>
      </c>
      <c r="P80" s="157">
        <f t="shared" si="15"/>
        <v>814.53463196273412</v>
      </c>
      <c r="Q80" s="156">
        <f t="shared" si="16"/>
        <v>-158.88888888888891</v>
      </c>
      <c r="R80" s="157">
        <f t="shared" si="16"/>
        <v>236.38219732009549</v>
      </c>
    </row>
    <row r="81" spans="2:18" x14ac:dyDescent="0.25">
      <c r="B81" s="103">
        <v>250</v>
      </c>
      <c r="C81" s="144">
        <f t="shared" si="6"/>
        <v>583.33333333333337</v>
      </c>
      <c r="D81" s="145">
        <f t="shared" si="7"/>
        <v>483.6206042848969</v>
      </c>
      <c r="E81" s="144">
        <f t="shared" si="8"/>
        <v>-33.333333333333336</v>
      </c>
      <c r="F81" s="145">
        <f t="shared" si="9"/>
        <v>28.674417556808756</v>
      </c>
      <c r="G81" s="144">
        <f t="shared" si="10"/>
        <v>-860</v>
      </c>
      <c r="H81" s="145">
        <f t="shared" si="11"/>
        <v>877.76230647406294</v>
      </c>
      <c r="I81" s="146">
        <f t="shared" si="12"/>
        <v>-103.33333333333333</v>
      </c>
      <c r="J81" s="150">
        <f>_xlfn.STDEV.P(C14:E14,K14:M14,S14:U14)*1000</f>
        <v>827.4727252974028</v>
      </c>
      <c r="L81" s="9">
        <v>250</v>
      </c>
      <c r="M81" s="156">
        <f t="shared" si="14"/>
        <v>-103.33333333333333</v>
      </c>
      <c r="N81" s="157">
        <f t="shared" si="14"/>
        <v>827.4727252974028</v>
      </c>
      <c r="O81" s="156">
        <f t="shared" si="15"/>
        <v>31.666666666666629</v>
      </c>
      <c r="P81" s="157">
        <f t="shared" si="15"/>
        <v>991.8445218659806</v>
      </c>
      <c r="Q81" s="156">
        <f t="shared" si="16"/>
        <v>65.555555555555557</v>
      </c>
      <c r="R81" s="157">
        <f t="shared" si="16"/>
        <v>228.23531283456416</v>
      </c>
    </row>
    <row r="82" spans="2:18" x14ac:dyDescent="0.25">
      <c r="B82" s="105"/>
      <c r="C82" s="19"/>
      <c r="D82" s="19"/>
      <c r="E82" s="19"/>
      <c r="F82" s="19"/>
      <c r="G82" s="19"/>
      <c r="H82" s="19"/>
      <c r="I82" s="19"/>
      <c r="J82" s="106"/>
    </row>
    <row r="83" spans="2:18" x14ac:dyDescent="0.25">
      <c r="B83" s="165" t="s">
        <v>148</v>
      </c>
      <c r="C83" s="164"/>
      <c r="D83" s="164"/>
      <c r="E83" s="164"/>
      <c r="F83" s="164"/>
      <c r="G83" s="164"/>
      <c r="H83" s="164"/>
      <c r="I83" s="164"/>
      <c r="J83" s="166"/>
    </row>
    <row r="84" spans="2:18" x14ac:dyDescent="0.25">
      <c r="B84" s="57" t="s">
        <v>5</v>
      </c>
      <c r="C84" s="73" t="s">
        <v>150</v>
      </c>
      <c r="D84" s="78" t="s">
        <v>151</v>
      </c>
      <c r="E84" s="73" t="s">
        <v>152</v>
      </c>
      <c r="F84" s="78" t="s">
        <v>153</v>
      </c>
      <c r="G84" s="73" t="s">
        <v>154</v>
      </c>
      <c r="H84" s="78" t="s">
        <v>155</v>
      </c>
      <c r="I84" s="78" t="s">
        <v>156</v>
      </c>
      <c r="J84" s="133" t="s">
        <v>157</v>
      </c>
    </row>
    <row r="85" spans="2:18" x14ac:dyDescent="0.25">
      <c r="B85" s="103">
        <v>25</v>
      </c>
      <c r="C85" s="144">
        <f>F15*1000</f>
        <v>46.666666666666671</v>
      </c>
      <c r="D85" s="145">
        <f>_xlfn.STDEV.P(C15:E15)*1000</f>
        <v>36.817870057290868</v>
      </c>
      <c r="E85" s="144">
        <f>N15*1000</f>
        <v>-10</v>
      </c>
      <c r="F85" s="145">
        <f>_xlfn.STDEV.P(K15:M15)*1000</f>
        <v>29.439202887759489</v>
      </c>
      <c r="G85" s="144">
        <f>V15*1000</f>
        <v>-35</v>
      </c>
      <c r="H85" s="145">
        <f>_xlfn.STDEV.P(S15:U15)*1000</f>
        <v>56.124860801609117</v>
      </c>
      <c r="I85" s="146">
        <f>AVERAGE(C85,E85,G85)</f>
        <v>0.55555555555555713</v>
      </c>
      <c r="J85" s="150">
        <f>_xlfn.STDEV.P(C15:E15,K15:M15,S15:U15)*1000</f>
        <v>54.387725557868521</v>
      </c>
    </row>
    <row r="86" spans="2:18" x14ac:dyDescent="0.25">
      <c r="B86" s="103">
        <v>50</v>
      </c>
      <c r="C86" s="144">
        <f t="shared" ref="C86:C94" si="17">F16*1000</f>
        <v>-116.66666666666666</v>
      </c>
      <c r="D86" s="145">
        <f t="shared" ref="D86:D94" si="18">_xlfn.STDEV.P(C16:E16)*1000</f>
        <v>47.140452079103206</v>
      </c>
      <c r="E86" s="144">
        <f t="shared" ref="E86:E94" si="19">N16*1000</f>
        <v>-176.66666666666666</v>
      </c>
      <c r="F86" s="145">
        <f t="shared" ref="F86:F94" si="20">_xlfn.STDEV.P(K16:M16)*1000</f>
        <v>114.40668201153677</v>
      </c>
      <c r="G86" s="144">
        <f t="shared" ref="G86:G94" si="21">V16*1000</f>
        <v>-306.66666666666669</v>
      </c>
      <c r="H86" s="145">
        <f t="shared" ref="H86:H94" si="22">_xlfn.STDEV.P(S16:U16)*1000</f>
        <v>140.55445761538675</v>
      </c>
      <c r="I86" s="146">
        <f t="shared" ref="I86:I94" si="23">AVERAGE(C86,E86,G86)</f>
        <v>-200</v>
      </c>
      <c r="J86" s="150">
        <f t="shared" ref="J86:J94" si="24">_xlfn.STDEV.P(C16:E16,K16:M16,S16:U16)*1000</f>
        <v>134.08123574079181</v>
      </c>
    </row>
    <row r="87" spans="2:18" x14ac:dyDescent="0.25">
      <c r="B87" s="103">
        <v>75</v>
      </c>
      <c r="C87" s="144">
        <f t="shared" si="17"/>
        <v>-283.33333333333331</v>
      </c>
      <c r="D87" s="145">
        <f t="shared" si="18"/>
        <v>46.427960923947168</v>
      </c>
      <c r="E87" s="144">
        <f t="shared" si="19"/>
        <v>-330</v>
      </c>
      <c r="F87" s="145">
        <f t="shared" si="20"/>
        <v>174.54703282114735</v>
      </c>
      <c r="G87" s="144">
        <f t="shared" si="21"/>
        <v>-549.99999999999989</v>
      </c>
      <c r="H87" s="145">
        <f t="shared" si="22"/>
        <v>227.30302828309766</v>
      </c>
      <c r="I87" s="146">
        <f t="shared" si="23"/>
        <v>-387.77777777777766</v>
      </c>
      <c r="J87" s="150">
        <f t="shared" si="24"/>
        <v>204.0031469135152</v>
      </c>
    </row>
    <row r="88" spans="2:18" x14ac:dyDescent="0.25">
      <c r="B88" s="103">
        <v>100</v>
      </c>
      <c r="C88" s="144">
        <f t="shared" si="17"/>
        <v>-403.33333333333331</v>
      </c>
      <c r="D88" s="145">
        <f t="shared" si="18"/>
        <v>20.548046676563246</v>
      </c>
      <c r="E88" s="144">
        <f t="shared" si="19"/>
        <v>-459.99999999999994</v>
      </c>
      <c r="F88" s="145">
        <f t="shared" si="20"/>
        <v>198.15818596935821</v>
      </c>
      <c r="G88" s="144">
        <f t="shared" si="21"/>
        <v>-766.66666666666663</v>
      </c>
      <c r="H88" s="145">
        <f t="shared" si="22"/>
        <v>329.98316455372225</v>
      </c>
      <c r="I88" s="146">
        <f t="shared" si="23"/>
        <v>-543.33333333333337</v>
      </c>
      <c r="J88" s="150">
        <f t="shared" si="24"/>
        <v>273.86127875258285</v>
      </c>
    </row>
    <row r="89" spans="2:18" x14ac:dyDescent="0.25">
      <c r="B89" s="103">
        <v>125</v>
      </c>
      <c r="C89" s="144">
        <f t="shared" si="17"/>
        <v>-766.66666666666663</v>
      </c>
      <c r="D89" s="145">
        <f t="shared" si="18"/>
        <v>23.57022603955161</v>
      </c>
      <c r="E89" s="144">
        <f t="shared" si="19"/>
        <v>-766.66666666666674</v>
      </c>
      <c r="F89" s="145">
        <f t="shared" si="20"/>
        <v>243.90344173235604</v>
      </c>
      <c r="G89" s="144">
        <f t="shared" si="21"/>
        <v>-1099.9999999999998</v>
      </c>
      <c r="H89" s="145">
        <f t="shared" si="22"/>
        <v>414.32676315520177</v>
      </c>
      <c r="I89" s="146">
        <f t="shared" si="23"/>
        <v>-877.77777777777771</v>
      </c>
      <c r="J89" s="150">
        <f t="shared" si="24"/>
        <v>319.26226689311125</v>
      </c>
    </row>
    <row r="90" spans="2:18" x14ac:dyDescent="0.25">
      <c r="B90" s="103">
        <v>150</v>
      </c>
      <c r="C90" s="144">
        <f t="shared" si="17"/>
        <v>-666.66666666666663</v>
      </c>
      <c r="D90" s="145">
        <f t="shared" si="18"/>
        <v>84.98365855987943</v>
      </c>
      <c r="E90" s="144">
        <f t="shared" si="19"/>
        <v>-743.33333333333326</v>
      </c>
      <c r="F90" s="145">
        <f t="shared" si="20"/>
        <v>246.89178916188263</v>
      </c>
      <c r="G90" s="144">
        <f t="shared" si="21"/>
        <v>-1233.3333333333333</v>
      </c>
      <c r="H90" s="145">
        <f t="shared" si="22"/>
        <v>513.70116691408145</v>
      </c>
      <c r="I90" s="146">
        <f t="shared" si="23"/>
        <v>-881.11111111111097</v>
      </c>
      <c r="J90" s="150">
        <f t="shared" si="24"/>
        <v>416.77183857849462</v>
      </c>
    </row>
    <row r="91" spans="2:18" x14ac:dyDescent="0.25">
      <c r="B91" s="103">
        <v>175</v>
      </c>
      <c r="C91" s="144">
        <f t="shared" si="17"/>
        <v>-450</v>
      </c>
      <c r="D91" s="145">
        <f t="shared" si="18"/>
        <v>203.1419864692345</v>
      </c>
      <c r="E91" s="144">
        <f t="shared" si="19"/>
        <v>-620</v>
      </c>
      <c r="F91" s="145">
        <f t="shared" si="20"/>
        <v>226.8626603623141</v>
      </c>
      <c r="G91" s="144">
        <f t="shared" si="21"/>
        <v>-1243.3333333333335</v>
      </c>
      <c r="H91" s="145">
        <f t="shared" si="22"/>
        <v>620.55530687352029</v>
      </c>
      <c r="I91" s="146">
        <f t="shared" si="23"/>
        <v>-771.1111111111112</v>
      </c>
      <c r="J91" s="150">
        <f t="shared" si="24"/>
        <v>524.96443148177934</v>
      </c>
    </row>
    <row r="92" spans="2:18" x14ac:dyDescent="0.25">
      <c r="B92" s="103">
        <v>200</v>
      </c>
      <c r="C92" s="144">
        <f t="shared" si="17"/>
        <v>-130</v>
      </c>
      <c r="D92" s="145">
        <f t="shared" si="18"/>
        <v>335.95634637057634</v>
      </c>
      <c r="E92" s="144">
        <f t="shared" si="19"/>
        <v>-403.33333333333331</v>
      </c>
      <c r="F92" s="145">
        <f t="shared" si="20"/>
        <v>180.80068829760827</v>
      </c>
      <c r="G92" s="144">
        <f t="shared" si="21"/>
        <v>-1206.6666666666667</v>
      </c>
      <c r="H92" s="145">
        <f t="shared" si="22"/>
        <v>747.7224678240508</v>
      </c>
      <c r="I92" s="146">
        <f t="shared" si="23"/>
        <v>-580</v>
      </c>
      <c r="J92" s="150">
        <f t="shared" si="24"/>
        <v>666.09975896174058</v>
      </c>
    </row>
    <row r="93" spans="2:18" x14ac:dyDescent="0.25">
      <c r="B93" s="103">
        <v>225</v>
      </c>
      <c r="C93" s="144">
        <f t="shared" si="17"/>
        <v>266.66666666666669</v>
      </c>
      <c r="D93" s="145">
        <f t="shared" si="18"/>
        <v>492.16076867444667</v>
      </c>
      <c r="E93" s="144">
        <f t="shared" si="19"/>
        <v>-139.99999999999997</v>
      </c>
      <c r="F93" s="145">
        <f t="shared" si="20"/>
        <v>165.73070526208073</v>
      </c>
      <c r="G93" s="144">
        <f t="shared" si="21"/>
        <v>-1106.6666666666667</v>
      </c>
      <c r="H93" s="145">
        <f t="shared" si="22"/>
        <v>851.71721963467564</v>
      </c>
      <c r="I93" s="146">
        <f t="shared" si="23"/>
        <v>-326.66666666666669</v>
      </c>
      <c r="J93" s="150">
        <f t="shared" si="24"/>
        <v>814.53463196273412</v>
      </c>
    </row>
    <row r="94" spans="2:18" x14ac:dyDescent="0.25">
      <c r="B94" s="103">
        <v>250</v>
      </c>
      <c r="C94" s="144">
        <f t="shared" si="17"/>
        <v>791.66666666666663</v>
      </c>
      <c r="D94" s="145">
        <f t="shared" si="18"/>
        <v>643.66571724425069</v>
      </c>
      <c r="E94" s="144">
        <f t="shared" si="19"/>
        <v>229.99999999999997</v>
      </c>
      <c r="F94" s="145">
        <f t="shared" si="20"/>
        <v>151.21728296285008</v>
      </c>
      <c r="G94" s="144">
        <f t="shared" si="21"/>
        <v>-926.66666666666674</v>
      </c>
      <c r="H94" s="145">
        <f t="shared" si="22"/>
        <v>989.32075463701642</v>
      </c>
      <c r="I94" s="146">
        <f t="shared" si="23"/>
        <v>31.666666666666629</v>
      </c>
      <c r="J94" s="150">
        <f t="shared" si="24"/>
        <v>991.8445218659806</v>
      </c>
    </row>
    <row r="95" spans="2:18" x14ac:dyDescent="0.25">
      <c r="B95" s="105"/>
      <c r="C95" s="19"/>
      <c r="D95" s="19"/>
      <c r="E95" s="19"/>
      <c r="F95" s="19"/>
      <c r="G95" s="19"/>
      <c r="H95" s="19"/>
      <c r="I95" s="19"/>
      <c r="J95" s="106"/>
    </row>
    <row r="96" spans="2:18" x14ac:dyDescent="0.25">
      <c r="B96" s="165" t="s">
        <v>149</v>
      </c>
      <c r="C96" s="164"/>
      <c r="D96" s="164"/>
      <c r="E96" s="164"/>
      <c r="F96" s="164"/>
      <c r="G96" s="164"/>
      <c r="H96" s="164"/>
      <c r="I96" s="164"/>
      <c r="J96" s="166"/>
    </row>
    <row r="97" spans="2:18" x14ac:dyDescent="0.25">
      <c r="B97" s="57" t="s">
        <v>5</v>
      </c>
      <c r="C97" s="73" t="s">
        <v>150</v>
      </c>
      <c r="D97" s="78" t="s">
        <v>151</v>
      </c>
      <c r="E97" s="73" t="s">
        <v>152</v>
      </c>
      <c r="F97" s="78" t="s">
        <v>153</v>
      </c>
      <c r="G97" s="73" t="s">
        <v>154</v>
      </c>
      <c r="H97" s="78" t="s">
        <v>155</v>
      </c>
      <c r="I97" s="78" t="s">
        <v>156</v>
      </c>
      <c r="J97" s="133" t="s">
        <v>157</v>
      </c>
    </row>
    <row r="98" spans="2:18" x14ac:dyDescent="0.25">
      <c r="B98" s="103">
        <v>25</v>
      </c>
      <c r="C98" s="139">
        <f>F25*1000</f>
        <v>16.666666666666668</v>
      </c>
      <c r="D98" s="145">
        <f>_xlfn.STDEV.P(C25:E25)*1000</f>
        <v>20.548046676563256</v>
      </c>
      <c r="E98" s="144">
        <f>N25*1000</f>
        <v>-20</v>
      </c>
      <c r="F98" s="145">
        <f>_xlfn.STDEV.P(K25:M25)*1000</f>
        <v>16.329931618554522</v>
      </c>
      <c r="G98" s="144">
        <f>V25*1000</f>
        <v>0</v>
      </c>
      <c r="H98" s="145">
        <f>_xlfn.STDEV.P(S25:U25)*1000</f>
        <v>14.142135623730951</v>
      </c>
      <c r="I98" s="146">
        <f>AVERAGE(C98,E98,G98)</f>
        <v>-1.1111111111111107</v>
      </c>
      <c r="J98" s="150">
        <f>_xlfn.STDEV.P(C25:E25,K25:M25,S25:U25)*1000</f>
        <v>22.825153982415713</v>
      </c>
    </row>
    <row r="99" spans="2:18" x14ac:dyDescent="0.25">
      <c r="B99" s="103">
        <v>50</v>
      </c>
      <c r="C99" s="139">
        <f t="shared" ref="C99:C107" si="25">F26*1000</f>
        <v>-186.66666666666666</v>
      </c>
      <c r="D99" s="145">
        <f t="shared" ref="D99:D107" si="26">_xlfn.STDEV.P(C26:E26)*1000</f>
        <v>83.798700599843585</v>
      </c>
      <c r="E99" s="144">
        <f t="shared" ref="E99:E107" si="27">N26*1000</f>
        <v>-146.66666666666666</v>
      </c>
      <c r="F99" s="145">
        <f t="shared" ref="F99:F107" si="28">_xlfn.STDEV.P(K26:M26)*1000</f>
        <v>75.865377844940298</v>
      </c>
      <c r="G99" s="144">
        <f t="shared" ref="G99:G107" si="29">V26*1000</f>
        <v>-86.666666666666671</v>
      </c>
      <c r="H99" s="145">
        <f t="shared" ref="H99:H107" si="30">_xlfn.STDEV.P(S26:U26)*1000</f>
        <v>26.246692913372698</v>
      </c>
      <c r="I99" s="146">
        <f t="shared" ref="I99:I107" si="31">AVERAGE(C99,E99,G99)</f>
        <v>-140</v>
      </c>
      <c r="J99" s="150">
        <f t="shared" ref="J99:J107" si="32">_xlfn.STDEV.P(C26:E26,K26:M26,S26:U26)*1000</f>
        <v>78.598840817010597</v>
      </c>
    </row>
    <row r="100" spans="2:18" x14ac:dyDescent="0.25">
      <c r="B100" s="103">
        <v>75</v>
      </c>
      <c r="C100" s="139">
        <f t="shared" si="25"/>
        <v>-383.33333333333331</v>
      </c>
      <c r="D100" s="145">
        <f t="shared" si="26"/>
        <v>124.72191289246487</v>
      </c>
      <c r="E100" s="144">
        <f t="shared" si="27"/>
        <v>-290</v>
      </c>
      <c r="F100" s="145">
        <f t="shared" si="28"/>
        <v>109.84838035522728</v>
      </c>
      <c r="G100" s="144">
        <f t="shared" si="29"/>
        <v>-170</v>
      </c>
      <c r="H100" s="145">
        <f t="shared" si="30"/>
        <v>37.416573867739416</v>
      </c>
      <c r="I100" s="146">
        <f t="shared" si="31"/>
        <v>-281.11111111111109</v>
      </c>
      <c r="J100" s="150">
        <f t="shared" si="32"/>
        <v>131.52477117295723</v>
      </c>
    </row>
    <row r="101" spans="2:18" x14ac:dyDescent="0.25">
      <c r="B101" s="103">
        <v>100</v>
      </c>
      <c r="C101" s="139">
        <f t="shared" si="25"/>
        <v>-526.66666666666674</v>
      </c>
      <c r="D101" s="145">
        <f t="shared" si="26"/>
        <v>160.4853748961429</v>
      </c>
      <c r="E101" s="144">
        <f t="shared" si="27"/>
        <v>-396.66666666666669</v>
      </c>
      <c r="F101" s="145">
        <f t="shared" si="28"/>
        <v>126.84198393626967</v>
      </c>
      <c r="G101" s="144">
        <f t="shared" si="29"/>
        <v>-246.66666666666669</v>
      </c>
      <c r="H101" s="145">
        <f t="shared" si="30"/>
        <v>65.996632910744538</v>
      </c>
      <c r="I101" s="146">
        <f t="shared" si="31"/>
        <v>-390.00000000000006</v>
      </c>
      <c r="J101" s="150">
        <f t="shared" si="32"/>
        <v>168.78651868229542</v>
      </c>
    </row>
    <row r="102" spans="2:18" x14ac:dyDescent="0.25">
      <c r="B102" s="103">
        <v>125</v>
      </c>
      <c r="C102" s="139">
        <f t="shared" si="25"/>
        <v>-826.66666666666663</v>
      </c>
      <c r="D102" s="145">
        <f t="shared" si="26"/>
        <v>199.38795238317601</v>
      </c>
      <c r="E102" s="144">
        <f t="shared" si="27"/>
        <v>-643.33333333333326</v>
      </c>
      <c r="F102" s="145">
        <f t="shared" si="28"/>
        <v>170.16332024133632</v>
      </c>
      <c r="G102" s="144">
        <f t="shared" si="29"/>
        <v>-403.33333333333331</v>
      </c>
      <c r="H102" s="145">
        <f t="shared" si="30"/>
        <v>68.47546194724714</v>
      </c>
      <c r="I102" s="146">
        <f t="shared" si="31"/>
        <v>-624.44444444444446</v>
      </c>
      <c r="J102" s="150">
        <f t="shared" si="32"/>
        <v>233.48143448016066</v>
      </c>
    </row>
    <row r="103" spans="2:18" x14ac:dyDescent="0.25">
      <c r="B103" s="103">
        <v>150</v>
      </c>
      <c r="C103" s="139">
        <f t="shared" si="25"/>
        <v>-840</v>
      </c>
      <c r="D103" s="145">
        <f t="shared" si="26"/>
        <v>186.72618098881213</v>
      </c>
      <c r="E103" s="144">
        <f t="shared" si="27"/>
        <v>-633.33333333333326</v>
      </c>
      <c r="F103" s="145">
        <f t="shared" si="28"/>
        <v>141.97026292697885</v>
      </c>
      <c r="G103" s="144">
        <f t="shared" si="29"/>
        <v>-383.33333333333331</v>
      </c>
      <c r="H103" s="145">
        <f t="shared" si="30"/>
        <v>84.983658559879856</v>
      </c>
      <c r="I103" s="146">
        <f t="shared" si="31"/>
        <v>-618.8888888888888</v>
      </c>
      <c r="J103" s="150">
        <f t="shared" si="32"/>
        <v>235.81746445759688</v>
      </c>
    </row>
    <row r="104" spans="2:18" x14ac:dyDescent="0.25">
      <c r="B104" s="103">
        <v>175</v>
      </c>
      <c r="C104" s="139">
        <f t="shared" si="25"/>
        <v>-730</v>
      </c>
      <c r="D104" s="145">
        <f t="shared" si="26"/>
        <v>121.92894105447958</v>
      </c>
      <c r="E104" s="144">
        <f t="shared" si="27"/>
        <v>-573.33333333333337</v>
      </c>
      <c r="F104" s="145">
        <f t="shared" si="28"/>
        <v>103.70899457402722</v>
      </c>
      <c r="G104" s="144">
        <f t="shared" si="29"/>
        <v>-316.66666666666663</v>
      </c>
      <c r="H104" s="145">
        <f t="shared" si="30"/>
        <v>124.72191289246472</v>
      </c>
      <c r="I104" s="146">
        <f t="shared" si="31"/>
        <v>-540</v>
      </c>
      <c r="J104" s="150">
        <f t="shared" si="32"/>
        <v>206.77416559027765</v>
      </c>
    </row>
    <row r="105" spans="2:18" x14ac:dyDescent="0.25">
      <c r="B105" s="103">
        <v>200</v>
      </c>
      <c r="C105" s="139">
        <f t="shared" si="25"/>
        <v>-549.99999999999989</v>
      </c>
      <c r="D105" s="145">
        <f t="shared" si="26"/>
        <v>108.01234497346455</v>
      </c>
      <c r="E105" s="144">
        <f t="shared" si="27"/>
        <v>-426.66666666666669</v>
      </c>
      <c r="F105" s="145">
        <f t="shared" si="28"/>
        <v>75.865377844940497</v>
      </c>
      <c r="G105" s="144">
        <f t="shared" si="29"/>
        <v>-210</v>
      </c>
      <c r="H105" s="145">
        <f t="shared" si="30"/>
        <v>186.72618098881225</v>
      </c>
      <c r="I105" s="146">
        <f t="shared" si="31"/>
        <v>-395.55555555555549</v>
      </c>
      <c r="J105" s="150">
        <f t="shared" si="32"/>
        <v>192.82180092920069</v>
      </c>
    </row>
    <row r="106" spans="2:18" x14ac:dyDescent="0.25">
      <c r="B106" s="103">
        <v>225</v>
      </c>
      <c r="C106" s="139">
        <f t="shared" si="25"/>
        <v>-303.33333333333337</v>
      </c>
      <c r="D106" s="145">
        <f t="shared" si="26"/>
        <v>130.21349989749743</v>
      </c>
      <c r="E106" s="144">
        <f t="shared" si="27"/>
        <v>-253.33333333333334</v>
      </c>
      <c r="F106" s="145">
        <f t="shared" si="28"/>
        <v>65.996632910744452</v>
      </c>
      <c r="G106" s="144">
        <f t="shared" si="29"/>
        <v>80</v>
      </c>
      <c r="H106" s="145">
        <f t="shared" si="30"/>
        <v>243.85788210895845</v>
      </c>
      <c r="I106" s="146">
        <f t="shared" si="31"/>
        <v>-158.88888888888891</v>
      </c>
      <c r="J106" s="150">
        <f t="shared" si="32"/>
        <v>236.38219732009549</v>
      </c>
    </row>
    <row r="107" spans="2:18" ht="15.75" thickBot="1" x14ac:dyDescent="0.3">
      <c r="B107" s="107">
        <v>250</v>
      </c>
      <c r="C107" s="140">
        <f t="shared" si="25"/>
        <v>23.333333333333336</v>
      </c>
      <c r="D107" s="151">
        <f t="shared" si="26"/>
        <v>193.44824171395877</v>
      </c>
      <c r="E107" s="152">
        <f t="shared" si="27"/>
        <v>20</v>
      </c>
      <c r="F107" s="151">
        <f t="shared" si="28"/>
        <v>85.244745683629489</v>
      </c>
      <c r="G107" s="152">
        <f t="shared" si="29"/>
        <v>153.33333333333334</v>
      </c>
      <c r="H107" s="151">
        <f t="shared" si="30"/>
        <v>316.26290048347784</v>
      </c>
      <c r="I107" s="153">
        <f t="shared" si="31"/>
        <v>65.555555555555557</v>
      </c>
      <c r="J107" s="154">
        <f t="shared" si="32"/>
        <v>228.23531283456416</v>
      </c>
    </row>
    <row r="108" spans="2:18" ht="15.75" thickBot="1" x14ac:dyDescent="0.3"/>
    <row r="109" spans="2:18" ht="15.75" x14ac:dyDescent="0.25">
      <c r="B109" s="161" t="s">
        <v>166</v>
      </c>
      <c r="C109" s="162"/>
      <c r="D109" s="162"/>
      <c r="E109" s="162"/>
      <c r="F109" s="162"/>
      <c r="G109" s="162"/>
      <c r="H109" s="162"/>
      <c r="I109" s="162"/>
      <c r="J109" s="163"/>
    </row>
    <row r="110" spans="2:18" x14ac:dyDescent="0.25">
      <c r="B110" s="165" t="s">
        <v>158</v>
      </c>
      <c r="C110" s="164"/>
      <c r="D110" s="164"/>
      <c r="E110" s="164"/>
      <c r="F110" s="164"/>
      <c r="G110" s="164"/>
      <c r="H110" s="164"/>
      <c r="I110" s="164"/>
      <c r="J110" s="166"/>
      <c r="L110" s="77"/>
      <c r="M110" s="164" t="s">
        <v>168</v>
      </c>
      <c r="N110" s="164"/>
      <c r="O110" s="164" t="s">
        <v>169</v>
      </c>
      <c r="P110" s="164"/>
      <c r="Q110" s="164" t="s">
        <v>170</v>
      </c>
      <c r="R110" s="164"/>
    </row>
    <row r="111" spans="2:18" x14ac:dyDescent="0.25">
      <c r="B111" s="57" t="s">
        <v>5</v>
      </c>
      <c r="C111" s="73" t="s">
        <v>159</v>
      </c>
      <c r="D111" s="78" t="s">
        <v>151</v>
      </c>
      <c r="E111" s="73" t="s">
        <v>160</v>
      </c>
      <c r="F111" s="78" t="s">
        <v>153</v>
      </c>
      <c r="G111" s="73" t="s">
        <v>161</v>
      </c>
      <c r="H111" s="78" t="s">
        <v>155</v>
      </c>
      <c r="I111" s="78" t="s">
        <v>162</v>
      </c>
      <c r="J111" s="133" t="s">
        <v>163</v>
      </c>
      <c r="L111" s="73" t="s">
        <v>5</v>
      </c>
      <c r="M111" s="78" t="s">
        <v>175</v>
      </c>
      <c r="N111" s="78" t="s">
        <v>176</v>
      </c>
      <c r="O111" s="78" t="s">
        <v>171</v>
      </c>
      <c r="P111" s="78" t="s">
        <v>172</v>
      </c>
      <c r="Q111" s="78" t="s">
        <v>173</v>
      </c>
      <c r="R111" s="78" t="s">
        <v>174</v>
      </c>
    </row>
    <row r="112" spans="2:18" x14ac:dyDescent="0.25">
      <c r="B112" s="103">
        <v>25</v>
      </c>
      <c r="C112" s="144">
        <f>F39</f>
        <v>303.96666666666664</v>
      </c>
      <c r="D112" s="145">
        <f>_xlfn.STDEV.P(C39:E39)*1000</f>
        <v>368.17870057289974</v>
      </c>
      <c r="E112" s="144">
        <f>N39</f>
        <v>305.2</v>
      </c>
      <c r="F112" s="145">
        <f>_xlfn.STDEV.P(K39:M39)*1000</f>
        <v>282.84271247462971</v>
      </c>
      <c r="G112" s="144">
        <f>V39</f>
        <v>306.13333333333333</v>
      </c>
      <c r="H112" s="145">
        <f>_xlfn.STDEV.P(S39:U39)*1000</f>
        <v>188.56180831640197</v>
      </c>
      <c r="I112" s="146">
        <f>AVERAGE(C112,E112,G112)</f>
        <v>305.09999999999997</v>
      </c>
      <c r="J112" s="150">
        <f>_xlfn.STDEV.P(C39:E39,K39:M39,S39:U39)</f>
        <v>0.93333333333333302</v>
      </c>
      <c r="L112" s="9">
        <v>25</v>
      </c>
      <c r="M112" s="156">
        <f>I112</f>
        <v>305.09999999999997</v>
      </c>
      <c r="N112" s="158">
        <f>J112</f>
        <v>0.93333333333333302</v>
      </c>
      <c r="O112" s="156">
        <f>I125</f>
        <v>303.74444444444441</v>
      </c>
      <c r="P112" s="158">
        <f>J125</f>
        <v>0.86552631529558466</v>
      </c>
      <c r="Q112" s="156">
        <f>I138</f>
        <v>302.35555555555561</v>
      </c>
      <c r="R112" s="158">
        <f>J138</f>
        <v>0.92869216417631562</v>
      </c>
    </row>
    <row r="113" spans="2:18" x14ac:dyDescent="0.25">
      <c r="B113" s="103">
        <v>50</v>
      </c>
      <c r="C113" s="144">
        <f t="shared" ref="C113:C121" si="33">F40</f>
        <v>312.09999999999997</v>
      </c>
      <c r="D113" s="145">
        <f t="shared" ref="D113:D121" si="34">_xlfn.STDEV.P(C40:E40)*1000</f>
        <v>294.39202887759103</v>
      </c>
      <c r="E113" s="144">
        <f t="shared" ref="E113:E121" si="35">N40</f>
        <v>313.5</v>
      </c>
      <c r="F113" s="145">
        <f t="shared" ref="F113:F121" si="36">_xlfn.STDEV.P(K40:M40)*1000</f>
        <v>408.24829046386304</v>
      </c>
      <c r="G113" s="144">
        <f t="shared" ref="G113:G121" si="37">V40</f>
        <v>313.83333333333331</v>
      </c>
      <c r="H113" s="145">
        <f t="shared" ref="H113:H121" si="38">_xlfn.STDEV.P(S40:U40)*1000</f>
        <v>235.70226039551585</v>
      </c>
      <c r="I113" s="146">
        <f t="shared" ref="I113:I121" si="39">AVERAGE(C113,E113,G113)</f>
        <v>313.14444444444439</v>
      </c>
      <c r="J113" s="150">
        <f t="shared" ref="J113:J121" si="40">_xlfn.STDEV.P(C40:E40,K40:M40,S40:U40)</f>
        <v>0.81664777000058197</v>
      </c>
      <c r="L113" s="9">
        <v>50</v>
      </c>
      <c r="M113" s="156">
        <f t="shared" ref="M113:M121" si="41">I113</f>
        <v>313.14444444444439</v>
      </c>
      <c r="N113" s="158">
        <f t="shared" ref="N113:N121" si="42">J113</f>
        <v>0.81664777000058197</v>
      </c>
      <c r="O113" s="156">
        <f t="shared" ref="O113:O121" si="43">I126</f>
        <v>310.01111111111112</v>
      </c>
      <c r="P113" s="158">
        <f t="shared" ref="P113:P121" si="44">J126</f>
        <v>1.35437106719477</v>
      </c>
      <c r="Q113" s="156">
        <f t="shared" ref="Q113:Q121" si="45">I139</f>
        <v>307.05555555555549</v>
      </c>
      <c r="R113" s="158">
        <f t="shared" ref="R113:R121" si="46">J139</f>
        <v>1.1295142624755952</v>
      </c>
    </row>
    <row r="114" spans="2:18" x14ac:dyDescent="0.25">
      <c r="B114" s="103">
        <v>75</v>
      </c>
      <c r="C114" s="144">
        <f t="shared" si="33"/>
        <v>318.16666666666669</v>
      </c>
      <c r="D114" s="145">
        <f t="shared" si="34"/>
        <v>235.70226039551585</v>
      </c>
      <c r="E114" s="144">
        <f t="shared" si="35"/>
        <v>319.7</v>
      </c>
      <c r="F114" s="145">
        <f t="shared" si="36"/>
        <v>496.65548085836883</v>
      </c>
      <c r="G114" s="144">
        <f t="shared" si="37"/>
        <v>319.86666666666667</v>
      </c>
      <c r="H114" s="145">
        <f t="shared" si="38"/>
        <v>188.56180831640197</v>
      </c>
      <c r="I114" s="146">
        <f t="shared" si="39"/>
        <v>319.24444444444447</v>
      </c>
      <c r="J114" s="150">
        <f t="shared" si="40"/>
        <v>0.83547871987143996</v>
      </c>
      <c r="L114" s="9">
        <v>75</v>
      </c>
      <c r="M114" s="156">
        <f t="shared" si="41"/>
        <v>319.24444444444447</v>
      </c>
      <c r="N114" s="158">
        <f t="shared" si="42"/>
        <v>0.83547871987143996</v>
      </c>
      <c r="O114" s="156">
        <f t="shared" si="43"/>
        <v>314.92222222222222</v>
      </c>
      <c r="P114" s="158">
        <f t="shared" si="44"/>
        <v>1.7535853923875686</v>
      </c>
      <c r="Q114" s="156">
        <f t="shared" si="45"/>
        <v>311.04444444444448</v>
      </c>
      <c r="R114" s="158">
        <f t="shared" si="46"/>
        <v>1.2711421907622311</v>
      </c>
    </row>
    <row r="115" spans="2:18" x14ac:dyDescent="0.25">
      <c r="B115" s="103">
        <v>100</v>
      </c>
      <c r="C115" s="144">
        <f t="shared" si="33"/>
        <v>323.09999999999997</v>
      </c>
      <c r="D115" s="145">
        <f t="shared" si="34"/>
        <v>141.42135623731485</v>
      </c>
      <c r="E115" s="144">
        <f t="shared" si="35"/>
        <v>324.36666666666662</v>
      </c>
      <c r="F115" s="145">
        <f t="shared" si="36"/>
        <v>664.99791144200231</v>
      </c>
      <c r="G115" s="144">
        <f t="shared" si="37"/>
        <v>324.33333333333331</v>
      </c>
      <c r="H115" s="145">
        <f t="shared" si="38"/>
        <v>471.4045207910317</v>
      </c>
      <c r="I115" s="146">
        <f t="shared" si="39"/>
        <v>323.93333333333334</v>
      </c>
      <c r="J115" s="150">
        <f t="shared" si="40"/>
        <v>0.75865377844940374</v>
      </c>
      <c r="L115" s="9">
        <v>100</v>
      </c>
      <c r="M115" s="156">
        <f t="shared" si="41"/>
        <v>323.93333333333334</v>
      </c>
      <c r="N115" s="158">
        <f t="shared" si="42"/>
        <v>0.75865377844940374</v>
      </c>
      <c r="O115" s="156">
        <f t="shared" si="43"/>
        <v>318.93333333333334</v>
      </c>
      <c r="P115" s="158">
        <f t="shared" si="44"/>
        <v>2.1202725191719032</v>
      </c>
      <c r="Q115" s="156">
        <f t="shared" si="45"/>
        <v>314.47777777777782</v>
      </c>
      <c r="R115" s="158">
        <f t="shared" si="46"/>
        <v>1.3838575535058064</v>
      </c>
    </row>
    <row r="116" spans="2:18" x14ac:dyDescent="0.25">
      <c r="B116" s="103">
        <v>125</v>
      </c>
      <c r="C116" s="144">
        <f t="shared" si="33"/>
        <v>326.5</v>
      </c>
      <c r="D116" s="145">
        <f t="shared" si="34"/>
        <v>408.24829046386304</v>
      </c>
      <c r="E116" s="144">
        <f t="shared" si="35"/>
        <v>327.8</v>
      </c>
      <c r="F116" s="145">
        <f t="shared" si="36"/>
        <v>864.09875978771822</v>
      </c>
      <c r="G116" s="144">
        <f t="shared" si="37"/>
        <v>327.66666666666669</v>
      </c>
      <c r="H116" s="145">
        <f t="shared" si="38"/>
        <v>471.4045207910317</v>
      </c>
      <c r="I116" s="146">
        <f t="shared" si="39"/>
        <v>327.32222222222225</v>
      </c>
      <c r="J116" s="150">
        <f t="shared" si="40"/>
        <v>0.84823709706632489</v>
      </c>
      <c r="L116" s="9">
        <v>125</v>
      </c>
      <c r="M116" s="156">
        <f t="shared" si="41"/>
        <v>327.32222222222225</v>
      </c>
      <c r="N116" s="158">
        <f t="shared" si="42"/>
        <v>0.84823709706632489</v>
      </c>
      <c r="O116" s="156">
        <f t="shared" si="43"/>
        <v>322.0555555555556</v>
      </c>
      <c r="P116" s="158">
        <f t="shared" si="44"/>
        <v>2.2838131423423871</v>
      </c>
      <c r="Q116" s="156">
        <f t="shared" si="45"/>
        <v>317.24444444444447</v>
      </c>
      <c r="R116" s="158">
        <f t="shared" si="46"/>
        <v>1.3985000783467281</v>
      </c>
    </row>
    <row r="117" spans="2:18" x14ac:dyDescent="0.25">
      <c r="B117" s="103">
        <v>150</v>
      </c>
      <c r="C117" s="144">
        <f t="shared" si="33"/>
        <v>330.4666666666667</v>
      </c>
      <c r="D117" s="145">
        <f t="shared" si="34"/>
        <v>1667.9994670929086</v>
      </c>
      <c r="E117" s="144">
        <f t="shared" si="35"/>
        <v>330.33333333333331</v>
      </c>
      <c r="F117" s="145">
        <f t="shared" si="36"/>
        <v>471.4045207910317</v>
      </c>
      <c r="G117" s="144">
        <f t="shared" si="37"/>
        <v>330.5</v>
      </c>
      <c r="H117" s="145">
        <f t="shared" si="38"/>
        <v>408.24829046386304</v>
      </c>
      <c r="I117" s="146">
        <f t="shared" si="39"/>
        <v>330.43333333333334</v>
      </c>
      <c r="J117" s="150">
        <f t="shared" si="40"/>
        <v>1.0306416555826878</v>
      </c>
      <c r="L117" s="9">
        <v>150</v>
      </c>
      <c r="M117" s="156">
        <f t="shared" si="41"/>
        <v>330.43333333333334</v>
      </c>
      <c r="N117" s="158">
        <f t="shared" si="42"/>
        <v>1.0306416555826878</v>
      </c>
      <c r="O117" s="156">
        <f t="shared" si="43"/>
        <v>325.04444444444448</v>
      </c>
      <c r="P117" s="158">
        <f t="shared" si="44"/>
        <v>2.2978787856586838</v>
      </c>
      <c r="Q117" s="156">
        <f t="shared" si="45"/>
        <v>319.9111111111111</v>
      </c>
      <c r="R117" s="158">
        <f t="shared" si="46"/>
        <v>1.5110294095560162</v>
      </c>
    </row>
    <row r="118" spans="2:18" x14ac:dyDescent="0.25">
      <c r="B118" s="103">
        <v>175</v>
      </c>
      <c r="C118" s="144">
        <f t="shared" si="33"/>
        <v>333.2</v>
      </c>
      <c r="D118" s="145">
        <f t="shared" si="34"/>
        <v>1557.7761927397146</v>
      </c>
      <c r="E118" s="144">
        <f t="shared" si="35"/>
        <v>333.33333333333331</v>
      </c>
      <c r="F118" s="145">
        <f t="shared" si="36"/>
        <v>471.4045207910317</v>
      </c>
      <c r="G118" s="144">
        <f t="shared" si="37"/>
        <v>333.33333333333331</v>
      </c>
      <c r="H118" s="145">
        <f t="shared" si="38"/>
        <v>471.4045207910317</v>
      </c>
      <c r="I118" s="146">
        <f t="shared" si="39"/>
        <v>333.28888888888883</v>
      </c>
      <c r="J118" s="150">
        <f t="shared" si="40"/>
        <v>0.9802997777827861</v>
      </c>
      <c r="L118" s="9">
        <v>175</v>
      </c>
      <c r="M118" s="156">
        <f t="shared" si="41"/>
        <v>333.28888888888883</v>
      </c>
      <c r="N118" s="158">
        <f t="shared" si="42"/>
        <v>0.9802997777827861</v>
      </c>
      <c r="O118" s="156">
        <f t="shared" si="43"/>
        <v>327.78888888888895</v>
      </c>
      <c r="P118" s="158">
        <f t="shared" si="44"/>
        <v>2.2052686631209384</v>
      </c>
      <c r="Q118" s="156">
        <f t="shared" si="45"/>
        <v>322.5</v>
      </c>
      <c r="R118" s="158">
        <f t="shared" si="46"/>
        <v>1.5231546211727798</v>
      </c>
    </row>
    <row r="119" spans="2:18" x14ac:dyDescent="0.25">
      <c r="B119" s="103">
        <v>200</v>
      </c>
      <c r="C119" s="144">
        <f t="shared" si="33"/>
        <v>335.26666666666665</v>
      </c>
      <c r="D119" s="145">
        <f t="shared" si="34"/>
        <v>1583.9472494022273</v>
      </c>
      <c r="E119" s="144">
        <f t="shared" si="35"/>
        <v>335.33333333333331</v>
      </c>
      <c r="F119" s="145">
        <f t="shared" si="36"/>
        <v>235.70226039551585</v>
      </c>
      <c r="G119" s="144">
        <f t="shared" si="37"/>
        <v>335.7</v>
      </c>
      <c r="H119" s="145">
        <f t="shared" si="38"/>
        <v>616.4414002968964</v>
      </c>
      <c r="I119" s="146">
        <f t="shared" si="39"/>
        <v>335.43333333333334</v>
      </c>
      <c r="J119" s="150">
        <f t="shared" si="40"/>
        <v>1.0088497300281027</v>
      </c>
      <c r="L119" s="9">
        <v>200</v>
      </c>
      <c r="M119" s="156">
        <f t="shared" si="41"/>
        <v>335.43333333333334</v>
      </c>
      <c r="N119" s="158">
        <f t="shared" si="42"/>
        <v>1.0088497300281027</v>
      </c>
      <c r="O119" s="156">
        <f t="shared" si="43"/>
        <v>329.9444444444444</v>
      </c>
      <c r="P119" s="158">
        <f t="shared" si="44"/>
        <v>2.2166597048066672</v>
      </c>
      <c r="Q119" s="156">
        <f t="shared" si="45"/>
        <v>324.66666666666669</v>
      </c>
      <c r="R119" s="158">
        <f t="shared" si="46"/>
        <v>1.509230856356236</v>
      </c>
    </row>
    <row r="120" spans="2:18" x14ac:dyDescent="0.25">
      <c r="B120" s="103">
        <v>225</v>
      </c>
      <c r="C120" s="144">
        <f t="shared" si="33"/>
        <v>337</v>
      </c>
      <c r="D120" s="145">
        <f t="shared" si="34"/>
        <v>1414.2135623730951</v>
      </c>
      <c r="E120" s="144">
        <f t="shared" si="35"/>
        <v>337</v>
      </c>
      <c r="F120" s="145">
        <f t="shared" si="36"/>
        <v>0</v>
      </c>
      <c r="G120" s="144">
        <f t="shared" si="37"/>
        <v>337.53333333333336</v>
      </c>
      <c r="H120" s="145">
        <f t="shared" si="38"/>
        <v>754.24723326566141</v>
      </c>
      <c r="I120" s="146">
        <f t="shared" si="39"/>
        <v>337.17777777777775</v>
      </c>
      <c r="J120" s="150">
        <f t="shared" si="40"/>
        <v>0.95890884490628903</v>
      </c>
      <c r="L120" s="9">
        <v>225</v>
      </c>
      <c r="M120" s="156">
        <f t="shared" si="41"/>
        <v>337.17777777777775</v>
      </c>
      <c r="N120" s="158">
        <f t="shared" si="42"/>
        <v>0.95890884490628903</v>
      </c>
      <c r="O120" s="156">
        <f t="shared" si="43"/>
        <v>332.06666666666666</v>
      </c>
      <c r="P120" s="158">
        <f t="shared" si="44"/>
        <v>2.1863211109075436</v>
      </c>
      <c r="Q120" s="156">
        <f t="shared" si="45"/>
        <v>326.85555555555555</v>
      </c>
      <c r="R120" s="158">
        <f t="shared" si="46"/>
        <v>1.4606780093208709</v>
      </c>
    </row>
    <row r="121" spans="2:18" x14ac:dyDescent="0.25">
      <c r="B121" s="103">
        <v>250</v>
      </c>
      <c r="C121" s="144">
        <f t="shared" si="33"/>
        <v>338.43333333333334</v>
      </c>
      <c r="D121" s="145">
        <f t="shared" si="34"/>
        <v>1396.0261060914434</v>
      </c>
      <c r="E121" s="144">
        <f t="shared" si="35"/>
        <v>339</v>
      </c>
      <c r="F121" s="145">
        <f t="shared" si="36"/>
        <v>0</v>
      </c>
      <c r="G121" s="144">
        <f t="shared" si="37"/>
        <v>339.13333333333333</v>
      </c>
      <c r="H121" s="145">
        <f t="shared" si="38"/>
        <v>984.32153734888357</v>
      </c>
      <c r="I121" s="146">
        <f t="shared" si="39"/>
        <v>338.85555555555555</v>
      </c>
      <c r="J121" s="150">
        <f t="shared" si="40"/>
        <v>1.0318388236661118</v>
      </c>
      <c r="L121" s="9">
        <v>250</v>
      </c>
      <c r="M121" s="156">
        <f t="shared" si="41"/>
        <v>338.85555555555555</v>
      </c>
      <c r="N121" s="158">
        <f t="shared" si="42"/>
        <v>1.0318388236661118</v>
      </c>
      <c r="O121" s="156">
        <f t="shared" si="43"/>
        <v>334.06666666666666</v>
      </c>
      <c r="P121" s="158">
        <f t="shared" si="44"/>
        <v>1.8808981306221124</v>
      </c>
      <c r="Q121" s="156">
        <f t="shared" si="45"/>
        <v>328.78888888888883</v>
      </c>
      <c r="R121" s="158">
        <f t="shared" si="46"/>
        <v>1.5459225540789181</v>
      </c>
    </row>
    <row r="122" spans="2:18" x14ac:dyDescent="0.25">
      <c r="B122" s="105"/>
      <c r="C122" s="19"/>
      <c r="D122" s="19"/>
      <c r="E122" s="19"/>
      <c r="F122" s="19"/>
      <c r="G122" s="19"/>
      <c r="H122" s="19"/>
      <c r="I122" s="19"/>
      <c r="J122" s="106"/>
    </row>
    <row r="123" spans="2:18" x14ac:dyDescent="0.25">
      <c r="B123" s="165" t="s">
        <v>164</v>
      </c>
      <c r="C123" s="164"/>
      <c r="D123" s="164"/>
      <c r="E123" s="164"/>
      <c r="F123" s="164"/>
      <c r="G123" s="164"/>
      <c r="H123" s="164"/>
      <c r="I123" s="164"/>
      <c r="J123" s="166"/>
    </row>
    <row r="124" spans="2:18" x14ac:dyDescent="0.25">
      <c r="B124" s="57" t="s">
        <v>5</v>
      </c>
      <c r="C124" s="73" t="s">
        <v>159</v>
      </c>
      <c r="D124" s="78" t="s">
        <v>151</v>
      </c>
      <c r="E124" s="73" t="s">
        <v>160</v>
      </c>
      <c r="F124" s="78" t="s">
        <v>153</v>
      </c>
      <c r="G124" s="73" t="s">
        <v>161</v>
      </c>
      <c r="H124" s="78" t="s">
        <v>155</v>
      </c>
      <c r="I124" s="78" t="s">
        <v>162</v>
      </c>
      <c r="J124" s="133" t="s">
        <v>163</v>
      </c>
    </row>
    <row r="125" spans="2:18" x14ac:dyDescent="0.25">
      <c r="B125" s="103">
        <v>25</v>
      </c>
      <c r="C125" s="144">
        <f>F49</f>
        <v>303.13333333333327</v>
      </c>
      <c r="D125" s="145">
        <f>_xlfn.STDEV.P(C49:E49)*1000</f>
        <v>1181.336343111303</v>
      </c>
      <c r="E125" s="144">
        <f>N49</f>
        <v>303.83333333333331</v>
      </c>
      <c r="F125" s="145">
        <f>_xlfn.STDEV.P(K49:M49)*1000</f>
        <v>235.70226039551585</v>
      </c>
      <c r="G125" s="144">
        <f>V49</f>
        <v>304.26666666666665</v>
      </c>
      <c r="H125" s="145">
        <f>_xlfn.STDEV.P(S49:U49)*1000</f>
        <v>377.1236166328307</v>
      </c>
      <c r="I125" s="146">
        <f>AVERAGE(C125,E125,G125)</f>
        <v>303.74444444444441</v>
      </c>
      <c r="J125" s="150">
        <f>_xlfn.STDEV.P(C49:E49,K49:M49,S49:U49)</f>
        <v>0.86552631529558466</v>
      </c>
    </row>
    <row r="126" spans="2:18" x14ac:dyDescent="0.25">
      <c r="B126" s="103">
        <v>50</v>
      </c>
      <c r="C126" s="144">
        <f t="shared" ref="C126:C134" si="47">F50</f>
        <v>309.70000000000005</v>
      </c>
      <c r="D126" s="145">
        <f t="shared" ref="D126:D134" si="48">_xlfn.STDEV.P(C50:E50)*1000</f>
        <v>1772.0045146669222</v>
      </c>
      <c r="E126" s="144">
        <f t="shared" ref="E126:E134" si="49">N50</f>
        <v>310.33333333333331</v>
      </c>
      <c r="F126" s="145">
        <f t="shared" ref="F126:F134" si="50">_xlfn.STDEV.P(K50:M50)*1000</f>
        <v>997.77530313971158</v>
      </c>
      <c r="G126" s="144">
        <f t="shared" ref="G126:G134" si="51">V50</f>
        <v>310</v>
      </c>
      <c r="H126" s="145">
        <f t="shared" ref="H126:H134" si="52">_xlfn.STDEV.P(S50:U50)*1000</f>
        <v>1080.1234497346434</v>
      </c>
      <c r="I126" s="146">
        <f t="shared" ref="I126:I134" si="53">AVERAGE(C126,E126,G126)</f>
        <v>310.01111111111112</v>
      </c>
      <c r="J126" s="150">
        <f t="shared" ref="J126:J134" si="54">_xlfn.STDEV.P(C50:E50,K50:M50,S50:U50)</f>
        <v>1.35437106719477</v>
      </c>
    </row>
    <row r="127" spans="2:18" x14ac:dyDescent="0.25">
      <c r="B127" s="103">
        <v>75</v>
      </c>
      <c r="C127" s="144">
        <f t="shared" si="47"/>
        <v>314.83333333333331</v>
      </c>
      <c r="D127" s="145">
        <f t="shared" si="48"/>
        <v>2117.1259344267296</v>
      </c>
      <c r="E127" s="144">
        <f t="shared" si="49"/>
        <v>315.33333333333331</v>
      </c>
      <c r="F127" s="145">
        <f t="shared" si="50"/>
        <v>1433.7208778404379</v>
      </c>
      <c r="G127" s="144">
        <f t="shared" si="51"/>
        <v>314.59999999999997</v>
      </c>
      <c r="H127" s="145">
        <f t="shared" si="52"/>
        <v>1551.3435037626718</v>
      </c>
      <c r="I127" s="146">
        <f t="shared" si="53"/>
        <v>314.92222222222222</v>
      </c>
      <c r="J127" s="150">
        <f t="shared" si="54"/>
        <v>1.7535853923875686</v>
      </c>
    </row>
    <row r="128" spans="2:18" x14ac:dyDescent="0.25">
      <c r="B128" s="103">
        <v>100</v>
      </c>
      <c r="C128" s="144">
        <f t="shared" si="47"/>
        <v>319.09999999999997</v>
      </c>
      <c r="D128" s="145">
        <f t="shared" si="48"/>
        <v>2299.2752481307434</v>
      </c>
      <c r="E128" s="144">
        <f t="shared" si="49"/>
        <v>319.36666666666667</v>
      </c>
      <c r="F128" s="145">
        <f t="shared" si="50"/>
        <v>1844.5113776342575</v>
      </c>
      <c r="G128" s="144">
        <f t="shared" si="51"/>
        <v>318.33333333333331</v>
      </c>
      <c r="H128" s="145">
        <f t="shared" si="52"/>
        <v>2054.8046676563258</v>
      </c>
      <c r="I128" s="146">
        <f t="shared" si="53"/>
        <v>318.93333333333334</v>
      </c>
      <c r="J128" s="150">
        <f t="shared" si="54"/>
        <v>2.1202725191719032</v>
      </c>
    </row>
    <row r="129" spans="2:10" x14ac:dyDescent="0.25">
      <c r="B129" s="103">
        <v>125</v>
      </c>
      <c r="C129" s="144">
        <f t="shared" si="47"/>
        <v>322.2</v>
      </c>
      <c r="D129" s="145">
        <f t="shared" si="48"/>
        <v>2438.5788210895948</v>
      </c>
      <c r="E129" s="144">
        <f t="shared" si="49"/>
        <v>322.5</v>
      </c>
      <c r="F129" s="145">
        <f t="shared" si="50"/>
        <v>2041.2414523193152</v>
      </c>
      <c r="G129" s="144">
        <f t="shared" si="51"/>
        <v>321.46666666666664</v>
      </c>
      <c r="H129" s="145">
        <f t="shared" si="52"/>
        <v>2229.1004663067215</v>
      </c>
      <c r="I129" s="146">
        <f t="shared" si="53"/>
        <v>322.0555555555556</v>
      </c>
      <c r="J129" s="150">
        <f t="shared" si="54"/>
        <v>2.2838131423423871</v>
      </c>
    </row>
    <row r="130" spans="2:10" x14ac:dyDescent="0.25">
      <c r="B130" s="103">
        <v>150</v>
      </c>
      <c r="C130" s="144">
        <f t="shared" si="47"/>
        <v>325.23333333333335</v>
      </c>
      <c r="D130" s="145">
        <f t="shared" si="48"/>
        <v>2485.0665092821014</v>
      </c>
      <c r="E130" s="144">
        <f t="shared" si="49"/>
        <v>325.43333333333334</v>
      </c>
      <c r="F130" s="145">
        <f t="shared" si="50"/>
        <v>2043.4176165325466</v>
      </c>
      <c r="G130" s="144">
        <f t="shared" si="51"/>
        <v>324.46666666666664</v>
      </c>
      <c r="H130" s="145">
        <f t="shared" si="52"/>
        <v>2229.1004663067215</v>
      </c>
      <c r="I130" s="146">
        <f t="shared" si="53"/>
        <v>325.04444444444448</v>
      </c>
      <c r="J130" s="150">
        <f t="shared" si="54"/>
        <v>2.2978787856586838</v>
      </c>
    </row>
    <row r="131" spans="2:10" x14ac:dyDescent="0.25">
      <c r="B131" s="103">
        <v>175</v>
      </c>
      <c r="C131" s="144">
        <f t="shared" si="47"/>
        <v>327.9666666666667</v>
      </c>
      <c r="D131" s="145">
        <f t="shared" si="48"/>
        <v>2369.7163449568302</v>
      </c>
      <c r="E131" s="144">
        <f t="shared" si="49"/>
        <v>328.2</v>
      </c>
      <c r="F131" s="145">
        <f t="shared" si="50"/>
        <v>1883.2595855767477</v>
      </c>
      <c r="G131" s="144">
        <f t="shared" si="51"/>
        <v>327.2</v>
      </c>
      <c r="H131" s="145">
        <f t="shared" si="52"/>
        <v>2209.0722034374435</v>
      </c>
      <c r="I131" s="146">
        <f t="shared" si="53"/>
        <v>327.78888888888895</v>
      </c>
      <c r="J131" s="150">
        <f t="shared" si="54"/>
        <v>2.2052686631209384</v>
      </c>
    </row>
    <row r="132" spans="2:10" x14ac:dyDescent="0.25">
      <c r="B132" s="103">
        <v>200</v>
      </c>
      <c r="C132" s="144">
        <f t="shared" si="47"/>
        <v>330.16666666666669</v>
      </c>
      <c r="D132" s="145">
        <f t="shared" si="48"/>
        <v>2392.1166824012207</v>
      </c>
      <c r="E132" s="144">
        <f t="shared" si="49"/>
        <v>330.33333333333331</v>
      </c>
      <c r="F132" s="145">
        <f t="shared" si="50"/>
        <v>2054.8046676563258</v>
      </c>
      <c r="G132" s="144">
        <f t="shared" si="51"/>
        <v>329.33333333333331</v>
      </c>
      <c r="H132" s="145">
        <f>_xlfn.STDEV.P(S56:U56)*1000</f>
        <v>2054.8046676563258</v>
      </c>
      <c r="I132" s="146">
        <f t="shared" si="53"/>
        <v>329.9444444444444</v>
      </c>
      <c r="J132" s="150">
        <f t="shared" si="54"/>
        <v>2.2166597048066672</v>
      </c>
    </row>
    <row r="133" spans="2:10" x14ac:dyDescent="0.25">
      <c r="B133" s="103">
        <v>225</v>
      </c>
      <c r="C133" s="144">
        <f t="shared" si="47"/>
        <v>332.2</v>
      </c>
      <c r="D133" s="145">
        <f t="shared" si="48"/>
        <v>2376.271589416212</v>
      </c>
      <c r="E133" s="144">
        <f t="shared" si="49"/>
        <v>332.33333333333331</v>
      </c>
      <c r="F133" s="145">
        <f t="shared" si="50"/>
        <v>2054.8046676563258</v>
      </c>
      <c r="G133" s="144">
        <f t="shared" si="51"/>
        <v>331.66666666666669</v>
      </c>
      <c r="H133" s="145">
        <f t="shared" si="52"/>
        <v>2054.8046676563258</v>
      </c>
      <c r="I133" s="146">
        <f t="shared" si="53"/>
        <v>332.06666666666666</v>
      </c>
      <c r="J133" s="150">
        <f t="shared" si="54"/>
        <v>2.1863211109075436</v>
      </c>
    </row>
    <row r="134" spans="2:10" x14ac:dyDescent="0.25">
      <c r="B134" s="103">
        <v>250</v>
      </c>
      <c r="C134" s="144">
        <f t="shared" si="47"/>
        <v>334.2</v>
      </c>
      <c r="D134" s="145">
        <f t="shared" si="48"/>
        <v>1986.6219234335058</v>
      </c>
      <c r="E134" s="144">
        <f t="shared" si="49"/>
        <v>334.33333333333331</v>
      </c>
      <c r="F134" s="145">
        <f t="shared" si="50"/>
        <v>1481.7407180595103</v>
      </c>
      <c r="G134" s="144">
        <f t="shared" si="51"/>
        <v>333.66666666666669</v>
      </c>
      <c r="H134" s="145">
        <f t="shared" si="52"/>
        <v>2054.8046676563258</v>
      </c>
      <c r="I134" s="146">
        <f t="shared" si="53"/>
        <v>334.06666666666666</v>
      </c>
      <c r="J134" s="150">
        <f t="shared" si="54"/>
        <v>1.8808981306221124</v>
      </c>
    </row>
    <row r="135" spans="2:10" x14ac:dyDescent="0.25">
      <c r="B135" s="105"/>
      <c r="C135" s="19"/>
      <c r="D135" s="19"/>
      <c r="E135" s="19"/>
      <c r="F135" s="19"/>
      <c r="G135" s="19"/>
      <c r="H135" s="19"/>
      <c r="I135" s="19"/>
      <c r="J135" s="106"/>
    </row>
    <row r="136" spans="2:10" x14ac:dyDescent="0.25">
      <c r="B136" s="165" t="s">
        <v>165</v>
      </c>
      <c r="C136" s="164"/>
      <c r="D136" s="164"/>
      <c r="E136" s="164"/>
      <c r="F136" s="164"/>
      <c r="G136" s="164"/>
      <c r="H136" s="164"/>
      <c r="I136" s="164"/>
      <c r="J136" s="166"/>
    </row>
    <row r="137" spans="2:10" x14ac:dyDescent="0.25">
      <c r="B137" s="57" t="s">
        <v>5</v>
      </c>
      <c r="C137" s="73" t="s">
        <v>159</v>
      </c>
      <c r="D137" s="78" t="s">
        <v>151</v>
      </c>
      <c r="E137" s="73" t="s">
        <v>152</v>
      </c>
      <c r="F137" s="78" t="s">
        <v>153</v>
      </c>
      <c r="G137" s="73" t="s">
        <v>154</v>
      </c>
      <c r="H137" s="78" t="s">
        <v>155</v>
      </c>
      <c r="I137" s="78" t="s">
        <v>156</v>
      </c>
      <c r="J137" s="133" t="s">
        <v>163</v>
      </c>
    </row>
    <row r="138" spans="2:10" x14ac:dyDescent="0.25">
      <c r="B138" s="103">
        <v>25</v>
      </c>
      <c r="C138" s="139">
        <f>F59</f>
        <v>301.5333333333333</v>
      </c>
      <c r="D138" s="145">
        <f>_xlfn.STDEV.P(C59:E59)*1000</f>
        <v>825.96744622425831</v>
      </c>
      <c r="E138" s="144">
        <f>N59</f>
        <v>302.13333333333338</v>
      </c>
      <c r="F138" s="145">
        <f>_xlfn.STDEV.P(K59:M59)*1000</f>
        <v>94.280904158200983</v>
      </c>
      <c r="G138" s="144">
        <f>V59</f>
        <v>303.40000000000003</v>
      </c>
      <c r="H138" s="145">
        <f>_xlfn.STDEV.P(S59:U59)*1000</f>
        <v>282.84271247462971</v>
      </c>
      <c r="I138" s="146">
        <f>AVERAGE(C138,E138,G138)</f>
        <v>302.35555555555561</v>
      </c>
      <c r="J138" s="150">
        <f>_xlfn.STDEV.P(C59:E59,K59:M59,S59:U59)</f>
        <v>0.92869216417631562</v>
      </c>
    </row>
    <row r="139" spans="2:10" x14ac:dyDescent="0.25">
      <c r="B139" s="103">
        <v>50</v>
      </c>
      <c r="C139" s="139">
        <f t="shared" ref="C139:C147" si="55">F60</f>
        <v>306.23333333333335</v>
      </c>
      <c r="D139" s="145">
        <f t="shared" ref="D139:D147" si="56">_xlfn.STDEV.P(C60:E60)*1000</f>
        <v>967.24120856979971</v>
      </c>
      <c r="E139" s="144">
        <f t="shared" ref="E139:E147" si="57">N60</f>
        <v>306.56666666666666</v>
      </c>
      <c r="F139" s="145">
        <f t="shared" ref="F139:F147" si="58">_xlfn.STDEV.P(K60:M60)*1000</f>
        <v>418.99350299921662</v>
      </c>
      <c r="G139" s="144">
        <f t="shared" ref="G139:G147" si="59">V60</f>
        <v>308.36666666666662</v>
      </c>
      <c r="H139" s="145">
        <f t="shared" ref="H139:H147" si="60">_xlfn.STDEV.P(S60:U60)*1000</f>
        <v>286.74417556808226</v>
      </c>
      <c r="I139" s="146">
        <f t="shared" ref="I139:I147" si="61">AVERAGE(C139,E139,G139)</f>
        <v>307.05555555555549</v>
      </c>
      <c r="J139" s="150">
        <f t="shared" ref="J139:J147" si="62">_xlfn.STDEV.P(C60:E60,K60:M60,S60:U60)</f>
        <v>1.1295142624755952</v>
      </c>
    </row>
    <row r="140" spans="2:10" x14ac:dyDescent="0.25">
      <c r="B140" s="103">
        <v>75</v>
      </c>
      <c r="C140" s="139">
        <f t="shared" si="55"/>
        <v>310.06666666666666</v>
      </c>
      <c r="D140" s="145">
        <f t="shared" si="56"/>
        <v>1172.8408057172735</v>
      </c>
      <c r="E140" s="144">
        <f t="shared" si="57"/>
        <v>310.63333333333338</v>
      </c>
      <c r="F140" s="145">
        <f t="shared" si="58"/>
        <v>492.16076867444184</v>
      </c>
      <c r="G140" s="144">
        <f t="shared" si="59"/>
        <v>312.43333333333334</v>
      </c>
      <c r="H140" s="145">
        <f t="shared" si="60"/>
        <v>418.99350299921662</v>
      </c>
      <c r="I140" s="146">
        <f t="shared" si="61"/>
        <v>311.04444444444448</v>
      </c>
      <c r="J140" s="150">
        <f t="shared" si="62"/>
        <v>1.2711421907622311</v>
      </c>
    </row>
    <row r="141" spans="2:10" x14ac:dyDescent="0.25">
      <c r="B141" s="103">
        <v>100</v>
      </c>
      <c r="C141" s="139">
        <f t="shared" si="55"/>
        <v>313.4666666666667</v>
      </c>
      <c r="D141" s="145">
        <f t="shared" si="56"/>
        <v>1236.4824660660931</v>
      </c>
      <c r="E141" s="144">
        <f t="shared" si="57"/>
        <v>314</v>
      </c>
      <c r="F141" s="145">
        <f t="shared" si="58"/>
        <v>816.49658092772609</v>
      </c>
      <c r="G141" s="144">
        <f t="shared" si="59"/>
        <v>315.9666666666667</v>
      </c>
      <c r="H141" s="145">
        <f t="shared" si="60"/>
        <v>286.74417556808226</v>
      </c>
      <c r="I141" s="146">
        <f t="shared" si="61"/>
        <v>314.47777777777782</v>
      </c>
      <c r="J141" s="150">
        <f t="shared" si="62"/>
        <v>1.3838575535058064</v>
      </c>
    </row>
    <row r="142" spans="2:10" x14ac:dyDescent="0.25">
      <c r="B142" s="103">
        <v>125</v>
      </c>
      <c r="C142" s="139">
        <f t="shared" si="55"/>
        <v>316.2</v>
      </c>
      <c r="D142" s="145">
        <f t="shared" si="56"/>
        <v>1358.9211407093112</v>
      </c>
      <c r="E142" s="144">
        <f t="shared" si="57"/>
        <v>316.86666666666667</v>
      </c>
      <c r="F142" s="145">
        <f t="shared" si="58"/>
        <v>659.96632910745279</v>
      </c>
      <c r="G142" s="144">
        <f t="shared" si="59"/>
        <v>318.66666666666669</v>
      </c>
      <c r="H142" s="145">
        <f t="shared" si="60"/>
        <v>573.48835113616451</v>
      </c>
      <c r="I142" s="146">
        <f t="shared" si="61"/>
        <v>317.24444444444447</v>
      </c>
      <c r="J142" s="150">
        <f t="shared" si="62"/>
        <v>1.3985000783467281</v>
      </c>
    </row>
    <row r="143" spans="2:10" x14ac:dyDescent="0.25">
      <c r="B143" s="103">
        <v>150</v>
      </c>
      <c r="C143" s="139">
        <f t="shared" si="55"/>
        <v>318.99999999999994</v>
      </c>
      <c r="D143" s="145">
        <f t="shared" si="56"/>
        <v>1373.5598518690974</v>
      </c>
      <c r="E143" s="144">
        <f t="shared" si="57"/>
        <v>319.2</v>
      </c>
      <c r="F143" s="145">
        <f t="shared" si="58"/>
        <v>864.09875978771822</v>
      </c>
      <c r="G143" s="144">
        <f t="shared" si="59"/>
        <v>321.5333333333333</v>
      </c>
      <c r="H143" s="145">
        <f t="shared" si="60"/>
        <v>498.88765156985579</v>
      </c>
      <c r="I143" s="146">
        <f t="shared" si="61"/>
        <v>319.9111111111111</v>
      </c>
      <c r="J143" s="150">
        <f t="shared" si="62"/>
        <v>1.5110294095560162</v>
      </c>
    </row>
    <row r="144" spans="2:10" x14ac:dyDescent="0.25">
      <c r="B144" s="103">
        <v>175</v>
      </c>
      <c r="C144" s="139">
        <f t="shared" si="55"/>
        <v>321.33333333333331</v>
      </c>
      <c r="D144" s="145">
        <f t="shared" si="56"/>
        <v>1359.7385369580693</v>
      </c>
      <c r="E144" s="144">
        <f t="shared" si="57"/>
        <v>322</v>
      </c>
      <c r="F144" s="145">
        <f t="shared" si="58"/>
        <v>816.49658092772609</v>
      </c>
      <c r="G144" s="144">
        <f t="shared" si="59"/>
        <v>324.16666666666669</v>
      </c>
      <c r="H144" s="145">
        <f t="shared" si="60"/>
        <v>235.70226039551585</v>
      </c>
      <c r="I144" s="146">
        <f t="shared" si="61"/>
        <v>322.5</v>
      </c>
      <c r="J144" s="150">
        <f t="shared" si="62"/>
        <v>1.5231546211727798</v>
      </c>
    </row>
    <row r="145" spans="2:10" x14ac:dyDescent="0.25">
      <c r="B145" s="103">
        <v>200</v>
      </c>
      <c r="C145" s="139">
        <f t="shared" si="55"/>
        <v>323.66666666666669</v>
      </c>
      <c r="D145" s="145">
        <f t="shared" si="56"/>
        <v>1312.3346456686352</v>
      </c>
      <c r="E145" s="144">
        <f t="shared" si="57"/>
        <v>324</v>
      </c>
      <c r="F145" s="145">
        <f t="shared" si="58"/>
        <v>816.49658092772609</v>
      </c>
      <c r="G145" s="144">
        <f t="shared" si="59"/>
        <v>326.33333333333331</v>
      </c>
      <c r="H145" s="145">
        <f t="shared" si="60"/>
        <v>471.4045207910317</v>
      </c>
      <c r="I145" s="146">
        <f t="shared" si="61"/>
        <v>324.66666666666669</v>
      </c>
      <c r="J145" s="150">
        <f t="shared" si="62"/>
        <v>1.509230856356236</v>
      </c>
    </row>
    <row r="146" spans="2:10" x14ac:dyDescent="0.25">
      <c r="B146" s="103">
        <v>225</v>
      </c>
      <c r="C146" s="139">
        <f t="shared" si="55"/>
        <v>325.76666666666665</v>
      </c>
      <c r="D146" s="145">
        <f t="shared" si="56"/>
        <v>1228.3683848458822</v>
      </c>
      <c r="E146" s="144">
        <f t="shared" si="57"/>
        <v>326.26666666666665</v>
      </c>
      <c r="F146" s="145">
        <f t="shared" si="58"/>
        <v>612.82587702834132</v>
      </c>
      <c r="G146" s="144">
        <f t="shared" si="59"/>
        <v>328.53333333333336</v>
      </c>
      <c r="H146" s="145">
        <f t="shared" si="60"/>
        <v>410.96093353126633</v>
      </c>
      <c r="I146" s="146">
        <f t="shared" si="61"/>
        <v>326.85555555555555</v>
      </c>
      <c r="J146" s="150">
        <f t="shared" si="62"/>
        <v>1.4606780093208709</v>
      </c>
    </row>
    <row r="147" spans="2:10" ht="15.75" thickBot="1" x14ac:dyDescent="0.3">
      <c r="B147" s="107">
        <v>250</v>
      </c>
      <c r="C147" s="140">
        <f t="shared" si="55"/>
        <v>327.63333333333327</v>
      </c>
      <c r="D147" s="151">
        <f t="shared" si="56"/>
        <v>1181.336343111303</v>
      </c>
      <c r="E147" s="152">
        <f t="shared" si="57"/>
        <v>328.06666666666666</v>
      </c>
      <c r="F147" s="151">
        <f t="shared" si="58"/>
        <v>410.96093353126633</v>
      </c>
      <c r="G147" s="152">
        <f t="shared" si="59"/>
        <v>330.66666666666669</v>
      </c>
      <c r="H147" s="151">
        <f t="shared" si="60"/>
        <v>471.4045207910317</v>
      </c>
      <c r="I147" s="153">
        <f t="shared" si="61"/>
        <v>328.78888888888883</v>
      </c>
      <c r="J147" s="150">
        <f t="shared" si="62"/>
        <v>1.5459225540789181</v>
      </c>
    </row>
  </sheetData>
  <mergeCells count="65">
    <mergeCell ref="B1:H1"/>
    <mergeCell ref="J1:P1"/>
    <mergeCell ref="R1:X1"/>
    <mergeCell ref="B2:H2"/>
    <mergeCell ref="J2:P2"/>
    <mergeCell ref="R2:X2"/>
    <mergeCell ref="G3:H3"/>
    <mergeCell ref="W3:X3"/>
    <mergeCell ref="G5:G14"/>
    <mergeCell ref="H5:H14"/>
    <mergeCell ref="W5:W14"/>
    <mergeCell ref="X5:X14"/>
    <mergeCell ref="G25:G34"/>
    <mergeCell ref="H25:H34"/>
    <mergeCell ref="W25:W34"/>
    <mergeCell ref="X25:X34"/>
    <mergeCell ref="G15:G24"/>
    <mergeCell ref="H15:H24"/>
    <mergeCell ref="W15:W24"/>
    <mergeCell ref="X15:X24"/>
    <mergeCell ref="X59:X68"/>
    <mergeCell ref="O3:P3"/>
    <mergeCell ref="O5:O14"/>
    <mergeCell ref="P5:P14"/>
    <mergeCell ref="O15:O24"/>
    <mergeCell ref="P15:P24"/>
    <mergeCell ref="O25:O34"/>
    <mergeCell ref="P25:P34"/>
    <mergeCell ref="O37:P37"/>
    <mergeCell ref="W37:X37"/>
    <mergeCell ref="W39:W48"/>
    <mergeCell ref="X39:X48"/>
    <mergeCell ref="W49:W58"/>
    <mergeCell ref="X49:X58"/>
    <mergeCell ref="O49:O58"/>
    <mergeCell ref="P49:P58"/>
    <mergeCell ref="O59:O68"/>
    <mergeCell ref="P59:P68"/>
    <mergeCell ref="W59:W68"/>
    <mergeCell ref="B36:H36"/>
    <mergeCell ref="J36:P36"/>
    <mergeCell ref="R36:X36"/>
    <mergeCell ref="O39:O48"/>
    <mergeCell ref="P39:P48"/>
    <mergeCell ref="G37:H37"/>
    <mergeCell ref="G39:G48"/>
    <mergeCell ref="H39:H48"/>
    <mergeCell ref="B123:J123"/>
    <mergeCell ref="B136:J136"/>
    <mergeCell ref="B109:J109"/>
    <mergeCell ref="H49:H58"/>
    <mergeCell ref="G59:G68"/>
    <mergeCell ref="H59:H68"/>
    <mergeCell ref="B70:J70"/>
    <mergeCell ref="G49:G58"/>
    <mergeCell ref="B69:J69"/>
    <mergeCell ref="M70:N70"/>
    <mergeCell ref="O70:P70"/>
    <mergeCell ref="Q70:R70"/>
    <mergeCell ref="M110:N110"/>
    <mergeCell ref="O110:P110"/>
    <mergeCell ref="Q110:R110"/>
    <mergeCell ref="B83:J83"/>
    <mergeCell ref="B96:J96"/>
    <mergeCell ref="B110:J11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5"/>
  <sheetViews>
    <sheetView topLeftCell="A7" zoomScale="25" zoomScaleNormal="25" workbookViewId="0">
      <selection activeCell="B87" sqref="B87:C94"/>
    </sheetView>
  </sheetViews>
  <sheetFormatPr baseColWidth="10" defaultColWidth="6" defaultRowHeight="15" x14ac:dyDescent="0.25"/>
  <cols>
    <col min="2" max="2" width="6.42578125" bestFit="1" customWidth="1"/>
    <col min="3" max="3" width="13.85546875" customWidth="1"/>
    <col min="4" max="4" width="13" bestFit="1" customWidth="1"/>
    <col min="5" max="5" width="14.42578125" bestFit="1" customWidth="1"/>
    <col min="6" max="6" width="15.85546875" bestFit="1" customWidth="1"/>
    <col min="7" max="7" width="13.42578125" bestFit="1" customWidth="1"/>
    <col min="8" max="8" width="8.5703125" bestFit="1" customWidth="1"/>
    <col min="9" max="9" width="8" customWidth="1"/>
    <col min="10" max="10" width="5.28515625" bestFit="1" customWidth="1"/>
    <col min="11" max="11" width="15.7109375" bestFit="1" customWidth="1"/>
    <col min="12" max="12" width="13" bestFit="1" customWidth="1"/>
    <col min="13" max="13" width="15.85546875" bestFit="1" customWidth="1"/>
    <col min="14" max="14" width="9.28515625" bestFit="1" customWidth="1"/>
    <col min="15" max="15" width="14.7109375" bestFit="1" customWidth="1"/>
    <col min="16" max="16" width="8" bestFit="1" customWidth="1"/>
    <col min="17" max="17" width="7.85546875" customWidth="1"/>
    <col min="18" max="18" width="5.28515625" bestFit="1" customWidth="1"/>
    <col min="19" max="19" width="14.28515625" bestFit="1" customWidth="1"/>
    <col min="20" max="20" width="13" bestFit="1" customWidth="1"/>
    <col min="21" max="21" width="14.28515625" bestFit="1" customWidth="1"/>
    <col min="22" max="22" width="9.28515625" bestFit="1" customWidth="1"/>
    <col min="23" max="23" width="13.28515625" bestFit="1" customWidth="1"/>
    <col min="24" max="24" width="8" bestFit="1" customWidth="1"/>
    <col min="25" max="25" width="8" customWidth="1"/>
    <col min="26" max="26" width="5.28515625" bestFit="1" customWidth="1"/>
    <col min="27" max="27" width="14.42578125" bestFit="1" customWidth="1"/>
    <col min="28" max="28" width="13" bestFit="1" customWidth="1"/>
    <col min="29" max="29" width="14.42578125" bestFit="1" customWidth="1"/>
    <col min="30" max="30" width="9.28515625" bestFit="1" customWidth="1"/>
    <col min="31" max="31" width="13.42578125" bestFit="1" customWidth="1"/>
    <col min="32" max="32" width="8.5703125" bestFit="1" customWidth="1"/>
    <col min="34" max="34" width="5.28515625" bestFit="1" customWidth="1"/>
    <col min="35" max="37" width="13.140625" bestFit="1" customWidth="1"/>
    <col min="38" max="38" width="10" bestFit="1" customWidth="1"/>
    <col min="39" max="39" width="5" bestFit="1" customWidth="1"/>
    <col min="40" max="40" width="6.140625" bestFit="1" customWidth="1"/>
    <col min="42" max="42" width="5.28515625" bestFit="1" customWidth="1"/>
    <col min="43" max="43" width="14.42578125" bestFit="1" customWidth="1"/>
    <col min="44" max="44" width="13" bestFit="1" customWidth="1"/>
    <col min="45" max="45" width="14.42578125" bestFit="1" customWidth="1"/>
    <col min="46" max="46" width="9.28515625" bestFit="1" customWidth="1"/>
    <col min="47" max="47" width="13.42578125" bestFit="1" customWidth="1"/>
    <col min="48" max="48" width="8.5703125" bestFit="1" customWidth="1"/>
  </cols>
  <sheetData>
    <row r="1" spans="2:31" ht="23.25" x14ac:dyDescent="0.35">
      <c r="B1" s="178" t="s">
        <v>143</v>
      </c>
      <c r="C1" s="179"/>
      <c r="D1" s="179"/>
      <c r="E1" s="179"/>
      <c r="F1" s="179"/>
      <c r="G1" s="179"/>
      <c r="H1" s="180"/>
      <c r="J1" s="178" t="s">
        <v>92</v>
      </c>
      <c r="K1" s="179"/>
      <c r="L1" s="179"/>
      <c r="M1" s="179"/>
      <c r="N1" s="179"/>
      <c r="O1" s="179"/>
      <c r="P1" s="180"/>
      <c r="Q1" s="129"/>
      <c r="R1" s="178" t="s">
        <v>93</v>
      </c>
      <c r="S1" s="179"/>
      <c r="T1" s="179"/>
      <c r="U1" s="179"/>
      <c r="V1" s="179"/>
      <c r="W1" s="179"/>
      <c r="X1" s="180"/>
      <c r="Y1" s="130"/>
      <c r="Z1" s="127"/>
      <c r="AA1" s="127"/>
      <c r="AB1" s="127"/>
      <c r="AC1" s="127"/>
      <c r="AD1" s="127"/>
      <c r="AE1" s="128"/>
    </row>
    <row r="2" spans="2:31" ht="18.75" x14ac:dyDescent="0.3">
      <c r="B2" s="171" t="s">
        <v>91</v>
      </c>
      <c r="C2" s="172"/>
      <c r="D2" s="172"/>
      <c r="E2" s="172"/>
      <c r="F2" s="172"/>
      <c r="G2" s="172"/>
      <c r="H2" s="173"/>
      <c r="I2" s="136"/>
      <c r="J2" s="171" t="s">
        <v>91</v>
      </c>
      <c r="K2" s="172"/>
      <c r="L2" s="172"/>
      <c r="M2" s="172"/>
      <c r="N2" s="172"/>
      <c r="O2" s="172"/>
      <c r="P2" s="173"/>
      <c r="R2" s="171" t="s">
        <v>91</v>
      </c>
      <c r="S2" s="172"/>
      <c r="T2" s="172"/>
      <c r="U2" s="172"/>
      <c r="V2" s="172"/>
      <c r="W2" s="172"/>
      <c r="X2" s="173"/>
    </row>
    <row r="3" spans="2:31" x14ac:dyDescent="0.25">
      <c r="B3" s="99"/>
      <c r="C3" s="19"/>
      <c r="D3" s="6"/>
      <c r="E3" s="16"/>
      <c r="F3" s="16"/>
      <c r="G3" s="182" t="s">
        <v>4</v>
      </c>
      <c r="H3" s="183"/>
      <c r="I3" s="19"/>
      <c r="J3" s="99"/>
      <c r="K3" s="19"/>
      <c r="L3" s="6"/>
      <c r="M3" s="16"/>
      <c r="N3" s="16"/>
      <c r="O3" s="176" t="s">
        <v>4</v>
      </c>
      <c r="P3" s="177"/>
      <c r="R3" s="99"/>
      <c r="S3" s="19"/>
      <c r="T3" s="6"/>
      <c r="U3" s="16"/>
      <c r="V3" s="16"/>
      <c r="W3" s="176" t="s">
        <v>4</v>
      </c>
      <c r="X3" s="177"/>
    </row>
    <row r="4" spans="2:31" ht="15.75" thickBot="1" x14ac:dyDescent="0.3">
      <c r="B4" s="59" t="s">
        <v>5</v>
      </c>
      <c r="C4" s="13" t="s">
        <v>78</v>
      </c>
      <c r="D4" s="13" t="s">
        <v>79</v>
      </c>
      <c r="E4" s="13" t="s">
        <v>80</v>
      </c>
      <c r="F4" s="13" t="s">
        <v>81</v>
      </c>
      <c r="G4" s="1" t="s">
        <v>2</v>
      </c>
      <c r="H4" s="100" t="s">
        <v>3</v>
      </c>
      <c r="I4" s="19"/>
      <c r="J4" s="59" t="s">
        <v>5</v>
      </c>
      <c r="K4" s="13" t="s">
        <v>78</v>
      </c>
      <c r="L4" s="13" t="s">
        <v>79</v>
      </c>
      <c r="M4" s="13" t="s">
        <v>80</v>
      </c>
      <c r="N4" s="13" t="s">
        <v>81</v>
      </c>
      <c r="O4" s="1" t="s">
        <v>2</v>
      </c>
      <c r="P4" s="100" t="s">
        <v>3</v>
      </c>
      <c r="R4" s="59" t="s">
        <v>5</v>
      </c>
      <c r="S4" s="13" t="s">
        <v>78</v>
      </c>
      <c r="T4" s="13" t="s">
        <v>79</v>
      </c>
      <c r="U4" s="13" t="s">
        <v>80</v>
      </c>
      <c r="V4" s="13" t="s">
        <v>81</v>
      </c>
      <c r="W4" s="1" t="s">
        <v>2</v>
      </c>
      <c r="X4" s="100" t="s">
        <v>3</v>
      </c>
    </row>
    <row r="5" spans="2:31" x14ac:dyDescent="0.25">
      <c r="B5" s="101">
        <v>25</v>
      </c>
      <c r="C5" s="27">
        <v>32</v>
      </c>
      <c r="D5" s="27">
        <v>34</v>
      </c>
      <c r="E5" s="27">
        <v>28</v>
      </c>
      <c r="F5" s="93">
        <f>AVERAGE(C5:E5)</f>
        <v>31.333333333333332</v>
      </c>
      <c r="G5" s="168" t="s">
        <v>75</v>
      </c>
      <c r="H5" s="170">
        <v>0.16</v>
      </c>
      <c r="I5" s="19"/>
      <c r="J5" s="101">
        <v>25</v>
      </c>
      <c r="K5" s="27">
        <v>26</v>
      </c>
      <c r="L5" s="27">
        <v>32</v>
      </c>
      <c r="M5" s="27">
        <v>32</v>
      </c>
      <c r="N5" s="93">
        <f>AVERAGE(K5:M5)</f>
        <v>30</v>
      </c>
      <c r="O5" s="168" t="s">
        <v>75</v>
      </c>
      <c r="P5" s="170">
        <v>0.16</v>
      </c>
      <c r="R5" s="101">
        <v>25</v>
      </c>
      <c r="S5" s="27">
        <v>26</v>
      </c>
      <c r="T5" s="27">
        <v>28</v>
      </c>
      <c r="U5" s="27">
        <v>30</v>
      </c>
      <c r="V5" s="93">
        <f>AVERAGE(S5:U5)</f>
        <v>28</v>
      </c>
      <c r="W5" s="168" t="s">
        <v>75</v>
      </c>
      <c r="X5" s="170">
        <v>0.16</v>
      </c>
    </row>
    <row r="6" spans="2:31" x14ac:dyDescent="0.25">
      <c r="B6" s="102">
        <v>50</v>
      </c>
      <c r="C6" s="29">
        <v>88</v>
      </c>
      <c r="D6" s="29">
        <v>92</v>
      </c>
      <c r="E6" s="29">
        <v>84</v>
      </c>
      <c r="F6" s="94">
        <f t="shared" ref="F6:F34" si="0">AVERAGE(C6:E6)</f>
        <v>88</v>
      </c>
      <c r="G6" s="169"/>
      <c r="H6" s="167"/>
      <c r="I6" s="19"/>
      <c r="J6" s="102">
        <v>50</v>
      </c>
      <c r="K6" s="29">
        <v>84</v>
      </c>
      <c r="L6" s="29">
        <v>88</v>
      </c>
      <c r="M6" s="29">
        <v>92</v>
      </c>
      <c r="N6" s="94">
        <f t="shared" ref="N6:N34" si="1">AVERAGE(K6:M6)</f>
        <v>88</v>
      </c>
      <c r="O6" s="169"/>
      <c r="P6" s="167"/>
      <c r="R6" s="102">
        <v>50</v>
      </c>
      <c r="S6" s="29">
        <v>80</v>
      </c>
      <c r="T6" s="29">
        <v>84</v>
      </c>
      <c r="U6" s="29">
        <v>92</v>
      </c>
      <c r="V6" s="94">
        <f t="shared" ref="V6:V34" si="2">AVERAGE(S6:U6)</f>
        <v>85.333333333333329</v>
      </c>
      <c r="W6" s="169"/>
      <c r="X6" s="167"/>
    </row>
    <row r="7" spans="2:31" x14ac:dyDescent="0.25">
      <c r="B7" s="102">
        <v>75</v>
      </c>
      <c r="C7" s="29">
        <v>152</v>
      </c>
      <c r="D7" s="29">
        <v>152</v>
      </c>
      <c r="E7" s="29">
        <v>144</v>
      </c>
      <c r="F7" s="94">
        <f t="shared" si="0"/>
        <v>149.33333333333334</v>
      </c>
      <c r="G7" s="169"/>
      <c r="H7" s="167"/>
      <c r="I7" s="19"/>
      <c r="J7" s="102">
        <v>75</v>
      </c>
      <c r="K7" s="29">
        <v>136</v>
      </c>
      <c r="L7" s="29">
        <v>152</v>
      </c>
      <c r="M7" s="29">
        <v>160</v>
      </c>
      <c r="N7" s="94">
        <f t="shared" si="1"/>
        <v>149.33333333333334</v>
      </c>
      <c r="O7" s="169"/>
      <c r="P7" s="167"/>
      <c r="R7" s="102">
        <v>75</v>
      </c>
      <c r="S7" s="29">
        <v>128</v>
      </c>
      <c r="T7" s="29">
        <v>144</v>
      </c>
      <c r="U7" s="29">
        <v>152</v>
      </c>
      <c r="V7" s="94">
        <f t="shared" si="2"/>
        <v>141.33333333333334</v>
      </c>
      <c r="W7" s="169"/>
      <c r="X7" s="167"/>
    </row>
    <row r="8" spans="2:31" x14ac:dyDescent="0.25">
      <c r="B8" s="102">
        <v>100</v>
      </c>
      <c r="C8" s="29">
        <v>200</v>
      </c>
      <c r="D8" s="29">
        <v>216</v>
      </c>
      <c r="E8" s="29">
        <v>200</v>
      </c>
      <c r="F8" s="94">
        <f t="shared" si="0"/>
        <v>205.33333333333334</v>
      </c>
      <c r="G8" s="169"/>
      <c r="H8" s="167"/>
      <c r="I8" s="19"/>
      <c r="J8" s="102">
        <v>100</v>
      </c>
      <c r="K8" s="29">
        <v>184</v>
      </c>
      <c r="L8" s="29">
        <v>208</v>
      </c>
      <c r="M8" s="29">
        <v>216</v>
      </c>
      <c r="N8" s="94">
        <f t="shared" si="1"/>
        <v>202.66666666666666</v>
      </c>
      <c r="O8" s="169"/>
      <c r="P8" s="167"/>
      <c r="R8" s="102">
        <v>100</v>
      </c>
      <c r="S8" s="29">
        <v>184</v>
      </c>
      <c r="T8" s="29">
        <v>192</v>
      </c>
      <c r="U8" s="29">
        <v>208</v>
      </c>
      <c r="V8" s="94">
        <f t="shared" si="2"/>
        <v>194.66666666666666</v>
      </c>
      <c r="W8" s="169"/>
      <c r="X8" s="167"/>
    </row>
    <row r="9" spans="2:31" x14ac:dyDescent="0.25">
      <c r="B9" s="102">
        <v>125</v>
      </c>
      <c r="C9" s="29">
        <v>280</v>
      </c>
      <c r="D9" s="29">
        <v>300</v>
      </c>
      <c r="E9" s="29">
        <v>280</v>
      </c>
      <c r="F9" s="94">
        <f t="shared" si="0"/>
        <v>286.66666666666669</v>
      </c>
      <c r="G9" s="169"/>
      <c r="H9" s="167"/>
      <c r="I9" s="19"/>
      <c r="J9" s="102">
        <v>125</v>
      </c>
      <c r="K9" s="29">
        <v>280</v>
      </c>
      <c r="L9" s="29">
        <v>300</v>
      </c>
      <c r="M9" s="29">
        <v>320</v>
      </c>
      <c r="N9" s="94">
        <f t="shared" si="1"/>
        <v>300</v>
      </c>
      <c r="O9" s="169"/>
      <c r="P9" s="167"/>
      <c r="R9" s="102">
        <v>125</v>
      </c>
      <c r="S9" s="29">
        <v>240</v>
      </c>
      <c r="T9" s="29">
        <v>280</v>
      </c>
      <c r="U9" s="29">
        <v>300</v>
      </c>
      <c r="V9" s="94">
        <f t="shared" si="2"/>
        <v>273.33333333333331</v>
      </c>
      <c r="W9" s="169"/>
      <c r="X9" s="167"/>
    </row>
    <row r="10" spans="2:31" x14ac:dyDescent="0.25">
      <c r="B10" s="102">
        <v>150</v>
      </c>
      <c r="C10" s="29">
        <v>320</v>
      </c>
      <c r="D10" s="29">
        <v>340</v>
      </c>
      <c r="E10" s="29">
        <v>320</v>
      </c>
      <c r="F10" s="94">
        <f t="shared" si="0"/>
        <v>326.66666666666669</v>
      </c>
      <c r="G10" s="169"/>
      <c r="H10" s="167"/>
      <c r="I10" s="19"/>
      <c r="J10" s="102">
        <v>150</v>
      </c>
      <c r="K10" s="29">
        <v>320</v>
      </c>
      <c r="L10" s="29">
        <v>340</v>
      </c>
      <c r="M10" s="29">
        <v>360</v>
      </c>
      <c r="N10" s="94">
        <f t="shared" si="1"/>
        <v>340</v>
      </c>
      <c r="O10" s="169"/>
      <c r="P10" s="167"/>
      <c r="R10" s="102">
        <v>150</v>
      </c>
      <c r="S10" s="29">
        <v>300</v>
      </c>
      <c r="T10" s="29">
        <v>320</v>
      </c>
      <c r="U10" s="29">
        <v>360</v>
      </c>
      <c r="V10" s="94">
        <f t="shared" si="2"/>
        <v>326.66666666666669</v>
      </c>
      <c r="W10" s="169"/>
      <c r="X10" s="167"/>
    </row>
    <row r="11" spans="2:31" x14ac:dyDescent="0.25">
      <c r="B11" s="102">
        <v>175</v>
      </c>
      <c r="C11" s="29">
        <v>400</v>
      </c>
      <c r="D11" s="29">
        <v>400</v>
      </c>
      <c r="E11" s="29">
        <v>380</v>
      </c>
      <c r="F11" s="94">
        <f t="shared" si="0"/>
        <v>393.33333333333331</v>
      </c>
      <c r="G11" s="169"/>
      <c r="H11" s="167"/>
      <c r="I11" s="19"/>
      <c r="J11" s="102">
        <v>175</v>
      </c>
      <c r="K11" s="29">
        <v>380</v>
      </c>
      <c r="L11" s="29">
        <v>400</v>
      </c>
      <c r="M11" s="29">
        <v>420</v>
      </c>
      <c r="N11" s="94">
        <f t="shared" si="1"/>
        <v>400</v>
      </c>
      <c r="O11" s="169"/>
      <c r="P11" s="167"/>
      <c r="R11" s="102">
        <v>175</v>
      </c>
      <c r="S11" s="29">
        <v>360</v>
      </c>
      <c r="T11" s="29">
        <v>380</v>
      </c>
      <c r="U11" s="29">
        <v>400</v>
      </c>
      <c r="V11" s="94">
        <f t="shared" si="2"/>
        <v>380</v>
      </c>
      <c r="W11" s="169"/>
      <c r="X11" s="167"/>
    </row>
    <row r="12" spans="2:31" x14ac:dyDescent="0.25">
      <c r="B12" s="102">
        <v>200</v>
      </c>
      <c r="C12" s="29">
        <v>420</v>
      </c>
      <c r="D12" s="29">
        <v>460</v>
      </c>
      <c r="E12" s="29">
        <v>440</v>
      </c>
      <c r="F12" s="94">
        <f t="shared" si="0"/>
        <v>440</v>
      </c>
      <c r="G12" s="169"/>
      <c r="H12" s="167"/>
      <c r="I12" s="19"/>
      <c r="J12" s="102">
        <v>200</v>
      </c>
      <c r="K12" s="29">
        <v>420</v>
      </c>
      <c r="L12" s="29">
        <v>440</v>
      </c>
      <c r="M12" s="29">
        <v>460</v>
      </c>
      <c r="N12" s="94">
        <f t="shared" si="1"/>
        <v>440</v>
      </c>
      <c r="O12" s="169"/>
      <c r="P12" s="167"/>
      <c r="R12" s="102">
        <v>200</v>
      </c>
      <c r="S12" s="29">
        <v>400</v>
      </c>
      <c r="T12" s="29">
        <v>420</v>
      </c>
      <c r="U12" s="29">
        <v>460</v>
      </c>
      <c r="V12" s="94">
        <f t="shared" si="2"/>
        <v>426.66666666666669</v>
      </c>
      <c r="W12" s="169"/>
      <c r="X12" s="167"/>
    </row>
    <row r="13" spans="2:31" x14ac:dyDescent="0.25">
      <c r="B13" s="103">
        <v>225</v>
      </c>
      <c r="C13" s="29">
        <v>480</v>
      </c>
      <c r="D13" s="29">
        <v>520</v>
      </c>
      <c r="E13" s="29">
        <v>500</v>
      </c>
      <c r="F13" s="94">
        <f t="shared" si="0"/>
        <v>500</v>
      </c>
      <c r="G13" s="169"/>
      <c r="H13" s="167"/>
      <c r="I13" s="19"/>
      <c r="J13" s="103">
        <v>225</v>
      </c>
      <c r="K13" s="29">
        <v>480</v>
      </c>
      <c r="L13" s="29">
        <v>500</v>
      </c>
      <c r="M13" s="29">
        <v>520</v>
      </c>
      <c r="N13" s="94">
        <f t="shared" si="1"/>
        <v>500</v>
      </c>
      <c r="O13" s="169"/>
      <c r="P13" s="167"/>
      <c r="R13" s="103">
        <v>225</v>
      </c>
      <c r="S13" s="29">
        <v>460</v>
      </c>
      <c r="T13" s="29">
        <v>480</v>
      </c>
      <c r="U13" s="29">
        <v>520</v>
      </c>
      <c r="V13" s="94">
        <f t="shared" si="2"/>
        <v>486.66666666666669</v>
      </c>
      <c r="W13" s="169"/>
      <c r="X13" s="167"/>
    </row>
    <row r="14" spans="2:31" ht="15.75" thickBot="1" x14ac:dyDescent="0.3">
      <c r="B14" s="104">
        <v>250</v>
      </c>
      <c r="C14" s="33">
        <v>540</v>
      </c>
      <c r="D14" s="30">
        <v>560</v>
      </c>
      <c r="E14" s="30">
        <v>560</v>
      </c>
      <c r="F14" s="96">
        <f t="shared" si="0"/>
        <v>553.33333333333337</v>
      </c>
      <c r="G14" s="174"/>
      <c r="H14" s="175"/>
      <c r="I14" s="19"/>
      <c r="J14" s="104">
        <v>250</v>
      </c>
      <c r="K14" s="33">
        <v>520</v>
      </c>
      <c r="L14" s="30">
        <v>560</v>
      </c>
      <c r="M14" s="30">
        <v>580</v>
      </c>
      <c r="N14" s="96">
        <f t="shared" si="1"/>
        <v>553.33333333333337</v>
      </c>
      <c r="O14" s="174"/>
      <c r="P14" s="175"/>
      <c r="R14" s="104">
        <v>250</v>
      </c>
      <c r="S14" s="33">
        <v>500</v>
      </c>
      <c r="T14" s="30">
        <v>540</v>
      </c>
      <c r="U14" s="30">
        <v>580</v>
      </c>
      <c r="V14" s="96">
        <f t="shared" si="2"/>
        <v>540</v>
      </c>
      <c r="W14" s="174"/>
      <c r="X14" s="175"/>
    </row>
    <row r="15" spans="2:31" x14ac:dyDescent="0.25">
      <c r="B15" s="101">
        <v>25</v>
      </c>
      <c r="C15" s="27">
        <v>20</v>
      </c>
      <c r="D15" s="31">
        <v>24</v>
      </c>
      <c r="E15" s="31">
        <v>26</v>
      </c>
      <c r="F15" s="93">
        <f t="shared" si="0"/>
        <v>23.333333333333332</v>
      </c>
      <c r="G15" s="169" t="s">
        <v>76</v>
      </c>
      <c r="H15" s="167">
        <v>0.12</v>
      </c>
      <c r="I15" s="19"/>
      <c r="J15" s="101">
        <v>25</v>
      </c>
      <c r="K15" s="27">
        <v>20</v>
      </c>
      <c r="L15" s="31">
        <v>20</v>
      </c>
      <c r="M15" s="31">
        <v>26</v>
      </c>
      <c r="N15" s="93">
        <f t="shared" si="1"/>
        <v>22</v>
      </c>
      <c r="O15" s="169" t="s">
        <v>76</v>
      </c>
      <c r="P15" s="167">
        <v>0.12</v>
      </c>
      <c r="R15" s="101">
        <v>25</v>
      </c>
      <c r="S15" s="27">
        <v>20</v>
      </c>
      <c r="T15" s="31">
        <v>22</v>
      </c>
      <c r="U15" s="31">
        <v>24</v>
      </c>
      <c r="V15" s="93">
        <f t="shared" si="2"/>
        <v>22</v>
      </c>
      <c r="W15" s="169" t="s">
        <v>76</v>
      </c>
      <c r="X15" s="167">
        <v>0.12</v>
      </c>
    </row>
    <row r="16" spans="2:31" x14ac:dyDescent="0.25">
      <c r="B16" s="102">
        <v>50</v>
      </c>
      <c r="C16" s="29">
        <v>56</v>
      </c>
      <c r="D16" s="29">
        <v>64</v>
      </c>
      <c r="E16" s="29">
        <v>68</v>
      </c>
      <c r="F16" s="94">
        <f t="shared" si="0"/>
        <v>62.666666666666664</v>
      </c>
      <c r="G16" s="169"/>
      <c r="H16" s="167"/>
      <c r="I16" s="19"/>
      <c r="J16" s="102">
        <v>50</v>
      </c>
      <c r="K16" s="29">
        <v>52</v>
      </c>
      <c r="L16" s="29">
        <v>60</v>
      </c>
      <c r="M16" s="29">
        <v>72</v>
      </c>
      <c r="N16" s="94">
        <f t="shared" si="1"/>
        <v>61.333333333333336</v>
      </c>
      <c r="O16" s="169"/>
      <c r="P16" s="167"/>
      <c r="R16" s="102">
        <v>50</v>
      </c>
      <c r="S16" s="29">
        <v>52</v>
      </c>
      <c r="T16" s="29">
        <v>52</v>
      </c>
      <c r="U16" s="29">
        <v>80</v>
      </c>
      <c r="V16" s="94">
        <f t="shared" si="2"/>
        <v>61.333333333333336</v>
      </c>
      <c r="W16" s="169"/>
      <c r="X16" s="167"/>
    </row>
    <row r="17" spans="2:24" x14ac:dyDescent="0.25">
      <c r="B17" s="102">
        <v>75</v>
      </c>
      <c r="C17" s="29">
        <v>96</v>
      </c>
      <c r="D17" s="29">
        <v>104</v>
      </c>
      <c r="E17" s="29">
        <v>112</v>
      </c>
      <c r="F17" s="94">
        <f t="shared" si="0"/>
        <v>104</v>
      </c>
      <c r="G17" s="169"/>
      <c r="H17" s="167"/>
      <c r="I17" s="19"/>
      <c r="J17" s="102">
        <v>75</v>
      </c>
      <c r="K17" s="29">
        <v>88</v>
      </c>
      <c r="L17" s="29">
        <v>104</v>
      </c>
      <c r="M17" s="29">
        <v>128</v>
      </c>
      <c r="N17" s="94">
        <f t="shared" si="1"/>
        <v>106.66666666666667</v>
      </c>
      <c r="O17" s="169"/>
      <c r="P17" s="167"/>
      <c r="R17" s="102">
        <v>75</v>
      </c>
      <c r="S17" s="29">
        <v>80</v>
      </c>
      <c r="T17" s="29">
        <v>88</v>
      </c>
      <c r="U17" s="29">
        <v>120</v>
      </c>
      <c r="V17" s="94">
        <f t="shared" si="2"/>
        <v>96</v>
      </c>
      <c r="W17" s="169"/>
      <c r="X17" s="167"/>
    </row>
    <row r="18" spans="2:24" x14ac:dyDescent="0.25">
      <c r="B18" s="102">
        <v>100</v>
      </c>
      <c r="C18" s="29">
        <v>128</v>
      </c>
      <c r="D18" s="29">
        <v>144</v>
      </c>
      <c r="E18" s="29">
        <v>160</v>
      </c>
      <c r="F18" s="94">
        <f t="shared" si="0"/>
        <v>144</v>
      </c>
      <c r="G18" s="169"/>
      <c r="H18" s="167"/>
      <c r="I18" s="19"/>
      <c r="J18" s="102">
        <v>100</v>
      </c>
      <c r="K18" s="29">
        <v>120</v>
      </c>
      <c r="L18" s="29">
        <v>136</v>
      </c>
      <c r="M18" s="29">
        <v>168</v>
      </c>
      <c r="N18" s="94">
        <f t="shared" si="1"/>
        <v>141.33333333333334</v>
      </c>
      <c r="O18" s="169"/>
      <c r="P18" s="167"/>
      <c r="R18" s="102">
        <v>100</v>
      </c>
      <c r="S18" s="29">
        <v>112</v>
      </c>
      <c r="T18" s="29">
        <v>120</v>
      </c>
      <c r="U18" s="29">
        <v>200</v>
      </c>
      <c r="V18" s="94">
        <f t="shared" si="2"/>
        <v>144</v>
      </c>
      <c r="W18" s="169"/>
      <c r="X18" s="167"/>
    </row>
    <row r="19" spans="2:24" x14ac:dyDescent="0.25">
      <c r="B19" s="102">
        <v>125</v>
      </c>
      <c r="C19" s="29">
        <v>200</v>
      </c>
      <c r="D19" s="29">
        <v>220</v>
      </c>
      <c r="E19" s="29">
        <v>220</v>
      </c>
      <c r="F19" s="94">
        <f t="shared" si="0"/>
        <v>213.33333333333334</v>
      </c>
      <c r="G19" s="169"/>
      <c r="H19" s="167"/>
      <c r="I19" s="19"/>
      <c r="J19" s="102">
        <v>125</v>
      </c>
      <c r="K19" s="29">
        <v>180</v>
      </c>
      <c r="L19" s="29">
        <v>220</v>
      </c>
      <c r="M19" s="29">
        <v>240</v>
      </c>
      <c r="N19" s="94">
        <f t="shared" si="1"/>
        <v>213.33333333333334</v>
      </c>
      <c r="O19" s="169"/>
      <c r="P19" s="167"/>
      <c r="R19" s="102">
        <v>125</v>
      </c>
      <c r="S19" s="29">
        <v>180</v>
      </c>
      <c r="T19" s="29">
        <v>180</v>
      </c>
      <c r="U19" s="29">
        <v>240</v>
      </c>
      <c r="V19" s="94">
        <f t="shared" si="2"/>
        <v>200</v>
      </c>
      <c r="W19" s="169"/>
      <c r="X19" s="167"/>
    </row>
    <row r="20" spans="2:24" x14ac:dyDescent="0.25">
      <c r="B20" s="102">
        <v>150</v>
      </c>
      <c r="C20" s="29">
        <v>220</v>
      </c>
      <c r="D20" s="29">
        <v>260</v>
      </c>
      <c r="E20" s="29">
        <v>260</v>
      </c>
      <c r="F20" s="94">
        <f t="shared" si="0"/>
        <v>246.66666666666666</v>
      </c>
      <c r="G20" s="169"/>
      <c r="H20" s="167"/>
      <c r="I20" s="19"/>
      <c r="J20" s="102">
        <v>150</v>
      </c>
      <c r="K20" s="29">
        <v>200</v>
      </c>
      <c r="L20" s="29">
        <v>240</v>
      </c>
      <c r="M20" s="29">
        <v>280</v>
      </c>
      <c r="N20" s="94">
        <f t="shared" si="1"/>
        <v>240</v>
      </c>
      <c r="O20" s="169"/>
      <c r="P20" s="167"/>
      <c r="R20" s="102">
        <v>150</v>
      </c>
      <c r="S20" s="29">
        <v>200</v>
      </c>
      <c r="T20" s="29">
        <v>200</v>
      </c>
      <c r="U20" s="29">
        <v>280</v>
      </c>
      <c r="V20" s="94">
        <f t="shared" si="2"/>
        <v>226.66666666666666</v>
      </c>
      <c r="W20" s="169"/>
      <c r="X20" s="167"/>
    </row>
    <row r="21" spans="2:24" x14ac:dyDescent="0.25">
      <c r="B21" s="102">
        <v>175</v>
      </c>
      <c r="C21" s="29">
        <v>240</v>
      </c>
      <c r="D21" s="29">
        <v>300</v>
      </c>
      <c r="E21" s="29">
        <v>320</v>
      </c>
      <c r="F21" s="94">
        <f t="shared" si="0"/>
        <v>286.66666666666669</v>
      </c>
      <c r="G21" s="169"/>
      <c r="H21" s="167"/>
      <c r="I21" s="19"/>
      <c r="J21" s="102">
        <v>175</v>
      </c>
      <c r="K21" s="29">
        <v>240</v>
      </c>
      <c r="L21" s="29">
        <v>280</v>
      </c>
      <c r="M21" s="29">
        <v>340</v>
      </c>
      <c r="N21" s="94">
        <f t="shared" si="1"/>
        <v>286.66666666666669</v>
      </c>
      <c r="O21" s="169"/>
      <c r="P21" s="167"/>
      <c r="R21" s="102">
        <v>175</v>
      </c>
      <c r="S21" s="29">
        <v>240</v>
      </c>
      <c r="T21" s="29">
        <v>220</v>
      </c>
      <c r="U21" s="29">
        <v>320</v>
      </c>
      <c r="V21" s="94">
        <f t="shared" si="2"/>
        <v>260</v>
      </c>
      <c r="W21" s="169"/>
      <c r="X21" s="167"/>
    </row>
    <row r="22" spans="2:24" x14ac:dyDescent="0.25">
      <c r="B22" s="102">
        <v>200</v>
      </c>
      <c r="C22" s="29">
        <v>280</v>
      </c>
      <c r="D22" s="29">
        <v>320</v>
      </c>
      <c r="E22" s="29">
        <v>360</v>
      </c>
      <c r="F22" s="94">
        <f t="shared" si="0"/>
        <v>320</v>
      </c>
      <c r="G22" s="169"/>
      <c r="H22" s="167"/>
      <c r="I22" s="19"/>
      <c r="J22" s="102">
        <v>200</v>
      </c>
      <c r="K22" s="29">
        <v>260</v>
      </c>
      <c r="L22" s="29">
        <v>320</v>
      </c>
      <c r="M22" s="29">
        <v>380</v>
      </c>
      <c r="N22" s="94">
        <f t="shared" si="1"/>
        <v>320</v>
      </c>
      <c r="O22" s="169"/>
      <c r="P22" s="167"/>
      <c r="R22" s="102">
        <v>200</v>
      </c>
      <c r="S22" s="29">
        <v>280</v>
      </c>
      <c r="T22" s="29">
        <v>280</v>
      </c>
      <c r="U22" s="29">
        <v>360</v>
      </c>
      <c r="V22" s="94">
        <f t="shared" si="2"/>
        <v>306.66666666666669</v>
      </c>
      <c r="W22" s="169"/>
      <c r="X22" s="167"/>
    </row>
    <row r="23" spans="2:24" x14ac:dyDescent="0.25">
      <c r="B23" s="103">
        <v>225</v>
      </c>
      <c r="C23" s="29">
        <v>320</v>
      </c>
      <c r="D23" s="29">
        <v>360</v>
      </c>
      <c r="E23" s="29">
        <v>400</v>
      </c>
      <c r="F23" s="94">
        <f t="shared" si="0"/>
        <v>360</v>
      </c>
      <c r="G23" s="169"/>
      <c r="H23" s="167"/>
      <c r="I23" s="19"/>
      <c r="J23" s="103">
        <v>225</v>
      </c>
      <c r="K23" s="29">
        <v>300</v>
      </c>
      <c r="L23" s="29">
        <v>360</v>
      </c>
      <c r="M23" s="29">
        <v>420</v>
      </c>
      <c r="N23" s="94">
        <f t="shared" si="1"/>
        <v>360</v>
      </c>
      <c r="O23" s="169"/>
      <c r="P23" s="167"/>
      <c r="R23" s="103">
        <v>225</v>
      </c>
      <c r="S23" s="29">
        <v>300</v>
      </c>
      <c r="T23" s="29">
        <v>300</v>
      </c>
      <c r="U23" s="29">
        <v>380</v>
      </c>
      <c r="V23" s="94">
        <f t="shared" si="2"/>
        <v>326.66666666666669</v>
      </c>
      <c r="W23" s="169"/>
      <c r="X23" s="167"/>
    </row>
    <row r="24" spans="2:24" ht="15.75" thickBot="1" x14ac:dyDescent="0.3">
      <c r="B24" s="104">
        <v>250</v>
      </c>
      <c r="C24" s="33">
        <v>340</v>
      </c>
      <c r="D24" s="33">
        <v>400</v>
      </c>
      <c r="E24" s="33">
        <v>440</v>
      </c>
      <c r="F24" s="96">
        <f t="shared" si="0"/>
        <v>393.33333333333331</v>
      </c>
      <c r="G24" s="169"/>
      <c r="H24" s="167"/>
      <c r="I24" s="19"/>
      <c r="J24" s="104">
        <v>250</v>
      </c>
      <c r="K24" s="33">
        <v>320</v>
      </c>
      <c r="L24" s="33">
        <v>380</v>
      </c>
      <c r="M24" s="33">
        <v>420</v>
      </c>
      <c r="N24" s="96">
        <f t="shared" si="1"/>
        <v>373.33333333333331</v>
      </c>
      <c r="O24" s="169"/>
      <c r="P24" s="167"/>
      <c r="R24" s="104">
        <v>250</v>
      </c>
      <c r="S24" s="33">
        <v>340</v>
      </c>
      <c r="T24" s="33">
        <v>320</v>
      </c>
      <c r="U24" s="33">
        <v>420</v>
      </c>
      <c r="V24" s="96">
        <f t="shared" si="2"/>
        <v>360</v>
      </c>
      <c r="W24" s="169"/>
      <c r="X24" s="167"/>
    </row>
    <row r="25" spans="2:24" x14ac:dyDescent="0.25">
      <c r="B25" s="101">
        <v>25</v>
      </c>
      <c r="C25" s="27">
        <v>16</v>
      </c>
      <c r="D25" s="27">
        <v>16</v>
      </c>
      <c r="E25" s="27">
        <v>16</v>
      </c>
      <c r="F25" s="93">
        <f t="shared" si="0"/>
        <v>16</v>
      </c>
      <c r="G25" s="168" t="s">
        <v>77</v>
      </c>
      <c r="H25" s="170">
        <v>0.08</v>
      </c>
      <c r="I25" s="19"/>
      <c r="J25" s="101">
        <v>25</v>
      </c>
      <c r="K25" s="27">
        <v>14</v>
      </c>
      <c r="L25" s="27">
        <v>16</v>
      </c>
      <c r="M25" s="27">
        <v>18</v>
      </c>
      <c r="N25" s="93">
        <f t="shared" si="1"/>
        <v>16</v>
      </c>
      <c r="O25" s="168" t="s">
        <v>77</v>
      </c>
      <c r="P25" s="170">
        <v>0.08</v>
      </c>
      <c r="R25" s="101">
        <v>25</v>
      </c>
      <c r="S25" s="27">
        <v>16</v>
      </c>
      <c r="T25" s="27">
        <v>20</v>
      </c>
      <c r="U25" s="27">
        <v>18</v>
      </c>
      <c r="V25" s="93">
        <f t="shared" si="2"/>
        <v>18</v>
      </c>
      <c r="W25" s="168" t="s">
        <v>77</v>
      </c>
      <c r="X25" s="170">
        <v>0.08</v>
      </c>
    </row>
    <row r="26" spans="2:24" x14ac:dyDescent="0.25">
      <c r="B26" s="102">
        <v>50</v>
      </c>
      <c r="C26" s="29">
        <v>40</v>
      </c>
      <c r="D26" s="29">
        <v>44</v>
      </c>
      <c r="E26" s="29">
        <v>44</v>
      </c>
      <c r="F26" s="94">
        <f t="shared" si="0"/>
        <v>42.666666666666664</v>
      </c>
      <c r="G26" s="169"/>
      <c r="H26" s="167"/>
      <c r="I26" s="19"/>
      <c r="J26" s="102">
        <v>50</v>
      </c>
      <c r="K26" s="29">
        <v>40</v>
      </c>
      <c r="L26" s="29">
        <v>40</v>
      </c>
      <c r="M26" s="29">
        <v>44</v>
      </c>
      <c r="N26" s="94">
        <f t="shared" si="1"/>
        <v>41.333333333333336</v>
      </c>
      <c r="O26" s="169"/>
      <c r="P26" s="167"/>
      <c r="R26" s="102">
        <v>50</v>
      </c>
      <c r="S26" s="29">
        <v>40</v>
      </c>
      <c r="T26" s="29">
        <v>48</v>
      </c>
      <c r="U26" s="29">
        <v>48</v>
      </c>
      <c r="V26" s="94">
        <f t="shared" si="2"/>
        <v>45.333333333333336</v>
      </c>
      <c r="W26" s="169"/>
      <c r="X26" s="167"/>
    </row>
    <row r="27" spans="2:24" x14ac:dyDescent="0.25">
      <c r="B27" s="102">
        <v>75</v>
      </c>
      <c r="C27" s="29">
        <v>72</v>
      </c>
      <c r="D27" s="29">
        <v>72</v>
      </c>
      <c r="E27" s="29">
        <v>72</v>
      </c>
      <c r="F27" s="94">
        <f t="shared" si="0"/>
        <v>72</v>
      </c>
      <c r="G27" s="169"/>
      <c r="H27" s="167"/>
      <c r="I27" s="19"/>
      <c r="J27" s="102">
        <v>75</v>
      </c>
      <c r="K27" s="29">
        <v>72</v>
      </c>
      <c r="L27" s="29">
        <v>80</v>
      </c>
      <c r="M27" s="29">
        <v>80</v>
      </c>
      <c r="N27" s="94">
        <f t="shared" si="1"/>
        <v>77.333333333333329</v>
      </c>
      <c r="O27" s="169"/>
      <c r="P27" s="167"/>
      <c r="R27" s="102">
        <v>75</v>
      </c>
      <c r="S27" s="29">
        <v>80</v>
      </c>
      <c r="T27" s="29">
        <v>80</v>
      </c>
      <c r="U27" s="29">
        <v>72</v>
      </c>
      <c r="V27" s="94">
        <f t="shared" si="2"/>
        <v>77.333333333333329</v>
      </c>
      <c r="W27" s="169"/>
      <c r="X27" s="167"/>
    </row>
    <row r="28" spans="2:24" x14ac:dyDescent="0.25">
      <c r="B28" s="102">
        <v>100</v>
      </c>
      <c r="C28" s="29">
        <v>88</v>
      </c>
      <c r="D28" s="29">
        <v>96</v>
      </c>
      <c r="E28" s="29">
        <v>96</v>
      </c>
      <c r="F28" s="94">
        <f t="shared" si="0"/>
        <v>93.333333333333329</v>
      </c>
      <c r="G28" s="169"/>
      <c r="H28" s="167"/>
      <c r="I28" s="19"/>
      <c r="J28" s="102">
        <v>100</v>
      </c>
      <c r="K28" s="29">
        <v>96</v>
      </c>
      <c r="L28" s="29">
        <v>96</v>
      </c>
      <c r="M28" s="29">
        <v>104</v>
      </c>
      <c r="N28" s="94">
        <f t="shared" si="1"/>
        <v>98.666666666666671</v>
      </c>
      <c r="O28" s="169"/>
      <c r="P28" s="167"/>
      <c r="R28" s="102">
        <v>100</v>
      </c>
      <c r="S28" s="29">
        <v>96</v>
      </c>
      <c r="T28" s="29">
        <v>112</v>
      </c>
      <c r="U28" s="29">
        <v>104</v>
      </c>
      <c r="V28" s="94">
        <f t="shared" si="2"/>
        <v>104</v>
      </c>
      <c r="W28" s="169"/>
      <c r="X28" s="167"/>
    </row>
    <row r="29" spans="2:24" x14ac:dyDescent="0.25">
      <c r="B29" s="102">
        <v>125</v>
      </c>
      <c r="C29" s="29">
        <v>140</v>
      </c>
      <c r="D29" s="29">
        <v>128</v>
      </c>
      <c r="E29" s="29">
        <v>160</v>
      </c>
      <c r="F29" s="94">
        <f t="shared" si="0"/>
        <v>142.66666666666666</v>
      </c>
      <c r="G29" s="169"/>
      <c r="H29" s="167"/>
      <c r="I29" s="19"/>
      <c r="J29" s="102">
        <v>125</v>
      </c>
      <c r="K29" s="29">
        <v>160</v>
      </c>
      <c r="L29" s="29">
        <v>160</v>
      </c>
      <c r="M29" s="29">
        <v>160</v>
      </c>
      <c r="N29" s="94">
        <f t="shared" si="1"/>
        <v>160</v>
      </c>
      <c r="O29" s="169"/>
      <c r="P29" s="167"/>
      <c r="R29" s="102">
        <v>125</v>
      </c>
      <c r="S29" s="29">
        <v>140</v>
      </c>
      <c r="T29" s="29">
        <v>160</v>
      </c>
      <c r="U29" s="29">
        <v>180</v>
      </c>
      <c r="V29" s="94">
        <f t="shared" si="2"/>
        <v>160</v>
      </c>
      <c r="W29" s="169"/>
      <c r="X29" s="167"/>
    </row>
    <row r="30" spans="2:24" x14ac:dyDescent="0.25">
      <c r="B30" s="102">
        <v>150</v>
      </c>
      <c r="C30" s="29">
        <v>160</v>
      </c>
      <c r="D30" s="29">
        <v>220</v>
      </c>
      <c r="E30" s="29">
        <v>180</v>
      </c>
      <c r="F30" s="94">
        <f t="shared" si="0"/>
        <v>186.66666666666666</v>
      </c>
      <c r="G30" s="169"/>
      <c r="H30" s="167"/>
      <c r="I30" s="19"/>
      <c r="J30" s="102">
        <v>150</v>
      </c>
      <c r="K30" s="29">
        <v>180</v>
      </c>
      <c r="L30" s="29">
        <v>180</v>
      </c>
      <c r="M30" s="29">
        <v>180</v>
      </c>
      <c r="N30" s="94">
        <f t="shared" si="1"/>
        <v>180</v>
      </c>
      <c r="O30" s="169"/>
      <c r="P30" s="167"/>
      <c r="R30" s="102">
        <v>150</v>
      </c>
      <c r="S30" s="29">
        <v>160</v>
      </c>
      <c r="T30" s="29">
        <v>200</v>
      </c>
      <c r="U30" s="29">
        <v>200</v>
      </c>
      <c r="V30" s="94">
        <f t="shared" si="2"/>
        <v>186.66666666666666</v>
      </c>
      <c r="W30" s="169"/>
      <c r="X30" s="167"/>
    </row>
    <row r="31" spans="2:24" x14ac:dyDescent="0.25">
      <c r="B31" s="102">
        <v>175</v>
      </c>
      <c r="C31" s="29">
        <v>180</v>
      </c>
      <c r="D31" s="29">
        <v>240</v>
      </c>
      <c r="E31" s="29">
        <v>200</v>
      </c>
      <c r="F31" s="94">
        <f t="shared" si="0"/>
        <v>206.66666666666666</v>
      </c>
      <c r="G31" s="169"/>
      <c r="H31" s="167"/>
      <c r="I31" s="19"/>
      <c r="J31" s="102">
        <v>175</v>
      </c>
      <c r="K31" s="29">
        <v>200</v>
      </c>
      <c r="L31" s="29">
        <v>200</v>
      </c>
      <c r="M31" s="29">
        <v>200</v>
      </c>
      <c r="N31" s="94">
        <f t="shared" si="1"/>
        <v>200</v>
      </c>
      <c r="O31" s="169"/>
      <c r="P31" s="167"/>
      <c r="R31" s="102">
        <v>175</v>
      </c>
      <c r="S31" s="29">
        <v>180</v>
      </c>
      <c r="T31" s="29">
        <v>220</v>
      </c>
      <c r="U31" s="29">
        <v>220</v>
      </c>
      <c r="V31" s="94">
        <f t="shared" si="2"/>
        <v>206.66666666666666</v>
      </c>
      <c r="W31" s="169"/>
      <c r="X31" s="167"/>
    </row>
    <row r="32" spans="2:24" x14ac:dyDescent="0.25">
      <c r="B32" s="102">
        <v>200</v>
      </c>
      <c r="C32" s="29">
        <v>220</v>
      </c>
      <c r="D32" s="29">
        <v>260</v>
      </c>
      <c r="E32" s="29">
        <v>220</v>
      </c>
      <c r="F32" s="94">
        <f t="shared" si="0"/>
        <v>233.33333333333334</v>
      </c>
      <c r="G32" s="169"/>
      <c r="H32" s="167"/>
      <c r="I32" s="19"/>
      <c r="J32" s="102">
        <v>200</v>
      </c>
      <c r="K32" s="29">
        <v>220</v>
      </c>
      <c r="L32" s="29">
        <v>220</v>
      </c>
      <c r="M32" s="29">
        <v>240</v>
      </c>
      <c r="N32" s="94">
        <f t="shared" si="1"/>
        <v>226.66666666666666</v>
      </c>
      <c r="O32" s="169"/>
      <c r="P32" s="167"/>
      <c r="R32" s="102">
        <v>200</v>
      </c>
      <c r="S32" s="29">
        <v>200</v>
      </c>
      <c r="T32" s="29">
        <v>240</v>
      </c>
      <c r="U32" s="29">
        <v>240</v>
      </c>
      <c r="V32" s="94">
        <f t="shared" si="2"/>
        <v>226.66666666666666</v>
      </c>
      <c r="W32" s="169"/>
      <c r="X32" s="167"/>
    </row>
    <row r="33" spans="2:24" x14ac:dyDescent="0.25">
      <c r="B33" s="103">
        <v>225</v>
      </c>
      <c r="C33" s="29">
        <v>240</v>
      </c>
      <c r="D33" s="29">
        <v>280</v>
      </c>
      <c r="E33" s="29">
        <v>260</v>
      </c>
      <c r="F33" s="94">
        <f t="shared" si="0"/>
        <v>260</v>
      </c>
      <c r="G33" s="169"/>
      <c r="H33" s="167"/>
      <c r="I33" s="19"/>
      <c r="J33" s="103">
        <v>225</v>
      </c>
      <c r="K33" s="29">
        <v>240</v>
      </c>
      <c r="L33" s="29">
        <v>240</v>
      </c>
      <c r="M33" s="29">
        <v>260</v>
      </c>
      <c r="N33" s="94">
        <f t="shared" si="1"/>
        <v>246.66666666666666</v>
      </c>
      <c r="O33" s="169"/>
      <c r="P33" s="167"/>
      <c r="R33" s="103">
        <v>225</v>
      </c>
      <c r="S33" s="29">
        <v>240</v>
      </c>
      <c r="T33" s="29">
        <v>280</v>
      </c>
      <c r="U33" s="29">
        <v>280</v>
      </c>
      <c r="V33" s="94">
        <f t="shared" si="2"/>
        <v>266.66666666666669</v>
      </c>
      <c r="W33" s="169"/>
      <c r="X33" s="167"/>
    </row>
    <row r="34" spans="2:24" ht="15.75" thickBot="1" x14ac:dyDescent="0.3">
      <c r="B34" s="104">
        <v>250</v>
      </c>
      <c r="C34" s="30">
        <v>260</v>
      </c>
      <c r="D34" s="30">
        <v>300</v>
      </c>
      <c r="E34" s="30">
        <v>280</v>
      </c>
      <c r="F34" s="96">
        <f t="shared" si="0"/>
        <v>280</v>
      </c>
      <c r="G34" s="174"/>
      <c r="H34" s="175"/>
      <c r="I34" s="19"/>
      <c r="J34" s="104">
        <v>250</v>
      </c>
      <c r="K34" s="30">
        <v>260</v>
      </c>
      <c r="L34" s="30">
        <v>260</v>
      </c>
      <c r="M34" s="30">
        <v>280</v>
      </c>
      <c r="N34" s="96">
        <f t="shared" si="1"/>
        <v>266.66666666666669</v>
      </c>
      <c r="O34" s="174"/>
      <c r="P34" s="175"/>
      <c r="R34" s="104">
        <v>250</v>
      </c>
      <c r="S34" s="30">
        <v>260</v>
      </c>
      <c r="T34" s="30">
        <v>300</v>
      </c>
      <c r="U34" s="30">
        <v>300</v>
      </c>
      <c r="V34" s="96">
        <f t="shared" si="2"/>
        <v>286.66666666666669</v>
      </c>
      <c r="W34" s="174"/>
      <c r="X34" s="175"/>
    </row>
    <row r="35" spans="2:24" x14ac:dyDescent="0.25">
      <c r="B35" s="105"/>
      <c r="C35" s="19"/>
      <c r="D35" s="19"/>
      <c r="E35" s="19"/>
      <c r="F35" s="19"/>
      <c r="G35" s="19"/>
      <c r="H35" s="106"/>
      <c r="I35" s="19"/>
      <c r="J35" s="105"/>
      <c r="K35" s="19"/>
      <c r="L35" s="19"/>
      <c r="M35" s="19"/>
      <c r="N35" s="19"/>
      <c r="O35" s="19"/>
      <c r="P35" s="106"/>
      <c r="R35" s="105"/>
      <c r="S35" s="19"/>
      <c r="T35" s="19"/>
      <c r="U35" s="19"/>
      <c r="V35" s="19"/>
      <c r="W35" s="19"/>
      <c r="X35" s="106"/>
    </row>
    <row r="36" spans="2:24" ht="15.75" thickBot="1" x14ac:dyDescent="0.3">
      <c r="B36" s="135" t="s">
        <v>5</v>
      </c>
      <c r="C36" s="77" t="s">
        <v>122</v>
      </c>
      <c r="D36" s="77" t="s">
        <v>121</v>
      </c>
      <c r="E36" s="77" t="s">
        <v>123</v>
      </c>
      <c r="F36" s="77" t="s">
        <v>121</v>
      </c>
      <c r="G36" s="77" t="s">
        <v>124</v>
      </c>
      <c r="H36" s="119" t="s">
        <v>121</v>
      </c>
      <c r="I36" s="19"/>
      <c r="J36" s="137" t="s">
        <v>5</v>
      </c>
      <c r="K36" s="78" t="s">
        <v>122</v>
      </c>
      <c r="L36" s="78" t="s">
        <v>121</v>
      </c>
      <c r="M36" s="78" t="s">
        <v>123</v>
      </c>
      <c r="N36" s="78" t="s">
        <v>121</v>
      </c>
      <c r="O36" s="78" t="s">
        <v>124</v>
      </c>
      <c r="P36" s="133" t="s">
        <v>121</v>
      </c>
      <c r="R36" s="137" t="s">
        <v>5</v>
      </c>
      <c r="S36" s="78" t="s">
        <v>122</v>
      </c>
      <c r="T36" s="78" t="s">
        <v>121</v>
      </c>
      <c r="U36" s="78" t="s">
        <v>123</v>
      </c>
      <c r="V36" s="78" t="s">
        <v>121</v>
      </c>
      <c r="W36" s="78" t="s">
        <v>124</v>
      </c>
      <c r="X36" s="133" t="s">
        <v>121</v>
      </c>
    </row>
    <row r="37" spans="2:24" x14ac:dyDescent="0.25">
      <c r="B37" s="103">
        <v>25</v>
      </c>
      <c r="C37" s="93">
        <v>31.333333333333332</v>
      </c>
      <c r="D37" s="98">
        <v>2.4944382578492941</v>
      </c>
      <c r="E37" s="118">
        <v>23.333333333333332</v>
      </c>
      <c r="F37" s="98">
        <v>2.4944382578492941</v>
      </c>
      <c r="G37" s="118">
        <v>16</v>
      </c>
      <c r="H37" s="120">
        <v>0</v>
      </c>
      <c r="I37" s="19"/>
      <c r="J37" s="103">
        <v>25</v>
      </c>
      <c r="K37" s="118">
        <v>30</v>
      </c>
      <c r="L37" s="98">
        <f>_xlfn.STDEV.P(K5:M5)</f>
        <v>2.8284271247461903</v>
      </c>
      <c r="M37" s="118">
        <v>22</v>
      </c>
      <c r="N37" s="98">
        <f>_xlfn.STDEV.P(K15:M15)</f>
        <v>2.8284271247461903</v>
      </c>
      <c r="O37" s="118">
        <v>16</v>
      </c>
      <c r="P37" s="120">
        <f>_xlfn.STDEV.P(K25:M25)</f>
        <v>1.6329931618554521</v>
      </c>
      <c r="R37" s="103">
        <v>25</v>
      </c>
      <c r="S37" s="118">
        <v>28</v>
      </c>
      <c r="T37" s="98">
        <f>_xlfn.STDEV.P(S5:U5)</f>
        <v>1.6329931618554521</v>
      </c>
      <c r="U37" s="118">
        <v>22</v>
      </c>
      <c r="V37" s="98">
        <f>_xlfn.STDEV.P(S15:U15)</f>
        <v>1.6329931618554521</v>
      </c>
      <c r="W37" s="118">
        <v>18</v>
      </c>
      <c r="X37" s="120">
        <f>_xlfn.STDEV.P(S25:U25)</f>
        <v>1.6329931618554521</v>
      </c>
    </row>
    <row r="38" spans="2:24" x14ac:dyDescent="0.25">
      <c r="B38" s="103">
        <v>50</v>
      </c>
      <c r="C38" s="94">
        <v>88</v>
      </c>
      <c r="D38" s="98">
        <v>3.2659863237109041</v>
      </c>
      <c r="E38" s="118">
        <v>62.666666666666664</v>
      </c>
      <c r="F38" s="98">
        <v>4.9888765156985881</v>
      </c>
      <c r="G38" s="118">
        <v>42.666666666666664</v>
      </c>
      <c r="H38" s="120">
        <v>1.8856180831641267</v>
      </c>
      <c r="I38" s="19"/>
      <c r="J38" s="103">
        <v>50</v>
      </c>
      <c r="K38" s="118">
        <v>88</v>
      </c>
      <c r="L38" s="98">
        <f t="shared" ref="L38:L46" si="3">_xlfn.STDEV.P(K6:M6)</f>
        <v>3.2659863237109041</v>
      </c>
      <c r="M38" s="118">
        <v>61.333333333333336</v>
      </c>
      <c r="N38" s="98">
        <f t="shared" ref="N38:N46" si="4">_xlfn.STDEV.P(K16:M16)</f>
        <v>8.2192186706253025</v>
      </c>
      <c r="O38" s="118">
        <v>41.333333333333336</v>
      </c>
      <c r="P38" s="120">
        <f t="shared" ref="P38:P46" si="5">_xlfn.STDEV.P(K26:M26)</f>
        <v>1.8856180831641267</v>
      </c>
      <c r="R38" s="103">
        <v>50</v>
      </c>
      <c r="S38" s="118">
        <v>85.333333333333329</v>
      </c>
      <c r="T38" s="98">
        <f t="shared" ref="T38" si="6">_xlfn.STDEV.P(S6:U6)</f>
        <v>4.9888765156985881</v>
      </c>
      <c r="U38" s="118">
        <v>61.333333333333336</v>
      </c>
      <c r="V38" s="98">
        <f t="shared" ref="V38:V46" si="7">_xlfn.STDEV.P(S16:U16)</f>
        <v>13.199326582148887</v>
      </c>
      <c r="W38" s="118">
        <v>45.333333333333336</v>
      </c>
      <c r="X38" s="120">
        <f t="shared" ref="X38:X46" si="8">_xlfn.STDEV.P(S26:U26)</f>
        <v>3.7712361663282534</v>
      </c>
    </row>
    <row r="39" spans="2:24" x14ac:dyDescent="0.25">
      <c r="B39" s="103">
        <v>75</v>
      </c>
      <c r="C39" s="94">
        <v>149.33333333333334</v>
      </c>
      <c r="D39" s="98">
        <v>3.7712361663282534</v>
      </c>
      <c r="E39" s="118">
        <v>104</v>
      </c>
      <c r="F39" s="98">
        <v>6.5319726474218083</v>
      </c>
      <c r="G39" s="118">
        <v>72</v>
      </c>
      <c r="H39" s="120">
        <v>0</v>
      </c>
      <c r="I39" s="19"/>
      <c r="J39" s="103">
        <v>75</v>
      </c>
      <c r="K39" s="118">
        <v>149.33333333333334</v>
      </c>
      <c r="L39" s="98">
        <f t="shared" si="3"/>
        <v>9.9777530313971763</v>
      </c>
      <c r="M39" s="118">
        <v>106.66666666666667</v>
      </c>
      <c r="N39" s="98">
        <f t="shared" si="4"/>
        <v>16.438437341250605</v>
      </c>
      <c r="O39" s="118">
        <v>77.333333333333329</v>
      </c>
      <c r="P39" s="120">
        <f t="shared" si="5"/>
        <v>3.7712361663282534</v>
      </c>
      <c r="R39" s="103">
        <v>75</v>
      </c>
      <c r="S39" s="118">
        <v>141.33333333333334</v>
      </c>
      <c r="T39" s="98">
        <f t="shared" ref="T39" si="9">_xlfn.STDEV.P(S7:U7)</f>
        <v>9.9777530313971763</v>
      </c>
      <c r="U39" s="118">
        <v>96</v>
      </c>
      <c r="V39" s="98">
        <f t="shared" si="7"/>
        <v>17.281975195754296</v>
      </c>
      <c r="W39" s="118">
        <v>77.333333333333329</v>
      </c>
      <c r="X39" s="120">
        <f t="shared" si="8"/>
        <v>3.7712361663282534</v>
      </c>
    </row>
    <row r="40" spans="2:24" x14ac:dyDescent="0.25">
      <c r="B40" s="103">
        <v>100</v>
      </c>
      <c r="C40" s="94">
        <v>205.33333333333334</v>
      </c>
      <c r="D40" s="98">
        <v>7.5424723326565069</v>
      </c>
      <c r="E40" s="118">
        <v>144</v>
      </c>
      <c r="F40" s="98">
        <v>13.063945294843617</v>
      </c>
      <c r="G40" s="118">
        <v>93.333333333333329</v>
      </c>
      <c r="H40" s="120">
        <v>3.7712361663282534</v>
      </c>
      <c r="I40" s="19"/>
      <c r="J40" s="103">
        <v>100</v>
      </c>
      <c r="K40" s="118">
        <v>202.66666666666666</v>
      </c>
      <c r="L40" s="98">
        <f t="shared" si="3"/>
        <v>13.59738536958076</v>
      </c>
      <c r="M40" s="118">
        <v>141.33333333333334</v>
      </c>
      <c r="N40" s="98">
        <f t="shared" si="4"/>
        <v>19.955506062794353</v>
      </c>
      <c r="O40" s="118">
        <v>98.666666666666671</v>
      </c>
      <c r="P40" s="120">
        <f t="shared" si="5"/>
        <v>3.7712361663282534</v>
      </c>
      <c r="R40" s="103">
        <v>100</v>
      </c>
      <c r="S40" s="118">
        <v>194.66666666666666</v>
      </c>
      <c r="T40" s="98">
        <f t="shared" ref="T40" si="10">_xlfn.STDEV.P(S8:U8)</f>
        <v>9.9777530313971763</v>
      </c>
      <c r="U40" s="118">
        <v>144</v>
      </c>
      <c r="V40" s="98">
        <f t="shared" si="7"/>
        <v>39.732438468670239</v>
      </c>
      <c r="W40" s="118">
        <v>104</v>
      </c>
      <c r="X40" s="120">
        <f t="shared" si="8"/>
        <v>6.5319726474218083</v>
      </c>
    </row>
    <row r="41" spans="2:24" x14ac:dyDescent="0.25">
      <c r="B41" s="103">
        <v>125</v>
      </c>
      <c r="C41" s="94">
        <v>286.66666666666669</v>
      </c>
      <c r="D41" s="98">
        <v>9.4280904158206322</v>
      </c>
      <c r="E41" s="118">
        <v>213.33333333333334</v>
      </c>
      <c r="F41" s="98">
        <v>9.4280904158206322</v>
      </c>
      <c r="G41" s="118">
        <v>142.66666666666666</v>
      </c>
      <c r="H41" s="120">
        <v>13.199326582148888</v>
      </c>
      <c r="I41" s="19"/>
      <c r="J41" s="103">
        <v>125</v>
      </c>
      <c r="K41" s="118">
        <v>300</v>
      </c>
      <c r="L41" s="98">
        <f t="shared" si="3"/>
        <v>16.329931618554522</v>
      </c>
      <c r="M41" s="118">
        <v>213.33333333333334</v>
      </c>
      <c r="N41" s="98">
        <f t="shared" si="4"/>
        <v>24.944382578492942</v>
      </c>
      <c r="O41" s="118">
        <v>160</v>
      </c>
      <c r="P41" s="120">
        <f t="shared" si="5"/>
        <v>0</v>
      </c>
      <c r="R41" s="103">
        <v>125</v>
      </c>
      <c r="S41" s="118">
        <v>273.33333333333331</v>
      </c>
      <c r="T41" s="98">
        <f>_xlfn.STDEV.P(S9:U9)</f>
        <v>24.944382578492945</v>
      </c>
      <c r="U41" s="118">
        <v>200</v>
      </c>
      <c r="V41" s="98">
        <f>_xlfn.STDEV.P(S19:U19)</f>
        <v>28.284271247461902</v>
      </c>
      <c r="W41" s="118">
        <v>160</v>
      </c>
      <c r="X41" s="120">
        <f t="shared" si="8"/>
        <v>16.329931618554522</v>
      </c>
    </row>
    <row r="42" spans="2:24" x14ac:dyDescent="0.25">
      <c r="B42" s="103">
        <v>150</v>
      </c>
      <c r="C42" s="94">
        <v>326.66666666666669</v>
      </c>
      <c r="D42" s="98">
        <v>9.4280904158206322</v>
      </c>
      <c r="E42" s="118">
        <v>246.66666666666666</v>
      </c>
      <c r="F42" s="98">
        <v>18.856180831641268</v>
      </c>
      <c r="G42" s="118">
        <v>186.66666666666666</v>
      </c>
      <c r="H42" s="120">
        <v>24.944382578492942</v>
      </c>
      <c r="I42" s="19"/>
      <c r="J42" s="103">
        <v>150</v>
      </c>
      <c r="K42" s="118">
        <v>340</v>
      </c>
      <c r="L42" s="98">
        <f>_xlfn.STDEV.P(K10:M10)</f>
        <v>16.329931618554522</v>
      </c>
      <c r="M42" s="118">
        <v>240</v>
      </c>
      <c r="N42" s="98">
        <f t="shared" si="4"/>
        <v>32.659863237109043</v>
      </c>
      <c r="O42" s="118">
        <v>180</v>
      </c>
      <c r="P42" s="120">
        <f t="shared" si="5"/>
        <v>0</v>
      </c>
      <c r="R42" s="103">
        <v>150</v>
      </c>
      <c r="S42" s="118">
        <v>326.66666666666669</v>
      </c>
      <c r="T42" s="98">
        <f t="shared" ref="T42" si="11">_xlfn.STDEV.P(S10:U10)</f>
        <v>24.944382578492945</v>
      </c>
      <c r="U42" s="118">
        <v>226.66666666666666</v>
      </c>
      <c r="V42" s="98">
        <f t="shared" si="7"/>
        <v>37.712361663282536</v>
      </c>
      <c r="W42" s="118">
        <v>186.66666666666666</v>
      </c>
      <c r="X42" s="120">
        <f t="shared" si="8"/>
        <v>18.856180831641268</v>
      </c>
    </row>
    <row r="43" spans="2:24" x14ac:dyDescent="0.25">
      <c r="B43" s="103">
        <v>175</v>
      </c>
      <c r="C43" s="94">
        <v>393.33333333333331</v>
      </c>
      <c r="D43" s="98">
        <v>9.4280904158206322</v>
      </c>
      <c r="E43" s="118">
        <v>286.66666666666669</v>
      </c>
      <c r="F43" s="98">
        <v>33.993463423951901</v>
      </c>
      <c r="G43" s="118">
        <v>206.66666666666666</v>
      </c>
      <c r="H43" s="120">
        <v>24.944382578492942</v>
      </c>
      <c r="I43" s="19"/>
      <c r="J43" s="103">
        <v>175</v>
      </c>
      <c r="K43" s="118">
        <v>400</v>
      </c>
      <c r="L43" s="98">
        <f t="shared" si="3"/>
        <v>16.329931618554522</v>
      </c>
      <c r="M43" s="118">
        <v>286.66666666666669</v>
      </c>
      <c r="N43" s="98">
        <f t="shared" si="4"/>
        <v>41.096093353126513</v>
      </c>
      <c r="O43" s="118">
        <v>200</v>
      </c>
      <c r="P43" s="120">
        <f t="shared" si="5"/>
        <v>0</v>
      </c>
      <c r="R43" s="103">
        <v>175</v>
      </c>
      <c r="S43" s="118">
        <v>380</v>
      </c>
      <c r="T43" s="98">
        <f t="shared" ref="T43" si="12">_xlfn.STDEV.P(S11:U11)</f>
        <v>16.329931618554522</v>
      </c>
      <c r="U43" s="118">
        <v>260</v>
      </c>
      <c r="V43" s="98">
        <f t="shared" si="7"/>
        <v>43.204937989385733</v>
      </c>
      <c r="W43" s="118">
        <v>206.66666666666666</v>
      </c>
      <c r="X43" s="120">
        <f>_xlfn.STDEV.P(S31:U31)</f>
        <v>18.856180831641268</v>
      </c>
    </row>
    <row r="44" spans="2:24" x14ac:dyDescent="0.25">
      <c r="B44" s="103">
        <v>200</v>
      </c>
      <c r="C44" s="94">
        <v>440</v>
      </c>
      <c r="D44" s="98">
        <v>16.329931618554522</v>
      </c>
      <c r="E44" s="118">
        <v>320</v>
      </c>
      <c r="F44" s="98">
        <v>32.659863237109043</v>
      </c>
      <c r="G44" s="118">
        <v>233.33333333333334</v>
      </c>
      <c r="H44" s="120">
        <v>18.856180831641268</v>
      </c>
      <c r="I44" s="19"/>
      <c r="J44" s="103">
        <v>200</v>
      </c>
      <c r="K44" s="118">
        <v>440</v>
      </c>
      <c r="L44" s="98">
        <f t="shared" si="3"/>
        <v>16.329931618554522</v>
      </c>
      <c r="M44" s="118">
        <v>320</v>
      </c>
      <c r="N44" s="98">
        <f t="shared" si="4"/>
        <v>48.989794855663561</v>
      </c>
      <c r="O44" s="118">
        <v>226.66666666666666</v>
      </c>
      <c r="P44" s="120">
        <f t="shared" si="5"/>
        <v>9.4280904158206322</v>
      </c>
      <c r="R44" s="103">
        <v>200</v>
      </c>
      <c r="S44" s="118">
        <v>426.66666666666669</v>
      </c>
      <c r="T44" s="98">
        <f>_xlfn.STDEV.P(S12:U12)</f>
        <v>24.944382578492945</v>
      </c>
      <c r="U44" s="118">
        <v>306.66666666666669</v>
      </c>
      <c r="V44" s="98">
        <f t="shared" si="7"/>
        <v>37.712361663282536</v>
      </c>
      <c r="W44" s="118">
        <v>226.66666666666666</v>
      </c>
      <c r="X44" s="120">
        <f t="shared" si="8"/>
        <v>18.856180831641268</v>
      </c>
    </row>
    <row r="45" spans="2:24" x14ac:dyDescent="0.25">
      <c r="B45" s="103">
        <v>225</v>
      </c>
      <c r="C45" s="94">
        <v>500</v>
      </c>
      <c r="D45" s="98">
        <v>16.329931618554522</v>
      </c>
      <c r="E45" s="118">
        <v>360</v>
      </c>
      <c r="F45" s="98">
        <v>32.659863237109043</v>
      </c>
      <c r="G45" s="118">
        <v>260</v>
      </c>
      <c r="H45" s="120">
        <v>16.329931618554522</v>
      </c>
      <c r="I45" s="19"/>
      <c r="J45" s="103">
        <v>225</v>
      </c>
      <c r="K45" s="118">
        <v>500</v>
      </c>
      <c r="L45" s="98">
        <f>_xlfn.STDEV.P(K13:M13)</f>
        <v>16.329931618554522</v>
      </c>
      <c r="M45" s="118">
        <v>360</v>
      </c>
      <c r="N45" s="98">
        <f t="shared" si="4"/>
        <v>48.989794855663561</v>
      </c>
      <c r="O45" s="118">
        <v>246.66666666666666</v>
      </c>
      <c r="P45" s="120">
        <f t="shared" si="5"/>
        <v>9.4280904158206322</v>
      </c>
      <c r="R45" s="103">
        <v>225</v>
      </c>
      <c r="S45" s="118">
        <v>486.66666666666669</v>
      </c>
      <c r="T45" s="98">
        <f>_xlfn.STDEV.P(S13:U13)</f>
        <v>24.944382578492945</v>
      </c>
      <c r="U45" s="118">
        <v>326.66666666666669</v>
      </c>
      <c r="V45" s="98">
        <f t="shared" si="7"/>
        <v>37.712361663282536</v>
      </c>
      <c r="W45" s="118">
        <v>266.66666666666669</v>
      </c>
      <c r="X45" s="120">
        <f>_xlfn.STDEV.P(S33:U33)</f>
        <v>18.856180831641264</v>
      </c>
    </row>
    <row r="46" spans="2:24" ht="15.75" thickBot="1" x14ac:dyDescent="0.3">
      <c r="B46" s="107">
        <v>250</v>
      </c>
      <c r="C46" s="96">
        <v>553.33333333333337</v>
      </c>
      <c r="D46" s="108">
        <v>9.428090415820634</v>
      </c>
      <c r="E46" s="121">
        <v>393.33333333333331</v>
      </c>
      <c r="F46" s="108">
        <v>41.096093353126513</v>
      </c>
      <c r="G46" s="121">
        <v>280</v>
      </c>
      <c r="H46" s="122">
        <v>16.329931618554522</v>
      </c>
      <c r="J46" s="107">
        <v>250</v>
      </c>
      <c r="K46" s="121">
        <v>553.33333333333337</v>
      </c>
      <c r="L46" s="108">
        <f t="shared" si="3"/>
        <v>24.944382578492942</v>
      </c>
      <c r="M46" s="121">
        <v>373.33333333333331</v>
      </c>
      <c r="N46" s="108">
        <f t="shared" si="4"/>
        <v>41.096093353126513</v>
      </c>
      <c r="O46" s="121">
        <v>266.66666666666669</v>
      </c>
      <c r="P46" s="122">
        <f t="shared" si="5"/>
        <v>9.4280904158206322</v>
      </c>
      <c r="R46" s="107">
        <v>250</v>
      </c>
      <c r="S46" s="121">
        <v>540</v>
      </c>
      <c r="T46" s="108">
        <f t="shared" ref="T46" si="13">_xlfn.STDEV.P(S14:U14)</f>
        <v>32.659863237109043</v>
      </c>
      <c r="U46" s="121">
        <v>360</v>
      </c>
      <c r="V46" s="108">
        <f t="shared" si="7"/>
        <v>43.204937989385733</v>
      </c>
      <c r="W46" s="121">
        <v>286.66666666666669</v>
      </c>
      <c r="X46" s="122">
        <f t="shared" si="8"/>
        <v>18.856180831641264</v>
      </c>
    </row>
    <row r="48" spans="2:24" x14ac:dyDescent="0.25">
      <c r="B48" s="164" t="s">
        <v>129</v>
      </c>
      <c r="C48" s="164"/>
      <c r="D48" s="164"/>
      <c r="E48" s="164"/>
      <c r="F48" s="164"/>
    </row>
    <row r="49" spans="2:16" x14ac:dyDescent="0.25">
      <c r="B49" s="73" t="s">
        <v>5</v>
      </c>
      <c r="C49" s="73" t="s">
        <v>94</v>
      </c>
      <c r="D49" s="73" t="s">
        <v>95</v>
      </c>
      <c r="E49" s="73" t="s">
        <v>96</v>
      </c>
      <c r="F49" s="78" t="s">
        <v>127</v>
      </c>
    </row>
    <row r="50" spans="2:16" x14ac:dyDescent="0.25">
      <c r="B50" s="9">
        <v>25</v>
      </c>
      <c r="C50" s="118">
        <v>28</v>
      </c>
      <c r="D50" s="118">
        <v>30</v>
      </c>
      <c r="E50" s="118">
        <v>31.333333333333332</v>
      </c>
      <c r="F50" s="98">
        <f t="shared" ref="F50:F59" ca="1" si="14">AVERAGE(D50:H50)</f>
        <v>29.777777777777775</v>
      </c>
    </row>
    <row r="51" spans="2:16" x14ac:dyDescent="0.25">
      <c r="B51" s="9">
        <v>50</v>
      </c>
      <c r="C51" s="118">
        <v>85.333333333333329</v>
      </c>
      <c r="D51" s="118">
        <v>88</v>
      </c>
      <c r="E51" s="118">
        <v>88</v>
      </c>
      <c r="F51" s="98">
        <f t="shared" ca="1" si="14"/>
        <v>87.1111111111111</v>
      </c>
    </row>
    <row r="52" spans="2:16" x14ac:dyDescent="0.25">
      <c r="B52" s="9">
        <v>75</v>
      </c>
      <c r="C52" s="118">
        <v>141.33333333333334</v>
      </c>
      <c r="D52" s="118">
        <v>149.33333333333334</v>
      </c>
      <c r="E52" s="118">
        <v>149.33333333333334</v>
      </c>
      <c r="F52" s="98">
        <f t="shared" ca="1" si="14"/>
        <v>146.66666666666666</v>
      </c>
    </row>
    <row r="53" spans="2:16" x14ac:dyDescent="0.25">
      <c r="B53" s="9">
        <v>100</v>
      </c>
      <c r="C53" s="118">
        <v>194.66666666666666</v>
      </c>
      <c r="D53" s="118">
        <v>202.66666666666666</v>
      </c>
      <c r="E53" s="118">
        <v>205.33333333333334</v>
      </c>
      <c r="F53" s="98">
        <f t="shared" ca="1" si="14"/>
        <v>200.88888888888889</v>
      </c>
    </row>
    <row r="54" spans="2:16" x14ac:dyDescent="0.25">
      <c r="B54" s="9">
        <v>125</v>
      </c>
      <c r="C54" s="118">
        <v>273.33333333333331</v>
      </c>
      <c r="D54" s="118">
        <v>300</v>
      </c>
      <c r="E54" s="118">
        <v>286.66666666666669</v>
      </c>
      <c r="F54" s="98">
        <f t="shared" ca="1" si="14"/>
        <v>286.66666666666669</v>
      </c>
    </row>
    <row r="55" spans="2:16" x14ac:dyDescent="0.25">
      <c r="B55" s="9">
        <v>150</v>
      </c>
      <c r="C55" s="118">
        <v>326.66666666666669</v>
      </c>
      <c r="D55" s="118">
        <v>340</v>
      </c>
      <c r="E55" s="118">
        <v>326.66666666666669</v>
      </c>
      <c r="F55" s="98">
        <f t="shared" ca="1" si="14"/>
        <v>331.11111111111114</v>
      </c>
    </row>
    <row r="56" spans="2:16" x14ac:dyDescent="0.25">
      <c r="B56" s="9">
        <v>175</v>
      </c>
      <c r="C56" s="118">
        <v>380</v>
      </c>
      <c r="D56" s="118">
        <v>400</v>
      </c>
      <c r="E56" s="118">
        <v>393.33333333333331</v>
      </c>
      <c r="F56" s="98">
        <f t="shared" ca="1" si="14"/>
        <v>391.11111111111109</v>
      </c>
    </row>
    <row r="57" spans="2:16" x14ac:dyDescent="0.25">
      <c r="B57" s="9">
        <v>200</v>
      </c>
      <c r="C57" s="118">
        <v>426.66666666666669</v>
      </c>
      <c r="D57" s="118">
        <v>440</v>
      </c>
      <c r="E57" s="118">
        <v>440</v>
      </c>
      <c r="F57" s="98">
        <f t="shared" ca="1" si="14"/>
        <v>435.5555555555556</v>
      </c>
    </row>
    <row r="58" spans="2:16" x14ac:dyDescent="0.25">
      <c r="B58" s="9">
        <v>225</v>
      </c>
      <c r="C58" s="118">
        <v>486.66666666666669</v>
      </c>
      <c r="D58" s="118">
        <v>500</v>
      </c>
      <c r="E58" s="118">
        <v>500</v>
      </c>
      <c r="F58" s="98">
        <f t="shared" ca="1" si="14"/>
        <v>495.5555555555556</v>
      </c>
    </row>
    <row r="59" spans="2:16" x14ac:dyDescent="0.25">
      <c r="B59" s="9">
        <v>250</v>
      </c>
      <c r="C59" s="118">
        <v>540</v>
      </c>
      <c r="D59" s="118">
        <v>553.33333333333337</v>
      </c>
      <c r="E59" s="118">
        <v>553.33333333333337</v>
      </c>
      <c r="F59" s="98">
        <f t="shared" ca="1" si="14"/>
        <v>548.88888888888891</v>
      </c>
    </row>
    <row r="61" spans="2:16" x14ac:dyDescent="0.25">
      <c r="B61" s="164" t="s">
        <v>131</v>
      </c>
      <c r="C61" s="164"/>
      <c r="D61" s="164"/>
      <c r="E61" s="164"/>
      <c r="F61" s="164"/>
    </row>
    <row r="62" spans="2:16" x14ac:dyDescent="0.25">
      <c r="B62" s="73" t="s">
        <v>5</v>
      </c>
      <c r="C62" s="73" t="s">
        <v>94</v>
      </c>
      <c r="D62" s="73" t="s">
        <v>95</v>
      </c>
      <c r="E62" s="73" t="s">
        <v>96</v>
      </c>
      <c r="F62" s="97" t="s">
        <v>126</v>
      </c>
    </row>
    <row r="63" spans="2:16" ht="30.75" customHeight="1" x14ac:dyDescent="0.25">
      <c r="B63" s="9">
        <v>25</v>
      </c>
      <c r="C63" s="118">
        <v>22</v>
      </c>
      <c r="D63" s="118">
        <v>22</v>
      </c>
      <c r="E63" s="118">
        <v>23.333333333333332</v>
      </c>
      <c r="F63" s="98">
        <f t="shared" ref="F63:F72" si="15">AVERAGE(C63:E63)</f>
        <v>22.444444444444443</v>
      </c>
      <c r="J63" s="181" t="s">
        <v>125</v>
      </c>
      <c r="K63" s="181"/>
      <c r="L63" s="181"/>
      <c r="M63" s="181"/>
      <c r="N63" s="181"/>
      <c r="O63" s="181"/>
      <c r="P63" s="181"/>
    </row>
    <row r="64" spans="2:16" x14ac:dyDescent="0.25">
      <c r="B64" s="9">
        <v>50</v>
      </c>
      <c r="C64" s="118">
        <v>61.333333333333336</v>
      </c>
      <c r="D64" s="118">
        <v>61.333333333333336</v>
      </c>
      <c r="E64" s="118">
        <v>62.666666666666664</v>
      </c>
      <c r="F64" s="98">
        <f t="shared" si="15"/>
        <v>61.777777777777779</v>
      </c>
      <c r="J64" s="78" t="s">
        <v>5</v>
      </c>
      <c r="K64" s="78" t="s">
        <v>127</v>
      </c>
      <c r="L64" s="78" t="s">
        <v>121</v>
      </c>
      <c r="M64" s="97" t="s">
        <v>126</v>
      </c>
      <c r="N64" s="78" t="s">
        <v>121</v>
      </c>
      <c r="O64" s="78" t="s">
        <v>128</v>
      </c>
      <c r="P64" s="78" t="s">
        <v>121</v>
      </c>
    </row>
    <row r="65" spans="2:16" x14ac:dyDescent="0.25">
      <c r="B65" s="9">
        <v>75</v>
      </c>
      <c r="C65" s="118">
        <v>96</v>
      </c>
      <c r="D65" s="118">
        <v>106.66666666666667</v>
      </c>
      <c r="E65" s="118">
        <v>104</v>
      </c>
      <c r="F65" s="98">
        <f t="shared" si="15"/>
        <v>102.22222222222223</v>
      </c>
      <c r="J65" s="9">
        <v>25</v>
      </c>
      <c r="K65" s="123">
        <f t="shared" ref="K65:K74" si="16">AVERAGE(C37,K37,S37)</f>
        <v>29.777777777777775</v>
      </c>
      <c r="L65" s="98">
        <f t="shared" ref="L65:L74" si="17">_xlfn.STDEV.P(C5:E5,K5:M5,S5:U5)</f>
        <v>2.7397395568751004</v>
      </c>
      <c r="M65" s="118">
        <f t="shared" ref="M65:M74" si="18">AVERAGE(E37,M37,U37)</f>
        <v>22.444444444444443</v>
      </c>
      <c r="N65" s="98">
        <f t="shared" ref="N65:N74" si="19">_xlfn.STDEV.P(C15:E15,K15:M15,S15:U15)</f>
        <v>2.4545246704860579</v>
      </c>
      <c r="O65" s="118">
        <f t="shared" ref="O65:O74" si="20">AVERAGE(G37,O37,W37)</f>
        <v>16.666666666666668</v>
      </c>
      <c r="P65" s="98">
        <f t="shared" ref="P65:P74" si="21">_xlfn.STDEV.P(C25:E25,K25:M25,S25:U25)</f>
        <v>1.6329931618554521</v>
      </c>
    </row>
    <row r="66" spans="2:16" x14ac:dyDescent="0.25">
      <c r="B66" s="9">
        <v>100</v>
      </c>
      <c r="C66" s="118">
        <v>144</v>
      </c>
      <c r="D66" s="118">
        <v>141.33333333333334</v>
      </c>
      <c r="E66" s="118">
        <v>144</v>
      </c>
      <c r="F66" s="98">
        <f t="shared" si="15"/>
        <v>143.11111111111111</v>
      </c>
      <c r="J66" s="9">
        <v>50</v>
      </c>
      <c r="K66" s="123">
        <f t="shared" si="16"/>
        <v>87.1111111111111</v>
      </c>
      <c r="L66" s="98">
        <f t="shared" si="17"/>
        <v>4.1216082202203133</v>
      </c>
      <c r="M66" s="118">
        <f t="shared" si="18"/>
        <v>61.777777777777779</v>
      </c>
      <c r="N66" s="98">
        <f t="shared" si="19"/>
        <v>9.4490185002085774</v>
      </c>
      <c r="O66" s="118">
        <f t="shared" si="20"/>
        <v>43.111111111111114</v>
      </c>
      <c r="P66" s="98">
        <f t="shared" si="21"/>
        <v>3.1426968052735447</v>
      </c>
    </row>
    <row r="67" spans="2:16" x14ac:dyDescent="0.25">
      <c r="B67" s="9">
        <v>125</v>
      </c>
      <c r="C67" s="118">
        <v>200</v>
      </c>
      <c r="D67" s="118">
        <v>213.33333333333334</v>
      </c>
      <c r="E67" s="118">
        <v>213.33333333333334</v>
      </c>
      <c r="F67" s="98">
        <f t="shared" si="15"/>
        <v>208.88888888888891</v>
      </c>
      <c r="J67" s="9">
        <v>75</v>
      </c>
      <c r="K67" s="123">
        <f t="shared" si="16"/>
        <v>146.66666666666666</v>
      </c>
      <c r="L67" s="98">
        <f t="shared" si="17"/>
        <v>9.2376043070340117</v>
      </c>
      <c r="M67" s="118">
        <f t="shared" si="18"/>
        <v>102.22222222222223</v>
      </c>
      <c r="N67" s="98">
        <f t="shared" si="19"/>
        <v>14.979821818980193</v>
      </c>
      <c r="O67" s="118">
        <f t="shared" si="20"/>
        <v>75.555555555555543</v>
      </c>
      <c r="P67" s="98">
        <f t="shared" si="21"/>
        <v>3.975231959999626</v>
      </c>
    </row>
    <row r="68" spans="2:16" x14ac:dyDescent="0.25">
      <c r="B68" s="9">
        <v>150</v>
      </c>
      <c r="C68" s="118">
        <v>226.66666666666666</v>
      </c>
      <c r="D68" s="118">
        <v>240</v>
      </c>
      <c r="E68" s="118">
        <v>246.66666666666666</v>
      </c>
      <c r="F68" s="98">
        <f t="shared" si="15"/>
        <v>237.77777777777774</v>
      </c>
      <c r="J68" s="9">
        <v>100</v>
      </c>
      <c r="K68" s="123">
        <f t="shared" si="16"/>
        <v>200.88888888888889</v>
      </c>
      <c r="L68" s="98">
        <f t="shared" si="17"/>
        <v>11.589693164804707</v>
      </c>
      <c r="M68" s="118">
        <f t="shared" si="18"/>
        <v>143.11111111111111</v>
      </c>
      <c r="N68" s="98">
        <f t="shared" si="19"/>
        <v>26.784922974789978</v>
      </c>
      <c r="O68" s="118">
        <f t="shared" si="20"/>
        <v>98.666666666666671</v>
      </c>
      <c r="P68" s="98">
        <f t="shared" si="21"/>
        <v>6.5319726474218083</v>
      </c>
    </row>
    <row r="69" spans="2:16" x14ac:dyDescent="0.25">
      <c r="B69" s="9">
        <v>175</v>
      </c>
      <c r="C69" s="118">
        <v>260</v>
      </c>
      <c r="D69" s="118">
        <v>286.66666666666669</v>
      </c>
      <c r="E69" s="118">
        <v>286.66666666666669</v>
      </c>
      <c r="F69" s="98">
        <f t="shared" si="15"/>
        <v>277.77777777777783</v>
      </c>
      <c r="J69" s="9">
        <v>125</v>
      </c>
      <c r="K69" s="123">
        <f t="shared" si="16"/>
        <v>286.66666666666669</v>
      </c>
      <c r="L69" s="98">
        <f t="shared" si="17"/>
        <v>21.081851067789199</v>
      </c>
      <c r="M69" s="118">
        <f t="shared" si="18"/>
        <v>208.88888888888891</v>
      </c>
      <c r="N69" s="98">
        <f t="shared" si="19"/>
        <v>23.306863292670034</v>
      </c>
      <c r="O69" s="118">
        <f t="shared" si="20"/>
        <v>154.2222222222222</v>
      </c>
      <c r="P69" s="98">
        <f t="shared" si="21"/>
        <v>14.619452625243136</v>
      </c>
    </row>
    <row r="70" spans="2:16" x14ac:dyDescent="0.25">
      <c r="B70" s="9">
        <v>200</v>
      </c>
      <c r="C70" s="118">
        <v>306.66666666666669</v>
      </c>
      <c r="D70" s="118">
        <v>320</v>
      </c>
      <c r="E70" s="118">
        <v>320</v>
      </c>
      <c r="F70" s="98">
        <f t="shared" si="15"/>
        <v>315.5555555555556</v>
      </c>
      <c r="J70" s="9">
        <v>150</v>
      </c>
      <c r="K70" s="123">
        <f t="shared" si="16"/>
        <v>331.11111111111114</v>
      </c>
      <c r="L70" s="98">
        <f t="shared" si="17"/>
        <v>19.116278371205837</v>
      </c>
      <c r="M70" s="118">
        <f t="shared" si="18"/>
        <v>237.77777777777774</v>
      </c>
      <c r="N70" s="98">
        <f t="shared" si="19"/>
        <v>31.894889098682942</v>
      </c>
      <c r="O70" s="118">
        <f t="shared" si="20"/>
        <v>184.44444444444443</v>
      </c>
      <c r="P70" s="98">
        <f t="shared" si="21"/>
        <v>18.324913891634047</v>
      </c>
    </row>
    <row r="71" spans="2:16" x14ac:dyDescent="0.25">
      <c r="B71" s="9">
        <v>225</v>
      </c>
      <c r="C71" s="118">
        <v>326.66666666666669</v>
      </c>
      <c r="D71" s="118">
        <v>360</v>
      </c>
      <c r="E71" s="118">
        <v>360</v>
      </c>
      <c r="F71" s="98">
        <f t="shared" si="15"/>
        <v>348.88888888888891</v>
      </c>
      <c r="J71" s="9">
        <v>175</v>
      </c>
      <c r="K71" s="123">
        <f t="shared" si="16"/>
        <v>391.11111111111109</v>
      </c>
      <c r="L71" s="98">
        <f t="shared" si="17"/>
        <v>16.629588385661961</v>
      </c>
      <c r="M71" s="118">
        <f t="shared" si="18"/>
        <v>277.77777777777777</v>
      </c>
      <c r="N71" s="98">
        <f t="shared" si="19"/>
        <v>41.573970964154903</v>
      </c>
      <c r="O71" s="118">
        <f t="shared" si="20"/>
        <v>204.44444444444443</v>
      </c>
      <c r="P71" s="98">
        <f t="shared" si="21"/>
        <v>18.324913891634047</v>
      </c>
    </row>
    <row r="72" spans="2:16" x14ac:dyDescent="0.25">
      <c r="B72" s="9">
        <v>250</v>
      </c>
      <c r="C72" s="118">
        <v>360</v>
      </c>
      <c r="D72" s="118">
        <v>373.33333333333331</v>
      </c>
      <c r="E72" s="118">
        <v>393.33333333333331</v>
      </c>
      <c r="F72" s="98">
        <f t="shared" si="15"/>
        <v>375.55555555555549</v>
      </c>
      <c r="J72" s="9">
        <v>200</v>
      </c>
      <c r="K72" s="123">
        <f t="shared" si="16"/>
        <v>435.5555555555556</v>
      </c>
      <c r="L72" s="98">
        <f t="shared" si="17"/>
        <v>20.608041101101566</v>
      </c>
      <c r="M72" s="118">
        <f t="shared" si="18"/>
        <v>315.5555555555556</v>
      </c>
      <c r="N72" s="98">
        <f t="shared" si="19"/>
        <v>40.855058468556081</v>
      </c>
      <c r="O72" s="118">
        <f t="shared" si="20"/>
        <v>228.88888888888889</v>
      </c>
      <c r="P72" s="98">
        <f t="shared" si="21"/>
        <v>16.629588385661961</v>
      </c>
    </row>
    <row r="73" spans="2:16" x14ac:dyDescent="0.25">
      <c r="J73" s="9">
        <v>225</v>
      </c>
      <c r="K73" s="123">
        <f t="shared" si="16"/>
        <v>495.5555555555556</v>
      </c>
      <c r="L73" s="98">
        <f t="shared" si="17"/>
        <v>20.608041101101566</v>
      </c>
      <c r="M73" s="118">
        <f t="shared" si="18"/>
        <v>348.88888888888891</v>
      </c>
      <c r="N73" s="98">
        <f t="shared" si="19"/>
        <v>43.319085976928726</v>
      </c>
      <c r="O73" s="118">
        <f t="shared" si="20"/>
        <v>257.77777777777777</v>
      </c>
      <c r="P73" s="98">
        <f t="shared" si="21"/>
        <v>17.497795275581801</v>
      </c>
    </row>
    <row r="74" spans="2:16" x14ac:dyDescent="0.25">
      <c r="B74" s="164" t="s">
        <v>130</v>
      </c>
      <c r="C74" s="164"/>
      <c r="D74" s="164"/>
      <c r="E74" s="164"/>
      <c r="F74" s="164"/>
      <c r="J74" s="9">
        <v>250</v>
      </c>
      <c r="K74" s="123">
        <f t="shared" si="16"/>
        <v>548.88888888888891</v>
      </c>
      <c r="L74" s="98">
        <f t="shared" si="17"/>
        <v>25.141574442188357</v>
      </c>
      <c r="M74" s="118">
        <f t="shared" si="18"/>
        <v>375.55555555555549</v>
      </c>
      <c r="N74" s="98">
        <f t="shared" si="19"/>
        <v>43.997755273829625</v>
      </c>
      <c r="O74" s="118">
        <f t="shared" si="20"/>
        <v>277.77777777777783</v>
      </c>
      <c r="P74" s="98">
        <f t="shared" si="21"/>
        <v>17.497795275581801</v>
      </c>
    </row>
    <row r="75" spans="2:16" x14ac:dyDescent="0.25">
      <c r="B75" s="73" t="s">
        <v>5</v>
      </c>
      <c r="C75" s="73" t="s">
        <v>94</v>
      </c>
      <c r="D75" s="73" t="s">
        <v>95</v>
      </c>
      <c r="E75" s="73" t="s">
        <v>96</v>
      </c>
      <c r="F75" s="78" t="s">
        <v>128</v>
      </c>
    </row>
    <row r="76" spans="2:16" x14ac:dyDescent="0.25">
      <c r="B76" s="9">
        <v>25</v>
      </c>
      <c r="C76" s="118">
        <v>18</v>
      </c>
      <c r="D76" s="118">
        <v>16</v>
      </c>
      <c r="E76" s="118">
        <v>16</v>
      </c>
      <c r="F76" s="98">
        <f>AVERAGE(C76:E76)</f>
        <v>16.666666666666668</v>
      </c>
    </row>
    <row r="77" spans="2:16" x14ac:dyDescent="0.25">
      <c r="B77" s="9">
        <v>50</v>
      </c>
      <c r="C77" s="118">
        <v>45.333333333333336</v>
      </c>
      <c r="D77" s="118">
        <v>41.333333333333336</v>
      </c>
      <c r="E77" s="118">
        <v>42.666666666666664</v>
      </c>
      <c r="F77" s="98">
        <f t="shared" ref="F77:F85" si="22">AVERAGE(C77:E77)</f>
        <v>43.111111111111114</v>
      </c>
    </row>
    <row r="78" spans="2:16" x14ac:dyDescent="0.25">
      <c r="B78" s="9">
        <v>75</v>
      </c>
      <c r="C78" s="118">
        <v>77.333333333333329</v>
      </c>
      <c r="D78" s="118">
        <v>77.333333333333329</v>
      </c>
      <c r="E78" s="118">
        <v>72</v>
      </c>
      <c r="F78" s="98">
        <f t="shared" si="22"/>
        <v>75.555555555555557</v>
      </c>
    </row>
    <row r="79" spans="2:16" x14ac:dyDescent="0.25">
      <c r="B79" s="9">
        <v>100</v>
      </c>
      <c r="C79" s="118">
        <v>104</v>
      </c>
      <c r="D79" s="118">
        <v>98.666666666666671</v>
      </c>
      <c r="E79" s="118">
        <v>93.333333333333329</v>
      </c>
      <c r="F79" s="98">
        <f t="shared" si="22"/>
        <v>98.666666666666671</v>
      </c>
    </row>
    <row r="80" spans="2:16" x14ac:dyDescent="0.25">
      <c r="B80" s="9">
        <v>125</v>
      </c>
      <c r="C80" s="118">
        <v>160</v>
      </c>
      <c r="D80" s="118">
        <v>160</v>
      </c>
      <c r="E80" s="118">
        <v>142.66666666666666</v>
      </c>
      <c r="F80" s="98">
        <f t="shared" si="22"/>
        <v>154.2222222222222</v>
      </c>
    </row>
    <row r="81" spans="2:6" x14ac:dyDescent="0.25">
      <c r="B81" s="9">
        <v>150</v>
      </c>
      <c r="C81" s="118">
        <v>186.66666666666666</v>
      </c>
      <c r="D81" s="118">
        <v>180</v>
      </c>
      <c r="E81" s="118">
        <v>186.66666666666666</v>
      </c>
      <c r="F81" s="98">
        <f t="shared" si="22"/>
        <v>184.44444444444443</v>
      </c>
    </row>
    <row r="82" spans="2:6" x14ac:dyDescent="0.25">
      <c r="B82" s="9">
        <v>175</v>
      </c>
      <c r="C82" s="118">
        <v>206.66666666666666</v>
      </c>
      <c r="D82" s="118">
        <v>200</v>
      </c>
      <c r="E82" s="118">
        <v>206.66666666666666</v>
      </c>
      <c r="F82" s="98">
        <f t="shared" si="22"/>
        <v>204.44444444444443</v>
      </c>
    </row>
    <row r="83" spans="2:6" x14ac:dyDescent="0.25">
      <c r="B83" s="9">
        <v>200</v>
      </c>
      <c r="C83" s="118">
        <v>226.66666666666666</v>
      </c>
      <c r="D83" s="118">
        <v>226.66666666666666</v>
      </c>
      <c r="E83" s="118">
        <v>233.33333333333334</v>
      </c>
      <c r="F83" s="98">
        <f t="shared" si="22"/>
        <v>228.88888888888889</v>
      </c>
    </row>
    <row r="84" spans="2:6" x14ac:dyDescent="0.25">
      <c r="B84" s="9">
        <v>225</v>
      </c>
      <c r="C84" s="118">
        <v>266.66666666666669</v>
      </c>
      <c r="D84" s="118">
        <v>246.66666666666666</v>
      </c>
      <c r="E84" s="118">
        <v>260</v>
      </c>
      <c r="F84" s="98">
        <f t="shared" si="22"/>
        <v>257.77777777777777</v>
      </c>
    </row>
    <row r="85" spans="2:6" x14ac:dyDescent="0.25">
      <c r="B85" s="9">
        <v>250</v>
      </c>
      <c r="C85" s="118">
        <v>286.66666666666669</v>
      </c>
      <c r="D85" s="118">
        <v>266.66666666666669</v>
      </c>
      <c r="E85" s="118">
        <v>280</v>
      </c>
      <c r="F85" s="98">
        <f t="shared" si="22"/>
        <v>277.77777777777777</v>
      </c>
    </row>
  </sheetData>
  <mergeCells count="31">
    <mergeCell ref="R1:X1"/>
    <mergeCell ref="R2:X2"/>
    <mergeCell ref="B48:F48"/>
    <mergeCell ref="B61:F61"/>
    <mergeCell ref="B74:F74"/>
    <mergeCell ref="W15:W24"/>
    <mergeCell ref="X15:X24"/>
    <mergeCell ref="W25:W34"/>
    <mergeCell ref="X25:X34"/>
    <mergeCell ref="W5:W14"/>
    <mergeCell ref="X5:X14"/>
    <mergeCell ref="O3:P3"/>
    <mergeCell ref="O5:O14"/>
    <mergeCell ref="P5:P14"/>
    <mergeCell ref="O15:O24"/>
    <mergeCell ref="P15:P24"/>
    <mergeCell ref="W3:X3"/>
    <mergeCell ref="J63:P63"/>
    <mergeCell ref="B1:H1"/>
    <mergeCell ref="J1:P1"/>
    <mergeCell ref="G25:G34"/>
    <mergeCell ref="H25:H34"/>
    <mergeCell ref="B2:H2"/>
    <mergeCell ref="G3:H3"/>
    <mergeCell ref="G5:G14"/>
    <mergeCell ref="H5:H14"/>
    <mergeCell ref="G15:G24"/>
    <mergeCell ref="H15:H24"/>
    <mergeCell ref="O25:O34"/>
    <mergeCell ref="P25:P34"/>
    <mergeCell ref="J2:P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3"/>
  <sheetViews>
    <sheetView tabSelected="1" topLeftCell="D55" zoomScale="70" zoomScaleNormal="70" workbookViewId="0">
      <selection activeCell="T65" sqref="T65"/>
    </sheetView>
  </sheetViews>
  <sheetFormatPr baseColWidth="10" defaultColWidth="6" defaultRowHeight="15" x14ac:dyDescent="0.25"/>
  <cols>
    <col min="2" max="2" width="6.42578125" bestFit="1" customWidth="1"/>
    <col min="3" max="5" width="13.140625" bestFit="1" customWidth="1"/>
    <col min="6" max="6" width="12.5703125" bestFit="1" customWidth="1"/>
    <col min="7" max="7" width="7.85546875" bestFit="1" customWidth="1"/>
    <col min="8" max="8" width="12.5703125" bestFit="1" customWidth="1"/>
    <col min="9" max="9" width="10.85546875" bestFit="1" customWidth="1"/>
    <col min="10" max="10" width="12.7109375" bestFit="1" customWidth="1"/>
    <col min="11" max="11" width="15.7109375" customWidth="1"/>
    <col min="12" max="12" width="13.140625" bestFit="1" customWidth="1"/>
    <col min="13" max="13" width="15.85546875" bestFit="1" customWidth="1"/>
    <col min="14" max="14" width="13.140625" bestFit="1" customWidth="1"/>
    <col min="15" max="15" width="15.28515625" bestFit="1" customWidth="1"/>
    <col min="16" max="17" width="11.5703125" bestFit="1" customWidth="1"/>
    <col min="18" max="18" width="5.28515625" bestFit="1" customWidth="1"/>
    <col min="19" max="19" width="8.85546875" customWidth="1"/>
    <col min="20" max="20" width="5.28515625" bestFit="1" customWidth="1"/>
    <col min="21" max="21" width="13.140625" bestFit="1" customWidth="1"/>
    <col min="22" max="22" width="12.5703125" bestFit="1" customWidth="1"/>
    <col min="23" max="24" width="13.140625" bestFit="1" customWidth="1"/>
    <col min="25" max="25" width="7.85546875" bestFit="1" customWidth="1"/>
    <col min="26" max="26" width="12.140625" bestFit="1" customWidth="1"/>
    <col min="27" max="27" width="14.42578125" bestFit="1" customWidth="1"/>
    <col min="28" max="28" width="13" bestFit="1" customWidth="1"/>
    <col min="29" max="29" width="14.42578125" bestFit="1" customWidth="1"/>
    <col min="30" max="30" width="9.28515625" bestFit="1" customWidth="1"/>
    <col min="31" max="31" width="13.42578125" bestFit="1" customWidth="1"/>
    <col min="32" max="32" width="8.5703125" bestFit="1" customWidth="1"/>
    <col min="34" max="34" width="5.28515625" bestFit="1" customWidth="1"/>
    <col min="35" max="37" width="13.140625" bestFit="1" customWidth="1"/>
    <col min="38" max="38" width="10" bestFit="1" customWidth="1"/>
    <col min="39" max="39" width="5" bestFit="1" customWidth="1"/>
    <col min="40" max="40" width="6.140625" bestFit="1" customWidth="1"/>
    <col min="42" max="42" width="5.28515625" bestFit="1" customWidth="1"/>
    <col min="43" max="43" width="14.42578125" bestFit="1" customWidth="1"/>
    <col min="44" max="44" width="13" bestFit="1" customWidth="1"/>
    <col min="45" max="45" width="14.42578125" bestFit="1" customWidth="1"/>
    <col min="46" max="46" width="9.28515625" bestFit="1" customWidth="1"/>
    <col min="47" max="47" width="13.42578125" bestFit="1" customWidth="1"/>
    <col min="48" max="48" width="8.5703125" bestFit="1" customWidth="1"/>
  </cols>
  <sheetData>
    <row r="1" spans="2:24" ht="23.25" x14ac:dyDescent="0.35">
      <c r="B1" s="178" t="s">
        <v>143</v>
      </c>
      <c r="C1" s="179"/>
      <c r="D1" s="179"/>
      <c r="E1" s="179"/>
      <c r="F1" s="179"/>
      <c r="G1" s="179"/>
      <c r="H1" s="180"/>
      <c r="J1" s="178" t="s">
        <v>92</v>
      </c>
      <c r="K1" s="179"/>
      <c r="L1" s="179"/>
      <c r="M1" s="179"/>
      <c r="N1" s="179"/>
      <c r="O1" s="179"/>
      <c r="P1" s="180"/>
      <c r="R1" s="178" t="s">
        <v>93</v>
      </c>
      <c r="S1" s="179"/>
      <c r="T1" s="179"/>
      <c r="U1" s="179"/>
      <c r="V1" s="179"/>
      <c r="W1" s="179"/>
      <c r="X1" s="180"/>
    </row>
    <row r="2" spans="2:24" ht="18.75" x14ac:dyDescent="0.3">
      <c r="B2" s="171" t="s">
        <v>90</v>
      </c>
      <c r="C2" s="172"/>
      <c r="D2" s="172"/>
      <c r="E2" s="172"/>
      <c r="F2" s="172"/>
      <c r="G2" s="172"/>
      <c r="H2" s="173"/>
      <c r="J2" s="171" t="s">
        <v>90</v>
      </c>
      <c r="K2" s="172"/>
      <c r="L2" s="172"/>
      <c r="M2" s="172"/>
      <c r="N2" s="172"/>
      <c r="O2" s="172"/>
      <c r="P2" s="173"/>
      <c r="R2" s="171" t="s">
        <v>90</v>
      </c>
      <c r="S2" s="172"/>
      <c r="T2" s="172"/>
      <c r="U2" s="172"/>
      <c r="V2" s="172"/>
      <c r="W2" s="172"/>
      <c r="X2" s="173"/>
    </row>
    <row r="3" spans="2:24" x14ac:dyDescent="0.25">
      <c r="B3" s="99"/>
      <c r="C3" s="19"/>
      <c r="D3" s="6"/>
      <c r="E3" s="16"/>
      <c r="F3" s="16"/>
      <c r="G3" s="176" t="s">
        <v>4</v>
      </c>
      <c r="H3" s="177"/>
      <c r="J3" s="99"/>
      <c r="K3" s="19"/>
      <c r="L3" s="6"/>
      <c r="M3" s="16"/>
      <c r="N3" s="16"/>
      <c r="O3" s="176" t="s">
        <v>4</v>
      </c>
      <c r="P3" s="177"/>
      <c r="R3" s="99"/>
      <c r="S3" s="19"/>
      <c r="T3" s="6"/>
      <c r="U3" s="16"/>
      <c r="V3" s="16"/>
      <c r="W3" s="176" t="s">
        <v>4</v>
      </c>
      <c r="X3" s="177"/>
    </row>
    <row r="4" spans="2:24" ht="15.75" thickBot="1" x14ac:dyDescent="0.3">
      <c r="B4" s="59" t="s">
        <v>5</v>
      </c>
      <c r="C4" s="13" t="s">
        <v>71</v>
      </c>
      <c r="D4" s="13" t="s">
        <v>72</v>
      </c>
      <c r="E4" s="13" t="s">
        <v>73</v>
      </c>
      <c r="F4" s="13" t="s">
        <v>74</v>
      </c>
      <c r="G4" s="1" t="s">
        <v>2</v>
      </c>
      <c r="H4" s="100" t="s">
        <v>3</v>
      </c>
      <c r="J4" s="59" t="s">
        <v>5</v>
      </c>
      <c r="K4" s="13" t="s">
        <v>71</v>
      </c>
      <c r="L4" s="13" t="s">
        <v>72</v>
      </c>
      <c r="M4" s="13" t="s">
        <v>73</v>
      </c>
      <c r="N4" s="13" t="s">
        <v>74</v>
      </c>
      <c r="O4" s="1" t="s">
        <v>2</v>
      </c>
      <c r="P4" s="100" t="s">
        <v>3</v>
      </c>
      <c r="R4" s="59" t="s">
        <v>5</v>
      </c>
      <c r="S4" s="13" t="s">
        <v>71</v>
      </c>
      <c r="T4" s="13" t="s">
        <v>72</v>
      </c>
      <c r="U4" s="13" t="s">
        <v>73</v>
      </c>
      <c r="V4" s="13" t="s">
        <v>74</v>
      </c>
      <c r="W4" s="1" t="s">
        <v>2</v>
      </c>
      <c r="X4" s="100" t="s">
        <v>3</v>
      </c>
    </row>
    <row r="5" spans="2:24" x14ac:dyDescent="0.25">
      <c r="B5" s="101">
        <v>25</v>
      </c>
      <c r="C5" s="26">
        <v>148</v>
      </c>
      <c r="D5" s="27">
        <v>148</v>
      </c>
      <c r="E5" s="27">
        <v>148</v>
      </c>
      <c r="F5" s="124">
        <f>AVERAGE(C5:E5)</f>
        <v>148</v>
      </c>
      <c r="G5" s="168" t="s">
        <v>75</v>
      </c>
      <c r="H5" s="170">
        <v>0.16</v>
      </c>
      <c r="I5" s="117"/>
      <c r="J5" s="101">
        <v>25</v>
      </c>
      <c r="K5" s="26">
        <v>154</v>
      </c>
      <c r="L5" s="27">
        <v>144</v>
      </c>
      <c r="M5" s="27">
        <v>144</v>
      </c>
      <c r="N5" s="93">
        <f>AVERAGE(K5:M5)</f>
        <v>147.33333333333334</v>
      </c>
      <c r="O5" s="168" t="s">
        <v>75</v>
      </c>
      <c r="P5" s="170">
        <v>0.16</v>
      </c>
      <c r="R5" s="101">
        <v>25</v>
      </c>
      <c r="S5" s="26">
        <v>164</v>
      </c>
      <c r="T5" s="27">
        <v>146</v>
      </c>
      <c r="U5" s="27">
        <v>152</v>
      </c>
      <c r="V5" s="93">
        <f>AVERAGE(S5:U5)</f>
        <v>154</v>
      </c>
      <c r="W5" s="168" t="s">
        <v>75</v>
      </c>
      <c r="X5" s="170">
        <v>0.16</v>
      </c>
    </row>
    <row r="6" spans="2:24" x14ac:dyDescent="0.25">
      <c r="B6" s="102">
        <v>50</v>
      </c>
      <c r="C6" s="28">
        <v>444</v>
      </c>
      <c r="D6" s="29">
        <v>444</v>
      </c>
      <c r="E6" s="29">
        <v>460</v>
      </c>
      <c r="F6" s="125">
        <f t="shared" ref="F6:F34" si="0">AVERAGE(C6:E6)</f>
        <v>449.33333333333331</v>
      </c>
      <c r="G6" s="169"/>
      <c r="H6" s="167"/>
      <c r="I6" s="117"/>
      <c r="J6" s="102">
        <v>50</v>
      </c>
      <c r="K6" s="28">
        <v>452</v>
      </c>
      <c r="L6" s="29">
        <v>444</v>
      </c>
      <c r="M6" s="29">
        <v>452</v>
      </c>
      <c r="N6" s="94">
        <f t="shared" ref="N6:N34" si="1">AVERAGE(K6:M6)</f>
        <v>449.33333333333331</v>
      </c>
      <c r="O6" s="169"/>
      <c r="P6" s="167"/>
      <c r="R6" s="102">
        <v>50</v>
      </c>
      <c r="S6" s="28">
        <v>464</v>
      </c>
      <c r="T6" s="29">
        <v>448</v>
      </c>
      <c r="U6" s="29">
        <v>472</v>
      </c>
      <c r="V6" s="94">
        <f t="shared" ref="V6:V34" si="2">AVERAGE(S6:U6)</f>
        <v>461.33333333333331</v>
      </c>
      <c r="W6" s="169"/>
      <c r="X6" s="167"/>
    </row>
    <row r="7" spans="2:24" x14ac:dyDescent="0.25">
      <c r="B7" s="102">
        <v>75</v>
      </c>
      <c r="C7" s="28">
        <v>744</v>
      </c>
      <c r="D7" s="29">
        <v>744</v>
      </c>
      <c r="E7" s="29">
        <v>776</v>
      </c>
      <c r="F7" s="125">
        <f t="shared" si="0"/>
        <v>754.66666666666663</v>
      </c>
      <c r="G7" s="169"/>
      <c r="H7" s="167"/>
      <c r="I7" s="117"/>
      <c r="J7" s="102">
        <v>75</v>
      </c>
      <c r="K7" s="28">
        <v>768</v>
      </c>
      <c r="L7" s="29">
        <v>760</v>
      </c>
      <c r="M7" s="29">
        <v>752</v>
      </c>
      <c r="N7" s="94">
        <f t="shared" si="1"/>
        <v>760</v>
      </c>
      <c r="O7" s="169"/>
      <c r="P7" s="167"/>
      <c r="R7" s="102">
        <v>75</v>
      </c>
      <c r="S7" s="28">
        <v>784</v>
      </c>
      <c r="T7" s="29">
        <v>776</v>
      </c>
      <c r="U7" s="29">
        <v>808</v>
      </c>
      <c r="V7" s="94">
        <f t="shared" si="2"/>
        <v>789.33333333333337</v>
      </c>
      <c r="W7" s="169"/>
      <c r="X7" s="167"/>
    </row>
    <row r="8" spans="2:24" x14ac:dyDescent="0.25">
      <c r="B8" s="102">
        <v>100</v>
      </c>
      <c r="C8" s="28">
        <v>1060</v>
      </c>
      <c r="D8" s="29">
        <v>1060</v>
      </c>
      <c r="E8" s="29">
        <v>1090</v>
      </c>
      <c r="F8" s="125">
        <f t="shared" si="0"/>
        <v>1070</v>
      </c>
      <c r="G8" s="169"/>
      <c r="H8" s="167"/>
      <c r="I8" s="117"/>
      <c r="J8" s="102">
        <v>100</v>
      </c>
      <c r="K8" s="28">
        <v>1080</v>
      </c>
      <c r="L8" s="29">
        <v>1060</v>
      </c>
      <c r="M8" s="29">
        <v>1060</v>
      </c>
      <c r="N8" s="94">
        <f t="shared" si="1"/>
        <v>1066.6666666666667</v>
      </c>
      <c r="O8" s="169"/>
      <c r="P8" s="167"/>
      <c r="R8" s="102">
        <v>100</v>
      </c>
      <c r="S8" s="28">
        <v>1100</v>
      </c>
      <c r="T8" s="29">
        <v>1070</v>
      </c>
      <c r="U8" s="29">
        <v>1140</v>
      </c>
      <c r="V8" s="94">
        <f t="shared" si="2"/>
        <v>1103.3333333333333</v>
      </c>
      <c r="W8" s="169"/>
      <c r="X8" s="167"/>
    </row>
    <row r="9" spans="2:24" x14ac:dyDescent="0.25">
      <c r="B9" s="102">
        <v>125</v>
      </c>
      <c r="C9" s="28">
        <v>1340</v>
      </c>
      <c r="D9" s="29">
        <v>1340</v>
      </c>
      <c r="E9" s="29">
        <v>1400</v>
      </c>
      <c r="F9" s="125">
        <f t="shared" si="0"/>
        <v>1360</v>
      </c>
      <c r="G9" s="169"/>
      <c r="H9" s="167"/>
      <c r="I9" s="117"/>
      <c r="J9" s="102">
        <v>125</v>
      </c>
      <c r="K9" s="28">
        <v>1380</v>
      </c>
      <c r="L9" s="29">
        <v>1360</v>
      </c>
      <c r="M9" s="29">
        <v>1360</v>
      </c>
      <c r="N9" s="94">
        <f t="shared" si="1"/>
        <v>1366.6666666666667</v>
      </c>
      <c r="O9" s="169"/>
      <c r="P9" s="167"/>
      <c r="R9" s="102">
        <v>125</v>
      </c>
      <c r="S9" s="28">
        <v>1400</v>
      </c>
      <c r="T9" s="29">
        <v>1360</v>
      </c>
      <c r="U9" s="29">
        <v>1480</v>
      </c>
      <c r="V9" s="94">
        <f t="shared" si="2"/>
        <v>1413.3333333333333</v>
      </c>
      <c r="W9" s="169"/>
      <c r="X9" s="167"/>
    </row>
    <row r="10" spans="2:24" x14ac:dyDescent="0.25">
      <c r="B10" s="102">
        <v>150</v>
      </c>
      <c r="C10" s="28">
        <v>1660</v>
      </c>
      <c r="D10" s="29">
        <v>1640</v>
      </c>
      <c r="E10" s="29">
        <v>1720</v>
      </c>
      <c r="F10" s="125">
        <f t="shared" si="0"/>
        <v>1673.3333333333333</v>
      </c>
      <c r="G10" s="169"/>
      <c r="H10" s="167"/>
      <c r="I10" s="117"/>
      <c r="J10" s="102">
        <v>150</v>
      </c>
      <c r="K10" s="28">
        <v>1680</v>
      </c>
      <c r="L10" s="29">
        <v>1680</v>
      </c>
      <c r="M10" s="29">
        <v>1680</v>
      </c>
      <c r="N10" s="94">
        <f t="shared" si="1"/>
        <v>1680</v>
      </c>
      <c r="O10" s="169"/>
      <c r="P10" s="167"/>
      <c r="R10" s="102">
        <v>150</v>
      </c>
      <c r="S10" s="28">
        <v>1720</v>
      </c>
      <c r="T10" s="29">
        <v>1680</v>
      </c>
      <c r="U10" s="29">
        <v>1800</v>
      </c>
      <c r="V10" s="94">
        <f t="shared" si="2"/>
        <v>1733.3333333333333</v>
      </c>
      <c r="W10" s="169"/>
      <c r="X10" s="167"/>
    </row>
    <row r="11" spans="2:24" x14ac:dyDescent="0.25">
      <c r="B11" s="102">
        <v>175</v>
      </c>
      <c r="C11" s="28">
        <v>1980</v>
      </c>
      <c r="D11" s="29">
        <v>1960</v>
      </c>
      <c r="E11" s="29">
        <v>2020</v>
      </c>
      <c r="F11" s="125">
        <f t="shared" si="0"/>
        <v>1986.6666666666667</v>
      </c>
      <c r="G11" s="169"/>
      <c r="H11" s="167"/>
      <c r="I11" s="117"/>
      <c r="J11" s="102">
        <v>175</v>
      </c>
      <c r="K11" s="28">
        <v>2000</v>
      </c>
      <c r="L11" s="29">
        <v>2000</v>
      </c>
      <c r="M11" s="29">
        <v>1980</v>
      </c>
      <c r="N11" s="94">
        <f t="shared" si="1"/>
        <v>1993.3333333333333</v>
      </c>
      <c r="O11" s="169"/>
      <c r="P11" s="167"/>
      <c r="R11" s="102">
        <v>175</v>
      </c>
      <c r="S11" s="28">
        <v>2040</v>
      </c>
      <c r="T11" s="29">
        <v>2000</v>
      </c>
      <c r="U11" s="29">
        <v>2120</v>
      </c>
      <c r="V11" s="94">
        <f t="shared" si="2"/>
        <v>2053.3333333333335</v>
      </c>
      <c r="W11" s="169"/>
      <c r="X11" s="167"/>
    </row>
    <row r="12" spans="2:24" x14ac:dyDescent="0.25">
      <c r="B12" s="102">
        <v>200</v>
      </c>
      <c r="C12" s="28">
        <v>2260</v>
      </c>
      <c r="D12" s="29">
        <v>2280</v>
      </c>
      <c r="E12" s="29">
        <v>2320</v>
      </c>
      <c r="F12" s="125">
        <f t="shared" si="0"/>
        <v>2286.6666666666665</v>
      </c>
      <c r="G12" s="169"/>
      <c r="H12" s="167"/>
      <c r="I12" s="117"/>
      <c r="J12" s="102">
        <v>200</v>
      </c>
      <c r="K12" s="28">
        <v>2300</v>
      </c>
      <c r="L12" s="29">
        <v>2300</v>
      </c>
      <c r="M12" s="29">
        <v>2300</v>
      </c>
      <c r="N12" s="94">
        <f t="shared" si="1"/>
        <v>2300</v>
      </c>
      <c r="O12" s="169"/>
      <c r="P12" s="167"/>
      <c r="R12" s="102">
        <v>200</v>
      </c>
      <c r="S12" s="28">
        <v>2360</v>
      </c>
      <c r="T12" s="29">
        <v>2300</v>
      </c>
      <c r="U12" s="29">
        <v>2460</v>
      </c>
      <c r="V12" s="94">
        <f t="shared" si="2"/>
        <v>2373.3333333333335</v>
      </c>
      <c r="W12" s="169"/>
      <c r="X12" s="167"/>
    </row>
    <row r="13" spans="2:24" x14ac:dyDescent="0.25">
      <c r="B13" s="103">
        <v>225</v>
      </c>
      <c r="C13" s="28">
        <v>2580</v>
      </c>
      <c r="D13" s="29">
        <v>2600</v>
      </c>
      <c r="E13" s="29">
        <v>2640</v>
      </c>
      <c r="F13" s="125">
        <f t="shared" si="0"/>
        <v>2606.6666666666665</v>
      </c>
      <c r="G13" s="169"/>
      <c r="H13" s="167"/>
      <c r="I13" s="117"/>
      <c r="J13" s="103">
        <v>225</v>
      </c>
      <c r="K13" s="28">
        <v>2620</v>
      </c>
      <c r="L13" s="29">
        <v>2622</v>
      </c>
      <c r="M13" s="29">
        <v>2600</v>
      </c>
      <c r="N13" s="94">
        <f t="shared" si="1"/>
        <v>2614</v>
      </c>
      <c r="O13" s="169"/>
      <c r="P13" s="167"/>
      <c r="R13" s="103">
        <v>225</v>
      </c>
      <c r="S13" s="28">
        <v>2660</v>
      </c>
      <c r="T13" s="29">
        <v>2620</v>
      </c>
      <c r="U13" s="29">
        <v>2780</v>
      </c>
      <c r="V13" s="94">
        <f t="shared" si="2"/>
        <v>2686.6666666666665</v>
      </c>
      <c r="W13" s="169"/>
      <c r="X13" s="167"/>
    </row>
    <row r="14" spans="2:24" ht="15.75" thickBot="1" x14ac:dyDescent="0.3">
      <c r="B14" s="104">
        <v>250</v>
      </c>
      <c r="C14" s="32">
        <v>2880</v>
      </c>
      <c r="D14" s="30">
        <v>2880</v>
      </c>
      <c r="E14" s="30">
        <v>2940</v>
      </c>
      <c r="F14" s="126">
        <f t="shared" si="0"/>
        <v>2900</v>
      </c>
      <c r="G14" s="174"/>
      <c r="H14" s="175"/>
      <c r="I14" s="117"/>
      <c r="J14" s="104">
        <v>250</v>
      </c>
      <c r="K14" s="32">
        <v>2920</v>
      </c>
      <c r="L14" s="30">
        <v>2920</v>
      </c>
      <c r="M14" s="30">
        <v>2900</v>
      </c>
      <c r="N14" s="96">
        <f t="shared" si="1"/>
        <v>2913.3333333333335</v>
      </c>
      <c r="O14" s="174"/>
      <c r="P14" s="175"/>
      <c r="R14" s="104">
        <v>250</v>
      </c>
      <c r="S14" s="32">
        <v>2960</v>
      </c>
      <c r="T14" s="30">
        <v>2920</v>
      </c>
      <c r="U14" s="30">
        <v>3120</v>
      </c>
      <c r="V14" s="96">
        <f t="shared" si="2"/>
        <v>3000</v>
      </c>
      <c r="W14" s="174"/>
      <c r="X14" s="175"/>
    </row>
    <row r="15" spans="2:24" x14ac:dyDescent="0.25">
      <c r="B15" s="101">
        <v>25</v>
      </c>
      <c r="C15" s="27">
        <v>146</v>
      </c>
      <c r="D15" s="31">
        <v>144</v>
      </c>
      <c r="E15" s="31">
        <v>144</v>
      </c>
      <c r="F15" s="124">
        <f t="shared" si="0"/>
        <v>144.66666666666666</v>
      </c>
      <c r="G15" s="169" t="s">
        <v>76</v>
      </c>
      <c r="H15" s="167">
        <v>0.12</v>
      </c>
      <c r="I15" s="117"/>
      <c r="J15" s="101">
        <v>25</v>
      </c>
      <c r="K15" s="27">
        <v>150</v>
      </c>
      <c r="L15" s="31">
        <v>142</v>
      </c>
      <c r="M15" s="31">
        <v>150</v>
      </c>
      <c r="N15" s="93">
        <f t="shared" si="1"/>
        <v>147.33333333333334</v>
      </c>
      <c r="O15" s="169" t="s">
        <v>76</v>
      </c>
      <c r="P15" s="167">
        <v>0.12</v>
      </c>
      <c r="R15" s="101">
        <v>25</v>
      </c>
      <c r="S15" s="27">
        <v>152</v>
      </c>
      <c r="T15" s="31">
        <v>146</v>
      </c>
      <c r="U15" s="31">
        <v>150</v>
      </c>
      <c r="V15" s="93">
        <f t="shared" si="2"/>
        <v>149.33333333333334</v>
      </c>
      <c r="W15" s="169" t="s">
        <v>76</v>
      </c>
      <c r="X15" s="167">
        <v>0.12</v>
      </c>
    </row>
    <row r="16" spans="2:24" x14ac:dyDescent="0.25">
      <c r="B16" s="102">
        <v>50</v>
      </c>
      <c r="C16" s="29">
        <v>440</v>
      </c>
      <c r="D16" s="29">
        <v>436</v>
      </c>
      <c r="E16" s="29">
        <v>448</v>
      </c>
      <c r="F16" s="125">
        <f t="shared" si="0"/>
        <v>441.33333333333331</v>
      </c>
      <c r="G16" s="169"/>
      <c r="H16" s="167"/>
      <c r="I16" s="117"/>
      <c r="J16" s="102">
        <v>50</v>
      </c>
      <c r="K16" s="29">
        <v>444</v>
      </c>
      <c r="L16" s="29">
        <v>448</v>
      </c>
      <c r="M16" s="29">
        <v>444</v>
      </c>
      <c r="N16" s="94">
        <f t="shared" si="1"/>
        <v>445.33333333333331</v>
      </c>
      <c r="O16" s="169"/>
      <c r="P16" s="167"/>
      <c r="R16" s="102">
        <v>50</v>
      </c>
      <c r="S16" s="29">
        <v>456</v>
      </c>
      <c r="T16" s="29">
        <v>440</v>
      </c>
      <c r="U16" s="29">
        <v>456</v>
      </c>
      <c r="V16" s="94">
        <f t="shared" si="2"/>
        <v>450.66666666666669</v>
      </c>
      <c r="W16" s="169"/>
      <c r="X16" s="167"/>
    </row>
    <row r="17" spans="2:24" x14ac:dyDescent="0.25">
      <c r="B17" s="102">
        <v>75</v>
      </c>
      <c r="C17" s="29">
        <v>744</v>
      </c>
      <c r="D17" s="29">
        <v>744</v>
      </c>
      <c r="E17" s="29">
        <v>752</v>
      </c>
      <c r="F17" s="125">
        <f t="shared" si="0"/>
        <v>746.66666666666663</v>
      </c>
      <c r="G17" s="169"/>
      <c r="H17" s="167"/>
      <c r="I17" s="117"/>
      <c r="J17" s="102">
        <v>75</v>
      </c>
      <c r="K17" s="29">
        <v>744</v>
      </c>
      <c r="L17" s="29">
        <v>752</v>
      </c>
      <c r="M17" s="29">
        <v>752</v>
      </c>
      <c r="N17" s="94">
        <f t="shared" si="1"/>
        <v>749.33333333333337</v>
      </c>
      <c r="O17" s="169"/>
      <c r="P17" s="167"/>
      <c r="R17" s="102">
        <v>75</v>
      </c>
      <c r="S17" s="29">
        <v>776</v>
      </c>
      <c r="T17" s="29">
        <v>752</v>
      </c>
      <c r="U17" s="29">
        <v>776</v>
      </c>
      <c r="V17" s="94">
        <f t="shared" si="2"/>
        <v>768</v>
      </c>
      <c r="W17" s="169"/>
      <c r="X17" s="167"/>
    </row>
    <row r="18" spans="2:24" x14ac:dyDescent="0.25">
      <c r="B18" s="102">
        <v>100</v>
      </c>
      <c r="C18" s="29">
        <v>1050</v>
      </c>
      <c r="D18" s="29">
        <v>1050</v>
      </c>
      <c r="E18" s="29">
        <v>1060</v>
      </c>
      <c r="F18" s="125">
        <f t="shared" si="0"/>
        <v>1053.3333333333333</v>
      </c>
      <c r="G18" s="169"/>
      <c r="H18" s="167"/>
      <c r="I18" s="117"/>
      <c r="J18" s="102">
        <v>100</v>
      </c>
      <c r="K18" s="29">
        <v>1060</v>
      </c>
      <c r="L18" s="29">
        <v>1060</v>
      </c>
      <c r="M18" s="29">
        <v>1060</v>
      </c>
      <c r="N18" s="94">
        <f t="shared" si="1"/>
        <v>1060</v>
      </c>
      <c r="O18" s="169"/>
      <c r="P18" s="167"/>
      <c r="R18" s="102">
        <v>100</v>
      </c>
      <c r="S18" s="29">
        <v>1090</v>
      </c>
      <c r="T18" s="29">
        <v>1060</v>
      </c>
      <c r="U18" s="29">
        <v>1060</v>
      </c>
      <c r="V18" s="94">
        <f t="shared" si="2"/>
        <v>1070</v>
      </c>
      <c r="W18" s="169"/>
      <c r="X18" s="167"/>
    </row>
    <row r="19" spans="2:24" x14ac:dyDescent="0.25">
      <c r="B19" s="102">
        <v>125</v>
      </c>
      <c r="C19" s="29">
        <v>1340</v>
      </c>
      <c r="D19" s="29">
        <v>1320</v>
      </c>
      <c r="E19" s="29">
        <v>1360</v>
      </c>
      <c r="F19" s="125">
        <f t="shared" si="0"/>
        <v>1340</v>
      </c>
      <c r="G19" s="169"/>
      <c r="H19" s="167"/>
      <c r="I19" s="117"/>
      <c r="J19" s="102">
        <v>125</v>
      </c>
      <c r="K19" s="29">
        <v>1360</v>
      </c>
      <c r="L19" s="29">
        <v>1340</v>
      </c>
      <c r="M19" s="29">
        <v>1360</v>
      </c>
      <c r="N19" s="94">
        <f t="shared" si="1"/>
        <v>1353.3333333333333</v>
      </c>
      <c r="O19" s="169"/>
      <c r="P19" s="167"/>
      <c r="R19" s="102">
        <v>125</v>
      </c>
      <c r="S19" s="29">
        <v>1400</v>
      </c>
      <c r="T19" s="29">
        <v>1360</v>
      </c>
      <c r="U19" s="29">
        <v>1360</v>
      </c>
      <c r="V19" s="94">
        <f t="shared" si="2"/>
        <v>1373.3333333333333</v>
      </c>
      <c r="W19" s="169"/>
      <c r="X19" s="167"/>
    </row>
    <row r="20" spans="2:24" x14ac:dyDescent="0.25">
      <c r="B20" s="102">
        <v>150</v>
      </c>
      <c r="C20" s="29">
        <v>1620</v>
      </c>
      <c r="D20" s="29">
        <v>1620</v>
      </c>
      <c r="E20" s="29">
        <v>1680</v>
      </c>
      <c r="F20" s="125">
        <f t="shared" si="0"/>
        <v>1640</v>
      </c>
      <c r="G20" s="169"/>
      <c r="H20" s="167"/>
      <c r="I20" s="117"/>
      <c r="J20" s="102">
        <v>150</v>
      </c>
      <c r="K20" s="29">
        <v>1640</v>
      </c>
      <c r="L20" s="29">
        <v>1640</v>
      </c>
      <c r="M20" s="29">
        <v>1660</v>
      </c>
      <c r="N20" s="94">
        <f t="shared" si="1"/>
        <v>1646.6666666666667</v>
      </c>
      <c r="O20" s="169"/>
      <c r="P20" s="167"/>
      <c r="R20" s="102">
        <v>150</v>
      </c>
      <c r="S20" s="29">
        <v>1680</v>
      </c>
      <c r="T20" s="29">
        <v>1660</v>
      </c>
      <c r="U20" s="29">
        <v>1680</v>
      </c>
      <c r="V20" s="94">
        <f t="shared" si="2"/>
        <v>1673.3333333333333</v>
      </c>
      <c r="W20" s="169"/>
      <c r="X20" s="167"/>
    </row>
    <row r="21" spans="2:24" x14ac:dyDescent="0.25">
      <c r="B21" s="102">
        <v>175</v>
      </c>
      <c r="C21" s="29">
        <v>1940</v>
      </c>
      <c r="D21" s="29">
        <v>1940</v>
      </c>
      <c r="E21" s="29">
        <v>1980</v>
      </c>
      <c r="F21" s="125">
        <f t="shared" si="0"/>
        <v>1953.3333333333333</v>
      </c>
      <c r="G21" s="169"/>
      <c r="H21" s="167"/>
      <c r="I21" s="117"/>
      <c r="J21" s="102">
        <v>175</v>
      </c>
      <c r="K21" s="29">
        <v>1980</v>
      </c>
      <c r="L21" s="29">
        <v>1960</v>
      </c>
      <c r="M21" s="29">
        <v>1980</v>
      </c>
      <c r="N21" s="94">
        <f t="shared" si="1"/>
        <v>1973.3333333333333</v>
      </c>
      <c r="O21" s="169"/>
      <c r="P21" s="167"/>
      <c r="R21" s="102">
        <v>175</v>
      </c>
      <c r="S21" s="29">
        <v>2000</v>
      </c>
      <c r="T21" s="29">
        <v>1960</v>
      </c>
      <c r="U21" s="29">
        <v>2000</v>
      </c>
      <c r="V21" s="94">
        <f t="shared" si="2"/>
        <v>1986.6666666666667</v>
      </c>
      <c r="W21" s="169"/>
      <c r="X21" s="167"/>
    </row>
    <row r="22" spans="2:24" x14ac:dyDescent="0.25">
      <c r="B22" s="102">
        <v>200</v>
      </c>
      <c r="C22" s="29">
        <v>2240</v>
      </c>
      <c r="D22" s="29">
        <v>2260</v>
      </c>
      <c r="E22" s="29">
        <v>2280</v>
      </c>
      <c r="F22" s="125">
        <f t="shared" si="0"/>
        <v>2260</v>
      </c>
      <c r="G22" s="169"/>
      <c r="H22" s="167"/>
      <c r="I22" s="117"/>
      <c r="J22" s="102">
        <v>200</v>
      </c>
      <c r="K22" s="29">
        <v>2260</v>
      </c>
      <c r="L22" s="29">
        <v>2260</v>
      </c>
      <c r="M22" s="29">
        <v>2280</v>
      </c>
      <c r="N22" s="94">
        <f t="shared" si="1"/>
        <v>2266.6666666666665</v>
      </c>
      <c r="O22" s="169"/>
      <c r="P22" s="167"/>
      <c r="R22" s="102">
        <v>200</v>
      </c>
      <c r="S22" s="29">
        <v>2340</v>
      </c>
      <c r="T22" s="29">
        <v>2280</v>
      </c>
      <c r="U22" s="29">
        <v>2300</v>
      </c>
      <c r="V22" s="94">
        <f t="shared" si="2"/>
        <v>2306.6666666666665</v>
      </c>
      <c r="W22" s="169"/>
      <c r="X22" s="167"/>
    </row>
    <row r="23" spans="2:24" x14ac:dyDescent="0.25">
      <c r="B23" s="103">
        <v>225</v>
      </c>
      <c r="C23" s="29">
        <v>2560</v>
      </c>
      <c r="D23" s="29">
        <v>2540</v>
      </c>
      <c r="E23" s="29">
        <v>2580</v>
      </c>
      <c r="F23" s="125">
        <f t="shared" si="0"/>
        <v>2560</v>
      </c>
      <c r="G23" s="169"/>
      <c r="H23" s="167"/>
      <c r="I23" s="117"/>
      <c r="J23" s="103">
        <v>225</v>
      </c>
      <c r="K23" s="29">
        <v>2560</v>
      </c>
      <c r="L23" s="29">
        <v>2560</v>
      </c>
      <c r="M23" s="29">
        <v>2580</v>
      </c>
      <c r="N23" s="94">
        <f t="shared" si="1"/>
        <v>2566.6666666666665</v>
      </c>
      <c r="O23" s="169"/>
      <c r="P23" s="167"/>
      <c r="R23" s="103">
        <v>225</v>
      </c>
      <c r="S23" s="29">
        <v>2660</v>
      </c>
      <c r="T23" s="29">
        <v>2600</v>
      </c>
      <c r="U23" s="29">
        <v>2600</v>
      </c>
      <c r="V23" s="94">
        <f t="shared" si="2"/>
        <v>2620</v>
      </c>
      <c r="W23" s="169"/>
      <c r="X23" s="167"/>
    </row>
    <row r="24" spans="2:24" ht="15.75" thickBot="1" x14ac:dyDescent="0.3">
      <c r="B24" s="104">
        <v>250</v>
      </c>
      <c r="C24" s="33">
        <v>2840</v>
      </c>
      <c r="D24" s="33">
        <v>2840</v>
      </c>
      <c r="E24" s="33">
        <v>2880</v>
      </c>
      <c r="F24" s="126">
        <f t="shared" si="0"/>
        <v>2853.3333333333335</v>
      </c>
      <c r="G24" s="169"/>
      <c r="H24" s="167"/>
      <c r="I24" s="117"/>
      <c r="J24" s="104">
        <v>250</v>
      </c>
      <c r="K24" s="33">
        <v>2880</v>
      </c>
      <c r="L24" s="33">
        <v>2880</v>
      </c>
      <c r="M24" s="33">
        <v>2900</v>
      </c>
      <c r="N24" s="96">
        <f t="shared" si="1"/>
        <v>2886.6666666666665</v>
      </c>
      <c r="O24" s="169"/>
      <c r="P24" s="167"/>
      <c r="R24" s="104">
        <v>250</v>
      </c>
      <c r="S24" s="33">
        <v>2960</v>
      </c>
      <c r="T24" s="33">
        <v>2880</v>
      </c>
      <c r="U24" s="33">
        <v>2900</v>
      </c>
      <c r="V24" s="96">
        <f t="shared" si="2"/>
        <v>2913.3333333333335</v>
      </c>
      <c r="W24" s="169"/>
      <c r="X24" s="167"/>
    </row>
    <row r="25" spans="2:24" x14ac:dyDescent="0.25">
      <c r="B25" s="101">
        <v>25</v>
      </c>
      <c r="C25" s="27">
        <v>140</v>
      </c>
      <c r="D25" s="27">
        <v>146</v>
      </c>
      <c r="E25" s="27">
        <v>144</v>
      </c>
      <c r="F25" s="124">
        <f t="shared" si="0"/>
        <v>143.33333333333334</v>
      </c>
      <c r="G25" s="168" t="s">
        <v>77</v>
      </c>
      <c r="H25" s="170">
        <v>0.08</v>
      </c>
      <c r="I25" s="117"/>
      <c r="J25" s="101">
        <v>25</v>
      </c>
      <c r="K25" s="27">
        <v>150</v>
      </c>
      <c r="L25" s="27">
        <v>146</v>
      </c>
      <c r="M25" s="27">
        <v>146</v>
      </c>
      <c r="N25" s="93">
        <f t="shared" si="1"/>
        <v>147.33333333333334</v>
      </c>
      <c r="O25" s="168" t="s">
        <v>77</v>
      </c>
      <c r="P25" s="170">
        <v>0.08</v>
      </c>
      <c r="R25" s="101">
        <v>25</v>
      </c>
      <c r="S25" s="27">
        <v>154</v>
      </c>
      <c r="T25" s="27">
        <v>158</v>
      </c>
      <c r="U25" s="27">
        <v>158</v>
      </c>
      <c r="V25" s="93">
        <f t="shared" si="2"/>
        <v>156.66666666666666</v>
      </c>
      <c r="W25" s="168" t="s">
        <v>77</v>
      </c>
      <c r="X25" s="170">
        <v>0.08</v>
      </c>
    </row>
    <row r="26" spans="2:24" x14ac:dyDescent="0.25">
      <c r="B26" s="102">
        <v>50</v>
      </c>
      <c r="C26" s="29">
        <v>436</v>
      </c>
      <c r="D26" s="29">
        <v>436</v>
      </c>
      <c r="E26" s="29">
        <v>440</v>
      </c>
      <c r="F26" s="125">
        <f t="shared" si="0"/>
        <v>437.33333333333331</v>
      </c>
      <c r="G26" s="169"/>
      <c r="H26" s="167"/>
      <c r="I26" s="117"/>
      <c r="J26" s="102">
        <v>50</v>
      </c>
      <c r="K26" s="29">
        <v>444</v>
      </c>
      <c r="L26" s="29">
        <v>444</v>
      </c>
      <c r="M26" s="29">
        <v>440</v>
      </c>
      <c r="N26" s="94">
        <f t="shared" si="1"/>
        <v>442.66666666666669</v>
      </c>
      <c r="O26" s="169"/>
      <c r="P26" s="167"/>
      <c r="R26" s="102">
        <v>50</v>
      </c>
      <c r="S26" s="29">
        <v>468</v>
      </c>
      <c r="T26" s="29">
        <v>500</v>
      </c>
      <c r="U26" s="29">
        <v>464</v>
      </c>
      <c r="V26" s="94">
        <f t="shared" si="2"/>
        <v>477.33333333333331</v>
      </c>
      <c r="W26" s="169"/>
      <c r="X26" s="167"/>
    </row>
    <row r="27" spans="2:24" x14ac:dyDescent="0.25">
      <c r="B27" s="102">
        <v>75</v>
      </c>
      <c r="C27" s="29">
        <v>744</v>
      </c>
      <c r="D27" s="29">
        <v>744</v>
      </c>
      <c r="E27" s="29">
        <v>744</v>
      </c>
      <c r="F27" s="125">
        <f t="shared" si="0"/>
        <v>744</v>
      </c>
      <c r="G27" s="169"/>
      <c r="H27" s="167"/>
      <c r="I27" s="117"/>
      <c r="J27" s="102">
        <v>75</v>
      </c>
      <c r="K27" s="29">
        <v>744</v>
      </c>
      <c r="L27" s="29">
        <v>744</v>
      </c>
      <c r="M27" s="29">
        <v>744</v>
      </c>
      <c r="N27" s="94">
        <f t="shared" si="1"/>
        <v>744</v>
      </c>
      <c r="O27" s="169"/>
      <c r="P27" s="167"/>
      <c r="R27" s="102">
        <v>75</v>
      </c>
      <c r="S27" s="29">
        <v>792</v>
      </c>
      <c r="T27" s="29">
        <v>848</v>
      </c>
      <c r="U27" s="29">
        <v>776</v>
      </c>
      <c r="V27" s="94">
        <f t="shared" si="2"/>
        <v>805.33333333333337</v>
      </c>
      <c r="W27" s="169"/>
      <c r="X27" s="167"/>
    </row>
    <row r="28" spans="2:24" x14ac:dyDescent="0.25">
      <c r="B28" s="102">
        <v>100</v>
      </c>
      <c r="C28" s="29">
        <v>1040</v>
      </c>
      <c r="D28" s="29">
        <v>1040</v>
      </c>
      <c r="E28" s="29">
        <v>1050</v>
      </c>
      <c r="F28" s="125">
        <f t="shared" si="0"/>
        <v>1043.3333333333333</v>
      </c>
      <c r="G28" s="169"/>
      <c r="H28" s="167"/>
      <c r="I28" s="117"/>
      <c r="J28" s="102">
        <v>100</v>
      </c>
      <c r="K28" s="29">
        <v>1050</v>
      </c>
      <c r="L28" s="29">
        <v>1050</v>
      </c>
      <c r="M28" s="29">
        <v>1060</v>
      </c>
      <c r="N28" s="94">
        <f t="shared" si="1"/>
        <v>1053.3333333333333</v>
      </c>
      <c r="O28" s="169"/>
      <c r="P28" s="167"/>
      <c r="R28" s="102">
        <v>100</v>
      </c>
      <c r="S28" s="29">
        <v>1060</v>
      </c>
      <c r="T28" s="29">
        <v>1190</v>
      </c>
      <c r="U28" s="29">
        <v>1100</v>
      </c>
      <c r="V28" s="94">
        <f t="shared" si="2"/>
        <v>1116.6666666666667</v>
      </c>
      <c r="W28" s="169"/>
      <c r="X28" s="167"/>
    </row>
    <row r="29" spans="2:24" x14ac:dyDescent="0.25">
      <c r="B29" s="102">
        <v>125</v>
      </c>
      <c r="C29" s="29">
        <v>1320</v>
      </c>
      <c r="D29" s="29">
        <v>1350</v>
      </c>
      <c r="E29" s="29">
        <v>1320</v>
      </c>
      <c r="F29" s="125">
        <f t="shared" si="0"/>
        <v>1330</v>
      </c>
      <c r="G29" s="169"/>
      <c r="H29" s="167"/>
      <c r="I29" s="117"/>
      <c r="J29" s="102">
        <v>125</v>
      </c>
      <c r="K29" s="29">
        <v>1340</v>
      </c>
      <c r="L29" s="29">
        <v>1340</v>
      </c>
      <c r="M29" s="29">
        <v>1340</v>
      </c>
      <c r="N29" s="94">
        <f t="shared" si="1"/>
        <v>1340</v>
      </c>
      <c r="O29" s="169"/>
      <c r="P29" s="167"/>
      <c r="R29" s="102">
        <v>125</v>
      </c>
      <c r="S29" s="29">
        <v>1340</v>
      </c>
      <c r="T29" s="29">
        <v>1520</v>
      </c>
      <c r="U29" s="29">
        <v>1400</v>
      </c>
      <c r="V29" s="94">
        <f t="shared" si="2"/>
        <v>1420</v>
      </c>
      <c r="W29" s="169"/>
      <c r="X29" s="167"/>
    </row>
    <row r="30" spans="2:24" x14ac:dyDescent="0.25">
      <c r="B30" s="102">
        <v>150</v>
      </c>
      <c r="C30" s="29">
        <v>1620</v>
      </c>
      <c r="D30" s="29">
        <v>1600</v>
      </c>
      <c r="E30" s="29">
        <v>1640</v>
      </c>
      <c r="F30" s="125">
        <f t="shared" si="0"/>
        <v>1620</v>
      </c>
      <c r="G30" s="169"/>
      <c r="H30" s="167"/>
      <c r="I30" s="117"/>
      <c r="J30" s="102">
        <v>150</v>
      </c>
      <c r="K30" s="29">
        <v>1640</v>
      </c>
      <c r="L30" s="29">
        <v>1620</v>
      </c>
      <c r="M30" s="29">
        <v>1640</v>
      </c>
      <c r="N30" s="94">
        <f t="shared" si="1"/>
        <v>1633.3333333333333</v>
      </c>
      <c r="O30" s="169"/>
      <c r="P30" s="167"/>
      <c r="R30" s="102">
        <v>150</v>
      </c>
      <c r="S30" s="29">
        <v>1640</v>
      </c>
      <c r="T30" s="29">
        <v>1840</v>
      </c>
      <c r="U30" s="29">
        <v>1700</v>
      </c>
      <c r="V30" s="94">
        <f t="shared" si="2"/>
        <v>1726.6666666666667</v>
      </c>
      <c r="W30" s="169"/>
      <c r="X30" s="167"/>
    </row>
    <row r="31" spans="2:24" x14ac:dyDescent="0.25">
      <c r="B31" s="102">
        <v>175</v>
      </c>
      <c r="C31" s="29">
        <v>1920</v>
      </c>
      <c r="D31" s="29">
        <v>1900</v>
      </c>
      <c r="E31" s="29">
        <v>1940</v>
      </c>
      <c r="F31" s="125">
        <f t="shared" si="0"/>
        <v>1920</v>
      </c>
      <c r="G31" s="169"/>
      <c r="H31" s="167"/>
      <c r="I31" s="117"/>
      <c r="J31" s="102">
        <v>175</v>
      </c>
      <c r="K31" s="29">
        <v>1960</v>
      </c>
      <c r="L31" s="29">
        <v>1940</v>
      </c>
      <c r="M31" s="29">
        <v>1940</v>
      </c>
      <c r="N31" s="94">
        <f t="shared" si="1"/>
        <v>1946.6666666666667</v>
      </c>
      <c r="O31" s="169"/>
      <c r="P31" s="167"/>
      <c r="R31" s="102">
        <v>175</v>
      </c>
      <c r="S31" s="29">
        <v>1960</v>
      </c>
      <c r="T31" s="29">
        <v>2200</v>
      </c>
      <c r="U31" s="29">
        <v>2020</v>
      </c>
      <c r="V31" s="94">
        <f t="shared" si="2"/>
        <v>2060</v>
      </c>
      <c r="W31" s="169"/>
      <c r="X31" s="167"/>
    </row>
    <row r="32" spans="2:24" x14ac:dyDescent="0.25">
      <c r="B32" s="102">
        <v>200</v>
      </c>
      <c r="C32" s="29">
        <v>2220</v>
      </c>
      <c r="D32" s="29">
        <v>2200</v>
      </c>
      <c r="E32" s="29">
        <v>2240</v>
      </c>
      <c r="F32" s="125">
        <f t="shared" si="0"/>
        <v>2220</v>
      </c>
      <c r="G32" s="169"/>
      <c r="H32" s="167"/>
      <c r="I32" s="117"/>
      <c r="J32" s="102">
        <v>200</v>
      </c>
      <c r="K32" s="29">
        <v>2240</v>
      </c>
      <c r="L32" s="29">
        <v>2240</v>
      </c>
      <c r="M32" s="29">
        <v>2240</v>
      </c>
      <c r="N32" s="94">
        <f t="shared" si="1"/>
        <v>2240</v>
      </c>
      <c r="O32" s="169"/>
      <c r="P32" s="167"/>
      <c r="R32" s="102">
        <v>200</v>
      </c>
      <c r="S32" s="29">
        <v>2260</v>
      </c>
      <c r="T32" s="29">
        <v>2520</v>
      </c>
      <c r="U32" s="29">
        <v>2340</v>
      </c>
      <c r="V32" s="94">
        <f t="shared" si="2"/>
        <v>2373.3333333333335</v>
      </c>
      <c r="W32" s="169"/>
      <c r="X32" s="167"/>
    </row>
    <row r="33" spans="2:24" x14ac:dyDescent="0.25">
      <c r="B33" s="103">
        <v>225</v>
      </c>
      <c r="C33" s="29">
        <v>2540</v>
      </c>
      <c r="D33" s="29">
        <v>2520</v>
      </c>
      <c r="E33" s="29">
        <v>2540</v>
      </c>
      <c r="F33" s="125">
        <f t="shared" si="0"/>
        <v>2533.3333333333335</v>
      </c>
      <c r="G33" s="169"/>
      <c r="H33" s="167"/>
      <c r="I33" s="117"/>
      <c r="J33" s="103">
        <v>225</v>
      </c>
      <c r="K33" s="29">
        <v>2540</v>
      </c>
      <c r="L33" s="29">
        <v>2560</v>
      </c>
      <c r="M33" s="29">
        <v>2560</v>
      </c>
      <c r="N33" s="94">
        <f t="shared" si="1"/>
        <v>2553.3333333333335</v>
      </c>
      <c r="O33" s="169"/>
      <c r="P33" s="167"/>
      <c r="R33" s="103">
        <v>225</v>
      </c>
      <c r="S33" s="29">
        <v>2580</v>
      </c>
      <c r="T33" s="29">
        <v>2860</v>
      </c>
      <c r="U33" s="29">
        <v>2640</v>
      </c>
      <c r="V33" s="94">
        <f t="shared" si="2"/>
        <v>2693.3333333333335</v>
      </c>
      <c r="W33" s="169"/>
      <c r="X33" s="167"/>
    </row>
    <row r="34" spans="2:24" ht="15.75" thickBot="1" x14ac:dyDescent="0.3">
      <c r="B34" s="104">
        <v>250</v>
      </c>
      <c r="C34" s="30">
        <v>2820</v>
      </c>
      <c r="D34" s="30">
        <v>2820</v>
      </c>
      <c r="E34" s="30">
        <v>2840</v>
      </c>
      <c r="F34" s="126">
        <f t="shared" si="0"/>
        <v>2826.6666666666665</v>
      </c>
      <c r="G34" s="174"/>
      <c r="H34" s="175"/>
      <c r="I34" s="117"/>
      <c r="J34" s="104">
        <v>250</v>
      </c>
      <c r="K34" s="30">
        <v>2840</v>
      </c>
      <c r="L34" s="30">
        <v>2880</v>
      </c>
      <c r="M34" s="30">
        <v>2860</v>
      </c>
      <c r="N34" s="96">
        <f t="shared" si="1"/>
        <v>2860</v>
      </c>
      <c r="O34" s="174"/>
      <c r="P34" s="175"/>
      <c r="R34" s="104">
        <v>250</v>
      </c>
      <c r="S34" s="30">
        <v>2860</v>
      </c>
      <c r="T34" s="30">
        <v>3180</v>
      </c>
      <c r="U34" s="30">
        <v>2960</v>
      </c>
      <c r="V34" s="96">
        <f t="shared" si="2"/>
        <v>3000</v>
      </c>
      <c r="W34" s="174"/>
      <c r="X34" s="175"/>
    </row>
    <row r="35" spans="2:24" x14ac:dyDescent="0.25">
      <c r="B35" s="105"/>
      <c r="C35" s="19"/>
      <c r="D35" s="19"/>
      <c r="E35" s="19"/>
      <c r="F35" s="19"/>
      <c r="G35" s="19"/>
      <c r="H35" s="106"/>
      <c r="J35" s="105"/>
      <c r="K35" s="19"/>
      <c r="L35" s="19"/>
      <c r="M35" s="19"/>
      <c r="N35" s="19"/>
      <c r="O35" s="19"/>
      <c r="P35" s="106"/>
      <c r="R35" s="105"/>
      <c r="S35" s="19"/>
      <c r="T35" s="19"/>
      <c r="U35" s="19"/>
      <c r="V35" s="19"/>
      <c r="W35" s="19"/>
      <c r="X35" s="106"/>
    </row>
    <row r="36" spans="2:24" s="134" customFormat="1" x14ac:dyDescent="0.25">
      <c r="B36" s="57" t="s">
        <v>5</v>
      </c>
      <c r="C36" s="73" t="s">
        <v>82</v>
      </c>
      <c r="D36" s="78" t="s">
        <v>135</v>
      </c>
      <c r="E36" s="73" t="s">
        <v>83</v>
      </c>
      <c r="F36" s="78" t="s">
        <v>136</v>
      </c>
      <c r="G36" s="73" t="s">
        <v>84</v>
      </c>
      <c r="H36" s="133" t="s">
        <v>137</v>
      </c>
      <c r="J36" s="57" t="s">
        <v>5</v>
      </c>
      <c r="K36" s="73" t="s">
        <v>132</v>
      </c>
      <c r="L36" s="78" t="s">
        <v>135</v>
      </c>
      <c r="M36" s="73" t="s">
        <v>134</v>
      </c>
      <c r="N36" s="78" t="s">
        <v>136</v>
      </c>
      <c r="O36" s="73" t="s">
        <v>133</v>
      </c>
      <c r="P36" s="133" t="s">
        <v>137</v>
      </c>
      <c r="R36" s="57" t="s">
        <v>5</v>
      </c>
      <c r="S36" s="73" t="s">
        <v>132</v>
      </c>
      <c r="T36" s="78" t="s">
        <v>135</v>
      </c>
      <c r="U36" s="73" t="s">
        <v>132</v>
      </c>
      <c r="V36" s="78" t="s">
        <v>136</v>
      </c>
      <c r="W36" s="73" t="s">
        <v>133</v>
      </c>
      <c r="X36" s="133" t="s">
        <v>137</v>
      </c>
    </row>
    <row r="37" spans="2:24" x14ac:dyDescent="0.25">
      <c r="B37" s="103">
        <v>25</v>
      </c>
      <c r="C37" s="131">
        <v>148</v>
      </c>
      <c r="D37" s="98">
        <f>_xlfn.STDEV.P(C5:E5)</f>
        <v>0</v>
      </c>
      <c r="E37" s="131">
        <v>144.66666666666666</v>
      </c>
      <c r="F37" s="98">
        <f>_xlfn.STDEV.P(C15:E15)</f>
        <v>0.94280904158206336</v>
      </c>
      <c r="G37" s="131">
        <v>143.33333333333334</v>
      </c>
      <c r="H37" s="120">
        <f>_xlfn.STDEV.P(C25:E25)</f>
        <v>2.4944382578492941</v>
      </c>
      <c r="J37" s="103">
        <v>25</v>
      </c>
      <c r="K37" s="131">
        <v>147.33333333333334</v>
      </c>
      <c r="L37" s="98">
        <f>_xlfn.STDEV.P(K5:M5)</f>
        <v>4.7140452079103161</v>
      </c>
      <c r="M37" s="131">
        <v>147.33333333333334</v>
      </c>
      <c r="N37" s="98">
        <f>_xlfn.STDEV.P(K15:M15)</f>
        <v>3.7712361663282534</v>
      </c>
      <c r="O37" s="131">
        <v>147.33333333333334</v>
      </c>
      <c r="P37" s="120">
        <f>_xlfn.STDEV.P(K25:M25)</f>
        <v>1.8856180831641267</v>
      </c>
      <c r="R37" s="103">
        <v>25</v>
      </c>
      <c r="S37" s="118">
        <v>154</v>
      </c>
      <c r="T37" s="98">
        <f>_xlfn.STDEV.P(S5:U5)</f>
        <v>7.4833147735478827</v>
      </c>
      <c r="U37" s="118">
        <v>149.33333333333334</v>
      </c>
      <c r="V37" s="98">
        <f>_xlfn.STDEV.P(S15:U15)</f>
        <v>2.4944382578492941</v>
      </c>
      <c r="W37" s="118">
        <v>156.66666666666666</v>
      </c>
      <c r="X37" s="120">
        <f>_xlfn.STDEV.P(S25:U25)</f>
        <v>1.8856180831641267</v>
      </c>
    </row>
    <row r="38" spans="2:24" x14ac:dyDescent="0.25">
      <c r="B38" s="103">
        <v>50</v>
      </c>
      <c r="C38" s="131">
        <v>449.33333333333331</v>
      </c>
      <c r="D38" s="98">
        <f t="shared" ref="D38:D46" si="3">_xlfn.STDEV.P(C6:E6)</f>
        <v>7.5424723326565069</v>
      </c>
      <c r="E38" s="131">
        <v>441.33333333333331</v>
      </c>
      <c r="F38" s="98">
        <f t="shared" ref="F38:F46" si="4">_xlfn.STDEV.P(C16:E16)</f>
        <v>4.9888765156985881</v>
      </c>
      <c r="G38" s="131">
        <v>437.33333333333331</v>
      </c>
      <c r="H38" s="120">
        <f t="shared" ref="H38:H46" si="5">_xlfn.STDEV.P(C26:E26)</f>
        <v>1.8856180831641267</v>
      </c>
      <c r="J38" s="103">
        <v>50</v>
      </c>
      <c r="K38" s="131">
        <v>449.33333333333331</v>
      </c>
      <c r="L38" s="98">
        <f t="shared" ref="L38:L46" si="6">_xlfn.STDEV.P(K6:M6)</f>
        <v>3.7712361663282534</v>
      </c>
      <c r="M38" s="131">
        <v>445.33333333333331</v>
      </c>
      <c r="N38" s="98">
        <f t="shared" ref="N38:N46" si="7">_xlfn.STDEV.P(K16:M16)</f>
        <v>1.8856180831641267</v>
      </c>
      <c r="O38" s="131">
        <v>442.66666666666669</v>
      </c>
      <c r="P38" s="120">
        <f t="shared" ref="P38:P46" si="8">_xlfn.STDEV.P(K26:M26)</f>
        <v>1.8856180831641267</v>
      </c>
      <c r="R38" s="103">
        <v>50</v>
      </c>
      <c r="S38" s="118">
        <v>461.33333333333331</v>
      </c>
      <c r="T38" s="98">
        <f t="shared" ref="T38:T46" si="9">_xlfn.STDEV.P(S6:U6)</f>
        <v>9.9777530313971763</v>
      </c>
      <c r="U38" s="118">
        <v>450.66666666666669</v>
      </c>
      <c r="V38" s="98">
        <f t="shared" ref="V38:V46" si="10">_xlfn.STDEV.P(S16:U16)</f>
        <v>7.5424723326565069</v>
      </c>
      <c r="W38" s="118">
        <v>477.33333333333331</v>
      </c>
      <c r="X38" s="120">
        <f t="shared" ref="X38:X46" si="11">_xlfn.STDEV.P(S26:U26)</f>
        <v>16.110727964792762</v>
      </c>
    </row>
    <row r="39" spans="2:24" x14ac:dyDescent="0.25">
      <c r="B39" s="103">
        <v>75</v>
      </c>
      <c r="C39" s="131">
        <v>754.66666666666663</v>
      </c>
      <c r="D39" s="98">
        <f t="shared" si="3"/>
        <v>15.084944665313014</v>
      </c>
      <c r="E39" s="131">
        <v>746.66666666666663</v>
      </c>
      <c r="F39" s="98">
        <f t="shared" si="4"/>
        <v>3.7712361663282534</v>
      </c>
      <c r="G39" s="131">
        <v>744</v>
      </c>
      <c r="H39" s="120">
        <f t="shared" si="5"/>
        <v>0</v>
      </c>
      <c r="J39" s="103">
        <v>75</v>
      </c>
      <c r="K39" s="131">
        <v>760</v>
      </c>
      <c r="L39" s="98">
        <f t="shared" si="6"/>
        <v>6.5319726474218083</v>
      </c>
      <c r="M39" s="131">
        <v>749.33333333333337</v>
      </c>
      <c r="N39" s="98">
        <f t="shared" si="7"/>
        <v>3.7712361663282534</v>
      </c>
      <c r="O39" s="131">
        <v>744</v>
      </c>
      <c r="P39" s="120">
        <f t="shared" si="8"/>
        <v>0</v>
      </c>
      <c r="R39" s="103">
        <v>75</v>
      </c>
      <c r="S39" s="118">
        <v>789.33333333333337</v>
      </c>
      <c r="T39" s="98">
        <f t="shared" si="9"/>
        <v>13.59738536958076</v>
      </c>
      <c r="U39" s="118">
        <v>768</v>
      </c>
      <c r="V39" s="98">
        <f t="shared" si="10"/>
        <v>11.313708498984761</v>
      </c>
      <c r="W39" s="118">
        <v>805.33333333333337</v>
      </c>
      <c r="X39" s="120">
        <f>_xlfn.STDEV.P(S27:U27)</f>
        <v>30.8688984074406</v>
      </c>
    </row>
    <row r="40" spans="2:24" x14ac:dyDescent="0.25">
      <c r="B40" s="103">
        <v>100</v>
      </c>
      <c r="C40" s="131">
        <v>1070</v>
      </c>
      <c r="D40" s="98">
        <f t="shared" si="3"/>
        <v>14.142135623730951</v>
      </c>
      <c r="E40" s="131">
        <v>1053.3333333333333</v>
      </c>
      <c r="F40" s="98">
        <f t="shared" si="4"/>
        <v>4.7140452079103161</v>
      </c>
      <c r="G40" s="131">
        <v>1043.3333333333333</v>
      </c>
      <c r="H40" s="120">
        <f t="shared" si="5"/>
        <v>4.7140452079103161</v>
      </c>
      <c r="J40" s="103">
        <v>100</v>
      </c>
      <c r="K40" s="131">
        <v>1066.6666666666667</v>
      </c>
      <c r="L40" s="98">
        <f t="shared" si="6"/>
        <v>9.4280904158206322</v>
      </c>
      <c r="M40" s="131">
        <v>1060</v>
      </c>
      <c r="N40" s="98">
        <f t="shared" si="7"/>
        <v>0</v>
      </c>
      <c r="O40" s="131">
        <v>1053.3333333333333</v>
      </c>
      <c r="P40" s="120">
        <f t="shared" si="8"/>
        <v>4.7140452079103161</v>
      </c>
      <c r="R40" s="103">
        <v>100</v>
      </c>
      <c r="S40" s="118">
        <v>1103.3333333333333</v>
      </c>
      <c r="T40" s="98">
        <f t="shared" si="9"/>
        <v>28.674417556808756</v>
      </c>
      <c r="U40" s="118">
        <v>1070</v>
      </c>
      <c r="V40" s="98">
        <f t="shared" si="10"/>
        <v>14.142135623730951</v>
      </c>
      <c r="W40" s="118">
        <v>1116.6666666666667</v>
      </c>
      <c r="X40" s="120">
        <f t="shared" si="11"/>
        <v>54.365021434333642</v>
      </c>
    </row>
    <row r="41" spans="2:24" x14ac:dyDescent="0.25">
      <c r="B41" s="103">
        <v>125</v>
      </c>
      <c r="C41" s="131">
        <v>1360</v>
      </c>
      <c r="D41" s="98">
        <f t="shared" si="3"/>
        <v>28.284271247461902</v>
      </c>
      <c r="E41" s="131">
        <v>1340</v>
      </c>
      <c r="F41" s="98">
        <f t="shared" si="4"/>
        <v>16.329931618554522</v>
      </c>
      <c r="G41" s="131">
        <v>1330</v>
      </c>
      <c r="H41" s="120">
        <f t="shared" si="5"/>
        <v>14.142135623730951</v>
      </c>
      <c r="J41" s="103">
        <v>125</v>
      </c>
      <c r="K41" s="131">
        <v>1366.6666666666667</v>
      </c>
      <c r="L41" s="98">
        <f t="shared" si="6"/>
        <v>9.4280904158206322</v>
      </c>
      <c r="M41" s="131">
        <v>1353.3333333333333</v>
      </c>
      <c r="N41" s="98">
        <f t="shared" si="7"/>
        <v>9.4280904158206322</v>
      </c>
      <c r="O41" s="131">
        <v>1340</v>
      </c>
      <c r="P41" s="120">
        <f t="shared" si="8"/>
        <v>0</v>
      </c>
      <c r="R41" s="103">
        <v>125</v>
      </c>
      <c r="S41" s="118">
        <v>1413.3333333333333</v>
      </c>
      <c r="T41" s="98">
        <f>_xlfn.STDEV.P(S9:U9)</f>
        <v>49.888765156985883</v>
      </c>
      <c r="U41" s="118">
        <v>1373.3333333333333</v>
      </c>
      <c r="V41" s="98">
        <f t="shared" si="10"/>
        <v>18.856180831641268</v>
      </c>
      <c r="W41" s="118">
        <v>1420</v>
      </c>
      <c r="X41" s="120">
        <f t="shared" si="11"/>
        <v>74.833147735478832</v>
      </c>
    </row>
    <row r="42" spans="2:24" x14ac:dyDescent="0.25">
      <c r="B42" s="103">
        <v>150</v>
      </c>
      <c r="C42" s="131">
        <v>1673.3333333333333</v>
      </c>
      <c r="D42" s="98">
        <f t="shared" si="3"/>
        <v>33.993463423951894</v>
      </c>
      <c r="E42" s="131">
        <v>1640</v>
      </c>
      <c r="F42" s="98">
        <f t="shared" si="4"/>
        <v>28.284271247461902</v>
      </c>
      <c r="G42" s="131">
        <v>1620</v>
      </c>
      <c r="H42" s="120">
        <f t="shared" si="5"/>
        <v>16.329931618554522</v>
      </c>
      <c r="J42" s="103">
        <v>150</v>
      </c>
      <c r="K42" s="131">
        <v>1680</v>
      </c>
      <c r="L42" s="98">
        <f t="shared" si="6"/>
        <v>0</v>
      </c>
      <c r="M42" s="131">
        <v>1646.6666666666667</v>
      </c>
      <c r="N42" s="98">
        <f t="shared" si="7"/>
        <v>9.4280904158206322</v>
      </c>
      <c r="O42" s="131">
        <v>1633.3333333333333</v>
      </c>
      <c r="P42" s="120">
        <f>_xlfn.STDEV.P(K30:M30)</f>
        <v>9.4280904158206322</v>
      </c>
      <c r="R42" s="103">
        <v>150</v>
      </c>
      <c r="S42" s="118">
        <v>1733.3333333333333</v>
      </c>
      <c r="T42" s="98">
        <f t="shared" si="9"/>
        <v>49.888765156985883</v>
      </c>
      <c r="U42" s="118">
        <v>1673.3333333333333</v>
      </c>
      <c r="V42" s="98">
        <f t="shared" si="10"/>
        <v>9.4280904158206322</v>
      </c>
      <c r="W42" s="118">
        <v>1726.6666666666667</v>
      </c>
      <c r="X42" s="120">
        <f>_xlfn.STDEV.P(S30:U30)</f>
        <v>83.798700599843571</v>
      </c>
    </row>
    <row r="43" spans="2:24" x14ac:dyDescent="0.25">
      <c r="B43" s="103">
        <v>175</v>
      </c>
      <c r="C43" s="131">
        <v>1986.6666666666667</v>
      </c>
      <c r="D43" s="98">
        <f t="shared" si="3"/>
        <v>24.944382578492945</v>
      </c>
      <c r="E43" s="131">
        <v>1953.3333333333333</v>
      </c>
      <c r="F43" s="98">
        <f t="shared" si="4"/>
        <v>18.856180831641268</v>
      </c>
      <c r="G43" s="131">
        <v>1920</v>
      </c>
      <c r="H43" s="120">
        <f t="shared" si="5"/>
        <v>16.329931618554522</v>
      </c>
      <c r="J43" s="103">
        <v>175</v>
      </c>
      <c r="K43" s="131">
        <v>1993.3333333333333</v>
      </c>
      <c r="L43" s="98">
        <f t="shared" si="6"/>
        <v>9.4280904158206322</v>
      </c>
      <c r="M43" s="131">
        <v>1973.3333333333333</v>
      </c>
      <c r="N43" s="98">
        <f>_xlfn.STDEV.P(K21:M21)</f>
        <v>9.4280904158206322</v>
      </c>
      <c r="O43" s="131">
        <v>1946.6666666666667</v>
      </c>
      <c r="P43" s="120">
        <f t="shared" si="8"/>
        <v>9.4280904158206322</v>
      </c>
      <c r="R43" s="103">
        <v>175</v>
      </c>
      <c r="S43" s="118">
        <v>2053.3333333333335</v>
      </c>
      <c r="T43" s="98">
        <f t="shared" si="9"/>
        <v>49.88876515698589</v>
      </c>
      <c r="U43" s="118">
        <v>1986.6666666666667</v>
      </c>
      <c r="V43" s="98">
        <f>_xlfn.STDEV.P(S21:U21)</f>
        <v>18.856180831641268</v>
      </c>
      <c r="W43" s="118">
        <v>2060</v>
      </c>
      <c r="X43" s="120">
        <f t="shared" si="11"/>
        <v>101.9803902718557</v>
      </c>
    </row>
    <row r="44" spans="2:24" x14ac:dyDescent="0.25">
      <c r="B44" s="103">
        <v>200</v>
      </c>
      <c r="C44" s="131">
        <v>2286.6666666666665</v>
      </c>
      <c r="D44" s="98">
        <f t="shared" si="3"/>
        <v>24.944382578492945</v>
      </c>
      <c r="E44" s="131">
        <v>2260</v>
      </c>
      <c r="F44" s="98">
        <f t="shared" si="4"/>
        <v>16.329931618554522</v>
      </c>
      <c r="G44" s="131">
        <v>2220</v>
      </c>
      <c r="H44" s="120">
        <f t="shared" si="5"/>
        <v>16.329931618554522</v>
      </c>
      <c r="J44" s="103">
        <v>200</v>
      </c>
      <c r="K44" s="131">
        <v>2300</v>
      </c>
      <c r="L44" s="98">
        <f t="shared" si="6"/>
        <v>0</v>
      </c>
      <c r="M44" s="131">
        <v>2266.6666666666665</v>
      </c>
      <c r="N44" s="98">
        <f t="shared" si="7"/>
        <v>9.4280904158206322</v>
      </c>
      <c r="O44" s="131">
        <v>2240</v>
      </c>
      <c r="P44" s="120">
        <f t="shared" si="8"/>
        <v>0</v>
      </c>
      <c r="R44" s="103">
        <v>200</v>
      </c>
      <c r="S44" s="118">
        <v>2373.3333333333335</v>
      </c>
      <c r="T44" s="98">
        <f t="shared" si="9"/>
        <v>65.996632910744438</v>
      </c>
      <c r="U44" s="118">
        <v>2306.6666666666665</v>
      </c>
      <c r="V44" s="98">
        <f t="shared" si="10"/>
        <v>24.944382578492945</v>
      </c>
      <c r="W44" s="118">
        <v>2373.3333333333335</v>
      </c>
      <c r="X44" s="120">
        <f t="shared" si="11"/>
        <v>108.73004286866728</v>
      </c>
    </row>
    <row r="45" spans="2:24" x14ac:dyDescent="0.25">
      <c r="B45" s="103">
        <v>225</v>
      </c>
      <c r="C45" s="131">
        <v>2606.6666666666665</v>
      </c>
      <c r="D45" s="98">
        <f t="shared" si="3"/>
        <v>24.944382578492945</v>
      </c>
      <c r="E45" s="131">
        <v>2560</v>
      </c>
      <c r="F45" s="98">
        <f t="shared" si="4"/>
        <v>16.329931618554522</v>
      </c>
      <c r="G45" s="131">
        <v>2533.3333333333335</v>
      </c>
      <c r="H45" s="120">
        <f t="shared" si="5"/>
        <v>9.4280904158206322</v>
      </c>
      <c r="J45" s="103">
        <v>225</v>
      </c>
      <c r="K45" s="131">
        <v>2614</v>
      </c>
      <c r="L45" s="98">
        <f t="shared" si="6"/>
        <v>9.9331096171675597</v>
      </c>
      <c r="M45" s="131">
        <v>2566.6666666666665</v>
      </c>
      <c r="N45" s="98">
        <f t="shared" si="7"/>
        <v>9.4280904158206322</v>
      </c>
      <c r="O45" s="131">
        <v>2553.3333333333335</v>
      </c>
      <c r="P45" s="120">
        <f t="shared" si="8"/>
        <v>9.4280904158206322</v>
      </c>
      <c r="R45" s="103">
        <v>225</v>
      </c>
      <c r="S45" s="118">
        <v>2686.6666666666665</v>
      </c>
      <c r="T45" s="98">
        <f t="shared" si="9"/>
        <v>67.986926847903788</v>
      </c>
      <c r="U45" s="118">
        <v>2620</v>
      </c>
      <c r="V45" s="98">
        <f t="shared" si="10"/>
        <v>28.284271247461902</v>
      </c>
      <c r="W45" s="118">
        <v>2693.3333333333335</v>
      </c>
      <c r="X45" s="120">
        <f t="shared" si="11"/>
        <v>120.36980056845192</v>
      </c>
    </row>
    <row r="46" spans="2:24" ht="15.75" thickBot="1" x14ac:dyDescent="0.3">
      <c r="B46" s="107">
        <v>250</v>
      </c>
      <c r="C46" s="132">
        <v>2900</v>
      </c>
      <c r="D46" s="108">
        <f t="shared" si="3"/>
        <v>28.284271247461902</v>
      </c>
      <c r="E46" s="132">
        <v>2853.3333333333335</v>
      </c>
      <c r="F46" s="108">
        <f t="shared" si="4"/>
        <v>18.856180831641264</v>
      </c>
      <c r="G46" s="132">
        <v>2826.6666666666665</v>
      </c>
      <c r="H46" s="122">
        <f t="shared" si="5"/>
        <v>9.4280904158206322</v>
      </c>
      <c r="J46" s="107">
        <v>250</v>
      </c>
      <c r="K46" s="132">
        <v>2913.3333333333335</v>
      </c>
      <c r="L46" s="108">
        <f t="shared" si="6"/>
        <v>9.4280904158206322</v>
      </c>
      <c r="M46" s="132">
        <v>2886.6666666666665</v>
      </c>
      <c r="N46" s="108">
        <f t="shared" si="7"/>
        <v>9.4280904158206322</v>
      </c>
      <c r="O46" s="132">
        <v>2860</v>
      </c>
      <c r="P46" s="122">
        <f t="shared" si="8"/>
        <v>16.329931618554522</v>
      </c>
      <c r="R46" s="107">
        <v>250</v>
      </c>
      <c r="S46" s="121">
        <v>3000</v>
      </c>
      <c r="T46" s="108">
        <f t="shared" si="9"/>
        <v>86.409875978771467</v>
      </c>
      <c r="U46" s="121">
        <v>2913.3333333333335</v>
      </c>
      <c r="V46" s="108">
        <f t="shared" si="10"/>
        <v>33.993463423951901</v>
      </c>
      <c r="W46" s="121">
        <v>3000</v>
      </c>
      <c r="X46" s="122">
        <f t="shared" si="11"/>
        <v>133.66625103842281</v>
      </c>
    </row>
    <row r="48" spans="2:24" x14ac:dyDescent="0.25">
      <c r="B48" s="164" t="s">
        <v>139</v>
      </c>
      <c r="C48" s="164"/>
      <c r="D48" s="164"/>
      <c r="E48" s="164"/>
      <c r="F48" s="164"/>
      <c r="G48" s="164"/>
      <c r="H48" s="164"/>
      <c r="I48" s="164"/>
      <c r="J48" s="164"/>
    </row>
    <row r="49" spans="2:10" x14ac:dyDescent="0.25">
      <c r="B49" s="73" t="s">
        <v>5</v>
      </c>
      <c r="C49" s="73" t="s">
        <v>96</v>
      </c>
      <c r="D49" s="78" t="s">
        <v>140</v>
      </c>
      <c r="E49" s="73" t="s">
        <v>95</v>
      </c>
      <c r="F49" s="78" t="s">
        <v>141</v>
      </c>
      <c r="G49" s="73" t="s">
        <v>94</v>
      </c>
      <c r="H49" s="78" t="s">
        <v>142</v>
      </c>
      <c r="I49" s="78" t="s">
        <v>138</v>
      </c>
      <c r="J49" s="78" t="s">
        <v>144</v>
      </c>
    </row>
    <row r="50" spans="2:10" x14ac:dyDescent="0.25">
      <c r="B50" s="9">
        <v>25</v>
      </c>
      <c r="C50" s="131">
        <f>AVERAGE(C37,E37,G37)</f>
        <v>145.33333333333334</v>
      </c>
      <c r="D50" s="98">
        <f>_xlfn.STDEV.P(C5:E5,C15:E15,C25:E25)</f>
        <v>2.4944382578492941</v>
      </c>
      <c r="E50" s="131">
        <f t="shared" ref="E50:E59" si="12">AVERAGE(K37,M37,O37)</f>
        <v>147.33333333333334</v>
      </c>
      <c r="F50" s="98">
        <f t="shared" ref="F50:F59" si="13">_xlfn.STDEV.P(K5:M5,K15:M15,K25:M25)</f>
        <v>3.6514837167011072</v>
      </c>
      <c r="G50" s="131">
        <f t="shared" ref="G50:G59" si="14">AVERAGE(S37,U37,W37)</f>
        <v>153.33333333333334</v>
      </c>
      <c r="H50" s="98">
        <f t="shared" ref="H50:H59" si="15">_xlfn.STDEV.P(S5:U5,S15:U15,S25:U25)</f>
        <v>5.5777335102271701</v>
      </c>
      <c r="I50" s="118">
        <f>AVERAGE(C50,E50,G50)</f>
        <v>148.66666666666666</v>
      </c>
      <c r="J50" s="98">
        <f t="shared" ref="J50:J59" si="16">_xlfn.STDEV.P(C5:E5,C15:E15,C25:E25,K5:M5,K15:M15,K25:M25,S5:U5,S15:U15,S25:U25)</f>
        <v>5.3333333333333348</v>
      </c>
    </row>
    <row r="51" spans="2:10" x14ac:dyDescent="0.25">
      <c r="B51" s="9">
        <v>50</v>
      </c>
      <c r="C51" s="131">
        <f t="shared" ref="C51:C59" si="17">AVERAGE(C38,E38,G38)</f>
        <v>442.66666666666669</v>
      </c>
      <c r="D51" s="98">
        <f>_xlfn.STDEV.P(C6:E6,C16:E16,C26:E26)</f>
        <v>7.3029674334022143</v>
      </c>
      <c r="E51" s="131">
        <f t="shared" si="12"/>
        <v>445.77777777777777</v>
      </c>
      <c r="F51" s="98">
        <f t="shared" si="13"/>
        <v>3.823255674241167</v>
      </c>
      <c r="G51" s="131">
        <f t="shared" si="14"/>
        <v>463.11111111111109</v>
      </c>
      <c r="H51" s="98">
        <f t="shared" si="15"/>
        <v>16.086187618536762</v>
      </c>
      <c r="I51" s="118">
        <f t="shared" ref="I51:I59" si="18">AVERAGE(C51,E51,G51)</f>
        <v>450.51851851851853</v>
      </c>
      <c r="J51" s="98">
        <f t="shared" si="16"/>
        <v>13.776981259333535</v>
      </c>
    </row>
    <row r="52" spans="2:10" x14ac:dyDescent="0.25">
      <c r="B52" s="9">
        <v>75</v>
      </c>
      <c r="C52" s="131">
        <f t="shared" si="17"/>
        <v>748.44444444444434</v>
      </c>
      <c r="D52" s="98">
        <f t="shared" ref="D52:D59" si="19">_xlfn.STDEV.P(C7:E7,C17:E17,C27:E27)</f>
        <v>10.056629776875344</v>
      </c>
      <c r="E52" s="131">
        <f t="shared" si="12"/>
        <v>751.1111111111112</v>
      </c>
      <c r="F52" s="98">
        <f t="shared" si="13"/>
        <v>7.9504639199992537</v>
      </c>
      <c r="G52" s="131">
        <f t="shared" si="14"/>
        <v>787.55555555555566</v>
      </c>
      <c r="H52" s="98">
        <f t="shared" si="15"/>
        <v>25.608640517134106</v>
      </c>
      <c r="I52" s="118">
        <f t="shared" si="18"/>
        <v>762.37037037037044</v>
      </c>
      <c r="J52" s="98">
        <f t="shared" si="16"/>
        <v>24.325186076176344</v>
      </c>
    </row>
    <row r="53" spans="2:10" x14ac:dyDescent="0.25">
      <c r="B53" s="9">
        <v>100</v>
      </c>
      <c r="C53" s="131">
        <f t="shared" si="17"/>
        <v>1055.5555555555554</v>
      </c>
      <c r="D53" s="98">
        <f t="shared" si="19"/>
        <v>14.229164972072999</v>
      </c>
      <c r="E53" s="131">
        <f t="shared" si="12"/>
        <v>1060</v>
      </c>
      <c r="F53" s="98">
        <f t="shared" si="13"/>
        <v>8.1649658092772608</v>
      </c>
      <c r="G53" s="131">
        <f t="shared" si="14"/>
        <v>1096.6666666666667</v>
      </c>
      <c r="H53" s="98">
        <f t="shared" si="15"/>
        <v>41.365578819969521</v>
      </c>
      <c r="I53" s="118">
        <f t="shared" si="18"/>
        <v>1070.7407407407409</v>
      </c>
      <c r="J53" s="98">
        <f t="shared" si="16"/>
        <v>31.614099752404886</v>
      </c>
    </row>
    <row r="54" spans="2:10" x14ac:dyDescent="0.25">
      <c r="B54" s="9">
        <v>125</v>
      </c>
      <c r="C54" s="131">
        <f t="shared" si="17"/>
        <v>1343.3333333333333</v>
      </c>
      <c r="D54" s="98">
        <f t="shared" si="19"/>
        <v>24.037008503093261</v>
      </c>
      <c r="E54" s="131">
        <f t="shared" si="12"/>
        <v>1353.3333333333333</v>
      </c>
      <c r="F54" s="98">
        <f t="shared" si="13"/>
        <v>13.333333333333334</v>
      </c>
      <c r="G54" s="131">
        <f t="shared" si="14"/>
        <v>1402.2222222222219</v>
      </c>
      <c r="H54" s="98">
        <f t="shared" si="15"/>
        <v>56.916659888291989</v>
      </c>
      <c r="I54" s="118">
        <f t="shared" si="18"/>
        <v>1366.2962962962963</v>
      </c>
      <c r="J54" s="98">
        <f t="shared" si="16"/>
        <v>44.650755719053386</v>
      </c>
    </row>
    <row r="55" spans="2:10" x14ac:dyDescent="0.25">
      <c r="B55" s="9">
        <v>150</v>
      </c>
      <c r="C55" s="131">
        <f t="shared" si="17"/>
        <v>1644.4444444444443</v>
      </c>
      <c r="D55" s="98">
        <f t="shared" si="19"/>
        <v>34.995590551163609</v>
      </c>
      <c r="E55" s="131">
        <f t="shared" si="12"/>
        <v>1653.3333333333333</v>
      </c>
      <c r="F55" s="98">
        <f t="shared" si="13"/>
        <v>21.081851067789191</v>
      </c>
      <c r="G55" s="131">
        <f t="shared" si="14"/>
        <v>1711.1111111111111</v>
      </c>
      <c r="H55" s="98">
        <f t="shared" si="15"/>
        <v>62.617790238246094</v>
      </c>
      <c r="I55" s="118">
        <f t="shared" si="18"/>
        <v>1669.6296296296296</v>
      </c>
      <c r="J55" s="98">
        <f t="shared" si="16"/>
        <v>52.315388394102449</v>
      </c>
    </row>
    <row r="56" spans="2:10" x14ac:dyDescent="0.25">
      <c r="B56" s="9">
        <v>175</v>
      </c>
      <c r="C56" s="131">
        <f>AVERAGE(C43,E43,G43)</f>
        <v>1953.3333333333333</v>
      </c>
      <c r="D56" s="98">
        <f t="shared" si="19"/>
        <v>33.993463423951894</v>
      </c>
      <c r="E56" s="131">
        <f t="shared" si="12"/>
        <v>1971.1111111111111</v>
      </c>
      <c r="F56" s="98">
        <f t="shared" si="13"/>
        <v>21.314806770278754</v>
      </c>
      <c r="G56" s="131">
        <f t="shared" si="14"/>
        <v>2033.3333333333333</v>
      </c>
      <c r="H56" s="98">
        <f t="shared" si="15"/>
        <v>74.236858171066956</v>
      </c>
      <c r="I56" s="118">
        <f t="shared" si="18"/>
        <v>1985.9259259259259</v>
      </c>
      <c r="J56" s="98">
        <f t="shared" si="16"/>
        <v>59.582452006489497</v>
      </c>
    </row>
    <row r="57" spans="2:10" x14ac:dyDescent="0.25">
      <c r="B57" s="9">
        <v>200</v>
      </c>
      <c r="C57" s="131">
        <f t="shared" si="17"/>
        <v>2255.5555555555552</v>
      </c>
      <c r="D57" s="98">
        <f t="shared" si="19"/>
        <v>33.701668640229116</v>
      </c>
      <c r="E57" s="131">
        <f t="shared" si="12"/>
        <v>2268.8888888888887</v>
      </c>
      <c r="F57" s="98">
        <f t="shared" si="13"/>
        <v>25.141574442188357</v>
      </c>
      <c r="G57" s="131">
        <f t="shared" si="14"/>
        <v>2351.1111111111113</v>
      </c>
      <c r="H57" s="98">
        <f t="shared" si="15"/>
        <v>81.16436607888744</v>
      </c>
      <c r="I57" s="118">
        <f t="shared" si="18"/>
        <v>2291.8518518518517</v>
      </c>
      <c r="J57" s="98">
        <f t="shared" si="16"/>
        <v>67.606543461360801</v>
      </c>
    </row>
    <row r="58" spans="2:10" x14ac:dyDescent="0.25">
      <c r="B58" s="9">
        <v>225</v>
      </c>
      <c r="C58" s="131">
        <f t="shared" si="17"/>
        <v>2566.6666666666665</v>
      </c>
      <c r="D58" s="98">
        <f t="shared" si="19"/>
        <v>35.276684147527874</v>
      </c>
      <c r="E58" s="131">
        <f t="shared" si="12"/>
        <v>2578</v>
      </c>
      <c r="F58" s="98">
        <f t="shared" si="13"/>
        <v>27.744869395579748</v>
      </c>
      <c r="G58" s="131">
        <f t="shared" si="14"/>
        <v>2666.6666666666665</v>
      </c>
      <c r="H58" s="98">
        <f t="shared" si="15"/>
        <v>87.939373055152799</v>
      </c>
      <c r="I58" s="118">
        <f t="shared" si="18"/>
        <v>2603.7777777777774</v>
      </c>
      <c r="J58" s="98">
        <f t="shared" si="16"/>
        <v>72.443762777979018</v>
      </c>
    </row>
    <row r="59" spans="2:10" x14ac:dyDescent="0.25">
      <c r="B59" s="9">
        <v>250</v>
      </c>
      <c r="C59" s="131">
        <f t="shared" si="17"/>
        <v>2860</v>
      </c>
      <c r="D59" s="98">
        <f t="shared" si="19"/>
        <v>36.514837167011073</v>
      </c>
      <c r="E59" s="131">
        <f t="shared" si="12"/>
        <v>2886.6666666666665</v>
      </c>
      <c r="F59" s="98">
        <f t="shared" si="13"/>
        <v>24.944382578492945</v>
      </c>
      <c r="G59" s="131">
        <f t="shared" si="14"/>
        <v>2971.1111111111113</v>
      </c>
      <c r="H59" s="98">
        <f t="shared" si="15"/>
        <v>102.4634834079867</v>
      </c>
      <c r="I59" s="118">
        <f t="shared" si="18"/>
        <v>2905.9259259259256</v>
      </c>
      <c r="J59" s="98">
        <f t="shared" si="16"/>
        <v>79.965699093736859</v>
      </c>
    </row>
    <row r="63" spans="2:10" ht="30.75" customHeight="1" x14ac:dyDescent="0.25"/>
  </sheetData>
  <mergeCells count="28">
    <mergeCell ref="R1:X1"/>
    <mergeCell ref="G3:H3"/>
    <mergeCell ref="O3:P3"/>
    <mergeCell ref="W3:X3"/>
    <mergeCell ref="B2:H2"/>
    <mergeCell ref="J2:P2"/>
    <mergeCell ref="R2:X2"/>
    <mergeCell ref="X5:X14"/>
    <mergeCell ref="G5:G14"/>
    <mergeCell ref="H5:H14"/>
    <mergeCell ref="O5:O14"/>
    <mergeCell ref="P5:P14"/>
    <mergeCell ref="J1:P1"/>
    <mergeCell ref="B1:H1"/>
    <mergeCell ref="B48:J48"/>
    <mergeCell ref="W25:W34"/>
    <mergeCell ref="X25:X34"/>
    <mergeCell ref="G25:G34"/>
    <mergeCell ref="H25:H34"/>
    <mergeCell ref="O25:O34"/>
    <mergeCell ref="P25:P34"/>
    <mergeCell ref="W15:W24"/>
    <mergeCell ref="X15:X24"/>
    <mergeCell ref="G15:G24"/>
    <mergeCell ref="H15:H24"/>
    <mergeCell ref="O15:O24"/>
    <mergeCell ref="P15:P24"/>
    <mergeCell ref="W5:W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9"/>
  <sheetViews>
    <sheetView topLeftCell="O28" zoomScale="85" zoomScaleNormal="85" workbookViewId="0">
      <selection activeCell="Z37" sqref="Z37:AF102"/>
    </sheetView>
  </sheetViews>
  <sheetFormatPr baseColWidth="10" defaultColWidth="9.140625" defaultRowHeight="15" x14ac:dyDescent="0.25"/>
  <cols>
    <col min="1" max="1" width="3.140625" bestFit="1" customWidth="1"/>
    <col min="2" max="2" width="6.140625" bestFit="1" customWidth="1"/>
    <col min="3" max="5" width="13.140625" bestFit="1" customWidth="1"/>
    <col min="6" max="6" width="10" bestFit="1" customWidth="1"/>
    <col min="7" max="7" width="7.140625" bestFit="1" customWidth="1"/>
    <col min="8" max="8" width="10.28515625" customWidth="1"/>
    <col min="9" max="9" width="5.140625" bestFit="1" customWidth="1"/>
    <col min="10" max="11" width="6.140625" bestFit="1" customWidth="1"/>
    <col min="12" max="12" width="9" customWidth="1"/>
    <col min="13" max="13" width="3.140625" bestFit="1" customWidth="1"/>
    <col min="14" max="14" width="5.7109375" bestFit="1" customWidth="1"/>
    <col min="15" max="17" width="13" bestFit="1" customWidth="1"/>
    <col min="18" max="18" width="9.28515625" bestFit="1" customWidth="1"/>
    <col min="19" max="19" width="7.140625" bestFit="1" customWidth="1"/>
    <col min="20" max="20" width="10.28515625" bestFit="1" customWidth="1"/>
    <col min="21" max="21" width="5" bestFit="1" customWidth="1"/>
    <col min="22" max="23" width="6.140625" bestFit="1" customWidth="1"/>
    <col min="25" max="25" width="3.140625" bestFit="1" customWidth="1"/>
    <col min="26" max="26" width="5.7109375" bestFit="1" customWidth="1"/>
    <col min="27" max="29" width="18.140625" bestFit="1" customWidth="1"/>
    <col min="30" max="30" width="14.28515625" bestFit="1" customWidth="1"/>
    <col min="31" max="31" width="7.140625" bestFit="1" customWidth="1"/>
    <col min="32" max="32" width="10.28515625" bestFit="1" customWidth="1"/>
    <col min="33" max="33" width="5" bestFit="1" customWidth="1"/>
    <col min="34" max="35" width="6.140625" bestFit="1" customWidth="1"/>
  </cols>
  <sheetData>
    <row r="1" spans="1:35" x14ac:dyDescent="0.25">
      <c r="D1" s="14" t="s">
        <v>1</v>
      </c>
      <c r="E1" s="25">
        <v>150</v>
      </c>
      <c r="F1" s="11" t="s">
        <v>13</v>
      </c>
      <c r="G1" s="25">
        <v>3250</v>
      </c>
      <c r="P1" s="14" t="s">
        <v>1</v>
      </c>
      <c r="Q1" s="25">
        <v>200</v>
      </c>
      <c r="R1" s="11" t="s">
        <v>13</v>
      </c>
      <c r="S1" s="25">
        <v>3250</v>
      </c>
      <c r="AB1" s="14" t="s">
        <v>1</v>
      </c>
      <c r="AC1" s="25">
        <v>300</v>
      </c>
      <c r="AD1" s="11" t="s">
        <v>13</v>
      </c>
      <c r="AE1" s="25">
        <v>3250</v>
      </c>
    </row>
    <row r="2" spans="1:35" x14ac:dyDescent="0.25">
      <c r="B2" s="199" t="s">
        <v>17</v>
      </c>
      <c r="C2" s="199"/>
      <c r="D2" s="37" t="s">
        <v>18</v>
      </c>
      <c r="E2" s="176" t="s">
        <v>6</v>
      </c>
      <c r="F2" s="200"/>
      <c r="G2" s="201"/>
      <c r="H2" s="61" t="s">
        <v>19</v>
      </c>
      <c r="I2" s="202" t="s">
        <v>4</v>
      </c>
      <c r="J2" s="202"/>
      <c r="K2" s="202"/>
      <c r="N2" s="199" t="s">
        <v>17</v>
      </c>
      <c r="O2" s="199"/>
      <c r="P2" s="37" t="s">
        <v>18</v>
      </c>
      <c r="Q2" s="176" t="s">
        <v>6</v>
      </c>
      <c r="R2" s="200"/>
      <c r="S2" s="201"/>
      <c r="T2" s="61" t="s">
        <v>19</v>
      </c>
      <c r="U2" s="202" t="s">
        <v>4</v>
      </c>
      <c r="V2" s="202"/>
      <c r="W2" s="202"/>
      <c r="Z2" s="199" t="s">
        <v>17</v>
      </c>
      <c r="AA2" s="199"/>
      <c r="AB2" s="37" t="s">
        <v>18</v>
      </c>
      <c r="AC2" s="176" t="s">
        <v>6</v>
      </c>
      <c r="AD2" s="200"/>
      <c r="AE2" s="201"/>
      <c r="AF2" s="61" t="s">
        <v>19</v>
      </c>
      <c r="AG2" s="202" t="s">
        <v>4</v>
      </c>
      <c r="AH2" s="202"/>
      <c r="AI2" s="202"/>
    </row>
    <row r="3" spans="1:35" ht="15.75" thickBot="1" x14ac:dyDescent="0.3">
      <c r="A3" s="13" t="s">
        <v>0</v>
      </c>
      <c r="B3" s="13" t="s">
        <v>15</v>
      </c>
      <c r="C3" s="13" t="s">
        <v>20</v>
      </c>
      <c r="D3" s="13" t="s">
        <v>5</v>
      </c>
      <c r="E3" s="13" t="s">
        <v>7</v>
      </c>
      <c r="F3" s="13" t="s">
        <v>8</v>
      </c>
      <c r="G3" s="24" t="s">
        <v>21</v>
      </c>
      <c r="H3" s="24" t="s">
        <v>16</v>
      </c>
      <c r="I3" s="1" t="s">
        <v>2</v>
      </c>
      <c r="J3" s="1" t="s">
        <v>3</v>
      </c>
      <c r="K3" s="54" t="s">
        <v>14</v>
      </c>
      <c r="M3" s="13" t="s">
        <v>0</v>
      </c>
      <c r="N3" s="13" t="s">
        <v>15</v>
      </c>
      <c r="O3" s="13" t="s">
        <v>20</v>
      </c>
      <c r="P3" s="13" t="s">
        <v>5</v>
      </c>
      <c r="Q3" s="13" t="s">
        <v>7</v>
      </c>
      <c r="R3" s="13" t="s">
        <v>8</v>
      </c>
      <c r="S3" s="24" t="s">
        <v>21</v>
      </c>
      <c r="T3" s="24" t="s">
        <v>16</v>
      </c>
      <c r="U3" s="1" t="s">
        <v>2</v>
      </c>
      <c r="V3" s="1" t="s">
        <v>3</v>
      </c>
      <c r="W3" s="54" t="s">
        <v>14</v>
      </c>
      <c r="Y3" s="13" t="s">
        <v>0</v>
      </c>
      <c r="Z3" s="13" t="s">
        <v>15</v>
      </c>
      <c r="AA3" s="13" t="s">
        <v>20</v>
      </c>
      <c r="AB3" s="13" t="s">
        <v>5</v>
      </c>
      <c r="AC3" s="13" t="s">
        <v>7</v>
      </c>
      <c r="AD3" s="13" t="s">
        <v>8</v>
      </c>
      <c r="AE3" s="24" t="s">
        <v>21</v>
      </c>
      <c r="AF3" s="24" t="s">
        <v>16</v>
      </c>
      <c r="AG3" s="1" t="s">
        <v>2</v>
      </c>
      <c r="AH3" s="1" t="s">
        <v>3</v>
      </c>
      <c r="AI3" s="54" t="s">
        <v>14</v>
      </c>
    </row>
    <row r="4" spans="1:35" x14ac:dyDescent="0.25">
      <c r="A4" s="20">
        <v>1</v>
      </c>
      <c r="B4" s="38">
        <v>11.65</v>
      </c>
      <c r="C4" s="42">
        <v>88</v>
      </c>
      <c r="D4" s="21">
        <v>25</v>
      </c>
      <c r="E4" s="26">
        <v>164</v>
      </c>
      <c r="F4" s="27">
        <v>26</v>
      </c>
      <c r="G4" s="48">
        <v>-0.05</v>
      </c>
      <c r="H4" s="2">
        <v>306.39999999999998</v>
      </c>
      <c r="I4" s="185">
        <v>1111</v>
      </c>
      <c r="J4" s="188">
        <v>0.16</v>
      </c>
      <c r="K4" s="191" t="s">
        <v>22</v>
      </c>
      <c r="M4" s="55">
        <v>1</v>
      </c>
      <c r="N4" s="65">
        <v>11.65</v>
      </c>
      <c r="O4" s="42">
        <v>88</v>
      </c>
      <c r="P4" s="56">
        <v>25</v>
      </c>
      <c r="Q4" s="27">
        <v>146</v>
      </c>
      <c r="R4" s="27">
        <v>28</v>
      </c>
      <c r="S4" s="48">
        <v>-0.04</v>
      </c>
      <c r="T4" s="2">
        <v>306</v>
      </c>
      <c r="U4" s="185">
        <v>833</v>
      </c>
      <c r="V4" s="188">
        <v>0.16</v>
      </c>
      <c r="W4" s="191" t="s">
        <v>22</v>
      </c>
      <c r="Y4" s="55">
        <v>1</v>
      </c>
      <c r="Z4" s="65">
        <v>11.65</v>
      </c>
      <c r="AA4" s="42">
        <v>89</v>
      </c>
      <c r="AB4" s="56">
        <v>25</v>
      </c>
      <c r="AC4" s="27">
        <v>152</v>
      </c>
      <c r="AD4" s="27">
        <v>30</v>
      </c>
      <c r="AE4" s="48">
        <v>-0.05</v>
      </c>
      <c r="AF4" s="2">
        <v>306</v>
      </c>
      <c r="AG4" s="185">
        <v>555</v>
      </c>
      <c r="AH4" s="188">
        <v>0.16</v>
      </c>
      <c r="AI4" s="191" t="s">
        <v>22</v>
      </c>
    </row>
    <row r="5" spans="1:35" x14ac:dyDescent="0.25">
      <c r="A5" s="22">
        <v>2</v>
      </c>
      <c r="B5" s="39">
        <v>11.65</v>
      </c>
      <c r="C5" s="43">
        <v>90</v>
      </c>
      <c r="D5" s="8">
        <v>50</v>
      </c>
      <c r="E5" s="28">
        <v>464</v>
      </c>
      <c r="F5" s="29">
        <v>80</v>
      </c>
      <c r="G5" s="49">
        <v>-0.3</v>
      </c>
      <c r="H5" s="3">
        <v>314</v>
      </c>
      <c r="I5" s="186"/>
      <c r="J5" s="189"/>
      <c r="K5" s="192"/>
      <c r="M5" s="57">
        <v>2</v>
      </c>
      <c r="N5" s="66">
        <v>11.65</v>
      </c>
      <c r="O5" s="43">
        <v>90</v>
      </c>
      <c r="P5" s="9">
        <v>50</v>
      </c>
      <c r="Q5" s="29">
        <v>448</v>
      </c>
      <c r="R5" s="29">
        <v>84</v>
      </c>
      <c r="S5" s="49">
        <v>-0.35</v>
      </c>
      <c r="T5" s="3">
        <v>313.5</v>
      </c>
      <c r="U5" s="186"/>
      <c r="V5" s="189"/>
      <c r="W5" s="192"/>
      <c r="Y5" s="57">
        <v>2</v>
      </c>
      <c r="Z5" s="66">
        <v>11.65</v>
      </c>
      <c r="AA5" s="43">
        <v>90</v>
      </c>
      <c r="AB5" s="9">
        <v>50</v>
      </c>
      <c r="AC5" s="29">
        <v>472</v>
      </c>
      <c r="AD5" s="29">
        <v>92</v>
      </c>
      <c r="AE5" s="49">
        <v>-0.35</v>
      </c>
      <c r="AF5" s="3">
        <v>314</v>
      </c>
      <c r="AG5" s="186"/>
      <c r="AH5" s="189"/>
      <c r="AI5" s="192"/>
    </row>
    <row r="6" spans="1:35" x14ac:dyDescent="0.25">
      <c r="A6" s="22">
        <v>3</v>
      </c>
      <c r="B6" s="39">
        <v>11.65</v>
      </c>
      <c r="C6" s="43">
        <v>99</v>
      </c>
      <c r="D6" s="8">
        <v>75</v>
      </c>
      <c r="E6" s="28">
        <v>784</v>
      </c>
      <c r="F6" s="29">
        <v>128</v>
      </c>
      <c r="G6" s="49">
        <v>-0.5</v>
      </c>
      <c r="H6" s="3">
        <v>320</v>
      </c>
      <c r="I6" s="186"/>
      <c r="J6" s="189"/>
      <c r="K6" s="192"/>
      <c r="M6" s="57">
        <v>3</v>
      </c>
      <c r="N6" s="66">
        <v>11.65</v>
      </c>
      <c r="O6" s="43">
        <v>100</v>
      </c>
      <c r="P6" s="9">
        <v>75</v>
      </c>
      <c r="Q6" s="29">
        <v>776</v>
      </c>
      <c r="R6" s="29">
        <v>144</v>
      </c>
      <c r="S6" s="49">
        <v>-0.65</v>
      </c>
      <c r="T6" s="3">
        <v>319.60000000000002</v>
      </c>
      <c r="U6" s="186"/>
      <c r="V6" s="189"/>
      <c r="W6" s="192"/>
      <c r="Y6" s="57">
        <v>3</v>
      </c>
      <c r="Z6" s="66">
        <v>11.65</v>
      </c>
      <c r="AA6" s="43">
        <v>100</v>
      </c>
      <c r="AB6" s="9">
        <v>75</v>
      </c>
      <c r="AC6" s="29">
        <v>808</v>
      </c>
      <c r="AD6" s="29">
        <v>152</v>
      </c>
      <c r="AE6" s="49">
        <v>-0.7</v>
      </c>
      <c r="AF6" s="3">
        <v>320</v>
      </c>
      <c r="AG6" s="186"/>
      <c r="AH6" s="189"/>
      <c r="AI6" s="192"/>
    </row>
    <row r="7" spans="1:35" x14ac:dyDescent="0.25">
      <c r="A7" s="22">
        <v>4</v>
      </c>
      <c r="B7" s="39">
        <v>11.65</v>
      </c>
      <c r="C7" s="43">
        <v>101</v>
      </c>
      <c r="D7" s="8">
        <v>100</v>
      </c>
      <c r="E7" s="28">
        <v>1100</v>
      </c>
      <c r="F7" s="29">
        <v>184</v>
      </c>
      <c r="G7" s="49">
        <v>-0.66</v>
      </c>
      <c r="H7" s="3">
        <v>325</v>
      </c>
      <c r="I7" s="186"/>
      <c r="J7" s="189"/>
      <c r="K7" s="192"/>
      <c r="M7" s="57">
        <v>4</v>
      </c>
      <c r="N7" s="66">
        <v>11.65</v>
      </c>
      <c r="O7" s="43">
        <v>102</v>
      </c>
      <c r="P7" s="9">
        <v>100</v>
      </c>
      <c r="Q7" s="29">
        <v>1070</v>
      </c>
      <c r="R7" s="29">
        <v>192</v>
      </c>
      <c r="S7" s="49">
        <v>-0.85</v>
      </c>
      <c r="T7" s="3">
        <v>324</v>
      </c>
      <c r="U7" s="186"/>
      <c r="V7" s="189"/>
      <c r="W7" s="192"/>
      <c r="Y7" s="57">
        <v>4</v>
      </c>
      <c r="Z7" s="66">
        <v>11.65</v>
      </c>
      <c r="AA7" s="43">
        <v>104</v>
      </c>
      <c r="AB7" s="9">
        <v>100</v>
      </c>
      <c r="AC7" s="29">
        <v>1140</v>
      </c>
      <c r="AD7" s="29">
        <v>208</v>
      </c>
      <c r="AE7" s="49">
        <v>-1</v>
      </c>
      <c r="AF7" s="3">
        <v>324</v>
      </c>
      <c r="AG7" s="186"/>
      <c r="AH7" s="189"/>
      <c r="AI7" s="192"/>
    </row>
    <row r="8" spans="1:35" x14ac:dyDescent="0.25">
      <c r="A8" s="22">
        <v>5</v>
      </c>
      <c r="B8" s="39">
        <v>11.65</v>
      </c>
      <c r="C8" s="43">
        <v>108</v>
      </c>
      <c r="D8" s="8">
        <v>125</v>
      </c>
      <c r="E8" s="28">
        <v>1400</v>
      </c>
      <c r="F8" s="29">
        <v>240</v>
      </c>
      <c r="G8" s="49">
        <v>-1.1000000000000001</v>
      </c>
      <c r="H8" s="3">
        <v>328</v>
      </c>
      <c r="I8" s="186"/>
      <c r="J8" s="189"/>
      <c r="K8" s="192"/>
      <c r="M8" s="57">
        <v>5</v>
      </c>
      <c r="N8" s="66">
        <v>11.65</v>
      </c>
      <c r="O8" s="43">
        <v>109</v>
      </c>
      <c r="P8" s="9">
        <v>125</v>
      </c>
      <c r="Q8" s="29">
        <v>1360</v>
      </c>
      <c r="R8" s="29">
        <v>280</v>
      </c>
      <c r="S8" s="49">
        <v>-1.3</v>
      </c>
      <c r="T8" s="3">
        <v>327</v>
      </c>
      <c r="U8" s="186"/>
      <c r="V8" s="189"/>
      <c r="W8" s="192"/>
      <c r="Y8" s="57">
        <v>5</v>
      </c>
      <c r="Z8" s="66">
        <v>11.65</v>
      </c>
      <c r="AA8" s="43">
        <v>110</v>
      </c>
      <c r="AB8" s="9">
        <v>125</v>
      </c>
      <c r="AC8" s="29">
        <v>1480</v>
      </c>
      <c r="AD8" s="29">
        <v>300</v>
      </c>
      <c r="AE8" s="49">
        <v>-1.5</v>
      </c>
      <c r="AF8" s="3">
        <v>328</v>
      </c>
      <c r="AG8" s="186"/>
      <c r="AH8" s="189"/>
      <c r="AI8" s="192"/>
    </row>
    <row r="9" spans="1:35" x14ac:dyDescent="0.25">
      <c r="A9" s="22">
        <v>6</v>
      </c>
      <c r="B9" s="39">
        <v>11.65</v>
      </c>
      <c r="C9" s="43">
        <v>112</v>
      </c>
      <c r="D9" s="8">
        <v>150</v>
      </c>
      <c r="E9" s="28">
        <v>1720</v>
      </c>
      <c r="F9" s="29">
        <v>300</v>
      </c>
      <c r="G9" s="49">
        <v>-1</v>
      </c>
      <c r="H9" s="3">
        <v>331</v>
      </c>
      <c r="I9" s="186"/>
      <c r="J9" s="189"/>
      <c r="K9" s="192"/>
      <c r="M9" s="57">
        <v>6</v>
      </c>
      <c r="N9" s="66">
        <v>11.65</v>
      </c>
      <c r="O9" s="43">
        <v>113</v>
      </c>
      <c r="P9" s="9">
        <v>150</v>
      </c>
      <c r="Q9" s="29">
        <v>1680</v>
      </c>
      <c r="R9" s="29">
        <v>320</v>
      </c>
      <c r="S9" s="49">
        <v>-1.4</v>
      </c>
      <c r="T9" s="3">
        <v>330</v>
      </c>
      <c r="U9" s="186"/>
      <c r="V9" s="189"/>
      <c r="W9" s="192"/>
      <c r="Y9" s="57">
        <v>6</v>
      </c>
      <c r="Z9" s="66">
        <v>11.65</v>
      </c>
      <c r="AA9" s="43">
        <v>114</v>
      </c>
      <c r="AB9" s="9">
        <v>150</v>
      </c>
      <c r="AC9" s="29">
        <v>1800</v>
      </c>
      <c r="AD9" s="29">
        <v>360</v>
      </c>
      <c r="AE9" s="49">
        <v>-1.7</v>
      </c>
      <c r="AF9" s="3">
        <v>330.5</v>
      </c>
      <c r="AG9" s="186"/>
      <c r="AH9" s="189"/>
      <c r="AI9" s="192"/>
    </row>
    <row r="10" spans="1:35" x14ac:dyDescent="0.25">
      <c r="A10" s="22">
        <v>7</v>
      </c>
      <c r="B10" s="39">
        <v>11.65</v>
      </c>
      <c r="C10" s="43">
        <v>117</v>
      </c>
      <c r="D10" s="8">
        <v>175</v>
      </c>
      <c r="E10" s="28">
        <v>2040</v>
      </c>
      <c r="F10" s="29">
        <v>360</v>
      </c>
      <c r="G10" s="49">
        <v>-0.85</v>
      </c>
      <c r="H10" s="3">
        <v>334</v>
      </c>
      <c r="I10" s="186"/>
      <c r="J10" s="189"/>
      <c r="K10" s="192"/>
      <c r="M10" s="57">
        <v>7</v>
      </c>
      <c r="N10" s="66">
        <v>11.64</v>
      </c>
      <c r="O10" s="43">
        <v>117</v>
      </c>
      <c r="P10" s="9">
        <v>175</v>
      </c>
      <c r="Q10" s="29">
        <v>2000</v>
      </c>
      <c r="R10" s="29">
        <v>380</v>
      </c>
      <c r="S10" s="49">
        <v>-1.45</v>
      </c>
      <c r="T10" s="3">
        <v>333</v>
      </c>
      <c r="U10" s="186"/>
      <c r="V10" s="189"/>
      <c r="W10" s="192"/>
      <c r="Y10" s="57">
        <v>7</v>
      </c>
      <c r="Z10" s="66">
        <v>11.65</v>
      </c>
      <c r="AA10" s="43">
        <v>119</v>
      </c>
      <c r="AB10" s="9">
        <v>175</v>
      </c>
      <c r="AC10" s="29">
        <v>2120</v>
      </c>
      <c r="AD10" s="29">
        <v>400</v>
      </c>
      <c r="AE10" s="49">
        <v>-1.85</v>
      </c>
      <c r="AF10" s="3">
        <v>333</v>
      </c>
      <c r="AG10" s="186"/>
      <c r="AH10" s="189"/>
      <c r="AI10" s="192"/>
    </row>
    <row r="11" spans="1:35" x14ac:dyDescent="0.25">
      <c r="A11" s="22">
        <v>8</v>
      </c>
      <c r="B11" s="39">
        <v>11.65</v>
      </c>
      <c r="C11" s="43">
        <v>121</v>
      </c>
      <c r="D11" s="8">
        <v>200</v>
      </c>
      <c r="E11" s="28">
        <v>2360</v>
      </c>
      <c r="F11" s="29">
        <v>400</v>
      </c>
      <c r="G11" s="49">
        <v>-0.55000000000000004</v>
      </c>
      <c r="H11" s="3">
        <v>336.5</v>
      </c>
      <c r="I11" s="186"/>
      <c r="J11" s="189"/>
      <c r="K11" s="192"/>
      <c r="M11" s="57">
        <v>8</v>
      </c>
      <c r="N11" s="66">
        <v>11.65</v>
      </c>
      <c r="O11" s="43">
        <v>121</v>
      </c>
      <c r="P11" s="9">
        <v>200</v>
      </c>
      <c r="Q11" s="29">
        <v>2300</v>
      </c>
      <c r="R11" s="29">
        <v>420</v>
      </c>
      <c r="S11" s="49">
        <v>-1.35</v>
      </c>
      <c r="T11" s="3">
        <v>335.6</v>
      </c>
      <c r="U11" s="186"/>
      <c r="V11" s="189"/>
      <c r="W11" s="192"/>
      <c r="Y11" s="57">
        <v>8</v>
      </c>
      <c r="Z11" s="66">
        <v>11.65</v>
      </c>
      <c r="AA11" s="43">
        <v>123</v>
      </c>
      <c r="AB11" s="9">
        <v>200</v>
      </c>
      <c r="AC11" s="29">
        <v>2460</v>
      </c>
      <c r="AD11" s="29">
        <v>460</v>
      </c>
      <c r="AE11" s="49">
        <v>-1.95</v>
      </c>
      <c r="AF11" s="3">
        <v>335</v>
      </c>
      <c r="AG11" s="186"/>
      <c r="AH11" s="189"/>
      <c r="AI11" s="192"/>
    </row>
    <row r="12" spans="1:35" x14ac:dyDescent="0.25">
      <c r="A12" s="22">
        <v>9</v>
      </c>
      <c r="B12" s="39">
        <v>11.65</v>
      </c>
      <c r="C12" s="43">
        <v>126</v>
      </c>
      <c r="D12" s="9">
        <v>225</v>
      </c>
      <c r="E12" s="28">
        <v>2660</v>
      </c>
      <c r="F12" s="29">
        <v>460</v>
      </c>
      <c r="G12" s="49">
        <v>-0.2</v>
      </c>
      <c r="H12" s="3">
        <v>338.6</v>
      </c>
      <c r="I12" s="186"/>
      <c r="J12" s="189"/>
      <c r="K12" s="192"/>
      <c r="M12" s="57">
        <v>9</v>
      </c>
      <c r="N12" s="66">
        <v>11.65</v>
      </c>
      <c r="O12" s="43">
        <v>127</v>
      </c>
      <c r="P12" s="9">
        <v>225</v>
      </c>
      <c r="Q12" s="29">
        <v>2620</v>
      </c>
      <c r="R12" s="29">
        <v>480</v>
      </c>
      <c r="S12" s="49">
        <v>-1.2</v>
      </c>
      <c r="T12" s="3">
        <v>337</v>
      </c>
      <c r="U12" s="186"/>
      <c r="V12" s="189"/>
      <c r="W12" s="192"/>
      <c r="Y12" s="57">
        <v>9</v>
      </c>
      <c r="Z12" s="66">
        <v>11.65</v>
      </c>
      <c r="AA12" s="43">
        <v>128</v>
      </c>
      <c r="AB12" s="9">
        <v>225</v>
      </c>
      <c r="AC12" s="29">
        <v>2780</v>
      </c>
      <c r="AD12" s="29">
        <v>520</v>
      </c>
      <c r="AE12" s="49">
        <v>-1.97</v>
      </c>
      <c r="AF12" s="3">
        <v>337</v>
      </c>
      <c r="AG12" s="186"/>
      <c r="AH12" s="189"/>
      <c r="AI12" s="192"/>
    </row>
    <row r="13" spans="1:35" ht="15.75" thickBot="1" x14ac:dyDescent="0.3">
      <c r="A13" s="23">
        <v>10</v>
      </c>
      <c r="B13" s="41">
        <v>11.65</v>
      </c>
      <c r="C13" s="46">
        <v>128</v>
      </c>
      <c r="D13" s="15">
        <v>250</v>
      </c>
      <c r="E13" s="32">
        <v>2960</v>
      </c>
      <c r="F13" s="33">
        <v>500</v>
      </c>
      <c r="G13" s="52">
        <v>0.27</v>
      </c>
      <c r="H13" s="12">
        <v>340.4</v>
      </c>
      <c r="I13" s="203"/>
      <c r="J13" s="195"/>
      <c r="K13" s="197"/>
      <c r="M13" s="58">
        <v>10</v>
      </c>
      <c r="N13" s="67">
        <v>11.65</v>
      </c>
      <c r="O13" s="44">
        <v>129</v>
      </c>
      <c r="P13" s="47">
        <v>250</v>
      </c>
      <c r="Q13" s="30">
        <v>2920</v>
      </c>
      <c r="R13" s="30">
        <v>540</v>
      </c>
      <c r="S13" s="50">
        <v>-0.98</v>
      </c>
      <c r="T13" s="4">
        <v>339</v>
      </c>
      <c r="U13" s="187"/>
      <c r="V13" s="190"/>
      <c r="W13" s="193"/>
      <c r="Y13" s="58">
        <v>10</v>
      </c>
      <c r="Z13" s="67">
        <v>11.65</v>
      </c>
      <c r="AA13" s="44">
        <v>132</v>
      </c>
      <c r="AB13" s="47">
        <v>250</v>
      </c>
      <c r="AC13" s="30">
        <v>3120</v>
      </c>
      <c r="AD13" s="30">
        <v>580</v>
      </c>
      <c r="AE13" s="50">
        <v>-1.87</v>
      </c>
      <c r="AF13" s="4">
        <v>338</v>
      </c>
      <c r="AG13" s="187"/>
      <c r="AH13" s="190"/>
      <c r="AI13" s="193"/>
    </row>
    <row r="14" spans="1:35" x14ac:dyDescent="0.25">
      <c r="A14" s="55">
        <v>11</v>
      </c>
      <c r="B14" s="38">
        <v>11.65</v>
      </c>
      <c r="C14" s="42">
        <v>86</v>
      </c>
      <c r="D14" s="56">
        <v>25</v>
      </c>
      <c r="E14" s="27">
        <v>152</v>
      </c>
      <c r="F14" s="27">
        <v>20</v>
      </c>
      <c r="G14" s="53">
        <v>-0.02</v>
      </c>
      <c r="H14" s="2">
        <v>304</v>
      </c>
      <c r="I14" s="185">
        <v>714</v>
      </c>
      <c r="J14" s="188">
        <v>0.12</v>
      </c>
      <c r="K14" s="191" t="s">
        <v>23</v>
      </c>
      <c r="M14" s="63">
        <v>11</v>
      </c>
      <c r="N14" s="68">
        <v>11.62</v>
      </c>
      <c r="O14" s="45">
        <v>87</v>
      </c>
      <c r="P14" s="64">
        <v>25</v>
      </c>
      <c r="Q14" s="31">
        <v>146</v>
      </c>
      <c r="R14" s="31">
        <v>22</v>
      </c>
      <c r="S14" s="51">
        <v>-0.11</v>
      </c>
      <c r="T14" s="10">
        <v>304</v>
      </c>
      <c r="U14" s="169">
        <v>588</v>
      </c>
      <c r="V14" s="194">
        <v>0.12</v>
      </c>
      <c r="W14" s="196" t="s">
        <v>23</v>
      </c>
      <c r="Y14" s="63">
        <v>11</v>
      </c>
      <c r="Z14" s="68">
        <v>11.7</v>
      </c>
      <c r="AA14" s="45">
        <v>88</v>
      </c>
      <c r="AB14" s="64">
        <v>25</v>
      </c>
      <c r="AC14" s="31">
        <v>150</v>
      </c>
      <c r="AD14" s="31">
        <v>24</v>
      </c>
      <c r="AE14" s="51">
        <v>2.5000000000000001E-2</v>
      </c>
      <c r="AF14" s="10">
        <v>304.8</v>
      </c>
      <c r="AG14" s="169">
        <v>435</v>
      </c>
      <c r="AH14" s="194">
        <v>0.12</v>
      </c>
      <c r="AI14" s="196" t="s">
        <v>26</v>
      </c>
    </row>
    <row r="15" spans="1:35" x14ac:dyDescent="0.25">
      <c r="A15" s="57">
        <v>12</v>
      </c>
      <c r="B15" s="39">
        <v>11.65</v>
      </c>
      <c r="C15" s="43">
        <v>90</v>
      </c>
      <c r="D15" s="9">
        <v>50</v>
      </c>
      <c r="E15" s="29">
        <v>456</v>
      </c>
      <c r="F15" s="29">
        <v>52</v>
      </c>
      <c r="G15" s="49">
        <v>-0.17</v>
      </c>
      <c r="H15" s="3">
        <v>309.5</v>
      </c>
      <c r="I15" s="186"/>
      <c r="J15" s="189"/>
      <c r="K15" s="192"/>
      <c r="M15" s="57">
        <v>12</v>
      </c>
      <c r="N15" s="66">
        <v>11.63</v>
      </c>
      <c r="O15" s="43">
        <v>90</v>
      </c>
      <c r="P15" s="9">
        <v>50</v>
      </c>
      <c r="Q15" s="29">
        <v>440</v>
      </c>
      <c r="R15" s="29">
        <v>52</v>
      </c>
      <c r="S15" s="49">
        <v>-0.5</v>
      </c>
      <c r="T15" s="3">
        <v>309</v>
      </c>
      <c r="U15" s="169"/>
      <c r="V15" s="189"/>
      <c r="W15" s="192"/>
      <c r="Y15" s="57">
        <v>12</v>
      </c>
      <c r="Z15" s="66">
        <v>11.7</v>
      </c>
      <c r="AA15" s="43">
        <v>90</v>
      </c>
      <c r="AB15" s="9">
        <v>50</v>
      </c>
      <c r="AC15" s="29">
        <v>456</v>
      </c>
      <c r="AD15" s="29">
        <v>80</v>
      </c>
      <c r="AE15" s="49">
        <v>-0.25</v>
      </c>
      <c r="AF15" s="3">
        <v>311.5</v>
      </c>
      <c r="AG15" s="169"/>
      <c r="AH15" s="189"/>
      <c r="AI15" s="192"/>
    </row>
    <row r="16" spans="1:35" x14ac:dyDescent="0.25">
      <c r="A16" s="57">
        <v>13</v>
      </c>
      <c r="B16" s="39">
        <v>11.65</v>
      </c>
      <c r="C16" s="43">
        <v>90</v>
      </c>
      <c r="D16" s="9">
        <v>75</v>
      </c>
      <c r="E16" s="29">
        <v>776</v>
      </c>
      <c r="F16" s="29">
        <v>80</v>
      </c>
      <c r="G16" s="49">
        <v>-0.3</v>
      </c>
      <c r="H16" s="3">
        <v>314.10000000000002</v>
      </c>
      <c r="I16" s="186"/>
      <c r="J16" s="189"/>
      <c r="K16" s="192"/>
      <c r="M16" s="57">
        <v>13</v>
      </c>
      <c r="N16" s="66">
        <v>11.63</v>
      </c>
      <c r="O16" s="43">
        <v>90</v>
      </c>
      <c r="P16" s="9">
        <v>75</v>
      </c>
      <c r="Q16" s="29">
        <v>752</v>
      </c>
      <c r="R16" s="29">
        <v>88</v>
      </c>
      <c r="S16" s="49">
        <v>-0.85</v>
      </c>
      <c r="T16" s="3">
        <v>313</v>
      </c>
      <c r="U16" s="169"/>
      <c r="V16" s="189"/>
      <c r="W16" s="192"/>
      <c r="Y16" s="57">
        <v>13</v>
      </c>
      <c r="Z16" s="66">
        <v>11.7</v>
      </c>
      <c r="AA16" s="43">
        <v>97</v>
      </c>
      <c r="AB16" s="9">
        <v>75</v>
      </c>
      <c r="AC16" s="29">
        <v>776</v>
      </c>
      <c r="AD16" s="29">
        <v>120</v>
      </c>
      <c r="AE16" s="49">
        <v>-0.5</v>
      </c>
      <c r="AF16" s="3">
        <v>316.7</v>
      </c>
      <c r="AG16" s="169"/>
      <c r="AH16" s="189"/>
      <c r="AI16" s="192"/>
    </row>
    <row r="17" spans="1:35" x14ac:dyDescent="0.25">
      <c r="A17" s="57">
        <v>14</v>
      </c>
      <c r="B17" s="39">
        <v>11.65</v>
      </c>
      <c r="C17" s="43">
        <v>97</v>
      </c>
      <c r="D17" s="9">
        <v>100</v>
      </c>
      <c r="E17" s="29">
        <v>1090</v>
      </c>
      <c r="F17" s="29">
        <v>112</v>
      </c>
      <c r="G17" s="49">
        <v>-0.4</v>
      </c>
      <c r="H17" s="3">
        <v>318</v>
      </c>
      <c r="I17" s="186"/>
      <c r="J17" s="189"/>
      <c r="K17" s="192"/>
      <c r="M17" s="57">
        <v>14</v>
      </c>
      <c r="N17" s="66">
        <v>11.63</v>
      </c>
      <c r="O17" s="43">
        <v>98</v>
      </c>
      <c r="P17" s="9">
        <v>100</v>
      </c>
      <c r="Q17" s="29">
        <v>1060</v>
      </c>
      <c r="R17" s="29">
        <v>120</v>
      </c>
      <c r="S17" s="49">
        <v>-1.2</v>
      </c>
      <c r="T17" s="3">
        <v>316</v>
      </c>
      <c r="U17" s="169"/>
      <c r="V17" s="189"/>
      <c r="W17" s="192"/>
      <c r="Y17" s="57">
        <v>14</v>
      </c>
      <c r="Z17" s="66">
        <v>11.7</v>
      </c>
      <c r="AA17" s="43">
        <v>101</v>
      </c>
      <c r="AB17" s="9">
        <v>100</v>
      </c>
      <c r="AC17" s="29">
        <v>1060</v>
      </c>
      <c r="AD17" s="29">
        <v>200</v>
      </c>
      <c r="AE17" s="49">
        <v>-0.7</v>
      </c>
      <c r="AF17" s="3">
        <v>321</v>
      </c>
      <c r="AG17" s="169"/>
      <c r="AH17" s="189"/>
      <c r="AI17" s="192"/>
    </row>
    <row r="18" spans="1:35" x14ac:dyDescent="0.25">
      <c r="A18" s="57">
        <v>15</v>
      </c>
      <c r="B18" s="39">
        <v>11.65</v>
      </c>
      <c r="C18" s="43">
        <v>99</v>
      </c>
      <c r="D18" s="9">
        <v>125</v>
      </c>
      <c r="E18" s="29">
        <v>1400</v>
      </c>
      <c r="F18" s="29">
        <v>180</v>
      </c>
      <c r="G18" s="49">
        <v>-0.65</v>
      </c>
      <c r="H18" s="3">
        <v>321</v>
      </c>
      <c r="I18" s="186"/>
      <c r="J18" s="189"/>
      <c r="K18" s="192"/>
      <c r="M18" s="57">
        <v>15</v>
      </c>
      <c r="N18" s="66">
        <v>11.63</v>
      </c>
      <c r="O18" s="43">
        <v>100</v>
      </c>
      <c r="P18" s="9">
        <v>125</v>
      </c>
      <c r="Q18" s="29">
        <v>1360</v>
      </c>
      <c r="R18" s="29">
        <v>180</v>
      </c>
      <c r="S18" s="49">
        <v>-1.65</v>
      </c>
      <c r="T18" s="3">
        <v>319</v>
      </c>
      <c r="U18" s="169"/>
      <c r="V18" s="189"/>
      <c r="W18" s="192"/>
      <c r="Y18" s="57">
        <v>15</v>
      </c>
      <c r="Z18" s="66">
        <v>11.7</v>
      </c>
      <c r="AA18" s="43">
        <v>105</v>
      </c>
      <c r="AB18" s="9">
        <v>125</v>
      </c>
      <c r="AC18" s="29">
        <v>1360</v>
      </c>
      <c r="AD18" s="29">
        <v>240</v>
      </c>
      <c r="AE18" s="49">
        <v>-1</v>
      </c>
      <c r="AF18" s="3">
        <v>324.39999999999998</v>
      </c>
      <c r="AG18" s="169"/>
      <c r="AH18" s="189"/>
      <c r="AI18" s="192"/>
    </row>
    <row r="19" spans="1:35" x14ac:dyDescent="0.25">
      <c r="A19" s="57">
        <v>16</v>
      </c>
      <c r="B19" s="39">
        <v>11.65</v>
      </c>
      <c r="C19" s="43">
        <v>101</v>
      </c>
      <c r="D19" s="9">
        <v>150</v>
      </c>
      <c r="E19" s="29">
        <v>1680</v>
      </c>
      <c r="F19" s="29">
        <v>200</v>
      </c>
      <c r="G19" s="49">
        <v>-0.65</v>
      </c>
      <c r="H19" s="3">
        <v>324</v>
      </c>
      <c r="I19" s="186"/>
      <c r="J19" s="189"/>
      <c r="K19" s="192"/>
      <c r="M19" s="57">
        <v>16</v>
      </c>
      <c r="N19" s="66">
        <v>11.6</v>
      </c>
      <c r="O19" s="43">
        <v>103</v>
      </c>
      <c r="P19" s="9">
        <v>150</v>
      </c>
      <c r="Q19" s="29">
        <v>1660</v>
      </c>
      <c r="R19" s="29">
        <v>200</v>
      </c>
      <c r="S19" s="49">
        <v>-1.9</v>
      </c>
      <c r="T19" s="3">
        <v>322</v>
      </c>
      <c r="U19" s="169"/>
      <c r="V19" s="189"/>
      <c r="W19" s="192"/>
      <c r="Y19" s="57">
        <v>16</v>
      </c>
      <c r="Z19" s="66">
        <v>11.7</v>
      </c>
      <c r="AA19" s="43">
        <v>110</v>
      </c>
      <c r="AB19" s="9">
        <v>150</v>
      </c>
      <c r="AC19" s="29">
        <v>1680</v>
      </c>
      <c r="AD19" s="29">
        <v>280</v>
      </c>
      <c r="AE19" s="49">
        <v>-1.1499999999999999</v>
      </c>
      <c r="AF19" s="3">
        <v>327.39999999999998</v>
      </c>
      <c r="AG19" s="169"/>
      <c r="AH19" s="189"/>
      <c r="AI19" s="192"/>
    </row>
    <row r="20" spans="1:35" x14ac:dyDescent="0.25">
      <c r="A20" s="57">
        <v>17</v>
      </c>
      <c r="B20" s="39">
        <v>11.65</v>
      </c>
      <c r="C20" s="43">
        <v>107</v>
      </c>
      <c r="D20" s="9">
        <v>175</v>
      </c>
      <c r="E20" s="29">
        <v>2000</v>
      </c>
      <c r="F20" s="29">
        <v>240</v>
      </c>
      <c r="G20" s="49">
        <v>-0.48</v>
      </c>
      <c r="H20" s="3">
        <v>327</v>
      </c>
      <c r="I20" s="186"/>
      <c r="J20" s="189"/>
      <c r="K20" s="192"/>
      <c r="M20" s="57">
        <v>17</v>
      </c>
      <c r="N20" s="66">
        <v>11.65</v>
      </c>
      <c r="O20" s="43">
        <v>108</v>
      </c>
      <c r="P20" s="9">
        <v>175</v>
      </c>
      <c r="Q20" s="29">
        <v>1960</v>
      </c>
      <c r="R20" s="29">
        <v>220</v>
      </c>
      <c r="S20" s="49">
        <v>-2</v>
      </c>
      <c r="T20" s="3">
        <v>324.60000000000002</v>
      </c>
      <c r="U20" s="169"/>
      <c r="V20" s="189"/>
      <c r="W20" s="192"/>
      <c r="Y20" s="57">
        <v>17</v>
      </c>
      <c r="Z20" s="66">
        <v>11.7</v>
      </c>
      <c r="AA20" s="43">
        <v>111</v>
      </c>
      <c r="AB20" s="9">
        <v>175</v>
      </c>
      <c r="AC20" s="29">
        <v>2000</v>
      </c>
      <c r="AD20" s="29">
        <v>320</v>
      </c>
      <c r="AE20" s="49">
        <v>-1.25</v>
      </c>
      <c r="AF20" s="3">
        <v>330</v>
      </c>
      <c r="AG20" s="169"/>
      <c r="AH20" s="189"/>
      <c r="AI20" s="192"/>
    </row>
    <row r="21" spans="1:35" x14ac:dyDescent="0.25">
      <c r="A21" s="57">
        <v>18</v>
      </c>
      <c r="B21" s="39">
        <v>11.65</v>
      </c>
      <c r="C21" s="43">
        <v>110</v>
      </c>
      <c r="D21" s="9">
        <v>200</v>
      </c>
      <c r="E21" s="29">
        <v>2340</v>
      </c>
      <c r="F21" s="29">
        <v>280</v>
      </c>
      <c r="G21" s="49">
        <v>-0.27</v>
      </c>
      <c r="H21" s="3">
        <v>239</v>
      </c>
      <c r="I21" s="186"/>
      <c r="J21" s="189"/>
      <c r="K21" s="192"/>
      <c r="M21" s="57">
        <v>18</v>
      </c>
      <c r="N21" s="66">
        <v>11.65</v>
      </c>
      <c r="O21" s="43">
        <v>110</v>
      </c>
      <c r="P21" s="9">
        <v>200</v>
      </c>
      <c r="Q21" s="29">
        <v>2280</v>
      </c>
      <c r="R21" s="29">
        <v>280</v>
      </c>
      <c r="S21" s="49">
        <v>-2.1</v>
      </c>
      <c r="T21" s="3">
        <v>327</v>
      </c>
      <c r="U21" s="169"/>
      <c r="V21" s="189"/>
      <c r="W21" s="192"/>
      <c r="Y21" s="57">
        <v>18</v>
      </c>
      <c r="Z21" s="66">
        <v>11.7</v>
      </c>
      <c r="AA21" s="43">
        <v>116</v>
      </c>
      <c r="AB21" s="9">
        <v>200</v>
      </c>
      <c r="AC21" s="29">
        <v>2300</v>
      </c>
      <c r="AD21" s="29">
        <v>360</v>
      </c>
      <c r="AE21" s="49">
        <v>-1.25</v>
      </c>
      <c r="AF21" s="3">
        <v>332</v>
      </c>
      <c r="AG21" s="169"/>
      <c r="AH21" s="189"/>
      <c r="AI21" s="192"/>
    </row>
    <row r="22" spans="1:35" x14ac:dyDescent="0.25">
      <c r="A22" s="57">
        <v>19</v>
      </c>
      <c r="B22" s="39">
        <v>11.65</v>
      </c>
      <c r="C22" s="43">
        <v>110</v>
      </c>
      <c r="D22" s="9">
        <v>225</v>
      </c>
      <c r="E22" s="29">
        <v>2660</v>
      </c>
      <c r="F22" s="29">
        <v>300</v>
      </c>
      <c r="G22" s="49">
        <v>-0.02</v>
      </c>
      <c r="H22" s="3">
        <v>332</v>
      </c>
      <c r="I22" s="186"/>
      <c r="J22" s="189"/>
      <c r="K22" s="192"/>
      <c r="M22" s="57">
        <v>19</v>
      </c>
      <c r="N22" s="66">
        <v>11.65</v>
      </c>
      <c r="O22" s="43">
        <v>112</v>
      </c>
      <c r="P22" s="9">
        <v>225</v>
      </c>
      <c r="Q22" s="29">
        <v>2600</v>
      </c>
      <c r="R22" s="29">
        <v>300</v>
      </c>
      <c r="S22" s="49">
        <v>-2.1</v>
      </c>
      <c r="T22" s="3">
        <v>329</v>
      </c>
      <c r="U22" s="169"/>
      <c r="V22" s="189"/>
      <c r="W22" s="192"/>
      <c r="Y22" s="57">
        <v>19</v>
      </c>
      <c r="Z22" s="66">
        <v>11.7</v>
      </c>
      <c r="AA22" s="43">
        <v>119</v>
      </c>
      <c r="AB22" s="9">
        <v>225</v>
      </c>
      <c r="AC22" s="29">
        <v>2600</v>
      </c>
      <c r="AD22" s="29">
        <v>380</v>
      </c>
      <c r="AE22" s="49">
        <v>-1.2</v>
      </c>
      <c r="AF22" s="3">
        <v>334</v>
      </c>
      <c r="AG22" s="169"/>
      <c r="AH22" s="189"/>
      <c r="AI22" s="192"/>
    </row>
    <row r="23" spans="1:35" ht="15.75" thickBot="1" x14ac:dyDescent="0.3">
      <c r="A23" s="59">
        <v>20</v>
      </c>
      <c r="B23" s="41">
        <v>11.65</v>
      </c>
      <c r="C23" s="46">
        <v>115</v>
      </c>
      <c r="D23" s="60">
        <v>250</v>
      </c>
      <c r="E23" s="33">
        <v>2960</v>
      </c>
      <c r="F23" s="33">
        <v>340</v>
      </c>
      <c r="G23" s="52">
        <v>0.32</v>
      </c>
      <c r="H23" s="12">
        <v>334</v>
      </c>
      <c r="I23" s="203"/>
      <c r="J23" s="195"/>
      <c r="K23" s="197"/>
      <c r="M23" s="59">
        <v>20</v>
      </c>
      <c r="N23" s="69">
        <v>11.65</v>
      </c>
      <c r="O23" s="46">
        <v>117</v>
      </c>
      <c r="P23" s="60">
        <v>250</v>
      </c>
      <c r="Q23" s="33">
        <v>2880</v>
      </c>
      <c r="R23" s="33">
        <v>320</v>
      </c>
      <c r="S23" s="52">
        <v>-2.1</v>
      </c>
      <c r="T23" s="12">
        <v>331</v>
      </c>
      <c r="U23" s="174"/>
      <c r="V23" s="195"/>
      <c r="W23" s="197"/>
      <c r="Y23" s="59">
        <v>20</v>
      </c>
      <c r="Z23" s="69">
        <v>11.7</v>
      </c>
      <c r="AA23" s="46">
        <v>124</v>
      </c>
      <c r="AB23" s="60">
        <v>250</v>
      </c>
      <c r="AC23" s="33">
        <v>2900</v>
      </c>
      <c r="AD23" s="33">
        <v>420</v>
      </c>
      <c r="AE23" s="52">
        <v>-1</v>
      </c>
      <c r="AF23" s="12">
        <v>336</v>
      </c>
      <c r="AG23" s="174"/>
      <c r="AH23" s="195"/>
      <c r="AI23" s="197"/>
    </row>
    <row r="24" spans="1:35" ht="15" customHeight="1" x14ac:dyDescent="0.25">
      <c r="A24" s="55">
        <v>21</v>
      </c>
      <c r="B24" s="38">
        <v>11.65</v>
      </c>
      <c r="C24" s="42">
        <v>85</v>
      </c>
      <c r="D24" s="56">
        <v>25</v>
      </c>
      <c r="E24" s="27">
        <v>154</v>
      </c>
      <c r="F24" s="27">
        <v>16</v>
      </c>
      <c r="G24" s="53">
        <v>-0.01</v>
      </c>
      <c r="H24" s="2">
        <v>303</v>
      </c>
      <c r="I24" s="185">
        <v>555</v>
      </c>
      <c r="J24" s="188">
        <v>0.08</v>
      </c>
      <c r="K24" s="191" t="s">
        <v>24</v>
      </c>
      <c r="M24" s="55">
        <v>21</v>
      </c>
      <c r="N24" s="65">
        <v>11.65</v>
      </c>
      <c r="O24" s="42">
        <v>85</v>
      </c>
      <c r="P24" s="56">
        <v>25</v>
      </c>
      <c r="Q24" s="27">
        <v>158</v>
      </c>
      <c r="R24" s="27">
        <v>20</v>
      </c>
      <c r="S24" s="53">
        <v>-0.01</v>
      </c>
      <c r="T24" s="2">
        <v>303.60000000000002</v>
      </c>
      <c r="U24" s="168">
        <v>417</v>
      </c>
      <c r="V24" s="188">
        <v>0.08</v>
      </c>
      <c r="W24" s="191" t="s">
        <v>24</v>
      </c>
      <c r="Y24" s="55">
        <v>21</v>
      </c>
      <c r="Z24" s="65">
        <v>11.7</v>
      </c>
      <c r="AA24" s="42">
        <v>89</v>
      </c>
      <c r="AB24" s="56">
        <v>25</v>
      </c>
      <c r="AC24" s="27">
        <v>158</v>
      </c>
      <c r="AD24" s="27">
        <v>18</v>
      </c>
      <c r="AE24" s="53">
        <v>0.02</v>
      </c>
      <c r="AF24" s="2">
        <v>303.60000000000002</v>
      </c>
      <c r="AG24" s="168">
        <v>278</v>
      </c>
      <c r="AH24" s="188">
        <v>0.08</v>
      </c>
      <c r="AI24" s="191" t="s">
        <v>25</v>
      </c>
    </row>
    <row r="25" spans="1:35" x14ac:dyDescent="0.25">
      <c r="A25" s="57">
        <v>22</v>
      </c>
      <c r="B25" s="39">
        <v>11.65</v>
      </c>
      <c r="C25" s="43">
        <v>89</v>
      </c>
      <c r="D25" s="9">
        <v>50</v>
      </c>
      <c r="E25" s="29">
        <v>468</v>
      </c>
      <c r="F25" s="29">
        <v>40</v>
      </c>
      <c r="G25" s="49">
        <v>-0.1</v>
      </c>
      <c r="H25" s="3">
        <v>308</v>
      </c>
      <c r="I25" s="186"/>
      <c r="J25" s="189"/>
      <c r="K25" s="192"/>
      <c r="M25" s="57">
        <v>22</v>
      </c>
      <c r="N25" s="66">
        <v>11.65</v>
      </c>
      <c r="O25" s="43">
        <v>89</v>
      </c>
      <c r="P25" s="9">
        <v>50</v>
      </c>
      <c r="Q25" s="29">
        <v>500</v>
      </c>
      <c r="R25" s="29">
        <v>48</v>
      </c>
      <c r="S25" s="49">
        <v>-0.11</v>
      </c>
      <c r="T25" s="3">
        <v>308.39999999999998</v>
      </c>
      <c r="U25" s="169"/>
      <c r="V25" s="189"/>
      <c r="W25" s="192"/>
      <c r="Y25" s="57">
        <v>22</v>
      </c>
      <c r="Z25" s="66">
        <v>11.75</v>
      </c>
      <c r="AA25" s="43">
        <v>90</v>
      </c>
      <c r="AB25" s="9">
        <v>50</v>
      </c>
      <c r="AC25" s="29">
        <v>464</v>
      </c>
      <c r="AD25" s="29">
        <v>48</v>
      </c>
      <c r="AE25" s="49">
        <v>-0.05</v>
      </c>
      <c r="AF25" s="3">
        <v>308.7</v>
      </c>
      <c r="AG25" s="169"/>
      <c r="AH25" s="189"/>
      <c r="AI25" s="192"/>
    </row>
    <row r="26" spans="1:35" x14ac:dyDescent="0.25">
      <c r="A26" s="57">
        <v>23</v>
      </c>
      <c r="B26" s="39">
        <v>11.65</v>
      </c>
      <c r="C26" s="43">
        <v>89</v>
      </c>
      <c r="D26" s="9">
        <v>75</v>
      </c>
      <c r="E26" s="29">
        <v>792</v>
      </c>
      <c r="F26" s="29">
        <v>80</v>
      </c>
      <c r="G26" s="49">
        <v>-0.16</v>
      </c>
      <c r="H26" s="3">
        <v>312</v>
      </c>
      <c r="I26" s="186"/>
      <c r="J26" s="189"/>
      <c r="K26" s="192"/>
      <c r="M26" s="57">
        <v>23</v>
      </c>
      <c r="N26" s="66">
        <v>11.65</v>
      </c>
      <c r="O26" s="43">
        <v>89</v>
      </c>
      <c r="P26" s="9">
        <v>75</v>
      </c>
      <c r="Q26" s="29">
        <v>848</v>
      </c>
      <c r="R26" s="29">
        <v>80</v>
      </c>
      <c r="S26" s="49">
        <v>-0.22</v>
      </c>
      <c r="T26" s="3">
        <v>312.3</v>
      </c>
      <c r="U26" s="169"/>
      <c r="V26" s="189"/>
      <c r="W26" s="192"/>
      <c r="Y26" s="57">
        <v>23</v>
      </c>
      <c r="Z26" s="66">
        <v>11.75</v>
      </c>
      <c r="AA26" s="43">
        <v>91</v>
      </c>
      <c r="AB26" s="9">
        <v>75</v>
      </c>
      <c r="AC26" s="29">
        <v>776</v>
      </c>
      <c r="AD26" s="29">
        <v>72</v>
      </c>
      <c r="AE26" s="49">
        <v>-0.13</v>
      </c>
      <c r="AF26" s="3">
        <v>313</v>
      </c>
      <c r="AG26" s="169"/>
      <c r="AH26" s="189"/>
      <c r="AI26" s="192"/>
    </row>
    <row r="27" spans="1:35" x14ac:dyDescent="0.25">
      <c r="A27" s="57">
        <v>24</v>
      </c>
      <c r="B27" s="39">
        <v>11.65</v>
      </c>
      <c r="C27" s="43">
        <v>92</v>
      </c>
      <c r="D27" s="9">
        <v>100</v>
      </c>
      <c r="E27" s="29">
        <v>1060</v>
      </c>
      <c r="F27" s="29">
        <v>96</v>
      </c>
      <c r="G27" s="49">
        <v>-0.2</v>
      </c>
      <c r="H27" s="3">
        <v>315.60000000000002</v>
      </c>
      <c r="I27" s="186"/>
      <c r="J27" s="189"/>
      <c r="K27" s="192"/>
      <c r="M27" s="57">
        <v>24</v>
      </c>
      <c r="N27" s="66">
        <v>11.65</v>
      </c>
      <c r="O27" s="43">
        <v>93</v>
      </c>
      <c r="P27" s="9">
        <v>100</v>
      </c>
      <c r="Q27" s="29">
        <v>1190</v>
      </c>
      <c r="R27" s="29">
        <v>112</v>
      </c>
      <c r="S27" s="49">
        <v>-0.34</v>
      </c>
      <c r="T27" s="3">
        <v>316</v>
      </c>
      <c r="U27" s="169"/>
      <c r="V27" s="189"/>
      <c r="W27" s="192"/>
      <c r="Y27" s="57">
        <v>24</v>
      </c>
      <c r="Z27" s="66">
        <v>11.7</v>
      </c>
      <c r="AA27" s="43">
        <v>96</v>
      </c>
      <c r="AB27" s="9">
        <v>100</v>
      </c>
      <c r="AC27" s="29">
        <v>1100</v>
      </c>
      <c r="AD27" s="29">
        <v>104</v>
      </c>
      <c r="AE27" s="49">
        <v>-0.2</v>
      </c>
      <c r="AF27" s="3">
        <v>316.3</v>
      </c>
      <c r="AG27" s="169"/>
      <c r="AH27" s="189"/>
      <c r="AI27" s="192"/>
    </row>
    <row r="28" spans="1:35" x14ac:dyDescent="0.25">
      <c r="A28" s="57">
        <v>25</v>
      </c>
      <c r="B28" s="39">
        <v>11.65</v>
      </c>
      <c r="C28" s="43">
        <v>98</v>
      </c>
      <c r="D28" s="9">
        <v>125</v>
      </c>
      <c r="E28" s="29">
        <v>1340</v>
      </c>
      <c r="F28" s="29">
        <v>140</v>
      </c>
      <c r="G28" s="49">
        <v>-0.36</v>
      </c>
      <c r="H28" s="3">
        <v>318</v>
      </c>
      <c r="I28" s="186"/>
      <c r="J28" s="189"/>
      <c r="K28" s="192"/>
      <c r="M28" s="57">
        <v>25</v>
      </c>
      <c r="N28" s="66">
        <v>11.65</v>
      </c>
      <c r="O28" s="43">
        <v>98</v>
      </c>
      <c r="P28" s="9">
        <v>125</v>
      </c>
      <c r="Q28" s="29">
        <v>1520</v>
      </c>
      <c r="R28" s="29">
        <v>160</v>
      </c>
      <c r="S28" s="49">
        <v>-0.5</v>
      </c>
      <c r="T28" s="3">
        <v>318.60000000000002</v>
      </c>
      <c r="U28" s="169"/>
      <c r="V28" s="189"/>
      <c r="W28" s="192"/>
      <c r="Y28" s="57">
        <v>25</v>
      </c>
      <c r="Z28" s="66">
        <v>11.7</v>
      </c>
      <c r="AA28" s="43">
        <v>100</v>
      </c>
      <c r="AB28" s="9">
        <v>125</v>
      </c>
      <c r="AC28" s="29">
        <v>1400</v>
      </c>
      <c r="AD28" s="29">
        <v>180</v>
      </c>
      <c r="AE28" s="49">
        <v>-0.35</v>
      </c>
      <c r="AF28" s="3">
        <v>319.39999999999998</v>
      </c>
      <c r="AG28" s="169"/>
      <c r="AH28" s="189"/>
      <c r="AI28" s="192"/>
    </row>
    <row r="29" spans="1:35" x14ac:dyDescent="0.25">
      <c r="A29" s="57">
        <v>26</v>
      </c>
      <c r="B29" s="39">
        <v>11.65</v>
      </c>
      <c r="C29" s="43">
        <v>100</v>
      </c>
      <c r="D29" s="9">
        <v>150</v>
      </c>
      <c r="E29" s="29">
        <v>1640</v>
      </c>
      <c r="F29" s="29">
        <v>160</v>
      </c>
      <c r="G29" s="49">
        <v>-0.3</v>
      </c>
      <c r="H29" s="3">
        <v>321</v>
      </c>
      <c r="I29" s="186"/>
      <c r="J29" s="189"/>
      <c r="K29" s="192"/>
      <c r="M29" s="57">
        <v>26</v>
      </c>
      <c r="N29" s="66">
        <v>11.65</v>
      </c>
      <c r="O29" s="43">
        <v>100</v>
      </c>
      <c r="P29" s="9">
        <v>150</v>
      </c>
      <c r="Q29" s="29">
        <v>1840</v>
      </c>
      <c r="R29" s="29">
        <v>200</v>
      </c>
      <c r="S29" s="49">
        <v>-0.5</v>
      </c>
      <c r="T29" s="3">
        <v>321.39999999999998</v>
      </c>
      <c r="U29" s="169"/>
      <c r="V29" s="189"/>
      <c r="W29" s="192"/>
      <c r="Y29" s="57">
        <v>26</v>
      </c>
      <c r="Z29" s="66">
        <v>11.7</v>
      </c>
      <c r="AA29" s="43">
        <v>100</v>
      </c>
      <c r="AB29" s="9">
        <v>150</v>
      </c>
      <c r="AC29" s="29">
        <v>1700</v>
      </c>
      <c r="AD29" s="29">
        <v>200</v>
      </c>
      <c r="AE29" s="49">
        <v>-0.35</v>
      </c>
      <c r="AF29" s="3">
        <v>322.2</v>
      </c>
      <c r="AG29" s="169"/>
      <c r="AH29" s="189"/>
      <c r="AI29" s="192"/>
    </row>
    <row r="30" spans="1:35" x14ac:dyDescent="0.25">
      <c r="A30" s="57">
        <v>27</v>
      </c>
      <c r="B30" s="39">
        <v>11.65</v>
      </c>
      <c r="C30" s="43">
        <v>100</v>
      </c>
      <c r="D30" s="9">
        <v>175</v>
      </c>
      <c r="E30" s="29">
        <v>1960</v>
      </c>
      <c r="F30" s="29">
        <v>180</v>
      </c>
      <c r="G30" s="49">
        <v>-0.15</v>
      </c>
      <c r="H30" s="3">
        <v>324</v>
      </c>
      <c r="I30" s="186"/>
      <c r="J30" s="189"/>
      <c r="K30" s="192"/>
      <c r="M30" s="57">
        <v>27</v>
      </c>
      <c r="N30" s="66">
        <v>11.65</v>
      </c>
      <c r="O30" s="43">
        <v>100</v>
      </c>
      <c r="P30" s="9">
        <v>175</v>
      </c>
      <c r="Q30" s="29">
        <v>2200</v>
      </c>
      <c r="R30" s="29">
        <v>220</v>
      </c>
      <c r="S30" s="49">
        <v>-0.45</v>
      </c>
      <c r="T30" s="3">
        <v>324</v>
      </c>
      <c r="U30" s="169"/>
      <c r="V30" s="189"/>
      <c r="W30" s="192"/>
      <c r="Y30" s="57">
        <v>27</v>
      </c>
      <c r="Z30" s="66">
        <v>11.7</v>
      </c>
      <c r="AA30" s="43">
        <v>103</v>
      </c>
      <c r="AB30" s="9">
        <v>175</v>
      </c>
      <c r="AC30" s="29">
        <v>2020</v>
      </c>
      <c r="AD30" s="29">
        <v>220</v>
      </c>
      <c r="AE30" s="49">
        <v>-0.35</v>
      </c>
      <c r="AF30" s="3">
        <v>324.5</v>
      </c>
      <c r="AG30" s="169"/>
      <c r="AH30" s="189"/>
      <c r="AI30" s="192"/>
    </row>
    <row r="31" spans="1:35" x14ac:dyDescent="0.25">
      <c r="A31" s="57">
        <v>28</v>
      </c>
      <c r="B31" s="39">
        <v>11.65</v>
      </c>
      <c r="C31" s="43">
        <v>103</v>
      </c>
      <c r="D31" s="9">
        <v>200</v>
      </c>
      <c r="E31" s="29">
        <v>2260</v>
      </c>
      <c r="F31" s="29">
        <v>200</v>
      </c>
      <c r="G31" s="49">
        <v>0.05</v>
      </c>
      <c r="H31" s="3">
        <v>326</v>
      </c>
      <c r="I31" s="186"/>
      <c r="J31" s="189"/>
      <c r="K31" s="192"/>
      <c r="M31" s="57">
        <v>28</v>
      </c>
      <c r="N31" s="66">
        <v>11.65</v>
      </c>
      <c r="O31" s="43">
        <v>104</v>
      </c>
      <c r="P31" s="9">
        <v>200</v>
      </c>
      <c r="Q31" s="29">
        <v>2520</v>
      </c>
      <c r="R31" s="29">
        <v>240</v>
      </c>
      <c r="S31" s="49">
        <v>-0.38</v>
      </c>
      <c r="T31" s="3">
        <v>326</v>
      </c>
      <c r="U31" s="169"/>
      <c r="V31" s="189"/>
      <c r="W31" s="192"/>
      <c r="Y31" s="57">
        <v>28</v>
      </c>
      <c r="Z31" s="66">
        <v>11.7</v>
      </c>
      <c r="AA31" s="43">
        <v>108</v>
      </c>
      <c r="AB31" s="9">
        <v>200</v>
      </c>
      <c r="AC31" s="29">
        <v>2340</v>
      </c>
      <c r="AD31" s="29">
        <v>240</v>
      </c>
      <c r="AE31" s="49">
        <v>-0.3</v>
      </c>
      <c r="AF31" s="3">
        <v>327</v>
      </c>
      <c r="AG31" s="169"/>
      <c r="AH31" s="189"/>
      <c r="AI31" s="192"/>
    </row>
    <row r="32" spans="1:35" x14ac:dyDescent="0.25">
      <c r="A32" s="57">
        <v>29</v>
      </c>
      <c r="B32" s="39">
        <v>11.65</v>
      </c>
      <c r="C32" s="43">
        <v>107</v>
      </c>
      <c r="D32" s="9">
        <v>225</v>
      </c>
      <c r="E32" s="29">
        <v>2580</v>
      </c>
      <c r="F32" s="29">
        <v>240</v>
      </c>
      <c r="G32" s="49">
        <v>0.3</v>
      </c>
      <c r="H32" s="3">
        <v>328.6</v>
      </c>
      <c r="I32" s="186"/>
      <c r="J32" s="189"/>
      <c r="K32" s="192"/>
      <c r="M32" s="57">
        <v>29</v>
      </c>
      <c r="N32" s="66">
        <v>11.65</v>
      </c>
      <c r="O32" s="43">
        <v>107</v>
      </c>
      <c r="P32" s="9">
        <v>225</v>
      </c>
      <c r="Q32" s="29">
        <v>2860</v>
      </c>
      <c r="R32" s="29">
        <v>280</v>
      </c>
      <c r="S32" s="49">
        <v>-0.26</v>
      </c>
      <c r="T32" s="3">
        <v>328</v>
      </c>
      <c r="U32" s="169"/>
      <c r="V32" s="189"/>
      <c r="W32" s="192"/>
      <c r="Y32" s="57">
        <v>29</v>
      </c>
      <c r="Z32" s="66">
        <v>11.7</v>
      </c>
      <c r="AA32" s="43">
        <v>110</v>
      </c>
      <c r="AB32" s="9">
        <v>225</v>
      </c>
      <c r="AC32" s="29">
        <v>2640</v>
      </c>
      <c r="AD32" s="29">
        <v>280</v>
      </c>
      <c r="AE32" s="49">
        <v>0.2</v>
      </c>
      <c r="AF32" s="3">
        <v>329</v>
      </c>
      <c r="AG32" s="169"/>
      <c r="AH32" s="189"/>
      <c r="AI32" s="192"/>
    </row>
    <row r="33" spans="1:35" ht="15.75" thickBot="1" x14ac:dyDescent="0.3">
      <c r="A33" s="58">
        <v>30</v>
      </c>
      <c r="B33" s="40">
        <v>11.65</v>
      </c>
      <c r="C33" s="44">
        <v>109</v>
      </c>
      <c r="D33" s="47">
        <v>250</v>
      </c>
      <c r="E33" s="30">
        <v>2860</v>
      </c>
      <c r="F33" s="30">
        <v>260</v>
      </c>
      <c r="G33" s="50">
        <v>0.6</v>
      </c>
      <c r="H33" s="4">
        <v>331</v>
      </c>
      <c r="I33" s="187"/>
      <c r="J33" s="190"/>
      <c r="K33" s="193"/>
      <c r="M33" s="58">
        <v>30</v>
      </c>
      <c r="N33" s="67">
        <v>11.65</v>
      </c>
      <c r="O33" s="44">
        <v>110</v>
      </c>
      <c r="P33" s="47">
        <v>250</v>
      </c>
      <c r="Q33" s="30">
        <v>3180</v>
      </c>
      <c r="R33" s="30">
        <v>300</v>
      </c>
      <c r="S33" s="50">
        <v>-0.09</v>
      </c>
      <c r="T33" s="4">
        <v>330</v>
      </c>
      <c r="U33" s="174"/>
      <c r="V33" s="190"/>
      <c r="W33" s="193"/>
      <c r="Y33" s="58">
        <v>30</v>
      </c>
      <c r="Z33" s="67">
        <v>11.7</v>
      </c>
      <c r="AA33" s="44">
        <v>110</v>
      </c>
      <c r="AB33" s="47">
        <v>250</v>
      </c>
      <c r="AC33" s="30">
        <v>2960</v>
      </c>
      <c r="AD33" s="30">
        <v>300</v>
      </c>
      <c r="AE33" s="50">
        <v>-0.05</v>
      </c>
      <c r="AF33" s="4">
        <v>331</v>
      </c>
      <c r="AG33" s="174"/>
      <c r="AH33" s="190"/>
      <c r="AI33" s="193"/>
    </row>
    <row r="34" spans="1:35" x14ac:dyDescent="0.25">
      <c r="B34" s="70">
        <v>11.7</v>
      </c>
      <c r="C34" s="71">
        <v>81</v>
      </c>
      <c r="M34" s="7"/>
      <c r="N34" s="70">
        <v>11.7</v>
      </c>
      <c r="O34" s="71">
        <v>81</v>
      </c>
      <c r="Q34" s="198" t="s">
        <v>9</v>
      </c>
      <c r="R34" s="198"/>
      <c r="S34" t="s">
        <v>11</v>
      </c>
      <c r="T34" t="s">
        <v>10</v>
      </c>
      <c r="V34" s="198" t="s">
        <v>12</v>
      </c>
      <c r="W34" s="198"/>
      <c r="Y34" s="19"/>
      <c r="Z34" s="70">
        <v>11.7</v>
      </c>
      <c r="AA34" s="71">
        <v>81</v>
      </c>
      <c r="AB34" s="19"/>
      <c r="AC34" s="19"/>
      <c r="AD34" s="19"/>
      <c r="AE34" s="19"/>
      <c r="AF34" s="19"/>
      <c r="AG34" s="19"/>
      <c r="AH34" s="19"/>
      <c r="AI34" s="19"/>
    </row>
    <row r="35" spans="1:35" x14ac:dyDescent="0.25">
      <c r="B35" s="184" t="s">
        <v>41</v>
      </c>
      <c r="C35" s="184"/>
      <c r="L35" s="7"/>
      <c r="N35" s="184" t="s">
        <v>41</v>
      </c>
      <c r="O35" s="184"/>
      <c r="Z35" s="184" t="s">
        <v>41</v>
      </c>
      <c r="AA35" s="184"/>
    </row>
    <row r="36" spans="1:35" x14ac:dyDescent="0.25">
      <c r="L36" s="7"/>
    </row>
    <row r="37" spans="1:35" x14ac:dyDescent="0.25">
      <c r="B37" s="18"/>
      <c r="C37" s="19"/>
      <c r="D37" s="6"/>
      <c r="E37" s="16"/>
      <c r="F37" s="16"/>
      <c r="G37" s="176" t="s">
        <v>4</v>
      </c>
      <c r="H37" s="201"/>
      <c r="L37" s="7"/>
      <c r="N37" s="18"/>
      <c r="O37" s="19"/>
      <c r="P37" s="6"/>
      <c r="Q37" s="16"/>
      <c r="R37" s="16"/>
      <c r="S37" s="176" t="s">
        <v>4</v>
      </c>
      <c r="T37" s="201"/>
      <c r="Z37" s="18"/>
      <c r="AA37" s="19"/>
      <c r="AB37" s="6"/>
      <c r="AC37" s="16"/>
      <c r="AD37" s="16"/>
      <c r="AE37" s="176" t="s">
        <v>4</v>
      </c>
      <c r="AF37" s="201"/>
    </row>
    <row r="38" spans="1:35" ht="15.75" thickBot="1" x14ac:dyDescent="0.3">
      <c r="B38" s="13" t="s">
        <v>5</v>
      </c>
      <c r="C38" s="13" t="s">
        <v>71</v>
      </c>
      <c r="D38" s="13" t="s">
        <v>72</v>
      </c>
      <c r="E38" s="13" t="s">
        <v>73</v>
      </c>
      <c r="F38" s="13" t="s">
        <v>74</v>
      </c>
      <c r="G38" s="1" t="s">
        <v>2</v>
      </c>
      <c r="H38" s="1" t="s">
        <v>3</v>
      </c>
      <c r="L38" s="7"/>
      <c r="N38" s="13" t="s">
        <v>5</v>
      </c>
      <c r="O38" s="13" t="s">
        <v>78</v>
      </c>
      <c r="P38" s="13" t="s">
        <v>79</v>
      </c>
      <c r="Q38" s="13" t="s">
        <v>80</v>
      </c>
      <c r="R38" s="13" t="s">
        <v>81</v>
      </c>
      <c r="S38" s="1" t="s">
        <v>2</v>
      </c>
      <c r="T38" s="1" t="s">
        <v>3</v>
      </c>
      <c r="Z38" s="13" t="s">
        <v>5</v>
      </c>
      <c r="AA38" s="13" t="s">
        <v>97</v>
      </c>
      <c r="AB38" s="13" t="s">
        <v>98</v>
      </c>
      <c r="AC38" s="13" t="s">
        <v>99</v>
      </c>
      <c r="AD38" s="13" t="s">
        <v>103</v>
      </c>
      <c r="AE38" s="1" t="s">
        <v>2</v>
      </c>
      <c r="AF38" s="1" t="s">
        <v>3</v>
      </c>
    </row>
    <row r="39" spans="1:35" x14ac:dyDescent="0.25">
      <c r="B39" s="21">
        <v>25</v>
      </c>
      <c r="C39" s="26">
        <v>164</v>
      </c>
      <c r="D39" s="27">
        <v>146</v>
      </c>
      <c r="E39" s="27">
        <v>152</v>
      </c>
      <c r="F39" s="93">
        <f>AVERAGE(C39:E39)</f>
        <v>154</v>
      </c>
      <c r="G39" s="168" t="s">
        <v>75</v>
      </c>
      <c r="H39" s="170">
        <v>0.16</v>
      </c>
      <c r="L39" s="16"/>
      <c r="N39" s="21">
        <v>25</v>
      </c>
      <c r="O39" s="27">
        <v>26</v>
      </c>
      <c r="P39" s="27">
        <v>28</v>
      </c>
      <c r="Q39" s="27">
        <v>30</v>
      </c>
      <c r="R39" s="93">
        <f>AVERAGE(O39:Q39)</f>
        <v>28</v>
      </c>
      <c r="S39" s="168" t="s">
        <v>75</v>
      </c>
      <c r="T39" s="170">
        <v>0.16</v>
      </c>
      <c r="Z39" s="21">
        <v>25</v>
      </c>
      <c r="AA39" s="48">
        <v>-0.05</v>
      </c>
      <c r="AB39" s="48">
        <v>-0.04</v>
      </c>
      <c r="AC39" s="48">
        <v>-0.05</v>
      </c>
      <c r="AD39" s="111">
        <f>AVERAGE(AA39:AC39)</f>
        <v>-4.6666666666666669E-2</v>
      </c>
      <c r="AE39" s="168" t="s">
        <v>75</v>
      </c>
      <c r="AF39" s="170">
        <v>0.16</v>
      </c>
    </row>
    <row r="40" spans="1:35" x14ac:dyDescent="0.25">
      <c r="B40" s="8">
        <v>50</v>
      </c>
      <c r="C40" s="28">
        <v>464</v>
      </c>
      <c r="D40" s="29">
        <v>448</v>
      </c>
      <c r="E40" s="29">
        <v>472</v>
      </c>
      <c r="F40" s="94">
        <f t="shared" ref="F40:F68" si="0">AVERAGE(C40:E40)</f>
        <v>461.33333333333331</v>
      </c>
      <c r="G40" s="169"/>
      <c r="H40" s="167"/>
      <c r="N40" s="8">
        <v>50</v>
      </c>
      <c r="O40" s="29">
        <v>80</v>
      </c>
      <c r="P40" s="29">
        <v>84</v>
      </c>
      <c r="Q40" s="29">
        <v>92</v>
      </c>
      <c r="R40" s="94">
        <f t="shared" ref="R40:R68" si="1">AVERAGE(O40:Q40)</f>
        <v>85.333333333333329</v>
      </c>
      <c r="S40" s="169"/>
      <c r="T40" s="167"/>
      <c r="Z40" s="8">
        <v>50</v>
      </c>
      <c r="AA40" s="49">
        <v>-0.3</v>
      </c>
      <c r="AB40" s="49">
        <v>-0.35</v>
      </c>
      <c r="AC40" s="49">
        <v>-0.35</v>
      </c>
      <c r="AD40" s="112">
        <f t="shared" ref="AD40:AD68" si="2">AVERAGE(AA40:AC40)</f>
        <v>-0.33333333333333331</v>
      </c>
      <c r="AE40" s="169"/>
      <c r="AF40" s="167"/>
    </row>
    <row r="41" spans="1:35" x14ac:dyDescent="0.25">
      <c r="B41" s="8">
        <v>75</v>
      </c>
      <c r="C41" s="28">
        <v>784</v>
      </c>
      <c r="D41" s="29">
        <v>776</v>
      </c>
      <c r="E41" s="29">
        <v>808</v>
      </c>
      <c r="F41" s="94">
        <f t="shared" si="0"/>
        <v>789.33333333333337</v>
      </c>
      <c r="G41" s="169"/>
      <c r="H41" s="167"/>
      <c r="N41" s="8">
        <v>75</v>
      </c>
      <c r="O41" s="29">
        <v>128</v>
      </c>
      <c r="P41" s="29">
        <v>144</v>
      </c>
      <c r="Q41" s="29">
        <v>152</v>
      </c>
      <c r="R41" s="94">
        <f t="shared" si="1"/>
        <v>141.33333333333334</v>
      </c>
      <c r="S41" s="169"/>
      <c r="T41" s="167"/>
      <c r="Z41" s="8">
        <v>75</v>
      </c>
      <c r="AA41" s="49">
        <v>-0.5</v>
      </c>
      <c r="AB41" s="49">
        <v>-0.65</v>
      </c>
      <c r="AC41" s="49">
        <v>-0.7</v>
      </c>
      <c r="AD41" s="112">
        <f t="shared" si="2"/>
        <v>-0.61666666666666659</v>
      </c>
      <c r="AE41" s="169"/>
      <c r="AF41" s="167"/>
    </row>
    <row r="42" spans="1:35" x14ac:dyDescent="0.25">
      <c r="B42" s="8">
        <v>100</v>
      </c>
      <c r="C42" s="28">
        <v>1100</v>
      </c>
      <c r="D42" s="29">
        <v>1070</v>
      </c>
      <c r="E42" s="29">
        <v>1140</v>
      </c>
      <c r="F42" s="94">
        <f t="shared" si="0"/>
        <v>1103.3333333333333</v>
      </c>
      <c r="G42" s="169"/>
      <c r="H42" s="167"/>
      <c r="N42" s="8">
        <v>100</v>
      </c>
      <c r="O42" s="29">
        <v>184</v>
      </c>
      <c r="P42" s="29">
        <v>192</v>
      </c>
      <c r="Q42" s="29">
        <v>208</v>
      </c>
      <c r="R42" s="94">
        <f t="shared" si="1"/>
        <v>194.66666666666666</v>
      </c>
      <c r="S42" s="169"/>
      <c r="T42" s="167"/>
      <c r="Z42" s="8">
        <v>100</v>
      </c>
      <c r="AA42" s="49">
        <v>-0.66</v>
      </c>
      <c r="AB42" s="49">
        <v>-0.85</v>
      </c>
      <c r="AC42" s="49">
        <v>-1</v>
      </c>
      <c r="AD42" s="112">
        <f t="shared" si="2"/>
        <v>-0.83666666666666656</v>
      </c>
      <c r="AE42" s="169"/>
      <c r="AF42" s="167"/>
    </row>
    <row r="43" spans="1:35" x14ac:dyDescent="0.25">
      <c r="B43" s="8">
        <v>125</v>
      </c>
      <c r="C43" s="28">
        <v>1400</v>
      </c>
      <c r="D43" s="29">
        <v>1360</v>
      </c>
      <c r="E43" s="29">
        <v>1480</v>
      </c>
      <c r="F43" s="94">
        <f t="shared" si="0"/>
        <v>1413.3333333333333</v>
      </c>
      <c r="G43" s="169"/>
      <c r="H43" s="167"/>
      <c r="N43" s="8">
        <v>125</v>
      </c>
      <c r="O43" s="29">
        <v>240</v>
      </c>
      <c r="P43" s="29">
        <v>280</v>
      </c>
      <c r="Q43" s="29">
        <v>300</v>
      </c>
      <c r="R43" s="94">
        <f t="shared" si="1"/>
        <v>273.33333333333331</v>
      </c>
      <c r="S43" s="169"/>
      <c r="T43" s="167"/>
      <c r="Z43" s="8">
        <v>125</v>
      </c>
      <c r="AA43" s="49">
        <v>-1.1000000000000001</v>
      </c>
      <c r="AB43" s="49">
        <v>-1.3</v>
      </c>
      <c r="AC43" s="49">
        <v>-1.5</v>
      </c>
      <c r="AD43" s="112">
        <f t="shared" si="2"/>
        <v>-1.3</v>
      </c>
      <c r="AE43" s="169"/>
      <c r="AF43" s="167"/>
    </row>
    <row r="44" spans="1:35" x14ac:dyDescent="0.25">
      <c r="B44" s="8">
        <v>150</v>
      </c>
      <c r="C44" s="28">
        <v>1720</v>
      </c>
      <c r="D44" s="29">
        <v>1680</v>
      </c>
      <c r="E44" s="29">
        <v>1800</v>
      </c>
      <c r="F44" s="94">
        <f t="shared" si="0"/>
        <v>1733.3333333333333</v>
      </c>
      <c r="G44" s="169"/>
      <c r="H44" s="167"/>
      <c r="N44" s="8">
        <v>150</v>
      </c>
      <c r="O44" s="29">
        <v>300</v>
      </c>
      <c r="P44" s="29">
        <v>320</v>
      </c>
      <c r="Q44" s="29">
        <v>360</v>
      </c>
      <c r="R44" s="94">
        <f t="shared" si="1"/>
        <v>326.66666666666669</v>
      </c>
      <c r="S44" s="169"/>
      <c r="T44" s="167"/>
      <c r="Z44" s="8">
        <v>150</v>
      </c>
      <c r="AA44" s="49">
        <v>-1</v>
      </c>
      <c r="AB44" s="49">
        <v>-1.4</v>
      </c>
      <c r="AC44" s="49">
        <v>-1.7</v>
      </c>
      <c r="AD44" s="112">
        <f t="shared" si="2"/>
        <v>-1.3666666666666665</v>
      </c>
      <c r="AE44" s="169"/>
      <c r="AF44" s="167"/>
    </row>
    <row r="45" spans="1:35" x14ac:dyDescent="0.25">
      <c r="B45" s="8">
        <v>175</v>
      </c>
      <c r="C45" s="28">
        <v>2040</v>
      </c>
      <c r="D45" s="29">
        <v>2000</v>
      </c>
      <c r="E45" s="29">
        <v>2120</v>
      </c>
      <c r="F45" s="94">
        <f t="shared" si="0"/>
        <v>2053.3333333333335</v>
      </c>
      <c r="G45" s="169"/>
      <c r="H45" s="167"/>
      <c r="N45" s="8">
        <v>175</v>
      </c>
      <c r="O45" s="29">
        <v>360</v>
      </c>
      <c r="P45" s="29">
        <v>380</v>
      </c>
      <c r="Q45" s="29">
        <v>400</v>
      </c>
      <c r="R45" s="94">
        <f t="shared" si="1"/>
        <v>380</v>
      </c>
      <c r="S45" s="169"/>
      <c r="T45" s="167"/>
      <c r="Z45" s="8">
        <v>175</v>
      </c>
      <c r="AA45" s="49">
        <v>-0.85</v>
      </c>
      <c r="AB45" s="49">
        <v>-1.45</v>
      </c>
      <c r="AC45" s="49">
        <v>-1.85</v>
      </c>
      <c r="AD45" s="112">
        <f t="shared" si="2"/>
        <v>-1.3833333333333335</v>
      </c>
      <c r="AE45" s="169"/>
      <c r="AF45" s="167"/>
    </row>
    <row r="46" spans="1:35" x14ac:dyDescent="0.25">
      <c r="B46" s="8">
        <v>200</v>
      </c>
      <c r="C46" s="28">
        <v>2360</v>
      </c>
      <c r="D46" s="29">
        <v>2300</v>
      </c>
      <c r="E46" s="29">
        <v>2460</v>
      </c>
      <c r="F46" s="94">
        <f t="shared" si="0"/>
        <v>2373.3333333333335</v>
      </c>
      <c r="G46" s="169"/>
      <c r="H46" s="167"/>
      <c r="N46" s="8">
        <v>200</v>
      </c>
      <c r="O46" s="29">
        <v>400</v>
      </c>
      <c r="P46" s="29">
        <v>420</v>
      </c>
      <c r="Q46" s="29">
        <v>460</v>
      </c>
      <c r="R46" s="94">
        <f t="shared" si="1"/>
        <v>426.66666666666669</v>
      </c>
      <c r="S46" s="169"/>
      <c r="T46" s="167"/>
      <c r="Z46" s="8">
        <v>200</v>
      </c>
      <c r="AA46" s="49">
        <v>-0.55000000000000004</v>
      </c>
      <c r="AB46" s="49">
        <v>-1.35</v>
      </c>
      <c r="AC46" s="49">
        <v>-1.95</v>
      </c>
      <c r="AD46" s="112">
        <f t="shared" si="2"/>
        <v>-1.2833333333333334</v>
      </c>
      <c r="AE46" s="169"/>
      <c r="AF46" s="167"/>
    </row>
    <row r="47" spans="1:35" x14ac:dyDescent="0.25">
      <c r="B47" s="9">
        <v>225</v>
      </c>
      <c r="C47" s="28">
        <v>2660</v>
      </c>
      <c r="D47" s="29">
        <v>2620</v>
      </c>
      <c r="E47" s="29">
        <v>2780</v>
      </c>
      <c r="F47" s="94">
        <f t="shared" si="0"/>
        <v>2686.6666666666665</v>
      </c>
      <c r="G47" s="169"/>
      <c r="H47" s="167"/>
      <c r="N47" s="9">
        <v>225</v>
      </c>
      <c r="O47" s="29">
        <v>460</v>
      </c>
      <c r="P47" s="29">
        <v>480</v>
      </c>
      <c r="Q47" s="29">
        <v>520</v>
      </c>
      <c r="R47" s="94">
        <f t="shared" si="1"/>
        <v>486.66666666666669</v>
      </c>
      <c r="S47" s="169"/>
      <c r="T47" s="167"/>
      <c r="Z47" s="9">
        <v>225</v>
      </c>
      <c r="AA47" s="49">
        <v>-0.2</v>
      </c>
      <c r="AB47" s="49">
        <v>-1.2</v>
      </c>
      <c r="AC47" s="49">
        <v>-1.97</v>
      </c>
      <c r="AD47" s="112">
        <f t="shared" si="2"/>
        <v>-1.1233333333333333</v>
      </c>
      <c r="AE47" s="169"/>
      <c r="AF47" s="167"/>
    </row>
    <row r="48" spans="1:35" ht="15.75" thickBot="1" x14ac:dyDescent="0.3">
      <c r="B48" s="95">
        <v>250</v>
      </c>
      <c r="C48" s="32">
        <v>2960</v>
      </c>
      <c r="D48" s="30">
        <v>2920</v>
      </c>
      <c r="E48" s="30">
        <v>3120</v>
      </c>
      <c r="F48" s="96">
        <f t="shared" si="0"/>
        <v>3000</v>
      </c>
      <c r="G48" s="174"/>
      <c r="H48" s="175"/>
      <c r="N48" s="95">
        <v>250</v>
      </c>
      <c r="O48" s="33">
        <v>500</v>
      </c>
      <c r="P48" s="30">
        <v>540</v>
      </c>
      <c r="Q48" s="30">
        <v>580</v>
      </c>
      <c r="R48" s="96">
        <f t="shared" si="1"/>
        <v>540</v>
      </c>
      <c r="S48" s="174"/>
      <c r="T48" s="175"/>
      <c r="Z48" s="95">
        <v>250</v>
      </c>
      <c r="AA48" s="52">
        <v>0.27</v>
      </c>
      <c r="AB48" s="50">
        <v>-0.98</v>
      </c>
      <c r="AC48" s="50">
        <v>-1.87</v>
      </c>
      <c r="AD48" s="113">
        <f t="shared" si="2"/>
        <v>-0.86</v>
      </c>
      <c r="AE48" s="174"/>
      <c r="AF48" s="175"/>
    </row>
    <row r="49" spans="2:32" x14ac:dyDescent="0.25">
      <c r="B49" s="21">
        <v>25</v>
      </c>
      <c r="C49" s="27">
        <v>152</v>
      </c>
      <c r="D49" s="31">
        <v>146</v>
      </c>
      <c r="E49" s="31">
        <v>150</v>
      </c>
      <c r="F49" s="93">
        <f t="shared" si="0"/>
        <v>149.33333333333334</v>
      </c>
      <c r="G49" s="169" t="s">
        <v>76</v>
      </c>
      <c r="H49" s="167">
        <v>0.12</v>
      </c>
      <c r="N49" s="21">
        <v>25</v>
      </c>
      <c r="O49" s="27">
        <v>20</v>
      </c>
      <c r="P49" s="31">
        <v>22</v>
      </c>
      <c r="Q49" s="31">
        <v>24</v>
      </c>
      <c r="R49" s="93">
        <f t="shared" si="1"/>
        <v>22</v>
      </c>
      <c r="S49" s="169" t="s">
        <v>76</v>
      </c>
      <c r="T49" s="167">
        <v>0.12</v>
      </c>
      <c r="Z49" s="21">
        <v>25</v>
      </c>
      <c r="AA49" s="53">
        <v>-0.02</v>
      </c>
      <c r="AB49" s="51">
        <v>-0.11</v>
      </c>
      <c r="AC49" s="51">
        <v>2.5000000000000001E-2</v>
      </c>
      <c r="AD49" s="114">
        <f t="shared" si="2"/>
        <v>-3.5000000000000003E-2</v>
      </c>
      <c r="AE49" s="169" t="s">
        <v>76</v>
      </c>
      <c r="AF49" s="167">
        <v>0.12</v>
      </c>
    </row>
    <row r="50" spans="2:32" x14ac:dyDescent="0.25">
      <c r="B50" s="8">
        <v>50</v>
      </c>
      <c r="C50" s="29">
        <v>456</v>
      </c>
      <c r="D50" s="29">
        <v>440</v>
      </c>
      <c r="E50" s="29">
        <v>456</v>
      </c>
      <c r="F50" s="94">
        <f t="shared" si="0"/>
        <v>450.66666666666669</v>
      </c>
      <c r="G50" s="169"/>
      <c r="H50" s="167"/>
      <c r="N50" s="8">
        <v>50</v>
      </c>
      <c r="O50" s="29">
        <v>52</v>
      </c>
      <c r="P50" s="29">
        <v>52</v>
      </c>
      <c r="Q50" s="29">
        <v>80</v>
      </c>
      <c r="R50" s="94">
        <f t="shared" si="1"/>
        <v>61.333333333333336</v>
      </c>
      <c r="S50" s="169"/>
      <c r="T50" s="167"/>
      <c r="Z50" s="8">
        <v>50</v>
      </c>
      <c r="AA50" s="49">
        <v>-0.17</v>
      </c>
      <c r="AB50" s="49">
        <v>-0.5</v>
      </c>
      <c r="AC50" s="49">
        <v>-0.25</v>
      </c>
      <c r="AD50" s="112">
        <f t="shared" si="2"/>
        <v>-0.3066666666666667</v>
      </c>
      <c r="AE50" s="169"/>
      <c r="AF50" s="167"/>
    </row>
    <row r="51" spans="2:32" x14ac:dyDescent="0.25">
      <c r="B51" s="8">
        <v>75</v>
      </c>
      <c r="C51" s="29">
        <v>776</v>
      </c>
      <c r="D51" s="29">
        <v>752</v>
      </c>
      <c r="E51" s="29">
        <v>776</v>
      </c>
      <c r="F51" s="94">
        <f t="shared" si="0"/>
        <v>768</v>
      </c>
      <c r="G51" s="169"/>
      <c r="H51" s="167"/>
      <c r="N51" s="8">
        <v>75</v>
      </c>
      <c r="O51" s="29">
        <v>80</v>
      </c>
      <c r="P51" s="29">
        <v>88</v>
      </c>
      <c r="Q51" s="29">
        <v>120</v>
      </c>
      <c r="R51" s="94">
        <f t="shared" si="1"/>
        <v>96</v>
      </c>
      <c r="S51" s="169"/>
      <c r="T51" s="167"/>
      <c r="Z51" s="8">
        <v>75</v>
      </c>
      <c r="AA51" s="49">
        <v>-0.3</v>
      </c>
      <c r="AB51" s="49">
        <v>-0.85</v>
      </c>
      <c r="AC51" s="49">
        <v>-0.5</v>
      </c>
      <c r="AD51" s="112">
        <f t="shared" si="2"/>
        <v>-0.54999999999999993</v>
      </c>
      <c r="AE51" s="169"/>
      <c r="AF51" s="167"/>
    </row>
    <row r="52" spans="2:32" x14ac:dyDescent="0.25">
      <c r="B52" s="8">
        <v>100</v>
      </c>
      <c r="C52" s="29">
        <v>1090</v>
      </c>
      <c r="D52" s="29">
        <v>1060</v>
      </c>
      <c r="E52" s="29">
        <v>1060</v>
      </c>
      <c r="F52" s="94">
        <f t="shared" si="0"/>
        <v>1070</v>
      </c>
      <c r="G52" s="169"/>
      <c r="H52" s="167"/>
      <c r="N52" s="8">
        <v>100</v>
      </c>
      <c r="O52" s="29">
        <v>112</v>
      </c>
      <c r="P52" s="29">
        <v>120</v>
      </c>
      <c r="Q52" s="29">
        <v>200</v>
      </c>
      <c r="R52" s="94">
        <f t="shared" si="1"/>
        <v>144</v>
      </c>
      <c r="S52" s="169"/>
      <c r="T52" s="167"/>
      <c r="Z52" s="8">
        <v>100</v>
      </c>
      <c r="AA52" s="49">
        <v>-0.4</v>
      </c>
      <c r="AB52" s="49">
        <v>-1.2</v>
      </c>
      <c r="AC52" s="49">
        <v>-0.7</v>
      </c>
      <c r="AD52" s="112">
        <f t="shared" si="2"/>
        <v>-0.76666666666666661</v>
      </c>
      <c r="AE52" s="169"/>
      <c r="AF52" s="167"/>
    </row>
    <row r="53" spans="2:32" x14ac:dyDescent="0.25">
      <c r="B53" s="8">
        <v>125</v>
      </c>
      <c r="C53" s="29">
        <v>1400</v>
      </c>
      <c r="D53" s="29">
        <v>1360</v>
      </c>
      <c r="E53" s="29">
        <v>1360</v>
      </c>
      <c r="F53" s="94">
        <f t="shared" si="0"/>
        <v>1373.3333333333333</v>
      </c>
      <c r="G53" s="169"/>
      <c r="H53" s="167"/>
      <c r="N53" s="8">
        <v>125</v>
      </c>
      <c r="O53" s="29">
        <v>180</v>
      </c>
      <c r="P53" s="29">
        <v>180</v>
      </c>
      <c r="Q53" s="29">
        <v>240</v>
      </c>
      <c r="R53" s="94">
        <f t="shared" si="1"/>
        <v>200</v>
      </c>
      <c r="S53" s="169"/>
      <c r="T53" s="167"/>
      <c r="Z53" s="8">
        <v>125</v>
      </c>
      <c r="AA53" s="49">
        <v>-0.65</v>
      </c>
      <c r="AB53" s="49">
        <v>-1.65</v>
      </c>
      <c r="AC53" s="49">
        <v>-1</v>
      </c>
      <c r="AD53" s="112">
        <f t="shared" si="2"/>
        <v>-1.0999999999999999</v>
      </c>
      <c r="AE53" s="169"/>
      <c r="AF53" s="167"/>
    </row>
    <row r="54" spans="2:32" x14ac:dyDescent="0.25">
      <c r="B54" s="8">
        <v>150</v>
      </c>
      <c r="C54" s="29">
        <v>1680</v>
      </c>
      <c r="D54" s="29">
        <v>1660</v>
      </c>
      <c r="E54" s="29">
        <v>1680</v>
      </c>
      <c r="F54" s="94">
        <f t="shared" si="0"/>
        <v>1673.3333333333333</v>
      </c>
      <c r="G54" s="169"/>
      <c r="H54" s="167"/>
      <c r="N54" s="8">
        <v>150</v>
      </c>
      <c r="O54" s="29">
        <v>200</v>
      </c>
      <c r="P54" s="29">
        <v>200</v>
      </c>
      <c r="Q54" s="29">
        <v>280</v>
      </c>
      <c r="R54" s="94">
        <f t="shared" si="1"/>
        <v>226.66666666666666</v>
      </c>
      <c r="S54" s="169"/>
      <c r="T54" s="167"/>
      <c r="Z54" s="8">
        <v>150</v>
      </c>
      <c r="AA54" s="49">
        <v>-0.65</v>
      </c>
      <c r="AB54" s="49">
        <v>-1.9</v>
      </c>
      <c r="AC54" s="49">
        <v>-1.1499999999999999</v>
      </c>
      <c r="AD54" s="112">
        <f t="shared" si="2"/>
        <v>-1.2333333333333332</v>
      </c>
      <c r="AE54" s="169"/>
      <c r="AF54" s="167"/>
    </row>
    <row r="55" spans="2:32" x14ac:dyDescent="0.25">
      <c r="B55" s="8">
        <v>175</v>
      </c>
      <c r="C55" s="29">
        <v>2000</v>
      </c>
      <c r="D55" s="29">
        <v>1960</v>
      </c>
      <c r="E55" s="29">
        <v>2000</v>
      </c>
      <c r="F55" s="94">
        <f t="shared" si="0"/>
        <v>1986.6666666666667</v>
      </c>
      <c r="G55" s="169"/>
      <c r="H55" s="167"/>
      <c r="N55" s="8">
        <v>175</v>
      </c>
      <c r="O55" s="29">
        <v>240</v>
      </c>
      <c r="P55" s="29">
        <v>220</v>
      </c>
      <c r="Q55" s="29">
        <v>320</v>
      </c>
      <c r="R55" s="94">
        <f t="shared" si="1"/>
        <v>260</v>
      </c>
      <c r="S55" s="169"/>
      <c r="T55" s="167"/>
      <c r="Z55" s="8">
        <v>175</v>
      </c>
      <c r="AA55" s="49">
        <v>-0.48</v>
      </c>
      <c r="AB55" s="49">
        <v>-2</v>
      </c>
      <c r="AC55" s="49">
        <v>-1.25</v>
      </c>
      <c r="AD55" s="112">
        <f t="shared" si="2"/>
        <v>-1.2433333333333334</v>
      </c>
      <c r="AE55" s="169"/>
      <c r="AF55" s="167"/>
    </row>
    <row r="56" spans="2:32" x14ac:dyDescent="0.25">
      <c r="B56" s="8">
        <v>200</v>
      </c>
      <c r="C56" s="29">
        <v>2340</v>
      </c>
      <c r="D56" s="29">
        <v>2280</v>
      </c>
      <c r="E56" s="29">
        <v>2300</v>
      </c>
      <c r="F56" s="94">
        <f t="shared" si="0"/>
        <v>2306.6666666666665</v>
      </c>
      <c r="G56" s="169"/>
      <c r="H56" s="167"/>
      <c r="N56" s="8">
        <v>200</v>
      </c>
      <c r="O56" s="29">
        <v>280</v>
      </c>
      <c r="P56" s="29">
        <v>280</v>
      </c>
      <c r="Q56" s="29">
        <v>360</v>
      </c>
      <c r="R56" s="94">
        <f t="shared" si="1"/>
        <v>306.66666666666669</v>
      </c>
      <c r="S56" s="169"/>
      <c r="T56" s="167"/>
      <c r="Z56" s="8">
        <v>200</v>
      </c>
      <c r="AA56" s="49">
        <v>-0.27</v>
      </c>
      <c r="AB56" s="49">
        <v>-2.1</v>
      </c>
      <c r="AC56" s="49">
        <v>-1.25</v>
      </c>
      <c r="AD56" s="112">
        <f t="shared" si="2"/>
        <v>-1.2066666666666668</v>
      </c>
      <c r="AE56" s="169"/>
      <c r="AF56" s="167"/>
    </row>
    <row r="57" spans="2:32" x14ac:dyDescent="0.25">
      <c r="B57" s="9">
        <v>225</v>
      </c>
      <c r="C57" s="29">
        <v>2660</v>
      </c>
      <c r="D57" s="29">
        <v>2600</v>
      </c>
      <c r="E57" s="29">
        <v>2600</v>
      </c>
      <c r="F57" s="94">
        <f t="shared" si="0"/>
        <v>2620</v>
      </c>
      <c r="G57" s="169"/>
      <c r="H57" s="167"/>
      <c r="N57" s="9">
        <v>225</v>
      </c>
      <c r="O57" s="29">
        <v>300</v>
      </c>
      <c r="P57" s="29">
        <v>300</v>
      </c>
      <c r="Q57" s="29">
        <v>380</v>
      </c>
      <c r="R57" s="94">
        <f t="shared" si="1"/>
        <v>326.66666666666669</v>
      </c>
      <c r="S57" s="169"/>
      <c r="T57" s="167"/>
      <c r="Z57" s="9">
        <v>225</v>
      </c>
      <c r="AA57" s="49">
        <v>-0.02</v>
      </c>
      <c r="AB57" s="49">
        <v>-2.1</v>
      </c>
      <c r="AC57" s="49">
        <v>-1.2</v>
      </c>
      <c r="AD57" s="112">
        <f t="shared" si="2"/>
        <v>-1.1066666666666667</v>
      </c>
      <c r="AE57" s="169"/>
      <c r="AF57" s="167"/>
    </row>
    <row r="58" spans="2:32" ht="15.75" thickBot="1" x14ac:dyDescent="0.3">
      <c r="B58" s="95">
        <v>250</v>
      </c>
      <c r="C58" s="33">
        <v>2960</v>
      </c>
      <c r="D58" s="33">
        <v>2880</v>
      </c>
      <c r="E58" s="33">
        <v>2900</v>
      </c>
      <c r="F58" s="96">
        <f t="shared" si="0"/>
        <v>2913.3333333333335</v>
      </c>
      <c r="G58" s="169"/>
      <c r="H58" s="167"/>
      <c r="N58" s="95">
        <v>250</v>
      </c>
      <c r="O58" s="33">
        <v>340</v>
      </c>
      <c r="P58" s="33">
        <v>320</v>
      </c>
      <c r="Q58" s="33">
        <v>420</v>
      </c>
      <c r="R58" s="96">
        <f t="shared" si="1"/>
        <v>360</v>
      </c>
      <c r="S58" s="169"/>
      <c r="T58" s="167"/>
      <c r="Z58" s="95">
        <v>250</v>
      </c>
      <c r="AA58" s="52">
        <v>0.32</v>
      </c>
      <c r="AB58" s="52">
        <v>-2.1</v>
      </c>
      <c r="AC58" s="52">
        <v>-1</v>
      </c>
      <c r="AD58" s="115">
        <f t="shared" si="2"/>
        <v>-0.92666666666666675</v>
      </c>
      <c r="AE58" s="169"/>
      <c r="AF58" s="167"/>
    </row>
    <row r="59" spans="2:32" x14ac:dyDescent="0.25">
      <c r="B59" s="21">
        <v>25</v>
      </c>
      <c r="C59" s="27">
        <v>154</v>
      </c>
      <c r="D59" s="27">
        <v>158</v>
      </c>
      <c r="E59" s="27">
        <v>158</v>
      </c>
      <c r="F59" s="93">
        <f t="shared" si="0"/>
        <v>156.66666666666666</v>
      </c>
      <c r="G59" s="168" t="s">
        <v>77</v>
      </c>
      <c r="H59" s="170">
        <v>0.08</v>
      </c>
      <c r="N59" s="21">
        <v>25</v>
      </c>
      <c r="O59" s="27">
        <v>16</v>
      </c>
      <c r="P59" s="27">
        <v>20</v>
      </c>
      <c r="Q59" s="27">
        <v>18</v>
      </c>
      <c r="R59" s="93">
        <f t="shared" si="1"/>
        <v>18</v>
      </c>
      <c r="S59" s="168" t="s">
        <v>77</v>
      </c>
      <c r="T59" s="170">
        <v>0.08</v>
      </c>
      <c r="Z59" s="21">
        <v>25</v>
      </c>
      <c r="AA59" s="53">
        <v>-0.01</v>
      </c>
      <c r="AB59" s="53">
        <v>-0.01</v>
      </c>
      <c r="AC59" s="53">
        <v>0.02</v>
      </c>
      <c r="AD59" s="116">
        <f t="shared" si="2"/>
        <v>0</v>
      </c>
      <c r="AE59" s="168" t="s">
        <v>77</v>
      </c>
      <c r="AF59" s="170">
        <v>0.08</v>
      </c>
    </row>
    <row r="60" spans="2:32" x14ac:dyDescent="0.25">
      <c r="B60" s="8">
        <v>50</v>
      </c>
      <c r="C60" s="29">
        <v>468</v>
      </c>
      <c r="D60" s="29">
        <v>500</v>
      </c>
      <c r="E60" s="29">
        <v>464</v>
      </c>
      <c r="F60" s="94">
        <f t="shared" si="0"/>
        <v>477.33333333333331</v>
      </c>
      <c r="G60" s="169"/>
      <c r="H60" s="167"/>
      <c r="N60" s="8">
        <v>50</v>
      </c>
      <c r="O60" s="29">
        <v>40</v>
      </c>
      <c r="P60" s="29">
        <v>48</v>
      </c>
      <c r="Q60" s="29">
        <v>48</v>
      </c>
      <c r="R60" s="94">
        <f t="shared" si="1"/>
        <v>45.333333333333336</v>
      </c>
      <c r="S60" s="169"/>
      <c r="T60" s="167"/>
      <c r="Z60" s="8">
        <v>50</v>
      </c>
      <c r="AA60" s="49">
        <v>-0.1</v>
      </c>
      <c r="AB60" s="49">
        <v>-0.11</v>
      </c>
      <c r="AC60" s="49">
        <v>-0.05</v>
      </c>
      <c r="AD60" s="112">
        <f t="shared" si="2"/>
        <v>-8.666666666666667E-2</v>
      </c>
      <c r="AE60" s="169"/>
      <c r="AF60" s="167"/>
    </row>
    <row r="61" spans="2:32" x14ac:dyDescent="0.25">
      <c r="B61" s="8">
        <v>75</v>
      </c>
      <c r="C61" s="29">
        <v>792</v>
      </c>
      <c r="D61" s="29">
        <v>848</v>
      </c>
      <c r="E61" s="29">
        <v>776</v>
      </c>
      <c r="F61" s="94">
        <f t="shared" si="0"/>
        <v>805.33333333333337</v>
      </c>
      <c r="G61" s="169"/>
      <c r="H61" s="167"/>
      <c r="N61" s="8">
        <v>75</v>
      </c>
      <c r="O61" s="29">
        <v>80</v>
      </c>
      <c r="P61" s="29">
        <v>80</v>
      </c>
      <c r="Q61" s="29">
        <v>72</v>
      </c>
      <c r="R61" s="94">
        <f t="shared" si="1"/>
        <v>77.333333333333329</v>
      </c>
      <c r="S61" s="169"/>
      <c r="T61" s="167"/>
      <c r="Z61" s="8">
        <v>75</v>
      </c>
      <c r="AA61" s="49">
        <v>-0.16</v>
      </c>
      <c r="AB61" s="49">
        <v>-0.22</v>
      </c>
      <c r="AC61" s="49">
        <v>-0.13</v>
      </c>
      <c r="AD61" s="112">
        <f t="shared" si="2"/>
        <v>-0.17</v>
      </c>
      <c r="AE61" s="169"/>
      <c r="AF61" s="167"/>
    </row>
    <row r="62" spans="2:32" x14ac:dyDescent="0.25">
      <c r="B62" s="8">
        <v>100</v>
      </c>
      <c r="C62" s="29">
        <v>1060</v>
      </c>
      <c r="D62" s="29">
        <v>1190</v>
      </c>
      <c r="E62" s="29">
        <v>1100</v>
      </c>
      <c r="F62" s="94">
        <f t="shared" si="0"/>
        <v>1116.6666666666667</v>
      </c>
      <c r="G62" s="169"/>
      <c r="H62" s="167"/>
      <c r="N62" s="8">
        <v>100</v>
      </c>
      <c r="O62" s="29">
        <v>96</v>
      </c>
      <c r="P62" s="29">
        <v>112</v>
      </c>
      <c r="Q62" s="29">
        <v>104</v>
      </c>
      <c r="R62" s="94">
        <f t="shared" si="1"/>
        <v>104</v>
      </c>
      <c r="S62" s="169"/>
      <c r="T62" s="167"/>
      <c r="Z62" s="8">
        <v>100</v>
      </c>
      <c r="AA62" s="49">
        <v>-0.2</v>
      </c>
      <c r="AB62" s="49">
        <v>-0.34</v>
      </c>
      <c r="AC62" s="49">
        <v>-0.2</v>
      </c>
      <c r="AD62" s="112">
        <f t="shared" si="2"/>
        <v>-0.24666666666666667</v>
      </c>
      <c r="AE62" s="169"/>
      <c r="AF62" s="167"/>
    </row>
    <row r="63" spans="2:32" x14ac:dyDescent="0.25">
      <c r="B63" s="8">
        <v>125</v>
      </c>
      <c r="C63" s="29">
        <v>1340</v>
      </c>
      <c r="D63" s="29">
        <v>1520</v>
      </c>
      <c r="E63" s="29">
        <v>1400</v>
      </c>
      <c r="F63" s="94">
        <f t="shared" si="0"/>
        <v>1420</v>
      </c>
      <c r="G63" s="169"/>
      <c r="H63" s="167"/>
      <c r="N63" s="8">
        <v>125</v>
      </c>
      <c r="O63" s="29">
        <v>140</v>
      </c>
      <c r="P63" s="29">
        <v>160</v>
      </c>
      <c r="Q63" s="29">
        <v>180</v>
      </c>
      <c r="R63" s="94">
        <f t="shared" si="1"/>
        <v>160</v>
      </c>
      <c r="S63" s="169"/>
      <c r="T63" s="167"/>
      <c r="Z63" s="8">
        <v>125</v>
      </c>
      <c r="AA63" s="49">
        <v>-0.36</v>
      </c>
      <c r="AB63" s="49">
        <v>-0.5</v>
      </c>
      <c r="AC63" s="49">
        <v>-0.35</v>
      </c>
      <c r="AD63" s="112">
        <f t="shared" si="2"/>
        <v>-0.40333333333333332</v>
      </c>
      <c r="AE63" s="169"/>
      <c r="AF63" s="167"/>
    </row>
    <row r="64" spans="2:32" x14ac:dyDescent="0.25">
      <c r="B64" s="8">
        <v>150</v>
      </c>
      <c r="C64" s="29">
        <v>1640</v>
      </c>
      <c r="D64" s="29">
        <v>1840</v>
      </c>
      <c r="E64" s="29">
        <v>1700</v>
      </c>
      <c r="F64" s="94">
        <f t="shared" si="0"/>
        <v>1726.6666666666667</v>
      </c>
      <c r="G64" s="169"/>
      <c r="H64" s="167"/>
      <c r="N64" s="8">
        <v>150</v>
      </c>
      <c r="O64" s="29">
        <v>160</v>
      </c>
      <c r="P64" s="29">
        <v>200</v>
      </c>
      <c r="Q64" s="29">
        <v>200</v>
      </c>
      <c r="R64" s="94">
        <f t="shared" si="1"/>
        <v>186.66666666666666</v>
      </c>
      <c r="S64" s="169"/>
      <c r="T64" s="167"/>
      <c r="Z64" s="8">
        <v>150</v>
      </c>
      <c r="AA64" s="49">
        <v>-0.3</v>
      </c>
      <c r="AB64" s="49">
        <v>-0.5</v>
      </c>
      <c r="AC64" s="49">
        <v>-0.35</v>
      </c>
      <c r="AD64" s="112">
        <f t="shared" si="2"/>
        <v>-0.3833333333333333</v>
      </c>
      <c r="AE64" s="169"/>
      <c r="AF64" s="167"/>
    </row>
    <row r="65" spans="2:32" x14ac:dyDescent="0.25">
      <c r="B65" s="8">
        <v>175</v>
      </c>
      <c r="C65" s="29">
        <v>1960</v>
      </c>
      <c r="D65" s="29">
        <v>2200</v>
      </c>
      <c r="E65" s="29">
        <v>2020</v>
      </c>
      <c r="F65" s="94">
        <f t="shared" si="0"/>
        <v>2060</v>
      </c>
      <c r="G65" s="169"/>
      <c r="H65" s="167"/>
      <c r="N65" s="8">
        <v>175</v>
      </c>
      <c r="O65" s="29">
        <v>180</v>
      </c>
      <c r="P65" s="29">
        <v>220</v>
      </c>
      <c r="Q65" s="29">
        <v>220</v>
      </c>
      <c r="R65" s="94">
        <f t="shared" si="1"/>
        <v>206.66666666666666</v>
      </c>
      <c r="S65" s="169"/>
      <c r="T65" s="167"/>
      <c r="Z65" s="8">
        <v>175</v>
      </c>
      <c r="AA65" s="49">
        <v>-0.15</v>
      </c>
      <c r="AB65" s="49">
        <v>-0.45</v>
      </c>
      <c r="AC65" s="49">
        <v>-0.35</v>
      </c>
      <c r="AD65" s="112">
        <f t="shared" si="2"/>
        <v>-0.31666666666666665</v>
      </c>
      <c r="AE65" s="169"/>
      <c r="AF65" s="167"/>
    </row>
    <row r="66" spans="2:32" x14ac:dyDescent="0.25">
      <c r="B66" s="8">
        <v>200</v>
      </c>
      <c r="C66" s="29">
        <v>2260</v>
      </c>
      <c r="D66" s="29">
        <v>2520</v>
      </c>
      <c r="E66" s="29">
        <v>2340</v>
      </c>
      <c r="F66" s="94">
        <f t="shared" si="0"/>
        <v>2373.3333333333335</v>
      </c>
      <c r="G66" s="169"/>
      <c r="H66" s="167"/>
      <c r="N66" s="8">
        <v>200</v>
      </c>
      <c r="O66" s="29">
        <v>200</v>
      </c>
      <c r="P66" s="29">
        <v>240</v>
      </c>
      <c r="Q66" s="29">
        <v>240</v>
      </c>
      <c r="R66" s="94">
        <f t="shared" si="1"/>
        <v>226.66666666666666</v>
      </c>
      <c r="S66" s="169"/>
      <c r="T66" s="167"/>
      <c r="Z66" s="8">
        <v>200</v>
      </c>
      <c r="AA66" s="49">
        <v>0.05</v>
      </c>
      <c r="AB66" s="49">
        <v>-0.38</v>
      </c>
      <c r="AC66" s="49">
        <v>-0.3</v>
      </c>
      <c r="AD66" s="112">
        <f t="shared" si="2"/>
        <v>-0.21</v>
      </c>
      <c r="AE66" s="169"/>
      <c r="AF66" s="167"/>
    </row>
    <row r="67" spans="2:32" x14ac:dyDescent="0.25">
      <c r="B67" s="9">
        <v>225</v>
      </c>
      <c r="C67" s="29">
        <v>2580</v>
      </c>
      <c r="D67" s="29">
        <v>2860</v>
      </c>
      <c r="E67" s="29">
        <v>2640</v>
      </c>
      <c r="F67" s="94">
        <f t="shared" si="0"/>
        <v>2693.3333333333335</v>
      </c>
      <c r="G67" s="169"/>
      <c r="H67" s="167"/>
      <c r="N67" s="9">
        <v>225</v>
      </c>
      <c r="O67" s="29">
        <v>240</v>
      </c>
      <c r="P67" s="29">
        <v>280</v>
      </c>
      <c r="Q67" s="29">
        <v>280</v>
      </c>
      <c r="R67" s="94">
        <f t="shared" si="1"/>
        <v>266.66666666666669</v>
      </c>
      <c r="S67" s="169"/>
      <c r="T67" s="167"/>
      <c r="Z67" s="9">
        <v>225</v>
      </c>
      <c r="AA67" s="49">
        <v>0.3</v>
      </c>
      <c r="AB67" s="49">
        <v>-0.26</v>
      </c>
      <c r="AC67" s="49">
        <v>0.2</v>
      </c>
      <c r="AD67" s="112">
        <f t="shared" si="2"/>
        <v>0.08</v>
      </c>
      <c r="AE67" s="169"/>
      <c r="AF67" s="167"/>
    </row>
    <row r="68" spans="2:32" ht="15.75" thickBot="1" x14ac:dyDescent="0.3">
      <c r="B68" s="95">
        <v>250</v>
      </c>
      <c r="C68" s="30">
        <v>2860</v>
      </c>
      <c r="D68" s="30">
        <v>3180</v>
      </c>
      <c r="E68" s="30">
        <v>2960</v>
      </c>
      <c r="F68" s="96">
        <f t="shared" si="0"/>
        <v>3000</v>
      </c>
      <c r="G68" s="174"/>
      <c r="H68" s="175"/>
      <c r="N68" s="95">
        <v>250</v>
      </c>
      <c r="O68" s="30">
        <v>260</v>
      </c>
      <c r="P68" s="30">
        <v>300</v>
      </c>
      <c r="Q68" s="30">
        <v>300</v>
      </c>
      <c r="R68" s="96">
        <f t="shared" si="1"/>
        <v>286.66666666666669</v>
      </c>
      <c r="S68" s="174"/>
      <c r="T68" s="175"/>
      <c r="Z68" s="95">
        <v>250</v>
      </c>
      <c r="AA68" s="50">
        <v>0.6</v>
      </c>
      <c r="AB68" s="50">
        <v>-0.09</v>
      </c>
      <c r="AC68" s="50">
        <v>-0.05</v>
      </c>
      <c r="AD68" s="113">
        <f t="shared" si="2"/>
        <v>0.15333333333333335</v>
      </c>
      <c r="AE68" s="174"/>
      <c r="AF68" s="175"/>
    </row>
    <row r="70" spans="2:32" ht="15.75" thickBot="1" x14ac:dyDescent="0.3">
      <c r="B70" s="73" t="s">
        <v>5</v>
      </c>
      <c r="C70" s="73" t="s">
        <v>82</v>
      </c>
      <c r="D70" s="73" t="s">
        <v>83</v>
      </c>
      <c r="E70" s="73" t="s">
        <v>84</v>
      </c>
      <c r="F70" s="97" t="s">
        <v>85</v>
      </c>
    </row>
    <row r="71" spans="2:32" x14ac:dyDescent="0.25">
      <c r="B71" s="9">
        <v>25</v>
      </c>
      <c r="C71" s="93">
        <v>154</v>
      </c>
      <c r="D71" s="93">
        <v>149.33333333333334</v>
      </c>
      <c r="E71" s="93">
        <v>156.66666666666666</v>
      </c>
      <c r="F71" s="98">
        <f>AVERAGE(C71:E71)</f>
        <v>153.33333333333334</v>
      </c>
      <c r="Z71" s="18"/>
      <c r="AA71" s="19"/>
      <c r="AB71" s="6"/>
      <c r="AC71" s="16"/>
      <c r="AD71" s="16"/>
      <c r="AE71" s="176" t="s">
        <v>4</v>
      </c>
      <c r="AF71" s="201"/>
    </row>
    <row r="72" spans="2:32" ht="15.75" thickBot="1" x14ac:dyDescent="0.3">
      <c r="B72" s="9">
        <v>50</v>
      </c>
      <c r="C72" s="94">
        <v>461.33333333333331</v>
      </c>
      <c r="D72" s="94">
        <v>450.66666666666669</v>
      </c>
      <c r="E72" s="94">
        <v>477.33333333333331</v>
      </c>
      <c r="F72" s="98">
        <f t="shared" ref="F72:F80" si="3">AVERAGE(C72:E72)</f>
        <v>463.11111111111109</v>
      </c>
      <c r="Z72" s="13" t="s">
        <v>5</v>
      </c>
      <c r="AA72" s="13" t="s">
        <v>100</v>
      </c>
      <c r="AB72" s="13" t="s">
        <v>101</v>
      </c>
      <c r="AC72" s="13" t="s">
        <v>102</v>
      </c>
      <c r="AD72" s="13" t="s">
        <v>104</v>
      </c>
      <c r="AE72" s="1" t="s">
        <v>2</v>
      </c>
      <c r="AF72" s="1" t="s">
        <v>3</v>
      </c>
    </row>
    <row r="73" spans="2:32" x14ac:dyDescent="0.25">
      <c r="B73" s="9">
        <v>75</v>
      </c>
      <c r="C73" s="94">
        <v>789.33333333333337</v>
      </c>
      <c r="D73" s="94">
        <v>768</v>
      </c>
      <c r="E73" s="94">
        <v>805.33333333333337</v>
      </c>
      <c r="F73" s="98">
        <f t="shared" si="3"/>
        <v>787.55555555555566</v>
      </c>
      <c r="Z73" s="21">
        <v>25</v>
      </c>
      <c r="AA73" s="2">
        <v>306.39999999999998</v>
      </c>
      <c r="AB73" s="2">
        <v>306</v>
      </c>
      <c r="AC73" s="2">
        <v>306</v>
      </c>
      <c r="AD73" s="111">
        <f>AVERAGE(AA73:AC73)</f>
        <v>306.13333333333333</v>
      </c>
      <c r="AE73" s="168" t="s">
        <v>75</v>
      </c>
      <c r="AF73" s="170">
        <v>0.16</v>
      </c>
    </row>
    <row r="74" spans="2:32" x14ac:dyDescent="0.25">
      <c r="B74" s="9">
        <v>100</v>
      </c>
      <c r="C74" s="94">
        <v>1103.3333333333333</v>
      </c>
      <c r="D74" s="94">
        <v>1070</v>
      </c>
      <c r="E74" s="94">
        <v>1116.6666666666667</v>
      </c>
      <c r="F74" s="98">
        <f t="shared" si="3"/>
        <v>1096.6666666666667</v>
      </c>
      <c r="Z74" s="8">
        <v>50</v>
      </c>
      <c r="AA74" s="3">
        <v>314</v>
      </c>
      <c r="AB74" s="3">
        <v>313.5</v>
      </c>
      <c r="AC74" s="3">
        <v>314</v>
      </c>
      <c r="AD74" s="112">
        <f t="shared" ref="AD74:AD102" si="4">AVERAGE(AA74:AC74)</f>
        <v>313.83333333333331</v>
      </c>
      <c r="AE74" s="169"/>
      <c r="AF74" s="167"/>
    </row>
    <row r="75" spans="2:32" x14ac:dyDescent="0.25">
      <c r="B75" s="9">
        <v>125</v>
      </c>
      <c r="C75" s="94">
        <v>1413.3333333333333</v>
      </c>
      <c r="D75" s="94">
        <v>1373.3333333333333</v>
      </c>
      <c r="E75" s="94">
        <v>1420</v>
      </c>
      <c r="F75" s="98">
        <f t="shared" si="3"/>
        <v>1402.2222222222219</v>
      </c>
      <c r="Z75" s="8">
        <v>75</v>
      </c>
      <c r="AA75" s="3">
        <v>320</v>
      </c>
      <c r="AB75" s="3">
        <v>319.60000000000002</v>
      </c>
      <c r="AC75" s="3">
        <v>320</v>
      </c>
      <c r="AD75" s="112">
        <f t="shared" si="4"/>
        <v>319.86666666666667</v>
      </c>
      <c r="AE75" s="169"/>
      <c r="AF75" s="167"/>
    </row>
    <row r="76" spans="2:32" x14ac:dyDescent="0.25">
      <c r="B76" s="9">
        <v>150</v>
      </c>
      <c r="C76" s="94">
        <v>1733.3333333333333</v>
      </c>
      <c r="D76" s="94">
        <v>1673.3333333333333</v>
      </c>
      <c r="E76" s="94">
        <v>1726.6666666666667</v>
      </c>
      <c r="F76" s="98">
        <f t="shared" si="3"/>
        <v>1711.1111111111111</v>
      </c>
      <c r="Z76" s="8">
        <v>100</v>
      </c>
      <c r="AA76" s="3">
        <v>325</v>
      </c>
      <c r="AB76" s="3">
        <v>324</v>
      </c>
      <c r="AC76" s="3">
        <v>324</v>
      </c>
      <c r="AD76" s="112">
        <f t="shared" si="4"/>
        <v>324.33333333333331</v>
      </c>
      <c r="AE76" s="169"/>
      <c r="AF76" s="167"/>
    </row>
    <row r="77" spans="2:32" x14ac:dyDescent="0.25">
      <c r="B77" s="9">
        <v>175</v>
      </c>
      <c r="C77" s="94">
        <v>2053.3333333333335</v>
      </c>
      <c r="D77" s="94">
        <v>1986.6666666666667</v>
      </c>
      <c r="E77" s="94">
        <v>2060</v>
      </c>
      <c r="F77" s="98">
        <f t="shared" si="3"/>
        <v>2033.3333333333333</v>
      </c>
      <c r="Z77" s="8">
        <v>125</v>
      </c>
      <c r="AA77" s="3">
        <v>328</v>
      </c>
      <c r="AB77" s="3">
        <v>327</v>
      </c>
      <c r="AC77" s="3">
        <v>328</v>
      </c>
      <c r="AD77" s="112">
        <f t="shared" si="4"/>
        <v>327.66666666666669</v>
      </c>
      <c r="AE77" s="169"/>
      <c r="AF77" s="167"/>
    </row>
    <row r="78" spans="2:32" x14ac:dyDescent="0.25">
      <c r="B78" s="9">
        <v>200</v>
      </c>
      <c r="C78" s="94">
        <v>2373.3333333333335</v>
      </c>
      <c r="D78" s="94">
        <v>2306.6666666666665</v>
      </c>
      <c r="E78" s="94">
        <v>2373.3333333333335</v>
      </c>
      <c r="F78" s="98">
        <f t="shared" si="3"/>
        <v>2351.1111111111113</v>
      </c>
      <c r="Z78" s="8">
        <v>150</v>
      </c>
      <c r="AA78" s="3">
        <v>331</v>
      </c>
      <c r="AB78" s="3">
        <v>330</v>
      </c>
      <c r="AC78" s="3">
        <v>330.5</v>
      </c>
      <c r="AD78" s="112">
        <f t="shared" si="4"/>
        <v>330.5</v>
      </c>
      <c r="AE78" s="169"/>
      <c r="AF78" s="167"/>
    </row>
    <row r="79" spans="2:32" x14ac:dyDescent="0.25">
      <c r="B79" s="9">
        <v>225</v>
      </c>
      <c r="C79" s="94">
        <v>2686.6666666666665</v>
      </c>
      <c r="D79" s="94">
        <v>2620</v>
      </c>
      <c r="E79" s="94">
        <v>2693.3333333333335</v>
      </c>
      <c r="F79" s="98">
        <f t="shared" si="3"/>
        <v>2666.6666666666665</v>
      </c>
      <c r="Z79" s="8">
        <v>175</v>
      </c>
      <c r="AA79" s="3">
        <v>334</v>
      </c>
      <c r="AB79" s="3">
        <v>333</v>
      </c>
      <c r="AC79" s="3">
        <v>333</v>
      </c>
      <c r="AD79" s="112">
        <f t="shared" si="4"/>
        <v>333.33333333333331</v>
      </c>
      <c r="AE79" s="169"/>
      <c r="AF79" s="167"/>
    </row>
    <row r="80" spans="2:32" ht="15.75" thickBot="1" x14ac:dyDescent="0.3">
      <c r="B80" s="9">
        <v>250</v>
      </c>
      <c r="C80" s="96">
        <v>3000</v>
      </c>
      <c r="D80" s="96">
        <v>2913.3333333333335</v>
      </c>
      <c r="E80" s="96">
        <v>3000</v>
      </c>
      <c r="F80" s="98">
        <f t="shared" si="3"/>
        <v>2971.1111111111113</v>
      </c>
      <c r="Z80" s="8">
        <v>200</v>
      </c>
      <c r="AA80" s="3">
        <v>336.5</v>
      </c>
      <c r="AB80" s="3">
        <v>335.6</v>
      </c>
      <c r="AC80" s="3">
        <v>335</v>
      </c>
      <c r="AD80" s="112">
        <f t="shared" si="4"/>
        <v>335.7</v>
      </c>
      <c r="AE80" s="169"/>
      <c r="AF80" s="167"/>
    </row>
    <row r="81" spans="26:32" x14ac:dyDescent="0.25">
      <c r="Z81" s="9">
        <v>225</v>
      </c>
      <c r="AA81" s="3">
        <v>338.6</v>
      </c>
      <c r="AB81" s="3">
        <v>337</v>
      </c>
      <c r="AC81" s="3">
        <v>337</v>
      </c>
      <c r="AD81" s="112">
        <f t="shared" si="4"/>
        <v>337.53333333333336</v>
      </c>
      <c r="AE81" s="169"/>
      <c r="AF81" s="167"/>
    </row>
    <row r="82" spans="26:32" ht="15.75" thickBot="1" x14ac:dyDescent="0.3">
      <c r="Z82" s="95">
        <v>250</v>
      </c>
      <c r="AA82" s="12">
        <v>340.4</v>
      </c>
      <c r="AB82" s="4">
        <v>339</v>
      </c>
      <c r="AC82" s="4">
        <v>338</v>
      </c>
      <c r="AD82" s="113">
        <f t="shared" si="4"/>
        <v>339.13333333333333</v>
      </c>
      <c r="AE82" s="174"/>
      <c r="AF82" s="175"/>
    </row>
    <row r="83" spans="26:32" x14ac:dyDescent="0.25">
      <c r="Z83" s="21">
        <v>25</v>
      </c>
      <c r="AA83" s="2">
        <v>304</v>
      </c>
      <c r="AB83" s="10">
        <v>304</v>
      </c>
      <c r="AC83" s="10">
        <v>304.8</v>
      </c>
      <c r="AD83" s="114">
        <f t="shared" si="4"/>
        <v>304.26666666666665</v>
      </c>
      <c r="AE83" s="169" t="s">
        <v>76</v>
      </c>
      <c r="AF83" s="167">
        <v>0.12</v>
      </c>
    </row>
    <row r="84" spans="26:32" x14ac:dyDescent="0.25">
      <c r="Z84" s="8">
        <v>50</v>
      </c>
      <c r="AA84" s="3">
        <v>309.5</v>
      </c>
      <c r="AB84" s="3">
        <v>309</v>
      </c>
      <c r="AC84" s="3">
        <v>311.5</v>
      </c>
      <c r="AD84" s="112">
        <f t="shared" si="4"/>
        <v>310</v>
      </c>
      <c r="AE84" s="169"/>
      <c r="AF84" s="167"/>
    </row>
    <row r="85" spans="26:32" x14ac:dyDescent="0.25">
      <c r="Z85" s="8">
        <v>75</v>
      </c>
      <c r="AA85" s="3">
        <v>314.10000000000002</v>
      </c>
      <c r="AB85" s="3">
        <v>313</v>
      </c>
      <c r="AC85" s="3">
        <v>316.7</v>
      </c>
      <c r="AD85" s="112">
        <f t="shared" si="4"/>
        <v>314.59999999999997</v>
      </c>
      <c r="AE85" s="169"/>
      <c r="AF85" s="167"/>
    </row>
    <row r="86" spans="26:32" x14ac:dyDescent="0.25">
      <c r="Z86" s="8">
        <v>100</v>
      </c>
      <c r="AA86" s="3">
        <v>318</v>
      </c>
      <c r="AB86" s="3">
        <v>316</v>
      </c>
      <c r="AC86" s="3">
        <v>321</v>
      </c>
      <c r="AD86" s="112">
        <f t="shared" si="4"/>
        <v>318.33333333333331</v>
      </c>
      <c r="AE86" s="169"/>
      <c r="AF86" s="167"/>
    </row>
    <row r="87" spans="26:32" x14ac:dyDescent="0.25">
      <c r="Z87" s="8">
        <v>125</v>
      </c>
      <c r="AA87" s="3">
        <v>321</v>
      </c>
      <c r="AB87" s="3">
        <v>319</v>
      </c>
      <c r="AC87" s="3">
        <v>324.39999999999998</v>
      </c>
      <c r="AD87" s="112">
        <f t="shared" si="4"/>
        <v>321.46666666666664</v>
      </c>
      <c r="AE87" s="169"/>
      <c r="AF87" s="167"/>
    </row>
    <row r="88" spans="26:32" x14ac:dyDescent="0.25">
      <c r="Z88" s="8">
        <v>150</v>
      </c>
      <c r="AA88" s="3">
        <v>324</v>
      </c>
      <c r="AB88" s="3">
        <v>322</v>
      </c>
      <c r="AC88" s="3">
        <v>327.39999999999998</v>
      </c>
      <c r="AD88" s="112">
        <f t="shared" si="4"/>
        <v>324.46666666666664</v>
      </c>
      <c r="AE88" s="169"/>
      <c r="AF88" s="167"/>
    </row>
    <row r="89" spans="26:32" x14ac:dyDescent="0.25">
      <c r="Z89" s="8">
        <v>175</v>
      </c>
      <c r="AA89" s="3">
        <v>327</v>
      </c>
      <c r="AB89" s="3">
        <v>324.60000000000002</v>
      </c>
      <c r="AC89" s="3">
        <v>330</v>
      </c>
      <c r="AD89" s="112">
        <f t="shared" si="4"/>
        <v>327.2</v>
      </c>
      <c r="AE89" s="169"/>
      <c r="AF89" s="167"/>
    </row>
    <row r="90" spans="26:32" x14ac:dyDescent="0.25">
      <c r="Z90" s="8">
        <v>200</v>
      </c>
      <c r="AA90" s="3">
        <v>239</v>
      </c>
      <c r="AB90" s="3">
        <v>327</v>
      </c>
      <c r="AC90" s="3">
        <v>332</v>
      </c>
      <c r="AD90" s="112">
        <f t="shared" si="4"/>
        <v>299.33333333333331</v>
      </c>
      <c r="AE90" s="169"/>
      <c r="AF90" s="167"/>
    </row>
    <row r="91" spans="26:32" x14ac:dyDescent="0.25">
      <c r="Z91" s="9">
        <v>225</v>
      </c>
      <c r="AA91" s="3">
        <v>332</v>
      </c>
      <c r="AB91" s="3">
        <v>329</v>
      </c>
      <c r="AC91" s="3">
        <v>334</v>
      </c>
      <c r="AD91" s="112">
        <f t="shared" si="4"/>
        <v>331.66666666666669</v>
      </c>
      <c r="AE91" s="169"/>
      <c r="AF91" s="167"/>
    </row>
    <row r="92" spans="26:32" ht="15.75" thickBot="1" x14ac:dyDescent="0.3">
      <c r="Z92" s="95">
        <v>250</v>
      </c>
      <c r="AA92" s="12">
        <v>334</v>
      </c>
      <c r="AB92" s="12">
        <v>331</v>
      </c>
      <c r="AC92" s="12">
        <v>336</v>
      </c>
      <c r="AD92" s="115">
        <f t="shared" si="4"/>
        <v>333.66666666666669</v>
      </c>
      <c r="AE92" s="169"/>
      <c r="AF92" s="167"/>
    </row>
    <row r="93" spans="26:32" x14ac:dyDescent="0.25">
      <c r="Z93" s="21">
        <v>25</v>
      </c>
      <c r="AA93" s="2">
        <v>303</v>
      </c>
      <c r="AB93" s="2">
        <v>303.60000000000002</v>
      </c>
      <c r="AC93" s="2">
        <v>303.60000000000002</v>
      </c>
      <c r="AD93" s="116">
        <f t="shared" si="4"/>
        <v>303.40000000000003</v>
      </c>
      <c r="AE93" s="168" t="s">
        <v>77</v>
      </c>
      <c r="AF93" s="170">
        <v>0.08</v>
      </c>
    </row>
    <row r="94" spans="26:32" x14ac:dyDescent="0.25">
      <c r="Z94" s="8">
        <v>50</v>
      </c>
      <c r="AA94" s="3">
        <v>308</v>
      </c>
      <c r="AB94" s="3">
        <v>308.39999999999998</v>
      </c>
      <c r="AC94" s="3">
        <v>308.7</v>
      </c>
      <c r="AD94" s="112">
        <f t="shared" si="4"/>
        <v>308.36666666666662</v>
      </c>
      <c r="AE94" s="169"/>
      <c r="AF94" s="167"/>
    </row>
    <row r="95" spans="26:32" x14ac:dyDescent="0.25">
      <c r="Z95" s="8">
        <v>75</v>
      </c>
      <c r="AA95" s="3">
        <v>312</v>
      </c>
      <c r="AB95" s="3">
        <v>312.3</v>
      </c>
      <c r="AC95" s="3">
        <v>313</v>
      </c>
      <c r="AD95" s="112">
        <f t="shared" si="4"/>
        <v>312.43333333333334</v>
      </c>
      <c r="AE95" s="169"/>
      <c r="AF95" s="167"/>
    </row>
    <row r="96" spans="26:32" x14ac:dyDescent="0.25">
      <c r="Z96" s="8">
        <v>100</v>
      </c>
      <c r="AA96" s="3">
        <v>315.60000000000002</v>
      </c>
      <c r="AB96" s="3">
        <v>316</v>
      </c>
      <c r="AC96" s="3">
        <v>316.3</v>
      </c>
      <c r="AD96" s="112">
        <f t="shared" si="4"/>
        <v>315.9666666666667</v>
      </c>
      <c r="AE96" s="169"/>
      <c r="AF96" s="167"/>
    </row>
    <row r="97" spans="26:32" x14ac:dyDescent="0.25">
      <c r="Z97" s="8">
        <v>125</v>
      </c>
      <c r="AA97" s="3">
        <v>318</v>
      </c>
      <c r="AB97" s="3">
        <v>318.60000000000002</v>
      </c>
      <c r="AC97" s="3">
        <v>319.39999999999998</v>
      </c>
      <c r="AD97" s="112">
        <f t="shared" si="4"/>
        <v>318.66666666666669</v>
      </c>
      <c r="AE97" s="169"/>
      <c r="AF97" s="167"/>
    </row>
    <row r="98" spans="26:32" x14ac:dyDescent="0.25">
      <c r="Z98" s="8">
        <v>150</v>
      </c>
      <c r="AA98" s="3">
        <v>321</v>
      </c>
      <c r="AB98" s="3">
        <v>321.39999999999998</v>
      </c>
      <c r="AC98" s="3">
        <v>322.2</v>
      </c>
      <c r="AD98" s="112">
        <f t="shared" si="4"/>
        <v>321.5333333333333</v>
      </c>
      <c r="AE98" s="169"/>
      <c r="AF98" s="167"/>
    </row>
    <row r="99" spans="26:32" x14ac:dyDescent="0.25">
      <c r="Z99" s="8">
        <v>175</v>
      </c>
      <c r="AA99" s="3">
        <v>324</v>
      </c>
      <c r="AB99" s="3">
        <v>324</v>
      </c>
      <c r="AC99" s="3">
        <v>324.5</v>
      </c>
      <c r="AD99" s="112">
        <f t="shared" si="4"/>
        <v>324.16666666666669</v>
      </c>
      <c r="AE99" s="169"/>
      <c r="AF99" s="167"/>
    </row>
    <row r="100" spans="26:32" x14ac:dyDescent="0.25">
      <c r="Z100" s="8">
        <v>200</v>
      </c>
      <c r="AA100" s="3">
        <v>326</v>
      </c>
      <c r="AB100" s="3">
        <v>326</v>
      </c>
      <c r="AC100" s="3">
        <v>327</v>
      </c>
      <c r="AD100" s="112">
        <f t="shared" si="4"/>
        <v>326.33333333333331</v>
      </c>
      <c r="AE100" s="169"/>
      <c r="AF100" s="167"/>
    </row>
    <row r="101" spans="26:32" x14ac:dyDescent="0.25">
      <c r="Z101" s="9">
        <v>225</v>
      </c>
      <c r="AA101" s="3">
        <v>328.6</v>
      </c>
      <c r="AB101" s="3">
        <v>328</v>
      </c>
      <c r="AC101" s="3">
        <v>329</v>
      </c>
      <c r="AD101" s="112">
        <f t="shared" si="4"/>
        <v>328.53333333333336</v>
      </c>
      <c r="AE101" s="169"/>
      <c r="AF101" s="167"/>
    </row>
    <row r="102" spans="26:32" ht="15.75" thickBot="1" x14ac:dyDescent="0.3">
      <c r="Z102" s="95">
        <v>250</v>
      </c>
      <c r="AA102" s="4">
        <v>331</v>
      </c>
      <c r="AB102" s="4">
        <v>330</v>
      </c>
      <c r="AC102" s="4">
        <v>331</v>
      </c>
      <c r="AD102" s="113">
        <f t="shared" si="4"/>
        <v>330.66666666666669</v>
      </c>
      <c r="AE102" s="174"/>
      <c r="AF102" s="175"/>
    </row>
    <row r="139" spans="1:46" s="19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</sheetData>
  <mergeCells count="69">
    <mergeCell ref="AE59:AE68"/>
    <mergeCell ref="AF59:AF68"/>
    <mergeCell ref="AE93:AE102"/>
    <mergeCell ref="AF93:AF102"/>
    <mergeCell ref="AE71:AF71"/>
    <mergeCell ref="AE73:AE82"/>
    <mergeCell ref="AF73:AF82"/>
    <mergeCell ref="AE83:AE92"/>
    <mergeCell ref="AF83:AF92"/>
    <mergeCell ref="AE37:AF37"/>
    <mergeCell ref="AE39:AE48"/>
    <mergeCell ref="AF39:AF48"/>
    <mergeCell ref="AE49:AE58"/>
    <mergeCell ref="AF49:AF58"/>
    <mergeCell ref="G49:G58"/>
    <mergeCell ref="H49:H58"/>
    <mergeCell ref="G59:G68"/>
    <mergeCell ref="H59:H68"/>
    <mergeCell ref="Z2:AA2"/>
    <mergeCell ref="S49:S58"/>
    <mergeCell ref="T49:T58"/>
    <mergeCell ref="S59:S68"/>
    <mergeCell ref="T59:T68"/>
    <mergeCell ref="AC2:AE2"/>
    <mergeCell ref="AG2:AI2"/>
    <mergeCell ref="G37:H37"/>
    <mergeCell ref="G39:G48"/>
    <mergeCell ref="H39:H48"/>
    <mergeCell ref="S37:T37"/>
    <mergeCell ref="S39:S48"/>
    <mergeCell ref="T39:T48"/>
    <mergeCell ref="N2:O2"/>
    <mergeCell ref="Q2:S2"/>
    <mergeCell ref="U2:W2"/>
    <mergeCell ref="U4:U13"/>
    <mergeCell ref="V4:V13"/>
    <mergeCell ref="W4:W13"/>
    <mergeCell ref="AI4:AI13"/>
    <mergeCell ref="AG14:AG23"/>
    <mergeCell ref="B2:C2"/>
    <mergeCell ref="E2:G2"/>
    <mergeCell ref="I2:K2"/>
    <mergeCell ref="K4:K13"/>
    <mergeCell ref="K14:K23"/>
    <mergeCell ref="I14:I23"/>
    <mergeCell ref="J14:J23"/>
    <mergeCell ref="I4:I13"/>
    <mergeCell ref="J4:J13"/>
    <mergeCell ref="AH14:AH23"/>
    <mergeCell ref="AI14:AI23"/>
    <mergeCell ref="AG24:AG33"/>
    <mergeCell ref="AH24:AH33"/>
    <mergeCell ref="AI24:AI33"/>
    <mergeCell ref="B35:C35"/>
    <mergeCell ref="N35:O35"/>
    <mergeCell ref="Z35:AA35"/>
    <mergeCell ref="AG4:AG13"/>
    <mergeCell ref="AH4:AH13"/>
    <mergeCell ref="K24:K33"/>
    <mergeCell ref="U14:U23"/>
    <mergeCell ref="V14:V23"/>
    <mergeCell ref="W14:W23"/>
    <mergeCell ref="U24:U33"/>
    <mergeCell ref="I24:I33"/>
    <mergeCell ref="J24:J33"/>
    <mergeCell ref="V24:V33"/>
    <mergeCell ref="W24:W33"/>
    <mergeCell ref="Q34:R34"/>
    <mergeCell ref="V34:W3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topLeftCell="O79" zoomScale="85" zoomScaleNormal="85" workbookViewId="0">
      <selection activeCell="Z37" sqref="Z37:AF102"/>
    </sheetView>
  </sheetViews>
  <sheetFormatPr baseColWidth="10" defaultRowHeight="15" x14ac:dyDescent="0.25"/>
  <cols>
    <col min="1" max="1" width="3.140625" bestFit="1" customWidth="1"/>
    <col min="2" max="2" width="6.140625" customWidth="1"/>
    <col min="3" max="5" width="13.140625" bestFit="1" customWidth="1"/>
    <col min="6" max="6" width="10" bestFit="1" customWidth="1"/>
    <col min="7" max="7" width="7.140625" bestFit="1" customWidth="1"/>
    <col min="8" max="8" width="10.28515625" bestFit="1" customWidth="1"/>
    <col min="9" max="9" width="5.140625" bestFit="1" customWidth="1"/>
    <col min="10" max="11" width="6.140625" bestFit="1" customWidth="1"/>
    <col min="12" max="12" width="5.5703125" customWidth="1"/>
    <col min="13" max="13" width="3.140625" bestFit="1" customWidth="1"/>
    <col min="14" max="14" width="5.7109375" bestFit="1" customWidth="1"/>
    <col min="15" max="17" width="13" bestFit="1" customWidth="1"/>
    <col min="18" max="18" width="9.28515625" bestFit="1" customWidth="1"/>
    <col min="19" max="19" width="7.140625" bestFit="1" customWidth="1"/>
    <col min="20" max="20" width="10.28515625" bestFit="1" customWidth="1"/>
    <col min="21" max="21" width="5" bestFit="1" customWidth="1"/>
    <col min="22" max="23" width="6.140625" bestFit="1" customWidth="1"/>
    <col min="24" max="24" width="7.28515625" customWidth="1"/>
    <col min="25" max="25" width="3.140625" bestFit="1" customWidth="1"/>
    <col min="26" max="26" width="5.7109375" bestFit="1" customWidth="1"/>
    <col min="27" max="29" width="18.140625" bestFit="1" customWidth="1"/>
    <col min="30" max="30" width="14.28515625" bestFit="1" customWidth="1"/>
    <col min="31" max="31" width="7.140625" bestFit="1" customWidth="1"/>
    <col min="32" max="32" width="10.28515625" bestFit="1" customWidth="1"/>
    <col min="33" max="33" width="5" bestFit="1" customWidth="1"/>
    <col min="34" max="35" width="6.140625" bestFit="1" customWidth="1"/>
    <col min="36" max="36" width="3.140625" bestFit="1" customWidth="1"/>
    <col min="37" max="37" width="5.7109375" bestFit="1" customWidth="1"/>
    <col min="38" max="40" width="9.140625" bestFit="1" customWidth="1"/>
    <col min="41" max="41" width="9" bestFit="1" customWidth="1"/>
    <col min="42" max="42" width="8.7109375" bestFit="1" customWidth="1"/>
    <col min="43" max="43" width="10.28515625" bestFit="1" customWidth="1"/>
    <col min="44" max="44" width="5" bestFit="1" customWidth="1"/>
    <col min="45" max="46" width="6.140625" bestFit="1" customWidth="1"/>
  </cols>
  <sheetData>
    <row r="1" spans="1:35" x14ac:dyDescent="0.25">
      <c r="D1" s="14" t="s">
        <v>1</v>
      </c>
      <c r="E1" s="25">
        <v>150</v>
      </c>
      <c r="F1" s="11" t="s">
        <v>13</v>
      </c>
      <c r="G1" s="25">
        <v>3250</v>
      </c>
      <c r="P1" s="14" t="s">
        <v>1</v>
      </c>
      <c r="Q1" s="25">
        <v>200</v>
      </c>
      <c r="R1" s="11" t="s">
        <v>13</v>
      </c>
      <c r="S1" s="25">
        <v>3250</v>
      </c>
      <c r="AB1" s="14" t="s">
        <v>1</v>
      </c>
      <c r="AC1" s="25">
        <v>300</v>
      </c>
      <c r="AD1" s="11" t="s">
        <v>13</v>
      </c>
      <c r="AE1" s="25">
        <v>3250</v>
      </c>
    </row>
    <row r="2" spans="1:35" x14ac:dyDescent="0.25">
      <c r="B2" s="199" t="s">
        <v>17</v>
      </c>
      <c r="C2" s="199"/>
      <c r="D2" s="37" t="s">
        <v>18</v>
      </c>
      <c r="E2" s="176" t="s">
        <v>6</v>
      </c>
      <c r="F2" s="200"/>
      <c r="G2" s="201"/>
      <c r="H2" s="61" t="s">
        <v>19</v>
      </c>
      <c r="I2" s="202" t="s">
        <v>4</v>
      </c>
      <c r="J2" s="202"/>
      <c r="K2" s="202"/>
      <c r="N2" s="204" t="s">
        <v>17</v>
      </c>
      <c r="O2" s="205"/>
      <c r="P2" s="37" t="s">
        <v>18</v>
      </c>
      <c r="Q2" s="176" t="s">
        <v>6</v>
      </c>
      <c r="R2" s="200"/>
      <c r="S2" s="201"/>
      <c r="T2" s="61" t="s">
        <v>19</v>
      </c>
      <c r="U2" s="202" t="s">
        <v>4</v>
      </c>
      <c r="V2" s="202"/>
      <c r="W2" s="202"/>
      <c r="Z2" s="199" t="s">
        <v>17</v>
      </c>
      <c r="AA2" s="199"/>
      <c r="AB2" s="37" t="s">
        <v>18</v>
      </c>
      <c r="AC2" s="176" t="s">
        <v>6</v>
      </c>
      <c r="AD2" s="200"/>
      <c r="AE2" s="201"/>
      <c r="AF2" s="61" t="s">
        <v>19</v>
      </c>
      <c r="AG2" s="202" t="s">
        <v>4</v>
      </c>
      <c r="AH2" s="202"/>
      <c r="AI2" s="202"/>
    </row>
    <row r="3" spans="1:35" ht="15.75" thickBot="1" x14ac:dyDescent="0.3">
      <c r="A3" s="13" t="s">
        <v>0</v>
      </c>
      <c r="B3" s="13" t="s">
        <v>15</v>
      </c>
      <c r="C3" s="13" t="s">
        <v>20</v>
      </c>
      <c r="D3" s="13" t="s">
        <v>5</v>
      </c>
      <c r="E3" s="13" t="s">
        <v>7</v>
      </c>
      <c r="F3" s="13" t="s">
        <v>8</v>
      </c>
      <c r="G3" s="24" t="s">
        <v>21</v>
      </c>
      <c r="H3" s="24" t="s">
        <v>16</v>
      </c>
      <c r="I3" s="1" t="s">
        <v>2</v>
      </c>
      <c r="J3" s="1" t="s">
        <v>3</v>
      </c>
      <c r="K3" s="54" t="s">
        <v>14</v>
      </c>
      <c r="M3" s="13" t="s">
        <v>0</v>
      </c>
      <c r="N3" s="13" t="s">
        <v>15</v>
      </c>
      <c r="O3" s="13" t="s">
        <v>20</v>
      </c>
      <c r="P3" s="13" t="s">
        <v>5</v>
      </c>
      <c r="Q3" s="13" t="s">
        <v>7</v>
      </c>
      <c r="R3" s="13" t="s">
        <v>8</v>
      </c>
      <c r="S3" s="24" t="s">
        <v>21</v>
      </c>
      <c r="T3" s="24" t="s">
        <v>16</v>
      </c>
      <c r="U3" s="1" t="s">
        <v>2</v>
      </c>
      <c r="V3" s="1" t="s">
        <v>3</v>
      </c>
      <c r="W3" s="54" t="s">
        <v>14</v>
      </c>
      <c r="X3" s="6"/>
      <c r="Y3" s="13" t="s">
        <v>0</v>
      </c>
      <c r="Z3" s="13" t="s">
        <v>15</v>
      </c>
      <c r="AA3" s="13" t="s">
        <v>20</v>
      </c>
      <c r="AB3" s="13" t="s">
        <v>5</v>
      </c>
      <c r="AC3" s="13" t="s">
        <v>7</v>
      </c>
      <c r="AD3" s="13" t="s">
        <v>8</v>
      </c>
      <c r="AE3" s="24" t="s">
        <v>21</v>
      </c>
      <c r="AF3" s="24" t="s">
        <v>16</v>
      </c>
      <c r="AG3" s="1" t="s">
        <v>2</v>
      </c>
      <c r="AH3" s="1" t="s">
        <v>3</v>
      </c>
      <c r="AI3" s="54" t="s">
        <v>14</v>
      </c>
    </row>
    <row r="4" spans="1:35" x14ac:dyDescent="0.25">
      <c r="A4" s="20">
        <v>1</v>
      </c>
      <c r="B4" s="38">
        <v>11.75</v>
      </c>
      <c r="C4" s="42">
        <v>90</v>
      </c>
      <c r="D4" s="21">
        <v>25</v>
      </c>
      <c r="E4" s="26">
        <v>154</v>
      </c>
      <c r="F4" s="27">
        <v>26</v>
      </c>
      <c r="G4" s="48">
        <v>-0.1</v>
      </c>
      <c r="H4" s="2">
        <v>305.60000000000002</v>
      </c>
      <c r="I4" s="185">
        <v>1111</v>
      </c>
      <c r="J4" s="188">
        <v>0.16</v>
      </c>
      <c r="K4" s="191" t="s">
        <v>22</v>
      </c>
      <c r="M4" s="55">
        <v>1</v>
      </c>
      <c r="N4" s="65">
        <v>11.7</v>
      </c>
      <c r="O4" s="42">
        <v>90</v>
      </c>
      <c r="P4" s="56">
        <v>25</v>
      </c>
      <c r="Q4" s="27">
        <v>144</v>
      </c>
      <c r="R4" s="27">
        <v>32</v>
      </c>
      <c r="S4" s="48">
        <v>-0.01</v>
      </c>
      <c r="T4" s="2">
        <v>305</v>
      </c>
      <c r="U4" s="185">
        <v>833</v>
      </c>
      <c r="V4" s="188">
        <v>0.16</v>
      </c>
      <c r="W4" s="191" t="s">
        <v>29</v>
      </c>
      <c r="Y4" s="55">
        <v>1</v>
      </c>
      <c r="Z4" s="65">
        <v>11.7</v>
      </c>
      <c r="AA4" s="42">
        <v>89</v>
      </c>
      <c r="AB4" s="56">
        <v>25</v>
      </c>
      <c r="AC4" s="27">
        <v>144</v>
      </c>
      <c r="AD4" s="27">
        <v>32</v>
      </c>
      <c r="AE4" s="48">
        <v>0.08</v>
      </c>
      <c r="AF4" s="2">
        <v>305</v>
      </c>
      <c r="AG4" s="185">
        <v>555</v>
      </c>
      <c r="AH4" s="188">
        <v>0.16</v>
      </c>
      <c r="AI4" s="191" t="s">
        <v>32</v>
      </c>
    </row>
    <row r="5" spans="1:35" x14ac:dyDescent="0.25">
      <c r="A5" s="22">
        <v>2</v>
      </c>
      <c r="B5" s="39">
        <v>11.75</v>
      </c>
      <c r="C5" s="43">
        <v>94</v>
      </c>
      <c r="D5" s="8">
        <v>50</v>
      </c>
      <c r="E5" s="28">
        <v>452</v>
      </c>
      <c r="F5" s="29">
        <v>84</v>
      </c>
      <c r="G5" s="49">
        <v>-0.45</v>
      </c>
      <c r="H5" s="3">
        <v>313.5</v>
      </c>
      <c r="I5" s="186"/>
      <c r="J5" s="189"/>
      <c r="K5" s="192"/>
      <c r="M5" s="57">
        <v>2</v>
      </c>
      <c r="N5" s="66">
        <v>11.7</v>
      </c>
      <c r="O5" s="43">
        <v>94</v>
      </c>
      <c r="P5" s="9">
        <v>50</v>
      </c>
      <c r="Q5" s="29">
        <v>444</v>
      </c>
      <c r="R5" s="29">
        <v>88</v>
      </c>
      <c r="S5" s="49">
        <v>0.28799999999999998</v>
      </c>
      <c r="T5" s="3">
        <v>313</v>
      </c>
      <c r="U5" s="186"/>
      <c r="V5" s="189"/>
      <c r="W5" s="192"/>
      <c r="Y5" s="57">
        <v>2</v>
      </c>
      <c r="Z5" s="66">
        <v>11.7</v>
      </c>
      <c r="AA5" s="43">
        <v>96</v>
      </c>
      <c r="AB5" s="9">
        <v>50</v>
      </c>
      <c r="AC5" s="29">
        <v>452</v>
      </c>
      <c r="AD5" s="29">
        <v>92</v>
      </c>
      <c r="AE5" s="49">
        <v>-0.08</v>
      </c>
      <c r="AF5" s="3">
        <v>314</v>
      </c>
      <c r="AG5" s="186"/>
      <c r="AH5" s="189"/>
      <c r="AI5" s="192"/>
    </row>
    <row r="6" spans="1:35" x14ac:dyDescent="0.25">
      <c r="A6" s="22">
        <v>3</v>
      </c>
      <c r="B6" s="39">
        <v>11.75</v>
      </c>
      <c r="C6" s="43">
        <v>99</v>
      </c>
      <c r="D6" s="8">
        <v>75</v>
      </c>
      <c r="E6" s="28">
        <v>768</v>
      </c>
      <c r="F6" s="29">
        <v>136</v>
      </c>
      <c r="G6" s="49">
        <v>-0.83</v>
      </c>
      <c r="H6" s="3">
        <v>319.3</v>
      </c>
      <c r="I6" s="186"/>
      <c r="J6" s="189"/>
      <c r="K6" s="192"/>
      <c r="M6" s="57">
        <v>3</v>
      </c>
      <c r="N6" s="66">
        <v>11.7</v>
      </c>
      <c r="O6" s="43">
        <v>99</v>
      </c>
      <c r="P6" s="9">
        <v>75</v>
      </c>
      <c r="Q6" s="29">
        <v>760</v>
      </c>
      <c r="R6" s="29">
        <v>152</v>
      </c>
      <c r="S6" s="49">
        <v>-0.55000000000000004</v>
      </c>
      <c r="T6" s="3">
        <v>319.39999999999998</v>
      </c>
      <c r="U6" s="186"/>
      <c r="V6" s="189"/>
      <c r="W6" s="192"/>
      <c r="Y6" s="57">
        <v>3</v>
      </c>
      <c r="Z6" s="66">
        <v>11.7</v>
      </c>
      <c r="AA6" s="43">
        <v>100</v>
      </c>
      <c r="AB6" s="9">
        <v>75</v>
      </c>
      <c r="AC6" s="29">
        <v>752</v>
      </c>
      <c r="AD6" s="29">
        <v>160</v>
      </c>
      <c r="AE6" s="49">
        <v>-0.24</v>
      </c>
      <c r="AF6" s="3">
        <v>320.39999999999998</v>
      </c>
      <c r="AG6" s="186"/>
      <c r="AH6" s="189"/>
      <c r="AI6" s="192"/>
    </row>
    <row r="7" spans="1:35" x14ac:dyDescent="0.25">
      <c r="A7" s="22">
        <v>4</v>
      </c>
      <c r="B7" s="39">
        <v>11.75</v>
      </c>
      <c r="C7" s="43">
        <v>106</v>
      </c>
      <c r="D7" s="8">
        <v>100</v>
      </c>
      <c r="E7" s="28">
        <v>1080</v>
      </c>
      <c r="F7" s="29">
        <v>184</v>
      </c>
      <c r="G7" s="49">
        <v>-1.1000000000000001</v>
      </c>
      <c r="H7" s="3">
        <v>323.8</v>
      </c>
      <c r="I7" s="186"/>
      <c r="J7" s="189"/>
      <c r="K7" s="192"/>
      <c r="M7" s="57">
        <v>4</v>
      </c>
      <c r="N7" s="66">
        <v>11.7</v>
      </c>
      <c r="O7" s="43">
        <v>106</v>
      </c>
      <c r="P7" s="9">
        <v>100</v>
      </c>
      <c r="Q7" s="29">
        <v>1060</v>
      </c>
      <c r="R7" s="29">
        <v>208</v>
      </c>
      <c r="S7" s="49">
        <v>-0.75</v>
      </c>
      <c r="T7" s="3">
        <v>324</v>
      </c>
      <c r="U7" s="186"/>
      <c r="V7" s="189"/>
      <c r="W7" s="192"/>
      <c r="Y7" s="57">
        <v>4</v>
      </c>
      <c r="Z7" s="66">
        <v>11.7</v>
      </c>
      <c r="AA7" s="43">
        <v>108</v>
      </c>
      <c r="AB7" s="9">
        <v>100</v>
      </c>
      <c r="AC7" s="29">
        <v>1060</v>
      </c>
      <c r="AD7" s="29">
        <v>216</v>
      </c>
      <c r="AE7" s="49">
        <v>-0.4</v>
      </c>
      <c r="AF7" s="3">
        <v>325.3</v>
      </c>
      <c r="AG7" s="186"/>
      <c r="AH7" s="189"/>
      <c r="AI7" s="192"/>
    </row>
    <row r="8" spans="1:35" x14ac:dyDescent="0.25">
      <c r="A8" s="22">
        <v>5</v>
      </c>
      <c r="B8" s="39">
        <v>11.75</v>
      </c>
      <c r="C8" s="43">
        <v>110</v>
      </c>
      <c r="D8" s="8">
        <v>125</v>
      </c>
      <c r="E8" s="28">
        <v>1380</v>
      </c>
      <c r="F8" s="29">
        <v>280</v>
      </c>
      <c r="G8" s="49">
        <v>-1.75</v>
      </c>
      <c r="H8" s="3">
        <v>327</v>
      </c>
      <c r="I8" s="186"/>
      <c r="J8" s="189"/>
      <c r="K8" s="192"/>
      <c r="M8" s="57">
        <v>5</v>
      </c>
      <c r="N8" s="66">
        <v>11.7</v>
      </c>
      <c r="O8" s="43">
        <v>109</v>
      </c>
      <c r="P8" s="9">
        <v>125</v>
      </c>
      <c r="Q8" s="29">
        <v>1360</v>
      </c>
      <c r="R8" s="29">
        <v>300</v>
      </c>
      <c r="S8" s="49">
        <v>-1.25</v>
      </c>
      <c r="T8" s="3">
        <v>327.39999999999998</v>
      </c>
      <c r="U8" s="186"/>
      <c r="V8" s="189"/>
      <c r="W8" s="192"/>
      <c r="Y8" s="57">
        <v>5</v>
      </c>
      <c r="Z8" s="66">
        <v>11.7</v>
      </c>
      <c r="AA8" s="43">
        <v>111</v>
      </c>
      <c r="AB8" s="9">
        <v>125</v>
      </c>
      <c r="AC8" s="29">
        <v>1360</v>
      </c>
      <c r="AD8" s="29">
        <v>320</v>
      </c>
      <c r="AE8" s="49">
        <v>-0.75</v>
      </c>
      <c r="AF8" s="3">
        <v>329</v>
      </c>
      <c r="AG8" s="186"/>
      <c r="AH8" s="189"/>
      <c r="AI8" s="192"/>
    </row>
    <row r="9" spans="1:35" x14ac:dyDescent="0.25">
      <c r="A9" s="22">
        <v>6</v>
      </c>
      <c r="B9" s="39">
        <v>11.75</v>
      </c>
      <c r="C9" s="43">
        <v>114</v>
      </c>
      <c r="D9" s="8">
        <v>150</v>
      </c>
      <c r="E9" s="28">
        <v>1680</v>
      </c>
      <c r="F9" s="29">
        <v>320</v>
      </c>
      <c r="G9" s="49">
        <v>-1.75</v>
      </c>
      <c r="H9" s="3">
        <v>330</v>
      </c>
      <c r="I9" s="186"/>
      <c r="J9" s="189"/>
      <c r="K9" s="192"/>
      <c r="M9" s="57">
        <v>6</v>
      </c>
      <c r="N9" s="66">
        <v>11.7</v>
      </c>
      <c r="O9" s="43">
        <v>116</v>
      </c>
      <c r="P9" s="9">
        <v>150</v>
      </c>
      <c r="Q9" s="29">
        <v>1680</v>
      </c>
      <c r="R9" s="29">
        <v>340</v>
      </c>
      <c r="S9" s="49">
        <v>-1.25</v>
      </c>
      <c r="T9" s="3">
        <v>330</v>
      </c>
      <c r="U9" s="186"/>
      <c r="V9" s="189"/>
      <c r="W9" s="192"/>
      <c r="Y9" s="57">
        <v>6</v>
      </c>
      <c r="Z9" s="66">
        <v>11.7</v>
      </c>
      <c r="AA9" s="43">
        <v>117</v>
      </c>
      <c r="AB9" s="9">
        <v>150</v>
      </c>
      <c r="AC9" s="29">
        <v>1680</v>
      </c>
      <c r="AD9" s="29">
        <v>360</v>
      </c>
      <c r="AE9" s="49">
        <v>-0.75</v>
      </c>
      <c r="AF9" s="3">
        <v>331</v>
      </c>
      <c r="AG9" s="186"/>
      <c r="AH9" s="189"/>
      <c r="AI9" s="192"/>
    </row>
    <row r="10" spans="1:35" x14ac:dyDescent="0.25">
      <c r="A10" s="22">
        <v>7</v>
      </c>
      <c r="B10" s="39">
        <v>11.75</v>
      </c>
      <c r="C10" s="43">
        <v>119</v>
      </c>
      <c r="D10" s="8">
        <v>175</v>
      </c>
      <c r="E10" s="28">
        <v>2000</v>
      </c>
      <c r="F10" s="29">
        <v>380</v>
      </c>
      <c r="G10" s="49">
        <v>-1.5</v>
      </c>
      <c r="H10" s="3">
        <v>333</v>
      </c>
      <c r="I10" s="186"/>
      <c r="J10" s="189"/>
      <c r="K10" s="192"/>
      <c r="M10" s="57">
        <v>7</v>
      </c>
      <c r="N10" s="66">
        <v>11.7</v>
      </c>
      <c r="O10" s="43">
        <v>120</v>
      </c>
      <c r="P10" s="9">
        <v>175</v>
      </c>
      <c r="Q10" s="29">
        <v>2000</v>
      </c>
      <c r="R10" s="29">
        <v>400</v>
      </c>
      <c r="S10" s="49">
        <v>-1.1100000000000001</v>
      </c>
      <c r="T10" s="3">
        <v>333</v>
      </c>
      <c r="U10" s="186"/>
      <c r="V10" s="189"/>
      <c r="W10" s="192"/>
      <c r="Y10" s="57">
        <v>7</v>
      </c>
      <c r="Z10" s="66">
        <v>11.7</v>
      </c>
      <c r="AA10" s="43">
        <v>121</v>
      </c>
      <c r="AB10" s="9">
        <v>175</v>
      </c>
      <c r="AC10" s="29">
        <v>1980</v>
      </c>
      <c r="AD10" s="29">
        <v>420</v>
      </c>
      <c r="AE10" s="49">
        <v>-0.7</v>
      </c>
      <c r="AF10" s="3">
        <v>334</v>
      </c>
      <c r="AG10" s="186"/>
      <c r="AH10" s="189"/>
      <c r="AI10" s="192"/>
    </row>
    <row r="11" spans="1:35" x14ac:dyDescent="0.25">
      <c r="A11" s="22">
        <v>8</v>
      </c>
      <c r="B11" s="39">
        <v>11.75</v>
      </c>
      <c r="C11" s="43">
        <v>123</v>
      </c>
      <c r="D11" s="8">
        <v>200</v>
      </c>
      <c r="E11" s="28">
        <v>2300</v>
      </c>
      <c r="F11" s="29">
        <v>420</v>
      </c>
      <c r="G11" s="49">
        <v>-1.1399999999999999</v>
      </c>
      <c r="H11" s="3">
        <v>335</v>
      </c>
      <c r="I11" s="186"/>
      <c r="J11" s="189"/>
      <c r="K11" s="192"/>
      <c r="M11" s="57">
        <v>8</v>
      </c>
      <c r="N11" s="66">
        <v>11.7</v>
      </c>
      <c r="O11" s="43">
        <v>124</v>
      </c>
      <c r="P11" s="9">
        <v>200</v>
      </c>
      <c r="Q11" s="29">
        <v>2300</v>
      </c>
      <c r="R11" s="29">
        <v>440</v>
      </c>
      <c r="S11" s="49">
        <v>-0.89</v>
      </c>
      <c r="T11" s="3">
        <v>335.5</v>
      </c>
      <c r="U11" s="186"/>
      <c r="V11" s="189"/>
      <c r="W11" s="192"/>
      <c r="Y11" s="57">
        <v>8</v>
      </c>
      <c r="Z11" s="66">
        <v>11.7</v>
      </c>
      <c r="AA11" s="43">
        <v>127</v>
      </c>
      <c r="AB11" s="9">
        <v>200</v>
      </c>
      <c r="AC11" s="29">
        <v>2300</v>
      </c>
      <c r="AD11" s="29">
        <v>460</v>
      </c>
      <c r="AE11" s="49">
        <v>-0.55000000000000004</v>
      </c>
      <c r="AF11" s="3">
        <v>335.5</v>
      </c>
      <c r="AG11" s="186"/>
      <c r="AH11" s="189"/>
      <c r="AI11" s="192"/>
    </row>
    <row r="12" spans="1:35" x14ac:dyDescent="0.25">
      <c r="A12" s="22">
        <v>9</v>
      </c>
      <c r="B12" s="39">
        <v>11.75</v>
      </c>
      <c r="C12" s="43">
        <v>127</v>
      </c>
      <c r="D12" s="9">
        <v>225</v>
      </c>
      <c r="E12" s="28">
        <v>2620</v>
      </c>
      <c r="F12" s="29">
        <v>480</v>
      </c>
      <c r="G12" s="49">
        <v>-0.65</v>
      </c>
      <c r="H12" s="3">
        <v>337</v>
      </c>
      <c r="I12" s="186"/>
      <c r="J12" s="189"/>
      <c r="K12" s="192"/>
      <c r="M12" s="57">
        <v>9</v>
      </c>
      <c r="N12" s="66">
        <v>11.7</v>
      </c>
      <c r="O12" s="43">
        <v>127</v>
      </c>
      <c r="P12" s="9">
        <v>225</v>
      </c>
      <c r="Q12" s="29">
        <v>2622</v>
      </c>
      <c r="R12" s="29">
        <v>500</v>
      </c>
      <c r="S12" s="49">
        <v>-0.55000000000000004</v>
      </c>
      <c r="T12" s="3">
        <v>337</v>
      </c>
      <c r="U12" s="186"/>
      <c r="V12" s="189"/>
      <c r="W12" s="192"/>
      <c r="Y12" s="57">
        <v>9</v>
      </c>
      <c r="Z12" s="66">
        <v>11.7</v>
      </c>
      <c r="AA12" s="43">
        <v>131</v>
      </c>
      <c r="AB12" s="9">
        <v>225</v>
      </c>
      <c r="AC12" s="29">
        <v>2600</v>
      </c>
      <c r="AD12" s="29">
        <v>520</v>
      </c>
      <c r="AE12" s="49">
        <v>-0.33</v>
      </c>
      <c r="AF12" s="3">
        <v>337</v>
      </c>
      <c r="AG12" s="186"/>
      <c r="AH12" s="189"/>
      <c r="AI12" s="192"/>
    </row>
    <row r="13" spans="1:35" ht="15.75" thickBot="1" x14ac:dyDescent="0.3">
      <c r="A13" s="23">
        <v>10</v>
      </c>
      <c r="B13" s="41">
        <v>11.75</v>
      </c>
      <c r="C13" s="46">
        <v>129</v>
      </c>
      <c r="D13" s="15">
        <v>250</v>
      </c>
      <c r="E13" s="32">
        <v>2920</v>
      </c>
      <c r="F13" s="33">
        <v>520</v>
      </c>
      <c r="G13" s="52">
        <v>-0.03</v>
      </c>
      <c r="H13" s="12">
        <v>339</v>
      </c>
      <c r="I13" s="203"/>
      <c r="J13" s="195"/>
      <c r="K13" s="197"/>
      <c r="M13" s="58">
        <v>10</v>
      </c>
      <c r="N13" s="67">
        <v>11.7</v>
      </c>
      <c r="O13" s="44">
        <v>132</v>
      </c>
      <c r="P13" s="47">
        <v>250</v>
      </c>
      <c r="Q13" s="30">
        <v>2920</v>
      </c>
      <c r="R13" s="30">
        <v>560</v>
      </c>
      <c r="S13" s="50">
        <v>-7.0000000000000007E-2</v>
      </c>
      <c r="T13" s="4">
        <v>339</v>
      </c>
      <c r="U13" s="187"/>
      <c r="V13" s="190"/>
      <c r="W13" s="193"/>
      <c r="Y13" s="58">
        <v>10</v>
      </c>
      <c r="Z13" s="67">
        <v>11.7</v>
      </c>
      <c r="AA13" s="44">
        <v>136</v>
      </c>
      <c r="AB13" s="47">
        <v>250</v>
      </c>
      <c r="AC13" s="30">
        <v>2900</v>
      </c>
      <c r="AD13" s="30">
        <v>580</v>
      </c>
      <c r="AE13" s="50">
        <v>0</v>
      </c>
      <c r="AF13" s="4">
        <v>339</v>
      </c>
      <c r="AG13" s="187"/>
      <c r="AH13" s="190"/>
      <c r="AI13" s="193"/>
    </row>
    <row r="14" spans="1:35" x14ac:dyDescent="0.25">
      <c r="A14" s="55">
        <v>11</v>
      </c>
      <c r="B14" s="38">
        <v>11.75</v>
      </c>
      <c r="C14" s="42">
        <v>90</v>
      </c>
      <c r="D14" s="56">
        <v>25</v>
      </c>
      <c r="E14" s="27">
        <v>150</v>
      </c>
      <c r="F14" s="27">
        <v>20</v>
      </c>
      <c r="G14" s="53">
        <v>-0.04</v>
      </c>
      <c r="H14" s="2">
        <v>303.5</v>
      </c>
      <c r="I14" s="185">
        <v>714</v>
      </c>
      <c r="J14" s="188">
        <v>0.12</v>
      </c>
      <c r="K14" s="191" t="s">
        <v>27</v>
      </c>
      <c r="M14" s="63">
        <v>11</v>
      </c>
      <c r="N14" s="68">
        <v>11.7</v>
      </c>
      <c r="O14" s="45">
        <v>89</v>
      </c>
      <c r="P14" s="64">
        <v>25</v>
      </c>
      <c r="Q14" s="31">
        <v>142</v>
      </c>
      <c r="R14" s="31">
        <v>20</v>
      </c>
      <c r="S14" s="51">
        <v>-0.02</v>
      </c>
      <c r="T14" s="10">
        <v>304</v>
      </c>
      <c r="U14" s="169">
        <v>588</v>
      </c>
      <c r="V14" s="194">
        <v>0.12</v>
      </c>
      <c r="W14" s="196" t="s">
        <v>30</v>
      </c>
      <c r="Y14" s="63">
        <v>11</v>
      </c>
      <c r="Z14" s="68">
        <v>11.7</v>
      </c>
      <c r="AA14" s="45">
        <v>89</v>
      </c>
      <c r="AB14" s="64">
        <v>25</v>
      </c>
      <c r="AC14" s="31">
        <v>150</v>
      </c>
      <c r="AD14" s="31">
        <v>26</v>
      </c>
      <c r="AE14" s="51">
        <v>0.03</v>
      </c>
      <c r="AF14" s="10">
        <v>304</v>
      </c>
      <c r="AG14" s="169">
        <v>435</v>
      </c>
      <c r="AH14" s="194">
        <v>0.12</v>
      </c>
      <c r="AI14" s="196" t="s">
        <v>33</v>
      </c>
    </row>
    <row r="15" spans="1:35" x14ac:dyDescent="0.25">
      <c r="A15" s="57">
        <v>12</v>
      </c>
      <c r="B15" s="39">
        <v>11.75</v>
      </c>
      <c r="C15" s="43">
        <v>90</v>
      </c>
      <c r="D15" s="9">
        <v>50</v>
      </c>
      <c r="E15" s="29">
        <v>444</v>
      </c>
      <c r="F15" s="29">
        <v>52</v>
      </c>
      <c r="G15" s="49">
        <v>-0.28999999999999998</v>
      </c>
      <c r="H15" s="3">
        <v>309</v>
      </c>
      <c r="I15" s="186"/>
      <c r="J15" s="189"/>
      <c r="K15" s="192"/>
      <c r="M15" s="57">
        <v>12</v>
      </c>
      <c r="N15" s="66">
        <v>11.7</v>
      </c>
      <c r="O15" s="43">
        <v>91</v>
      </c>
      <c r="P15" s="9">
        <v>50</v>
      </c>
      <c r="Q15" s="29">
        <v>448</v>
      </c>
      <c r="R15" s="29">
        <v>60</v>
      </c>
      <c r="S15" s="49">
        <v>-0.22</v>
      </c>
      <c r="T15" s="3">
        <v>310.60000000000002</v>
      </c>
      <c r="U15" s="169"/>
      <c r="V15" s="189"/>
      <c r="W15" s="192"/>
      <c r="Y15" s="57">
        <v>12</v>
      </c>
      <c r="Z15" s="66">
        <v>11.7</v>
      </c>
      <c r="AA15" s="43">
        <v>91</v>
      </c>
      <c r="AB15" s="9">
        <v>50</v>
      </c>
      <c r="AC15" s="29">
        <v>444</v>
      </c>
      <c r="AD15" s="29">
        <v>72</v>
      </c>
      <c r="AE15" s="49">
        <v>-0.02</v>
      </c>
      <c r="AF15" s="3">
        <v>311.39999999999998</v>
      </c>
      <c r="AG15" s="169"/>
      <c r="AH15" s="189"/>
      <c r="AI15" s="192"/>
    </row>
    <row r="16" spans="1:35" x14ac:dyDescent="0.25">
      <c r="A16" s="57">
        <v>13</v>
      </c>
      <c r="B16" s="39">
        <v>11.75</v>
      </c>
      <c r="C16" s="43">
        <v>95</v>
      </c>
      <c r="D16" s="9">
        <v>75</v>
      </c>
      <c r="E16" s="29">
        <v>744</v>
      </c>
      <c r="F16" s="29">
        <v>88</v>
      </c>
      <c r="G16" s="49">
        <v>-0.5</v>
      </c>
      <c r="H16" s="3">
        <v>313.5</v>
      </c>
      <c r="I16" s="186"/>
      <c r="J16" s="189"/>
      <c r="K16" s="192"/>
      <c r="M16" s="57">
        <v>13</v>
      </c>
      <c r="N16" s="66">
        <v>11.7</v>
      </c>
      <c r="O16" s="43">
        <v>96</v>
      </c>
      <c r="P16" s="9">
        <v>75</v>
      </c>
      <c r="Q16" s="29">
        <v>752</v>
      </c>
      <c r="R16" s="29">
        <v>104</v>
      </c>
      <c r="S16" s="49">
        <v>-0.4</v>
      </c>
      <c r="T16" s="3">
        <v>315.5</v>
      </c>
      <c r="U16" s="169"/>
      <c r="V16" s="189"/>
      <c r="W16" s="192"/>
      <c r="Y16" s="57">
        <v>13</v>
      </c>
      <c r="Z16" s="66">
        <v>11.7</v>
      </c>
      <c r="AA16" s="43">
        <v>99</v>
      </c>
      <c r="AB16" s="9">
        <v>75</v>
      </c>
      <c r="AC16" s="29">
        <v>752</v>
      </c>
      <c r="AD16" s="29">
        <v>128</v>
      </c>
      <c r="AE16" s="49">
        <v>-0.09</v>
      </c>
      <c r="AF16" s="3">
        <v>317</v>
      </c>
      <c r="AG16" s="169"/>
      <c r="AH16" s="189"/>
      <c r="AI16" s="192"/>
    </row>
    <row r="17" spans="1:35" x14ac:dyDescent="0.25">
      <c r="A17" s="57">
        <v>14</v>
      </c>
      <c r="B17" s="39">
        <v>11.75</v>
      </c>
      <c r="C17" s="43">
        <v>100</v>
      </c>
      <c r="D17" s="9">
        <v>100</v>
      </c>
      <c r="E17" s="29">
        <v>1060</v>
      </c>
      <c r="F17" s="29">
        <v>120</v>
      </c>
      <c r="G17" s="49">
        <v>-0.66</v>
      </c>
      <c r="H17" s="3">
        <v>317</v>
      </c>
      <c r="I17" s="186"/>
      <c r="J17" s="189"/>
      <c r="K17" s="192"/>
      <c r="M17" s="57">
        <v>14</v>
      </c>
      <c r="N17" s="66">
        <v>11.7</v>
      </c>
      <c r="O17" s="43">
        <v>100</v>
      </c>
      <c r="P17" s="9">
        <v>100</v>
      </c>
      <c r="Q17" s="29">
        <v>1060</v>
      </c>
      <c r="R17" s="29">
        <v>136</v>
      </c>
      <c r="S17" s="49">
        <v>-0.53</v>
      </c>
      <c r="T17" s="3">
        <v>319.60000000000002</v>
      </c>
      <c r="U17" s="169"/>
      <c r="V17" s="189"/>
      <c r="W17" s="192"/>
      <c r="Y17" s="57">
        <v>14</v>
      </c>
      <c r="Z17" s="66">
        <v>11.7</v>
      </c>
      <c r="AA17" s="43">
        <v>101</v>
      </c>
      <c r="AB17" s="9">
        <v>100</v>
      </c>
      <c r="AC17" s="29">
        <v>1060</v>
      </c>
      <c r="AD17" s="29">
        <v>168</v>
      </c>
      <c r="AE17" s="49">
        <v>-0.19</v>
      </c>
      <c r="AF17" s="3">
        <v>321.5</v>
      </c>
      <c r="AG17" s="169"/>
      <c r="AH17" s="189"/>
      <c r="AI17" s="192"/>
    </row>
    <row r="18" spans="1:35" x14ac:dyDescent="0.25">
      <c r="A18" s="57">
        <v>15</v>
      </c>
      <c r="B18" s="39">
        <v>11.75</v>
      </c>
      <c r="C18" s="43">
        <v>100</v>
      </c>
      <c r="D18" s="9">
        <v>125</v>
      </c>
      <c r="E18" s="29">
        <v>1360</v>
      </c>
      <c r="F18" s="29">
        <v>180</v>
      </c>
      <c r="G18" s="49">
        <v>-1</v>
      </c>
      <c r="H18" s="3">
        <v>320</v>
      </c>
      <c r="I18" s="186"/>
      <c r="J18" s="189"/>
      <c r="K18" s="192"/>
      <c r="M18" s="57">
        <v>15</v>
      </c>
      <c r="N18" s="66">
        <v>11.7</v>
      </c>
      <c r="O18" s="43">
        <v>103</v>
      </c>
      <c r="P18" s="9">
        <v>125</v>
      </c>
      <c r="Q18" s="29">
        <v>1340</v>
      </c>
      <c r="R18" s="29">
        <v>220</v>
      </c>
      <c r="S18" s="49">
        <v>-0.87</v>
      </c>
      <c r="T18" s="3">
        <v>322.5</v>
      </c>
      <c r="U18" s="169"/>
      <c r="V18" s="189"/>
      <c r="W18" s="192"/>
      <c r="Y18" s="57">
        <v>15</v>
      </c>
      <c r="Z18" s="66">
        <v>11.7</v>
      </c>
      <c r="AA18" s="43">
        <v>107</v>
      </c>
      <c r="AB18" s="9">
        <v>125</v>
      </c>
      <c r="AC18" s="29">
        <v>1360</v>
      </c>
      <c r="AD18" s="29">
        <v>240</v>
      </c>
      <c r="AE18" s="49">
        <v>-0.43</v>
      </c>
      <c r="AF18" s="3">
        <v>325</v>
      </c>
      <c r="AG18" s="169"/>
      <c r="AH18" s="189"/>
      <c r="AI18" s="192"/>
    </row>
    <row r="19" spans="1:35" x14ac:dyDescent="0.25">
      <c r="A19" s="57">
        <v>16</v>
      </c>
      <c r="B19" s="39">
        <v>11.75</v>
      </c>
      <c r="C19" s="43">
        <v>105</v>
      </c>
      <c r="D19" s="9">
        <v>150</v>
      </c>
      <c r="E19" s="29">
        <v>1640</v>
      </c>
      <c r="F19" s="29">
        <v>200</v>
      </c>
      <c r="G19" s="49">
        <v>-0.97</v>
      </c>
      <c r="H19" s="3">
        <v>323</v>
      </c>
      <c r="I19" s="186"/>
      <c r="J19" s="189"/>
      <c r="K19" s="192"/>
      <c r="M19" s="57">
        <v>16</v>
      </c>
      <c r="N19" s="66">
        <v>11.7</v>
      </c>
      <c r="O19" s="43">
        <v>108</v>
      </c>
      <c r="P19" s="9">
        <v>150</v>
      </c>
      <c r="Q19" s="29">
        <v>1640</v>
      </c>
      <c r="R19" s="29">
        <v>240</v>
      </c>
      <c r="S19" s="49">
        <v>-0.86</v>
      </c>
      <c r="T19" s="3">
        <v>325.3</v>
      </c>
      <c r="U19" s="169"/>
      <c r="V19" s="189"/>
      <c r="W19" s="192"/>
      <c r="Y19" s="57">
        <v>16</v>
      </c>
      <c r="Z19" s="66">
        <v>11.7</v>
      </c>
      <c r="AA19" s="43">
        <v>110</v>
      </c>
      <c r="AB19" s="9">
        <v>150</v>
      </c>
      <c r="AC19" s="29">
        <v>1660</v>
      </c>
      <c r="AD19" s="29">
        <v>280</v>
      </c>
      <c r="AE19" s="49">
        <v>-0.4</v>
      </c>
      <c r="AF19" s="3">
        <v>328</v>
      </c>
      <c r="AG19" s="169"/>
      <c r="AH19" s="189"/>
      <c r="AI19" s="192"/>
    </row>
    <row r="20" spans="1:35" x14ac:dyDescent="0.25">
      <c r="A20" s="57">
        <v>17</v>
      </c>
      <c r="B20" s="39">
        <v>11.75</v>
      </c>
      <c r="C20" s="43">
        <v>109</v>
      </c>
      <c r="D20" s="9">
        <v>175</v>
      </c>
      <c r="E20" s="29">
        <v>1980</v>
      </c>
      <c r="F20" s="29">
        <v>240</v>
      </c>
      <c r="G20" s="49">
        <v>-0.8</v>
      </c>
      <c r="H20" s="3">
        <v>326</v>
      </c>
      <c r="I20" s="186"/>
      <c r="J20" s="189"/>
      <c r="K20" s="192"/>
      <c r="M20" s="57">
        <v>17</v>
      </c>
      <c r="N20" s="66">
        <v>11.7</v>
      </c>
      <c r="O20" s="43">
        <v>110</v>
      </c>
      <c r="P20" s="9">
        <v>175</v>
      </c>
      <c r="Q20" s="29">
        <v>1960</v>
      </c>
      <c r="R20" s="29">
        <v>280</v>
      </c>
      <c r="S20" s="49">
        <v>-0.76</v>
      </c>
      <c r="T20" s="3">
        <v>328</v>
      </c>
      <c r="U20" s="169"/>
      <c r="V20" s="189"/>
      <c r="W20" s="192"/>
      <c r="Y20" s="57">
        <v>17</v>
      </c>
      <c r="Z20" s="66">
        <v>11.7</v>
      </c>
      <c r="AA20" s="43">
        <v>114</v>
      </c>
      <c r="AB20" s="9">
        <v>175</v>
      </c>
      <c r="AC20" s="29">
        <v>1980</v>
      </c>
      <c r="AD20" s="29">
        <v>340</v>
      </c>
      <c r="AE20" s="49">
        <v>-0.3</v>
      </c>
      <c r="AF20" s="3">
        <v>330.6</v>
      </c>
      <c r="AG20" s="169"/>
      <c r="AH20" s="189"/>
      <c r="AI20" s="192"/>
    </row>
    <row r="21" spans="1:35" x14ac:dyDescent="0.25">
      <c r="A21" s="57">
        <v>18</v>
      </c>
      <c r="B21" s="39">
        <v>11.75</v>
      </c>
      <c r="C21" s="43">
        <v>110</v>
      </c>
      <c r="D21" s="9">
        <v>200</v>
      </c>
      <c r="E21" s="29">
        <v>2260</v>
      </c>
      <c r="F21" s="29">
        <v>260</v>
      </c>
      <c r="G21" s="49">
        <v>-0.5</v>
      </c>
      <c r="H21" s="3">
        <v>328</v>
      </c>
      <c r="I21" s="186"/>
      <c r="J21" s="189"/>
      <c r="K21" s="192"/>
      <c r="M21" s="57">
        <v>18</v>
      </c>
      <c r="N21" s="66">
        <v>11.7</v>
      </c>
      <c r="O21" s="43">
        <v>115</v>
      </c>
      <c r="P21" s="9">
        <v>200</v>
      </c>
      <c r="Q21" s="29">
        <v>2260</v>
      </c>
      <c r="R21" s="29">
        <v>320</v>
      </c>
      <c r="S21" s="49">
        <v>-0.56000000000000005</v>
      </c>
      <c r="T21" s="3">
        <v>330</v>
      </c>
      <c r="U21" s="169"/>
      <c r="V21" s="189"/>
      <c r="W21" s="192"/>
      <c r="Y21" s="57">
        <v>18</v>
      </c>
      <c r="Z21" s="66">
        <v>11.7</v>
      </c>
      <c r="AA21" s="43">
        <v>118</v>
      </c>
      <c r="AB21" s="9">
        <v>200</v>
      </c>
      <c r="AC21" s="29">
        <v>2280</v>
      </c>
      <c r="AD21" s="29">
        <v>380</v>
      </c>
      <c r="AE21" s="49">
        <v>-0.15</v>
      </c>
      <c r="AF21" s="3">
        <v>333</v>
      </c>
      <c r="AG21" s="169"/>
      <c r="AH21" s="189"/>
      <c r="AI21" s="192"/>
    </row>
    <row r="22" spans="1:35" x14ac:dyDescent="0.25">
      <c r="A22" s="57">
        <v>19</v>
      </c>
      <c r="B22" s="39">
        <v>11.75</v>
      </c>
      <c r="C22" s="43">
        <v>111</v>
      </c>
      <c r="D22" s="9">
        <v>225</v>
      </c>
      <c r="E22" s="29">
        <v>2560</v>
      </c>
      <c r="F22" s="29">
        <v>300</v>
      </c>
      <c r="G22" s="49">
        <v>-0.18</v>
      </c>
      <c r="H22" s="3">
        <v>330</v>
      </c>
      <c r="I22" s="186"/>
      <c r="J22" s="189"/>
      <c r="K22" s="192"/>
      <c r="M22" s="57">
        <v>19</v>
      </c>
      <c r="N22" s="66">
        <v>11.7</v>
      </c>
      <c r="O22" s="43">
        <v>117</v>
      </c>
      <c r="P22" s="9">
        <v>225</v>
      </c>
      <c r="Q22" s="29">
        <v>2560</v>
      </c>
      <c r="R22" s="29">
        <v>360</v>
      </c>
      <c r="S22" s="49">
        <v>-0.32</v>
      </c>
      <c r="T22" s="3">
        <v>332</v>
      </c>
      <c r="U22" s="169"/>
      <c r="V22" s="189"/>
      <c r="W22" s="192"/>
      <c r="Y22" s="57">
        <v>19</v>
      </c>
      <c r="Z22" s="66">
        <v>11.7</v>
      </c>
      <c r="AA22" s="43">
        <v>122</v>
      </c>
      <c r="AB22" s="9">
        <v>225</v>
      </c>
      <c r="AC22" s="29">
        <v>2580</v>
      </c>
      <c r="AD22" s="29">
        <v>420</v>
      </c>
      <c r="AE22" s="49">
        <v>0.08</v>
      </c>
      <c r="AF22" s="3">
        <v>335</v>
      </c>
      <c r="AG22" s="169"/>
      <c r="AH22" s="189"/>
      <c r="AI22" s="192"/>
    </row>
    <row r="23" spans="1:35" ht="15.75" thickBot="1" x14ac:dyDescent="0.3">
      <c r="A23" s="59">
        <v>20</v>
      </c>
      <c r="B23" s="41">
        <v>11.75</v>
      </c>
      <c r="C23" s="46">
        <v>117</v>
      </c>
      <c r="D23" s="60">
        <v>250</v>
      </c>
      <c r="E23" s="33">
        <v>2880</v>
      </c>
      <c r="F23" s="33">
        <v>320</v>
      </c>
      <c r="G23" s="52">
        <v>0.3</v>
      </c>
      <c r="H23" s="12">
        <v>333</v>
      </c>
      <c r="I23" s="203"/>
      <c r="J23" s="195"/>
      <c r="K23" s="197"/>
      <c r="M23" s="59">
        <v>20</v>
      </c>
      <c r="N23" s="69">
        <v>11.7</v>
      </c>
      <c r="O23" s="46">
        <v>119</v>
      </c>
      <c r="P23" s="60">
        <v>250</v>
      </c>
      <c r="Q23" s="33">
        <v>2880</v>
      </c>
      <c r="R23" s="33">
        <v>380</v>
      </c>
      <c r="S23" s="52">
        <v>0.02</v>
      </c>
      <c r="T23" s="12">
        <v>333.6</v>
      </c>
      <c r="U23" s="174"/>
      <c r="V23" s="195"/>
      <c r="W23" s="197"/>
      <c r="Y23" s="59">
        <v>20</v>
      </c>
      <c r="Z23" s="69">
        <v>11.7</v>
      </c>
      <c r="AA23" s="46">
        <v>126</v>
      </c>
      <c r="AB23" s="60">
        <v>2880</v>
      </c>
      <c r="AC23" s="33">
        <v>2900</v>
      </c>
      <c r="AD23" s="33">
        <v>420</v>
      </c>
      <c r="AE23" s="52">
        <v>0.37</v>
      </c>
      <c r="AF23" s="12">
        <v>336.4</v>
      </c>
      <c r="AG23" s="174"/>
      <c r="AH23" s="195"/>
      <c r="AI23" s="197"/>
    </row>
    <row r="24" spans="1:35" x14ac:dyDescent="0.25">
      <c r="A24" s="55">
        <v>21</v>
      </c>
      <c r="B24" s="38">
        <v>11.75</v>
      </c>
      <c r="C24" s="42">
        <v>88</v>
      </c>
      <c r="D24" s="56">
        <v>25</v>
      </c>
      <c r="E24" s="27">
        <v>150</v>
      </c>
      <c r="F24" s="27">
        <v>14</v>
      </c>
      <c r="G24" s="53">
        <v>-0.04</v>
      </c>
      <c r="H24" s="2">
        <v>302</v>
      </c>
      <c r="I24" s="185">
        <v>555</v>
      </c>
      <c r="J24" s="188">
        <v>0.08</v>
      </c>
      <c r="K24" s="191" t="s">
        <v>28</v>
      </c>
      <c r="M24" s="55">
        <v>21</v>
      </c>
      <c r="N24" s="65">
        <v>11.7</v>
      </c>
      <c r="O24" s="42">
        <v>88</v>
      </c>
      <c r="P24" s="56">
        <v>25</v>
      </c>
      <c r="Q24" s="27">
        <v>146</v>
      </c>
      <c r="R24" s="27">
        <v>16</v>
      </c>
      <c r="S24" s="53">
        <v>0</v>
      </c>
      <c r="T24" s="2">
        <v>302.2</v>
      </c>
      <c r="U24" s="168">
        <v>417</v>
      </c>
      <c r="V24" s="188">
        <v>0.08</v>
      </c>
      <c r="W24" s="191" t="s">
        <v>31</v>
      </c>
      <c r="Y24" s="55">
        <v>21</v>
      </c>
      <c r="Z24" s="65">
        <v>11.7</v>
      </c>
      <c r="AA24" s="42">
        <v>89</v>
      </c>
      <c r="AB24" s="56">
        <v>25</v>
      </c>
      <c r="AC24" s="27">
        <v>146</v>
      </c>
      <c r="AD24" s="27">
        <v>18</v>
      </c>
      <c r="AE24" s="53">
        <v>-0.02</v>
      </c>
      <c r="AF24" s="2">
        <v>302.2</v>
      </c>
      <c r="AG24" s="168">
        <v>278</v>
      </c>
      <c r="AH24" s="188">
        <v>0.08</v>
      </c>
      <c r="AI24" s="191" t="s">
        <v>25</v>
      </c>
    </row>
    <row r="25" spans="1:35" x14ac:dyDescent="0.25">
      <c r="A25" s="57">
        <v>22</v>
      </c>
      <c r="B25" s="39">
        <v>11.74</v>
      </c>
      <c r="C25" s="43">
        <v>91</v>
      </c>
      <c r="D25" s="9">
        <v>50</v>
      </c>
      <c r="E25" s="29">
        <v>444</v>
      </c>
      <c r="F25" s="29">
        <v>40</v>
      </c>
      <c r="G25" s="49">
        <v>-0.25</v>
      </c>
      <c r="H25" s="3">
        <v>306</v>
      </c>
      <c r="I25" s="186"/>
      <c r="J25" s="189"/>
      <c r="K25" s="192"/>
      <c r="M25" s="57">
        <v>22</v>
      </c>
      <c r="N25" s="66">
        <v>11.7</v>
      </c>
      <c r="O25" s="43">
        <v>90</v>
      </c>
      <c r="P25" s="9">
        <v>50</v>
      </c>
      <c r="Q25" s="29">
        <v>444</v>
      </c>
      <c r="R25" s="29">
        <v>40</v>
      </c>
      <c r="S25" s="49">
        <v>-0.12</v>
      </c>
      <c r="T25" s="3">
        <v>306.7</v>
      </c>
      <c r="U25" s="169"/>
      <c r="V25" s="189"/>
      <c r="W25" s="192"/>
      <c r="Y25" s="57">
        <v>22</v>
      </c>
      <c r="Z25" s="66">
        <v>11.7</v>
      </c>
      <c r="AA25" s="43">
        <v>91</v>
      </c>
      <c r="AB25" s="9">
        <v>50</v>
      </c>
      <c r="AC25" s="29">
        <v>440</v>
      </c>
      <c r="AD25" s="29">
        <v>44</v>
      </c>
      <c r="AE25" s="49">
        <v>-7.0000000000000007E-2</v>
      </c>
      <c r="AF25" s="3">
        <v>307</v>
      </c>
      <c r="AG25" s="169"/>
      <c r="AH25" s="189"/>
      <c r="AI25" s="192"/>
    </row>
    <row r="26" spans="1:35" x14ac:dyDescent="0.25">
      <c r="A26" s="57">
        <v>23</v>
      </c>
      <c r="B26" s="39">
        <v>11.72</v>
      </c>
      <c r="C26" s="43">
        <v>90</v>
      </c>
      <c r="D26" s="9">
        <v>75</v>
      </c>
      <c r="E26" s="29">
        <v>744</v>
      </c>
      <c r="F26" s="29">
        <v>72</v>
      </c>
      <c r="G26" s="49">
        <v>-0.44</v>
      </c>
      <c r="H26" s="3">
        <v>310</v>
      </c>
      <c r="I26" s="186"/>
      <c r="J26" s="189"/>
      <c r="K26" s="192"/>
      <c r="M26" s="57">
        <v>23</v>
      </c>
      <c r="N26" s="66">
        <v>11.7</v>
      </c>
      <c r="O26" s="43">
        <v>90</v>
      </c>
      <c r="P26" s="9">
        <v>75</v>
      </c>
      <c r="Q26" s="29">
        <v>744</v>
      </c>
      <c r="R26" s="29">
        <v>80</v>
      </c>
      <c r="S26" s="49">
        <v>-0.25</v>
      </c>
      <c r="T26" s="3">
        <v>310.7</v>
      </c>
      <c r="U26" s="169"/>
      <c r="V26" s="189"/>
      <c r="W26" s="192"/>
      <c r="Y26" s="57">
        <v>23</v>
      </c>
      <c r="Z26" s="66">
        <v>11.7</v>
      </c>
      <c r="AA26" s="43">
        <v>90</v>
      </c>
      <c r="AB26" s="9">
        <v>75</v>
      </c>
      <c r="AC26" s="29">
        <v>744</v>
      </c>
      <c r="AD26" s="29">
        <v>80</v>
      </c>
      <c r="AE26" s="49">
        <v>-0.18</v>
      </c>
      <c r="AF26" s="3">
        <v>311.2</v>
      </c>
      <c r="AG26" s="169"/>
      <c r="AH26" s="189"/>
      <c r="AI26" s="192"/>
    </row>
    <row r="27" spans="1:35" x14ac:dyDescent="0.25">
      <c r="A27" s="57">
        <v>24</v>
      </c>
      <c r="B27" s="39">
        <v>11.71</v>
      </c>
      <c r="C27" s="43">
        <v>96</v>
      </c>
      <c r="D27" s="9">
        <v>100</v>
      </c>
      <c r="E27" s="29">
        <v>1050</v>
      </c>
      <c r="F27" s="29">
        <v>96</v>
      </c>
      <c r="G27" s="49">
        <v>-0.56999999999999995</v>
      </c>
      <c r="H27" s="3">
        <v>313</v>
      </c>
      <c r="I27" s="186"/>
      <c r="J27" s="189"/>
      <c r="K27" s="192"/>
      <c r="M27" s="57">
        <v>24</v>
      </c>
      <c r="N27" s="66">
        <v>11.7</v>
      </c>
      <c r="O27" s="43">
        <v>96</v>
      </c>
      <c r="P27" s="9">
        <v>100</v>
      </c>
      <c r="Q27" s="29">
        <v>1050</v>
      </c>
      <c r="R27" s="29">
        <v>96</v>
      </c>
      <c r="S27" s="49">
        <v>-0.35</v>
      </c>
      <c r="T27" s="3">
        <v>314</v>
      </c>
      <c r="U27" s="169"/>
      <c r="V27" s="189"/>
      <c r="W27" s="192"/>
      <c r="Y27" s="57">
        <v>24</v>
      </c>
      <c r="Z27" s="66">
        <v>11.7</v>
      </c>
      <c r="AA27" s="43">
        <v>96</v>
      </c>
      <c r="AB27" s="9">
        <v>100</v>
      </c>
      <c r="AC27" s="29">
        <v>1060</v>
      </c>
      <c r="AD27" s="29">
        <v>104</v>
      </c>
      <c r="AE27" s="49">
        <v>-0.27</v>
      </c>
      <c r="AF27" s="3">
        <v>315</v>
      </c>
      <c r="AG27" s="169"/>
      <c r="AH27" s="189"/>
      <c r="AI27" s="192"/>
    </row>
    <row r="28" spans="1:35" x14ac:dyDescent="0.25">
      <c r="A28" s="57">
        <v>25</v>
      </c>
      <c r="B28" s="39">
        <v>11.7</v>
      </c>
      <c r="C28" s="43">
        <v>99</v>
      </c>
      <c r="D28" s="9">
        <v>125</v>
      </c>
      <c r="E28" s="29">
        <v>1340</v>
      </c>
      <c r="F28" s="29">
        <v>160</v>
      </c>
      <c r="G28" s="49">
        <v>-0.87</v>
      </c>
      <c r="H28" s="3">
        <v>316</v>
      </c>
      <c r="I28" s="186"/>
      <c r="J28" s="189"/>
      <c r="K28" s="192"/>
      <c r="M28" s="57">
        <v>25</v>
      </c>
      <c r="N28" s="66">
        <v>11.7</v>
      </c>
      <c r="O28" s="43">
        <v>100</v>
      </c>
      <c r="P28" s="9">
        <v>125</v>
      </c>
      <c r="Q28" s="29">
        <v>1340</v>
      </c>
      <c r="R28" s="29">
        <v>160</v>
      </c>
      <c r="S28" s="49">
        <v>-0.6</v>
      </c>
      <c r="T28" s="3">
        <v>317</v>
      </c>
      <c r="U28" s="169"/>
      <c r="V28" s="189"/>
      <c r="W28" s="192"/>
      <c r="Y28" s="57">
        <v>25</v>
      </c>
      <c r="Z28" s="66">
        <v>11.7</v>
      </c>
      <c r="AA28" s="43">
        <v>100</v>
      </c>
      <c r="AB28" s="9">
        <v>125</v>
      </c>
      <c r="AC28" s="29">
        <v>1340</v>
      </c>
      <c r="AD28" s="29">
        <v>160</v>
      </c>
      <c r="AE28" s="49">
        <v>-0.46</v>
      </c>
      <c r="AF28" s="3">
        <v>317.60000000000002</v>
      </c>
      <c r="AG28" s="169"/>
      <c r="AH28" s="189"/>
      <c r="AI28" s="192"/>
    </row>
    <row r="29" spans="1:35" x14ac:dyDescent="0.25">
      <c r="A29" s="57">
        <v>26</v>
      </c>
      <c r="B29" s="39">
        <v>11.7</v>
      </c>
      <c r="C29" s="43">
        <v>100</v>
      </c>
      <c r="D29" s="9">
        <v>150</v>
      </c>
      <c r="E29" s="29">
        <v>1640</v>
      </c>
      <c r="F29" s="29">
        <v>180</v>
      </c>
      <c r="G29" s="49">
        <v>-0.83</v>
      </c>
      <c r="H29" s="3">
        <v>318</v>
      </c>
      <c r="I29" s="186"/>
      <c r="J29" s="189"/>
      <c r="K29" s="192"/>
      <c r="M29" s="57">
        <v>26</v>
      </c>
      <c r="N29" s="66">
        <v>11.7</v>
      </c>
      <c r="O29" s="43">
        <v>100</v>
      </c>
      <c r="P29" s="9">
        <v>150</v>
      </c>
      <c r="Q29" s="29">
        <v>1620</v>
      </c>
      <c r="R29" s="29">
        <v>180</v>
      </c>
      <c r="S29" s="49">
        <v>-0.56999999999999995</v>
      </c>
      <c r="T29" s="3">
        <v>319.60000000000002</v>
      </c>
      <c r="U29" s="169"/>
      <c r="V29" s="189"/>
      <c r="W29" s="192"/>
      <c r="Y29" s="57">
        <v>26</v>
      </c>
      <c r="Z29" s="66">
        <v>11.7</v>
      </c>
      <c r="AA29" s="43">
        <v>100</v>
      </c>
      <c r="AB29" s="9">
        <v>150</v>
      </c>
      <c r="AC29" s="29">
        <v>1640</v>
      </c>
      <c r="AD29" s="29">
        <v>180</v>
      </c>
      <c r="AE29" s="49">
        <v>-0.5</v>
      </c>
      <c r="AF29" s="3">
        <v>320</v>
      </c>
      <c r="AG29" s="169"/>
      <c r="AH29" s="189"/>
      <c r="AI29" s="192"/>
    </row>
    <row r="30" spans="1:35" x14ac:dyDescent="0.25">
      <c r="A30" s="57">
        <v>27</v>
      </c>
      <c r="B30" s="39">
        <v>11.7</v>
      </c>
      <c r="C30" s="43">
        <v>101</v>
      </c>
      <c r="D30" s="9">
        <v>175</v>
      </c>
      <c r="E30" s="29">
        <v>1960</v>
      </c>
      <c r="F30" s="29">
        <v>200</v>
      </c>
      <c r="G30" s="49">
        <v>-0.72</v>
      </c>
      <c r="H30" s="3">
        <v>321</v>
      </c>
      <c r="I30" s="186"/>
      <c r="J30" s="189"/>
      <c r="K30" s="192"/>
      <c r="M30" s="57">
        <v>27</v>
      </c>
      <c r="N30" s="66">
        <v>11.7</v>
      </c>
      <c r="O30" s="43">
        <v>103</v>
      </c>
      <c r="P30" s="9">
        <v>175</v>
      </c>
      <c r="Q30" s="29">
        <v>1940</v>
      </c>
      <c r="R30" s="29">
        <v>200</v>
      </c>
      <c r="S30" s="49">
        <v>-0.5</v>
      </c>
      <c r="T30" s="3">
        <v>322</v>
      </c>
      <c r="U30" s="169"/>
      <c r="V30" s="189"/>
      <c r="W30" s="192"/>
      <c r="Y30" s="57">
        <v>27</v>
      </c>
      <c r="Z30" s="66">
        <v>11.7</v>
      </c>
      <c r="AA30" s="43">
        <v>105</v>
      </c>
      <c r="AB30" s="9">
        <v>175</v>
      </c>
      <c r="AC30" s="29">
        <v>1940</v>
      </c>
      <c r="AD30" s="29">
        <v>200</v>
      </c>
      <c r="AE30" s="49">
        <v>-0.5</v>
      </c>
      <c r="AF30" s="3">
        <v>323</v>
      </c>
      <c r="AG30" s="169"/>
      <c r="AH30" s="189"/>
      <c r="AI30" s="192"/>
    </row>
    <row r="31" spans="1:35" x14ac:dyDescent="0.25">
      <c r="A31" s="57">
        <v>28</v>
      </c>
      <c r="B31" s="39">
        <v>11.7</v>
      </c>
      <c r="C31" s="43">
        <v>105</v>
      </c>
      <c r="D31" s="9">
        <v>200</v>
      </c>
      <c r="E31" s="29">
        <v>2240</v>
      </c>
      <c r="F31" s="29">
        <v>220</v>
      </c>
      <c r="G31" s="49">
        <v>-0.53</v>
      </c>
      <c r="H31" s="3">
        <v>323</v>
      </c>
      <c r="I31" s="186"/>
      <c r="J31" s="189"/>
      <c r="K31" s="192"/>
      <c r="M31" s="57">
        <v>28</v>
      </c>
      <c r="N31" s="66">
        <v>11.7</v>
      </c>
      <c r="O31" s="43">
        <v>107</v>
      </c>
      <c r="P31" s="9">
        <v>200</v>
      </c>
      <c r="Q31" s="29">
        <v>2240</v>
      </c>
      <c r="R31" s="29">
        <v>220</v>
      </c>
      <c r="S31" s="49">
        <v>-0.35</v>
      </c>
      <c r="T31" s="3">
        <v>324</v>
      </c>
      <c r="U31" s="169"/>
      <c r="V31" s="189"/>
      <c r="W31" s="192"/>
      <c r="Y31" s="57">
        <v>28</v>
      </c>
      <c r="Z31" s="66">
        <v>11.7</v>
      </c>
      <c r="AA31" s="43">
        <v>107</v>
      </c>
      <c r="AB31" s="9">
        <v>200</v>
      </c>
      <c r="AC31" s="29">
        <v>2240</v>
      </c>
      <c r="AD31" s="29">
        <v>240</v>
      </c>
      <c r="AE31" s="49">
        <v>-0.4</v>
      </c>
      <c r="AF31" s="3">
        <v>325</v>
      </c>
      <c r="AG31" s="169"/>
      <c r="AH31" s="189"/>
      <c r="AI31" s="192"/>
    </row>
    <row r="32" spans="1:35" x14ac:dyDescent="0.25">
      <c r="A32" s="57">
        <v>29</v>
      </c>
      <c r="B32" s="39">
        <v>11.7</v>
      </c>
      <c r="C32" s="43">
        <v>107</v>
      </c>
      <c r="D32" s="9">
        <v>225</v>
      </c>
      <c r="E32" s="29">
        <v>2540</v>
      </c>
      <c r="F32" s="29">
        <v>240</v>
      </c>
      <c r="G32" s="49">
        <v>-0.3</v>
      </c>
      <c r="H32" s="3">
        <v>325.5</v>
      </c>
      <c r="I32" s="186"/>
      <c r="J32" s="189"/>
      <c r="K32" s="192"/>
      <c r="M32" s="57">
        <v>29</v>
      </c>
      <c r="N32" s="66">
        <v>11.7</v>
      </c>
      <c r="O32" s="43">
        <v>109</v>
      </c>
      <c r="P32" s="9">
        <v>225</v>
      </c>
      <c r="Q32" s="29">
        <v>2560</v>
      </c>
      <c r="R32" s="29">
        <v>240</v>
      </c>
      <c r="S32" s="49">
        <v>-0.16</v>
      </c>
      <c r="T32" s="3">
        <v>326.3</v>
      </c>
      <c r="U32" s="169"/>
      <c r="V32" s="189"/>
      <c r="W32" s="192"/>
      <c r="Y32" s="57">
        <v>29</v>
      </c>
      <c r="Z32" s="66">
        <v>11.7</v>
      </c>
      <c r="AA32" s="43">
        <v>110</v>
      </c>
      <c r="AB32" s="9">
        <v>225</v>
      </c>
      <c r="AC32" s="29">
        <v>2560</v>
      </c>
      <c r="AD32" s="29">
        <v>260</v>
      </c>
      <c r="AE32" s="49">
        <v>-0.3</v>
      </c>
      <c r="AF32" s="3">
        <v>327</v>
      </c>
      <c r="AG32" s="169"/>
      <c r="AH32" s="189"/>
      <c r="AI32" s="192"/>
    </row>
    <row r="33" spans="1:35" ht="15.75" thickBot="1" x14ac:dyDescent="0.3">
      <c r="A33" s="58">
        <v>30</v>
      </c>
      <c r="B33" s="40">
        <v>11.7</v>
      </c>
      <c r="C33" s="44">
        <v>109</v>
      </c>
      <c r="D33" s="47">
        <v>250</v>
      </c>
      <c r="E33" s="30">
        <v>2840</v>
      </c>
      <c r="F33" s="30">
        <v>260</v>
      </c>
      <c r="G33" s="50">
        <v>7.0000000000000007E-2</v>
      </c>
      <c r="H33" s="4">
        <v>327.60000000000002</v>
      </c>
      <c r="I33" s="187"/>
      <c r="J33" s="190"/>
      <c r="K33" s="193"/>
      <c r="M33" s="58">
        <v>30</v>
      </c>
      <c r="N33" s="67">
        <v>11.7</v>
      </c>
      <c r="O33" s="44">
        <v>109</v>
      </c>
      <c r="P33" s="47">
        <v>250</v>
      </c>
      <c r="Q33" s="30">
        <v>2880</v>
      </c>
      <c r="R33" s="30">
        <v>260</v>
      </c>
      <c r="S33" s="50">
        <v>0.09</v>
      </c>
      <c r="T33" s="4">
        <v>328</v>
      </c>
      <c r="U33" s="174"/>
      <c r="V33" s="190"/>
      <c r="W33" s="193"/>
      <c r="Y33" s="58">
        <v>30</v>
      </c>
      <c r="Z33" s="67">
        <v>11.7</v>
      </c>
      <c r="AA33" s="44">
        <v>110</v>
      </c>
      <c r="AB33" s="47">
        <v>250</v>
      </c>
      <c r="AC33" s="30">
        <v>2860</v>
      </c>
      <c r="AD33" s="30">
        <v>280</v>
      </c>
      <c r="AE33" s="50">
        <v>-0.1</v>
      </c>
      <c r="AF33" s="4">
        <v>328.6</v>
      </c>
      <c r="AG33" s="174"/>
      <c r="AH33" s="190"/>
      <c r="AI33" s="193"/>
    </row>
    <row r="34" spans="1:35" x14ac:dyDescent="0.25">
      <c r="B34" s="70">
        <v>11.7</v>
      </c>
      <c r="C34" s="71">
        <v>81</v>
      </c>
      <c r="N34" s="70">
        <v>11.7</v>
      </c>
      <c r="O34" s="71">
        <v>81</v>
      </c>
      <c r="Q34" s="198" t="s">
        <v>9</v>
      </c>
      <c r="R34" s="198"/>
      <c r="S34" t="s">
        <v>11</v>
      </c>
      <c r="T34" t="s">
        <v>10</v>
      </c>
      <c r="V34" s="198" t="s">
        <v>12</v>
      </c>
      <c r="W34" s="198"/>
      <c r="Y34" s="19"/>
      <c r="Z34" s="70">
        <v>11.7</v>
      </c>
      <c r="AA34" s="71">
        <v>81</v>
      </c>
      <c r="AB34" s="19"/>
      <c r="AC34" s="19"/>
      <c r="AD34" s="19"/>
      <c r="AE34" s="19"/>
      <c r="AF34" s="19"/>
      <c r="AG34" s="19"/>
      <c r="AH34" s="19"/>
      <c r="AI34" s="19"/>
    </row>
    <row r="35" spans="1:35" x14ac:dyDescent="0.25">
      <c r="B35" s="184" t="s">
        <v>41</v>
      </c>
      <c r="C35" s="184"/>
      <c r="M35" s="7"/>
      <c r="N35" s="184" t="s">
        <v>41</v>
      </c>
      <c r="O35" s="184"/>
      <c r="Z35" s="184" t="s">
        <v>41</v>
      </c>
      <c r="AA35" s="184"/>
    </row>
    <row r="37" spans="1:35" x14ac:dyDescent="0.25">
      <c r="A37" s="19"/>
      <c r="B37" s="18"/>
      <c r="C37" s="19"/>
      <c r="D37" s="6"/>
      <c r="E37" s="16"/>
      <c r="F37" s="16"/>
      <c r="G37" s="176" t="s">
        <v>4</v>
      </c>
      <c r="H37" s="201"/>
      <c r="L37" s="7"/>
      <c r="N37" s="18"/>
      <c r="O37" s="19"/>
      <c r="P37" s="6"/>
      <c r="Q37" s="16"/>
      <c r="R37" s="16"/>
      <c r="S37" s="176" t="s">
        <v>4</v>
      </c>
      <c r="T37" s="201"/>
      <c r="Z37" s="18"/>
      <c r="AA37" s="19"/>
      <c r="AB37" s="6"/>
      <c r="AC37" s="16"/>
      <c r="AD37" s="16"/>
      <c r="AE37" s="176" t="s">
        <v>4</v>
      </c>
      <c r="AF37" s="201"/>
    </row>
    <row r="38" spans="1:35" ht="15.75" thickBot="1" x14ac:dyDescent="0.3">
      <c r="B38" s="13" t="s">
        <v>5</v>
      </c>
      <c r="C38" s="13" t="s">
        <v>71</v>
      </c>
      <c r="D38" s="13" t="s">
        <v>72</v>
      </c>
      <c r="E38" s="13" t="s">
        <v>73</v>
      </c>
      <c r="F38" s="13" t="s">
        <v>74</v>
      </c>
      <c r="G38" s="1" t="s">
        <v>2</v>
      </c>
      <c r="H38" s="1" t="s">
        <v>3</v>
      </c>
      <c r="L38" s="7"/>
      <c r="N38" s="13" t="s">
        <v>5</v>
      </c>
      <c r="O38" s="13" t="s">
        <v>78</v>
      </c>
      <c r="P38" s="13" t="s">
        <v>79</v>
      </c>
      <c r="Q38" s="13" t="s">
        <v>80</v>
      </c>
      <c r="R38" s="13" t="s">
        <v>81</v>
      </c>
      <c r="S38" s="1" t="s">
        <v>2</v>
      </c>
      <c r="T38" s="1" t="s">
        <v>3</v>
      </c>
      <c r="X38" s="6"/>
      <c r="Z38" s="13" t="s">
        <v>5</v>
      </c>
      <c r="AA38" s="13" t="s">
        <v>97</v>
      </c>
      <c r="AB38" s="13" t="s">
        <v>98</v>
      </c>
      <c r="AC38" s="13" t="s">
        <v>99</v>
      </c>
      <c r="AD38" s="13" t="s">
        <v>103</v>
      </c>
      <c r="AE38" s="1" t="s">
        <v>2</v>
      </c>
      <c r="AF38" s="1" t="s">
        <v>3</v>
      </c>
    </row>
    <row r="39" spans="1:35" x14ac:dyDescent="0.25">
      <c r="B39" s="21">
        <v>25</v>
      </c>
      <c r="C39" s="26">
        <v>154</v>
      </c>
      <c r="D39" s="27">
        <v>144</v>
      </c>
      <c r="E39" s="27">
        <v>144</v>
      </c>
      <c r="F39" s="93">
        <f>AVERAGE(C39:E39)</f>
        <v>147.33333333333334</v>
      </c>
      <c r="G39" s="168" t="s">
        <v>75</v>
      </c>
      <c r="H39" s="170">
        <v>0.16</v>
      </c>
      <c r="L39" s="16"/>
      <c r="N39" s="21">
        <v>25</v>
      </c>
      <c r="O39" s="27">
        <v>26</v>
      </c>
      <c r="P39" s="27">
        <v>32</v>
      </c>
      <c r="Q39" s="27">
        <v>32</v>
      </c>
      <c r="R39" s="93">
        <f>AVERAGE(O39:Q39)</f>
        <v>30</v>
      </c>
      <c r="S39" s="168" t="s">
        <v>75</v>
      </c>
      <c r="T39" s="170">
        <v>0.16</v>
      </c>
      <c r="X39" s="7"/>
      <c r="Z39" s="21">
        <v>25</v>
      </c>
      <c r="AA39" s="48">
        <v>-0.1</v>
      </c>
      <c r="AB39" s="48">
        <v>-0.01</v>
      </c>
      <c r="AC39" s="48">
        <v>0.08</v>
      </c>
      <c r="AD39" s="111">
        <f>AVERAGE(AA39:AC39)</f>
        <v>-0.01</v>
      </c>
      <c r="AE39" s="168" t="s">
        <v>75</v>
      </c>
      <c r="AF39" s="170">
        <v>0.16</v>
      </c>
    </row>
    <row r="40" spans="1:35" x14ac:dyDescent="0.25">
      <c r="B40" s="8">
        <v>50</v>
      </c>
      <c r="C40" s="28">
        <v>452</v>
      </c>
      <c r="D40" s="29">
        <v>444</v>
      </c>
      <c r="E40" s="29">
        <v>452</v>
      </c>
      <c r="F40" s="94">
        <f t="shared" ref="F40:F68" si="0">AVERAGE(C40:E40)</f>
        <v>449.33333333333331</v>
      </c>
      <c r="G40" s="169"/>
      <c r="H40" s="167"/>
      <c r="N40" s="8">
        <v>50</v>
      </c>
      <c r="O40" s="29">
        <v>84</v>
      </c>
      <c r="P40" s="29">
        <v>88</v>
      </c>
      <c r="Q40" s="29">
        <v>92</v>
      </c>
      <c r="R40" s="94">
        <f t="shared" ref="R40:R68" si="1">AVERAGE(O40:Q40)</f>
        <v>88</v>
      </c>
      <c r="S40" s="169"/>
      <c r="T40" s="167"/>
      <c r="X40" s="7"/>
      <c r="Z40" s="8">
        <v>50</v>
      </c>
      <c r="AA40" s="49">
        <v>-0.45</v>
      </c>
      <c r="AB40" s="49">
        <v>0.28799999999999998</v>
      </c>
      <c r="AC40" s="49">
        <v>-0.08</v>
      </c>
      <c r="AD40" s="112">
        <f t="shared" ref="AD40:AD68" si="2">AVERAGE(AA40:AC40)</f>
        <v>-8.0666666666666678E-2</v>
      </c>
      <c r="AE40" s="169"/>
      <c r="AF40" s="167"/>
    </row>
    <row r="41" spans="1:35" x14ac:dyDescent="0.25">
      <c r="B41" s="8">
        <v>75</v>
      </c>
      <c r="C41" s="28">
        <v>768</v>
      </c>
      <c r="D41" s="29">
        <v>760</v>
      </c>
      <c r="E41" s="29">
        <v>752</v>
      </c>
      <c r="F41" s="94">
        <f t="shared" si="0"/>
        <v>760</v>
      </c>
      <c r="G41" s="169"/>
      <c r="H41" s="167"/>
      <c r="N41" s="8">
        <v>75</v>
      </c>
      <c r="O41" s="29">
        <v>136</v>
      </c>
      <c r="P41" s="29">
        <v>152</v>
      </c>
      <c r="Q41" s="29">
        <v>160</v>
      </c>
      <c r="R41" s="94">
        <f t="shared" si="1"/>
        <v>149.33333333333334</v>
      </c>
      <c r="S41" s="169"/>
      <c r="T41" s="167"/>
      <c r="X41" s="7"/>
      <c r="Z41" s="8">
        <v>75</v>
      </c>
      <c r="AA41" s="49">
        <v>-0.83</v>
      </c>
      <c r="AB41" s="49">
        <v>-0.55000000000000004</v>
      </c>
      <c r="AC41" s="49">
        <v>-0.24</v>
      </c>
      <c r="AD41" s="112">
        <f t="shared" si="2"/>
        <v>-0.53999999999999992</v>
      </c>
      <c r="AE41" s="169"/>
      <c r="AF41" s="167"/>
    </row>
    <row r="42" spans="1:35" x14ac:dyDescent="0.25">
      <c r="B42" s="8">
        <v>100</v>
      </c>
      <c r="C42" s="28">
        <v>1080</v>
      </c>
      <c r="D42" s="29">
        <v>1060</v>
      </c>
      <c r="E42" s="29">
        <v>1060</v>
      </c>
      <c r="F42" s="94">
        <f t="shared" si="0"/>
        <v>1066.6666666666667</v>
      </c>
      <c r="G42" s="169"/>
      <c r="H42" s="167"/>
      <c r="N42" s="8">
        <v>100</v>
      </c>
      <c r="O42" s="29">
        <v>184</v>
      </c>
      <c r="P42" s="29">
        <v>208</v>
      </c>
      <c r="Q42" s="29">
        <v>216</v>
      </c>
      <c r="R42" s="94">
        <f t="shared" si="1"/>
        <v>202.66666666666666</v>
      </c>
      <c r="S42" s="169"/>
      <c r="T42" s="167"/>
      <c r="X42" s="7"/>
      <c r="Z42" s="8">
        <v>100</v>
      </c>
      <c r="AA42" s="49">
        <v>-1.1000000000000001</v>
      </c>
      <c r="AB42" s="49">
        <v>-0.75</v>
      </c>
      <c r="AC42" s="49">
        <v>-0.4</v>
      </c>
      <c r="AD42" s="112">
        <f t="shared" si="2"/>
        <v>-0.75</v>
      </c>
      <c r="AE42" s="169"/>
      <c r="AF42" s="167"/>
    </row>
    <row r="43" spans="1:35" x14ac:dyDescent="0.25">
      <c r="B43" s="8">
        <v>125</v>
      </c>
      <c r="C43" s="28">
        <v>1380</v>
      </c>
      <c r="D43" s="29">
        <v>1360</v>
      </c>
      <c r="E43" s="29">
        <v>1360</v>
      </c>
      <c r="F43" s="94">
        <f t="shared" si="0"/>
        <v>1366.6666666666667</v>
      </c>
      <c r="G43" s="169"/>
      <c r="H43" s="167"/>
      <c r="N43" s="8">
        <v>125</v>
      </c>
      <c r="O43" s="29">
        <v>280</v>
      </c>
      <c r="P43" s="29">
        <v>300</v>
      </c>
      <c r="Q43" s="29">
        <v>320</v>
      </c>
      <c r="R43" s="94">
        <f t="shared" si="1"/>
        <v>300</v>
      </c>
      <c r="S43" s="169"/>
      <c r="T43" s="167"/>
      <c r="X43" s="7"/>
      <c r="Z43" s="8">
        <v>125</v>
      </c>
      <c r="AA43" s="49">
        <v>-1.75</v>
      </c>
      <c r="AB43" s="49">
        <v>-1.25</v>
      </c>
      <c r="AC43" s="49">
        <v>-0.75</v>
      </c>
      <c r="AD43" s="112">
        <f t="shared" si="2"/>
        <v>-1.25</v>
      </c>
      <c r="AE43" s="169"/>
      <c r="AF43" s="167"/>
    </row>
    <row r="44" spans="1:35" x14ac:dyDescent="0.25">
      <c r="B44" s="8">
        <v>150</v>
      </c>
      <c r="C44" s="28">
        <v>1680</v>
      </c>
      <c r="D44" s="29">
        <v>1680</v>
      </c>
      <c r="E44" s="29">
        <v>1680</v>
      </c>
      <c r="F44" s="94">
        <f t="shared" si="0"/>
        <v>1680</v>
      </c>
      <c r="G44" s="169"/>
      <c r="H44" s="167"/>
      <c r="N44" s="8">
        <v>150</v>
      </c>
      <c r="O44" s="29">
        <v>320</v>
      </c>
      <c r="P44" s="29">
        <v>340</v>
      </c>
      <c r="Q44" s="29">
        <v>360</v>
      </c>
      <c r="R44" s="94">
        <f t="shared" si="1"/>
        <v>340</v>
      </c>
      <c r="S44" s="169"/>
      <c r="T44" s="167"/>
      <c r="X44" s="7"/>
      <c r="Z44" s="8">
        <v>150</v>
      </c>
      <c r="AA44" s="49">
        <v>-1.75</v>
      </c>
      <c r="AB44" s="49">
        <v>-1.25</v>
      </c>
      <c r="AC44" s="49">
        <v>-0.75</v>
      </c>
      <c r="AD44" s="112">
        <f t="shared" si="2"/>
        <v>-1.25</v>
      </c>
      <c r="AE44" s="169"/>
      <c r="AF44" s="167"/>
    </row>
    <row r="45" spans="1:35" x14ac:dyDescent="0.25">
      <c r="B45" s="8">
        <v>175</v>
      </c>
      <c r="C45" s="28">
        <v>2000</v>
      </c>
      <c r="D45" s="29">
        <v>2000</v>
      </c>
      <c r="E45" s="29">
        <v>1980</v>
      </c>
      <c r="F45" s="94">
        <f t="shared" si="0"/>
        <v>1993.3333333333333</v>
      </c>
      <c r="G45" s="169"/>
      <c r="H45" s="167"/>
      <c r="N45" s="8">
        <v>175</v>
      </c>
      <c r="O45" s="29">
        <v>380</v>
      </c>
      <c r="P45" s="29">
        <v>400</v>
      </c>
      <c r="Q45" s="29">
        <v>420</v>
      </c>
      <c r="R45" s="94">
        <f t="shared" si="1"/>
        <v>400</v>
      </c>
      <c r="S45" s="169"/>
      <c r="T45" s="167"/>
      <c r="X45" s="7"/>
      <c r="Z45" s="8">
        <v>175</v>
      </c>
      <c r="AA45" s="49">
        <v>-1.5</v>
      </c>
      <c r="AB45" s="49">
        <v>-1.1100000000000001</v>
      </c>
      <c r="AC45" s="49">
        <v>-0.7</v>
      </c>
      <c r="AD45" s="112">
        <f t="shared" si="2"/>
        <v>-1.1033333333333335</v>
      </c>
      <c r="AE45" s="169"/>
      <c r="AF45" s="167"/>
    </row>
    <row r="46" spans="1:35" x14ac:dyDescent="0.25">
      <c r="B46" s="8">
        <v>200</v>
      </c>
      <c r="C46" s="28">
        <v>2300</v>
      </c>
      <c r="D46" s="29">
        <v>2300</v>
      </c>
      <c r="E46" s="29">
        <v>2300</v>
      </c>
      <c r="F46" s="94">
        <f t="shared" si="0"/>
        <v>2300</v>
      </c>
      <c r="G46" s="169"/>
      <c r="H46" s="167"/>
      <c r="N46" s="8">
        <v>200</v>
      </c>
      <c r="O46" s="29">
        <v>420</v>
      </c>
      <c r="P46" s="29">
        <v>440</v>
      </c>
      <c r="Q46" s="29">
        <v>460</v>
      </c>
      <c r="R46" s="94">
        <f t="shared" si="1"/>
        <v>440</v>
      </c>
      <c r="S46" s="169"/>
      <c r="T46" s="167"/>
      <c r="X46" s="7"/>
      <c r="Z46" s="8">
        <v>200</v>
      </c>
      <c r="AA46" s="49">
        <v>-1.1399999999999999</v>
      </c>
      <c r="AB46" s="49">
        <v>-0.89</v>
      </c>
      <c r="AC46" s="49">
        <v>-0.55000000000000004</v>
      </c>
      <c r="AD46" s="112">
        <f t="shared" si="2"/>
        <v>-0.86</v>
      </c>
      <c r="AE46" s="169"/>
      <c r="AF46" s="167"/>
    </row>
    <row r="47" spans="1:35" x14ac:dyDescent="0.25">
      <c r="B47" s="9">
        <v>225</v>
      </c>
      <c r="C47" s="28">
        <v>2620</v>
      </c>
      <c r="D47" s="29">
        <v>2622</v>
      </c>
      <c r="E47" s="29">
        <v>2600</v>
      </c>
      <c r="F47" s="94">
        <f t="shared" si="0"/>
        <v>2614</v>
      </c>
      <c r="G47" s="169"/>
      <c r="H47" s="167"/>
      <c r="N47" s="9">
        <v>225</v>
      </c>
      <c r="O47" s="29">
        <v>480</v>
      </c>
      <c r="P47" s="29">
        <v>500</v>
      </c>
      <c r="Q47" s="29">
        <v>520</v>
      </c>
      <c r="R47" s="94">
        <f t="shared" si="1"/>
        <v>500</v>
      </c>
      <c r="S47" s="169"/>
      <c r="T47" s="167"/>
      <c r="X47" s="7"/>
      <c r="Z47" s="9">
        <v>225</v>
      </c>
      <c r="AA47" s="49">
        <v>-0.65</v>
      </c>
      <c r="AB47" s="49">
        <v>-0.55000000000000004</v>
      </c>
      <c r="AC47" s="49">
        <v>-0.33</v>
      </c>
      <c r="AD47" s="112">
        <f t="shared" si="2"/>
        <v>-0.51000000000000012</v>
      </c>
      <c r="AE47" s="169"/>
      <c r="AF47" s="167"/>
    </row>
    <row r="48" spans="1:35" ht="15.75" thickBot="1" x14ac:dyDescent="0.3">
      <c r="B48" s="95">
        <v>250</v>
      </c>
      <c r="C48" s="32">
        <v>2920</v>
      </c>
      <c r="D48" s="30">
        <v>2920</v>
      </c>
      <c r="E48" s="30">
        <v>2900</v>
      </c>
      <c r="F48" s="96">
        <f t="shared" si="0"/>
        <v>2913.3333333333335</v>
      </c>
      <c r="G48" s="174"/>
      <c r="H48" s="175"/>
      <c r="N48" s="95">
        <v>250</v>
      </c>
      <c r="O48" s="33">
        <v>520</v>
      </c>
      <c r="P48" s="30">
        <v>560</v>
      </c>
      <c r="Q48" s="30">
        <v>580</v>
      </c>
      <c r="R48" s="96">
        <f t="shared" si="1"/>
        <v>553.33333333333337</v>
      </c>
      <c r="S48" s="174"/>
      <c r="T48" s="175"/>
      <c r="X48" s="7"/>
      <c r="Z48" s="95">
        <v>250</v>
      </c>
      <c r="AA48" s="52">
        <v>-0.03</v>
      </c>
      <c r="AB48" s="50">
        <v>-7.0000000000000007E-2</v>
      </c>
      <c r="AC48" s="50">
        <v>0</v>
      </c>
      <c r="AD48" s="113">
        <f t="shared" si="2"/>
        <v>-3.3333333333333333E-2</v>
      </c>
      <c r="AE48" s="174"/>
      <c r="AF48" s="175"/>
    </row>
    <row r="49" spans="2:32" x14ac:dyDescent="0.25">
      <c r="B49" s="21">
        <v>25</v>
      </c>
      <c r="C49" s="27">
        <v>150</v>
      </c>
      <c r="D49" s="31">
        <v>142</v>
      </c>
      <c r="E49" s="31">
        <v>150</v>
      </c>
      <c r="F49" s="93">
        <f t="shared" si="0"/>
        <v>147.33333333333334</v>
      </c>
      <c r="G49" s="169" t="s">
        <v>76</v>
      </c>
      <c r="H49" s="167">
        <v>0.12</v>
      </c>
      <c r="N49" s="21">
        <v>25</v>
      </c>
      <c r="O49" s="27">
        <v>20</v>
      </c>
      <c r="P49" s="31">
        <v>20</v>
      </c>
      <c r="Q49" s="31">
        <v>26</v>
      </c>
      <c r="R49" s="93">
        <f t="shared" si="1"/>
        <v>22</v>
      </c>
      <c r="S49" s="169" t="s">
        <v>76</v>
      </c>
      <c r="T49" s="167">
        <v>0.12</v>
      </c>
      <c r="X49" s="7"/>
      <c r="Z49" s="21">
        <v>25</v>
      </c>
      <c r="AA49" s="53">
        <v>-0.04</v>
      </c>
      <c r="AB49" s="51">
        <v>-0.02</v>
      </c>
      <c r="AC49" s="51">
        <v>0.03</v>
      </c>
      <c r="AD49" s="114">
        <f t="shared" si="2"/>
        <v>-0.01</v>
      </c>
      <c r="AE49" s="169" t="s">
        <v>76</v>
      </c>
      <c r="AF49" s="167">
        <v>0.12</v>
      </c>
    </row>
    <row r="50" spans="2:32" x14ac:dyDescent="0.25">
      <c r="B50" s="8">
        <v>50</v>
      </c>
      <c r="C50" s="29">
        <v>444</v>
      </c>
      <c r="D50" s="29">
        <v>448</v>
      </c>
      <c r="E50" s="29">
        <v>444</v>
      </c>
      <c r="F50" s="94">
        <f t="shared" si="0"/>
        <v>445.33333333333331</v>
      </c>
      <c r="G50" s="169"/>
      <c r="H50" s="167"/>
      <c r="N50" s="8">
        <v>50</v>
      </c>
      <c r="O50" s="29">
        <v>52</v>
      </c>
      <c r="P50" s="29">
        <v>60</v>
      </c>
      <c r="Q50" s="29">
        <v>72</v>
      </c>
      <c r="R50" s="94">
        <f t="shared" si="1"/>
        <v>61.333333333333336</v>
      </c>
      <c r="S50" s="169"/>
      <c r="T50" s="167"/>
      <c r="X50" s="7"/>
      <c r="Z50" s="8">
        <v>50</v>
      </c>
      <c r="AA50" s="49">
        <v>-0.28999999999999998</v>
      </c>
      <c r="AB50" s="49">
        <v>-0.22</v>
      </c>
      <c r="AC50" s="49">
        <v>-0.02</v>
      </c>
      <c r="AD50" s="112">
        <f t="shared" si="2"/>
        <v>-0.17666666666666667</v>
      </c>
      <c r="AE50" s="169"/>
      <c r="AF50" s="167"/>
    </row>
    <row r="51" spans="2:32" x14ac:dyDescent="0.25">
      <c r="B51" s="8">
        <v>75</v>
      </c>
      <c r="C51" s="29">
        <v>744</v>
      </c>
      <c r="D51" s="29">
        <v>752</v>
      </c>
      <c r="E51" s="29">
        <v>752</v>
      </c>
      <c r="F51" s="94">
        <f t="shared" si="0"/>
        <v>749.33333333333337</v>
      </c>
      <c r="G51" s="169"/>
      <c r="H51" s="167"/>
      <c r="N51" s="8">
        <v>75</v>
      </c>
      <c r="O51" s="29">
        <v>88</v>
      </c>
      <c r="P51" s="29">
        <v>104</v>
      </c>
      <c r="Q51" s="29">
        <v>128</v>
      </c>
      <c r="R51" s="94">
        <f t="shared" si="1"/>
        <v>106.66666666666667</v>
      </c>
      <c r="S51" s="169"/>
      <c r="T51" s="167"/>
      <c r="X51" s="7"/>
      <c r="Z51" s="8">
        <v>75</v>
      </c>
      <c r="AA51" s="49">
        <v>-0.5</v>
      </c>
      <c r="AB51" s="49">
        <v>-0.4</v>
      </c>
      <c r="AC51" s="49">
        <v>-0.09</v>
      </c>
      <c r="AD51" s="112">
        <f t="shared" si="2"/>
        <v>-0.33</v>
      </c>
      <c r="AE51" s="169"/>
      <c r="AF51" s="167"/>
    </row>
    <row r="52" spans="2:32" x14ac:dyDescent="0.25">
      <c r="B52" s="8">
        <v>100</v>
      </c>
      <c r="C52" s="29">
        <v>1060</v>
      </c>
      <c r="D52" s="29">
        <v>1060</v>
      </c>
      <c r="E52" s="29">
        <v>1060</v>
      </c>
      <c r="F52" s="94">
        <f t="shared" si="0"/>
        <v>1060</v>
      </c>
      <c r="G52" s="169"/>
      <c r="H52" s="167"/>
      <c r="N52" s="8">
        <v>100</v>
      </c>
      <c r="O52" s="29">
        <v>120</v>
      </c>
      <c r="P52" s="29">
        <v>136</v>
      </c>
      <c r="Q52" s="29">
        <v>168</v>
      </c>
      <c r="R52" s="94">
        <f t="shared" si="1"/>
        <v>141.33333333333334</v>
      </c>
      <c r="S52" s="169"/>
      <c r="T52" s="167"/>
      <c r="X52" s="7"/>
      <c r="Z52" s="8">
        <v>100</v>
      </c>
      <c r="AA52" s="49">
        <v>-0.66</v>
      </c>
      <c r="AB52" s="49">
        <v>-0.53</v>
      </c>
      <c r="AC52" s="49">
        <v>-0.19</v>
      </c>
      <c r="AD52" s="112">
        <f t="shared" si="2"/>
        <v>-0.45999999999999996</v>
      </c>
      <c r="AE52" s="169"/>
      <c r="AF52" s="167"/>
    </row>
    <row r="53" spans="2:32" x14ac:dyDescent="0.25">
      <c r="B53" s="8">
        <v>125</v>
      </c>
      <c r="C53" s="29">
        <v>1360</v>
      </c>
      <c r="D53" s="29">
        <v>1340</v>
      </c>
      <c r="E53" s="29">
        <v>1360</v>
      </c>
      <c r="F53" s="94">
        <f t="shared" si="0"/>
        <v>1353.3333333333333</v>
      </c>
      <c r="G53" s="169"/>
      <c r="H53" s="167"/>
      <c r="N53" s="8">
        <v>125</v>
      </c>
      <c r="O53" s="29">
        <v>180</v>
      </c>
      <c r="P53" s="29">
        <v>220</v>
      </c>
      <c r="Q53" s="29">
        <v>240</v>
      </c>
      <c r="R53" s="94">
        <f t="shared" si="1"/>
        <v>213.33333333333334</v>
      </c>
      <c r="S53" s="169"/>
      <c r="T53" s="167"/>
      <c r="X53" s="7"/>
      <c r="Z53" s="8">
        <v>125</v>
      </c>
      <c r="AA53" s="49">
        <v>-1</v>
      </c>
      <c r="AB53" s="49">
        <v>-0.87</v>
      </c>
      <c r="AC53" s="49">
        <v>-0.43</v>
      </c>
      <c r="AD53" s="112">
        <f t="shared" si="2"/>
        <v>-0.76666666666666672</v>
      </c>
      <c r="AE53" s="169"/>
      <c r="AF53" s="167"/>
    </row>
    <row r="54" spans="2:32" x14ac:dyDescent="0.25">
      <c r="B54" s="8">
        <v>150</v>
      </c>
      <c r="C54" s="29">
        <v>1640</v>
      </c>
      <c r="D54" s="29">
        <v>1640</v>
      </c>
      <c r="E54" s="29">
        <v>1660</v>
      </c>
      <c r="F54" s="94">
        <f t="shared" si="0"/>
        <v>1646.6666666666667</v>
      </c>
      <c r="G54" s="169"/>
      <c r="H54" s="167"/>
      <c r="N54" s="8">
        <v>150</v>
      </c>
      <c r="O54" s="29">
        <v>200</v>
      </c>
      <c r="P54" s="29">
        <v>240</v>
      </c>
      <c r="Q54" s="29">
        <v>280</v>
      </c>
      <c r="R54" s="94">
        <f t="shared" si="1"/>
        <v>240</v>
      </c>
      <c r="S54" s="169"/>
      <c r="T54" s="167"/>
      <c r="X54" s="7"/>
      <c r="Z54" s="8">
        <v>150</v>
      </c>
      <c r="AA54" s="49">
        <v>-0.97</v>
      </c>
      <c r="AB54" s="49">
        <v>-0.86</v>
      </c>
      <c r="AC54" s="49">
        <v>-0.4</v>
      </c>
      <c r="AD54" s="112">
        <f t="shared" si="2"/>
        <v>-0.74333333333333329</v>
      </c>
      <c r="AE54" s="169"/>
      <c r="AF54" s="167"/>
    </row>
    <row r="55" spans="2:32" x14ac:dyDescent="0.25">
      <c r="B55" s="8">
        <v>175</v>
      </c>
      <c r="C55" s="29">
        <v>1980</v>
      </c>
      <c r="D55" s="29">
        <v>1960</v>
      </c>
      <c r="E55" s="29">
        <v>1980</v>
      </c>
      <c r="F55" s="94">
        <f t="shared" si="0"/>
        <v>1973.3333333333333</v>
      </c>
      <c r="G55" s="169"/>
      <c r="H55" s="167"/>
      <c r="N55" s="8">
        <v>175</v>
      </c>
      <c r="O55" s="29">
        <v>240</v>
      </c>
      <c r="P55" s="29">
        <v>280</v>
      </c>
      <c r="Q55" s="29">
        <v>340</v>
      </c>
      <c r="R55" s="94">
        <f t="shared" si="1"/>
        <v>286.66666666666669</v>
      </c>
      <c r="S55" s="169"/>
      <c r="T55" s="167"/>
      <c r="X55" s="7"/>
      <c r="Z55" s="8">
        <v>175</v>
      </c>
      <c r="AA55" s="49">
        <v>-0.8</v>
      </c>
      <c r="AB55" s="49">
        <v>-0.76</v>
      </c>
      <c r="AC55" s="49">
        <v>-0.3</v>
      </c>
      <c r="AD55" s="112">
        <f t="shared" si="2"/>
        <v>-0.62</v>
      </c>
      <c r="AE55" s="169"/>
      <c r="AF55" s="167"/>
    </row>
    <row r="56" spans="2:32" x14ac:dyDescent="0.25">
      <c r="B56" s="8">
        <v>200</v>
      </c>
      <c r="C56" s="29">
        <v>2260</v>
      </c>
      <c r="D56" s="29">
        <v>2260</v>
      </c>
      <c r="E56" s="29">
        <v>2280</v>
      </c>
      <c r="F56" s="94">
        <f t="shared" si="0"/>
        <v>2266.6666666666665</v>
      </c>
      <c r="G56" s="169"/>
      <c r="H56" s="167"/>
      <c r="N56" s="8">
        <v>200</v>
      </c>
      <c r="O56" s="29">
        <v>260</v>
      </c>
      <c r="P56" s="29">
        <v>320</v>
      </c>
      <c r="Q56" s="29">
        <v>380</v>
      </c>
      <c r="R56" s="94">
        <f t="shared" si="1"/>
        <v>320</v>
      </c>
      <c r="S56" s="169"/>
      <c r="T56" s="167"/>
      <c r="X56" s="7"/>
      <c r="Z56" s="8">
        <v>200</v>
      </c>
      <c r="AA56" s="49">
        <v>-0.5</v>
      </c>
      <c r="AB56" s="49">
        <v>-0.56000000000000005</v>
      </c>
      <c r="AC56" s="49">
        <v>-0.15</v>
      </c>
      <c r="AD56" s="112">
        <f t="shared" si="2"/>
        <v>-0.40333333333333332</v>
      </c>
      <c r="AE56" s="169"/>
      <c r="AF56" s="167"/>
    </row>
    <row r="57" spans="2:32" x14ac:dyDescent="0.25">
      <c r="B57" s="9">
        <v>225</v>
      </c>
      <c r="C57" s="29">
        <v>2560</v>
      </c>
      <c r="D57" s="29">
        <v>2560</v>
      </c>
      <c r="E57" s="29">
        <v>2580</v>
      </c>
      <c r="F57" s="94">
        <f t="shared" si="0"/>
        <v>2566.6666666666665</v>
      </c>
      <c r="G57" s="169"/>
      <c r="H57" s="167"/>
      <c r="N57" s="9">
        <v>225</v>
      </c>
      <c r="O57" s="29">
        <v>300</v>
      </c>
      <c r="P57" s="29">
        <v>360</v>
      </c>
      <c r="Q57" s="29">
        <v>420</v>
      </c>
      <c r="R57" s="94">
        <f t="shared" si="1"/>
        <v>360</v>
      </c>
      <c r="S57" s="169"/>
      <c r="T57" s="167"/>
      <c r="X57" s="7"/>
      <c r="Z57" s="9">
        <v>225</v>
      </c>
      <c r="AA57" s="49">
        <v>-0.18</v>
      </c>
      <c r="AB57" s="49">
        <v>-0.32</v>
      </c>
      <c r="AC57" s="49">
        <v>0.08</v>
      </c>
      <c r="AD57" s="112">
        <f t="shared" si="2"/>
        <v>-0.13999999999999999</v>
      </c>
      <c r="AE57" s="169"/>
      <c r="AF57" s="167"/>
    </row>
    <row r="58" spans="2:32" ht="15.75" thickBot="1" x14ac:dyDescent="0.3">
      <c r="B58" s="95">
        <v>250</v>
      </c>
      <c r="C58" s="33">
        <v>2880</v>
      </c>
      <c r="D58" s="33">
        <v>2880</v>
      </c>
      <c r="E58" s="33">
        <v>2900</v>
      </c>
      <c r="F58" s="96">
        <f t="shared" si="0"/>
        <v>2886.6666666666665</v>
      </c>
      <c r="G58" s="169"/>
      <c r="H58" s="167"/>
      <c r="N58" s="95">
        <v>250</v>
      </c>
      <c r="O58" s="33">
        <v>320</v>
      </c>
      <c r="P58" s="33">
        <v>380</v>
      </c>
      <c r="Q58" s="33">
        <v>420</v>
      </c>
      <c r="R58" s="96">
        <f t="shared" si="1"/>
        <v>373.33333333333331</v>
      </c>
      <c r="S58" s="169"/>
      <c r="T58" s="167"/>
      <c r="X58" s="7"/>
      <c r="Z58" s="95">
        <v>250</v>
      </c>
      <c r="AA58" s="52">
        <v>0.3</v>
      </c>
      <c r="AB58" s="52">
        <v>0.02</v>
      </c>
      <c r="AC58" s="52">
        <v>0.37</v>
      </c>
      <c r="AD58" s="115">
        <f t="shared" si="2"/>
        <v>0.22999999999999998</v>
      </c>
      <c r="AE58" s="169"/>
      <c r="AF58" s="167"/>
    </row>
    <row r="59" spans="2:32" x14ac:dyDescent="0.25">
      <c r="B59" s="21">
        <v>25</v>
      </c>
      <c r="C59" s="27">
        <v>150</v>
      </c>
      <c r="D59" s="27">
        <v>146</v>
      </c>
      <c r="E59" s="27">
        <v>146</v>
      </c>
      <c r="F59" s="93">
        <f t="shared" si="0"/>
        <v>147.33333333333334</v>
      </c>
      <c r="G59" s="168" t="s">
        <v>77</v>
      </c>
      <c r="H59" s="170">
        <v>0.08</v>
      </c>
      <c r="N59" s="21">
        <v>25</v>
      </c>
      <c r="O59" s="27">
        <v>14</v>
      </c>
      <c r="P59" s="27">
        <v>16</v>
      </c>
      <c r="Q59" s="27">
        <v>18</v>
      </c>
      <c r="R59" s="93">
        <f t="shared" si="1"/>
        <v>16</v>
      </c>
      <c r="S59" s="168" t="s">
        <v>77</v>
      </c>
      <c r="T59" s="170">
        <v>0.08</v>
      </c>
      <c r="X59" s="7"/>
      <c r="Z59" s="21">
        <v>25</v>
      </c>
      <c r="AA59" s="53">
        <v>-0.04</v>
      </c>
      <c r="AB59" s="53">
        <v>0</v>
      </c>
      <c r="AC59" s="53">
        <v>-0.02</v>
      </c>
      <c r="AD59" s="116">
        <f t="shared" si="2"/>
        <v>-0.02</v>
      </c>
      <c r="AE59" s="168" t="s">
        <v>77</v>
      </c>
      <c r="AF59" s="170">
        <v>0.08</v>
      </c>
    </row>
    <row r="60" spans="2:32" x14ac:dyDescent="0.25">
      <c r="B60" s="8">
        <v>50</v>
      </c>
      <c r="C60" s="29">
        <v>444</v>
      </c>
      <c r="D60" s="29">
        <v>444</v>
      </c>
      <c r="E60" s="29">
        <v>440</v>
      </c>
      <c r="F60" s="94">
        <f t="shared" si="0"/>
        <v>442.66666666666669</v>
      </c>
      <c r="G60" s="169"/>
      <c r="H60" s="167"/>
      <c r="N60" s="8">
        <v>50</v>
      </c>
      <c r="O60" s="29">
        <v>40</v>
      </c>
      <c r="P60" s="29">
        <v>40</v>
      </c>
      <c r="Q60" s="29">
        <v>44</v>
      </c>
      <c r="R60" s="94">
        <f t="shared" si="1"/>
        <v>41.333333333333336</v>
      </c>
      <c r="S60" s="169"/>
      <c r="T60" s="167"/>
      <c r="X60" s="7"/>
      <c r="Z60" s="8">
        <v>50</v>
      </c>
      <c r="AA60" s="49">
        <v>-0.25</v>
      </c>
      <c r="AB60" s="49">
        <v>-0.12</v>
      </c>
      <c r="AC60" s="49">
        <v>-7.0000000000000007E-2</v>
      </c>
      <c r="AD60" s="112">
        <f t="shared" si="2"/>
        <v>-0.14666666666666667</v>
      </c>
      <c r="AE60" s="169"/>
      <c r="AF60" s="167"/>
    </row>
    <row r="61" spans="2:32" x14ac:dyDescent="0.25">
      <c r="B61" s="8">
        <v>75</v>
      </c>
      <c r="C61" s="29">
        <v>744</v>
      </c>
      <c r="D61" s="29">
        <v>744</v>
      </c>
      <c r="E61" s="29">
        <v>744</v>
      </c>
      <c r="F61" s="94">
        <f t="shared" si="0"/>
        <v>744</v>
      </c>
      <c r="G61" s="169"/>
      <c r="H61" s="167"/>
      <c r="N61" s="8">
        <v>75</v>
      </c>
      <c r="O61" s="29">
        <v>72</v>
      </c>
      <c r="P61" s="29">
        <v>80</v>
      </c>
      <c r="Q61" s="29">
        <v>80</v>
      </c>
      <c r="R61" s="94">
        <f t="shared" si="1"/>
        <v>77.333333333333329</v>
      </c>
      <c r="S61" s="169"/>
      <c r="T61" s="167"/>
      <c r="X61" s="7"/>
      <c r="Z61" s="8">
        <v>75</v>
      </c>
      <c r="AA61" s="49">
        <v>-0.44</v>
      </c>
      <c r="AB61" s="49">
        <v>-0.25</v>
      </c>
      <c r="AC61" s="49">
        <v>-0.18</v>
      </c>
      <c r="AD61" s="112">
        <f t="shared" si="2"/>
        <v>-0.28999999999999998</v>
      </c>
      <c r="AE61" s="169"/>
      <c r="AF61" s="167"/>
    </row>
    <row r="62" spans="2:32" x14ac:dyDescent="0.25">
      <c r="B62" s="8">
        <v>100</v>
      </c>
      <c r="C62" s="29">
        <v>1050</v>
      </c>
      <c r="D62" s="29">
        <v>1050</v>
      </c>
      <c r="E62" s="29">
        <v>1060</v>
      </c>
      <c r="F62" s="94">
        <f t="shared" si="0"/>
        <v>1053.3333333333333</v>
      </c>
      <c r="G62" s="169"/>
      <c r="H62" s="167"/>
      <c r="N62" s="8">
        <v>100</v>
      </c>
      <c r="O62" s="29">
        <v>96</v>
      </c>
      <c r="P62" s="29">
        <v>96</v>
      </c>
      <c r="Q62" s="29">
        <v>104</v>
      </c>
      <c r="R62" s="94">
        <f t="shared" si="1"/>
        <v>98.666666666666671</v>
      </c>
      <c r="S62" s="169"/>
      <c r="T62" s="167"/>
      <c r="X62" s="7"/>
      <c r="Z62" s="8">
        <v>100</v>
      </c>
      <c r="AA62" s="49">
        <v>-0.56999999999999995</v>
      </c>
      <c r="AB62" s="49">
        <v>-0.35</v>
      </c>
      <c r="AC62" s="49">
        <v>-0.27</v>
      </c>
      <c r="AD62" s="112">
        <f t="shared" si="2"/>
        <v>-0.39666666666666667</v>
      </c>
      <c r="AE62" s="169"/>
      <c r="AF62" s="167"/>
    </row>
    <row r="63" spans="2:32" x14ac:dyDescent="0.25">
      <c r="B63" s="8">
        <v>125</v>
      </c>
      <c r="C63" s="29">
        <v>1340</v>
      </c>
      <c r="D63" s="29">
        <v>1340</v>
      </c>
      <c r="E63" s="29">
        <v>1340</v>
      </c>
      <c r="F63" s="94">
        <f t="shared" si="0"/>
        <v>1340</v>
      </c>
      <c r="G63" s="169"/>
      <c r="H63" s="167"/>
      <c r="N63" s="8">
        <v>125</v>
      </c>
      <c r="O63" s="29">
        <v>160</v>
      </c>
      <c r="P63" s="29">
        <v>160</v>
      </c>
      <c r="Q63" s="29">
        <v>160</v>
      </c>
      <c r="R63" s="94">
        <f t="shared" si="1"/>
        <v>160</v>
      </c>
      <c r="S63" s="169"/>
      <c r="T63" s="167"/>
      <c r="X63" s="7"/>
      <c r="Z63" s="8">
        <v>125</v>
      </c>
      <c r="AA63" s="49">
        <v>-0.87</v>
      </c>
      <c r="AB63" s="49">
        <v>-0.6</v>
      </c>
      <c r="AC63" s="49">
        <v>-0.46</v>
      </c>
      <c r="AD63" s="112">
        <f t="shared" si="2"/>
        <v>-0.64333333333333331</v>
      </c>
      <c r="AE63" s="169"/>
      <c r="AF63" s="167"/>
    </row>
    <row r="64" spans="2:32" x14ac:dyDescent="0.25">
      <c r="B64" s="8">
        <v>150</v>
      </c>
      <c r="C64" s="29">
        <v>1640</v>
      </c>
      <c r="D64" s="29">
        <v>1620</v>
      </c>
      <c r="E64" s="29">
        <v>1640</v>
      </c>
      <c r="F64" s="94">
        <f t="shared" si="0"/>
        <v>1633.3333333333333</v>
      </c>
      <c r="G64" s="169"/>
      <c r="H64" s="167"/>
      <c r="N64" s="8">
        <v>150</v>
      </c>
      <c r="O64" s="29">
        <v>180</v>
      </c>
      <c r="P64" s="29">
        <v>180</v>
      </c>
      <c r="Q64" s="29">
        <v>180</v>
      </c>
      <c r="R64" s="94">
        <f t="shared" si="1"/>
        <v>180</v>
      </c>
      <c r="S64" s="169"/>
      <c r="T64" s="167"/>
      <c r="X64" s="7"/>
      <c r="Z64" s="8">
        <v>150</v>
      </c>
      <c r="AA64" s="49">
        <v>-0.83</v>
      </c>
      <c r="AB64" s="49">
        <v>-0.56999999999999995</v>
      </c>
      <c r="AC64" s="49">
        <v>-0.5</v>
      </c>
      <c r="AD64" s="112">
        <f t="shared" si="2"/>
        <v>-0.6333333333333333</v>
      </c>
      <c r="AE64" s="169"/>
      <c r="AF64" s="167"/>
    </row>
    <row r="65" spans="2:32" x14ac:dyDescent="0.25">
      <c r="B65" s="8">
        <v>175</v>
      </c>
      <c r="C65" s="29">
        <v>1960</v>
      </c>
      <c r="D65" s="29">
        <v>1940</v>
      </c>
      <c r="E65" s="29">
        <v>1940</v>
      </c>
      <c r="F65" s="94">
        <f t="shared" si="0"/>
        <v>1946.6666666666667</v>
      </c>
      <c r="G65" s="169"/>
      <c r="H65" s="167"/>
      <c r="N65" s="8">
        <v>175</v>
      </c>
      <c r="O65" s="29">
        <v>200</v>
      </c>
      <c r="P65" s="29">
        <v>200</v>
      </c>
      <c r="Q65" s="29">
        <v>200</v>
      </c>
      <c r="R65" s="94">
        <f t="shared" si="1"/>
        <v>200</v>
      </c>
      <c r="S65" s="169"/>
      <c r="T65" s="167"/>
      <c r="X65" s="7"/>
      <c r="Z65" s="8">
        <v>175</v>
      </c>
      <c r="AA65" s="49">
        <v>-0.72</v>
      </c>
      <c r="AB65" s="49">
        <v>-0.5</v>
      </c>
      <c r="AC65" s="49">
        <v>-0.5</v>
      </c>
      <c r="AD65" s="112">
        <f t="shared" si="2"/>
        <v>-0.57333333333333336</v>
      </c>
      <c r="AE65" s="169"/>
      <c r="AF65" s="167"/>
    </row>
    <row r="66" spans="2:32" x14ac:dyDescent="0.25">
      <c r="B66" s="8">
        <v>200</v>
      </c>
      <c r="C66" s="29">
        <v>2240</v>
      </c>
      <c r="D66" s="29">
        <v>2240</v>
      </c>
      <c r="E66" s="29">
        <v>2240</v>
      </c>
      <c r="F66" s="94">
        <f t="shared" si="0"/>
        <v>2240</v>
      </c>
      <c r="G66" s="169"/>
      <c r="H66" s="167"/>
      <c r="N66" s="8">
        <v>200</v>
      </c>
      <c r="O66" s="29">
        <v>220</v>
      </c>
      <c r="P66" s="29">
        <v>220</v>
      </c>
      <c r="Q66" s="29">
        <v>240</v>
      </c>
      <c r="R66" s="94">
        <f t="shared" si="1"/>
        <v>226.66666666666666</v>
      </c>
      <c r="S66" s="169"/>
      <c r="T66" s="167"/>
      <c r="X66" s="7"/>
      <c r="Z66" s="8">
        <v>200</v>
      </c>
      <c r="AA66" s="49">
        <v>-0.53</v>
      </c>
      <c r="AB66" s="49">
        <v>-0.35</v>
      </c>
      <c r="AC66" s="49">
        <v>-0.4</v>
      </c>
      <c r="AD66" s="112">
        <f t="shared" si="2"/>
        <v>-0.42666666666666669</v>
      </c>
      <c r="AE66" s="169"/>
      <c r="AF66" s="167"/>
    </row>
    <row r="67" spans="2:32" x14ac:dyDescent="0.25">
      <c r="B67" s="9">
        <v>225</v>
      </c>
      <c r="C67" s="29">
        <v>2540</v>
      </c>
      <c r="D67" s="29">
        <v>2560</v>
      </c>
      <c r="E67" s="29">
        <v>2560</v>
      </c>
      <c r="F67" s="94">
        <f t="shared" si="0"/>
        <v>2553.3333333333335</v>
      </c>
      <c r="G67" s="169"/>
      <c r="H67" s="167"/>
      <c r="N67" s="9">
        <v>225</v>
      </c>
      <c r="O67" s="29">
        <v>240</v>
      </c>
      <c r="P67" s="29">
        <v>240</v>
      </c>
      <c r="Q67" s="29">
        <v>260</v>
      </c>
      <c r="R67" s="94">
        <f t="shared" si="1"/>
        <v>246.66666666666666</v>
      </c>
      <c r="S67" s="169"/>
      <c r="T67" s="167"/>
      <c r="X67" s="7"/>
      <c r="Z67" s="9">
        <v>225</v>
      </c>
      <c r="AA67" s="49">
        <v>-0.3</v>
      </c>
      <c r="AB67" s="49">
        <v>-0.16</v>
      </c>
      <c r="AC67" s="49">
        <v>-0.3</v>
      </c>
      <c r="AD67" s="112">
        <f t="shared" si="2"/>
        <v>-0.25333333333333335</v>
      </c>
      <c r="AE67" s="169"/>
      <c r="AF67" s="167"/>
    </row>
    <row r="68" spans="2:32" ht="15.75" thickBot="1" x14ac:dyDescent="0.3">
      <c r="B68" s="95">
        <v>250</v>
      </c>
      <c r="C68" s="30">
        <v>2840</v>
      </c>
      <c r="D68" s="30">
        <v>2880</v>
      </c>
      <c r="E68" s="30">
        <v>2860</v>
      </c>
      <c r="F68" s="96">
        <f t="shared" si="0"/>
        <v>2860</v>
      </c>
      <c r="G68" s="174"/>
      <c r="H68" s="175"/>
      <c r="N68" s="95">
        <v>250</v>
      </c>
      <c r="O68" s="30">
        <v>260</v>
      </c>
      <c r="P68" s="30">
        <v>260</v>
      </c>
      <c r="Q68" s="30">
        <v>280</v>
      </c>
      <c r="R68" s="96">
        <f t="shared" si="1"/>
        <v>266.66666666666669</v>
      </c>
      <c r="S68" s="174"/>
      <c r="T68" s="175"/>
      <c r="X68" s="7"/>
      <c r="Z68" s="95">
        <v>250</v>
      </c>
      <c r="AA68" s="50">
        <v>7.0000000000000007E-2</v>
      </c>
      <c r="AB68" s="50">
        <v>0.09</v>
      </c>
      <c r="AC68" s="50">
        <v>-0.1</v>
      </c>
      <c r="AD68" s="113">
        <f t="shared" si="2"/>
        <v>0.02</v>
      </c>
      <c r="AE68" s="174"/>
      <c r="AF68" s="175"/>
    </row>
    <row r="70" spans="2:32" ht="15.75" thickBot="1" x14ac:dyDescent="0.3">
      <c r="B70" s="73" t="s">
        <v>5</v>
      </c>
      <c r="C70" s="73" t="s">
        <v>82</v>
      </c>
      <c r="D70" s="73" t="s">
        <v>83</v>
      </c>
      <c r="E70" s="73" t="s">
        <v>84</v>
      </c>
      <c r="F70" s="97" t="s">
        <v>85</v>
      </c>
    </row>
    <row r="71" spans="2:32" x14ac:dyDescent="0.25">
      <c r="B71" s="9">
        <v>25</v>
      </c>
      <c r="C71" s="93">
        <v>147.33333333333334</v>
      </c>
      <c r="D71" s="93">
        <v>147.33333333333334</v>
      </c>
      <c r="E71" s="93">
        <v>147.33333333333334</v>
      </c>
      <c r="F71" s="98">
        <f>AVERAGE(C71:E71)</f>
        <v>147.33333333333334</v>
      </c>
      <c r="Z71" s="18"/>
      <c r="AD71" s="16"/>
      <c r="AE71" s="176" t="s">
        <v>4</v>
      </c>
      <c r="AF71" s="201"/>
    </row>
    <row r="72" spans="2:32" ht="15.75" thickBot="1" x14ac:dyDescent="0.3">
      <c r="B72" s="9">
        <v>50</v>
      </c>
      <c r="C72" s="94">
        <v>449.33333333333331</v>
      </c>
      <c r="D72" s="94">
        <v>445.33333333333331</v>
      </c>
      <c r="E72" s="94">
        <v>442.66666666666669</v>
      </c>
      <c r="F72" s="98">
        <f t="shared" ref="F72:F80" si="3">AVERAGE(C72:E72)</f>
        <v>445.77777777777777</v>
      </c>
      <c r="Z72" s="13" t="s">
        <v>5</v>
      </c>
      <c r="AA72" s="13" t="s">
        <v>100</v>
      </c>
      <c r="AB72" s="13" t="s">
        <v>101</v>
      </c>
      <c r="AC72" s="13" t="s">
        <v>102</v>
      </c>
      <c r="AD72" s="13" t="s">
        <v>104</v>
      </c>
      <c r="AE72" s="1" t="s">
        <v>2</v>
      </c>
      <c r="AF72" s="1" t="s">
        <v>3</v>
      </c>
    </row>
    <row r="73" spans="2:32" x14ac:dyDescent="0.25">
      <c r="B73" s="9">
        <v>75</v>
      </c>
      <c r="C73" s="94">
        <v>760</v>
      </c>
      <c r="D73" s="94">
        <v>749.33333333333337</v>
      </c>
      <c r="E73" s="94">
        <v>744</v>
      </c>
      <c r="F73" s="98">
        <f t="shared" si="3"/>
        <v>751.1111111111112</v>
      </c>
      <c r="X73" s="6"/>
      <c r="Z73" s="21">
        <v>25</v>
      </c>
      <c r="AA73" s="2">
        <v>305.60000000000002</v>
      </c>
      <c r="AB73" s="2">
        <v>305</v>
      </c>
      <c r="AC73" s="2">
        <v>305</v>
      </c>
      <c r="AD73" s="111">
        <f>AVERAGE(AA73:AC73)</f>
        <v>305.2</v>
      </c>
      <c r="AE73" s="168" t="s">
        <v>75</v>
      </c>
      <c r="AF73" s="170">
        <v>0.16</v>
      </c>
    </row>
    <row r="74" spans="2:32" x14ac:dyDescent="0.25">
      <c r="B74" s="9">
        <v>100</v>
      </c>
      <c r="C74" s="94">
        <v>1066.6666666666667</v>
      </c>
      <c r="D74" s="94">
        <v>1060</v>
      </c>
      <c r="E74" s="94">
        <v>1053.3333333333333</v>
      </c>
      <c r="F74" s="98">
        <f t="shared" si="3"/>
        <v>1060</v>
      </c>
      <c r="X74" s="7"/>
      <c r="Z74" s="8">
        <v>50</v>
      </c>
      <c r="AA74" s="3">
        <v>313.5</v>
      </c>
      <c r="AB74" s="3">
        <v>313</v>
      </c>
      <c r="AC74" s="3">
        <v>314</v>
      </c>
      <c r="AD74" s="112">
        <f t="shared" ref="AD74:AD102" si="4">AVERAGE(AA74:AC74)</f>
        <v>313.5</v>
      </c>
      <c r="AE74" s="169"/>
      <c r="AF74" s="167"/>
    </row>
    <row r="75" spans="2:32" x14ac:dyDescent="0.25">
      <c r="B75" s="9">
        <v>125</v>
      </c>
      <c r="C75" s="94">
        <v>1366.6666666666667</v>
      </c>
      <c r="D75" s="94">
        <v>1353.3333333333333</v>
      </c>
      <c r="E75" s="94">
        <v>1340</v>
      </c>
      <c r="F75" s="98">
        <f t="shared" si="3"/>
        <v>1353.3333333333333</v>
      </c>
      <c r="X75" s="7"/>
      <c r="Z75" s="8">
        <v>75</v>
      </c>
      <c r="AA75" s="3">
        <v>319.3</v>
      </c>
      <c r="AB75" s="3">
        <v>319.39999999999998</v>
      </c>
      <c r="AC75" s="3">
        <v>320.39999999999998</v>
      </c>
      <c r="AD75" s="112">
        <f t="shared" si="4"/>
        <v>319.7</v>
      </c>
      <c r="AE75" s="169"/>
      <c r="AF75" s="167"/>
    </row>
    <row r="76" spans="2:32" x14ac:dyDescent="0.25">
      <c r="B76" s="9">
        <v>150</v>
      </c>
      <c r="C76" s="94">
        <v>1680</v>
      </c>
      <c r="D76" s="94">
        <v>1646.6666666666667</v>
      </c>
      <c r="E76" s="94">
        <v>1633.3333333333333</v>
      </c>
      <c r="F76" s="98">
        <f t="shared" si="3"/>
        <v>1653.3333333333333</v>
      </c>
      <c r="X76" s="7"/>
      <c r="Z76" s="8">
        <v>100</v>
      </c>
      <c r="AA76" s="3">
        <v>323.8</v>
      </c>
      <c r="AB76" s="3">
        <v>324</v>
      </c>
      <c r="AC76" s="3">
        <v>325.3</v>
      </c>
      <c r="AD76" s="112">
        <f t="shared" si="4"/>
        <v>324.36666666666662</v>
      </c>
      <c r="AE76" s="169"/>
      <c r="AF76" s="167"/>
    </row>
    <row r="77" spans="2:32" x14ac:dyDescent="0.25">
      <c r="B77" s="9">
        <v>175</v>
      </c>
      <c r="C77" s="94">
        <v>1993.3333333333333</v>
      </c>
      <c r="D77" s="94">
        <v>1973.3333333333333</v>
      </c>
      <c r="E77" s="94">
        <v>1946.6666666666667</v>
      </c>
      <c r="F77" s="98">
        <f t="shared" si="3"/>
        <v>1971.1111111111111</v>
      </c>
      <c r="X77" s="7"/>
      <c r="Z77" s="8">
        <v>125</v>
      </c>
      <c r="AA77" s="3">
        <v>327</v>
      </c>
      <c r="AB77" s="3">
        <v>327.39999999999998</v>
      </c>
      <c r="AC77" s="3">
        <v>329</v>
      </c>
      <c r="AD77" s="112">
        <f t="shared" si="4"/>
        <v>327.8</v>
      </c>
      <c r="AE77" s="169"/>
      <c r="AF77" s="167"/>
    </row>
    <row r="78" spans="2:32" x14ac:dyDescent="0.25">
      <c r="B78" s="9">
        <v>200</v>
      </c>
      <c r="C78" s="94">
        <v>2300</v>
      </c>
      <c r="D78" s="94">
        <v>2266.6666666666665</v>
      </c>
      <c r="E78" s="94">
        <v>2240</v>
      </c>
      <c r="F78" s="98">
        <f t="shared" si="3"/>
        <v>2268.8888888888887</v>
      </c>
      <c r="X78" s="7"/>
      <c r="Z78" s="8">
        <v>150</v>
      </c>
      <c r="AA78" s="3">
        <v>330</v>
      </c>
      <c r="AB78" s="3">
        <v>330</v>
      </c>
      <c r="AC78" s="3">
        <v>331</v>
      </c>
      <c r="AD78" s="112">
        <f t="shared" si="4"/>
        <v>330.33333333333331</v>
      </c>
      <c r="AE78" s="169"/>
      <c r="AF78" s="167"/>
    </row>
    <row r="79" spans="2:32" x14ac:dyDescent="0.25">
      <c r="B79" s="9">
        <v>225</v>
      </c>
      <c r="C79" s="94">
        <v>2614</v>
      </c>
      <c r="D79" s="94">
        <v>2566.6666666666665</v>
      </c>
      <c r="E79" s="94">
        <v>2553.3333333333335</v>
      </c>
      <c r="F79" s="98">
        <f t="shared" si="3"/>
        <v>2578</v>
      </c>
      <c r="X79" s="7"/>
      <c r="Z79" s="8">
        <v>175</v>
      </c>
      <c r="AA79" s="3">
        <v>333</v>
      </c>
      <c r="AB79" s="3">
        <v>333</v>
      </c>
      <c r="AC79" s="3">
        <v>334</v>
      </c>
      <c r="AD79" s="112">
        <f t="shared" si="4"/>
        <v>333.33333333333331</v>
      </c>
      <c r="AE79" s="169"/>
      <c r="AF79" s="167"/>
    </row>
    <row r="80" spans="2:32" ht="15.75" thickBot="1" x14ac:dyDescent="0.3">
      <c r="B80" s="9">
        <v>250</v>
      </c>
      <c r="C80" s="96">
        <v>2913.3333333333335</v>
      </c>
      <c r="D80" s="96">
        <v>2886.6666666666665</v>
      </c>
      <c r="E80" s="96">
        <v>2860</v>
      </c>
      <c r="F80" s="98">
        <f t="shared" si="3"/>
        <v>2886.6666666666665</v>
      </c>
      <c r="X80" s="7"/>
      <c r="Z80" s="8">
        <v>200</v>
      </c>
      <c r="AA80" s="3">
        <v>335</v>
      </c>
      <c r="AB80" s="3">
        <v>335.5</v>
      </c>
      <c r="AC80" s="3">
        <v>335.5</v>
      </c>
      <c r="AD80" s="112">
        <f t="shared" si="4"/>
        <v>335.33333333333331</v>
      </c>
      <c r="AE80" s="169"/>
      <c r="AF80" s="167"/>
    </row>
    <row r="81" spans="24:32" x14ac:dyDescent="0.25">
      <c r="X81" s="7"/>
      <c r="Z81" s="9">
        <v>225</v>
      </c>
      <c r="AA81" s="3">
        <v>337</v>
      </c>
      <c r="AB81" s="3">
        <v>337</v>
      </c>
      <c r="AC81" s="3">
        <v>337</v>
      </c>
      <c r="AD81" s="112">
        <f t="shared" si="4"/>
        <v>337</v>
      </c>
      <c r="AE81" s="169"/>
      <c r="AF81" s="167"/>
    </row>
    <row r="82" spans="24:32" ht="15.75" thickBot="1" x14ac:dyDescent="0.3">
      <c r="X82" s="7"/>
      <c r="Z82" s="95">
        <v>250</v>
      </c>
      <c r="AA82" s="12">
        <v>339</v>
      </c>
      <c r="AB82" s="4">
        <v>339</v>
      </c>
      <c r="AC82" s="4">
        <v>339</v>
      </c>
      <c r="AD82" s="113">
        <f t="shared" si="4"/>
        <v>339</v>
      </c>
      <c r="AE82" s="174"/>
      <c r="AF82" s="175"/>
    </row>
    <row r="83" spans="24:32" x14ac:dyDescent="0.25">
      <c r="X83" s="7"/>
      <c r="Z83" s="21">
        <v>25</v>
      </c>
      <c r="AA83" s="2">
        <v>303.5</v>
      </c>
      <c r="AB83" s="10">
        <v>304</v>
      </c>
      <c r="AC83" s="10">
        <v>304</v>
      </c>
      <c r="AD83" s="114">
        <f t="shared" si="4"/>
        <v>303.83333333333331</v>
      </c>
      <c r="AE83" s="169" t="s">
        <v>76</v>
      </c>
      <c r="AF83" s="167">
        <v>0.12</v>
      </c>
    </row>
    <row r="84" spans="24:32" x14ac:dyDescent="0.25">
      <c r="X84" s="7"/>
      <c r="Z84" s="8">
        <v>50</v>
      </c>
      <c r="AA84" s="3">
        <v>309</v>
      </c>
      <c r="AB84" s="3">
        <v>310.60000000000002</v>
      </c>
      <c r="AC84" s="3">
        <v>311.39999999999998</v>
      </c>
      <c r="AD84" s="112">
        <f t="shared" si="4"/>
        <v>310.33333333333331</v>
      </c>
      <c r="AE84" s="169"/>
      <c r="AF84" s="167"/>
    </row>
    <row r="85" spans="24:32" x14ac:dyDescent="0.25">
      <c r="X85" s="7"/>
      <c r="Z85" s="8">
        <v>75</v>
      </c>
      <c r="AA85" s="3">
        <v>313.5</v>
      </c>
      <c r="AB85" s="3">
        <v>315.5</v>
      </c>
      <c r="AC85" s="3">
        <v>317</v>
      </c>
      <c r="AD85" s="112">
        <f t="shared" si="4"/>
        <v>315.33333333333331</v>
      </c>
      <c r="AE85" s="169"/>
      <c r="AF85" s="167"/>
    </row>
    <row r="86" spans="24:32" x14ac:dyDescent="0.25">
      <c r="X86" s="7"/>
      <c r="Z86" s="8">
        <v>100</v>
      </c>
      <c r="AA86" s="3">
        <v>317</v>
      </c>
      <c r="AB86" s="3">
        <v>319.60000000000002</v>
      </c>
      <c r="AC86" s="3">
        <v>321.5</v>
      </c>
      <c r="AD86" s="112">
        <f t="shared" si="4"/>
        <v>319.36666666666667</v>
      </c>
      <c r="AE86" s="169"/>
      <c r="AF86" s="167"/>
    </row>
    <row r="87" spans="24:32" x14ac:dyDescent="0.25">
      <c r="X87" s="7"/>
      <c r="Z87" s="8">
        <v>125</v>
      </c>
      <c r="AA87" s="3">
        <v>320</v>
      </c>
      <c r="AB87" s="3">
        <v>322.5</v>
      </c>
      <c r="AC87" s="3">
        <v>325</v>
      </c>
      <c r="AD87" s="112">
        <f t="shared" si="4"/>
        <v>322.5</v>
      </c>
      <c r="AE87" s="169"/>
      <c r="AF87" s="167"/>
    </row>
    <row r="88" spans="24:32" x14ac:dyDescent="0.25">
      <c r="X88" s="7"/>
      <c r="Z88" s="8">
        <v>150</v>
      </c>
      <c r="AA88" s="3">
        <v>323</v>
      </c>
      <c r="AB88" s="3">
        <v>325.3</v>
      </c>
      <c r="AC88" s="3">
        <v>328</v>
      </c>
      <c r="AD88" s="112">
        <f t="shared" si="4"/>
        <v>325.43333333333334</v>
      </c>
      <c r="AE88" s="169"/>
      <c r="AF88" s="167"/>
    </row>
    <row r="89" spans="24:32" x14ac:dyDescent="0.25">
      <c r="X89" s="7"/>
      <c r="Z89" s="8">
        <v>175</v>
      </c>
      <c r="AA89" s="3">
        <v>326</v>
      </c>
      <c r="AB89" s="3">
        <v>328</v>
      </c>
      <c r="AC89" s="3">
        <v>330.6</v>
      </c>
      <c r="AD89" s="112">
        <f t="shared" si="4"/>
        <v>328.2</v>
      </c>
      <c r="AE89" s="169"/>
      <c r="AF89" s="167"/>
    </row>
    <row r="90" spans="24:32" x14ac:dyDescent="0.25">
      <c r="X90" s="7"/>
      <c r="Z90" s="8">
        <v>200</v>
      </c>
      <c r="AA90" s="3">
        <v>328</v>
      </c>
      <c r="AB90" s="3">
        <v>330</v>
      </c>
      <c r="AC90" s="3">
        <v>333</v>
      </c>
      <c r="AD90" s="112">
        <f t="shared" si="4"/>
        <v>330.33333333333331</v>
      </c>
      <c r="AE90" s="169"/>
      <c r="AF90" s="167"/>
    </row>
    <row r="91" spans="24:32" x14ac:dyDescent="0.25">
      <c r="X91" s="7"/>
      <c r="Z91" s="9">
        <v>225</v>
      </c>
      <c r="AA91" s="3">
        <v>330</v>
      </c>
      <c r="AB91" s="3">
        <v>332</v>
      </c>
      <c r="AC91" s="3">
        <v>335</v>
      </c>
      <c r="AD91" s="112">
        <f t="shared" si="4"/>
        <v>332.33333333333331</v>
      </c>
      <c r="AE91" s="169"/>
      <c r="AF91" s="167"/>
    </row>
    <row r="92" spans="24:32" ht="15.75" thickBot="1" x14ac:dyDescent="0.3">
      <c r="X92" s="7"/>
      <c r="Z92" s="95">
        <v>250</v>
      </c>
      <c r="AA92" s="12">
        <v>333</v>
      </c>
      <c r="AB92" s="12">
        <v>333.6</v>
      </c>
      <c r="AC92" s="12">
        <v>336.4</v>
      </c>
      <c r="AD92" s="115">
        <f t="shared" si="4"/>
        <v>334.33333333333331</v>
      </c>
      <c r="AE92" s="169"/>
      <c r="AF92" s="167"/>
    </row>
    <row r="93" spans="24:32" x14ac:dyDescent="0.25">
      <c r="X93" s="7"/>
      <c r="Z93" s="21">
        <v>25</v>
      </c>
      <c r="AA93" s="2">
        <v>302</v>
      </c>
      <c r="AB93" s="2">
        <v>302.2</v>
      </c>
      <c r="AC93" s="2">
        <v>302.2</v>
      </c>
      <c r="AD93" s="116">
        <f t="shared" si="4"/>
        <v>302.13333333333338</v>
      </c>
      <c r="AE93" s="168" t="s">
        <v>77</v>
      </c>
      <c r="AF93" s="170">
        <v>0.08</v>
      </c>
    </row>
    <row r="94" spans="24:32" x14ac:dyDescent="0.25">
      <c r="X94" s="7"/>
      <c r="Z94" s="8">
        <v>50</v>
      </c>
      <c r="AA94" s="3">
        <v>306</v>
      </c>
      <c r="AB94" s="3">
        <v>306.7</v>
      </c>
      <c r="AC94" s="3">
        <v>307</v>
      </c>
      <c r="AD94" s="112">
        <f t="shared" si="4"/>
        <v>306.56666666666666</v>
      </c>
      <c r="AE94" s="169"/>
      <c r="AF94" s="167"/>
    </row>
    <row r="95" spans="24:32" x14ac:dyDescent="0.25">
      <c r="X95" s="7"/>
      <c r="Z95" s="8">
        <v>75</v>
      </c>
      <c r="AA95" s="3">
        <v>310</v>
      </c>
      <c r="AB95" s="3">
        <v>310.7</v>
      </c>
      <c r="AC95" s="3">
        <v>311.2</v>
      </c>
      <c r="AD95" s="112">
        <f t="shared" si="4"/>
        <v>310.63333333333338</v>
      </c>
      <c r="AE95" s="169"/>
      <c r="AF95" s="167"/>
    </row>
    <row r="96" spans="24:32" x14ac:dyDescent="0.25">
      <c r="X96" s="7"/>
      <c r="Z96" s="8">
        <v>100</v>
      </c>
      <c r="AA96" s="3">
        <v>313</v>
      </c>
      <c r="AB96" s="3">
        <v>314</v>
      </c>
      <c r="AC96" s="3">
        <v>315</v>
      </c>
      <c r="AD96" s="112">
        <f t="shared" si="4"/>
        <v>314</v>
      </c>
      <c r="AE96" s="169"/>
      <c r="AF96" s="167"/>
    </row>
    <row r="97" spans="24:32" x14ac:dyDescent="0.25">
      <c r="X97" s="7"/>
      <c r="Z97" s="8">
        <v>125</v>
      </c>
      <c r="AA97" s="3">
        <v>316</v>
      </c>
      <c r="AB97" s="3">
        <v>317</v>
      </c>
      <c r="AC97" s="3">
        <v>317.60000000000002</v>
      </c>
      <c r="AD97" s="112">
        <f t="shared" si="4"/>
        <v>316.86666666666667</v>
      </c>
      <c r="AE97" s="169"/>
      <c r="AF97" s="167"/>
    </row>
    <row r="98" spans="24:32" x14ac:dyDescent="0.25">
      <c r="X98" s="7"/>
      <c r="Z98" s="8">
        <v>150</v>
      </c>
      <c r="AA98" s="3">
        <v>318</v>
      </c>
      <c r="AB98" s="3">
        <v>319.60000000000002</v>
      </c>
      <c r="AC98" s="3">
        <v>320</v>
      </c>
      <c r="AD98" s="112">
        <f t="shared" si="4"/>
        <v>319.2</v>
      </c>
      <c r="AE98" s="169"/>
      <c r="AF98" s="167"/>
    </row>
    <row r="99" spans="24:32" x14ac:dyDescent="0.25">
      <c r="X99" s="7"/>
      <c r="Z99" s="8">
        <v>175</v>
      </c>
      <c r="AA99" s="3">
        <v>321</v>
      </c>
      <c r="AB99" s="3">
        <v>322</v>
      </c>
      <c r="AC99" s="3">
        <v>323</v>
      </c>
      <c r="AD99" s="112">
        <f t="shared" si="4"/>
        <v>322</v>
      </c>
      <c r="AE99" s="169"/>
      <c r="AF99" s="167"/>
    </row>
    <row r="100" spans="24:32" x14ac:dyDescent="0.25">
      <c r="X100" s="7"/>
      <c r="Z100" s="8">
        <v>200</v>
      </c>
      <c r="AA100" s="3">
        <v>323</v>
      </c>
      <c r="AB100" s="3">
        <v>324</v>
      </c>
      <c r="AC100" s="3">
        <v>325</v>
      </c>
      <c r="AD100" s="112">
        <f t="shared" si="4"/>
        <v>324</v>
      </c>
      <c r="AE100" s="169"/>
      <c r="AF100" s="167"/>
    </row>
    <row r="101" spans="24:32" x14ac:dyDescent="0.25">
      <c r="X101" s="7"/>
      <c r="Z101" s="9">
        <v>225</v>
      </c>
      <c r="AA101" s="3">
        <v>325.5</v>
      </c>
      <c r="AB101" s="3">
        <v>326.3</v>
      </c>
      <c r="AC101" s="3">
        <v>327</v>
      </c>
      <c r="AD101" s="112">
        <f t="shared" si="4"/>
        <v>326.26666666666665</v>
      </c>
      <c r="AE101" s="169"/>
      <c r="AF101" s="167"/>
    </row>
    <row r="102" spans="24:32" ht="15.75" thickBot="1" x14ac:dyDescent="0.3">
      <c r="X102" s="7"/>
      <c r="Z102" s="95">
        <v>250</v>
      </c>
      <c r="AA102" s="4">
        <v>327.60000000000002</v>
      </c>
      <c r="AB102" s="4">
        <v>328</v>
      </c>
      <c r="AC102" s="4">
        <v>328.6</v>
      </c>
      <c r="AD102" s="113">
        <f t="shared" si="4"/>
        <v>328.06666666666666</v>
      </c>
      <c r="AE102" s="174"/>
      <c r="AF102" s="175"/>
    </row>
    <row r="103" spans="24:32" x14ac:dyDescent="0.25">
      <c r="X103" s="7"/>
    </row>
    <row r="104" spans="24:32" x14ac:dyDescent="0.25">
      <c r="X104" s="18"/>
    </row>
  </sheetData>
  <mergeCells count="69">
    <mergeCell ref="AE83:AE92"/>
    <mergeCell ref="AF83:AF92"/>
    <mergeCell ref="AE93:AE102"/>
    <mergeCell ref="AF93:AF102"/>
    <mergeCell ref="AE59:AE68"/>
    <mergeCell ref="AF59:AF68"/>
    <mergeCell ref="AE71:AF71"/>
    <mergeCell ref="AE73:AE82"/>
    <mergeCell ref="AF73:AF82"/>
    <mergeCell ref="AE37:AF37"/>
    <mergeCell ref="AE39:AE48"/>
    <mergeCell ref="AF39:AF48"/>
    <mergeCell ref="AE49:AE58"/>
    <mergeCell ref="AF49:AF58"/>
    <mergeCell ref="G59:G68"/>
    <mergeCell ref="H59:H68"/>
    <mergeCell ref="S59:S68"/>
    <mergeCell ref="T59:T68"/>
    <mergeCell ref="N2:O2"/>
    <mergeCell ref="G39:G48"/>
    <mergeCell ref="H39:H48"/>
    <mergeCell ref="S39:S48"/>
    <mergeCell ref="T39:T48"/>
    <mergeCell ref="G49:G58"/>
    <mergeCell ref="H49:H58"/>
    <mergeCell ref="S49:S58"/>
    <mergeCell ref="T49:T58"/>
    <mergeCell ref="G37:H37"/>
    <mergeCell ref="S37:T37"/>
    <mergeCell ref="Q2:S2"/>
    <mergeCell ref="B35:C35"/>
    <mergeCell ref="N35:O35"/>
    <mergeCell ref="W4:W13"/>
    <mergeCell ref="W14:W23"/>
    <mergeCell ref="U14:U23"/>
    <mergeCell ref="V14:V23"/>
    <mergeCell ref="B2:C2"/>
    <mergeCell ref="E2:G2"/>
    <mergeCell ref="I2:K2"/>
    <mergeCell ref="U4:U13"/>
    <mergeCell ref="V4:V13"/>
    <mergeCell ref="I14:I23"/>
    <mergeCell ref="J14:J23"/>
    <mergeCell ref="K14:K23"/>
    <mergeCell ref="I4:I13"/>
    <mergeCell ref="J4:J13"/>
    <mergeCell ref="K4:K13"/>
    <mergeCell ref="Z2:AA2"/>
    <mergeCell ref="AC2:AE2"/>
    <mergeCell ref="AG2:AI2"/>
    <mergeCell ref="U24:U33"/>
    <mergeCell ref="V24:V33"/>
    <mergeCell ref="W24:W33"/>
    <mergeCell ref="AG14:AG23"/>
    <mergeCell ref="AH14:AH23"/>
    <mergeCell ref="AI14:AI23"/>
    <mergeCell ref="AG4:AG13"/>
    <mergeCell ref="AH4:AH13"/>
    <mergeCell ref="AI4:AI13"/>
    <mergeCell ref="AG24:AG33"/>
    <mergeCell ref="AH24:AH33"/>
    <mergeCell ref="AI24:AI33"/>
    <mergeCell ref="U2:W2"/>
    <mergeCell ref="Z35:AA35"/>
    <mergeCell ref="I24:I33"/>
    <mergeCell ref="J24:J33"/>
    <mergeCell ref="K24:K33"/>
    <mergeCell ref="Q34:R34"/>
    <mergeCell ref="V34:W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G1" zoomScale="85" zoomScaleNormal="85" workbookViewId="0">
      <selection activeCell="AB38" sqref="AB38"/>
    </sheetView>
  </sheetViews>
  <sheetFormatPr baseColWidth="10" defaultRowHeight="15" x14ac:dyDescent="0.25"/>
  <cols>
    <col min="1" max="1" width="3.140625" bestFit="1" customWidth="1"/>
    <col min="2" max="2" width="5.140625" bestFit="1" customWidth="1"/>
    <col min="3" max="4" width="8.140625" bestFit="1" customWidth="1"/>
    <col min="5" max="5" width="9.140625" bestFit="1" customWidth="1"/>
    <col min="6" max="6" width="9" bestFit="1" customWidth="1"/>
    <col min="7" max="7" width="7.140625" bestFit="1" customWidth="1"/>
    <col min="8" max="8" width="10.28515625" bestFit="1" customWidth="1"/>
    <col min="9" max="9" width="5.140625" bestFit="1" customWidth="1"/>
    <col min="10" max="11" width="6.140625" bestFit="1" customWidth="1"/>
    <col min="12" max="12" width="8.28515625" customWidth="1"/>
    <col min="13" max="13" width="3.140625" bestFit="1" customWidth="1"/>
    <col min="14" max="14" width="5.7109375" bestFit="1" customWidth="1"/>
    <col min="15" max="16" width="8.140625" bestFit="1" customWidth="1"/>
    <col min="17" max="17" width="9.140625" bestFit="1" customWidth="1"/>
    <col min="18" max="18" width="9" bestFit="1" customWidth="1"/>
    <col min="19" max="19" width="7.140625" bestFit="1" customWidth="1"/>
    <col min="20" max="20" width="10.28515625" bestFit="1" customWidth="1"/>
    <col min="21" max="21" width="5" bestFit="1" customWidth="1"/>
    <col min="22" max="24" width="6.140625" bestFit="1" customWidth="1"/>
    <col min="25" max="25" width="3.140625" bestFit="1" customWidth="1"/>
    <col min="26" max="26" width="5.7109375" bestFit="1" customWidth="1"/>
    <col min="27" max="28" width="8.140625" bestFit="1" customWidth="1"/>
    <col min="29" max="29" width="9.140625" bestFit="1" customWidth="1"/>
    <col min="30" max="30" width="9" bestFit="1" customWidth="1"/>
    <col min="31" max="31" width="7.140625" bestFit="1" customWidth="1"/>
    <col min="32" max="32" width="10.28515625" bestFit="1" customWidth="1"/>
    <col min="33" max="33" width="5.140625" bestFit="1" customWidth="1"/>
    <col min="34" max="37" width="6.140625" bestFit="1" customWidth="1"/>
  </cols>
  <sheetData>
    <row r="1" spans="1:35" x14ac:dyDescent="0.25">
      <c r="D1" s="14" t="s">
        <v>1</v>
      </c>
      <c r="E1" s="25">
        <v>230</v>
      </c>
      <c r="F1" s="11" t="s">
        <v>13</v>
      </c>
      <c r="G1" s="25">
        <v>3250</v>
      </c>
      <c r="P1" s="14" t="s">
        <v>1</v>
      </c>
      <c r="Q1" s="25"/>
      <c r="R1" s="11" t="s">
        <v>13</v>
      </c>
      <c r="S1" s="25">
        <v>3250</v>
      </c>
      <c r="AB1" s="14" t="s">
        <v>1</v>
      </c>
      <c r="AC1" s="25"/>
      <c r="AD1" s="11" t="s">
        <v>13</v>
      </c>
      <c r="AE1" s="25">
        <v>3250</v>
      </c>
    </row>
    <row r="2" spans="1:35" x14ac:dyDescent="0.25">
      <c r="B2" s="199" t="s">
        <v>17</v>
      </c>
      <c r="C2" s="199"/>
      <c r="D2" s="37" t="s">
        <v>18</v>
      </c>
      <c r="E2" s="176" t="s">
        <v>6</v>
      </c>
      <c r="F2" s="200"/>
      <c r="G2" s="201"/>
      <c r="H2" s="61" t="s">
        <v>19</v>
      </c>
      <c r="I2" s="202" t="s">
        <v>4</v>
      </c>
      <c r="J2" s="202"/>
      <c r="K2" s="202"/>
      <c r="N2" s="199" t="s">
        <v>17</v>
      </c>
      <c r="O2" s="199"/>
      <c r="P2" s="37" t="s">
        <v>18</v>
      </c>
      <c r="Q2" s="176" t="s">
        <v>6</v>
      </c>
      <c r="R2" s="200"/>
      <c r="S2" s="201"/>
      <c r="T2" s="61" t="s">
        <v>19</v>
      </c>
      <c r="U2" s="202" t="s">
        <v>4</v>
      </c>
      <c r="V2" s="202"/>
      <c r="W2" s="202"/>
      <c r="X2" s="5"/>
      <c r="Z2" s="199" t="s">
        <v>17</v>
      </c>
      <c r="AA2" s="199"/>
      <c r="AB2" s="37" t="s">
        <v>18</v>
      </c>
      <c r="AC2" s="176" t="s">
        <v>6</v>
      </c>
      <c r="AD2" s="200"/>
      <c r="AE2" s="201"/>
      <c r="AF2" s="61" t="s">
        <v>19</v>
      </c>
      <c r="AG2" s="202" t="s">
        <v>4</v>
      </c>
      <c r="AH2" s="202"/>
      <c r="AI2" s="202"/>
    </row>
    <row r="3" spans="1:35" ht="15.75" thickBot="1" x14ac:dyDescent="0.3">
      <c r="A3" s="13" t="s">
        <v>0</v>
      </c>
      <c r="B3" s="13" t="s">
        <v>15</v>
      </c>
      <c r="C3" s="13" t="s">
        <v>20</v>
      </c>
      <c r="D3" s="13" t="s">
        <v>5</v>
      </c>
      <c r="E3" s="13" t="s">
        <v>7</v>
      </c>
      <c r="F3" s="13" t="s">
        <v>8</v>
      </c>
      <c r="G3" s="24" t="s">
        <v>21</v>
      </c>
      <c r="H3" s="24" t="s">
        <v>16</v>
      </c>
      <c r="I3" s="1" t="s">
        <v>2</v>
      </c>
      <c r="J3" s="1" t="s">
        <v>3</v>
      </c>
      <c r="K3" s="54" t="s">
        <v>14</v>
      </c>
      <c r="M3" s="13" t="s">
        <v>0</v>
      </c>
      <c r="N3" s="13" t="s">
        <v>15</v>
      </c>
      <c r="O3" s="13" t="s">
        <v>20</v>
      </c>
      <c r="P3" s="13" t="s">
        <v>5</v>
      </c>
      <c r="Q3" s="13" t="s">
        <v>7</v>
      </c>
      <c r="R3" s="13" t="s">
        <v>8</v>
      </c>
      <c r="S3" s="24" t="s">
        <v>21</v>
      </c>
      <c r="T3" s="24" t="s">
        <v>16</v>
      </c>
      <c r="U3" s="1" t="s">
        <v>2</v>
      </c>
      <c r="V3" s="1" t="s">
        <v>3</v>
      </c>
      <c r="W3" s="54" t="s">
        <v>14</v>
      </c>
      <c r="Y3" s="13" t="s">
        <v>0</v>
      </c>
      <c r="Z3" s="13" t="s">
        <v>15</v>
      </c>
      <c r="AA3" s="13" t="s">
        <v>20</v>
      </c>
      <c r="AB3" s="13" t="s">
        <v>5</v>
      </c>
      <c r="AC3" s="13" t="s">
        <v>7</v>
      </c>
      <c r="AD3" s="13" t="s">
        <v>8</v>
      </c>
      <c r="AE3" s="24" t="s">
        <v>21</v>
      </c>
      <c r="AF3" s="24" t="s">
        <v>16</v>
      </c>
      <c r="AG3" s="1" t="s">
        <v>2</v>
      </c>
      <c r="AH3" s="1" t="s">
        <v>3</v>
      </c>
      <c r="AI3" s="54" t="s">
        <v>14</v>
      </c>
    </row>
    <row r="4" spans="1:35" x14ac:dyDescent="0.25">
      <c r="A4" s="20">
        <v>1</v>
      </c>
      <c r="B4" s="38"/>
      <c r="C4" s="42"/>
      <c r="D4" s="21">
        <v>25</v>
      </c>
      <c r="E4" s="26"/>
      <c r="F4" s="27"/>
      <c r="G4" s="48"/>
      <c r="H4" s="2"/>
      <c r="I4" s="185">
        <v>725</v>
      </c>
      <c r="J4" s="188">
        <v>0.16</v>
      </c>
      <c r="K4" s="191" t="s">
        <v>34</v>
      </c>
      <c r="M4" s="55">
        <v>1</v>
      </c>
      <c r="N4" s="65"/>
      <c r="O4" s="42"/>
      <c r="P4" s="56">
        <v>25</v>
      </c>
      <c r="Q4" s="27"/>
      <c r="R4" s="27"/>
      <c r="S4" s="48"/>
      <c r="T4" s="2"/>
      <c r="U4" s="185">
        <v>833</v>
      </c>
      <c r="V4" s="188">
        <v>0.16</v>
      </c>
      <c r="W4" s="191" t="s">
        <v>37</v>
      </c>
      <c r="Y4" s="55">
        <v>1</v>
      </c>
      <c r="Z4" s="65"/>
      <c r="AA4" s="42"/>
      <c r="AB4" s="56">
        <v>25</v>
      </c>
      <c r="AC4" s="27"/>
      <c r="AD4" s="27"/>
      <c r="AE4" s="48"/>
      <c r="AF4" s="2"/>
      <c r="AG4" s="185">
        <v>555</v>
      </c>
      <c r="AH4" s="188">
        <v>0.16</v>
      </c>
      <c r="AI4" s="191" t="s">
        <v>32</v>
      </c>
    </row>
    <row r="5" spans="1:35" x14ac:dyDescent="0.25">
      <c r="A5" s="22">
        <v>2</v>
      </c>
      <c r="B5" s="39"/>
      <c r="C5" s="43"/>
      <c r="D5" s="8">
        <v>50</v>
      </c>
      <c r="E5" s="28"/>
      <c r="F5" s="29"/>
      <c r="G5" s="49"/>
      <c r="H5" s="3"/>
      <c r="I5" s="186"/>
      <c r="J5" s="189"/>
      <c r="K5" s="192"/>
      <c r="M5" s="57">
        <v>2</v>
      </c>
      <c r="N5" s="66"/>
      <c r="O5" s="43"/>
      <c r="P5" s="9">
        <v>50</v>
      </c>
      <c r="Q5" s="29"/>
      <c r="R5" s="29"/>
      <c r="S5" s="49"/>
      <c r="T5" s="3"/>
      <c r="U5" s="186"/>
      <c r="V5" s="189"/>
      <c r="W5" s="192"/>
      <c r="Y5" s="57">
        <v>2</v>
      </c>
      <c r="Z5" s="66"/>
      <c r="AA5" s="43"/>
      <c r="AB5" s="9">
        <v>50</v>
      </c>
      <c r="AC5" s="29"/>
      <c r="AD5" s="29"/>
      <c r="AE5" s="49"/>
      <c r="AF5" s="3"/>
      <c r="AG5" s="186"/>
      <c r="AH5" s="189"/>
      <c r="AI5" s="192"/>
    </row>
    <row r="6" spans="1:35" x14ac:dyDescent="0.25">
      <c r="A6" s="22">
        <v>3</v>
      </c>
      <c r="B6" s="39"/>
      <c r="C6" s="43"/>
      <c r="D6" s="8">
        <v>75</v>
      </c>
      <c r="E6" s="28"/>
      <c r="F6" s="29"/>
      <c r="G6" s="49"/>
      <c r="H6" s="3"/>
      <c r="I6" s="186"/>
      <c r="J6" s="189"/>
      <c r="K6" s="192"/>
      <c r="M6" s="57">
        <v>3</v>
      </c>
      <c r="N6" s="66"/>
      <c r="O6" s="43"/>
      <c r="P6" s="9">
        <v>75</v>
      </c>
      <c r="Q6" s="29"/>
      <c r="R6" s="29"/>
      <c r="S6" s="49"/>
      <c r="T6" s="3"/>
      <c r="U6" s="186"/>
      <c r="V6" s="189"/>
      <c r="W6" s="192"/>
      <c r="Y6" s="57">
        <v>3</v>
      </c>
      <c r="Z6" s="66"/>
      <c r="AA6" s="43"/>
      <c r="AB6" s="9">
        <v>75</v>
      </c>
      <c r="AC6" s="29"/>
      <c r="AD6" s="29"/>
      <c r="AE6" s="49"/>
      <c r="AF6" s="3"/>
      <c r="AG6" s="186"/>
      <c r="AH6" s="189"/>
      <c r="AI6" s="192"/>
    </row>
    <row r="7" spans="1:35" x14ac:dyDescent="0.25">
      <c r="A7" s="22">
        <v>4</v>
      </c>
      <c r="B7" s="39"/>
      <c r="C7" s="43"/>
      <c r="D7" s="8">
        <v>100</v>
      </c>
      <c r="E7" s="28"/>
      <c r="F7" s="29"/>
      <c r="G7" s="49"/>
      <c r="H7" s="3"/>
      <c r="I7" s="186"/>
      <c r="J7" s="189"/>
      <c r="K7" s="192"/>
      <c r="L7" s="5"/>
      <c r="M7" s="57">
        <v>4</v>
      </c>
      <c r="N7" s="66"/>
      <c r="O7" s="43"/>
      <c r="P7" s="9">
        <v>100</v>
      </c>
      <c r="Q7" s="29"/>
      <c r="R7" s="29"/>
      <c r="S7" s="49"/>
      <c r="T7" s="3"/>
      <c r="U7" s="186"/>
      <c r="V7" s="189"/>
      <c r="W7" s="192"/>
      <c r="Y7" s="57">
        <v>4</v>
      </c>
      <c r="Z7" s="66"/>
      <c r="AA7" s="43"/>
      <c r="AB7" s="9">
        <v>100</v>
      </c>
      <c r="AC7" s="29"/>
      <c r="AD7" s="29"/>
      <c r="AE7" s="49"/>
      <c r="AF7" s="3"/>
      <c r="AG7" s="186"/>
      <c r="AH7" s="189"/>
      <c r="AI7" s="192"/>
    </row>
    <row r="8" spans="1:35" x14ac:dyDescent="0.25">
      <c r="A8" s="22">
        <v>5</v>
      </c>
      <c r="B8" s="39"/>
      <c r="C8" s="43"/>
      <c r="D8" s="8">
        <v>125</v>
      </c>
      <c r="E8" s="28"/>
      <c r="F8" s="29"/>
      <c r="G8" s="49"/>
      <c r="H8" s="3"/>
      <c r="I8" s="186"/>
      <c r="J8" s="189"/>
      <c r="K8" s="192"/>
      <c r="L8" s="62"/>
      <c r="M8" s="57">
        <v>5</v>
      </c>
      <c r="N8" s="66"/>
      <c r="O8" s="43"/>
      <c r="P8" s="9">
        <v>125</v>
      </c>
      <c r="Q8" s="29"/>
      <c r="R8" s="29"/>
      <c r="S8" s="49"/>
      <c r="T8" s="3"/>
      <c r="U8" s="186"/>
      <c r="V8" s="189"/>
      <c r="W8" s="192"/>
      <c r="Y8" s="57">
        <v>5</v>
      </c>
      <c r="Z8" s="66"/>
      <c r="AA8" s="43"/>
      <c r="AB8" s="9">
        <v>125</v>
      </c>
      <c r="AC8" s="29"/>
      <c r="AD8" s="29"/>
      <c r="AE8" s="49"/>
      <c r="AF8" s="3"/>
      <c r="AG8" s="186"/>
      <c r="AH8" s="189"/>
      <c r="AI8" s="192"/>
    </row>
    <row r="9" spans="1:35" x14ac:dyDescent="0.25">
      <c r="A9" s="22">
        <v>6</v>
      </c>
      <c r="B9" s="39"/>
      <c r="C9" s="43"/>
      <c r="D9" s="8">
        <v>150</v>
      </c>
      <c r="E9" s="28"/>
      <c r="F9" s="29"/>
      <c r="G9" s="49"/>
      <c r="H9" s="3"/>
      <c r="I9" s="186"/>
      <c r="J9" s="189"/>
      <c r="K9" s="192"/>
      <c r="L9" s="7"/>
      <c r="M9" s="57">
        <v>6</v>
      </c>
      <c r="N9" s="66"/>
      <c r="O9" s="43"/>
      <c r="P9" s="9">
        <v>150</v>
      </c>
      <c r="Q9" s="29"/>
      <c r="R9" s="29"/>
      <c r="S9" s="49"/>
      <c r="T9" s="3"/>
      <c r="U9" s="186"/>
      <c r="V9" s="189"/>
      <c r="W9" s="192"/>
      <c r="Y9" s="57">
        <v>6</v>
      </c>
      <c r="Z9" s="66"/>
      <c r="AA9" s="43"/>
      <c r="AB9" s="9">
        <v>150</v>
      </c>
      <c r="AC9" s="29"/>
      <c r="AD9" s="29"/>
      <c r="AE9" s="49"/>
      <c r="AF9" s="3"/>
      <c r="AG9" s="186"/>
      <c r="AH9" s="189"/>
      <c r="AI9" s="192"/>
    </row>
    <row r="10" spans="1:35" x14ac:dyDescent="0.25">
      <c r="A10" s="22">
        <v>7</v>
      </c>
      <c r="B10" s="39"/>
      <c r="C10" s="43"/>
      <c r="D10" s="8">
        <v>175</v>
      </c>
      <c r="E10" s="28"/>
      <c r="F10" s="29"/>
      <c r="G10" s="49"/>
      <c r="H10" s="3"/>
      <c r="I10" s="186"/>
      <c r="J10" s="189"/>
      <c r="K10" s="192"/>
      <c r="L10" s="7"/>
      <c r="M10" s="57">
        <v>7</v>
      </c>
      <c r="N10" s="66"/>
      <c r="O10" s="43"/>
      <c r="P10" s="9">
        <v>175</v>
      </c>
      <c r="Q10" s="29"/>
      <c r="R10" s="29"/>
      <c r="S10" s="49"/>
      <c r="T10" s="3"/>
      <c r="U10" s="186"/>
      <c r="V10" s="189"/>
      <c r="W10" s="192"/>
      <c r="Y10" s="57">
        <v>7</v>
      </c>
      <c r="Z10" s="66"/>
      <c r="AA10" s="43"/>
      <c r="AB10" s="9">
        <v>175</v>
      </c>
      <c r="AC10" s="29"/>
      <c r="AD10" s="29"/>
      <c r="AE10" s="49"/>
      <c r="AF10" s="3"/>
      <c r="AG10" s="186"/>
      <c r="AH10" s="189"/>
      <c r="AI10" s="192"/>
    </row>
    <row r="11" spans="1:35" x14ac:dyDescent="0.25">
      <c r="A11" s="22">
        <v>8</v>
      </c>
      <c r="B11" s="39"/>
      <c r="C11" s="43"/>
      <c r="D11" s="8">
        <v>200</v>
      </c>
      <c r="E11" s="28"/>
      <c r="F11" s="29"/>
      <c r="G11" s="49"/>
      <c r="H11" s="3"/>
      <c r="I11" s="186"/>
      <c r="J11" s="189"/>
      <c r="K11" s="192"/>
      <c r="L11" s="7"/>
      <c r="M11" s="57">
        <v>8</v>
      </c>
      <c r="N11" s="66"/>
      <c r="O11" s="43"/>
      <c r="P11" s="9">
        <v>200</v>
      </c>
      <c r="Q11" s="29"/>
      <c r="R11" s="29"/>
      <c r="S11" s="49"/>
      <c r="T11" s="3"/>
      <c r="U11" s="186"/>
      <c r="V11" s="189"/>
      <c r="W11" s="192"/>
      <c r="Y11" s="57">
        <v>8</v>
      </c>
      <c r="Z11" s="66"/>
      <c r="AA11" s="43"/>
      <c r="AB11" s="9">
        <v>200</v>
      </c>
      <c r="AC11" s="29"/>
      <c r="AD11" s="29"/>
      <c r="AE11" s="49"/>
      <c r="AF11" s="3"/>
      <c r="AG11" s="186"/>
      <c r="AH11" s="189"/>
      <c r="AI11" s="192"/>
    </row>
    <row r="12" spans="1:35" x14ac:dyDescent="0.25">
      <c r="A12" s="22">
        <v>9</v>
      </c>
      <c r="B12" s="39"/>
      <c r="C12" s="43"/>
      <c r="D12" s="9">
        <v>225</v>
      </c>
      <c r="E12" s="28"/>
      <c r="F12" s="29"/>
      <c r="G12" s="49"/>
      <c r="H12" s="3"/>
      <c r="I12" s="186"/>
      <c r="J12" s="189"/>
      <c r="K12" s="192"/>
      <c r="L12" s="7"/>
      <c r="M12" s="57">
        <v>9</v>
      </c>
      <c r="N12" s="66"/>
      <c r="O12" s="43"/>
      <c r="P12" s="9">
        <v>225</v>
      </c>
      <c r="Q12" s="29"/>
      <c r="R12" s="29"/>
      <c r="S12" s="49"/>
      <c r="T12" s="3"/>
      <c r="U12" s="186"/>
      <c r="V12" s="189"/>
      <c r="W12" s="192"/>
      <c r="Y12" s="57">
        <v>9</v>
      </c>
      <c r="Z12" s="66"/>
      <c r="AA12" s="43"/>
      <c r="AB12" s="9">
        <v>225</v>
      </c>
      <c r="AC12" s="29"/>
      <c r="AD12" s="29"/>
      <c r="AE12" s="49"/>
      <c r="AF12" s="3"/>
      <c r="AG12" s="186"/>
      <c r="AH12" s="189"/>
      <c r="AI12" s="192"/>
    </row>
    <row r="13" spans="1:35" ht="15.75" thickBot="1" x14ac:dyDescent="0.3">
      <c r="A13" s="23">
        <v>10</v>
      </c>
      <c r="B13" s="41"/>
      <c r="C13" s="46"/>
      <c r="D13" s="15">
        <v>250</v>
      </c>
      <c r="E13" s="32"/>
      <c r="F13" s="33"/>
      <c r="G13" s="52"/>
      <c r="H13" s="12"/>
      <c r="I13" s="203"/>
      <c r="J13" s="195"/>
      <c r="K13" s="197"/>
      <c r="L13" s="7"/>
      <c r="M13" s="58">
        <v>10</v>
      </c>
      <c r="N13" s="67"/>
      <c r="O13" s="44"/>
      <c r="P13" s="47">
        <v>250</v>
      </c>
      <c r="Q13" s="30"/>
      <c r="R13" s="30"/>
      <c r="S13" s="50"/>
      <c r="T13" s="4"/>
      <c r="U13" s="187"/>
      <c r="V13" s="190"/>
      <c r="W13" s="193"/>
      <c r="Y13" s="58">
        <v>10</v>
      </c>
      <c r="Z13" s="67"/>
      <c r="AA13" s="44"/>
      <c r="AB13" s="47">
        <v>250</v>
      </c>
      <c r="AC13" s="30"/>
      <c r="AD13" s="30"/>
      <c r="AE13" s="50"/>
      <c r="AF13" s="4"/>
      <c r="AG13" s="187"/>
      <c r="AH13" s="190"/>
      <c r="AI13" s="193"/>
    </row>
    <row r="14" spans="1:35" x14ac:dyDescent="0.25">
      <c r="A14" s="55">
        <v>11</v>
      </c>
      <c r="B14" s="38">
        <v>11.7</v>
      </c>
      <c r="C14" s="42">
        <v>86</v>
      </c>
      <c r="D14" s="56">
        <v>25</v>
      </c>
      <c r="E14" s="27">
        <v>146</v>
      </c>
      <c r="F14" s="27">
        <v>14</v>
      </c>
      <c r="G14" s="53">
        <v>-0.45</v>
      </c>
      <c r="H14" s="2">
        <v>300</v>
      </c>
      <c r="I14" s="185">
        <v>532</v>
      </c>
      <c r="J14" s="188">
        <v>0.12</v>
      </c>
      <c r="K14" s="191" t="s">
        <v>42</v>
      </c>
      <c r="L14" s="7"/>
      <c r="M14" s="63">
        <v>11</v>
      </c>
      <c r="N14" s="68"/>
      <c r="O14" s="45"/>
      <c r="P14" s="64">
        <v>25</v>
      </c>
      <c r="Q14" s="31"/>
      <c r="R14" s="31"/>
      <c r="S14" s="51"/>
      <c r="T14" s="10"/>
      <c r="U14" s="169">
        <v>588</v>
      </c>
      <c r="V14" s="194">
        <v>0.12</v>
      </c>
      <c r="W14" s="196" t="s">
        <v>38</v>
      </c>
      <c r="Y14" s="63">
        <v>11</v>
      </c>
      <c r="Z14" s="68"/>
      <c r="AA14" s="45"/>
      <c r="AB14" s="64">
        <v>25</v>
      </c>
      <c r="AC14" s="31"/>
      <c r="AD14" s="31"/>
      <c r="AE14" s="51"/>
      <c r="AF14" s="10"/>
      <c r="AG14" s="169">
        <v>435</v>
      </c>
      <c r="AH14" s="194">
        <v>0.12</v>
      </c>
      <c r="AI14" s="196" t="s">
        <v>40</v>
      </c>
    </row>
    <row r="15" spans="1:35" x14ac:dyDescent="0.25">
      <c r="A15" s="57">
        <v>12</v>
      </c>
      <c r="B15" s="39">
        <v>11.7</v>
      </c>
      <c r="C15" s="43">
        <v>91</v>
      </c>
      <c r="D15" s="9">
        <v>50</v>
      </c>
      <c r="E15" s="29">
        <v>468</v>
      </c>
      <c r="F15" s="29">
        <v>60</v>
      </c>
      <c r="G15" s="49">
        <v>-0.19</v>
      </c>
      <c r="H15" s="3">
        <v>306.60000000000002</v>
      </c>
      <c r="I15" s="186"/>
      <c r="J15" s="189"/>
      <c r="K15" s="192"/>
      <c r="L15" s="7"/>
      <c r="M15" s="57">
        <v>12</v>
      </c>
      <c r="N15" s="66"/>
      <c r="O15" s="43"/>
      <c r="P15" s="9">
        <v>50</v>
      </c>
      <c r="Q15" s="29"/>
      <c r="R15" s="29"/>
      <c r="S15" s="49"/>
      <c r="T15" s="3"/>
      <c r="U15" s="169"/>
      <c r="V15" s="189"/>
      <c r="W15" s="192"/>
      <c r="Y15" s="57">
        <v>12</v>
      </c>
      <c r="Z15" s="66"/>
      <c r="AA15" s="43"/>
      <c r="AB15" s="9">
        <v>50</v>
      </c>
      <c r="AC15" s="29"/>
      <c r="AD15" s="29"/>
      <c r="AE15" s="49"/>
      <c r="AF15" s="3"/>
      <c r="AG15" s="169"/>
      <c r="AH15" s="189"/>
      <c r="AI15" s="192"/>
    </row>
    <row r="16" spans="1:35" x14ac:dyDescent="0.25">
      <c r="A16" s="57">
        <v>13</v>
      </c>
      <c r="B16" s="39">
        <v>11.7</v>
      </c>
      <c r="C16" s="43">
        <v>96</v>
      </c>
      <c r="D16" s="9">
        <v>75</v>
      </c>
      <c r="E16" s="29">
        <v>772</v>
      </c>
      <c r="F16" s="29">
        <v>100</v>
      </c>
      <c r="G16" s="49">
        <v>-0.32</v>
      </c>
      <c r="H16" s="3">
        <v>311.5</v>
      </c>
      <c r="I16" s="186"/>
      <c r="J16" s="189"/>
      <c r="K16" s="192"/>
      <c r="L16" s="7"/>
      <c r="M16" s="57">
        <v>13</v>
      </c>
      <c r="N16" s="66"/>
      <c r="O16" s="43"/>
      <c r="P16" s="9">
        <v>75</v>
      </c>
      <c r="Q16" s="29"/>
      <c r="R16" s="29"/>
      <c r="S16" s="49"/>
      <c r="T16" s="3"/>
      <c r="U16" s="169"/>
      <c r="V16" s="189"/>
      <c r="W16" s="192"/>
      <c r="Y16" s="57">
        <v>13</v>
      </c>
      <c r="Z16" s="66"/>
      <c r="AA16" s="43"/>
      <c r="AB16" s="9">
        <v>75</v>
      </c>
      <c r="AC16" s="29"/>
      <c r="AD16" s="29"/>
      <c r="AE16" s="49"/>
      <c r="AF16" s="3"/>
      <c r="AG16" s="169"/>
      <c r="AH16" s="189"/>
      <c r="AI16" s="192"/>
    </row>
    <row r="17" spans="1:35" x14ac:dyDescent="0.25">
      <c r="A17" s="57">
        <v>14</v>
      </c>
      <c r="B17" s="39">
        <v>11.7</v>
      </c>
      <c r="C17" s="43">
        <v>100</v>
      </c>
      <c r="D17" s="9">
        <v>100</v>
      </c>
      <c r="E17" s="29">
        <v>1090</v>
      </c>
      <c r="F17" s="29">
        <v>144</v>
      </c>
      <c r="G17" s="49">
        <v>-0.47</v>
      </c>
      <c r="H17" s="3">
        <v>314.60000000000002</v>
      </c>
      <c r="I17" s="186"/>
      <c r="J17" s="189"/>
      <c r="K17" s="192"/>
      <c r="L17" s="7"/>
      <c r="M17" s="57">
        <v>14</v>
      </c>
      <c r="N17" s="66"/>
      <c r="O17" s="43"/>
      <c r="P17" s="9">
        <v>100</v>
      </c>
      <c r="Q17" s="29"/>
      <c r="R17" s="29"/>
      <c r="S17" s="49"/>
      <c r="T17" s="3"/>
      <c r="U17" s="169"/>
      <c r="V17" s="189"/>
      <c r="W17" s="192"/>
      <c r="Y17" s="57">
        <v>14</v>
      </c>
      <c r="Z17" s="66"/>
      <c r="AA17" s="43"/>
      <c r="AB17" s="9">
        <v>100</v>
      </c>
      <c r="AC17" s="29"/>
      <c r="AD17" s="29"/>
      <c r="AE17" s="49"/>
      <c r="AF17" s="3"/>
      <c r="AG17" s="169"/>
      <c r="AH17" s="189"/>
      <c r="AI17" s="192"/>
    </row>
    <row r="18" spans="1:35" x14ac:dyDescent="0.25">
      <c r="A18" s="57">
        <v>15</v>
      </c>
      <c r="B18" s="39">
        <v>11.7</v>
      </c>
      <c r="C18" s="43">
        <v>103</v>
      </c>
      <c r="D18" s="9">
        <v>125</v>
      </c>
      <c r="E18" s="29">
        <v>1400</v>
      </c>
      <c r="F18" s="29">
        <v>200</v>
      </c>
      <c r="G18" s="49">
        <v>-0.8</v>
      </c>
      <c r="H18" s="3">
        <v>317</v>
      </c>
      <c r="I18" s="186"/>
      <c r="J18" s="189"/>
      <c r="K18" s="192"/>
      <c r="L18" s="7"/>
      <c r="M18" s="57">
        <v>15</v>
      </c>
      <c r="N18" s="66"/>
      <c r="O18" s="43"/>
      <c r="P18" s="9">
        <v>125</v>
      </c>
      <c r="Q18" s="29"/>
      <c r="R18" s="29"/>
      <c r="S18" s="49"/>
      <c r="T18" s="3"/>
      <c r="U18" s="169"/>
      <c r="V18" s="189"/>
      <c r="W18" s="192"/>
      <c r="Y18" s="57">
        <v>15</v>
      </c>
      <c r="Z18" s="66"/>
      <c r="AA18" s="43"/>
      <c r="AB18" s="9">
        <v>125</v>
      </c>
      <c r="AC18" s="29"/>
      <c r="AD18" s="29"/>
      <c r="AE18" s="49"/>
      <c r="AF18" s="3"/>
      <c r="AG18" s="169"/>
      <c r="AH18" s="189"/>
      <c r="AI18" s="192"/>
    </row>
    <row r="19" spans="1:35" x14ac:dyDescent="0.25">
      <c r="A19" s="57">
        <v>16</v>
      </c>
      <c r="B19" s="39">
        <v>11.7</v>
      </c>
      <c r="C19" s="43">
        <v>108</v>
      </c>
      <c r="D19" s="9">
        <v>150</v>
      </c>
      <c r="E19" s="29">
        <v>1700</v>
      </c>
      <c r="F19" s="29">
        <v>240</v>
      </c>
      <c r="G19" s="49">
        <v>-0.82</v>
      </c>
      <c r="H19" s="3">
        <v>320.7</v>
      </c>
      <c r="I19" s="186"/>
      <c r="J19" s="189"/>
      <c r="K19" s="192"/>
      <c r="L19" s="7"/>
      <c r="M19" s="57">
        <v>16</v>
      </c>
      <c r="N19" s="66"/>
      <c r="O19" s="43"/>
      <c r="P19" s="9">
        <v>150</v>
      </c>
      <c r="Q19" s="29"/>
      <c r="R19" s="29"/>
      <c r="S19" s="49"/>
      <c r="T19" s="3"/>
      <c r="U19" s="169"/>
      <c r="V19" s="189"/>
      <c r="W19" s="192"/>
      <c r="Y19" s="57">
        <v>16</v>
      </c>
      <c r="Z19" s="66"/>
      <c r="AA19" s="43"/>
      <c r="AB19" s="9">
        <v>150</v>
      </c>
      <c r="AC19" s="29"/>
      <c r="AD19" s="29"/>
      <c r="AE19" s="49"/>
      <c r="AF19" s="3"/>
      <c r="AG19" s="169"/>
      <c r="AH19" s="189"/>
      <c r="AI19" s="192"/>
    </row>
    <row r="20" spans="1:35" x14ac:dyDescent="0.25">
      <c r="A20" s="57">
        <v>17</v>
      </c>
      <c r="B20" s="39">
        <v>11.7</v>
      </c>
      <c r="C20" s="43">
        <v>110</v>
      </c>
      <c r="D20" s="9">
        <v>175</v>
      </c>
      <c r="E20" s="29">
        <v>2020</v>
      </c>
      <c r="F20" s="29">
        <v>280</v>
      </c>
      <c r="G20" s="49">
        <v>-0.7</v>
      </c>
      <c r="H20" s="3">
        <v>323.60000000000002</v>
      </c>
      <c r="I20" s="186"/>
      <c r="J20" s="189"/>
      <c r="K20" s="192"/>
      <c r="L20" s="7"/>
      <c r="M20" s="57">
        <v>17</v>
      </c>
      <c r="N20" s="66"/>
      <c r="O20" s="43"/>
      <c r="P20" s="9">
        <v>175</v>
      </c>
      <c r="Q20" s="29"/>
      <c r="R20" s="29"/>
      <c r="S20" s="49"/>
      <c r="T20" s="3"/>
      <c r="U20" s="169"/>
      <c r="V20" s="189"/>
      <c r="W20" s="192"/>
      <c r="Y20" s="57">
        <v>17</v>
      </c>
      <c r="Z20" s="66"/>
      <c r="AA20" s="43"/>
      <c r="AB20" s="9">
        <v>175</v>
      </c>
      <c r="AC20" s="29"/>
      <c r="AD20" s="29"/>
      <c r="AE20" s="49"/>
      <c r="AF20" s="3"/>
      <c r="AG20" s="169"/>
      <c r="AH20" s="189"/>
      <c r="AI20" s="192"/>
    </row>
    <row r="21" spans="1:35" x14ac:dyDescent="0.25">
      <c r="A21" s="57">
        <v>18</v>
      </c>
      <c r="B21" s="39">
        <v>11.7</v>
      </c>
      <c r="C21" s="43">
        <v>116</v>
      </c>
      <c r="D21" s="9">
        <v>200</v>
      </c>
      <c r="E21" s="29">
        <v>2320</v>
      </c>
      <c r="F21" s="29">
        <v>320</v>
      </c>
      <c r="G21" s="49">
        <v>-0.52</v>
      </c>
      <c r="H21" s="3">
        <v>325.8</v>
      </c>
      <c r="I21" s="186"/>
      <c r="J21" s="189"/>
      <c r="K21" s="192"/>
      <c r="L21" s="7"/>
      <c r="M21" s="57">
        <v>18</v>
      </c>
      <c r="N21" s="66"/>
      <c r="O21" s="43"/>
      <c r="P21" s="9">
        <v>200</v>
      </c>
      <c r="Q21" s="29"/>
      <c r="R21" s="29"/>
      <c r="S21" s="49"/>
      <c r="T21" s="3"/>
      <c r="U21" s="169"/>
      <c r="V21" s="189"/>
      <c r="W21" s="192"/>
      <c r="Y21" s="57">
        <v>18</v>
      </c>
      <c r="Z21" s="66"/>
      <c r="AA21" s="43"/>
      <c r="AB21" s="9">
        <v>200</v>
      </c>
      <c r="AC21" s="29"/>
      <c r="AD21" s="29"/>
      <c r="AE21" s="49"/>
      <c r="AF21" s="3"/>
      <c r="AG21" s="169"/>
      <c r="AH21" s="189"/>
      <c r="AI21" s="192"/>
    </row>
    <row r="22" spans="1:35" x14ac:dyDescent="0.25">
      <c r="A22" s="57">
        <v>19</v>
      </c>
      <c r="B22" s="39">
        <v>11.7</v>
      </c>
      <c r="C22" s="43">
        <v>119</v>
      </c>
      <c r="D22" s="9">
        <v>225</v>
      </c>
      <c r="E22" s="29">
        <v>2640</v>
      </c>
      <c r="F22" s="29">
        <v>360</v>
      </c>
      <c r="G22" s="49">
        <v>-0.28000000000000003</v>
      </c>
      <c r="H22" s="3">
        <v>324</v>
      </c>
      <c r="I22" s="186"/>
      <c r="J22" s="189"/>
      <c r="K22" s="192"/>
      <c r="L22" s="7"/>
      <c r="M22" s="57">
        <v>19</v>
      </c>
      <c r="N22" s="66"/>
      <c r="O22" s="43"/>
      <c r="P22" s="9">
        <v>225</v>
      </c>
      <c r="Q22" s="29"/>
      <c r="R22" s="29"/>
      <c r="S22" s="49"/>
      <c r="T22" s="3"/>
      <c r="U22" s="169"/>
      <c r="V22" s="189"/>
      <c r="W22" s="192"/>
      <c r="Y22" s="57">
        <v>19</v>
      </c>
      <c r="Z22" s="66"/>
      <c r="AA22" s="43"/>
      <c r="AB22" s="9">
        <v>225</v>
      </c>
      <c r="AC22" s="29"/>
      <c r="AD22" s="29"/>
      <c r="AE22" s="49"/>
      <c r="AF22" s="3"/>
      <c r="AG22" s="169"/>
      <c r="AH22" s="189"/>
      <c r="AI22" s="192"/>
    </row>
    <row r="23" spans="1:35" ht="15.75" thickBot="1" x14ac:dyDescent="0.3">
      <c r="A23" s="59">
        <v>20</v>
      </c>
      <c r="B23" s="41">
        <v>11.75</v>
      </c>
      <c r="C23" s="46">
        <v>120</v>
      </c>
      <c r="D23" s="60">
        <v>250</v>
      </c>
      <c r="E23" s="33">
        <v>2940</v>
      </c>
      <c r="F23" s="33">
        <v>400</v>
      </c>
      <c r="G23" s="52">
        <v>-0.1</v>
      </c>
      <c r="H23" s="12">
        <v>326.60000000000002</v>
      </c>
      <c r="I23" s="203"/>
      <c r="J23" s="195"/>
      <c r="K23" s="197"/>
      <c r="L23" s="7"/>
      <c r="M23" s="59">
        <v>20</v>
      </c>
      <c r="N23" s="69"/>
      <c r="O23" s="46"/>
      <c r="P23" s="60">
        <v>250</v>
      </c>
      <c r="Q23" s="33"/>
      <c r="R23" s="33"/>
      <c r="S23" s="52"/>
      <c r="T23" s="12"/>
      <c r="U23" s="174"/>
      <c r="V23" s="195"/>
      <c r="W23" s="197"/>
      <c r="Y23" s="59">
        <v>20</v>
      </c>
      <c r="Z23" s="69"/>
      <c r="AA23" s="46"/>
      <c r="AB23" s="60">
        <v>2880</v>
      </c>
      <c r="AC23" s="33"/>
      <c r="AD23" s="33"/>
      <c r="AE23" s="52"/>
      <c r="AF23" s="12"/>
      <c r="AG23" s="174"/>
      <c r="AH23" s="195"/>
      <c r="AI23" s="197"/>
    </row>
    <row r="24" spans="1:35" x14ac:dyDescent="0.25">
      <c r="A24" s="55">
        <v>21</v>
      </c>
      <c r="B24" s="38"/>
      <c r="C24" s="42"/>
      <c r="D24" s="56">
        <v>25</v>
      </c>
      <c r="E24" s="27"/>
      <c r="F24" s="27"/>
      <c r="G24" s="53"/>
      <c r="H24" s="2"/>
      <c r="I24" s="185">
        <v>362</v>
      </c>
      <c r="J24" s="188">
        <v>0.08</v>
      </c>
      <c r="K24" s="191" t="s">
        <v>36</v>
      </c>
      <c r="L24" s="7"/>
      <c r="M24" s="55">
        <v>21</v>
      </c>
      <c r="N24" s="65"/>
      <c r="O24" s="42"/>
      <c r="P24" s="56">
        <v>25</v>
      </c>
      <c r="Q24" s="27"/>
      <c r="R24" s="27"/>
      <c r="S24" s="53"/>
      <c r="T24" s="2"/>
      <c r="U24" s="168">
        <v>417</v>
      </c>
      <c r="V24" s="188">
        <v>0.08</v>
      </c>
      <c r="W24" s="191" t="s">
        <v>39</v>
      </c>
      <c r="Y24" s="55">
        <v>21</v>
      </c>
      <c r="Z24" s="65"/>
      <c r="AA24" s="42"/>
      <c r="AB24" s="56">
        <v>25</v>
      </c>
      <c r="AC24" s="27"/>
      <c r="AD24" s="27"/>
      <c r="AE24" s="53"/>
      <c r="AF24" s="2"/>
      <c r="AG24" s="168">
        <v>278</v>
      </c>
      <c r="AH24" s="188">
        <v>0.08</v>
      </c>
      <c r="AI24" s="191" t="s">
        <v>25</v>
      </c>
    </row>
    <row r="25" spans="1:35" x14ac:dyDescent="0.25">
      <c r="A25" s="57">
        <v>22</v>
      </c>
      <c r="B25" s="39"/>
      <c r="C25" s="43"/>
      <c r="D25" s="9">
        <v>50</v>
      </c>
      <c r="E25" s="29"/>
      <c r="F25" s="29"/>
      <c r="G25" s="49"/>
      <c r="H25" s="3"/>
      <c r="I25" s="186"/>
      <c r="J25" s="189"/>
      <c r="K25" s="192"/>
      <c r="L25" s="7"/>
      <c r="M25" s="57">
        <v>22</v>
      </c>
      <c r="N25" s="66"/>
      <c r="O25" s="43"/>
      <c r="P25" s="9">
        <v>50</v>
      </c>
      <c r="Q25" s="29"/>
      <c r="R25" s="29"/>
      <c r="S25" s="49"/>
      <c r="T25" s="3"/>
      <c r="U25" s="169"/>
      <c r="V25" s="189"/>
      <c r="W25" s="192"/>
      <c r="Y25" s="57">
        <v>22</v>
      </c>
      <c r="Z25" s="66"/>
      <c r="AA25" s="43"/>
      <c r="AB25" s="9">
        <v>50</v>
      </c>
      <c r="AC25" s="29"/>
      <c r="AD25" s="29"/>
      <c r="AE25" s="49"/>
      <c r="AF25" s="3"/>
      <c r="AG25" s="169"/>
      <c r="AH25" s="189"/>
      <c r="AI25" s="192"/>
    </row>
    <row r="26" spans="1:35" x14ac:dyDescent="0.25">
      <c r="A26" s="57">
        <v>23</v>
      </c>
      <c r="B26" s="39"/>
      <c r="C26" s="43"/>
      <c r="D26" s="9">
        <v>75</v>
      </c>
      <c r="E26" s="29"/>
      <c r="F26" s="29"/>
      <c r="G26" s="49"/>
      <c r="H26" s="3"/>
      <c r="I26" s="186"/>
      <c r="J26" s="189"/>
      <c r="K26" s="192"/>
      <c r="L26" s="7"/>
      <c r="M26" s="57">
        <v>23</v>
      </c>
      <c r="N26" s="66"/>
      <c r="O26" s="43"/>
      <c r="P26" s="9">
        <v>75</v>
      </c>
      <c r="Q26" s="29"/>
      <c r="R26" s="29"/>
      <c r="S26" s="49"/>
      <c r="T26" s="3"/>
      <c r="U26" s="169"/>
      <c r="V26" s="189"/>
      <c r="W26" s="192"/>
      <c r="Y26" s="57">
        <v>23</v>
      </c>
      <c r="Z26" s="66"/>
      <c r="AA26" s="43"/>
      <c r="AB26" s="9">
        <v>75</v>
      </c>
      <c r="AC26" s="29"/>
      <c r="AD26" s="29"/>
      <c r="AE26" s="49"/>
      <c r="AF26" s="3"/>
      <c r="AG26" s="169"/>
      <c r="AH26" s="189"/>
      <c r="AI26" s="192"/>
    </row>
    <row r="27" spans="1:35" x14ac:dyDescent="0.25">
      <c r="A27" s="57">
        <v>24</v>
      </c>
      <c r="B27" s="39"/>
      <c r="C27" s="43"/>
      <c r="D27" s="9">
        <v>100</v>
      </c>
      <c r="E27" s="29"/>
      <c r="F27" s="29"/>
      <c r="G27" s="49"/>
      <c r="H27" s="3"/>
      <c r="I27" s="186"/>
      <c r="J27" s="189"/>
      <c r="K27" s="192"/>
      <c r="L27" s="7"/>
      <c r="M27" s="57">
        <v>24</v>
      </c>
      <c r="N27" s="66"/>
      <c r="O27" s="43"/>
      <c r="P27" s="9">
        <v>100</v>
      </c>
      <c r="Q27" s="29"/>
      <c r="R27" s="29"/>
      <c r="S27" s="49"/>
      <c r="T27" s="3"/>
      <c r="U27" s="169"/>
      <c r="V27" s="189"/>
      <c r="W27" s="192"/>
      <c r="Y27" s="57">
        <v>24</v>
      </c>
      <c r="Z27" s="66"/>
      <c r="AA27" s="43"/>
      <c r="AB27" s="9">
        <v>100</v>
      </c>
      <c r="AC27" s="29"/>
      <c r="AD27" s="29"/>
      <c r="AE27" s="49"/>
      <c r="AF27" s="3"/>
      <c r="AG27" s="169"/>
      <c r="AH27" s="189"/>
      <c r="AI27" s="192"/>
    </row>
    <row r="28" spans="1:35" x14ac:dyDescent="0.25">
      <c r="A28" s="57">
        <v>25</v>
      </c>
      <c r="B28" s="39"/>
      <c r="C28" s="43"/>
      <c r="D28" s="9">
        <v>125</v>
      </c>
      <c r="E28" s="29"/>
      <c r="F28" s="29"/>
      <c r="G28" s="49"/>
      <c r="H28" s="3"/>
      <c r="I28" s="186"/>
      <c r="J28" s="189"/>
      <c r="K28" s="192"/>
      <c r="L28" s="7"/>
      <c r="M28" s="57">
        <v>25</v>
      </c>
      <c r="N28" s="66"/>
      <c r="O28" s="43"/>
      <c r="P28" s="9">
        <v>125</v>
      </c>
      <c r="Q28" s="29"/>
      <c r="R28" s="29"/>
      <c r="S28" s="49"/>
      <c r="T28" s="3"/>
      <c r="U28" s="169"/>
      <c r="V28" s="189"/>
      <c r="W28" s="192"/>
      <c r="Y28" s="57">
        <v>25</v>
      </c>
      <c r="Z28" s="66"/>
      <c r="AA28" s="43"/>
      <c r="AB28" s="9">
        <v>125</v>
      </c>
      <c r="AC28" s="29"/>
      <c r="AD28" s="29"/>
      <c r="AE28" s="49"/>
      <c r="AF28" s="3"/>
      <c r="AG28" s="169"/>
      <c r="AH28" s="189"/>
      <c r="AI28" s="192"/>
    </row>
    <row r="29" spans="1:35" x14ac:dyDescent="0.25">
      <c r="A29" s="57">
        <v>26</v>
      </c>
      <c r="B29" s="39"/>
      <c r="C29" s="43"/>
      <c r="D29" s="9">
        <v>150</v>
      </c>
      <c r="E29" s="29"/>
      <c r="F29" s="29"/>
      <c r="G29" s="49"/>
      <c r="H29" s="3"/>
      <c r="I29" s="186"/>
      <c r="J29" s="189"/>
      <c r="K29" s="192"/>
      <c r="L29" s="7"/>
      <c r="M29" s="57">
        <v>26</v>
      </c>
      <c r="N29" s="66"/>
      <c r="O29" s="43"/>
      <c r="P29" s="9">
        <v>150</v>
      </c>
      <c r="Q29" s="29"/>
      <c r="R29" s="29"/>
      <c r="S29" s="49"/>
      <c r="T29" s="3"/>
      <c r="U29" s="169"/>
      <c r="V29" s="189"/>
      <c r="W29" s="192"/>
      <c r="Y29" s="57">
        <v>26</v>
      </c>
      <c r="Z29" s="66"/>
      <c r="AA29" s="43"/>
      <c r="AB29" s="9">
        <v>150</v>
      </c>
      <c r="AC29" s="29"/>
      <c r="AD29" s="29"/>
      <c r="AE29" s="49"/>
      <c r="AF29" s="3"/>
      <c r="AG29" s="169"/>
      <c r="AH29" s="189"/>
      <c r="AI29" s="192"/>
    </row>
    <row r="30" spans="1:35" x14ac:dyDescent="0.25">
      <c r="A30" s="57">
        <v>27</v>
      </c>
      <c r="B30" s="39"/>
      <c r="C30" s="43"/>
      <c r="D30" s="9">
        <v>175</v>
      </c>
      <c r="E30" s="29"/>
      <c r="F30" s="29"/>
      <c r="G30" s="49"/>
      <c r="H30" s="3"/>
      <c r="I30" s="186"/>
      <c r="J30" s="189"/>
      <c r="K30" s="192"/>
      <c r="L30" s="7"/>
      <c r="M30" s="57">
        <v>27</v>
      </c>
      <c r="N30" s="66"/>
      <c r="O30" s="43"/>
      <c r="P30" s="9">
        <v>175</v>
      </c>
      <c r="Q30" s="29"/>
      <c r="R30" s="29"/>
      <c r="S30" s="49"/>
      <c r="T30" s="3"/>
      <c r="U30" s="169"/>
      <c r="V30" s="189"/>
      <c r="W30" s="192"/>
      <c r="Y30" s="57">
        <v>27</v>
      </c>
      <c r="Z30" s="66"/>
      <c r="AA30" s="43"/>
      <c r="AB30" s="9">
        <v>175</v>
      </c>
      <c r="AC30" s="29"/>
      <c r="AD30" s="29"/>
      <c r="AE30" s="49"/>
      <c r="AF30" s="3"/>
      <c r="AG30" s="169"/>
      <c r="AH30" s="189"/>
      <c r="AI30" s="192"/>
    </row>
    <row r="31" spans="1:35" x14ac:dyDescent="0.25">
      <c r="A31" s="57">
        <v>28</v>
      </c>
      <c r="B31" s="39"/>
      <c r="C31" s="43"/>
      <c r="D31" s="9">
        <v>200</v>
      </c>
      <c r="E31" s="29"/>
      <c r="F31" s="29"/>
      <c r="G31" s="49"/>
      <c r="H31" s="3"/>
      <c r="I31" s="186"/>
      <c r="J31" s="189"/>
      <c r="K31" s="192"/>
      <c r="L31" s="7"/>
      <c r="M31" s="57">
        <v>28</v>
      </c>
      <c r="N31" s="66"/>
      <c r="O31" s="43"/>
      <c r="P31" s="9">
        <v>200</v>
      </c>
      <c r="Q31" s="29"/>
      <c r="R31" s="29"/>
      <c r="S31" s="49"/>
      <c r="T31" s="3"/>
      <c r="U31" s="169"/>
      <c r="V31" s="189"/>
      <c r="W31" s="192"/>
      <c r="Y31" s="57">
        <v>28</v>
      </c>
      <c r="Z31" s="66"/>
      <c r="AA31" s="43"/>
      <c r="AB31" s="9">
        <v>200</v>
      </c>
      <c r="AC31" s="29"/>
      <c r="AD31" s="29"/>
      <c r="AE31" s="49"/>
      <c r="AF31" s="3"/>
      <c r="AG31" s="169"/>
      <c r="AH31" s="189"/>
      <c r="AI31" s="192"/>
    </row>
    <row r="32" spans="1:35" x14ac:dyDescent="0.25">
      <c r="A32" s="57">
        <v>29</v>
      </c>
      <c r="B32" s="39"/>
      <c r="C32" s="43"/>
      <c r="D32" s="9">
        <v>225</v>
      </c>
      <c r="E32" s="29"/>
      <c r="F32" s="29"/>
      <c r="G32" s="49"/>
      <c r="H32" s="3"/>
      <c r="I32" s="186"/>
      <c r="J32" s="189"/>
      <c r="K32" s="192"/>
      <c r="L32" s="7"/>
      <c r="M32" s="57">
        <v>29</v>
      </c>
      <c r="N32" s="66"/>
      <c r="O32" s="43"/>
      <c r="P32" s="9">
        <v>225</v>
      </c>
      <c r="Q32" s="29"/>
      <c r="R32" s="29"/>
      <c r="S32" s="49"/>
      <c r="T32" s="3"/>
      <c r="U32" s="169"/>
      <c r="V32" s="189"/>
      <c r="W32" s="192"/>
      <c r="Y32" s="57">
        <v>29</v>
      </c>
      <c r="Z32" s="66"/>
      <c r="AA32" s="43"/>
      <c r="AB32" s="9">
        <v>225</v>
      </c>
      <c r="AC32" s="29"/>
      <c r="AD32" s="29"/>
      <c r="AE32" s="49"/>
      <c r="AF32" s="3"/>
      <c r="AG32" s="169"/>
      <c r="AH32" s="189"/>
      <c r="AI32" s="192"/>
    </row>
    <row r="33" spans="1:37" ht="15.75" thickBot="1" x14ac:dyDescent="0.3">
      <c r="A33" s="58">
        <v>30</v>
      </c>
      <c r="B33" s="40"/>
      <c r="C33" s="44"/>
      <c r="D33" s="47">
        <v>250</v>
      </c>
      <c r="E33" s="30"/>
      <c r="F33" s="30"/>
      <c r="G33" s="50"/>
      <c r="H33" s="4"/>
      <c r="I33" s="187"/>
      <c r="J33" s="190"/>
      <c r="K33" s="193"/>
      <c r="L33" s="7"/>
      <c r="M33" s="58">
        <v>30</v>
      </c>
      <c r="N33" s="67"/>
      <c r="O33" s="44"/>
      <c r="P33" s="47">
        <v>250</v>
      </c>
      <c r="Q33" s="30"/>
      <c r="R33" s="30"/>
      <c r="S33" s="50"/>
      <c r="T33" s="4"/>
      <c r="U33" s="174"/>
      <c r="V33" s="190"/>
      <c r="W33" s="193"/>
      <c r="Y33" s="58">
        <v>30</v>
      </c>
      <c r="Z33" s="67"/>
      <c r="AA33" s="44"/>
      <c r="AB33" s="47">
        <v>250</v>
      </c>
      <c r="AC33" s="30"/>
      <c r="AD33" s="30"/>
      <c r="AE33" s="50"/>
      <c r="AF33" s="4"/>
      <c r="AG33" s="174"/>
      <c r="AH33" s="190"/>
      <c r="AI33" s="193"/>
    </row>
    <row r="34" spans="1:37" x14ac:dyDescent="0.25">
      <c r="B34" s="70">
        <v>11.7</v>
      </c>
      <c r="C34" s="71">
        <v>81</v>
      </c>
      <c r="L34" s="7"/>
      <c r="M34" s="7"/>
      <c r="N34" s="70">
        <v>11.7</v>
      </c>
      <c r="O34" s="71">
        <v>81</v>
      </c>
      <c r="Q34" s="198" t="s">
        <v>9</v>
      </c>
      <c r="R34" s="198"/>
      <c r="S34" t="s">
        <v>11</v>
      </c>
      <c r="T34" t="s">
        <v>10</v>
      </c>
      <c r="W34" s="34" t="s">
        <v>12</v>
      </c>
      <c r="X34" s="17"/>
      <c r="Y34" s="18"/>
      <c r="Z34" s="70">
        <v>11.7</v>
      </c>
      <c r="AA34" s="71">
        <v>81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 spans="1:37" x14ac:dyDescent="0.25">
      <c r="B35" s="184" t="s">
        <v>41</v>
      </c>
      <c r="C35" s="184"/>
      <c r="L35" s="7"/>
      <c r="M35" s="7"/>
      <c r="N35" s="184" t="s">
        <v>41</v>
      </c>
      <c r="O35" s="184"/>
      <c r="X35" s="19"/>
      <c r="Y35" s="19"/>
      <c r="Z35" s="184" t="s">
        <v>41</v>
      </c>
      <c r="AA35" s="184"/>
    </row>
    <row r="36" spans="1:37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X36" s="19"/>
      <c r="Y36" s="19"/>
      <c r="Z36" s="19"/>
    </row>
    <row r="37" spans="1:37" x14ac:dyDescent="0.25">
      <c r="X37" s="19"/>
      <c r="Y37" s="19"/>
      <c r="Z37" s="19"/>
    </row>
  </sheetData>
  <mergeCells count="40">
    <mergeCell ref="B2:C2"/>
    <mergeCell ref="E2:G2"/>
    <mergeCell ref="I2:K2"/>
    <mergeCell ref="N2:O2"/>
    <mergeCell ref="Q2:S2"/>
    <mergeCell ref="Z2:AA2"/>
    <mergeCell ref="AC2:AE2"/>
    <mergeCell ref="AG2:AI2"/>
    <mergeCell ref="I4:I13"/>
    <mergeCell ref="J4:J13"/>
    <mergeCell ref="K4:K13"/>
    <mergeCell ref="U4:U13"/>
    <mergeCell ref="V4:V13"/>
    <mergeCell ref="W4:W13"/>
    <mergeCell ref="AG4:AG13"/>
    <mergeCell ref="U2:W2"/>
    <mergeCell ref="AH4:AH13"/>
    <mergeCell ref="AI4:AI13"/>
    <mergeCell ref="Q34:R34"/>
    <mergeCell ref="B35:C35"/>
    <mergeCell ref="N35:O35"/>
    <mergeCell ref="Z35:AA35"/>
    <mergeCell ref="I14:I23"/>
    <mergeCell ref="J14:J23"/>
    <mergeCell ref="K14:K23"/>
    <mergeCell ref="U14:U23"/>
    <mergeCell ref="V14:V23"/>
    <mergeCell ref="AI14:AI23"/>
    <mergeCell ref="I24:I33"/>
    <mergeCell ref="J24:J33"/>
    <mergeCell ref="K24:K33"/>
    <mergeCell ref="U24:U33"/>
    <mergeCell ref="V24:V33"/>
    <mergeCell ref="W24:W33"/>
    <mergeCell ref="AG24:AG33"/>
    <mergeCell ref="AH24:AH33"/>
    <mergeCell ref="AI24:AI33"/>
    <mergeCell ref="W14:W23"/>
    <mergeCell ref="AG14:AG23"/>
    <mergeCell ref="AH14:AH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2"/>
  <sheetViews>
    <sheetView topLeftCell="A68" zoomScale="55" zoomScaleNormal="55" workbookViewId="0">
      <selection activeCell="Z37" sqref="Z37:AF102"/>
    </sheetView>
  </sheetViews>
  <sheetFormatPr baseColWidth="10" defaultRowHeight="15" x14ac:dyDescent="0.25"/>
  <cols>
    <col min="1" max="1" width="3.140625" bestFit="1" customWidth="1"/>
    <col min="2" max="2" width="5.28515625" bestFit="1" customWidth="1"/>
    <col min="3" max="5" width="13.140625" bestFit="1" customWidth="1"/>
    <col min="6" max="6" width="10" bestFit="1" customWidth="1"/>
    <col min="7" max="7" width="7.140625" bestFit="1" customWidth="1"/>
    <col min="8" max="8" width="10.28515625" bestFit="1" customWidth="1"/>
    <col min="9" max="9" width="5" bestFit="1" customWidth="1"/>
    <col min="10" max="11" width="6.140625" bestFit="1" customWidth="1"/>
    <col min="12" max="12" width="8.28515625" customWidth="1"/>
    <col min="13" max="13" width="3.140625" bestFit="1" customWidth="1"/>
    <col min="14" max="14" width="5.5703125" bestFit="1" customWidth="1"/>
    <col min="15" max="17" width="13" bestFit="1" customWidth="1"/>
    <col min="18" max="18" width="9.85546875" bestFit="1" customWidth="1"/>
    <col min="19" max="19" width="7.140625" bestFit="1" customWidth="1"/>
    <col min="20" max="20" width="10.28515625" bestFit="1" customWidth="1"/>
    <col min="21" max="21" width="5" bestFit="1" customWidth="1"/>
    <col min="22" max="24" width="6.140625" bestFit="1" customWidth="1"/>
    <col min="25" max="25" width="3.140625" bestFit="1" customWidth="1"/>
    <col min="26" max="26" width="5.5703125" bestFit="1" customWidth="1"/>
    <col min="27" max="29" width="18.140625" bestFit="1" customWidth="1"/>
    <col min="30" max="30" width="14.28515625" bestFit="1" customWidth="1"/>
    <col min="31" max="31" width="7.140625" bestFit="1" customWidth="1"/>
    <col min="32" max="32" width="10.28515625" bestFit="1" customWidth="1"/>
    <col min="33" max="33" width="5" bestFit="1" customWidth="1"/>
    <col min="34" max="37" width="6.140625" bestFit="1" customWidth="1"/>
  </cols>
  <sheetData>
    <row r="1" spans="1:35" x14ac:dyDescent="0.25">
      <c r="D1" s="14" t="s">
        <v>1</v>
      </c>
      <c r="E1" s="25">
        <v>150</v>
      </c>
      <c r="F1" s="11" t="s">
        <v>13</v>
      </c>
      <c r="G1" s="25">
        <v>3250</v>
      </c>
      <c r="P1" s="14" t="s">
        <v>1</v>
      </c>
      <c r="Q1" s="25">
        <v>200</v>
      </c>
      <c r="R1" s="11" t="s">
        <v>13</v>
      </c>
      <c r="S1" s="25">
        <v>3250</v>
      </c>
      <c r="AB1" s="14" t="s">
        <v>1</v>
      </c>
      <c r="AC1" s="25">
        <v>300</v>
      </c>
      <c r="AD1" s="11" t="s">
        <v>13</v>
      </c>
      <c r="AE1" s="25">
        <v>3250</v>
      </c>
    </row>
    <row r="2" spans="1:35" x14ac:dyDescent="0.25">
      <c r="B2" s="199" t="s">
        <v>17</v>
      </c>
      <c r="C2" s="199"/>
      <c r="D2" s="37" t="s">
        <v>18</v>
      </c>
      <c r="E2" s="176" t="s">
        <v>6</v>
      </c>
      <c r="F2" s="200"/>
      <c r="G2" s="201"/>
      <c r="H2" s="61" t="s">
        <v>19</v>
      </c>
      <c r="I2" s="202" t="s">
        <v>4</v>
      </c>
      <c r="J2" s="202"/>
      <c r="K2" s="202"/>
      <c r="N2" s="199" t="s">
        <v>17</v>
      </c>
      <c r="O2" s="199"/>
      <c r="P2" s="37" t="s">
        <v>18</v>
      </c>
      <c r="Q2" s="176" t="s">
        <v>6</v>
      </c>
      <c r="R2" s="200"/>
      <c r="S2" s="201"/>
      <c r="T2" s="61" t="s">
        <v>19</v>
      </c>
      <c r="U2" s="202" t="s">
        <v>4</v>
      </c>
      <c r="V2" s="202"/>
      <c r="W2" s="202"/>
      <c r="X2" s="5"/>
      <c r="Z2" s="199" t="s">
        <v>17</v>
      </c>
      <c r="AA2" s="199"/>
      <c r="AB2" s="37" t="s">
        <v>18</v>
      </c>
      <c r="AC2" s="176" t="s">
        <v>6</v>
      </c>
      <c r="AD2" s="200"/>
      <c r="AE2" s="201"/>
      <c r="AF2" s="61" t="s">
        <v>19</v>
      </c>
      <c r="AG2" s="202" t="s">
        <v>4</v>
      </c>
      <c r="AH2" s="202"/>
      <c r="AI2" s="202"/>
    </row>
    <row r="3" spans="1:35" ht="15.75" thickBot="1" x14ac:dyDescent="0.3">
      <c r="A3" s="13" t="s">
        <v>0</v>
      </c>
      <c r="B3" s="13" t="s">
        <v>15</v>
      </c>
      <c r="C3" s="13" t="s">
        <v>20</v>
      </c>
      <c r="D3" s="13" t="s">
        <v>5</v>
      </c>
      <c r="E3" s="13" t="s">
        <v>7</v>
      </c>
      <c r="F3" s="13" t="s">
        <v>8</v>
      </c>
      <c r="G3" s="24" t="s">
        <v>21</v>
      </c>
      <c r="H3" s="24" t="s">
        <v>16</v>
      </c>
      <c r="I3" s="1" t="s">
        <v>2</v>
      </c>
      <c r="J3" s="1" t="s">
        <v>3</v>
      </c>
      <c r="K3" s="54" t="s">
        <v>14</v>
      </c>
      <c r="M3" s="13" t="s">
        <v>0</v>
      </c>
      <c r="N3" s="13" t="s">
        <v>15</v>
      </c>
      <c r="O3" s="13" t="s">
        <v>20</v>
      </c>
      <c r="P3" s="13" t="s">
        <v>5</v>
      </c>
      <c r="Q3" s="13" t="s">
        <v>7</v>
      </c>
      <c r="R3" s="13" t="s">
        <v>8</v>
      </c>
      <c r="S3" s="24" t="s">
        <v>21</v>
      </c>
      <c r="T3" s="24" t="s">
        <v>16</v>
      </c>
      <c r="U3" s="1" t="s">
        <v>2</v>
      </c>
      <c r="V3" s="1" t="s">
        <v>3</v>
      </c>
      <c r="W3" s="54" t="s">
        <v>14</v>
      </c>
      <c r="Y3" s="13" t="s">
        <v>0</v>
      </c>
      <c r="Z3" s="13" t="s">
        <v>15</v>
      </c>
      <c r="AA3" s="13" t="s">
        <v>20</v>
      </c>
      <c r="AB3" s="13" t="s">
        <v>5</v>
      </c>
      <c r="AC3" s="13" t="s">
        <v>7</v>
      </c>
      <c r="AD3" s="13" t="s">
        <v>8</v>
      </c>
      <c r="AE3" s="24" t="s">
        <v>21</v>
      </c>
      <c r="AF3" s="24" t="s">
        <v>16</v>
      </c>
      <c r="AG3" s="1" t="s">
        <v>2</v>
      </c>
      <c r="AH3" s="1" t="s">
        <v>3</v>
      </c>
      <c r="AI3" s="54" t="s">
        <v>14</v>
      </c>
    </row>
    <row r="4" spans="1:35" x14ac:dyDescent="0.25">
      <c r="A4" s="20">
        <v>1</v>
      </c>
      <c r="B4" s="38">
        <v>11.7</v>
      </c>
      <c r="C4" s="42">
        <v>90</v>
      </c>
      <c r="D4" s="21">
        <v>25</v>
      </c>
      <c r="E4" s="26">
        <v>148</v>
      </c>
      <c r="F4" s="27">
        <v>32</v>
      </c>
      <c r="G4" s="48">
        <v>-0.1</v>
      </c>
      <c r="H4" s="2">
        <v>304.39999999999998</v>
      </c>
      <c r="I4" s="185">
        <v>1111</v>
      </c>
      <c r="J4" s="188">
        <v>0.16</v>
      </c>
      <c r="K4" s="191" t="s">
        <v>34</v>
      </c>
      <c r="M4" s="55">
        <v>1</v>
      </c>
      <c r="N4" s="65">
        <v>11.7</v>
      </c>
      <c r="O4" s="42">
        <v>88</v>
      </c>
      <c r="P4" s="56">
        <v>25</v>
      </c>
      <c r="Q4" s="27">
        <v>148</v>
      </c>
      <c r="R4" s="27">
        <v>34</v>
      </c>
      <c r="S4" s="48">
        <v>0</v>
      </c>
      <c r="T4" s="2">
        <v>304</v>
      </c>
      <c r="U4" s="185">
        <v>833</v>
      </c>
      <c r="V4" s="188">
        <v>0.16</v>
      </c>
      <c r="W4" s="191" t="s">
        <v>37</v>
      </c>
      <c r="Y4" s="55">
        <v>1</v>
      </c>
      <c r="Z4" s="65">
        <v>11.7</v>
      </c>
      <c r="AA4" s="42">
        <v>89</v>
      </c>
      <c r="AB4" s="56">
        <v>25</v>
      </c>
      <c r="AC4" s="27">
        <v>148</v>
      </c>
      <c r="AD4" s="27">
        <v>28</v>
      </c>
      <c r="AE4" s="48">
        <v>0.09</v>
      </c>
      <c r="AF4" s="2">
        <v>303.5</v>
      </c>
      <c r="AG4" s="185">
        <v>555</v>
      </c>
      <c r="AH4" s="188">
        <v>0.16</v>
      </c>
      <c r="AI4" s="191" t="s">
        <v>32</v>
      </c>
    </row>
    <row r="5" spans="1:35" x14ac:dyDescent="0.25">
      <c r="A5" s="22">
        <v>2</v>
      </c>
      <c r="B5" s="39">
        <v>11.7</v>
      </c>
      <c r="C5" s="43">
        <v>94</v>
      </c>
      <c r="D5" s="8">
        <v>50</v>
      </c>
      <c r="E5" s="28">
        <v>444</v>
      </c>
      <c r="F5" s="29">
        <v>88</v>
      </c>
      <c r="G5" s="49">
        <v>-0.5</v>
      </c>
      <c r="H5" s="3">
        <v>312.2</v>
      </c>
      <c r="I5" s="186"/>
      <c r="J5" s="189"/>
      <c r="K5" s="192"/>
      <c r="M5" s="57">
        <v>2</v>
      </c>
      <c r="N5" s="66">
        <v>11.7</v>
      </c>
      <c r="O5" s="43">
        <v>90</v>
      </c>
      <c r="P5" s="9">
        <v>50</v>
      </c>
      <c r="Q5" s="29">
        <v>444</v>
      </c>
      <c r="R5" s="29">
        <v>92</v>
      </c>
      <c r="S5" s="49">
        <v>-0.2</v>
      </c>
      <c r="T5" s="3">
        <v>312.39999999999998</v>
      </c>
      <c r="U5" s="186"/>
      <c r="V5" s="189"/>
      <c r="W5" s="192"/>
      <c r="Y5" s="57">
        <v>2</v>
      </c>
      <c r="Z5" s="66">
        <v>11.7</v>
      </c>
      <c r="AA5" s="43">
        <v>92</v>
      </c>
      <c r="AB5" s="9">
        <v>50</v>
      </c>
      <c r="AC5" s="29">
        <v>460</v>
      </c>
      <c r="AD5" s="29">
        <v>84</v>
      </c>
      <c r="AE5" s="49">
        <v>-7.0000000000000007E-2</v>
      </c>
      <c r="AF5" s="3">
        <v>311.7</v>
      </c>
      <c r="AG5" s="186"/>
      <c r="AH5" s="189"/>
      <c r="AI5" s="192"/>
    </row>
    <row r="6" spans="1:35" x14ac:dyDescent="0.25">
      <c r="A6" s="22">
        <v>3</v>
      </c>
      <c r="B6" s="39">
        <v>11.7</v>
      </c>
      <c r="C6" s="43">
        <v>101</v>
      </c>
      <c r="D6" s="8">
        <v>75</v>
      </c>
      <c r="E6" s="28">
        <v>744</v>
      </c>
      <c r="F6" s="29">
        <v>152</v>
      </c>
      <c r="G6" s="49">
        <v>-0.85</v>
      </c>
      <c r="H6" s="3">
        <v>318</v>
      </c>
      <c r="I6" s="186"/>
      <c r="J6" s="189"/>
      <c r="K6" s="192"/>
      <c r="M6" s="57">
        <v>3</v>
      </c>
      <c r="N6" s="66">
        <v>11.7</v>
      </c>
      <c r="O6" s="43">
        <v>100</v>
      </c>
      <c r="P6" s="9">
        <v>75</v>
      </c>
      <c r="Q6" s="29">
        <v>744</v>
      </c>
      <c r="R6" s="29">
        <v>152</v>
      </c>
      <c r="S6" s="49">
        <v>-0.4</v>
      </c>
      <c r="T6" s="3">
        <v>318.5</v>
      </c>
      <c r="U6" s="186"/>
      <c r="V6" s="189"/>
      <c r="W6" s="192"/>
      <c r="Y6" s="57">
        <v>3</v>
      </c>
      <c r="Z6" s="66">
        <v>11.7</v>
      </c>
      <c r="AA6" s="43">
        <v>100</v>
      </c>
      <c r="AB6" s="9">
        <v>75</v>
      </c>
      <c r="AC6" s="29">
        <v>776</v>
      </c>
      <c r="AD6" s="29">
        <v>144</v>
      </c>
      <c r="AE6" s="49">
        <v>-0.3</v>
      </c>
      <c r="AF6" s="3">
        <v>318</v>
      </c>
      <c r="AG6" s="186"/>
      <c r="AH6" s="189"/>
      <c r="AI6" s="192"/>
    </row>
    <row r="7" spans="1:35" x14ac:dyDescent="0.25">
      <c r="A7" s="22">
        <v>4</v>
      </c>
      <c r="B7" s="39">
        <v>11.7</v>
      </c>
      <c r="C7" s="43">
        <v>106</v>
      </c>
      <c r="D7" s="8">
        <v>100</v>
      </c>
      <c r="E7" s="28">
        <v>1060</v>
      </c>
      <c r="F7" s="29">
        <v>200</v>
      </c>
      <c r="G7" s="49">
        <v>-1.05</v>
      </c>
      <c r="H7" s="3">
        <v>323</v>
      </c>
      <c r="I7" s="186"/>
      <c r="J7" s="189"/>
      <c r="K7" s="192"/>
      <c r="L7" s="5"/>
      <c r="M7" s="57">
        <v>4</v>
      </c>
      <c r="N7" s="66">
        <v>11.7</v>
      </c>
      <c r="O7" s="43">
        <v>105</v>
      </c>
      <c r="P7" s="9">
        <v>100</v>
      </c>
      <c r="Q7" s="29">
        <v>1060</v>
      </c>
      <c r="R7" s="29">
        <v>216</v>
      </c>
      <c r="S7" s="49">
        <v>-0.55000000000000004</v>
      </c>
      <c r="T7" s="3">
        <v>323.3</v>
      </c>
      <c r="U7" s="186"/>
      <c r="V7" s="189"/>
      <c r="W7" s="192"/>
      <c r="Y7" s="57">
        <v>4</v>
      </c>
      <c r="Z7" s="66">
        <v>11.7</v>
      </c>
      <c r="AA7" s="43">
        <v>105</v>
      </c>
      <c r="AB7" s="9">
        <v>100</v>
      </c>
      <c r="AC7" s="29">
        <v>1090</v>
      </c>
      <c r="AD7" s="29">
        <v>200</v>
      </c>
      <c r="AE7" s="49">
        <v>-0.5</v>
      </c>
      <c r="AF7" s="3">
        <v>323</v>
      </c>
      <c r="AG7" s="186"/>
      <c r="AH7" s="189"/>
      <c r="AI7" s="192"/>
    </row>
    <row r="8" spans="1:35" x14ac:dyDescent="0.25">
      <c r="A8" s="22">
        <v>5</v>
      </c>
      <c r="B8" s="39">
        <v>11.7</v>
      </c>
      <c r="C8" s="43">
        <v>110</v>
      </c>
      <c r="D8" s="8">
        <v>125</v>
      </c>
      <c r="E8" s="28">
        <v>1340</v>
      </c>
      <c r="F8" s="29">
        <v>280</v>
      </c>
      <c r="G8" s="49">
        <v>-1.87</v>
      </c>
      <c r="H8" s="3">
        <v>326</v>
      </c>
      <c r="I8" s="186"/>
      <c r="J8" s="189"/>
      <c r="K8" s="192"/>
      <c r="L8" s="62"/>
      <c r="M8" s="57">
        <v>5</v>
      </c>
      <c r="N8" s="66">
        <v>11.7</v>
      </c>
      <c r="O8" s="43">
        <v>109</v>
      </c>
      <c r="P8" s="9">
        <v>125</v>
      </c>
      <c r="Q8" s="29">
        <v>1340</v>
      </c>
      <c r="R8" s="29">
        <v>300</v>
      </c>
      <c r="S8" s="49">
        <v>-1.1499999999999999</v>
      </c>
      <c r="T8" s="3">
        <v>326.5</v>
      </c>
      <c r="U8" s="186"/>
      <c r="V8" s="189"/>
      <c r="W8" s="192"/>
      <c r="Y8" s="57">
        <v>5</v>
      </c>
      <c r="Z8" s="66">
        <v>11.7</v>
      </c>
      <c r="AA8" s="43">
        <v>109</v>
      </c>
      <c r="AB8" s="9">
        <v>125</v>
      </c>
      <c r="AC8" s="29">
        <v>1400</v>
      </c>
      <c r="AD8" s="29">
        <v>280</v>
      </c>
      <c r="AE8" s="49">
        <v>-1</v>
      </c>
      <c r="AF8" s="3">
        <v>327</v>
      </c>
      <c r="AG8" s="186"/>
      <c r="AH8" s="189"/>
      <c r="AI8" s="192"/>
    </row>
    <row r="9" spans="1:35" x14ac:dyDescent="0.25">
      <c r="A9" s="22">
        <v>6</v>
      </c>
      <c r="B9" s="39">
        <v>11.7</v>
      </c>
      <c r="C9" s="43">
        <v>115</v>
      </c>
      <c r="D9" s="8">
        <v>150</v>
      </c>
      <c r="E9" s="28">
        <v>1660</v>
      </c>
      <c r="F9" s="29">
        <v>320</v>
      </c>
      <c r="G9" s="49">
        <v>-1.7</v>
      </c>
      <c r="H9" s="3">
        <v>329</v>
      </c>
      <c r="I9" s="186"/>
      <c r="J9" s="189"/>
      <c r="K9" s="192"/>
      <c r="L9" s="7"/>
      <c r="M9" s="57">
        <v>6</v>
      </c>
      <c r="N9" s="66">
        <v>11.7</v>
      </c>
      <c r="O9" s="43">
        <v>115</v>
      </c>
      <c r="P9" s="9">
        <v>150</v>
      </c>
      <c r="Q9" s="29">
        <v>1640</v>
      </c>
      <c r="R9" s="29">
        <v>340</v>
      </c>
      <c r="S9" s="49">
        <v>-1</v>
      </c>
      <c r="T9" s="3">
        <v>329.6</v>
      </c>
      <c r="U9" s="186"/>
      <c r="V9" s="189"/>
      <c r="W9" s="192"/>
      <c r="Y9" s="57">
        <v>6</v>
      </c>
      <c r="Z9" s="66">
        <v>11.7</v>
      </c>
      <c r="AA9" s="43">
        <v>116</v>
      </c>
      <c r="AB9" s="9">
        <v>150</v>
      </c>
      <c r="AC9" s="29">
        <v>1720</v>
      </c>
      <c r="AD9" s="29">
        <v>320</v>
      </c>
      <c r="AE9" s="49">
        <v>-1</v>
      </c>
      <c r="AF9" s="3">
        <v>332.8</v>
      </c>
      <c r="AG9" s="186"/>
      <c r="AH9" s="189"/>
      <c r="AI9" s="192"/>
    </row>
    <row r="10" spans="1:35" x14ac:dyDescent="0.25">
      <c r="A10" s="22">
        <v>7</v>
      </c>
      <c r="B10" s="39">
        <v>11.7</v>
      </c>
      <c r="C10" s="43">
        <v>120</v>
      </c>
      <c r="D10" s="8">
        <v>175</v>
      </c>
      <c r="E10" s="28">
        <v>1980</v>
      </c>
      <c r="F10" s="29">
        <v>400</v>
      </c>
      <c r="G10" s="49">
        <v>-1.3</v>
      </c>
      <c r="H10" s="3">
        <v>332</v>
      </c>
      <c r="I10" s="186"/>
      <c r="J10" s="189"/>
      <c r="K10" s="192"/>
      <c r="L10" s="7"/>
      <c r="M10" s="57">
        <v>7</v>
      </c>
      <c r="N10" s="66">
        <v>11.7</v>
      </c>
      <c r="O10" s="43">
        <v>118</v>
      </c>
      <c r="P10" s="9">
        <v>175</v>
      </c>
      <c r="Q10" s="29">
        <v>1960</v>
      </c>
      <c r="R10" s="29">
        <v>400</v>
      </c>
      <c r="S10" s="49">
        <v>-0.7</v>
      </c>
      <c r="T10" s="3">
        <v>332.2</v>
      </c>
      <c r="U10" s="186"/>
      <c r="V10" s="189"/>
      <c r="W10" s="192"/>
      <c r="Y10" s="57">
        <v>7</v>
      </c>
      <c r="Z10" s="66">
        <v>11.7</v>
      </c>
      <c r="AA10" s="43">
        <v>120</v>
      </c>
      <c r="AB10" s="9">
        <v>175</v>
      </c>
      <c r="AC10" s="29">
        <v>2020</v>
      </c>
      <c r="AD10" s="29">
        <v>380</v>
      </c>
      <c r="AE10" s="49">
        <v>-0.95</v>
      </c>
      <c r="AF10" s="3">
        <v>335.4</v>
      </c>
      <c r="AG10" s="186"/>
      <c r="AH10" s="189"/>
      <c r="AI10" s="192"/>
    </row>
    <row r="11" spans="1:35" x14ac:dyDescent="0.25">
      <c r="A11" s="22">
        <v>8</v>
      </c>
      <c r="B11" s="39">
        <v>11.7</v>
      </c>
      <c r="C11" s="43">
        <v>124</v>
      </c>
      <c r="D11" s="8">
        <v>200</v>
      </c>
      <c r="E11" s="28">
        <v>2260</v>
      </c>
      <c r="F11" s="29">
        <v>420</v>
      </c>
      <c r="G11" s="49">
        <v>-0.7</v>
      </c>
      <c r="H11" s="3">
        <v>334</v>
      </c>
      <c r="I11" s="186"/>
      <c r="J11" s="189"/>
      <c r="K11" s="192"/>
      <c r="L11" s="7"/>
      <c r="M11" s="57">
        <v>8</v>
      </c>
      <c r="N11" s="66">
        <v>11.7</v>
      </c>
      <c r="O11" s="43">
        <v>124</v>
      </c>
      <c r="P11" s="9">
        <v>200</v>
      </c>
      <c r="Q11" s="29">
        <v>2280</v>
      </c>
      <c r="R11" s="29">
        <v>460</v>
      </c>
      <c r="S11" s="49">
        <v>-0.3</v>
      </c>
      <c r="T11" s="3">
        <v>334.3</v>
      </c>
      <c r="U11" s="186"/>
      <c r="V11" s="189"/>
      <c r="W11" s="192"/>
      <c r="Y11" s="57">
        <v>8</v>
      </c>
      <c r="Z11" s="66">
        <v>11.7</v>
      </c>
      <c r="AA11" s="43">
        <v>125</v>
      </c>
      <c r="AB11" s="9">
        <v>200</v>
      </c>
      <c r="AC11" s="29">
        <v>2320</v>
      </c>
      <c r="AD11" s="29">
        <v>440</v>
      </c>
      <c r="AE11" s="49">
        <v>-0.78</v>
      </c>
      <c r="AF11" s="3">
        <v>337.5</v>
      </c>
      <c r="AG11" s="186"/>
      <c r="AH11" s="189"/>
      <c r="AI11" s="192"/>
    </row>
    <row r="12" spans="1:35" x14ac:dyDescent="0.25">
      <c r="A12" s="22">
        <v>9</v>
      </c>
      <c r="B12" s="39">
        <v>11.7</v>
      </c>
      <c r="C12" s="43">
        <v>127</v>
      </c>
      <c r="D12" s="9">
        <v>225</v>
      </c>
      <c r="E12" s="28">
        <v>2580</v>
      </c>
      <c r="F12" s="29">
        <v>480</v>
      </c>
      <c r="G12" s="49">
        <v>0.02</v>
      </c>
      <c r="H12" s="3">
        <v>336</v>
      </c>
      <c r="I12" s="186"/>
      <c r="J12" s="189"/>
      <c r="K12" s="192"/>
      <c r="L12" s="7"/>
      <c r="M12" s="57">
        <v>9</v>
      </c>
      <c r="N12" s="66">
        <v>11.7</v>
      </c>
      <c r="O12" s="43">
        <v>127</v>
      </c>
      <c r="P12" s="9">
        <v>225</v>
      </c>
      <c r="Q12" s="29">
        <v>2600</v>
      </c>
      <c r="R12" s="29">
        <v>520</v>
      </c>
      <c r="S12" s="49">
        <v>0.3</v>
      </c>
      <c r="T12" s="3">
        <v>336</v>
      </c>
      <c r="U12" s="186"/>
      <c r="V12" s="189"/>
      <c r="W12" s="192"/>
      <c r="Y12" s="57">
        <v>9</v>
      </c>
      <c r="Z12" s="66">
        <v>11.7</v>
      </c>
      <c r="AA12" s="43">
        <v>130</v>
      </c>
      <c r="AB12" s="9">
        <v>225</v>
      </c>
      <c r="AC12" s="29">
        <v>2640</v>
      </c>
      <c r="AD12" s="29">
        <v>500</v>
      </c>
      <c r="AE12" s="49">
        <v>-0.5</v>
      </c>
      <c r="AF12" s="3">
        <v>339</v>
      </c>
      <c r="AG12" s="186"/>
      <c r="AH12" s="189"/>
      <c r="AI12" s="192"/>
    </row>
    <row r="13" spans="1:35" ht="15.75" thickBot="1" x14ac:dyDescent="0.3">
      <c r="A13" s="23">
        <v>10</v>
      </c>
      <c r="B13" s="41">
        <v>11.7</v>
      </c>
      <c r="C13" s="46">
        <v>131</v>
      </c>
      <c r="D13" s="15">
        <v>250</v>
      </c>
      <c r="E13" s="32">
        <v>2880</v>
      </c>
      <c r="F13" s="33">
        <v>540</v>
      </c>
      <c r="G13" s="52">
        <v>0.95</v>
      </c>
      <c r="H13" s="12">
        <v>337.6</v>
      </c>
      <c r="I13" s="203"/>
      <c r="J13" s="195"/>
      <c r="K13" s="197"/>
      <c r="L13" s="7"/>
      <c r="M13" s="58">
        <v>10</v>
      </c>
      <c r="N13" s="67">
        <v>11.7</v>
      </c>
      <c r="O13" s="44">
        <v>132</v>
      </c>
      <c r="P13" s="47">
        <v>250</v>
      </c>
      <c r="Q13" s="30">
        <v>2880</v>
      </c>
      <c r="R13" s="30">
        <v>560</v>
      </c>
      <c r="S13" s="50">
        <v>0.9</v>
      </c>
      <c r="T13" s="4">
        <v>337.3</v>
      </c>
      <c r="U13" s="187"/>
      <c r="V13" s="190"/>
      <c r="W13" s="193"/>
      <c r="Y13" s="58">
        <v>10</v>
      </c>
      <c r="Z13" s="67">
        <v>11.7</v>
      </c>
      <c r="AA13" s="44">
        <v>134</v>
      </c>
      <c r="AB13" s="47">
        <v>250</v>
      </c>
      <c r="AC13" s="30">
        <v>2940</v>
      </c>
      <c r="AD13" s="30">
        <v>560</v>
      </c>
      <c r="AE13" s="50">
        <v>-0.1</v>
      </c>
      <c r="AF13" s="4">
        <v>340.4</v>
      </c>
      <c r="AG13" s="187"/>
      <c r="AH13" s="190"/>
      <c r="AI13" s="193"/>
    </row>
    <row r="14" spans="1:35" x14ac:dyDescent="0.25">
      <c r="A14" s="55">
        <v>11</v>
      </c>
      <c r="B14" s="38">
        <v>11.7</v>
      </c>
      <c r="C14" s="42">
        <v>88</v>
      </c>
      <c r="D14" s="56">
        <v>25</v>
      </c>
      <c r="E14" s="27">
        <v>146</v>
      </c>
      <c r="F14" s="27">
        <v>20</v>
      </c>
      <c r="G14" s="53">
        <v>0</v>
      </c>
      <c r="H14" s="2">
        <v>302.39999999999998</v>
      </c>
      <c r="I14" s="185">
        <v>714</v>
      </c>
      <c r="J14" s="188">
        <v>0.12</v>
      </c>
      <c r="K14" s="191" t="s">
        <v>35</v>
      </c>
      <c r="L14" s="7"/>
      <c r="M14" s="63">
        <v>11</v>
      </c>
      <c r="N14" s="68">
        <v>11.7</v>
      </c>
      <c r="O14" s="45">
        <v>85</v>
      </c>
      <c r="P14" s="64">
        <v>25</v>
      </c>
      <c r="Q14" s="31">
        <v>144</v>
      </c>
      <c r="R14" s="31">
        <v>24</v>
      </c>
      <c r="S14" s="51">
        <v>0.05</v>
      </c>
      <c r="T14" s="10">
        <v>302.2</v>
      </c>
      <c r="U14" s="169">
        <v>588</v>
      </c>
      <c r="V14" s="194">
        <v>0.12</v>
      </c>
      <c r="W14" s="196" t="s">
        <v>38</v>
      </c>
      <c r="Y14" s="63">
        <v>11</v>
      </c>
      <c r="Z14" s="68">
        <v>11.7</v>
      </c>
      <c r="AA14" s="45">
        <v>89</v>
      </c>
      <c r="AB14" s="64">
        <v>25</v>
      </c>
      <c r="AC14" s="31">
        <v>144</v>
      </c>
      <c r="AD14" s="31">
        <v>26</v>
      </c>
      <c r="AE14" s="51">
        <v>0.09</v>
      </c>
      <c r="AF14" s="10">
        <v>304.8</v>
      </c>
      <c r="AG14" s="169">
        <v>435</v>
      </c>
      <c r="AH14" s="194">
        <v>0.12</v>
      </c>
      <c r="AI14" s="196" t="s">
        <v>40</v>
      </c>
    </row>
    <row r="15" spans="1:35" x14ac:dyDescent="0.25">
      <c r="A15" s="57">
        <v>12</v>
      </c>
      <c r="B15" s="39">
        <v>11.7</v>
      </c>
      <c r="C15" s="43">
        <v>90</v>
      </c>
      <c r="D15" s="9">
        <v>50</v>
      </c>
      <c r="E15" s="29">
        <v>440</v>
      </c>
      <c r="F15" s="29">
        <v>56</v>
      </c>
      <c r="G15" s="49">
        <v>-0.15</v>
      </c>
      <c r="H15" s="3">
        <v>308.3</v>
      </c>
      <c r="I15" s="186"/>
      <c r="J15" s="189"/>
      <c r="K15" s="192"/>
      <c r="L15" s="7"/>
      <c r="M15" s="57">
        <v>12</v>
      </c>
      <c r="N15" s="66">
        <v>11.7</v>
      </c>
      <c r="O15" s="43">
        <v>91</v>
      </c>
      <c r="P15" s="9">
        <v>50</v>
      </c>
      <c r="Q15" s="29">
        <v>436</v>
      </c>
      <c r="R15" s="29">
        <v>64</v>
      </c>
      <c r="S15" s="49">
        <v>-0.15</v>
      </c>
      <c r="T15" s="3">
        <v>308.60000000000002</v>
      </c>
      <c r="U15" s="169"/>
      <c r="V15" s="189"/>
      <c r="W15" s="192"/>
      <c r="Y15" s="57">
        <v>12</v>
      </c>
      <c r="Z15" s="66">
        <v>11.7</v>
      </c>
      <c r="AA15" s="43">
        <v>91</v>
      </c>
      <c r="AB15" s="9">
        <v>50</v>
      </c>
      <c r="AC15" s="29">
        <v>448</v>
      </c>
      <c r="AD15" s="29">
        <v>68</v>
      </c>
      <c r="AE15" s="49">
        <v>-0.05</v>
      </c>
      <c r="AF15" s="3">
        <v>312.2</v>
      </c>
      <c r="AG15" s="169"/>
      <c r="AH15" s="189"/>
      <c r="AI15" s="192"/>
    </row>
    <row r="16" spans="1:35" x14ac:dyDescent="0.25">
      <c r="A16" s="57">
        <v>13</v>
      </c>
      <c r="B16" s="39">
        <v>11.7</v>
      </c>
      <c r="C16" s="43">
        <v>94</v>
      </c>
      <c r="D16" s="9">
        <v>75</v>
      </c>
      <c r="E16" s="29">
        <v>744</v>
      </c>
      <c r="F16" s="29">
        <v>96</v>
      </c>
      <c r="G16" s="49">
        <v>-0.33</v>
      </c>
      <c r="H16" s="3">
        <v>313</v>
      </c>
      <c r="I16" s="186"/>
      <c r="J16" s="189"/>
      <c r="K16" s="192"/>
      <c r="L16" s="7"/>
      <c r="M16" s="57">
        <v>13</v>
      </c>
      <c r="N16" s="66">
        <v>11.7</v>
      </c>
      <c r="O16" s="43">
        <v>92</v>
      </c>
      <c r="P16" s="9">
        <v>75</v>
      </c>
      <c r="Q16" s="29">
        <v>744</v>
      </c>
      <c r="R16" s="29">
        <v>104</v>
      </c>
      <c r="S16" s="49">
        <v>-0.3</v>
      </c>
      <c r="T16" s="3">
        <v>313.7</v>
      </c>
      <c r="U16" s="169"/>
      <c r="V16" s="189"/>
      <c r="W16" s="192"/>
      <c r="Y16" s="57">
        <v>13</v>
      </c>
      <c r="Z16" s="66">
        <v>11.7</v>
      </c>
      <c r="AA16" s="43">
        <v>98</v>
      </c>
      <c r="AB16" s="9">
        <v>75</v>
      </c>
      <c r="AC16" s="29">
        <v>752</v>
      </c>
      <c r="AD16" s="29">
        <v>112</v>
      </c>
      <c r="AE16" s="49">
        <v>-0.22</v>
      </c>
      <c r="AF16" s="3">
        <v>317.8</v>
      </c>
      <c r="AG16" s="169"/>
      <c r="AH16" s="189"/>
      <c r="AI16" s="192"/>
    </row>
    <row r="17" spans="1:35" x14ac:dyDescent="0.25">
      <c r="A17" s="57">
        <v>14</v>
      </c>
      <c r="B17" s="39">
        <v>11.7</v>
      </c>
      <c r="C17" s="43">
        <v>100</v>
      </c>
      <c r="D17" s="9">
        <v>100</v>
      </c>
      <c r="E17" s="29">
        <v>1050</v>
      </c>
      <c r="F17" s="29">
        <v>128</v>
      </c>
      <c r="G17" s="49">
        <v>-0.38</v>
      </c>
      <c r="H17" s="3">
        <v>317</v>
      </c>
      <c r="I17" s="186"/>
      <c r="J17" s="189"/>
      <c r="K17" s="192"/>
      <c r="L17" s="7"/>
      <c r="M17" s="57">
        <v>14</v>
      </c>
      <c r="N17" s="66">
        <v>11.7</v>
      </c>
      <c r="O17" s="43">
        <v>98</v>
      </c>
      <c r="P17" s="9">
        <v>100</v>
      </c>
      <c r="Q17" s="29">
        <v>1050</v>
      </c>
      <c r="R17" s="29">
        <v>144</v>
      </c>
      <c r="S17" s="49">
        <v>-0.43</v>
      </c>
      <c r="T17" s="3">
        <v>318</v>
      </c>
      <c r="U17" s="169"/>
      <c r="V17" s="189"/>
      <c r="W17" s="192"/>
      <c r="Y17" s="57">
        <v>14</v>
      </c>
      <c r="Z17" s="66">
        <v>11.7</v>
      </c>
      <c r="AA17" s="43">
        <v>100</v>
      </c>
      <c r="AB17" s="9">
        <v>100</v>
      </c>
      <c r="AC17" s="29">
        <v>1060</v>
      </c>
      <c r="AD17" s="29">
        <v>160</v>
      </c>
      <c r="AE17" s="49">
        <v>-0.4</v>
      </c>
      <c r="AF17" s="3">
        <v>322.3</v>
      </c>
      <c r="AG17" s="169"/>
      <c r="AH17" s="189"/>
      <c r="AI17" s="192"/>
    </row>
    <row r="18" spans="1:35" x14ac:dyDescent="0.25">
      <c r="A18" s="57">
        <v>15</v>
      </c>
      <c r="B18" s="39">
        <v>11.7</v>
      </c>
      <c r="C18" s="43">
        <v>101</v>
      </c>
      <c r="D18" s="9">
        <v>125</v>
      </c>
      <c r="E18" s="29">
        <v>1340</v>
      </c>
      <c r="F18" s="29">
        <v>200</v>
      </c>
      <c r="G18" s="49">
        <v>-0.75</v>
      </c>
      <c r="H18" s="3">
        <v>320</v>
      </c>
      <c r="I18" s="186"/>
      <c r="J18" s="189"/>
      <c r="K18" s="192"/>
      <c r="L18" s="7"/>
      <c r="M18" s="57">
        <v>15</v>
      </c>
      <c r="N18" s="66">
        <v>11.7</v>
      </c>
      <c r="O18" s="43">
        <v>100</v>
      </c>
      <c r="P18" s="9">
        <v>125</v>
      </c>
      <c r="Q18" s="29">
        <v>1320</v>
      </c>
      <c r="R18" s="29">
        <v>220</v>
      </c>
      <c r="S18" s="49">
        <v>-0.8</v>
      </c>
      <c r="T18" s="3">
        <v>321</v>
      </c>
      <c r="U18" s="169"/>
      <c r="V18" s="189"/>
      <c r="W18" s="192"/>
      <c r="Y18" s="57">
        <v>15</v>
      </c>
      <c r="Z18" s="66">
        <v>11.7</v>
      </c>
      <c r="AA18" s="43">
        <v>106</v>
      </c>
      <c r="AB18" s="9">
        <v>125</v>
      </c>
      <c r="AC18" s="29">
        <v>1360</v>
      </c>
      <c r="AD18" s="29">
        <v>220</v>
      </c>
      <c r="AE18" s="49">
        <v>-0.75</v>
      </c>
      <c r="AF18" s="3">
        <v>325.60000000000002</v>
      </c>
      <c r="AG18" s="169"/>
      <c r="AH18" s="189"/>
      <c r="AI18" s="192"/>
    </row>
    <row r="19" spans="1:35" x14ac:dyDescent="0.25">
      <c r="A19" s="57">
        <v>16</v>
      </c>
      <c r="B19" s="39">
        <v>11.7</v>
      </c>
      <c r="C19" s="43">
        <v>105</v>
      </c>
      <c r="D19" s="9">
        <v>150</v>
      </c>
      <c r="E19" s="29">
        <v>1620</v>
      </c>
      <c r="F19" s="29">
        <v>220</v>
      </c>
      <c r="G19" s="49">
        <v>-0.55000000000000004</v>
      </c>
      <c r="H19" s="3">
        <v>323</v>
      </c>
      <c r="I19" s="186"/>
      <c r="J19" s="189"/>
      <c r="K19" s="192"/>
      <c r="L19" s="7"/>
      <c r="M19" s="57">
        <v>16</v>
      </c>
      <c r="N19" s="66">
        <v>11.7</v>
      </c>
      <c r="O19" s="43">
        <v>105</v>
      </c>
      <c r="P19" s="9">
        <v>150</v>
      </c>
      <c r="Q19" s="29">
        <v>1620</v>
      </c>
      <c r="R19" s="29">
        <v>260</v>
      </c>
      <c r="S19" s="49">
        <v>-0.7</v>
      </c>
      <c r="T19" s="3">
        <v>324</v>
      </c>
      <c r="U19" s="169"/>
      <c r="V19" s="189"/>
      <c r="W19" s="192"/>
      <c r="Y19" s="57">
        <v>16</v>
      </c>
      <c r="Z19" s="66">
        <v>11.7</v>
      </c>
      <c r="AA19" s="43">
        <v>110</v>
      </c>
      <c r="AB19" s="9">
        <v>150</v>
      </c>
      <c r="AC19" s="29">
        <v>1680</v>
      </c>
      <c r="AD19" s="29">
        <v>260</v>
      </c>
      <c r="AE19" s="49">
        <v>-0.75</v>
      </c>
      <c r="AF19" s="3">
        <v>328.7</v>
      </c>
      <c r="AG19" s="169"/>
      <c r="AH19" s="189"/>
      <c r="AI19" s="192"/>
    </row>
    <row r="20" spans="1:35" x14ac:dyDescent="0.25">
      <c r="A20" s="57">
        <v>17</v>
      </c>
      <c r="B20" s="39">
        <v>11.7</v>
      </c>
      <c r="C20" s="43">
        <v>107</v>
      </c>
      <c r="D20" s="9">
        <v>175</v>
      </c>
      <c r="E20" s="29">
        <v>1940</v>
      </c>
      <c r="F20" s="29">
        <v>240</v>
      </c>
      <c r="G20" s="49">
        <v>-0.18</v>
      </c>
      <c r="H20" s="3">
        <v>326</v>
      </c>
      <c r="I20" s="186"/>
      <c r="J20" s="189"/>
      <c r="K20" s="192"/>
      <c r="L20" s="7"/>
      <c r="M20" s="57">
        <v>17</v>
      </c>
      <c r="N20" s="66">
        <v>11.7</v>
      </c>
      <c r="O20" s="43">
        <v>110</v>
      </c>
      <c r="P20" s="9">
        <v>175</v>
      </c>
      <c r="Q20" s="29">
        <v>1940</v>
      </c>
      <c r="R20" s="29">
        <v>300</v>
      </c>
      <c r="S20" s="49">
        <v>-0.5</v>
      </c>
      <c r="T20" s="3">
        <v>326.60000000000002</v>
      </c>
      <c r="U20" s="169"/>
      <c r="V20" s="189"/>
      <c r="W20" s="192"/>
      <c r="Y20" s="57">
        <v>17</v>
      </c>
      <c r="Z20" s="66">
        <v>11.7</v>
      </c>
      <c r="AA20" s="43">
        <v>113</v>
      </c>
      <c r="AB20" s="9">
        <v>175</v>
      </c>
      <c r="AC20" s="29">
        <v>1980</v>
      </c>
      <c r="AD20" s="29">
        <v>320</v>
      </c>
      <c r="AE20" s="49">
        <v>-0.67</v>
      </c>
      <c r="AF20" s="3">
        <v>331.3</v>
      </c>
      <c r="AG20" s="169"/>
      <c r="AH20" s="189"/>
      <c r="AI20" s="192"/>
    </row>
    <row r="21" spans="1:35" x14ac:dyDescent="0.25">
      <c r="A21" s="57">
        <v>18</v>
      </c>
      <c r="B21" s="39">
        <v>11.7</v>
      </c>
      <c r="C21" s="43">
        <v>110</v>
      </c>
      <c r="D21" s="9">
        <v>200</v>
      </c>
      <c r="E21" s="29">
        <v>2240</v>
      </c>
      <c r="F21" s="29">
        <v>280</v>
      </c>
      <c r="G21" s="49">
        <v>0.3</v>
      </c>
      <c r="H21" s="3">
        <v>328</v>
      </c>
      <c r="I21" s="186"/>
      <c r="J21" s="189"/>
      <c r="K21" s="192"/>
      <c r="L21" s="7"/>
      <c r="M21" s="57">
        <v>18</v>
      </c>
      <c r="N21" s="66">
        <v>11.7</v>
      </c>
      <c r="O21" s="43">
        <v>111</v>
      </c>
      <c r="P21" s="9">
        <v>200</v>
      </c>
      <c r="Q21" s="29">
        <v>2260</v>
      </c>
      <c r="R21" s="29">
        <v>320</v>
      </c>
      <c r="S21" s="49">
        <v>-0.17</v>
      </c>
      <c r="T21" s="3">
        <v>329</v>
      </c>
      <c r="U21" s="169"/>
      <c r="V21" s="189"/>
      <c r="W21" s="192"/>
      <c r="Y21" s="57">
        <v>18</v>
      </c>
      <c r="Z21" s="66">
        <v>11.7</v>
      </c>
      <c r="AA21" s="43">
        <v>117</v>
      </c>
      <c r="AB21" s="9">
        <v>200</v>
      </c>
      <c r="AC21" s="29">
        <v>2280</v>
      </c>
      <c r="AD21" s="29">
        <v>360</v>
      </c>
      <c r="AE21" s="49">
        <v>-0.52</v>
      </c>
      <c r="AF21" s="3">
        <v>333.5</v>
      </c>
      <c r="AG21" s="169"/>
      <c r="AH21" s="189"/>
      <c r="AI21" s="192"/>
    </row>
    <row r="22" spans="1:35" x14ac:dyDescent="0.25">
      <c r="A22" s="57">
        <v>19</v>
      </c>
      <c r="B22" s="39">
        <v>11.7</v>
      </c>
      <c r="C22" s="43">
        <v>113</v>
      </c>
      <c r="D22" s="9">
        <v>225</v>
      </c>
      <c r="E22" s="29">
        <v>2560</v>
      </c>
      <c r="F22" s="29">
        <v>320</v>
      </c>
      <c r="G22" s="49">
        <v>0.9</v>
      </c>
      <c r="H22" s="3">
        <v>330</v>
      </c>
      <c r="I22" s="186"/>
      <c r="J22" s="189"/>
      <c r="K22" s="192"/>
      <c r="L22" s="7"/>
      <c r="M22" s="57">
        <v>19</v>
      </c>
      <c r="N22" s="66">
        <v>11.7</v>
      </c>
      <c r="O22" s="43">
        <v>115</v>
      </c>
      <c r="P22" s="9">
        <v>225</v>
      </c>
      <c r="Q22" s="29">
        <v>2540</v>
      </c>
      <c r="R22" s="29">
        <v>360</v>
      </c>
      <c r="S22" s="49">
        <v>0.2</v>
      </c>
      <c r="T22" s="3">
        <v>331.1</v>
      </c>
      <c r="U22" s="169"/>
      <c r="V22" s="189"/>
      <c r="W22" s="192"/>
      <c r="Y22" s="57">
        <v>19</v>
      </c>
      <c r="Z22" s="66">
        <v>11.7</v>
      </c>
      <c r="AA22" s="43">
        <v>120</v>
      </c>
      <c r="AB22" s="9">
        <v>225</v>
      </c>
      <c r="AC22" s="29">
        <v>2580</v>
      </c>
      <c r="AD22" s="29">
        <v>400</v>
      </c>
      <c r="AE22" s="49">
        <v>-0.3</v>
      </c>
      <c r="AF22" s="3">
        <v>335.5</v>
      </c>
      <c r="AG22" s="169"/>
      <c r="AH22" s="189"/>
      <c r="AI22" s="192"/>
    </row>
    <row r="23" spans="1:35" ht="15.75" thickBot="1" x14ac:dyDescent="0.3">
      <c r="A23" s="59">
        <v>20</v>
      </c>
      <c r="B23" s="41">
        <v>11.7</v>
      </c>
      <c r="C23" s="46">
        <v>115</v>
      </c>
      <c r="D23" s="60">
        <v>250</v>
      </c>
      <c r="E23" s="33">
        <v>2840</v>
      </c>
      <c r="F23" s="33">
        <v>340</v>
      </c>
      <c r="G23" s="52">
        <v>1.6</v>
      </c>
      <c r="H23" s="12">
        <v>332.6</v>
      </c>
      <c r="I23" s="203"/>
      <c r="J23" s="195"/>
      <c r="K23" s="197"/>
      <c r="L23" s="7"/>
      <c r="M23" s="59">
        <v>20</v>
      </c>
      <c r="N23" s="69">
        <v>11.7</v>
      </c>
      <c r="O23" s="46">
        <v>119</v>
      </c>
      <c r="P23" s="60">
        <v>250</v>
      </c>
      <c r="Q23" s="33">
        <v>2840</v>
      </c>
      <c r="R23" s="33">
        <v>400</v>
      </c>
      <c r="S23" s="52">
        <v>0.75</v>
      </c>
      <c r="T23" s="12">
        <v>333</v>
      </c>
      <c r="U23" s="174"/>
      <c r="V23" s="195"/>
      <c r="W23" s="197"/>
      <c r="Y23" s="59">
        <v>20</v>
      </c>
      <c r="Z23" s="69">
        <v>11.7</v>
      </c>
      <c r="AA23" s="46">
        <v>125</v>
      </c>
      <c r="AB23" s="60">
        <v>2880</v>
      </c>
      <c r="AC23" s="33">
        <v>2880</v>
      </c>
      <c r="AD23" s="33">
        <v>440</v>
      </c>
      <c r="AE23" s="52">
        <v>2.5000000000000001E-2</v>
      </c>
      <c r="AF23" s="12">
        <v>337</v>
      </c>
      <c r="AG23" s="174"/>
      <c r="AH23" s="195"/>
      <c r="AI23" s="197"/>
    </row>
    <row r="24" spans="1:35" x14ac:dyDescent="0.25">
      <c r="A24" s="55">
        <v>21</v>
      </c>
      <c r="B24" s="38">
        <v>11.7</v>
      </c>
      <c r="C24" s="42">
        <v>85</v>
      </c>
      <c r="D24" s="56">
        <v>25</v>
      </c>
      <c r="E24" s="27">
        <v>140</v>
      </c>
      <c r="F24" s="27">
        <v>16</v>
      </c>
      <c r="G24" s="53">
        <v>-0.01</v>
      </c>
      <c r="H24" s="2">
        <v>301</v>
      </c>
      <c r="I24" s="185">
        <v>555</v>
      </c>
      <c r="J24" s="188">
        <v>0.08</v>
      </c>
      <c r="K24" s="191" t="s">
        <v>36</v>
      </c>
      <c r="L24" s="7"/>
      <c r="M24" s="55">
        <v>21</v>
      </c>
      <c r="N24" s="65">
        <v>11.7</v>
      </c>
      <c r="O24" s="42">
        <v>82</v>
      </c>
      <c r="P24" s="56">
        <v>25</v>
      </c>
      <c r="Q24" s="27">
        <v>146</v>
      </c>
      <c r="R24" s="27">
        <v>16</v>
      </c>
      <c r="S24" s="53">
        <v>0.02</v>
      </c>
      <c r="T24" s="2">
        <v>300.89999999999998</v>
      </c>
      <c r="U24" s="168">
        <v>417</v>
      </c>
      <c r="V24" s="188">
        <v>0.08</v>
      </c>
      <c r="W24" s="191" t="s">
        <v>39</v>
      </c>
      <c r="Y24" s="55">
        <v>21</v>
      </c>
      <c r="Z24" s="65">
        <v>11.7</v>
      </c>
      <c r="AA24" s="42">
        <v>86</v>
      </c>
      <c r="AB24" s="56">
        <v>25</v>
      </c>
      <c r="AC24" s="27">
        <v>144</v>
      </c>
      <c r="AD24" s="27">
        <v>16</v>
      </c>
      <c r="AE24" s="53">
        <v>0.04</v>
      </c>
      <c r="AF24" s="2">
        <v>302.7</v>
      </c>
      <c r="AG24" s="168">
        <v>278</v>
      </c>
      <c r="AH24" s="188">
        <v>0.08</v>
      </c>
      <c r="AI24" s="191" t="s">
        <v>25</v>
      </c>
    </row>
    <row r="25" spans="1:35" x14ac:dyDescent="0.25">
      <c r="A25" s="57">
        <v>22</v>
      </c>
      <c r="B25" s="39">
        <v>11.7</v>
      </c>
      <c r="C25" s="43">
        <v>90</v>
      </c>
      <c r="D25" s="9">
        <v>50</v>
      </c>
      <c r="E25" s="29">
        <v>436</v>
      </c>
      <c r="F25" s="29">
        <v>40</v>
      </c>
      <c r="G25" s="49">
        <v>-0.3</v>
      </c>
      <c r="H25" s="3">
        <v>305.5</v>
      </c>
      <c r="I25" s="186"/>
      <c r="J25" s="189"/>
      <c r="K25" s="192"/>
      <c r="L25" s="7"/>
      <c r="M25" s="57">
        <v>22</v>
      </c>
      <c r="N25" s="66">
        <v>11.7</v>
      </c>
      <c r="O25" s="43">
        <v>89</v>
      </c>
      <c r="P25" s="9">
        <v>50</v>
      </c>
      <c r="Q25" s="29">
        <v>436</v>
      </c>
      <c r="R25" s="29">
        <v>44</v>
      </c>
      <c r="S25" s="49">
        <v>-0.16</v>
      </c>
      <c r="T25" s="3">
        <v>305.60000000000002</v>
      </c>
      <c r="U25" s="169"/>
      <c r="V25" s="189"/>
      <c r="W25" s="192"/>
      <c r="Y25" s="57">
        <v>22</v>
      </c>
      <c r="Z25" s="66">
        <v>11.7</v>
      </c>
      <c r="AA25" s="43">
        <v>90</v>
      </c>
      <c r="AB25" s="9">
        <v>50</v>
      </c>
      <c r="AC25" s="29">
        <v>440</v>
      </c>
      <c r="AD25" s="29">
        <v>44</v>
      </c>
      <c r="AE25" s="49">
        <v>-0.1</v>
      </c>
      <c r="AF25" s="3">
        <v>307.60000000000002</v>
      </c>
      <c r="AG25" s="169"/>
      <c r="AH25" s="189"/>
      <c r="AI25" s="192"/>
    </row>
    <row r="26" spans="1:35" x14ac:dyDescent="0.25">
      <c r="A26" s="57">
        <v>23</v>
      </c>
      <c r="B26" s="39">
        <v>11.7</v>
      </c>
      <c r="C26" s="43">
        <v>90</v>
      </c>
      <c r="D26" s="9">
        <v>75</v>
      </c>
      <c r="E26" s="29">
        <v>744</v>
      </c>
      <c r="F26" s="29">
        <v>72</v>
      </c>
      <c r="G26" s="49">
        <v>-0.55000000000000004</v>
      </c>
      <c r="H26" s="3">
        <v>309</v>
      </c>
      <c r="I26" s="186"/>
      <c r="J26" s="189"/>
      <c r="K26" s="192"/>
      <c r="L26" s="7"/>
      <c r="M26" s="57">
        <v>23</v>
      </c>
      <c r="N26" s="66">
        <v>11.7</v>
      </c>
      <c r="O26" s="43">
        <v>91</v>
      </c>
      <c r="P26" s="9">
        <v>75</v>
      </c>
      <c r="Q26" s="29">
        <v>744</v>
      </c>
      <c r="R26" s="29">
        <v>72</v>
      </c>
      <c r="S26" s="49">
        <v>-0.35</v>
      </c>
      <c r="T26" s="3">
        <v>309.5</v>
      </c>
      <c r="U26" s="169"/>
      <c r="V26" s="189"/>
      <c r="W26" s="192"/>
      <c r="Y26" s="57">
        <v>23</v>
      </c>
      <c r="Z26" s="66">
        <v>11.7</v>
      </c>
      <c r="AA26" s="43">
        <v>90</v>
      </c>
      <c r="AB26" s="9">
        <v>75</v>
      </c>
      <c r="AC26" s="29">
        <v>744</v>
      </c>
      <c r="AD26" s="29">
        <v>72</v>
      </c>
      <c r="AE26" s="49">
        <v>-0.25</v>
      </c>
      <c r="AF26" s="3">
        <v>311.7</v>
      </c>
      <c r="AG26" s="169"/>
      <c r="AH26" s="189"/>
      <c r="AI26" s="192"/>
    </row>
    <row r="27" spans="1:35" x14ac:dyDescent="0.25">
      <c r="A27" s="57">
        <v>24</v>
      </c>
      <c r="B27" s="39">
        <v>11.7</v>
      </c>
      <c r="C27" s="43">
        <v>92</v>
      </c>
      <c r="D27" s="9">
        <v>100</v>
      </c>
      <c r="E27" s="29">
        <v>1040</v>
      </c>
      <c r="F27" s="29">
        <v>88</v>
      </c>
      <c r="G27" s="49">
        <v>-0.75</v>
      </c>
      <c r="H27" s="3">
        <v>312.39999999999998</v>
      </c>
      <c r="I27" s="186"/>
      <c r="J27" s="189"/>
      <c r="K27" s="192"/>
      <c r="L27" s="7"/>
      <c r="M27" s="57">
        <v>24</v>
      </c>
      <c r="N27" s="66">
        <v>11.7</v>
      </c>
      <c r="O27" s="43">
        <v>92</v>
      </c>
      <c r="P27" s="9">
        <v>100</v>
      </c>
      <c r="Q27" s="29">
        <v>1040</v>
      </c>
      <c r="R27" s="29">
        <v>96</v>
      </c>
      <c r="S27" s="49">
        <v>-0.45</v>
      </c>
      <c r="T27" s="3">
        <v>312.8</v>
      </c>
      <c r="U27" s="169"/>
      <c r="V27" s="189"/>
      <c r="W27" s="192"/>
      <c r="Y27" s="57">
        <v>24</v>
      </c>
      <c r="Z27" s="66">
        <v>11.7</v>
      </c>
      <c r="AA27" s="43">
        <v>95</v>
      </c>
      <c r="AB27" s="9">
        <v>100</v>
      </c>
      <c r="AC27" s="29">
        <v>1050</v>
      </c>
      <c r="AD27" s="29">
        <v>96</v>
      </c>
      <c r="AE27" s="49">
        <v>-0.38</v>
      </c>
      <c r="AF27" s="3">
        <v>315.2</v>
      </c>
      <c r="AG27" s="169"/>
      <c r="AH27" s="189"/>
      <c r="AI27" s="192"/>
    </row>
    <row r="28" spans="1:35" x14ac:dyDescent="0.25">
      <c r="A28" s="57">
        <v>25</v>
      </c>
      <c r="B28" s="39">
        <v>11.7</v>
      </c>
      <c r="C28" s="43">
        <v>97</v>
      </c>
      <c r="D28" s="9">
        <v>125</v>
      </c>
      <c r="E28" s="29">
        <v>1320</v>
      </c>
      <c r="F28" s="29">
        <v>140</v>
      </c>
      <c r="G28" s="49">
        <v>-1.1000000000000001</v>
      </c>
      <c r="H28" s="3">
        <v>315</v>
      </c>
      <c r="I28" s="186"/>
      <c r="J28" s="189"/>
      <c r="K28" s="192"/>
      <c r="L28" s="7"/>
      <c r="M28" s="57">
        <v>25</v>
      </c>
      <c r="N28" s="66">
        <v>11.7</v>
      </c>
      <c r="O28" s="43">
        <v>96</v>
      </c>
      <c r="P28" s="9">
        <v>125</v>
      </c>
      <c r="Q28" s="29">
        <v>1350</v>
      </c>
      <c r="R28" s="29">
        <v>128</v>
      </c>
      <c r="S28" s="49">
        <v>-0.75</v>
      </c>
      <c r="T28" s="3">
        <v>315.5</v>
      </c>
      <c r="U28" s="169"/>
      <c r="V28" s="189"/>
      <c r="W28" s="192"/>
      <c r="Y28" s="57">
        <v>25</v>
      </c>
      <c r="Z28" s="66">
        <v>11.7</v>
      </c>
      <c r="AA28" s="43">
        <v>99</v>
      </c>
      <c r="AB28" s="9">
        <v>125</v>
      </c>
      <c r="AC28" s="29">
        <v>1320</v>
      </c>
      <c r="AD28" s="29">
        <v>160</v>
      </c>
      <c r="AE28" s="49">
        <v>-0.63</v>
      </c>
      <c r="AF28" s="3">
        <v>318.10000000000002</v>
      </c>
      <c r="AG28" s="169"/>
      <c r="AH28" s="189"/>
      <c r="AI28" s="192"/>
    </row>
    <row r="29" spans="1:35" x14ac:dyDescent="0.25">
      <c r="A29" s="57">
        <v>26</v>
      </c>
      <c r="B29" s="39">
        <v>11.7</v>
      </c>
      <c r="C29" s="43">
        <v>100</v>
      </c>
      <c r="D29" s="9">
        <v>150</v>
      </c>
      <c r="E29" s="29">
        <v>1620</v>
      </c>
      <c r="F29" s="29">
        <v>160</v>
      </c>
      <c r="G29" s="49">
        <v>-1.1000000000000001</v>
      </c>
      <c r="H29" s="3">
        <v>317.7</v>
      </c>
      <c r="I29" s="186"/>
      <c r="J29" s="189"/>
      <c r="K29" s="192"/>
      <c r="L29" s="7"/>
      <c r="M29" s="57">
        <v>26</v>
      </c>
      <c r="N29" s="66">
        <v>11.7</v>
      </c>
      <c r="O29" s="43">
        <v>100</v>
      </c>
      <c r="P29" s="9">
        <v>150</v>
      </c>
      <c r="Q29" s="29">
        <v>1600</v>
      </c>
      <c r="R29" s="29">
        <v>220</v>
      </c>
      <c r="S29" s="49">
        <v>-0.75</v>
      </c>
      <c r="T29" s="3">
        <v>318.39999999999998</v>
      </c>
      <c r="U29" s="169"/>
      <c r="V29" s="189"/>
      <c r="W29" s="192"/>
      <c r="Y29" s="57">
        <v>26</v>
      </c>
      <c r="Z29" s="66">
        <v>11.7</v>
      </c>
      <c r="AA29" s="43">
        <v>100</v>
      </c>
      <c r="AB29" s="9">
        <v>150</v>
      </c>
      <c r="AC29" s="29">
        <v>1640</v>
      </c>
      <c r="AD29" s="29">
        <v>180</v>
      </c>
      <c r="AE29" s="49">
        <v>-0.67</v>
      </c>
      <c r="AF29" s="3">
        <v>320.89999999999998</v>
      </c>
      <c r="AG29" s="169"/>
      <c r="AH29" s="189"/>
      <c r="AI29" s="192"/>
    </row>
    <row r="30" spans="1:35" x14ac:dyDescent="0.25">
      <c r="A30" s="57">
        <v>27</v>
      </c>
      <c r="B30" s="39">
        <v>11.7</v>
      </c>
      <c r="C30" s="43">
        <v>101</v>
      </c>
      <c r="D30" s="9">
        <v>175</v>
      </c>
      <c r="E30" s="29">
        <v>1920</v>
      </c>
      <c r="F30" s="29">
        <v>180</v>
      </c>
      <c r="G30" s="49">
        <v>-0.9</v>
      </c>
      <c r="H30" s="3">
        <v>320</v>
      </c>
      <c r="I30" s="186"/>
      <c r="J30" s="189"/>
      <c r="K30" s="192"/>
      <c r="L30" s="7"/>
      <c r="M30" s="57">
        <v>27</v>
      </c>
      <c r="N30" s="66">
        <v>11.7</v>
      </c>
      <c r="O30" s="43">
        <v>100</v>
      </c>
      <c r="P30" s="9">
        <v>175</v>
      </c>
      <c r="Q30" s="29">
        <v>1900</v>
      </c>
      <c r="R30" s="29">
        <v>240</v>
      </c>
      <c r="S30" s="49">
        <v>-0.62</v>
      </c>
      <c r="T30" s="3">
        <v>320.8</v>
      </c>
      <c r="U30" s="169"/>
      <c r="V30" s="189"/>
      <c r="W30" s="192"/>
      <c r="Y30" s="57">
        <v>27</v>
      </c>
      <c r="Z30" s="66">
        <v>11.7</v>
      </c>
      <c r="AA30" s="43">
        <v>102</v>
      </c>
      <c r="AB30" s="9">
        <v>175</v>
      </c>
      <c r="AC30" s="29">
        <v>1940</v>
      </c>
      <c r="AD30" s="29">
        <v>200</v>
      </c>
      <c r="AE30" s="49">
        <v>-0.67</v>
      </c>
      <c r="AF30" s="3">
        <v>323.2</v>
      </c>
      <c r="AG30" s="169"/>
      <c r="AH30" s="189"/>
      <c r="AI30" s="192"/>
    </row>
    <row r="31" spans="1:35" x14ac:dyDescent="0.25">
      <c r="A31" s="57">
        <v>28</v>
      </c>
      <c r="B31" s="39">
        <v>11.7</v>
      </c>
      <c r="C31" s="43">
        <v>103</v>
      </c>
      <c r="D31" s="9">
        <v>200</v>
      </c>
      <c r="E31" s="29">
        <v>2220</v>
      </c>
      <c r="F31" s="29">
        <v>220</v>
      </c>
      <c r="G31" s="49">
        <v>-0.65</v>
      </c>
      <c r="H31" s="3">
        <v>322.5</v>
      </c>
      <c r="I31" s="186"/>
      <c r="J31" s="189"/>
      <c r="K31" s="192"/>
      <c r="L31" s="7"/>
      <c r="M31" s="57">
        <v>28</v>
      </c>
      <c r="N31" s="66">
        <v>11.7</v>
      </c>
      <c r="O31" s="43">
        <v>102</v>
      </c>
      <c r="P31" s="9">
        <v>200</v>
      </c>
      <c r="Q31" s="29">
        <v>2200</v>
      </c>
      <c r="R31" s="29">
        <v>260</v>
      </c>
      <c r="S31" s="49">
        <v>-0.4</v>
      </c>
      <c r="T31" s="3">
        <v>323</v>
      </c>
      <c r="U31" s="169"/>
      <c r="V31" s="189"/>
      <c r="W31" s="192"/>
      <c r="Y31" s="57">
        <v>28</v>
      </c>
      <c r="Z31" s="66">
        <v>11.7</v>
      </c>
      <c r="AA31" s="43">
        <v>106</v>
      </c>
      <c r="AB31" s="9">
        <v>200</v>
      </c>
      <c r="AC31" s="29">
        <v>2240</v>
      </c>
      <c r="AD31" s="29">
        <v>220</v>
      </c>
      <c r="AE31" s="49">
        <v>-0.6</v>
      </c>
      <c r="AF31" s="3">
        <v>325.5</v>
      </c>
      <c r="AG31" s="169"/>
      <c r="AH31" s="189"/>
      <c r="AI31" s="192"/>
    </row>
    <row r="32" spans="1:35" x14ac:dyDescent="0.25">
      <c r="A32" s="57">
        <v>29</v>
      </c>
      <c r="B32" s="39">
        <v>11.7</v>
      </c>
      <c r="C32" s="43">
        <v>106</v>
      </c>
      <c r="D32" s="9">
        <v>225</v>
      </c>
      <c r="E32" s="29">
        <v>2540</v>
      </c>
      <c r="F32" s="29">
        <v>240</v>
      </c>
      <c r="G32" s="49">
        <v>-0.26</v>
      </c>
      <c r="H32" s="3">
        <v>324.8</v>
      </c>
      <c r="I32" s="186"/>
      <c r="J32" s="189"/>
      <c r="K32" s="192"/>
      <c r="L32" s="7"/>
      <c r="M32" s="57">
        <v>29</v>
      </c>
      <c r="N32" s="66">
        <v>11.7</v>
      </c>
      <c r="O32" s="43">
        <v>105</v>
      </c>
      <c r="P32" s="9">
        <v>225</v>
      </c>
      <c r="Q32" s="29">
        <v>2520</v>
      </c>
      <c r="R32" s="29">
        <v>280</v>
      </c>
      <c r="S32" s="49">
        <v>-0.17</v>
      </c>
      <c r="T32" s="3">
        <v>325</v>
      </c>
      <c r="U32" s="169"/>
      <c r="V32" s="189"/>
      <c r="W32" s="192"/>
      <c r="Y32" s="57">
        <v>29</v>
      </c>
      <c r="Z32" s="66">
        <v>11.7</v>
      </c>
      <c r="AA32" s="43">
        <v>110</v>
      </c>
      <c r="AB32" s="9">
        <v>225</v>
      </c>
      <c r="AC32" s="29">
        <v>2540</v>
      </c>
      <c r="AD32" s="29">
        <v>260</v>
      </c>
      <c r="AE32" s="49">
        <v>-0.48</v>
      </c>
      <c r="AF32" s="3">
        <v>327.5</v>
      </c>
      <c r="AG32" s="169"/>
      <c r="AH32" s="189"/>
      <c r="AI32" s="192"/>
    </row>
    <row r="33" spans="1:37" ht="15.75" thickBot="1" x14ac:dyDescent="0.3">
      <c r="A33" s="58">
        <v>30</v>
      </c>
      <c r="B33" s="40">
        <v>11.7</v>
      </c>
      <c r="C33" s="44">
        <v>108</v>
      </c>
      <c r="D33" s="47">
        <v>250</v>
      </c>
      <c r="E33" s="30">
        <v>2820</v>
      </c>
      <c r="F33" s="30">
        <v>260</v>
      </c>
      <c r="G33" s="50">
        <v>0.15</v>
      </c>
      <c r="H33" s="4">
        <v>326.7</v>
      </c>
      <c r="I33" s="187"/>
      <c r="J33" s="190"/>
      <c r="K33" s="193"/>
      <c r="L33" s="7"/>
      <c r="M33" s="58">
        <v>30</v>
      </c>
      <c r="N33" s="67">
        <v>11.7</v>
      </c>
      <c r="O33" s="44">
        <v>109</v>
      </c>
      <c r="P33" s="47">
        <v>250</v>
      </c>
      <c r="Q33" s="30">
        <v>2820</v>
      </c>
      <c r="R33" s="30">
        <v>300</v>
      </c>
      <c r="S33" s="50">
        <v>0.17</v>
      </c>
      <c r="T33" s="4">
        <v>326.89999999999998</v>
      </c>
      <c r="U33" s="174"/>
      <c r="V33" s="190"/>
      <c r="W33" s="193"/>
      <c r="Y33" s="58">
        <v>30</v>
      </c>
      <c r="Z33" s="67">
        <v>11.7</v>
      </c>
      <c r="AA33" s="44">
        <v>110</v>
      </c>
      <c r="AB33" s="47">
        <v>250</v>
      </c>
      <c r="AC33" s="30">
        <v>2840</v>
      </c>
      <c r="AD33" s="30">
        <v>280</v>
      </c>
      <c r="AE33" s="50">
        <v>-0.25</v>
      </c>
      <c r="AF33" s="4">
        <v>329.3</v>
      </c>
      <c r="AG33" s="174"/>
      <c r="AH33" s="190"/>
      <c r="AI33" s="193"/>
    </row>
    <row r="34" spans="1:37" x14ac:dyDescent="0.25">
      <c r="B34" s="70">
        <v>11.7</v>
      </c>
      <c r="C34" s="71">
        <v>81</v>
      </c>
      <c r="L34" s="7"/>
      <c r="M34" s="7"/>
      <c r="N34" s="70">
        <v>11.7</v>
      </c>
      <c r="O34" s="71">
        <v>81</v>
      </c>
      <c r="Q34" s="198" t="s">
        <v>9</v>
      </c>
      <c r="R34" s="198"/>
      <c r="S34" t="s">
        <v>11</v>
      </c>
      <c r="T34" t="s">
        <v>10</v>
      </c>
      <c r="W34" s="34" t="s">
        <v>12</v>
      </c>
      <c r="X34" s="17"/>
      <c r="Y34" s="18"/>
      <c r="Z34" s="70">
        <v>11.7</v>
      </c>
      <c r="AA34" s="71">
        <v>81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 spans="1:37" x14ac:dyDescent="0.25">
      <c r="B35" s="184" t="s">
        <v>41</v>
      </c>
      <c r="C35" s="184"/>
      <c r="L35" s="7"/>
      <c r="M35" s="7"/>
      <c r="N35" s="184" t="s">
        <v>41</v>
      </c>
      <c r="O35" s="184"/>
      <c r="X35" s="19"/>
      <c r="Y35" s="19"/>
      <c r="Z35" s="184" t="s">
        <v>41</v>
      </c>
      <c r="AA35" s="184"/>
    </row>
    <row r="36" spans="1:37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X36" s="19"/>
      <c r="Y36" s="19"/>
      <c r="Z36" s="19"/>
    </row>
    <row r="37" spans="1:37" x14ac:dyDescent="0.25">
      <c r="B37" s="18"/>
      <c r="C37" s="19"/>
      <c r="D37" s="6"/>
      <c r="E37" s="16"/>
      <c r="F37" s="16"/>
      <c r="G37" s="176" t="s">
        <v>4</v>
      </c>
      <c r="H37" s="201"/>
      <c r="L37" s="7"/>
      <c r="N37" s="18"/>
      <c r="O37" s="19"/>
      <c r="P37" s="6"/>
      <c r="Q37" s="16"/>
      <c r="R37" s="16"/>
      <c r="S37" s="176" t="s">
        <v>4</v>
      </c>
      <c r="T37" s="201"/>
      <c r="X37" s="19"/>
      <c r="Y37" s="19"/>
      <c r="Z37" s="18"/>
      <c r="AA37" s="19"/>
      <c r="AB37" s="6"/>
      <c r="AC37" s="16"/>
      <c r="AD37" s="16"/>
      <c r="AE37" s="176" t="s">
        <v>4</v>
      </c>
      <c r="AF37" s="201"/>
    </row>
    <row r="38" spans="1:37" ht="15.75" thickBot="1" x14ac:dyDescent="0.3">
      <c r="B38" s="13" t="s">
        <v>5</v>
      </c>
      <c r="C38" s="13" t="s">
        <v>71</v>
      </c>
      <c r="D38" s="13" t="s">
        <v>72</v>
      </c>
      <c r="E38" s="13" t="s">
        <v>73</v>
      </c>
      <c r="F38" s="13" t="s">
        <v>74</v>
      </c>
      <c r="G38" s="1" t="s">
        <v>2</v>
      </c>
      <c r="H38" s="1" t="s">
        <v>3</v>
      </c>
      <c r="L38" s="7"/>
      <c r="N38" s="13" t="s">
        <v>5</v>
      </c>
      <c r="O38" s="13" t="s">
        <v>78</v>
      </c>
      <c r="P38" s="13" t="s">
        <v>79</v>
      </c>
      <c r="Q38" s="13" t="s">
        <v>80</v>
      </c>
      <c r="R38" s="13" t="s">
        <v>81</v>
      </c>
      <c r="S38" s="1" t="s">
        <v>2</v>
      </c>
      <c r="T38" s="1" t="s">
        <v>3</v>
      </c>
      <c r="Z38" s="13" t="s">
        <v>5</v>
      </c>
      <c r="AA38" s="13" t="s">
        <v>97</v>
      </c>
      <c r="AB38" s="13" t="s">
        <v>98</v>
      </c>
      <c r="AC38" s="13" t="s">
        <v>99</v>
      </c>
      <c r="AD38" s="13" t="s">
        <v>103</v>
      </c>
      <c r="AE38" s="1" t="s">
        <v>2</v>
      </c>
      <c r="AF38" s="1" t="s">
        <v>3</v>
      </c>
    </row>
    <row r="39" spans="1:37" x14ac:dyDescent="0.25">
      <c r="B39" s="21">
        <v>25</v>
      </c>
      <c r="C39" s="26">
        <v>148</v>
      </c>
      <c r="D39" s="27">
        <v>148</v>
      </c>
      <c r="E39" s="27">
        <v>148</v>
      </c>
      <c r="F39" s="93">
        <f>AVERAGE(C39:E39)</f>
        <v>148</v>
      </c>
      <c r="G39" s="168" t="s">
        <v>75</v>
      </c>
      <c r="H39" s="170">
        <v>0.16</v>
      </c>
      <c r="L39" s="16"/>
      <c r="N39" s="21">
        <v>25</v>
      </c>
      <c r="O39" s="27">
        <v>32</v>
      </c>
      <c r="P39" s="27">
        <v>34</v>
      </c>
      <c r="Q39" s="27">
        <v>28</v>
      </c>
      <c r="R39" s="93">
        <f>AVERAGE(O39:Q39)</f>
        <v>31.333333333333332</v>
      </c>
      <c r="S39" s="168" t="s">
        <v>75</v>
      </c>
      <c r="T39" s="170">
        <v>0.16</v>
      </c>
      <c r="Z39" s="21">
        <v>25</v>
      </c>
      <c r="AA39" s="48">
        <v>-0.1</v>
      </c>
      <c r="AB39" s="48">
        <v>0</v>
      </c>
      <c r="AC39" s="48">
        <v>0.09</v>
      </c>
      <c r="AD39" s="111">
        <f>AVERAGE(AA39:AC39)</f>
        <v>-3.3333333333333361E-3</v>
      </c>
      <c r="AE39" s="168" t="s">
        <v>75</v>
      </c>
      <c r="AF39" s="170">
        <v>0.16</v>
      </c>
    </row>
    <row r="40" spans="1:37" x14ac:dyDescent="0.25">
      <c r="B40" s="8">
        <v>50</v>
      </c>
      <c r="C40" s="28">
        <v>444</v>
      </c>
      <c r="D40" s="29">
        <v>444</v>
      </c>
      <c r="E40" s="29">
        <v>460</v>
      </c>
      <c r="F40" s="94">
        <f t="shared" ref="F40:F68" si="0">AVERAGE(C40:E40)</f>
        <v>449.33333333333331</v>
      </c>
      <c r="G40" s="169"/>
      <c r="H40" s="167"/>
      <c r="N40" s="8">
        <v>50</v>
      </c>
      <c r="O40" s="29">
        <v>88</v>
      </c>
      <c r="P40" s="29">
        <v>92</v>
      </c>
      <c r="Q40" s="29">
        <v>84</v>
      </c>
      <c r="R40" s="94">
        <f t="shared" ref="R40:R68" si="1">AVERAGE(O40:Q40)</f>
        <v>88</v>
      </c>
      <c r="S40" s="169"/>
      <c r="T40" s="167"/>
      <c r="Z40" s="8">
        <v>50</v>
      </c>
      <c r="AA40" s="49">
        <v>-0.5</v>
      </c>
      <c r="AB40" s="49">
        <v>-0.2</v>
      </c>
      <c r="AC40" s="49">
        <v>-7.0000000000000007E-2</v>
      </c>
      <c r="AD40" s="112">
        <f t="shared" ref="AD40:AD68" si="2">AVERAGE(AA40:AC40)</f>
        <v>-0.25666666666666665</v>
      </c>
      <c r="AE40" s="169"/>
      <c r="AF40" s="167"/>
    </row>
    <row r="41" spans="1:37" x14ac:dyDescent="0.25">
      <c r="B41" s="8">
        <v>75</v>
      </c>
      <c r="C41" s="28">
        <v>744</v>
      </c>
      <c r="D41" s="29">
        <v>744</v>
      </c>
      <c r="E41" s="29">
        <v>776</v>
      </c>
      <c r="F41" s="94">
        <f t="shared" si="0"/>
        <v>754.66666666666663</v>
      </c>
      <c r="G41" s="169"/>
      <c r="H41" s="167"/>
      <c r="N41" s="8">
        <v>75</v>
      </c>
      <c r="O41" s="29">
        <v>152</v>
      </c>
      <c r="P41" s="29">
        <v>152</v>
      </c>
      <c r="Q41" s="29">
        <v>144</v>
      </c>
      <c r="R41" s="94">
        <f t="shared" si="1"/>
        <v>149.33333333333334</v>
      </c>
      <c r="S41" s="169"/>
      <c r="T41" s="167"/>
      <c r="Z41" s="8">
        <v>75</v>
      </c>
      <c r="AA41" s="49">
        <v>-0.85</v>
      </c>
      <c r="AB41" s="49">
        <v>-0.4</v>
      </c>
      <c r="AC41" s="49">
        <v>-0.3</v>
      </c>
      <c r="AD41" s="112">
        <f t="shared" si="2"/>
        <v>-0.51666666666666672</v>
      </c>
      <c r="AE41" s="169"/>
      <c r="AF41" s="167"/>
    </row>
    <row r="42" spans="1:37" x14ac:dyDescent="0.25">
      <c r="B42" s="8">
        <v>100</v>
      </c>
      <c r="C42" s="28">
        <v>1060</v>
      </c>
      <c r="D42" s="29">
        <v>1060</v>
      </c>
      <c r="E42" s="29">
        <v>1090</v>
      </c>
      <c r="F42" s="94">
        <f t="shared" si="0"/>
        <v>1070</v>
      </c>
      <c r="G42" s="169"/>
      <c r="H42" s="167"/>
      <c r="N42" s="8">
        <v>100</v>
      </c>
      <c r="O42" s="29">
        <v>200</v>
      </c>
      <c r="P42" s="29">
        <v>216</v>
      </c>
      <c r="Q42" s="29">
        <v>200</v>
      </c>
      <c r="R42" s="94">
        <f t="shared" si="1"/>
        <v>205.33333333333334</v>
      </c>
      <c r="S42" s="169"/>
      <c r="T42" s="167"/>
      <c r="Z42" s="8">
        <v>100</v>
      </c>
      <c r="AA42" s="49">
        <v>-1.05</v>
      </c>
      <c r="AB42" s="49">
        <v>-0.55000000000000004</v>
      </c>
      <c r="AC42" s="49">
        <v>-0.5</v>
      </c>
      <c r="AD42" s="112">
        <f t="shared" si="2"/>
        <v>-0.70000000000000007</v>
      </c>
      <c r="AE42" s="169"/>
      <c r="AF42" s="167"/>
    </row>
    <row r="43" spans="1:37" x14ac:dyDescent="0.25">
      <c r="B43" s="8">
        <v>125</v>
      </c>
      <c r="C43" s="28">
        <v>1340</v>
      </c>
      <c r="D43" s="29">
        <v>1340</v>
      </c>
      <c r="E43" s="29">
        <v>1400</v>
      </c>
      <c r="F43" s="94">
        <f t="shared" si="0"/>
        <v>1360</v>
      </c>
      <c r="G43" s="169"/>
      <c r="H43" s="167"/>
      <c r="N43" s="8">
        <v>125</v>
      </c>
      <c r="O43" s="29">
        <v>280</v>
      </c>
      <c r="P43" s="29">
        <v>300</v>
      </c>
      <c r="Q43" s="29">
        <v>280</v>
      </c>
      <c r="R43" s="94">
        <f t="shared" si="1"/>
        <v>286.66666666666669</v>
      </c>
      <c r="S43" s="169"/>
      <c r="T43" s="167"/>
      <c r="Z43" s="8">
        <v>125</v>
      </c>
      <c r="AA43" s="49">
        <v>-1.87</v>
      </c>
      <c r="AB43" s="49">
        <v>-1.1499999999999999</v>
      </c>
      <c r="AC43" s="49">
        <v>-1</v>
      </c>
      <c r="AD43" s="112">
        <f t="shared" si="2"/>
        <v>-1.3399999999999999</v>
      </c>
      <c r="AE43" s="169"/>
      <c r="AF43" s="167"/>
    </row>
    <row r="44" spans="1:37" x14ac:dyDescent="0.25">
      <c r="B44" s="8">
        <v>150</v>
      </c>
      <c r="C44" s="28">
        <v>1660</v>
      </c>
      <c r="D44" s="29">
        <v>1640</v>
      </c>
      <c r="E44" s="29">
        <v>1720</v>
      </c>
      <c r="F44" s="94">
        <f t="shared" si="0"/>
        <v>1673.3333333333333</v>
      </c>
      <c r="G44" s="169"/>
      <c r="H44" s="167"/>
      <c r="N44" s="8">
        <v>150</v>
      </c>
      <c r="O44" s="29">
        <v>320</v>
      </c>
      <c r="P44" s="29">
        <v>340</v>
      </c>
      <c r="Q44" s="29">
        <v>320</v>
      </c>
      <c r="R44" s="94">
        <f t="shared" si="1"/>
        <v>326.66666666666669</v>
      </c>
      <c r="S44" s="169"/>
      <c r="T44" s="167"/>
      <c r="Z44" s="8">
        <v>150</v>
      </c>
      <c r="AA44" s="49">
        <v>-1.7</v>
      </c>
      <c r="AB44" s="49">
        <v>-1</v>
      </c>
      <c r="AC44" s="49">
        <v>-1</v>
      </c>
      <c r="AD44" s="112">
        <f t="shared" si="2"/>
        <v>-1.2333333333333334</v>
      </c>
      <c r="AE44" s="169"/>
      <c r="AF44" s="167"/>
    </row>
    <row r="45" spans="1:37" x14ac:dyDescent="0.25">
      <c r="B45" s="8">
        <v>175</v>
      </c>
      <c r="C45" s="28">
        <v>1980</v>
      </c>
      <c r="D45" s="29">
        <v>1960</v>
      </c>
      <c r="E45" s="29">
        <v>2020</v>
      </c>
      <c r="F45" s="94">
        <f t="shared" si="0"/>
        <v>1986.6666666666667</v>
      </c>
      <c r="G45" s="169"/>
      <c r="H45" s="167"/>
      <c r="N45" s="8">
        <v>175</v>
      </c>
      <c r="O45" s="29">
        <v>400</v>
      </c>
      <c r="P45" s="29">
        <v>400</v>
      </c>
      <c r="Q45" s="29">
        <v>380</v>
      </c>
      <c r="R45" s="94">
        <f t="shared" si="1"/>
        <v>393.33333333333331</v>
      </c>
      <c r="S45" s="169"/>
      <c r="T45" s="167"/>
      <c r="Z45" s="8">
        <v>175</v>
      </c>
      <c r="AA45" s="49">
        <v>-1.3</v>
      </c>
      <c r="AB45" s="49">
        <v>-0.7</v>
      </c>
      <c r="AC45" s="49">
        <v>-0.95</v>
      </c>
      <c r="AD45" s="112">
        <f t="shared" si="2"/>
        <v>-0.98333333333333339</v>
      </c>
      <c r="AE45" s="169"/>
      <c r="AF45" s="167"/>
    </row>
    <row r="46" spans="1:37" x14ac:dyDescent="0.25">
      <c r="B46" s="8">
        <v>200</v>
      </c>
      <c r="C46" s="28">
        <v>2260</v>
      </c>
      <c r="D46" s="29">
        <v>2280</v>
      </c>
      <c r="E46" s="29">
        <v>2320</v>
      </c>
      <c r="F46" s="94">
        <f t="shared" si="0"/>
        <v>2286.6666666666665</v>
      </c>
      <c r="G46" s="169"/>
      <c r="H46" s="167"/>
      <c r="N46" s="8">
        <v>200</v>
      </c>
      <c r="O46" s="29">
        <v>420</v>
      </c>
      <c r="P46" s="29">
        <v>460</v>
      </c>
      <c r="Q46" s="29">
        <v>440</v>
      </c>
      <c r="R46" s="94">
        <f t="shared" si="1"/>
        <v>440</v>
      </c>
      <c r="S46" s="169"/>
      <c r="T46" s="167"/>
      <c r="Z46" s="8">
        <v>200</v>
      </c>
      <c r="AA46" s="49">
        <v>-0.7</v>
      </c>
      <c r="AB46" s="49">
        <v>-0.3</v>
      </c>
      <c r="AC46" s="49">
        <v>-0.78</v>
      </c>
      <c r="AD46" s="112">
        <f t="shared" si="2"/>
        <v>-0.59333333333333338</v>
      </c>
      <c r="AE46" s="169"/>
      <c r="AF46" s="167"/>
    </row>
    <row r="47" spans="1:37" x14ac:dyDescent="0.25">
      <c r="B47" s="9">
        <v>225</v>
      </c>
      <c r="C47" s="28">
        <v>2580</v>
      </c>
      <c r="D47" s="29">
        <v>2600</v>
      </c>
      <c r="E47" s="29">
        <v>2640</v>
      </c>
      <c r="F47" s="94">
        <f t="shared" si="0"/>
        <v>2606.6666666666665</v>
      </c>
      <c r="G47" s="169"/>
      <c r="H47" s="167"/>
      <c r="N47" s="9">
        <v>225</v>
      </c>
      <c r="O47" s="29">
        <v>480</v>
      </c>
      <c r="P47" s="29">
        <v>520</v>
      </c>
      <c r="Q47" s="29">
        <v>500</v>
      </c>
      <c r="R47" s="94">
        <f t="shared" si="1"/>
        <v>500</v>
      </c>
      <c r="S47" s="169"/>
      <c r="T47" s="167"/>
      <c r="Z47" s="9">
        <v>225</v>
      </c>
      <c r="AA47" s="49">
        <v>0.02</v>
      </c>
      <c r="AB47" s="49">
        <v>0.3</v>
      </c>
      <c r="AC47" s="49">
        <v>-0.5</v>
      </c>
      <c r="AD47" s="112">
        <f t="shared" si="2"/>
        <v>-0.06</v>
      </c>
      <c r="AE47" s="169"/>
      <c r="AF47" s="167"/>
    </row>
    <row r="48" spans="1:37" ht="15.75" thickBot="1" x14ac:dyDescent="0.3">
      <c r="B48" s="95">
        <v>250</v>
      </c>
      <c r="C48" s="32">
        <v>2880</v>
      </c>
      <c r="D48" s="30">
        <v>2880</v>
      </c>
      <c r="E48" s="30">
        <v>2940</v>
      </c>
      <c r="F48" s="96">
        <f t="shared" si="0"/>
        <v>2900</v>
      </c>
      <c r="G48" s="174"/>
      <c r="H48" s="175"/>
      <c r="N48" s="95">
        <v>250</v>
      </c>
      <c r="O48" s="33">
        <v>540</v>
      </c>
      <c r="P48" s="30">
        <v>560</v>
      </c>
      <c r="Q48" s="30">
        <v>560</v>
      </c>
      <c r="R48" s="96">
        <f t="shared" si="1"/>
        <v>553.33333333333337</v>
      </c>
      <c r="S48" s="174"/>
      <c r="T48" s="175"/>
      <c r="Z48" s="95">
        <v>250</v>
      </c>
      <c r="AA48" s="52">
        <v>0.95</v>
      </c>
      <c r="AB48" s="50">
        <v>0.9</v>
      </c>
      <c r="AC48" s="50">
        <v>-0.1</v>
      </c>
      <c r="AD48" s="113">
        <f t="shared" si="2"/>
        <v>0.58333333333333337</v>
      </c>
      <c r="AE48" s="174"/>
      <c r="AF48" s="175"/>
    </row>
    <row r="49" spans="2:32" x14ac:dyDescent="0.25">
      <c r="B49" s="21">
        <v>25</v>
      </c>
      <c r="C49" s="27">
        <v>146</v>
      </c>
      <c r="D49" s="31">
        <v>144</v>
      </c>
      <c r="E49" s="31">
        <v>144</v>
      </c>
      <c r="F49" s="93">
        <f t="shared" si="0"/>
        <v>144.66666666666666</v>
      </c>
      <c r="G49" s="169" t="s">
        <v>76</v>
      </c>
      <c r="H49" s="167">
        <v>0.12</v>
      </c>
      <c r="N49" s="21">
        <v>25</v>
      </c>
      <c r="O49" s="27">
        <v>20</v>
      </c>
      <c r="P49" s="31">
        <v>24</v>
      </c>
      <c r="Q49" s="31">
        <v>26</v>
      </c>
      <c r="R49" s="93">
        <f t="shared" si="1"/>
        <v>23.333333333333332</v>
      </c>
      <c r="S49" s="169" t="s">
        <v>76</v>
      </c>
      <c r="T49" s="167">
        <v>0.12</v>
      </c>
      <c r="Z49" s="21">
        <v>25</v>
      </c>
      <c r="AA49" s="53">
        <v>0</v>
      </c>
      <c r="AB49" s="51">
        <v>0.05</v>
      </c>
      <c r="AC49" s="51">
        <v>0.09</v>
      </c>
      <c r="AD49" s="114">
        <f t="shared" si="2"/>
        <v>4.6666666666666669E-2</v>
      </c>
      <c r="AE49" s="169" t="s">
        <v>76</v>
      </c>
      <c r="AF49" s="167">
        <v>0.12</v>
      </c>
    </row>
    <row r="50" spans="2:32" x14ac:dyDescent="0.25">
      <c r="B50" s="8">
        <v>50</v>
      </c>
      <c r="C50" s="29">
        <v>440</v>
      </c>
      <c r="D50" s="29">
        <v>436</v>
      </c>
      <c r="E50" s="29">
        <v>448</v>
      </c>
      <c r="F50" s="94">
        <f t="shared" si="0"/>
        <v>441.33333333333331</v>
      </c>
      <c r="G50" s="169"/>
      <c r="H50" s="167"/>
      <c r="N50" s="8">
        <v>50</v>
      </c>
      <c r="O50" s="29">
        <v>56</v>
      </c>
      <c r="P50" s="29">
        <v>64</v>
      </c>
      <c r="Q50" s="29">
        <v>68</v>
      </c>
      <c r="R50" s="94">
        <f t="shared" si="1"/>
        <v>62.666666666666664</v>
      </c>
      <c r="S50" s="169"/>
      <c r="T50" s="167"/>
      <c r="Z50" s="8">
        <v>50</v>
      </c>
      <c r="AA50" s="49">
        <v>-0.15</v>
      </c>
      <c r="AB50" s="49">
        <v>-0.15</v>
      </c>
      <c r="AC50" s="49">
        <v>-0.05</v>
      </c>
      <c r="AD50" s="112">
        <f t="shared" si="2"/>
        <v>-0.11666666666666665</v>
      </c>
      <c r="AE50" s="169"/>
      <c r="AF50" s="167"/>
    </row>
    <row r="51" spans="2:32" x14ac:dyDescent="0.25">
      <c r="B51" s="8">
        <v>75</v>
      </c>
      <c r="C51" s="29">
        <v>744</v>
      </c>
      <c r="D51" s="29">
        <v>744</v>
      </c>
      <c r="E51" s="29">
        <v>752</v>
      </c>
      <c r="F51" s="94">
        <f t="shared" si="0"/>
        <v>746.66666666666663</v>
      </c>
      <c r="G51" s="169"/>
      <c r="H51" s="167"/>
      <c r="N51" s="8">
        <v>75</v>
      </c>
      <c r="O51" s="29">
        <v>96</v>
      </c>
      <c r="P51" s="29">
        <v>104</v>
      </c>
      <c r="Q51" s="29">
        <v>112</v>
      </c>
      <c r="R51" s="94">
        <f t="shared" si="1"/>
        <v>104</v>
      </c>
      <c r="S51" s="169"/>
      <c r="T51" s="167"/>
      <c r="Z51" s="8">
        <v>75</v>
      </c>
      <c r="AA51" s="49">
        <v>-0.33</v>
      </c>
      <c r="AB51" s="49">
        <v>-0.3</v>
      </c>
      <c r="AC51" s="49">
        <v>-0.22</v>
      </c>
      <c r="AD51" s="112">
        <f t="shared" si="2"/>
        <v>-0.28333333333333333</v>
      </c>
      <c r="AE51" s="169"/>
      <c r="AF51" s="167"/>
    </row>
    <row r="52" spans="2:32" x14ac:dyDescent="0.25">
      <c r="B52" s="8">
        <v>100</v>
      </c>
      <c r="C52" s="29">
        <v>1050</v>
      </c>
      <c r="D52" s="29">
        <v>1050</v>
      </c>
      <c r="E52" s="29">
        <v>1060</v>
      </c>
      <c r="F52" s="94">
        <f t="shared" si="0"/>
        <v>1053.3333333333333</v>
      </c>
      <c r="G52" s="169"/>
      <c r="H52" s="167"/>
      <c r="N52" s="8">
        <v>100</v>
      </c>
      <c r="O52" s="29">
        <v>128</v>
      </c>
      <c r="P52" s="29">
        <v>144</v>
      </c>
      <c r="Q52" s="29">
        <v>160</v>
      </c>
      <c r="R52" s="94">
        <f t="shared" si="1"/>
        <v>144</v>
      </c>
      <c r="S52" s="169"/>
      <c r="T52" s="167"/>
      <c r="Z52" s="8">
        <v>100</v>
      </c>
      <c r="AA52" s="49">
        <v>-0.38</v>
      </c>
      <c r="AB52" s="49">
        <v>-0.43</v>
      </c>
      <c r="AC52" s="49">
        <v>-0.4</v>
      </c>
      <c r="AD52" s="112">
        <f t="shared" si="2"/>
        <v>-0.40333333333333332</v>
      </c>
      <c r="AE52" s="169"/>
      <c r="AF52" s="167"/>
    </row>
    <row r="53" spans="2:32" x14ac:dyDescent="0.25">
      <c r="B53" s="8">
        <v>125</v>
      </c>
      <c r="C53" s="29">
        <v>1340</v>
      </c>
      <c r="D53" s="29">
        <v>1320</v>
      </c>
      <c r="E53" s="29">
        <v>1360</v>
      </c>
      <c r="F53" s="94">
        <f t="shared" si="0"/>
        <v>1340</v>
      </c>
      <c r="G53" s="169"/>
      <c r="H53" s="167"/>
      <c r="N53" s="8">
        <v>125</v>
      </c>
      <c r="O53" s="29">
        <v>200</v>
      </c>
      <c r="P53" s="29">
        <v>220</v>
      </c>
      <c r="Q53" s="29">
        <v>220</v>
      </c>
      <c r="R53" s="94">
        <f t="shared" si="1"/>
        <v>213.33333333333334</v>
      </c>
      <c r="S53" s="169"/>
      <c r="T53" s="167"/>
      <c r="Z53" s="8">
        <v>125</v>
      </c>
      <c r="AA53" s="49">
        <v>-0.75</v>
      </c>
      <c r="AB53" s="49">
        <v>-0.8</v>
      </c>
      <c r="AC53" s="49">
        <v>-0.75</v>
      </c>
      <c r="AD53" s="112">
        <f t="shared" si="2"/>
        <v>-0.76666666666666661</v>
      </c>
      <c r="AE53" s="169"/>
      <c r="AF53" s="167"/>
    </row>
    <row r="54" spans="2:32" x14ac:dyDescent="0.25">
      <c r="B54" s="8">
        <v>150</v>
      </c>
      <c r="C54" s="29">
        <v>1620</v>
      </c>
      <c r="D54" s="29">
        <v>1620</v>
      </c>
      <c r="E54" s="29">
        <v>1680</v>
      </c>
      <c r="F54" s="94">
        <f t="shared" si="0"/>
        <v>1640</v>
      </c>
      <c r="G54" s="169"/>
      <c r="H54" s="167"/>
      <c r="N54" s="8">
        <v>150</v>
      </c>
      <c r="O54" s="29">
        <v>220</v>
      </c>
      <c r="P54" s="29">
        <v>260</v>
      </c>
      <c r="Q54" s="29">
        <v>260</v>
      </c>
      <c r="R54" s="94">
        <f t="shared" si="1"/>
        <v>246.66666666666666</v>
      </c>
      <c r="S54" s="169"/>
      <c r="T54" s="167"/>
      <c r="Z54" s="8">
        <v>150</v>
      </c>
      <c r="AA54" s="49">
        <v>-0.55000000000000004</v>
      </c>
      <c r="AB54" s="49">
        <v>-0.7</v>
      </c>
      <c r="AC54" s="49">
        <v>-0.75</v>
      </c>
      <c r="AD54" s="112">
        <f t="shared" si="2"/>
        <v>-0.66666666666666663</v>
      </c>
      <c r="AE54" s="169"/>
      <c r="AF54" s="167"/>
    </row>
    <row r="55" spans="2:32" x14ac:dyDescent="0.25">
      <c r="B55" s="8">
        <v>175</v>
      </c>
      <c r="C55" s="29">
        <v>1940</v>
      </c>
      <c r="D55" s="29">
        <v>1940</v>
      </c>
      <c r="E55" s="29">
        <v>1980</v>
      </c>
      <c r="F55" s="94">
        <f t="shared" si="0"/>
        <v>1953.3333333333333</v>
      </c>
      <c r="G55" s="169"/>
      <c r="H55" s="167"/>
      <c r="N55" s="8">
        <v>175</v>
      </c>
      <c r="O55" s="29">
        <v>240</v>
      </c>
      <c r="P55" s="29">
        <v>300</v>
      </c>
      <c r="Q55" s="29">
        <v>320</v>
      </c>
      <c r="R55" s="94">
        <f t="shared" si="1"/>
        <v>286.66666666666669</v>
      </c>
      <c r="S55" s="169"/>
      <c r="T55" s="167"/>
      <c r="Z55" s="8">
        <v>175</v>
      </c>
      <c r="AA55" s="49">
        <v>-0.18</v>
      </c>
      <c r="AB55" s="49">
        <v>-0.5</v>
      </c>
      <c r="AC55" s="49">
        <v>-0.67</v>
      </c>
      <c r="AD55" s="112">
        <f t="shared" si="2"/>
        <v>-0.45</v>
      </c>
      <c r="AE55" s="169"/>
      <c r="AF55" s="167"/>
    </row>
    <row r="56" spans="2:32" x14ac:dyDescent="0.25">
      <c r="B56" s="8">
        <v>200</v>
      </c>
      <c r="C56" s="29">
        <v>2240</v>
      </c>
      <c r="D56" s="29">
        <v>2260</v>
      </c>
      <c r="E56" s="29">
        <v>2280</v>
      </c>
      <c r="F56" s="94">
        <f t="shared" si="0"/>
        <v>2260</v>
      </c>
      <c r="G56" s="169"/>
      <c r="H56" s="167"/>
      <c r="N56" s="8">
        <v>200</v>
      </c>
      <c r="O56" s="29">
        <v>280</v>
      </c>
      <c r="P56" s="29">
        <v>320</v>
      </c>
      <c r="Q56" s="29">
        <v>360</v>
      </c>
      <c r="R56" s="94">
        <f t="shared" si="1"/>
        <v>320</v>
      </c>
      <c r="S56" s="169"/>
      <c r="T56" s="167"/>
      <c r="Z56" s="8">
        <v>200</v>
      </c>
      <c r="AA56" s="49">
        <v>0.3</v>
      </c>
      <c r="AB56" s="49">
        <v>-0.17</v>
      </c>
      <c r="AC56" s="49">
        <v>-0.52</v>
      </c>
      <c r="AD56" s="112">
        <f t="shared" si="2"/>
        <v>-0.13</v>
      </c>
      <c r="AE56" s="169"/>
      <c r="AF56" s="167"/>
    </row>
    <row r="57" spans="2:32" x14ac:dyDescent="0.25">
      <c r="B57" s="9">
        <v>225</v>
      </c>
      <c r="C57" s="29">
        <v>2560</v>
      </c>
      <c r="D57" s="29">
        <v>2540</v>
      </c>
      <c r="E57" s="29">
        <v>2580</v>
      </c>
      <c r="F57" s="94">
        <f t="shared" si="0"/>
        <v>2560</v>
      </c>
      <c r="G57" s="169"/>
      <c r="H57" s="167"/>
      <c r="N57" s="9">
        <v>225</v>
      </c>
      <c r="O57" s="29">
        <v>320</v>
      </c>
      <c r="P57" s="29">
        <v>360</v>
      </c>
      <c r="Q57" s="29">
        <v>400</v>
      </c>
      <c r="R57" s="94">
        <f t="shared" si="1"/>
        <v>360</v>
      </c>
      <c r="S57" s="169"/>
      <c r="T57" s="167"/>
      <c r="Z57" s="9">
        <v>225</v>
      </c>
      <c r="AA57" s="49">
        <v>0.9</v>
      </c>
      <c r="AB57" s="49">
        <v>0.2</v>
      </c>
      <c r="AC57" s="49">
        <v>-0.3</v>
      </c>
      <c r="AD57" s="112">
        <f t="shared" si="2"/>
        <v>0.26666666666666666</v>
      </c>
      <c r="AE57" s="169"/>
      <c r="AF57" s="167"/>
    </row>
    <row r="58" spans="2:32" ht="15.75" thickBot="1" x14ac:dyDescent="0.3">
      <c r="B58" s="95">
        <v>250</v>
      </c>
      <c r="C58" s="33">
        <v>2840</v>
      </c>
      <c r="D58" s="33">
        <v>2840</v>
      </c>
      <c r="E58" s="33">
        <v>2880</v>
      </c>
      <c r="F58" s="96">
        <f t="shared" si="0"/>
        <v>2853.3333333333335</v>
      </c>
      <c r="G58" s="169"/>
      <c r="H58" s="167"/>
      <c r="N58" s="95">
        <v>250</v>
      </c>
      <c r="O58" s="33">
        <v>340</v>
      </c>
      <c r="P58" s="33">
        <v>400</v>
      </c>
      <c r="Q58" s="33">
        <v>440</v>
      </c>
      <c r="R58" s="96">
        <f t="shared" si="1"/>
        <v>393.33333333333331</v>
      </c>
      <c r="S58" s="169"/>
      <c r="T58" s="167"/>
      <c r="Z58" s="95">
        <v>250</v>
      </c>
      <c r="AA58" s="52">
        <v>1.6</v>
      </c>
      <c r="AB58" s="52">
        <v>0.75</v>
      </c>
      <c r="AC58" s="52">
        <v>2.5000000000000001E-2</v>
      </c>
      <c r="AD58" s="115">
        <f t="shared" si="2"/>
        <v>0.79166666666666663</v>
      </c>
      <c r="AE58" s="169"/>
      <c r="AF58" s="167"/>
    </row>
    <row r="59" spans="2:32" x14ac:dyDescent="0.25">
      <c r="B59" s="21">
        <v>25</v>
      </c>
      <c r="C59" s="27">
        <v>140</v>
      </c>
      <c r="D59" s="27">
        <v>146</v>
      </c>
      <c r="E59" s="27">
        <v>144</v>
      </c>
      <c r="F59" s="93">
        <f t="shared" si="0"/>
        <v>143.33333333333334</v>
      </c>
      <c r="G59" s="168" t="s">
        <v>77</v>
      </c>
      <c r="H59" s="170">
        <v>0.08</v>
      </c>
      <c r="N59" s="21">
        <v>25</v>
      </c>
      <c r="O59" s="27">
        <v>16</v>
      </c>
      <c r="P59" s="27">
        <v>16</v>
      </c>
      <c r="Q59" s="27">
        <v>16</v>
      </c>
      <c r="R59" s="93">
        <f t="shared" si="1"/>
        <v>16</v>
      </c>
      <c r="S59" s="168" t="s">
        <v>77</v>
      </c>
      <c r="T59" s="170">
        <v>0.08</v>
      </c>
      <c r="Z59" s="21">
        <v>25</v>
      </c>
      <c r="AA59" s="53">
        <v>-0.01</v>
      </c>
      <c r="AB59" s="53">
        <v>0.02</v>
      </c>
      <c r="AC59" s="53">
        <v>0.04</v>
      </c>
      <c r="AD59" s="116">
        <f t="shared" si="2"/>
        <v>1.6666666666666666E-2</v>
      </c>
      <c r="AE59" s="168" t="s">
        <v>77</v>
      </c>
      <c r="AF59" s="170">
        <v>0.08</v>
      </c>
    </row>
    <row r="60" spans="2:32" x14ac:dyDescent="0.25">
      <c r="B60" s="8">
        <v>50</v>
      </c>
      <c r="C60" s="29">
        <v>436</v>
      </c>
      <c r="D60" s="29">
        <v>436</v>
      </c>
      <c r="E60" s="29">
        <v>440</v>
      </c>
      <c r="F60" s="94">
        <f t="shared" si="0"/>
        <v>437.33333333333331</v>
      </c>
      <c r="G60" s="169"/>
      <c r="H60" s="167"/>
      <c r="N60" s="8">
        <v>50</v>
      </c>
      <c r="O60" s="29">
        <v>40</v>
      </c>
      <c r="P60" s="29">
        <v>44</v>
      </c>
      <c r="Q60" s="29">
        <v>44</v>
      </c>
      <c r="R60" s="94">
        <f t="shared" si="1"/>
        <v>42.666666666666664</v>
      </c>
      <c r="S60" s="169"/>
      <c r="T60" s="167"/>
      <c r="Z60" s="8">
        <v>50</v>
      </c>
      <c r="AA60" s="49">
        <v>-0.3</v>
      </c>
      <c r="AB60" s="49">
        <v>-0.16</v>
      </c>
      <c r="AC60" s="49">
        <v>-0.1</v>
      </c>
      <c r="AD60" s="112">
        <f t="shared" si="2"/>
        <v>-0.18666666666666665</v>
      </c>
      <c r="AE60" s="169"/>
      <c r="AF60" s="167"/>
    </row>
    <row r="61" spans="2:32" x14ac:dyDescent="0.25">
      <c r="B61" s="8">
        <v>75</v>
      </c>
      <c r="C61" s="29">
        <v>744</v>
      </c>
      <c r="D61" s="29">
        <v>744</v>
      </c>
      <c r="E61" s="29">
        <v>744</v>
      </c>
      <c r="F61" s="94">
        <f t="shared" si="0"/>
        <v>744</v>
      </c>
      <c r="G61" s="169"/>
      <c r="H61" s="167"/>
      <c r="N61" s="8">
        <v>75</v>
      </c>
      <c r="O61" s="29">
        <v>72</v>
      </c>
      <c r="P61" s="29">
        <v>72</v>
      </c>
      <c r="Q61" s="29">
        <v>72</v>
      </c>
      <c r="R61" s="94">
        <f t="shared" si="1"/>
        <v>72</v>
      </c>
      <c r="S61" s="169"/>
      <c r="T61" s="167"/>
      <c r="Z61" s="8">
        <v>75</v>
      </c>
      <c r="AA61" s="49">
        <v>-0.55000000000000004</v>
      </c>
      <c r="AB61" s="49">
        <v>-0.35</v>
      </c>
      <c r="AC61" s="49">
        <v>-0.25</v>
      </c>
      <c r="AD61" s="112">
        <f t="shared" si="2"/>
        <v>-0.3833333333333333</v>
      </c>
      <c r="AE61" s="169"/>
      <c r="AF61" s="167"/>
    </row>
    <row r="62" spans="2:32" x14ac:dyDescent="0.25">
      <c r="B62" s="8">
        <v>100</v>
      </c>
      <c r="C62" s="29">
        <v>1040</v>
      </c>
      <c r="D62" s="29">
        <v>1040</v>
      </c>
      <c r="E62" s="29">
        <v>1050</v>
      </c>
      <c r="F62" s="94">
        <f t="shared" si="0"/>
        <v>1043.3333333333333</v>
      </c>
      <c r="G62" s="169"/>
      <c r="H62" s="167"/>
      <c r="N62" s="8">
        <v>100</v>
      </c>
      <c r="O62" s="29">
        <v>88</v>
      </c>
      <c r="P62" s="29">
        <v>96</v>
      </c>
      <c r="Q62" s="29">
        <v>96</v>
      </c>
      <c r="R62" s="94">
        <f t="shared" si="1"/>
        <v>93.333333333333329</v>
      </c>
      <c r="S62" s="169"/>
      <c r="T62" s="167"/>
      <c r="Z62" s="8">
        <v>100</v>
      </c>
      <c r="AA62" s="49">
        <v>-0.75</v>
      </c>
      <c r="AB62" s="49">
        <v>-0.45</v>
      </c>
      <c r="AC62" s="49">
        <v>-0.38</v>
      </c>
      <c r="AD62" s="112">
        <f t="shared" si="2"/>
        <v>-0.52666666666666673</v>
      </c>
      <c r="AE62" s="169"/>
      <c r="AF62" s="167"/>
    </row>
    <row r="63" spans="2:32" x14ac:dyDescent="0.25">
      <c r="B63" s="8">
        <v>125</v>
      </c>
      <c r="C63" s="29">
        <v>1320</v>
      </c>
      <c r="D63" s="29">
        <v>1350</v>
      </c>
      <c r="E63" s="29">
        <v>1320</v>
      </c>
      <c r="F63" s="94">
        <f t="shared" si="0"/>
        <v>1330</v>
      </c>
      <c r="G63" s="169"/>
      <c r="H63" s="167"/>
      <c r="N63" s="8">
        <v>125</v>
      </c>
      <c r="O63" s="29">
        <v>140</v>
      </c>
      <c r="P63" s="29">
        <v>128</v>
      </c>
      <c r="Q63" s="29">
        <v>160</v>
      </c>
      <c r="R63" s="94">
        <f t="shared" si="1"/>
        <v>142.66666666666666</v>
      </c>
      <c r="S63" s="169"/>
      <c r="T63" s="167"/>
      <c r="Z63" s="8">
        <v>125</v>
      </c>
      <c r="AA63" s="49">
        <v>-1.1000000000000001</v>
      </c>
      <c r="AB63" s="49">
        <v>-0.75</v>
      </c>
      <c r="AC63" s="49">
        <v>-0.63</v>
      </c>
      <c r="AD63" s="112">
        <f t="shared" si="2"/>
        <v>-0.82666666666666666</v>
      </c>
      <c r="AE63" s="169"/>
      <c r="AF63" s="167"/>
    </row>
    <row r="64" spans="2:32" x14ac:dyDescent="0.25">
      <c r="B64" s="8">
        <v>150</v>
      </c>
      <c r="C64" s="29">
        <v>1620</v>
      </c>
      <c r="D64" s="29">
        <v>1600</v>
      </c>
      <c r="E64" s="29">
        <v>1640</v>
      </c>
      <c r="F64" s="94">
        <f t="shared" si="0"/>
        <v>1620</v>
      </c>
      <c r="G64" s="169"/>
      <c r="H64" s="167"/>
      <c r="N64" s="8">
        <v>150</v>
      </c>
      <c r="O64" s="29">
        <v>160</v>
      </c>
      <c r="P64" s="29">
        <v>220</v>
      </c>
      <c r="Q64" s="29">
        <v>180</v>
      </c>
      <c r="R64" s="94">
        <f t="shared" si="1"/>
        <v>186.66666666666666</v>
      </c>
      <c r="S64" s="169"/>
      <c r="T64" s="167"/>
      <c r="Z64" s="8">
        <v>150</v>
      </c>
      <c r="AA64" s="49">
        <v>-1.1000000000000001</v>
      </c>
      <c r="AB64" s="49">
        <v>-0.75</v>
      </c>
      <c r="AC64" s="49">
        <v>-0.67</v>
      </c>
      <c r="AD64" s="112">
        <f t="shared" si="2"/>
        <v>-0.84</v>
      </c>
      <c r="AE64" s="169"/>
      <c r="AF64" s="167"/>
    </row>
    <row r="65" spans="2:32" x14ac:dyDescent="0.25">
      <c r="B65" s="8">
        <v>175</v>
      </c>
      <c r="C65" s="29">
        <v>1920</v>
      </c>
      <c r="D65" s="29">
        <v>1900</v>
      </c>
      <c r="E65" s="29">
        <v>1940</v>
      </c>
      <c r="F65" s="94">
        <f t="shared" si="0"/>
        <v>1920</v>
      </c>
      <c r="G65" s="169"/>
      <c r="H65" s="167"/>
      <c r="N65" s="8">
        <v>175</v>
      </c>
      <c r="O65" s="29">
        <v>180</v>
      </c>
      <c r="P65" s="29">
        <v>240</v>
      </c>
      <c r="Q65" s="29">
        <v>200</v>
      </c>
      <c r="R65" s="94">
        <f t="shared" si="1"/>
        <v>206.66666666666666</v>
      </c>
      <c r="S65" s="169"/>
      <c r="T65" s="167"/>
      <c r="Z65" s="8">
        <v>175</v>
      </c>
      <c r="AA65" s="49">
        <v>-0.9</v>
      </c>
      <c r="AB65" s="49">
        <v>-0.62</v>
      </c>
      <c r="AC65" s="49">
        <v>-0.67</v>
      </c>
      <c r="AD65" s="112">
        <f t="shared" si="2"/>
        <v>-0.73</v>
      </c>
      <c r="AE65" s="169"/>
      <c r="AF65" s="167"/>
    </row>
    <row r="66" spans="2:32" x14ac:dyDescent="0.25">
      <c r="B66" s="8">
        <v>200</v>
      </c>
      <c r="C66" s="29">
        <v>2220</v>
      </c>
      <c r="D66" s="29">
        <v>2200</v>
      </c>
      <c r="E66" s="29">
        <v>2240</v>
      </c>
      <c r="F66" s="94">
        <f t="shared" si="0"/>
        <v>2220</v>
      </c>
      <c r="G66" s="169"/>
      <c r="H66" s="167"/>
      <c r="N66" s="8">
        <v>200</v>
      </c>
      <c r="O66" s="29">
        <v>220</v>
      </c>
      <c r="P66" s="29">
        <v>260</v>
      </c>
      <c r="Q66" s="29">
        <v>220</v>
      </c>
      <c r="R66" s="94">
        <f t="shared" si="1"/>
        <v>233.33333333333334</v>
      </c>
      <c r="S66" s="169"/>
      <c r="T66" s="167"/>
      <c r="Z66" s="8">
        <v>200</v>
      </c>
      <c r="AA66" s="49">
        <v>-0.65</v>
      </c>
      <c r="AB66" s="49">
        <v>-0.4</v>
      </c>
      <c r="AC66" s="49">
        <v>-0.6</v>
      </c>
      <c r="AD66" s="112">
        <f t="shared" si="2"/>
        <v>-0.54999999999999993</v>
      </c>
      <c r="AE66" s="169"/>
      <c r="AF66" s="167"/>
    </row>
    <row r="67" spans="2:32" x14ac:dyDescent="0.25">
      <c r="B67" s="9">
        <v>225</v>
      </c>
      <c r="C67" s="29">
        <v>2540</v>
      </c>
      <c r="D67" s="29">
        <v>2520</v>
      </c>
      <c r="E67" s="29">
        <v>2540</v>
      </c>
      <c r="F67" s="94">
        <f t="shared" si="0"/>
        <v>2533.3333333333335</v>
      </c>
      <c r="G67" s="169"/>
      <c r="H67" s="167"/>
      <c r="N67" s="9">
        <v>225</v>
      </c>
      <c r="O67" s="29">
        <v>240</v>
      </c>
      <c r="P67" s="29">
        <v>280</v>
      </c>
      <c r="Q67" s="29">
        <v>260</v>
      </c>
      <c r="R67" s="94">
        <f t="shared" si="1"/>
        <v>260</v>
      </c>
      <c r="S67" s="169"/>
      <c r="T67" s="167"/>
      <c r="Z67" s="9">
        <v>225</v>
      </c>
      <c r="AA67" s="49">
        <v>-0.26</v>
      </c>
      <c r="AB67" s="49">
        <v>-0.17</v>
      </c>
      <c r="AC67" s="49">
        <v>-0.48</v>
      </c>
      <c r="AD67" s="112">
        <f t="shared" si="2"/>
        <v>-0.30333333333333334</v>
      </c>
      <c r="AE67" s="169"/>
      <c r="AF67" s="167"/>
    </row>
    <row r="68" spans="2:32" ht="15.75" thickBot="1" x14ac:dyDescent="0.3">
      <c r="B68" s="95">
        <v>250</v>
      </c>
      <c r="C68" s="30">
        <v>2820</v>
      </c>
      <c r="D68" s="30">
        <v>2820</v>
      </c>
      <c r="E68" s="30">
        <v>2840</v>
      </c>
      <c r="F68" s="96">
        <f t="shared" si="0"/>
        <v>2826.6666666666665</v>
      </c>
      <c r="G68" s="174"/>
      <c r="H68" s="175"/>
      <c r="N68" s="95">
        <v>250</v>
      </c>
      <c r="O68" s="30">
        <v>260</v>
      </c>
      <c r="P68" s="30">
        <v>300</v>
      </c>
      <c r="Q68" s="30">
        <v>280</v>
      </c>
      <c r="R68" s="96">
        <f t="shared" si="1"/>
        <v>280</v>
      </c>
      <c r="S68" s="174"/>
      <c r="T68" s="175"/>
      <c r="Z68" s="95">
        <v>250</v>
      </c>
      <c r="AA68" s="50">
        <v>0.15</v>
      </c>
      <c r="AB68" s="50">
        <v>0.17</v>
      </c>
      <c r="AC68" s="50">
        <v>-0.25</v>
      </c>
      <c r="AD68" s="113">
        <f t="shared" si="2"/>
        <v>2.3333333333333334E-2</v>
      </c>
      <c r="AE68" s="174"/>
      <c r="AF68" s="175"/>
    </row>
    <row r="70" spans="2:32" ht="15.75" thickBot="1" x14ac:dyDescent="0.3">
      <c r="B70" s="73" t="s">
        <v>5</v>
      </c>
      <c r="C70" s="73" t="s">
        <v>82</v>
      </c>
      <c r="D70" s="73" t="s">
        <v>83</v>
      </c>
      <c r="E70" s="73" t="s">
        <v>84</v>
      </c>
      <c r="F70" s="97" t="s">
        <v>85</v>
      </c>
      <c r="N70" s="73" t="s">
        <v>5</v>
      </c>
      <c r="O70" s="73" t="s">
        <v>86</v>
      </c>
      <c r="P70" s="73" t="s">
        <v>87</v>
      </c>
      <c r="Q70" s="73" t="s">
        <v>88</v>
      </c>
      <c r="R70" s="97" t="s">
        <v>89</v>
      </c>
    </row>
    <row r="71" spans="2:32" x14ac:dyDescent="0.25">
      <c r="B71" s="9">
        <v>25</v>
      </c>
      <c r="C71" s="93">
        <v>148</v>
      </c>
      <c r="D71" s="93">
        <v>144.66666666666666</v>
      </c>
      <c r="E71" s="93">
        <v>143.33333333333334</v>
      </c>
      <c r="F71" s="98">
        <f>AVERAGE(C71:E71)</f>
        <v>145.33333333333334</v>
      </c>
      <c r="N71" s="9">
        <v>25</v>
      </c>
      <c r="O71" s="98">
        <v>31.333333333333332</v>
      </c>
      <c r="P71" s="98">
        <v>23.333333333333332</v>
      </c>
      <c r="Q71" s="98">
        <v>16</v>
      </c>
      <c r="R71" s="98">
        <f>AVERAGE(O71:Q71)</f>
        <v>23.555555555555554</v>
      </c>
      <c r="Z71" s="18"/>
      <c r="AD71" s="16"/>
      <c r="AE71" s="176" t="s">
        <v>4</v>
      </c>
      <c r="AF71" s="201"/>
    </row>
    <row r="72" spans="2:32" ht="15.75" thickBot="1" x14ac:dyDescent="0.3">
      <c r="B72" s="9">
        <v>50</v>
      </c>
      <c r="C72" s="94">
        <v>449.33333333333331</v>
      </c>
      <c r="D72" s="94">
        <v>441.33333333333331</v>
      </c>
      <c r="E72" s="94">
        <v>437.33333333333331</v>
      </c>
      <c r="F72" s="98">
        <f t="shared" ref="F72:F80" si="3">AVERAGE(C72:E72)</f>
        <v>442.66666666666669</v>
      </c>
      <c r="N72" s="9">
        <v>50</v>
      </c>
      <c r="O72" s="98">
        <v>88</v>
      </c>
      <c r="P72" s="98">
        <v>62.666666666666664</v>
      </c>
      <c r="Q72" s="98">
        <v>42.666666666666664</v>
      </c>
      <c r="R72" s="98">
        <f t="shared" ref="R72:R80" si="4">AVERAGE(O72:Q72)</f>
        <v>64.444444444444443</v>
      </c>
      <c r="Z72" s="13" t="s">
        <v>5</v>
      </c>
      <c r="AA72" s="13" t="s">
        <v>100</v>
      </c>
      <c r="AB72" s="13" t="s">
        <v>101</v>
      </c>
      <c r="AC72" s="13" t="s">
        <v>102</v>
      </c>
      <c r="AD72" s="13" t="s">
        <v>104</v>
      </c>
      <c r="AE72" s="1" t="s">
        <v>2</v>
      </c>
      <c r="AF72" s="1" t="s">
        <v>3</v>
      </c>
    </row>
    <row r="73" spans="2:32" x14ac:dyDescent="0.25">
      <c r="B73" s="9">
        <v>75</v>
      </c>
      <c r="C73" s="94">
        <v>754.66666666666663</v>
      </c>
      <c r="D73" s="94">
        <v>746.66666666666663</v>
      </c>
      <c r="E73" s="94">
        <v>744</v>
      </c>
      <c r="F73" s="98">
        <f t="shared" si="3"/>
        <v>748.44444444444434</v>
      </c>
      <c r="N73" s="9">
        <v>75</v>
      </c>
      <c r="O73" s="98">
        <v>149.33333333333334</v>
      </c>
      <c r="P73" s="98">
        <v>104</v>
      </c>
      <c r="Q73" s="98">
        <v>72</v>
      </c>
      <c r="R73" s="98">
        <f t="shared" si="4"/>
        <v>108.44444444444446</v>
      </c>
      <c r="Z73" s="21">
        <v>25</v>
      </c>
      <c r="AA73" s="2">
        <v>304.39999999999998</v>
      </c>
      <c r="AB73" s="2">
        <v>304</v>
      </c>
      <c r="AC73" s="2">
        <v>303.5</v>
      </c>
      <c r="AD73" s="111">
        <f>AVERAGE(AA73:AC73)</f>
        <v>303.96666666666664</v>
      </c>
      <c r="AE73" s="168" t="s">
        <v>75</v>
      </c>
      <c r="AF73" s="170">
        <v>0.16</v>
      </c>
    </row>
    <row r="74" spans="2:32" x14ac:dyDescent="0.25">
      <c r="B74" s="9">
        <v>100</v>
      </c>
      <c r="C74" s="94">
        <v>1070</v>
      </c>
      <c r="D74" s="94">
        <v>1053.3333333333333</v>
      </c>
      <c r="E74" s="94">
        <v>1043.3333333333333</v>
      </c>
      <c r="F74" s="98">
        <f t="shared" si="3"/>
        <v>1055.5555555555554</v>
      </c>
      <c r="N74" s="9">
        <v>100</v>
      </c>
      <c r="O74" s="98">
        <v>205.33333333333334</v>
      </c>
      <c r="P74" s="98">
        <v>144</v>
      </c>
      <c r="Q74" s="98">
        <v>93.333333333333329</v>
      </c>
      <c r="R74" s="98">
        <f t="shared" si="4"/>
        <v>147.55555555555557</v>
      </c>
      <c r="Z74" s="8">
        <v>50</v>
      </c>
      <c r="AA74" s="3">
        <v>312.2</v>
      </c>
      <c r="AB74" s="3">
        <v>312.39999999999998</v>
      </c>
      <c r="AC74" s="3">
        <v>311.7</v>
      </c>
      <c r="AD74" s="112">
        <f t="shared" ref="AD74:AD102" si="5">AVERAGE(AA74:AC74)</f>
        <v>312.09999999999997</v>
      </c>
      <c r="AE74" s="169"/>
      <c r="AF74" s="167"/>
    </row>
    <row r="75" spans="2:32" x14ac:dyDescent="0.25">
      <c r="B75" s="9">
        <v>125</v>
      </c>
      <c r="C75" s="94">
        <v>1360</v>
      </c>
      <c r="D75" s="94">
        <v>1340</v>
      </c>
      <c r="E75" s="94">
        <v>1330</v>
      </c>
      <c r="F75" s="98">
        <f t="shared" si="3"/>
        <v>1343.3333333333333</v>
      </c>
      <c r="N75" s="9">
        <v>125</v>
      </c>
      <c r="O75" s="98">
        <v>286.66666666666669</v>
      </c>
      <c r="P75" s="98">
        <v>213.33333333333334</v>
      </c>
      <c r="Q75" s="98">
        <v>142.66666666666666</v>
      </c>
      <c r="R75" s="98">
        <f t="shared" si="4"/>
        <v>214.2222222222222</v>
      </c>
      <c r="Z75" s="8">
        <v>75</v>
      </c>
      <c r="AA75" s="3">
        <v>318</v>
      </c>
      <c r="AB75" s="3">
        <v>318.5</v>
      </c>
      <c r="AC75" s="3">
        <v>318</v>
      </c>
      <c r="AD75" s="112">
        <f t="shared" si="5"/>
        <v>318.16666666666669</v>
      </c>
      <c r="AE75" s="169"/>
      <c r="AF75" s="167"/>
    </row>
    <row r="76" spans="2:32" x14ac:dyDescent="0.25">
      <c r="B76" s="9">
        <v>150</v>
      </c>
      <c r="C76" s="94">
        <v>1673.3333333333333</v>
      </c>
      <c r="D76" s="94">
        <v>1640</v>
      </c>
      <c r="E76" s="94">
        <v>1620</v>
      </c>
      <c r="F76" s="98">
        <f t="shared" si="3"/>
        <v>1644.4444444444443</v>
      </c>
      <c r="N76" s="9">
        <v>150</v>
      </c>
      <c r="O76" s="98">
        <v>326.66666666666669</v>
      </c>
      <c r="P76" s="98">
        <v>246.66666666666666</v>
      </c>
      <c r="Q76" s="98">
        <v>186.66666666666666</v>
      </c>
      <c r="R76" s="98">
        <f t="shared" si="4"/>
        <v>253.33333333333334</v>
      </c>
      <c r="Z76" s="8">
        <v>100</v>
      </c>
      <c r="AA76" s="3">
        <v>323</v>
      </c>
      <c r="AB76" s="3">
        <v>323.3</v>
      </c>
      <c r="AC76" s="3">
        <v>323</v>
      </c>
      <c r="AD76" s="112">
        <f t="shared" si="5"/>
        <v>323.09999999999997</v>
      </c>
      <c r="AE76" s="169"/>
      <c r="AF76" s="167"/>
    </row>
    <row r="77" spans="2:32" x14ac:dyDescent="0.25">
      <c r="B77" s="9">
        <v>175</v>
      </c>
      <c r="C77" s="94">
        <v>1986.6666666666667</v>
      </c>
      <c r="D77" s="94">
        <v>1953.3333333333333</v>
      </c>
      <c r="E77" s="94">
        <v>1920</v>
      </c>
      <c r="F77" s="98">
        <f t="shared" si="3"/>
        <v>1953.3333333333333</v>
      </c>
      <c r="N77" s="9">
        <v>175</v>
      </c>
      <c r="O77" s="98">
        <v>393.33333333333331</v>
      </c>
      <c r="P77" s="98">
        <v>286.66666666666669</v>
      </c>
      <c r="Q77" s="98">
        <v>206.66666666666666</v>
      </c>
      <c r="R77" s="98">
        <f t="shared" si="4"/>
        <v>295.55555555555554</v>
      </c>
      <c r="Z77" s="8">
        <v>125</v>
      </c>
      <c r="AA77" s="3">
        <v>326</v>
      </c>
      <c r="AB77" s="3">
        <v>326.5</v>
      </c>
      <c r="AC77" s="3">
        <v>327</v>
      </c>
      <c r="AD77" s="112">
        <f t="shared" si="5"/>
        <v>326.5</v>
      </c>
      <c r="AE77" s="169"/>
      <c r="AF77" s="167"/>
    </row>
    <row r="78" spans="2:32" x14ac:dyDescent="0.25">
      <c r="B78" s="9">
        <v>200</v>
      </c>
      <c r="C78" s="94">
        <v>2286.6666666666665</v>
      </c>
      <c r="D78" s="94">
        <v>2260</v>
      </c>
      <c r="E78" s="94">
        <v>2220</v>
      </c>
      <c r="F78" s="98">
        <f t="shared" si="3"/>
        <v>2255.5555555555552</v>
      </c>
      <c r="N78" s="9">
        <v>200</v>
      </c>
      <c r="O78" s="98">
        <v>440</v>
      </c>
      <c r="P78" s="98">
        <v>320</v>
      </c>
      <c r="Q78" s="98">
        <v>233.33333333333334</v>
      </c>
      <c r="R78" s="98">
        <f t="shared" si="4"/>
        <v>331.11111111111114</v>
      </c>
      <c r="Z78" s="8">
        <v>150</v>
      </c>
      <c r="AA78" s="3">
        <v>329</v>
      </c>
      <c r="AB78" s="3">
        <v>329.6</v>
      </c>
      <c r="AC78" s="3">
        <v>332.8</v>
      </c>
      <c r="AD78" s="112">
        <f t="shared" si="5"/>
        <v>330.4666666666667</v>
      </c>
      <c r="AE78" s="169"/>
      <c r="AF78" s="167"/>
    </row>
    <row r="79" spans="2:32" x14ac:dyDescent="0.25">
      <c r="B79" s="9">
        <v>225</v>
      </c>
      <c r="C79" s="94">
        <v>2606.6666666666665</v>
      </c>
      <c r="D79" s="94">
        <v>2560</v>
      </c>
      <c r="E79" s="94">
        <v>2533.3333333333335</v>
      </c>
      <c r="F79" s="98">
        <f t="shared" si="3"/>
        <v>2566.6666666666665</v>
      </c>
      <c r="N79" s="9">
        <v>225</v>
      </c>
      <c r="O79" s="98">
        <v>500</v>
      </c>
      <c r="P79" s="98">
        <v>360</v>
      </c>
      <c r="Q79" s="98">
        <v>260</v>
      </c>
      <c r="R79" s="98">
        <f t="shared" si="4"/>
        <v>373.33333333333331</v>
      </c>
      <c r="Z79" s="8">
        <v>175</v>
      </c>
      <c r="AA79" s="3">
        <v>332</v>
      </c>
      <c r="AB79" s="3">
        <v>332.2</v>
      </c>
      <c r="AC79" s="3">
        <v>335.4</v>
      </c>
      <c r="AD79" s="112">
        <f t="shared" si="5"/>
        <v>333.2</v>
      </c>
      <c r="AE79" s="169"/>
      <c r="AF79" s="167"/>
    </row>
    <row r="80" spans="2:32" ht="15.75" thickBot="1" x14ac:dyDescent="0.3">
      <c r="B80" s="9">
        <v>250</v>
      </c>
      <c r="C80" s="96">
        <v>2900</v>
      </c>
      <c r="D80" s="96">
        <v>2853.3333333333335</v>
      </c>
      <c r="E80" s="96">
        <v>2826.6666666666665</v>
      </c>
      <c r="F80" s="98">
        <f t="shared" si="3"/>
        <v>2860</v>
      </c>
      <c r="N80" s="9">
        <v>250</v>
      </c>
      <c r="O80" s="98">
        <v>553.33333333333337</v>
      </c>
      <c r="P80" s="98">
        <v>393.33333333333331</v>
      </c>
      <c r="Q80" s="98">
        <v>280</v>
      </c>
      <c r="R80" s="98">
        <f t="shared" si="4"/>
        <v>408.88888888888891</v>
      </c>
      <c r="Z80" s="8">
        <v>200</v>
      </c>
      <c r="AA80" s="3">
        <v>334</v>
      </c>
      <c r="AB80" s="3">
        <v>334.3</v>
      </c>
      <c r="AC80" s="3">
        <v>337.5</v>
      </c>
      <c r="AD80" s="112">
        <f t="shared" si="5"/>
        <v>335.26666666666665</v>
      </c>
      <c r="AE80" s="169"/>
      <c r="AF80" s="167"/>
    </row>
    <row r="81" spans="26:32" x14ac:dyDescent="0.25">
      <c r="Z81" s="9">
        <v>225</v>
      </c>
      <c r="AA81" s="3">
        <v>336</v>
      </c>
      <c r="AB81" s="3">
        <v>336</v>
      </c>
      <c r="AC81" s="3">
        <v>339</v>
      </c>
      <c r="AD81" s="112">
        <f t="shared" si="5"/>
        <v>337</v>
      </c>
      <c r="AE81" s="169"/>
      <c r="AF81" s="167"/>
    </row>
    <row r="82" spans="26:32" ht="15.75" thickBot="1" x14ac:dyDescent="0.3">
      <c r="Z82" s="95">
        <v>250</v>
      </c>
      <c r="AA82" s="12">
        <v>337.6</v>
      </c>
      <c r="AB82" s="4">
        <v>337.3</v>
      </c>
      <c r="AC82" s="4">
        <v>340.4</v>
      </c>
      <c r="AD82" s="113">
        <f t="shared" si="5"/>
        <v>338.43333333333334</v>
      </c>
      <c r="AE82" s="174"/>
      <c r="AF82" s="175"/>
    </row>
    <row r="83" spans="26:32" x14ac:dyDescent="0.25">
      <c r="Z83" s="21">
        <v>25</v>
      </c>
      <c r="AA83" s="2">
        <v>302.39999999999998</v>
      </c>
      <c r="AB83" s="10">
        <v>302.2</v>
      </c>
      <c r="AC83" s="10">
        <v>304.8</v>
      </c>
      <c r="AD83" s="114">
        <f t="shared" si="5"/>
        <v>303.13333333333327</v>
      </c>
      <c r="AE83" s="169" t="s">
        <v>76</v>
      </c>
      <c r="AF83" s="167">
        <v>0.12</v>
      </c>
    </row>
    <row r="84" spans="26:32" x14ac:dyDescent="0.25">
      <c r="Z84" s="8">
        <v>50</v>
      </c>
      <c r="AA84" s="3">
        <v>308.3</v>
      </c>
      <c r="AB84" s="3">
        <v>308.60000000000002</v>
      </c>
      <c r="AC84" s="3">
        <v>312.2</v>
      </c>
      <c r="AD84" s="112">
        <f t="shared" si="5"/>
        <v>309.70000000000005</v>
      </c>
      <c r="AE84" s="169"/>
      <c r="AF84" s="167"/>
    </row>
    <row r="85" spans="26:32" x14ac:dyDescent="0.25">
      <c r="Z85" s="8">
        <v>75</v>
      </c>
      <c r="AA85" s="3">
        <v>313</v>
      </c>
      <c r="AB85" s="3">
        <v>313.7</v>
      </c>
      <c r="AC85" s="3">
        <v>317.8</v>
      </c>
      <c r="AD85" s="112">
        <f t="shared" si="5"/>
        <v>314.83333333333331</v>
      </c>
      <c r="AE85" s="169"/>
      <c r="AF85" s="167"/>
    </row>
    <row r="86" spans="26:32" x14ac:dyDescent="0.25">
      <c r="Z86" s="8">
        <v>100</v>
      </c>
      <c r="AA86" s="3">
        <v>317</v>
      </c>
      <c r="AB86" s="3">
        <v>318</v>
      </c>
      <c r="AC86" s="3">
        <v>322.3</v>
      </c>
      <c r="AD86" s="112">
        <f t="shared" si="5"/>
        <v>319.09999999999997</v>
      </c>
      <c r="AE86" s="169"/>
      <c r="AF86" s="167"/>
    </row>
    <row r="87" spans="26:32" x14ac:dyDescent="0.25">
      <c r="Z87" s="8">
        <v>125</v>
      </c>
      <c r="AA87" s="3">
        <v>320</v>
      </c>
      <c r="AB87" s="3">
        <v>321</v>
      </c>
      <c r="AC87" s="3">
        <v>325.60000000000002</v>
      </c>
      <c r="AD87" s="112">
        <f t="shared" si="5"/>
        <v>322.2</v>
      </c>
      <c r="AE87" s="169"/>
      <c r="AF87" s="167"/>
    </row>
    <row r="88" spans="26:32" x14ac:dyDescent="0.25">
      <c r="Z88" s="8">
        <v>150</v>
      </c>
      <c r="AA88" s="3">
        <v>323</v>
      </c>
      <c r="AB88" s="3">
        <v>324</v>
      </c>
      <c r="AC88" s="3">
        <v>328.7</v>
      </c>
      <c r="AD88" s="112">
        <f t="shared" si="5"/>
        <v>325.23333333333335</v>
      </c>
      <c r="AE88" s="169"/>
      <c r="AF88" s="167"/>
    </row>
    <row r="89" spans="26:32" x14ac:dyDescent="0.25">
      <c r="Z89" s="8">
        <v>175</v>
      </c>
      <c r="AA89" s="3">
        <v>326</v>
      </c>
      <c r="AB89" s="3">
        <v>326.60000000000002</v>
      </c>
      <c r="AC89" s="3">
        <v>331.3</v>
      </c>
      <c r="AD89" s="112">
        <f t="shared" si="5"/>
        <v>327.9666666666667</v>
      </c>
      <c r="AE89" s="169"/>
      <c r="AF89" s="167"/>
    </row>
    <row r="90" spans="26:32" x14ac:dyDescent="0.25">
      <c r="Z90" s="8">
        <v>200</v>
      </c>
      <c r="AA90" s="3">
        <v>328</v>
      </c>
      <c r="AB90" s="3">
        <v>329</v>
      </c>
      <c r="AC90" s="3">
        <v>333.5</v>
      </c>
      <c r="AD90" s="112">
        <f t="shared" si="5"/>
        <v>330.16666666666669</v>
      </c>
      <c r="AE90" s="169"/>
      <c r="AF90" s="167"/>
    </row>
    <row r="91" spans="26:32" x14ac:dyDescent="0.25">
      <c r="Z91" s="9">
        <v>225</v>
      </c>
      <c r="AA91" s="3">
        <v>330</v>
      </c>
      <c r="AB91" s="3">
        <v>331.1</v>
      </c>
      <c r="AC91" s="3">
        <v>335.5</v>
      </c>
      <c r="AD91" s="112">
        <f t="shared" si="5"/>
        <v>332.2</v>
      </c>
      <c r="AE91" s="169"/>
      <c r="AF91" s="167"/>
    </row>
    <row r="92" spans="26:32" ht="15.75" thickBot="1" x14ac:dyDescent="0.3">
      <c r="Z92" s="95">
        <v>250</v>
      </c>
      <c r="AA92" s="12">
        <v>332.6</v>
      </c>
      <c r="AB92" s="12">
        <v>333</v>
      </c>
      <c r="AC92" s="12">
        <v>337</v>
      </c>
      <c r="AD92" s="115">
        <f t="shared" si="5"/>
        <v>334.2</v>
      </c>
      <c r="AE92" s="169"/>
      <c r="AF92" s="167"/>
    </row>
    <row r="93" spans="26:32" x14ac:dyDescent="0.25">
      <c r="Z93" s="21">
        <v>25</v>
      </c>
      <c r="AA93" s="2">
        <v>301</v>
      </c>
      <c r="AB93" s="2">
        <v>300.89999999999998</v>
      </c>
      <c r="AC93" s="2">
        <v>302.7</v>
      </c>
      <c r="AD93" s="116">
        <f t="shared" si="5"/>
        <v>301.5333333333333</v>
      </c>
      <c r="AE93" s="168" t="s">
        <v>77</v>
      </c>
      <c r="AF93" s="170">
        <v>0.08</v>
      </c>
    </row>
    <row r="94" spans="26:32" x14ac:dyDescent="0.25">
      <c r="Z94" s="8">
        <v>50</v>
      </c>
      <c r="AA94" s="3">
        <v>305.5</v>
      </c>
      <c r="AB94" s="3">
        <v>305.60000000000002</v>
      </c>
      <c r="AC94" s="3">
        <v>307.60000000000002</v>
      </c>
      <c r="AD94" s="112">
        <f t="shared" si="5"/>
        <v>306.23333333333335</v>
      </c>
      <c r="AE94" s="169"/>
      <c r="AF94" s="167"/>
    </row>
    <row r="95" spans="26:32" x14ac:dyDescent="0.25">
      <c r="Z95" s="8">
        <v>75</v>
      </c>
      <c r="AA95" s="3">
        <v>309</v>
      </c>
      <c r="AB95" s="3">
        <v>309.5</v>
      </c>
      <c r="AC95" s="3">
        <v>311.7</v>
      </c>
      <c r="AD95" s="112">
        <f t="shared" si="5"/>
        <v>310.06666666666666</v>
      </c>
      <c r="AE95" s="169"/>
      <c r="AF95" s="167"/>
    </row>
    <row r="96" spans="26:32" x14ac:dyDescent="0.25">
      <c r="Z96" s="8">
        <v>100</v>
      </c>
      <c r="AA96" s="3">
        <v>312.39999999999998</v>
      </c>
      <c r="AB96" s="3">
        <v>312.8</v>
      </c>
      <c r="AC96" s="3">
        <v>315.2</v>
      </c>
      <c r="AD96" s="112">
        <f t="shared" si="5"/>
        <v>313.4666666666667</v>
      </c>
      <c r="AE96" s="169"/>
      <c r="AF96" s="167"/>
    </row>
    <row r="97" spans="26:32" x14ac:dyDescent="0.25">
      <c r="Z97" s="8">
        <v>125</v>
      </c>
      <c r="AA97" s="3">
        <v>315</v>
      </c>
      <c r="AB97" s="3">
        <v>315.5</v>
      </c>
      <c r="AC97" s="3">
        <v>318.10000000000002</v>
      </c>
      <c r="AD97" s="112">
        <f t="shared" si="5"/>
        <v>316.2</v>
      </c>
      <c r="AE97" s="169"/>
      <c r="AF97" s="167"/>
    </row>
    <row r="98" spans="26:32" x14ac:dyDescent="0.25">
      <c r="Z98" s="8">
        <v>150</v>
      </c>
      <c r="AA98" s="3">
        <v>317.7</v>
      </c>
      <c r="AB98" s="3">
        <v>318.39999999999998</v>
      </c>
      <c r="AC98" s="3">
        <v>320.89999999999998</v>
      </c>
      <c r="AD98" s="112">
        <f t="shared" si="5"/>
        <v>318.99999999999994</v>
      </c>
      <c r="AE98" s="169"/>
      <c r="AF98" s="167"/>
    </row>
    <row r="99" spans="26:32" x14ac:dyDescent="0.25">
      <c r="Z99" s="8">
        <v>175</v>
      </c>
      <c r="AA99" s="3">
        <v>320</v>
      </c>
      <c r="AB99" s="3">
        <v>320.8</v>
      </c>
      <c r="AC99" s="3">
        <v>323.2</v>
      </c>
      <c r="AD99" s="112">
        <f t="shared" si="5"/>
        <v>321.33333333333331</v>
      </c>
      <c r="AE99" s="169"/>
      <c r="AF99" s="167"/>
    </row>
    <row r="100" spans="26:32" x14ac:dyDescent="0.25">
      <c r="Z100" s="8">
        <v>200</v>
      </c>
      <c r="AA100" s="3">
        <v>322.5</v>
      </c>
      <c r="AB100" s="3">
        <v>323</v>
      </c>
      <c r="AC100" s="3">
        <v>325.5</v>
      </c>
      <c r="AD100" s="112">
        <f t="shared" si="5"/>
        <v>323.66666666666669</v>
      </c>
      <c r="AE100" s="169"/>
      <c r="AF100" s="167"/>
    </row>
    <row r="101" spans="26:32" x14ac:dyDescent="0.25">
      <c r="Z101" s="9">
        <v>225</v>
      </c>
      <c r="AA101" s="3">
        <v>324.8</v>
      </c>
      <c r="AB101" s="3">
        <v>325</v>
      </c>
      <c r="AC101" s="3">
        <v>327.5</v>
      </c>
      <c r="AD101" s="112">
        <f t="shared" si="5"/>
        <v>325.76666666666665</v>
      </c>
      <c r="AE101" s="169"/>
      <c r="AF101" s="167"/>
    </row>
    <row r="102" spans="26:32" ht="15.75" thickBot="1" x14ac:dyDescent="0.3">
      <c r="Z102" s="95">
        <v>250</v>
      </c>
      <c r="AA102" s="4">
        <v>326.7</v>
      </c>
      <c r="AB102" s="4">
        <v>326.89999999999998</v>
      </c>
      <c r="AC102" s="4">
        <v>329.3</v>
      </c>
      <c r="AD102" s="113">
        <f t="shared" si="5"/>
        <v>327.63333333333327</v>
      </c>
      <c r="AE102" s="174"/>
      <c r="AF102" s="175"/>
    </row>
  </sheetData>
  <mergeCells count="68">
    <mergeCell ref="AE93:AE102"/>
    <mergeCell ref="AF93:AF102"/>
    <mergeCell ref="AE71:AF71"/>
    <mergeCell ref="AE73:AE82"/>
    <mergeCell ref="AF73:AF82"/>
    <mergeCell ref="AE83:AE92"/>
    <mergeCell ref="AF83:AF92"/>
    <mergeCell ref="G59:G68"/>
    <mergeCell ref="H59:H68"/>
    <mergeCell ref="S59:S68"/>
    <mergeCell ref="T59:T68"/>
    <mergeCell ref="AE37:AF37"/>
    <mergeCell ref="AE39:AE48"/>
    <mergeCell ref="AF39:AF48"/>
    <mergeCell ref="AE49:AE58"/>
    <mergeCell ref="AF49:AF58"/>
    <mergeCell ref="AE59:AE68"/>
    <mergeCell ref="AF59:AF68"/>
    <mergeCell ref="G39:G48"/>
    <mergeCell ref="H39:H48"/>
    <mergeCell ref="S39:S48"/>
    <mergeCell ref="T39:T48"/>
    <mergeCell ref="G49:G58"/>
    <mergeCell ref="H49:H58"/>
    <mergeCell ref="S49:S58"/>
    <mergeCell ref="T49:T58"/>
    <mergeCell ref="AG14:AG23"/>
    <mergeCell ref="AH14:AH23"/>
    <mergeCell ref="AG24:AG33"/>
    <mergeCell ref="AH24:AH33"/>
    <mergeCell ref="G37:H37"/>
    <mergeCell ref="S37:T37"/>
    <mergeCell ref="J24:J33"/>
    <mergeCell ref="K24:K33"/>
    <mergeCell ref="V24:V33"/>
    <mergeCell ref="W24:W33"/>
    <mergeCell ref="Z2:AA2"/>
    <mergeCell ref="AC2:AE2"/>
    <mergeCell ref="AG2:AI2"/>
    <mergeCell ref="AG4:AG13"/>
    <mergeCell ref="AH4:AH13"/>
    <mergeCell ref="V4:V13"/>
    <mergeCell ref="W4:W13"/>
    <mergeCell ref="U4:U13"/>
    <mergeCell ref="V14:V23"/>
    <mergeCell ref="W14:W23"/>
    <mergeCell ref="N2:O2"/>
    <mergeCell ref="Q2:S2"/>
    <mergeCell ref="U2:W2"/>
    <mergeCell ref="B2:C2"/>
    <mergeCell ref="E2:G2"/>
    <mergeCell ref="I2:K2"/>
    <mergeCell ref="B35:C35"/>
    <mergeCell ref="N35:O35"/>
    <mergeCell ref="Z35:AA35"/>
    <mergeCell ref="AI4:AI13"/>
    <mergeCell ref="AI14:AI23"/>
    <mergeCell ref="AI24:AI33"/>
    <mergeCell ref="U14:U23"/>
    <mergeCell ref="U24:U33"/>
    <mergeCell ref="Q34:R34"/>
    <mergeCell ref="I4:I13"/>
    <mergeCell ref="I14:I23"/>
    <mergeCell ref="I24:I33"/>
    <mergeCell ref="J14:J23"/>
    <mergeCell ref="K14:K23"/>
    <mergeCell ref="J4:J13"/>
    <mergeCell ref="K4:K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7"/>
  <sheetViews>
    <sheetView zoomScale="90" zoomScaleNormal="90" workbookViewId="0">
      <selection activeCell="AP5" sqref="AP5"/>
    </sheetView>
  </sheetViews>
  <sheetFormatPr baseColWidth="10" defaultRowHeight="15" x14ac:dyDescent="0.25"/>
  <cols>
    <col min="1" max="1" width="3.140625" bestFit="1" customWidth="1"/>
    <col min="2" max="2" width="15.140625" customWidth="1"/>
    <col min="3" max="3" width="9.85546875" bestFit="1" customWidth="1"/>
    <col min="4" max="4" width="9" bestFit="1" customWidth="1"/>
    <col min="5" max="5" width="6" bestFit="1" customWidth="1"/>
    <col min="6" max="6" width="5.7109375" bestFit="1" customWidth="1"/>
    <col min="7" max="7" width="3.140625" bestFit="1" customWidth="1"/>
    <col min="8" max="8" width="6.140625" bestFit="1" customWidth="1"/>
    <col min="9" max="10" width="8.140625" bestFit="1" customWidth="1"/>
    <col min="11" max="11" width="9.140625" bestFit="1" customWidth="1"/>
    <col min="12" max="12" width="9" bestFit="1" customWidth="1"/>
    <col min="13" max="13" width="7.140625" bestFit="1" customWidth="1"/>
    <col min="14" max="14" width="17.140625" bestFit="1" customWidth="1"/>
    <col min="15" max="15" width="5.5703125" bestFit="1" customWidth="1"/>
    <col min="16" max="16" width="6.140625" bestFit="1" customWidth="1"/>
    <col min="17" max="17" width="6.7109375" bestFit="1" customWidth="1"/>
    <col min="18" max="18" width="6.7109375" customWidth="1"/>
    <col min="19" max="19" width="3.28515625" bestFit="1" customWidth="1"/>
    <col min="20" max="20" width="5.5703125" bestFit="1" customWidth="1"/>
    <col min="21" max="21" width="5.140625" bestFit="1" customWidth="1"/>
    <col min="22" max="23" width="8.140625" bestFit="1" customWidth="1"/>
    <col min="24" max="24" width="9.140625" bestFit="1" customWidth="1"/>
    <col min="25" max="25" width="9" bestFit="1" customWidth="1"/>
    <col min="26" max="26" width="17.140625" bestFit="1" customWidth="1"/>
    <col min="27" max="27" width="5" bestFit="1" customWidth="1"/>
    <col min="28" max="28" width="6.28515625" bestFit="1" customWidth="1"/>
    <col min="29" max="29" width="7" bestFit="1" customWidth="1"/>
    <col min="30" max="30" width="6.7109375" bestFit="1" customWidth="1"/>
    <col min="32" max="32" width="3.140625" bestFit="1" customWidth="1"/>
    <col min="33" max="33" width="5.7109375" bestFit="1" customWidth="1"/>
    <col min="34" max="35" width="8.140625" bestFit="1" customWidth="1"/>
    <col min="36" max="36" width="9.140625" bestFit="1" customWidth="1"/>
    <col min="37" max="37" width="9" bestFit="1" customWidth="1"/>
    <col min="38" max="38" width="17.140625" bestFit="1" customWidth="1"/>
    <col min="39" max="39" width="5" bestFit="1" customWidth="1"/>
    <col min="40" max="40" width="6.28515625" bestFit="1" customWidth="1"/>
    <col min="41" max="41" width="7" bestFit="1" customWidth="1"/>
    <col min="42" max="42" width="6.7109375" bestFit="1" customWidth="1"/>
    <col min="44" max="44" width="6" bestFit="1" customWidth="1"/>
    <col min="45" max="45" width="5.7109375" bestFit="1" customWidth="1"/>
    <col min="46" max="47" width="8.140625" bestFit="1" customWidth="1"/>
    <col min="48" max="48" width="9.140625" bestFit="1" customWidth="1"/>
    <col min="49" max="49" width="9" bestFit="1" customWidth="1"/>
    <col min="50" max="50" width="17.140625" bestFit="1" customWidth="1"/>
    <col min="51" max="51" width="5" bestFit="1" customWidth="1"/>
    <col min="52" max="52" width="6.28515625" bestFit="1" customWidth="1"/>
    <col min="53" max="53" width="6.140625" bestFit="1" customWidth="1"/>
    <col min="54" max="54" width="6.7109375" bestFit="1" customWidth="1"/>
    <col min="55" max="55" width="5.85546875" bestFit="1" customWidth="1"/>
    <col min="56" max="56" width="6" bestFit="1" customWidth="1"/>
    <col min="57" max="57" width="5.28515625" bestFit="1" customWidth="1"/>
    <col min="58" max="59" width="8.140625" bestFit="1" customWidth="1"/>
    <col min="60" max="60" width="9.140625" bestFit="1" customWidth="1"/>
    <col min="61" max="61" width="9" bestFit="1" customWidth="1"/>
    <col min="62" max="62" width="17.140625" bestFit="1" customWidth="1"/>
    <col min="63" max="63" width="5" bestFit="1" customWidth="1"/>
    <col min="64" max="64" width="6.28515625" bestFit="1" customWidth="1"/>
    <col min="65" max="65" width="6.140625" bestFit="1" customWidth="1"/>
    <col min="66" max="66" width="6.7109375" bestFit="1" customWidth="1"/>
    <col min="68" max="68" width="5.5703125" bestFit="1" customWidth="1"/>
    <col min="69" max="69" width="8.140625" bestFit="1" customWidth="1"/>
    <col min="74" max="74" width="17.140625" bestFit="1" customWidth="1"/>
    <col min="75" max="75" width="5" bestFit="1" customWidth="1"/>
    <col min="76" max="76" width="6.28515625" bestFit="1" customWidth="1"/>
    <col min="77" max="77" width="7" bestFit="1" customWidth="1"/>
  </cols>
  <sheetData>
    <row r="1" spans="1:77" ht="30" customHeight="1" x14ac:dyDescent="0.25">
      <c r="A1" s="206" t="s">
        <v>48</v>
      </c>
      <c r="B1" s="206"/>
      <c r="C1" s="206"/>
      <c r="D1" s="206"/>
      <c r="E1" s="206"/>
      <c r="F1" s="81"/>
      <c r="G1" s="81"/>
      <c r="H1" s="82" t="s">
        <v>1</v>
      </c>
      <c r="I1" s="83">
        <v>150</v>
      </c>
      <c r="J1" s="210" t="s">
        <v>62</v>
      </c>
      <c r="K1" s="210"/>
      <c r="L1" s="210"/>
      <c r="M1" s="210"/>
      <c r="N1" s="210"/>
      <c r="O1" s="210"/>
      <c r="P1" s="210"/>
      <c r="Q1" s="210"/>
      <c r="S1" s="81"/>
      <c r="T1" s="82" t="s">
        <v>1</v>
      </c>
      <c r="U1" s="83">
        <v>170</v>
      </c>
      <c r="V1" s="210" t="s">
        <v>62</v>
      </c>
      <c r="W1" s="210"/>
      <c r="X1" s="210"/>
      <c r="Y1" s="210"/>
      <c r="Z1" s="210"/>
      <c r="AA1" s="210"/>
      <c r="AB1" s="210"/>
      <c r="AC1" s="210"/>
      <c r="AD1" s="81"/>
      <c r="AE1" s="81"/>
      <c r="AF1" s="82" t="s">
        <v>1</v>
      </c>
      <c r="AG1" s="83">
        <v>200</v>
      </c>
      <c r="AH1" s="210" t="s">
        <v>62</v>
      </c>
      <c r="AI1" s="210"/>
      <c r="AJ1" s="210"/>
      <c r="AK1" s="210"/>
      <c r="AL1" s="210"/>
      <c r="AM1" s="210"/>
      <c r="AN1" s="210"/>
      <c r="AO1" s="210"/>
      <c r="AR1" s="84" t="s">
        <v>1</v>
      </c>
      <c r="AS1" s="85">
        <v>230</v>
      </c>
      <c r="AT1" s="210" t="s">
        <v>62</v>
      </c>
      <c r="AU1" s="210"/>
      <c r="AV1" s="210"/>
      <c r="AW1" s="210"/>
      <c r="AX1" s="210"/>
      <c r="AY1" s="210"/>
      <c r="AZ1" s="210"/>
      <c r="BA1" s="210"/>
      <c r="BD1" s="84" t="s">
        <v>1</v>
      </c>
      <c r="BE1" s="85">
        <v>250</v>
      </c>
      <c r="BF1" s="210" t="s">
        <v>62</v>
      </c>
      <c r="BG1" s="210"/>
      <c r="BH1" s="210"/>
      <c r="BI1" s="210"/>
      <c r="BJ1" s="210"/>
      <c r="BK1" s="210"/>
      <c r="BL1" s="210"/>
      <c r="BM1" s="210"/>
      <c r="BN1" s="86"/>
      <c r="BO1" s="86"/>
      <c r="BP1" s="84" t="s">
        <v>1</v>
      </c>
      <c r="BQ1" s="85">
        <v>300</v>
      </c>
      <c r="BR1" s="210" t="s">
        <v>62</v>
      </c>
      <c r="BS1" s="210"/>
      <c r="BT1" s="210"/>
      <c r="BU1" s="210"/>
      <c r="BV1" s="210"/>
      <c r="BW1" s="210"/>
      <c r="BX1" s="210"/>
      <c r="BY1" s="210"/>
    </row>
    <row r="2" spans="1:77" x14ac:dyDescent="0.25">
      <c r="A2" s="73" t="s">
        <v>0</v>
      </c>
      <c r="B2" s="35" t="s">
        <v>45</v>
      </c>
      <c r="C2" s="35" t="s">
        <v>46</v>
      </c>
      <c r="D2" s="35" t="s">
        <v>43</v>
      </c>
      <c r="E2" s="35" t="s">
        <v>44</v>
      </c>
      <c r="F2" s="80" t="s">
        <v>13</v>
      </c>
      <c r="H2" s="199" t="s">
        <v>17</v>
      </c>
      <c r="I2" s="199"/>
      <c r="J2" s="37" t="s">
        <v>18</v>
      </c>
      <c r="K2" s="182" t="s">
        <v>6</v>
      </c>
      <c r="L2" s="207"/>
      <c r="M2" s="208"/>
      <c r="N2" s="75" t="s">
        <v>55</v>
      </c>
      <c r="O2" s="209" t="s">
        <v>4</v>
      </c>
      <c r="P2" s="209"/>
      <c r="Q2" s="209"/>
      <c r="T2" s="199" t="s">
        <v>17</v>
      </c>
      <c r="U2" s="199"/>
      <c r="V2" s="37" t="s">
        <v>18</v>
      </c>
      <c r="W2" s="176" t="s">
        <v>6</v>
      </c>
      <c r="X2" s="200"/>
      <c r="Y2" s="201"/>
      <c r="Z2" s="36" t="s">
        <v>55</v>
      </c>
      <c r="AA2" s="202" t="s">
        <v>4</v>
      </c>
      <c r="AB2" s="202"/>
      <c r="AC2" s="202"/>
      <c r="AF2" s="199" t="s">
        <v>17</v>
      </c>
      <c r="AG2" s="199"/>
      <c r="AH2" s="37" t="s">
        <v>18</v>
      </c>
      <c r="AI2" s="176" t="s">
        <v>6</v>
      </c>
      <c r="AJ2" s="200"/>
      <c r="AK2" s="201"/>
      <c r="AL2" s="36" t="s">
        <v>55</v>
      </c>
      <c r="AM2" s="202" t="s">
        <v>4</v>
      </c>
      <c r="AN2" s="202"/>
      <c r="AO2" s="202"/>
      <c r="AP2" s="5"/>
      <c r="AR2" s="199" t="s">
        <v>17</v>
      </c>
      <c r="AS2" s="199"/>
      <c r="AT2" s="37" t="s">
        <v>18</v>
      </c>
      <c r="AU2" s="176" t="s">
        <v>6</v>
      </c>
      <c r="AV2" s="200"/>
      <c r="AW2" s="201"/>
      <c r="AX2" s="36" t="s">
        <v>55</v>
      </c>
      <c r="AY2" s="202" t="s">
        <v>4</v>
      </c>
      <c r="AZ2" s="202"/>
      <c r="BA2" s="202"/>
      <c r="BD2" s="199" t="s">
        <v>17</v>
      </c>
      <c r="BE2" s="199"/>
      <c r="BF2" s="37" t="s">
        <v>18</v>
      </c>
      <c r="BG2" s="176" t="s">
        <v>6</v>
      </c>
      <c r="BH2" s="200"/>
      <c r="BI2" s="201"/>
      <c r="BJ2" s="36" t="s">
        <v>55</v>
      </c>
      <c r="BK2" s="202" t="s">
        <v>4</v>
      </c>
      <c r="BL2" s="202"/>
      <c r="BM2" s="202"/>
      <c r="BP2" s="199" t="s">
        <v>17</v>
      </c>
      <c r="BQ2" s="199"/>
      <c r="BR2" s="37" t="s">
        <v>18</v>
      </c>
      <c r="BS2" s="176" t="s">
        <v>6</v>
      </c>
      <c r="BT2" s="200"/>
      <c r="BU2" s="201"/>
      <c r="BV2" s="36" t="s">
        <v>55</v>
      </c>
      <c r="BW2" s="202" t="s">
        <v>4</v>
      </c>
      <c r="BX2" s="202"/>
      <c r="BY2" s="202"/>
    </row>
    <row r="3" spans="1:77" ht="15.75" thickBot="1" x14ac:dyDescent="0.3">
      <c r="A3" s="73">
        <v>1</v>
      </c>
      <c r="B3" s="72">
        <v>174</v>
      </c>
      <c r="C3" s="72">
        <v>87</v>
      </c>
      <c r="D3" s="72" t="s">
        <v>47</v>
      </c>
      <c r="E3" s="72">
        <v>38</v>
      </c>
      <c r="F3" s="25">
        <v>3250</v>
      </c>
      <c r="G3" s="13" t="s">
        <v>0</v>
      </c>
      <c r="H3" s="13" t="s">
        <v>15</v>
      </c>
      <c r="I3" s="13" t="s">
        <v>20</v>
      </c>
      <c r="J3" s="13" t="s">
        <v>5</v>
      </c>
      <c r="K3" s="13" t="s">
        <v>7</v>
      </c>
      <c r="L3" s="13" t="s">
        <v>8</v>
      </c>
      <c r="M3" s="24" t="s">
        <v>21</v>
      </c>
      <c r="N3" s="24" t="s">
        <v>57</v>
      </c>
      <c r="O3" s="1" t="s">
        <v>2</v>
      </c>
      <c r="P3" s="1" t="s">
        <v>3</v>
      </c>
      <c r="Q3" s="54" t="s">
        <v>14</v>
      </c>
      <c r="S3" s="13" t="s">
        <v>0</v>
      </c>
      <c r="T3" s="13" t="s">
        <v>15</v>
      </c>
      <c r="U3" s="13" t="s">
        <v>20</v>
      </c>
      <c r="V3" s="13" t="s">
        <v>5</v>
      </c>
      <c r="W3" s="13" t="s">
        <v>7</v>
      </c>
      <c r="X3" s="13" t="s">
        <v>8</v>
      </c>
      <c r="Y3" s="24" t="s">
        <v>21</v>
      </c>
      <c r="Z3" s="24" t="s">
        <v>57</v>
      </c>
      <c r="AA3" s="1" t="s">
        <v>2</v>
      </c>
      <c r="AB3" s="1" t="s">
        <v>3</v>
      </c>
      <c r="AC3" s="54" t="s">
        <v>14</v>
      </c>
      <c r="AE3" s="13" t="s">
        <v>0</v>
      </c>
      <c r="AF3" s="13" t="s">
        <v>15</v>
      </c>
      <c r="AG3" s="13" t="s">
        <v>20</v>
      </c>
      <c r="AH3" s="13" t="s">
        <v>5</v>
      </c>
      <c r="AI3" s="13" t="s">
        <v>7</v>
      </c>
      <c r="AJ3" s="13" t="s">
        <v>8</v>
      </c>
      <c r="AK3" s="24" t="s">
        <v>21</v>
      </c>
      <c r="AL3" s="24" t="s">
        <v>57</v>
      </c>
      <c r="AM3" s="1" t="s">
        <v>2</v>
      </c>
      <c r="AN3" s="1" t="s">
        <v>3</v>
      </c>
      <c r="AO3" s="54" t="s">
        <v>14</v>
      </c>
      <c r="AQ3" s="13" t="s">
        <v>0</v>
      </c>
      <c r="AR3" s="13" t="s">
        <v>15</v>
      </c>
      <c r="AS3" s="13" t="s">
        <v>20</v>
      </c>
      <c r="AT3" s="13" t="s">
        <v>5</v>
      </c>
      <c r="AU3" s="13" t="s">
        <v>7</v>
      </c>
      <c r="AV3" s="13" t="s">
        <v>8</v>
      </c>
      <c r="AW3" s="24" t="s">
        <v>21</v>
      </c>
      <c r="AX3" s="24" t="s">
        <v>57</v>
      </c>
      <c r="AY3" s="1" t="s">
        <v>2</v>
      </c>
      <c r="AZ3" s="1" t="s">
        <v>3</v>
      </c>
      <c r="BA3" s="54" t="s">
        <v>14</v>
      </c>
      <c r="BC3" s="13" t="s">
        <v>0</v>
      </c>
      <c r="BD3" s="13" t="s">
        <v>15</v>
      </c>
      <c r="BE3" s="13" t="s">
        <v>20</v>
      </c>
      <c r="BF3" s="13" t="s">
        <v>5</v>
      </c>
      <c r="BG3" s="13" t="s">
        <v>7</v>
      </c>
      <c r="BH3" s="13" t="s">
        <v>8</v>
      </c>
      <c r="BI3" s="24" t="s">
        <v>21</v>
      </c>
      <c r="BJ3" s="24" t="s">
        <v>57</v>
      </c>
      <c r="BK3" s="1" t="s">
        <v>2</v>
      </c>
      <c r="BL3" s="1" t="s">
        <v>3</v>
      </c>
      <c r="BM3" s="54" t="s">
        <v>14</v>
      </c>
      <c r="BO3" s="13" t="s">
        <v>0</v>
      </c>
      <c r="BP3" s="13" t="s">
        <v>15</v>
      </c>
      <c r="BQ3" s="13" t="s">
        <v>20</v>
      </c>
      <c r="BR3" s="13" t="s">
        <v>5</v>
      </c>
      <c r="BS3" s="13" t="s">
        <v>7</v>
      </c>
      <c r="BT3" s="13" t="s">
        <v>8</v>
      </c>
      <c r="BU3" s="24" t="s">
        <v>21</v>
      </c>
      <c r="BV3" s="24" t="s">
        <v>57</v>
      </c>
      <c r="BW3" s="1" t="s">
        <v>2</v>
      </c>
      <c r="BX3" s="1" t="s">
        <v>3</v>
      </c>
      <c r="BY3" s="54" t="s">
        <v>14</v>
      </c>
    </row>
    <row r="4" spans="1:77" x14ac:dyDescent="0.25">
      <c r="F4" s="87">
        <v>2.7777777777777776E-2</v>
      </c>
      <c r="G4" s="20">
        <v>1</v>
      </c>
      <c r="H4" s="38">
        <v>11.65</v>
      </c>
      <c r="I4" s="42">
        <v>90</v>
      </c>
      <c r="J4" s="21">
        <v>25</v>
      </c>
      <c r="K4" s="26">
        <v>142</v>
      </c>
      <c r="L4" s="27">
        <v>22</v>
      </c>
      <c r="M4" s="48">
        <v>-0.8</v>
      </c>
      <c r="N4" s="88" t="s">
        <v>64</v>
      </c>
      <c r="O4" s="185">
        <v>1111</v>
      </c>
      <c r="P4" s="188">
        <v>0.16</v>
      </c>
      <c r="Q4" s="191" t="s">
        <v>63</v>
      </c>
      <c r="S4" s="55">
        <v>1</v>
      </c>
      <c r="T4" s="65"/>
      <c r="U4" s="42"/>
      <c r="V4" s="56">
        <v>25</v>
      </c>
      <c r="W4" s="27"/>
      <c r="X4" s="27"/>
      <c r="Y4" s="48"/>
      <c r="Z4" s="88" t="s">
        <v>64</v>
      </c>
      <c r="AA4" s="185">
        <v>980</v>
      </c>
      <c r="AB4" s="188">
        <v>0.16</v>
      </c>
      <c r="AC4" s="191" t="s">
        <v>63</v>
      </c>
      <c r="AE4" s="55">
        <v>1</v>
      </c>
      <c r="AF4" s="65"/>
      <c r="AG4" s="42"/>
      <c r="AH4" s="56">
        <v>25</v>
      </c>
      <c r="AI4" s="27"/>
      <c r="AJ4" s="27"/>
      <c r="AK4" s="48"/>
      <c r="AL4" s="88" t="s">
        <v>64</v>
      </c>
      <c r="AM4" s="185">
        <v>833</v>
      </c>
      <c r="AN4" s="188">
        <v>0.16</v>
      </c>
      <c r="AO4" s="191" t="s">
        <v>63</v>
      </c>
      <c r="AQ4" s="55">
        <v>1</v>
      </c>
      <c r="AR4" s="65"/>
      <c r="AS4" s="42"/>
      <c r="AT4" s="56">
        <v>25</v>
      </c>
      <c r="AU4" s="27"/>
      <c r="AV4" s="27"/>
      <c r="AW4" s="48"/>
      <c r="AX4" s="88" t="s">
        <v>64</v>
      </c>
      <c r="AY4" s="185">
        <v>725</v>
      </c>
      <c r="AZ4" s="188">
        <v>0.16</v>
      </c>
      <c r="BA4" s="191" t="s">
        <v>63</v>
      </c>
      <c r="BC4" s="55">
        <v>1</v>
      </c>
      <c r="BD4" s="65"/>
      <c r="BE4" s="42"/>
      <c r="BF4" s="56">
        <v>25</v>
      </c>
      <c r="BG4" s="27"/>
      <c r="BH4" s="27"/>
      <c r="BI4" s="48"/>
      <c r="BJ4" s="88" t="s">
        <v>64</v>
      </c>
      <c r="BK4" s="185">
        <v>666</v>
      </c>
      <c r="BL4" s="188">
        <v>0.16</v>
      </c>
      <c r="BM4" s="191" t="s">
        <v>63</v>
      </c>
      <c r="BO4" s="55">
        <v>1</v>
      </c>
      <c r="BP4" s="65"/>
      <c r="BQ4" s="42"/>
      <c r="BR4" s="56">
        <v>25</v>
      </c>
      <c r="BS4" s="27"/>
      <c r="BT4" s="27"/>
      <c r="BU4" s="48"/>
      <c r="BV4" s="88" t="s">
        <v>64</v>
      </c>
      <c r="BW4" s="185">
        <v>555</v>
      </c>
      <c r="BX4" s="188">
        <v>0.16</v>
      </c>
      <c r="BY4" s="191" t="s">
        <v>63</v>
      </c>
    </row>
    <row r="5" spans="1:77" x14ac:dyDescent="0.25">
      <c r="G5" s="22">
        <v>2</v>
      </c>
      <c r="H5" s="39">
        <v>11.65</v>
      </c>
      <c r="I5" s="43">
        <v>99</v>
      </c>
      <c r="J5" s="8">
        <v>50</v>
      </c>
      <c r="K5" s="28">
        <v>448</v>
      </c>
      <c r="L5" s="29">
        <v>72</v>
      </c>
      <c r="M5" s="49">
        <v>-1.51</v>
      </c>
      <c r="N5" s="89" t="s">
        <v>64</v>
      </c>
      <c r="O5" s="186"/>
      <c r="P5" s="189"/>
      <c r="Q5" s="192"/>
      <c r="S5" s="57">
        <v>2</v>
      </c>
      <c r="T5" s="66"/>
      <c r="U5" s="43"/>
      <c r="V5" s="9">
        <v>50</v>
      </c>
      <c r="W5" s="29"/>
      <c r="X5" s="29"/>
      <c r="Y5" s="49"/>
      <c r="Z5" s="89" t="s">
        <v>64</v>
      </c>
      <c r="AA5" s="186"/>
      <c r="AB5" s="189"/>
      <c r="AC5" s="192"/>
      <c r="AE5" s="57">
        <v>2</v>
      </c>
      <c r="AF5" s="66"/>
      <c r="AG5" s="43"/>
      <c r="AH5" s="9">
        <v>50</v>
      </c>
      <c r="AI5" s="29"/>
      <c r="AJ5" s="29"/>
      <c r="AK5" s="49"/>
      <c r="AL5" s="89" t="s">
        <v>64</v>
      </c>
      <c r="AM5" s="186"/>
      <c r="AN5" s="189"/>
      <c r="AO5" s="192"/>
      <c r="AQ5" s="57">
        <v>2</v>
      </c>
      <c r="AR5" s="66"/>
      <c r="AS5" s="43"/>
      <c r="AT5" s="9">
        <v>50</v>
      </c>
      <c r="AU5" s="29"/>
      <c r="AV5" s="29"/>
      <c r="AW5" s="49"/>
      <c r="AX5" s="89" t="s">
        <v>64</v>
      </c>
      <c r="AY5" s="186"/>
      <c r="AZ5" s="189"/>
      <c r="BA5" s="192"/>
      <c r="BC5" s="57">
        <v>2</v>
      </c>
      <c r="BD5" s="66"/>
      <c r="BE5" s="43"/>
      <c r="BF5" s="9">
        <v>50</v>
      </c>
      <c r="BG5" s="29"/>
      <c r="BH5" s="29"/>
      <c r="BI5" s="49"/>
      <c r="BJ5" s="89" t="s">
        <v>64</v>
      </c>
      <c r="BK5" s="186"/>
      <c r="BL5" s="189"/>
      <c r="BM5" s="192"/>
      <c r="BO5" s="57">
        <v>2</v>
      </c>
      <c r="BP5" s="66"/>
      <c r="BQ5" s="43"/>
      <c r="BR5" s="9">
        <v>50</v>
      </c>
      <c r="BS5" s="29"/>
      <c r="BT5" s="29"/>
      <c r="BU5" s="49"/>
      <c r="BV5" s="89" t="s">
        <v>64</v>
      </c>
      <c r="BW5" s="186"/>
      <c r="BX5" s="189"/>
      <c r="BY5" s="192"/>
    </row>
    <row r="6" spans="1:77" x14ac:dyDescent="0.25">
      <c r="G6" s="22">
        <v>3</v>
      </c>
      <c r="H6" s="39">
        <v>11.65</v>
      </c>
      <c r="I6" s="43">
        <v>101</v>
      </c>
      <c r="J6" s="8">
        <v>75</v>
      </c>
      <c r="K6" s="28">
        <v>760</v>
      </c>
      <c r="L6" s="29">
        <v>136</v>
      </c>
      <c r="M6" s="49">
        <v>-1.8</v>
      </c>
      <c r="N6" s="89" t="s">
        <v>64</v>
      </c>
      <c r="O6" s="186"/>
      <c r="P6" s="189"/>
      <c r="Q6" s="192"/>
      <c r="S6" s="57">
        <v>3</v>
      </c>
      <c r="T6" s="66"/>
      <c r="U6" s="43"/>
      <c r="V6" s="9">
        <v>75</v>
      </c>
      <c r="W6" s="29"/>
      <c r="X6" s="29"/>
      <c r="Y6" s="49"/>
      <c r="Z6" s="89" t="s">
        <v>64</v>
      </c>
      <c r="AA6" s="186"/>
      <c r="AB6" s="189"/>
      <c r="AC6" s="192"/>
      <c r="AE6" s="57">
        <v>3</v>
      </c>
      <c r="AF6" s="66"/>
      <c r="AG6" s="43"/>
      <c r="AH6" s="9">
        <v>75</v>
      </c>
      <c r="AI6" s="29"/>
      <c r="AJ6" s="29"/>
      <c r="AK6" s="49"/>
      <c r="AL6" s="89" t="s">
        <v>64</v>
      </c>
      <c r="AM6" s="186"/>
      <c r="AN6" s="189"/>
      <c r="AO6" s="192"/>
      <c r="AQ6" s="57">
        <v>3</v>
      </c>
      <c r="AR6" s="66"/>
      <c r="AS6" s="43"/>
      <c r="AT6" s="9">
        <v>75</v>
      </c>
      <c r="AU6" s="29"/>
      <c r="AV6" s="29"/>
      <c r="AW6" s="49"/>
      <c r="AX6" s="89" t="s">
        <v>64</v>
      </c>
      <c r="AY6" s="186"/>
      <c r="AZ6" s="189"/>
      <c r="BA6" s="192"/>
      <c r="BC6" s="57">
        <v>3</v>
      </c>
      <c r="BD6" s="66"/>
      <c r="BE6" s="43"/>
      <c r="BF6" s="9">
        <v>75</v>
      </c>
      <c r="BG6" s="29"/>
      <c r="BH6" s="29"/>
      <c r="BI6" s="49"/>
      <c r="BJ6" s="89" t="s">
        <v>64</v>
      </c>
      <c r="BK6" s="186"/>
      <c r="BL6" s="189"/>
      <c r="BM6" s="192"/>
      <c r="BO6" s="57">
        <v>3</v>
      </c>
      <c r="BP6" s="66"/>
      <c r="BQ6" s="43"/>
      <c r="BR6" s="9">
        <v>75</v>
      </c>
      <c r="BS6" s="29"/>
      <c r="BT6" s="29"/>
      <c r="BU6" s="49"/>
      <c r="BV6" s="89" t="s">
        <v>64</v>
      </c>
      <c r="BW6" s="186"/>
      <c r="BX6" s="189"/>
      <c r="BY6" s="192"/>
    </row>
    <row r="7" spans="1:77" x14ac:dyDescent="0.25">
      <c r="G7" s="22">
        <v>4</v>
      </c>
      <c r="H7" s="39"/>
      <c r="I7" s="43"/>
      <c r="J7" s="8">
        <v>100</v>
      </c>
      <c r="K7" s="28"/>
      <c r="L7" s="29"/>
      <c r="M7" s="49">
        <v>-1.92</v>
      </c>
      <c r="N7" s="89" t="s">
        <v>64</v>
      </c>
      <c r="O7" s="186"/>
      <c r="P7" s="189"/>
      <c r="Q7" s="192"/>
      <c r="S7" s="57">
        <v>4</v>
      </c>
      <c r="T7" s="66"/>
      <c r="U7" s="43"/>
      <c r="V7" s="9">
        <v>100</v>
      </c>
      <c r="W7" s="29"/>
      <c r="X7" s="29"/>
      <c r="Y7" s="49"/>
      <c r="Z7" s="89" t="s">
        <v>64</v>
      </c>
      <c r="AA7" s="186"/>
      <c r="AB7" s="189"/>
      <c r="AC7" s="192"/>
      <c r="AE7" s="57">
        <v>4</v>
      </c>
      <c r="AF7" s="66"/>
      <c r="AG7" s="43"/>
      <c r="AH7" s="9">
        <v>100</v>
      </c>
      <c r="AI7" s="29"/>
      <c r="AJ7" s="29"/>
      <c r="AK7" s="49"/>
      <c r="AL7" s="89" t="s">
        <v>64</v>
      </c>
      <c r="AM7" s="186"/>
      <c r="AN7" s="189"/>
      <c r="AO7" s="192"/>
      <c r="AQ7" s="57">
        <v>4</v>
      </c>
      <c r="AR7" s="66"/>
      <c r="AS7" s="43"/>
      <c r="AT7" s="9">
        <v>100</v>
      </c>
      <c r="AU7" s="29"/>
      <c r="AV7" s="29"/>
      <c r="AW7" s="49"/>
      <c r="AX7" s="89" t="s">
        <v>64</v>
      </c>
      <c r="AY7" s="186"/>
      <c r="AZ7" s="189"/>
      <c r="BA7" s="192"/>
      <c r="BC7" s="57">
        <v>4</v>
      </c>
      <c r="BD7" s="66"/>
      <c r="BE7" s="43"/>
      <c r="BF7" s="9">
        <v>100</v>
      </c>
      <c r="BG7" s="29"/>
      <c r="BH7" s="29"/>
      <c r="BI7" s="49"/>
      <c r="BJ7" s="89" t="s">
        <v>64</v>
      </c>
      <c r="BK7" s="186"/>
      <c r="BL7" s="189"/>
      <c r="BM7" s="192"/>
      <c r="BO7" s="57">
        <v>4</v>
      </c>
      <c r="BP7" s="66"/>
      <c r="BQ7" s="43"/>
      <c r="BR7" s="9">
        <v>100</v>
      </c>
      <c r="BS7" s="29"/>
      <c r="BT7" s="29"/>
      <c r="BU7" s="49"/>
      <c r="BV7" s="89" t="s">
        <v>64</v>
      </c>
      <c r="BW7" s="186"/>
      <c r="BX7" s="189"/>
      <c r="BY7" s="192"/>
    </row>
    <row r="8" spans="1:77" x14ac:dyDescent="0.25">
      <c r="B8" s="74" t="s">
        <v>49</v>
      </c>
      <c r="G8" s="22">
        <v>5</v>
      </c>
      <c r="H8" s="39"/>
      <c r="I8" s="43"/>
      <c r="J8" s="8">
        <v>125</v>
      </c>
      <c r="K8" s="28"/>
      <c r="L8" s="29"/>
      <c r="M8" s="49">
        <v>-2.2799999999999998</v>
      </c>
      <c r="N8" s="89" t="s">
        <v>64</v>
      </c>
      <c r="O8" s="186"/>
      <c r="P8" s="189"/>
      <c r="Q8" s="192"/>
      <c r="S8" s="57">
        <v>5</v>
      </c>
      <c r="T8" s="66"/>
      <c r="U8" s="43"/>
      <c r="V8" s="9">
        <v>125</v>
      </c>
      <c r="W8" s="29"/>
      <c r="X8" s="29"/>
      <c r="Y8" s="49"/>
      <c r="Z8" s="89" t="s">
        <v>64</v>
      </c>
      <c r="AA8" s="186"/>
      <c r="AB8" s="189"/>
      <c r="AC8" s="192"/>
      <c r="AE8" s="57">
        <v>5</v>
      </c>
      <c r="AF8" s="66"/>
      <c r="AG8" s="43"/>
      <c r="AH8" s="9">
        <v>125</v>
      </c>
      <c r="AI8" s="29"/>
      <c r="AJ8" s="29"/>
      <c r="AK8" s="49">
        <v>-0.74</v>
      </c>
      <c r="AL8" s="89" t="s">
        <v>64</v>
      </c>
      <c r="AM8" s="186"/>
      <c r="AN8" s="189"/>
      <c r="AO8" s="192"/>
      <c r="AQ8" s="57">
        <v>5</v>
      </c>
      <c r="AR8" s="66"/>
      <c r="AS8" s="43"/>
      <c r="AT8" s="9">
        <v>125</v>
      </c>
      <c r="AU8" s="29"/>
      <c r="AV8" s="29"/>
      <c r="AW8" s="49"/>
      <c r="AX8" s="89" t="s">
        <v>64</v>
      </c>
      <c r="AY8" s="186"/>
      <c r="AZ8" s="189"/>
      <c r="BA8" s="192"/>
      <c r="BC8" s="57">
        <v>5</v>
      </c>
      <c r="BD8" s="66"/>
      <c r="BE8" s="43"/>
      <c r="BF8" s="9">
        <v>125</v>
      </c>
      <c r="BG8" s="29"/>
      <c r="BH8" s="29"/>
      <c r="BI8" s="49"/>
      <c r="BJ8" s="89" t="s">
        <v>64</v>
      </c>
      <c r="BK8" s="186"/>
      <c r="BL8" s="189"/>
      <c r="BM8" s="192"/>
      <c r="BN8">
        <v>-0.69</v>
      </c>
      <c r="BO8" s="57">
        <v>5</v>
      </c>
      <c r="BP8" s="66"/>
      <c r="BQ8" s="43"/>
      <c r="BR8" s="9">
        <v>125</v>
      </c>
      <c r="BS8" s="29"/>
      <c r="BT8" s="29"/>
      <c r="BU8" s="49"/>
      <c r="BV8" s="89" t="s">
        <v>64</v>
      </c>
      <c r="BW8" s="186"/>
      <c r="BX8" s="189"/>
      <c r="BY8" s="192"/>
    </row>
    <row r="9" spans="1:77" x14ac:dyDescent="0.25">
      <c r="B9" t="s">
        <v>50</v>
      </c>
      <c r="G9" s="22">
        <v>6</v>
      </c>
      <c r="H9" s="39"/>
      <c r="I9" s="43"/>
      <c r="J9" s="8">
        <v>150</v>
      </c>
      <c r="K9" s="28"/>
      <c r="L9" s="29"/>
      <c r="M9" s="49">
        <v>-1.98</v>
      </c>
      <c r="N9" s="89" t="s">
        <v>64</v>
      </c>
      <c r="O9" s="186"/>
      <c r="P9" s="189"/>
      <c r="Q9" s="192"/>
      <c r="S9" s="57">
        <v>6</v>
      </c>
      <c r="T9" s="66"/>
      <c r="U9" s="43"/>
      <c r="V9" s="9">
        <v>150</v>
      </c>
      <c r="W9" s="29"/>
      <c r="X9" s="29"/>
      <c r="Y9" s="49"/>
      <c r="Z9" s="89" t="s">
        <v>64</v>
      </c>
      <c r="AA9" s="186"/>
      <c r="AB9" s="189"/>
      <c r="AC9" s="192"/>
      <c r="AE9" s="57">
        <v>6</v>
      </c>
      <c r="AF9" s="66"/>
      <c r="AG9" s="43"/>
      <c r="AH9" s="9">
        <v>150</v>
      </c>
      <c r="AI9" s="29"/>
      <c r="AJ9" s="29"/>
      <c r="AK9" s="49"/>
      <c r="AL9" s="89" t="s">
        <v>64</v>
      </c>
      <c r="AM9" s="186"/>
      <c r="AN9" s="189"/>
      <c r="AO9" s="192"/>
      <c r="AQ9" s="57">
        <v>6</v>
      </c>
      <c r="AR9" s="66"/>
      <c r="AS9" s="43"/>
      <c r="AT9" s="9">
        <v>150</v>
      </c>
      <c r="AU9" s="29"/>
      <c r="AV9" s="29"/>
      <c r="AW9" s="49"/>
      <c r="AX9" s="89" t="s">
        <v>64</v>
      </c>
      <c r="AY9" s="186"/>
      <c r="AZ9" s="189"/>
      <c r="BA9" s="192"/>
      <c r="BC9" s="57">
        <v>6</v>
      </c>
      <c r="BD9" s="66"/>
      <c r="BE9" s="43"/>
      <c r="BF9" s="9">
        <v>150</v>
      </c>
      <c r="BG9" s="29"/>
      <c r="BH9" s="29"/>
      <c r="BI9" s="49"/>
      <c r="BJ9" s="89" t="s">
        <v>64</v>
      </c>
      <c r="BK9" s="186"/>
      <c r="BL9" s="189"/>
      <c r="BM9" s="192"/>
      <c r="BO9" s="57">
        <v>6</v>
      </c>
      <c r="BP9" s="66"/>
      <c r="BQ9" s="43"/>
      <c r="BR9" s="9">
        <v>150</v>
      </c>
      <c r="BS9" s="29"/>
      <c r="BT9" s="29"/>
      <c r="BU9" s="49"/>
      <c r="BV9" s="89" t="s">
        <v>64</v>
      </c>
      <c r="BW9" s="186"/>
      <c r="BX9" s="189"/>
      <c r="BY9" s="192"/>
    </row>
    <row r="10" spans="1:77" x14ac:dyDescent="0.25">
      <c r="B10" t="s">
        <v>51</v>
      </c>
      <c r="G10" s="22">
        <v>7</v>
      </c>
      <c r="H10" s="39"/>
      <c r="I10" s="43"/>
      <c r="J10" s="8">
        <v>175</v>
      </c>
      <c r="K10" s="28"/>
      <c r="L10" s="29"/>
      <c r="M10" s="49">
        <v>-1.5</v>
      </c>
      <c r="N10" s="89" t="s">
        <v>64</v>
      </c>
      <c r="O10" s="186"/>
      <c r="P10" s="189"/>
      <c r="Q10" s="192"/>
      <c r="S10" s="57">
        <v>7</v>
      </c>
      <c r="T10" s="66"/>
      <c r="U10" s="43"/>
      <c r="V10" s="9">
        <v>175</v>
      </c>
      <c r="W10" s="29"/>
      <c r="X10" s="29"/>
      <c r="Y10" s="49"/>
      <c r="Z10" s="89" t="s">
        <v>64</v>
      </c>
      <c r="AA10" s="186"/>
      <c r="AB10" s="189"/>
      <c r="AC10" s="192"/>
      <c r="AE10" s="57">
        <v>7</v>
      </c>
      <c r="AF10" s="66"/>
      <c r="AG10" s="43"/>
      <c r="AH10" s="9">
        <v>175</v>
      </c>
      <c r="AI10" s="29"/>
      <c r="AJ10" s="29"/>
      <c r="AK10" s="49"/>
      <c r="AL10" s="89" t="s">
        <v>64</v>
      </c>
      <c r="AM10" s="186"/>
      <c r="AN10" s="189"/>
      <c r="AO10" s="192"/>
      <c r="AQ10" s="57">
        <v>7</v>
      </c>
      <c r="AR10" s="66"/>
      <c r="AS10" s="43"/>
      <c r="AT10" s="9">
        <v>175</v>
      </c>
      <c r="AU10" s="29"/>
      <c r="AV10" s="29"/>
      <c r="AW10" s="49"/>
      <c r="AX10" s="89" t="s">
        <v>64</v>
      </c>
      <c r="AY10" s="186"/>
      <c r="AZ10" s="189"/>
      <c r="BA10" s="192"/>
      <c r="BC10" s="57">
        <v>7</v>
      </c>
      <c r="BD10" s="66"/>
      <c r="BE10" s="43"/>
      <c r="BF10" s="9">
        <v>175</v>
      </c>
      <c r="BG10" s="29"/>
      <c r="BH10" s="29"/>
      <c r="BI10" s="49"/>
      <c r="BJ10" s="89" t="s">
        <v>64</v>
      </c>
      <c r="BK10" s="186"/>
      <c r="BL10" s="189"/>
      <c r="BM10" s="192"/>
      <c r="BO10" s="57">
        <v>7</v>
      </c>
      <c r="BP10" s="66"/>
      <c r="BQ10" s="43"/>
      <c r="BR10" s="9">
        <v>175</v>
      </c>
      <c r="BS10" s="29"/>
      <c r="BT10" s="29"/>
      <c r="BU10" s="49"/>
      <c r="BV10" s="89" t="s">
        <v>64</v>
      </c>
      <c r="BW10" s="186"/>
      <c r="BX10" s="189"/>
      <c r="BY10" s="192"/>
    </row>
    <row r="11" spans="1:77" x14ac:dyDescent="0.25">
      <c r="B11" t="s">
        <v>52</v>
      </c>
      <c r="G11" s="22">
        <v>8</v>
      </c>
      <c r="H11" s="39"/>
      <c r="I11" s="43"/>
      <c r="J11" s="8">
        <v>200</v>
      </c>
      <c r="K11" s="28"/>
      <c r="L11" s="29"/>
      <c r="M11" s="49">
        <v>-0.88</v>
      </c>
      <c r="N11" s="89" t="s">
        <v>64</v>
      </c>
      <c r="O11" s="186"/>
      <c r="P11" s="189"/>
      <c r="Q11" s="192"/>
      <c r="S11" s="57">
        <v>8</v>
      </c>
      <c r="T11" s="66"/>
      <c r="U11" s="43"/>
      <c r="V11" s="9">
        <v>200</v>
      </c>
      <c r="W11" s="29"/>
      <c r="X11" s="29"/>
      <c r="Y11" s="49"/>
      <c r="Z11" s="89" t="s">
        <v>64</v>
      </c>
      <c r="AA11" s="186"/>
      <c r="AB11" s="189"/>
      <c r="AC11" s="192"/>
      <c r="AE11" s="57">
        <v>8</v>
      </c>
      <c r="AF11" s="66"/>
      <c r="AG11" s="43"/>
      <c r="AH11" s="9">
        <v>200</v>
      </c>
      <c r="AI11" s="29"/>
      <c r="AJ11" s="29"/>
      <c r="AK11" s="49"/>
      <c r="AL11" s="89" t="s">
        <v>64</v>
      </c>
      <c r="AM11" s="186"/>
      <c r="AN11" s="189"/>
      <c r="AO11" s="192"/>
      <c r="AQ11" s="57">
        <v>8</v>
      </c>
      <c r="AR11" s="66"/>
      <c r="AS11" s="43"/>
      <c r="AT11" s="9">
        <v>200</v>
      </c>
      <c r="AU11" s="29"/>
      <c r="AV11" s="29"/>
      <c r="AW11" s="49"/>
      <c r="AX11" s="89" t="s">
        <v>64</v>
      </c>
      <c r="AY11" s="186"/>
      <c r="AZ11" s="189"/>
      <c r="BA11" s="192"/>
      <c r="BC11" s="57">
        <v>8</v>
      </c>
      <c r="BD11" s="66"/>
      <c r="BE11" s="43"/>
      <c r="BF11" s="9">
        <v>200</v>
      </c>
      <c r="BG11" s="29"/>
      <c r="BH11" s="29"/>
      <c r="BI11" s="49"/>
      <c r="BJ11" s="89" t="s">
        <v>64</v>
      </c>
      <c r="BK11" s="186"/>
      <c r="BL11" s="189"/>
      <c r="BM11" s="192"/>
      <c r="BO11" s="57">
        <v>8</v>
      </c>
      <c r="BP11" s="66"/>
      <c r="BQ11" s="43"/>
      <c r="BR11" s="9">
        <v>200</v>
      </c>
      <c r="BS11" s="29"/>
      <c r="BT11" s="29"/>
      <c r="BU11" s="49"/>
      <c r="BV11" s="89" t="s">
        <v>64</v>
      </c>
      <c r="BW11" s="186"/>
      <c r="BX11" s="189"/>
      <c r="BY11" s="192"/>
    </row>
    <row r="12" spans="1:77" x14ac:dyDescent="0.25">
      <c r="B12" t="s">
        <v>53</v>
      </c>
      <c r="G12" s="22">
        <v>9</v>
      </c>
      <c r="H12" s="39"/>
      <c r="I12" s="43"/>
      <c r="J12" s="9">
        <v>225</v>
      </c>
      <c r="K12" s="28"/>
      <c r="L12" s="29"/>
      <c r="M12" s="49">
        <v>-0.16</v>
      </c>
      <c r="N12" s="89" t="s">
        <v>64</v>
      </c>
      <c r="O12" s="186"/>
      <c r="P12" s="189"/>
      <c r="Q12" s="192"/>
      <c r="S12" s="57">
        <v>9</v>
      </c>
      <c r="T12" s="66"/>
      <c r="U12" s="43"/>
      <c r="V12" s="9">
        <v>225</v>
      </c>
      <c r="W12" s="29"/>
      <c r="X12" s="29"/>
      <c r="Y12" s="49"/>
      <c r="Z12" s="89" t="s">
        <v>64</v>
      </c>
      <c r="AA12" s="186"/>
      <c r="AB12" s="189"/>
      <c r="AC12" s="192"/>
      <c r="AE12" s="57">
        <v>9</v>
      </c>
      <c r="AF12" s="66"/>
      <c r="AG12" s="43"/>
      <c r="AH12" s="9">
        <v>225</v>
      </c>
      <c r="AI12" s="29"/>
      <c r="AJ12" s="29"/>
      <c r="AK12" s="49"/>
      <c r="AL12" s="89" t="s">
        <v>64</v>
      </c>
      <c r="AM12" s="186"/>
      <c r="AN12" s="189"/>
      <c r="AO12" s="192"/>
      <c r="AQ12" s="57">
        <v>9</v>
      </c>
      <c r="AR12" s="66"/>
      <c r="AS12" s="43"/>
      <c r="AT12" s="9">
        <v>225</v>
      </c>
      <c r="AU12" s="29"/>
      <c r="AV12" s="29"/>
      <c r="AW12" s="49"/>
      <c r="AX12" s="89" t="s">
        <v>64</v>
      </c>
      <c r="AY12" s="186"/>
      <c r="AZ12" s="189"/>
      <c r="BA12" s="192"/>
      <c r="BC12" s="57">
        <v>9</v>
      </c>
      <c r="BD12" s="66"/>
      <c r="BE12" s="43"/>
      <c r="BF12" s="9">
        <v>225</v>
      </c>
      <c r="BG12" s="29"/>
      <c r="BH12" s="29"/>
      <c r="BI12" s="49"/>
      <c r="BJ12" s="89" t="s">
        <v>64</v>
      </c>
      <c r="BK12" s="186"/>
      <c r="BL12" s="189"/>
      <c r="BM12" s="192"/>
      <c r="BO12" s="57">
        <v>9</v>
      </c>
      <c r="BP12" s="66"/>
      <c r="BQ12" s="43"/>
      <c r="BR12" s="9">
        <v>225</v>
      </c>
      <c r="BS12" s="29"/>
      <c r="BT12" s="29"/>
      <c r="BU12" s="49"/>
      <c r="BV12" s="89" t="s">
        <v>64</v>
      </c>
      <c r="BW12" s="186"/>
      <c r="BX12" s="189"/>
      <c r="BY12" s="192"/>
    </row>
    <row r="13" spans="1:77" ht="15.75" thickBot="1" x14ac:dyDescent="0.3">
      <c r="B13" t="s">
        <v>54</v>
      </c>
      <c r="G13" s="23">
        <v>10</v>
      </c>
      <c r="H13" s="41">
        <v>11.65</v>
      </c>
      <c r="I13" s="46">
        <v>136</v>
      </c>
      <c r="J13" s="15">
        <v>250</v>
      </c>
      <c r="K13" s="32">
        <v>2920</v>
      </c>
      <c r="L13" s="33">
        <v>560</v>
      </c>
      <c r="M13" s="52">
        <v>0.68</v>
      </c>
      <c r="N13" s="89" t="s">
        <v>64</v>
      </c>
      <c r="O13" s="203"/>
      <c r="P13" s="195"/>
      <c r="Q13" s="197"/>
      <c r="S13" s="58">
        <v>10</v>
      </c>
      <c r="T13" s="67"/>
      <c r="U13" s="44"/>
      <c r="V13" s="47">
        <v>250</v>
      </c>
      <c r="W13" s="30"/>
      <c r="X13" s="30"/>
      <c r="Y13" s="50"/>
      <c r="Z13" s="91" t="s">
        <v>64</v>
      </c>
      <c r="AA13" s="187"/>
      <c r="AB13" s="190"/>
      <c r="AC13" s="193"/>
      <c r="AE13" s="58">
        <v>10</v>
      </c>
      <c r="AF13" s="67"/>
      <c r="AG13" s="44"/>
      <c r="AH13" s="47">
        <v>250</v>
      </c>
      <c r="AI13" s="30"/>
      <c r="AJ13" s="30"/>
      <c r="AK13" s="50"/>
      <c r="AL13" s="91" t="s">
        <v>64</v>
      </c>
      <c r="AM13" s="187"/>
      <c r="AN13" s="190"/>
      <c r="AO13" s="193"/>
      <c r="AQ13" s="58">
        <v>10</v>
      </c>
      <c r="AR13" s="67"/>
      <c r="AS13" s="44"/>
      <c r="AT13" s="47">
        <v>250</v>
      </c>
      <c r="AU13" s="30"/>
      <c r="AV13" s="30"/>
      <c r="AW13" s="50"/>
      <c r="AX13" s="91" t="s">
        <v>64</v>
      </c>
      <c r="AY13" s="187"/>
      <c r="AZ13" s="190"/>
      <c r="BA13" s="193"/>
      <c r="BC13" s="58">
        <v>10</v>
      </c>
      <c r="BD13" s="67"/>
      <c r="BE13" s="44"/>
      <c r="BF13" s="47">
        <v>250</v>
      </c>
      <c r="BG13" s="30"/>
      <c r="BH13" s="30"/>
      <c r="BI13" s="50"/>
      <c r="BJ13" s="91" t="s">
        <v>64</v>
      </c>
      <c r="BK13" s="187"/>
      <c r="BL13" s="190"/>
      <c r="BM13" s="193"/>
      <c r="BO13" s="58">
        <v>10</v>
      </c>
      <c r="BP13" s="67"/>
      <c r="BQ13" s="44"/>
      <c r="BR13" s="47">
        <v>250</v>
      </c>
      <c r="BS13" s="30"/>
      <c r="BT13" s="30"/>
      <c r="BU13" s="50"/>
      <c r="BV13" s="91" t="s">
        <v>64</v>
      </c>
      <c r="BW13" s="187"/>
      <c r="BX13" s="190"/>
      <c r="BY13" s="193"/>
    </row>
    <row r="14" spans="1:77" x14ac:dyDescent="0.25">
      <c r="B14" t="s">
        <v>56</v>
      </c>
      <c r="G14" s="55">
        <v>11</v>
      </c>
      <c r="H14" s="38"/>
      <c r="I14" s="42"/>
      <c r="J14" s="56">
        <v>25</v>
      </c>
      <c r="K14" s="27"/>
      <c r="L14" s="27"/>
      <c r="M14" s="53"/>
      <c r="N14" s="88" t="s">
        <v>64</v>
      </c>
      <c r="O14" s="185">
        <v>714</v>
      </c>
      <c r="P14" s="188">
        <v>0.12</v>
      </c>
      <c r="Q14" s="191" t="s">
        <v>68</v>
      </c>
      <c r="S14" s="63">
        <v>11</v>
      </c>
      <c r="T14" s="68"/>
      <c r="U14" s="45"/>
      <c r="V14" s="64">
        <v>25</v>
      </c>
      <c r="W14" s="31"/>
      <c r="X14" s="31"/>
      <c r="Y14" s="51"/>
      <c r="Z14" s="88" t="s">
        <v>64</v>
      </c>
      <c r="AA14" s="169">
        <v>658</v>
      </c>
      <c r="AB14" s="194">
        <v>0.12</v>
      </c>
      <c r="AC14" s="191" t="s">
        <v>67</v>
      </c>
      <c r="AD14" s="7"/>
      <c r="AE14" s="63">
        <v>11</v>
      </c>
      <c r="AF14" s="68"/>
      <c r="AG14" s="45"/>
      <c r="AH14" s="64">
        <v>25</v>
      </c>
      <c r="AI14" s="31"/>
      <c r="AJ14" s="31"/>
      <c r="AK14" s="51"/>
      <c r="AL14" s="92" t="s">
        <v>64</v>
      </c>
      <c r="AM14" s="169">
        <v>588</v>
      </c>
      <c r="AN14" s="194">
        <v>0.12</v>
      </c>
      <c r="AO14" s="191" t="s">
        <v>67</v>
      </c>
      <c r="AQ14" s="63">
        <v>11</v>
      </c>
      <c r="AR14" s="68"/>
      <c r="AS14" s="45"/>
      <c r="AT14" s="64">
        <v>25</v>
      </c>
      <c r="AU14" s="31"/>
      <c r="AV14" s="31"/>
      <c r="AW14" s="51"/>
      <c r="AX14" s="92" t="s">
        <v>64</v>
      </c>
      <c r="AY14" s="169">
        <v>532</v>
      </c>
      <c r="AZ14" s="194">
        <v>0.12</v>
      </c>
      <c r="BA14" s="191" t="s">
        <v>67</v>
      </c>
      <c r="BC14" s="63">
        <v>11</v>
      </c>
      <c r="BD14" s="68"/>
      <c r="BE14" s="45"/>
      <c r="BF14" s="64">
        <v>25</v>
      </c>
      <c r="BG14" s="31"/>
      <c r="BH14" s="31"/>
      <c r="BI14" s="51"/>
      <c r="BJ14" s="92" t="s">
        <v>64</v>
      </c>
      <c r="BK14" s="169">
        <v>500</v>
      </c>
      <c r="BL14" s="194">
        <v>0.12</v>
      </c>
      <c r="BM14" s="191" t="s">
        <v>67</v>
      </c>
      <c r="BO14" s="63">
        <v>11</v>
      </c>
      <c r="BP14" s="68"/>
      <c r="BQ14" s="45"/>
      <c r="BR14" s="64">
        <v>25</v>
      </c>
      <c r="BS14" s="31"/>
      <c r="BT14" s="31"/>
      <c r="BU14" s="51"/>
      <c r="BV14" s="92" t="s">
        <v>64</v>
      </c>
      <c r="BW14" s="169">
        <v>435</v>
      </c>
      <c r="BX14" s="194">
        <v>0.12</v>
      </c>
      <c r="BY14" s="191" t="s">
        <v>67</v>
      </c>
    </row>
    <row r="15" spans="1:77" x14ac:dyDescent="0.25">
      <c r="G15" s="57">
        <v>12</v>
      </c>
      <c r="H15" s="39"/>
      <c r="I15" s="43"/>
      <c r="J15" s="9">
        <v>50</v>
      </c>
      <c r="K15" s="29"/>
      <c r="L15" s="29"/>
      <c r="M15" s="49"/>
      <c r="N15" s="89" t="s">
        <v>64</v>
      </c>
      <c r="O15" s="186"/>
      <c r="P15" s="189"/>
      <c r="Q15" s="192"/>
      <c r="S15" s="57">
        <v>12</v>
      </c>
      <c r="T15" s="66"/>
      <c r="U15" s="43"/>
      <c r="V15" s="9">
        <v>50</v>
      </c>
      <c r="W15" s="29"/>
      <c r="X15" s="29"/>
      <c r="Y15" s="49"/>
      <c r="Z15" s="89" t="s">
        <v>64</v>
      </c>
      <c r="AA15" s="169"/>
      <c r="AB15" s="189"/>
      <c r="AC15" s="192"/>
      <c r="AD15" s="7"/>
      <c r="AE15" s="57">
        <v>12</v>
      </c>
      <c r="AF15" s="66"/>
      <c r="AG15" s="43"/>
      <c r="AH15" s="9">
        <v>50</v>
      </c>
      <c r="AI15" s="29"/>
      <c r="AJ15" s="29"/>
      <c r="AK15" s="49"/>
      <c r="AL15" s="89" t="s">
        <v>64</v>
      </c>
      <c r="AM15" s="169"/>
      <c r="AN15" s="189"/>
      <c r="AO15" s="192"/>
      <c r="AQ15" s="57">
        <v>12</v>
      </c>
      <c r="AR15" s="66"/>
      <c r="AS15" s="43"/>
      <c r="AT15" s="9">
        <v>50</v>
      </c>
      <c r="AU15" s="29"/>
      <c r="AV15" s="29"/>
      <c r="AW15" s="49"/>
      <c r="AX15" s="89" t="s">
        <v>64</v>
      </c>
      <c r="AY15" s="169"/>
      <c r="AZ15" s="189"/>
      <c r="BA15" s="192"/>
      <c r="BC15" s="57">
        <v>12</v>
      </c>
      <c r="BD15" s="66"/>
      <c r="BE15" s="43"/>
      <c r="BF15" s="9">
        <v>50</v>
      </c>
      <c r="BG15" s="29"/>
      <c r="BH15" s="29"/>
      <c r="BI15" s="49"/>
      <c r="BJ15" s="89" t="s">
        <v>64</v>
      </c>
      <c r="BK15" s="169"/>
      <c r="BL15" s="189"/>
      <c r="BM15" s="192"/>
      <c r="BO15" s="57">
        <v>12</v>
      </c>
      <c r="BP15" s="66"/>
      <c r="BQ15" s="43"/>
      <c r="BR15" s="9">
        <v>50</v>
      </c>
      <c r="BS15" s="29"/>
      <c r="BT15" s="29"/>
      <c r="BU15" s="49"/>
      <c r="BV15" s="89" t="s">
        <v>64</v>
      </c>
      <c r="BW15" s="169"/>
      <c r="BX15" s="189"/>
      <c r="BY15" s="192"/>
    </row>
    <row r="16" spans="1:77" x14ac:dyDescent="0.25">
      <c r="B16" s="78" t="s">
        <v>58</v>
      </c>
      <c r="G16" s="57">
        <v>13</v>
      </c>
      <c r="H16" s="39"/>
      <c r="I16" s="43"/>
      <c r="J16" s="9">
        <v>75</v>
      </c>
      <c r="K16" s="29"/>
      <c r="L16" s="29"/>
      <c r="M16" s="49"/>
      <c r="N16" s="89" t="s">
        <v>64</v>
      </c>
      <c r="O16" s="186"/>
      <c r="P16" s="189"/>
      <c r="Q16" s="192"/>
      <c r="S16" s="57">
        <v>13</v>
      </c>
      <c r="T16" s="66"/>
      <c r="U16" s="43"/>
      <c r="V16" s="9">
        <v>75</v>
      </c>
      <c r="W16" s="29"/>
      <c r="X16" s="29"/>
      <c r="Y16" s="49"/>
      <c r="Z16" s="89" t="s">
        <v>64</v>
      </c>
      <c r="AA16" s="169"/>
      <c r="AB16" s="189"/>
      <c r="AC16" s="192"/>
      <c r="AD16" s="7"/>
      <c r="AE16" s="57">
        <v>13</v>
      </c>
      <c r="AF16" s="66"/>
      <c r="AG16" s="43"/>
      <c r="AH16" s="9">
        <v>75</v>
      </c>
      <c r="AI16" s="29"/>
      <c r="AJ16" s="29"/>
      <c r="AK16" s="49"/>
      <c r="AL16" s="89" t="s">
        <v>64</v>
      </c>
      <c r="AM16" s="169"/>
      <c r="AN16" s="189"/>
      <c r="AO16" s="192"/>
      <c r="AQ16" s="57">
        <v>13</v>
      </c>
      <c r="AR16" s="66"/>
      <c r="AS16" s="43"/>
      <c r="AT16" s="9">
        <v>75</v>
      </c>
      <c r="AU16" s="29"/>
      <c r="AV16" s="29"/>
      <c r="AW16" s="49"/>
      <c r="AX16" s="89" t="s">
        <v>64</v>
      </c>
      <c r="AY16" s="169"/>
      <c r="AZ16" s="189"/>
      <c r="BA16" s="192"/>
      <c r="BC16" s="57">
        <v>13</v>
      </c>
      <c r="BD16" s="66"/>
      <c r="BE16" s="43"/>
      <c r="BF16" s="9">
        <v>75</v>
      </c>
      <c r="BG16" s="29"/>
      <c r="BH16" s="29"/>
      <c r="BI16" s="49"/>
      <c r="BJ16" s="89" t="s">
        <v>64</v>
      </c>
      <c r="BK16" s="169"/>
      <c r="BL16" s="189"/>
      <c r="BM16" s="192"/>
      <c r="BO16" s="57">
        <v>13</v>
      </c>
      <c r="BP16" s="66"/>
      <c r="BQ16" s="43"/>
      <c r="BR16" s="9">
        <v>75</v>
      </c>
      <c r="BS16" s="29"/>
      <c r="BT16" s="29"/>
      <c r="BU16" s="49"/>
      <c r="BV16" s="89" t="s">
        <v>64</v>
      </c>
      <c r="BW16" s="169"/>
      <c r="BX16" s="189"/>
      <c r="BY16" s="192"/>
    </row>
    <row r="17" spans="2:77" x14ac:dyDescent="0.25">
      <c r="B17" s="76" t="s">
        <v>9</v>
      </c>
      <c r="C17" s="73" t="s">
        <v>7</v>
      </c>
      <c r="D17" s="73" t="s">
        <v>8</v>
      </c>
      <c r="G17" s="57">
        <v>14</v>
      </c>
      <c r="H17" s="39"/>
      <c r="I17" s="43"/>
      <c r="J17" s="9">
        <v>100</v>
      </c>
      <c r="K17" s="29"/>
      <c r="L17" s="29"/>
      <c r="M17" s="49"/>
      <c r="N17" s="89" t="s">
        <v>64</v>
      </c>
      <c r="O17" s="186"/>
      <c r="P17" s="189"/>
      <c r="Q17" s="192"/>
      <c r="S17" s="57">
        <v>14</v>
      </c>
      <c r="T17" s="66"/>
      <c r="U17" s="43"/>
      <c r="V17" s="9">
        <v>100</v>
      </c>
      <c r="W17" s="29"/>
      <c r="X17" s="29"/>
      <c r="Y17" s="49"/>
      <c r="Z17" s="89" t="s">
        <v>64</v>
      </c>
      <c r="AA17" s="169"/>
      <c r="AB17" s="189"/>
      <c r="AC17" s="192"/>
      <c r="AD17" s="7"/>
      <c r="AE17" s="57">
        <v>14</v>
      </c>
      <c r="AF17" s="66"/>
      <c r="AG17" s="43"/>
      <c r="AH17" s="9">
        <v>100</v>
      </c>
      <c r="AI17" s="29"/>
      <c r="AJ17" s="29"/>
      <c r="AK17" s="49"/>
      <c r="AL17" s="89" t="s">
        <v>64</v>
      </c>
      <c r="AM17" s="169"/>
      <c r="AN17" s="189"/>
      <c r="AO17" s="192"/>
      <c r="AQ17" s="57">
        <v>14</v>
      </c>
      <c r="AR17" s="66"/>
      <c r="AS17" s="43"/>
      <c r="AT17" s="9">
        <v>100</v>
      </c>
      <c r="AU17" s="29"/>
      <c r="AV17" s="29"/>
      <c r="AW17" s="49"/>
      <c r="AX17" s="89" t="s">
        <v>64</v>
      </c>
      <c r="AY17" s="169"/>
      <c r="AZ17" s="189"/>
      <c r="BA17" s="192"/>
      <c r="BC17" s="57">
        <v>14</v>
      </c>
      <c r="BD17" s="66"/>
      <c r="BE17" s="43"/>
      <c r="BF17" s="9">
        <v>100</v>
      </c>
      <c r="BG17" s="29"/>
      <c r="BH17" s="29"/>
      <c r="BI17" s="49"/>
      <c r="BJ17" s="89" t="s">
        <v>65</v>
      </c>
      <c r="BK17" s="169"/>
      <c r="BL17" s="189"/>
      <c r="BM17" s="192"/>
      <c r="BO17" s="57">
        <v>14</v>
      </c>
      <c r="BP17" s="66"/>
      <c r="BQ17" s="43"/>
      <c r="BR17" s="9">
        <v>100</v>
      </c>
      <c r="BS17" s="29"/>
      <c r="BT17" s="29"/>
      <c r="BU17" s="49"/>
      <c r="BV17" s="89" t="s">
        <v>64</v>
      </c>
      <c r="BW17" s="169"/>
      <c r="BX17" s="189"/>
      <c r="BY17" s="192"/>
    </row>
    <row r="18" spans="2:77" x14ac:dyDescent="0.25">
      <c r="B18" s="76" t="s">
        <v>11</v>
      </c>
      <c r="C18" s="35" t="s">
        <v>16</v>
      </c>
      <c r="D18" s="77"/>
      <c r="G18" s="57">
        <v>15</v>
      </c>
      <c r="H18" s="39"/>
      <c r="I18" s="43"/>
      <c r="J18" s="9">
        <v>125</v>
      </c>
      <c r="K18" s="29"/>
      <c r="L18" s="29"/>
      <c r="M18" s="49"/>
      <c r="N18" s="89" t="s">
        <v>64</v>
      </c>
      <c r="O18" s="186"/>
      <c r="P18" s="189"/>
      <c r="Q18" s="192"/>
      <c r="S18" s="57">
        <v>15</v>
      </c>
      <c r="T18" s="66"/>
      <c r="U18" s="43"/>
      <c r="V18" s="9">
        <v>125</v>
      </c>
      <c r="W18" s="29"/>
      <c r="X18" s="29"/>
      <c r="Y18" s="49"/>
      <c r="Z18" s="89" t="s">
        <v>64</v>
      </c>
      <c r="AA18" s="169"/>
      <c r="AB18" s="189"/>
      <c r="AC18" s="192"/>
      <c r="AD18" s="15"/>
      <c r="AE18" s="57">
        <v>15</v>
      </c>
      <c r="AF18" s="66"/>
      <c r="AG18" s="43"/>
      <c r="AH18" s="9">
        <v>125</v>
      </c>
      <c r="AI18" s="29"/>
      <c r="AJ18" s="29"/>
      <c r="AK18" s="49">
        <v>-2.2000000000000002</v>
      </c>
      <c r="AL18" s="89" t="s">
        <v>65</v>
      </c>
      <c r="AM18" s="169"/>
      <c r="AN18" s="189"/>
      <c r="AO18" s="192"/>
      <c r="AQ18" s="57">
        <v>15</v>
      </c>
      <c r="AR18" s="66"/>
      <c r="AS18" s="43"/>
      <c r="AT18" s="9">
        <v>125</v>
      </c>
      <c r="AU18" s="29"/>
      <c r="AV18" s="29"/>
      <c r="AW18" s="49">
        <v>-1.9</v>
      </c>
      <c r="AX18" s="89" t="s">
        <v>64</v>
      </c>
      <c r="AY18" s="169"/>
      <c r="AZ18" s="189"/>
      <c r="BA18" s="192"/>
      <c r="BC18" s="57">
        <v>15</v>
      </c>
      <c r="BD18" s="66"/>
      <c r="BE18" s="43"/>
      <c r="BF18" s="9">
        <v>125</v>
      </c>
      <c r="BG18" s="29"/>
      <c r="BH18" s="29"/>
      <c r="BI18" s="49">
        <v>-2.6</v>
      </c>
      <c r="BJ18" s="89" t="s">
        <v>65</v>
      </c>
      <c r="BK18" s="169"/>
      <c r="BL18" s="189"/>
      <c r="BM18" s="192"/>
      <c r="BN18">
        <v>-1.38</v>
      </c>
      <c r="BO18" s="57">
        <v>15</v>
      </c>
      <c r="BP18" s="66"/>
      <c r="BQ18" s="43"/>
      <c r="BR18" s="9">
        <v>125</v>
      </c>
      <c r="BS18" s="29"/>
      <c r="BT18" s="29"/>
      <c r="BU18" s="49">
        <v>-2.52</v>
      </c>
      <c r="BV18" s="89" t="s">
        <v>64</v>
      </c>
      <c r="BW18" s="169"/>
      <c r="BX18" s="189"/>
      <c r="BY18" s="192"/>
    </row>
    <row r="19" spans="2:77" x14ac:dyDescent="0.25">
      <c r="B19" s="76" t="s">
        <v>12</v>
      </c>
      <c r="C19" s="35" t="s">
        <v>59</v>
      </c>
      <c r="D19" s="77"/>
      <c r="G19" s="57">
        <v>16</v>
      </c>
      <c r="H19" s="39"/>
      <c r="I19" s="43"/>
      <c r="J19" s="9">
        <v>150</v>
      </c>
      <c r="K19" s="29"/>
      <c r="L19" s="29"/>
      <c r="M19" s="49"/>
      <c r="N19" s="89" t="s">
        <v>64</v>
      </c>
      <c r="O19" s="186"/>
      <c r="P19" s="189"/>
      <c r="Q19" s="192"/>
      <c r="S19" s="57">
        <v>16</v>
      </c>
      <c r="T19" s="66"/>
      <c r="U19" s="43"/>
      <c r="V19" s="9">
        <v>150</v>
      </c>
      <c r="W19" s="29"/>
      <c r="X19" s="29"/>
      <c r="Y19" s="49"/>
      <c r="Z19" s="89" t="s">
        <v>64</v>
      </c>
      <c r="AA19" s="169"/>
      <c r="AB19" s="189"/>
      <c r="AC19" s="192"/>
      <c r="AD19" s="7"/>
      <c r="AE19" s="57">
        <v>16</v>
      </c>
      <c r="AF19" s="66"/>
      <c r="AG19" s="43"/>
      <c r="AH19" s="9">
        <v>150</v>
      </c>
      <c r="AI19" s="29"/>
      <c r="AJ19" s="29"/>
      <c r="AK19" s="49"/>
      <c r="AL19" s="89" t="s">
        <v>65</v>
      </c>
      <c r="AM19" s="169"/>
      <c r="AN19" s="189"/>
      <c r="AO19" s="192"/>
      <c r="AQ19" s="57">
        <v>16</v>
      </c>
      <c r="AR19" s="66"/>
      <c r="AS19" s="43"/>
      <c r="AT19" s="9">
        <v>150</v>
      </c>
      <c r="AU19" s="29"/>
      <c r="AV19" s="29"/>
      <c r="AW19" s="49"/>
      <c r="AX19" s="89" t="s">
        <v>64</v>
      </c>
      <c r="AY19" s="169"/>
      <c r="AZ19" s="189"/>
      <c r="BA19" s="192"/>
      <c r="BC19" s="57">
        <v>16</v>
      </c>
      <c r="BD19" s="66"/>
      <c r="BE19" s="43"/>
      <c r="BF19" s="9">
        <v>150</v>
      </c>
      <c r="BG19" s="29"/>
      <c r="BH19" s="29"/>
      <c r="BI19" s="49"/>
      <c r="BJ19" s="89" t="s">
        <v>65</v>
      </c>
      <c r="BK19" s="169"/>
      <c r="BL19" s="189"/>
      <c r="BM19" s="192"/>
      <c r="BO19" s="57">
        <v>16</v>
      </c>
      <c r="BP19" s="66"/>
      <c r="BQ19" s="43"/>
      <c r="BR19" s="9">
        <v>150</v>
      </c>
      <c r="BS19" s="29"/>
      <c r="BT19" s="29"/>
      <c r="BU19" s="49">
        <v>-3</v>
      </c>
      <c r="BV19" s="89" t="s">
        <v>65</v>
      </c>
      <c r="BW19" s="169"/>
      <c r="BX19" s="189"/>
      <c r="BY19" s="192"/>
    </row>
    <row r="20" spans="2:77" x14ac:dyDescent="0.25">
      <c r="B20" s="76" t="s">
        <v>10</v>
      </c>
      <c r="C20" s="35" t="s">
        <v>21</v>
      </c>
      <c r="D20" s="77"/>
      <c r="G20" s="57">
        <v>17</v>
      </c>
      <c r="H20" s="39"/>
      <c r="I20" s="43"/>
      <c r="J20" s="9">
        <v>175</v>
      </c>
      <c r="K20" s="29"/>
      <c r="L20" s="29"/>
      <c r="M20" s="49"/>
      <c r="N20" s="89" t="s">
        <v>64</v>
      </c>
      <c r="O20" s="186"/>
      <c r="P20" s="189"/>
      <c r="Q20" s="192"/>
      <c r="S20" s="57">
        <v>17</v>
      </c>
      <c r="T20" s="66"/>
      <c r="U20" s="43"/>
      <c r="V20" s="9">
        <v>175</v>
      </c>
      <c r="W20" s="29"/>
      <c r="X20" s="29"/>
      <c r="Y20" s="49"/>
      <c r="Z20" s="89" t="s">
        <v>64</v>
      </c>
      <c r="AA20" s="169"/>
      <c r="AB20" s="189"/>
      <c r="AC20" s="192"/>
      <c r="AD20" s="7"/>
      <c r="AE20" s="57">
        <v>17</v>
      </c>
      <c r="AF20" s="66"/>
      <c r="AG20" s="43"/>
      <c r="AH20" s="9">
        <v>175</v>
      </c>
      <c r="AI20" s="29"/>
      <c r="AJ20" s="29"/>
      <c r="AK20" s="49"/>
      <c r="AL20" s="89" t="s">
        <v>65</v>
      </c>
      <c r="AM20" s="169"/>
      <c r="AN20" s="189"/>
      <c r="AO20" s="192"/>
      <c r="AQ20" s="57">
        <v>17</v>
      </c>
      <c r="AR20" s="66"/>
      <c r="AS20" s="43"/>
      <c r="AT20" s="9">
        <v>175</v>
      </c>
      <c r="AU20" s="29"/>
      <c r="AV20" s="29"/>
      <c r="AW20" s="49"/>
      <c r="AX20" s="89" t="s">
        <v>64</v>
      </c>
      <c r="AY20" s="169"/>
      <c r="AZ20" s="189"/>
      <c r="BA20" s="192"/>
      <c r="BC20" s="57">
        <v>17</v>
      </c>
      <c r="BD20" s="66"/>
      <c r="BE20" s="43"/>
      <c r="BF20" s="9">
        <v>175</v>
      </c>
      <c r="BG20" s="29"/>
      <c r="BH20" s="29"/>
      <c r="BI20" s="49"/>
      <c r="BJ20" s="89" t="s">
        <v>64</v>
      </c>
      <c r="BK20" s="169"/>
      <c r="BL20" s="189"/>
      <c r="BM20" s="192"/>
      <c r="BO20" s="57">
        <v>17</v>
      </c>
      <c r="BP20" s="66"/>
      <c r="BQ20" s="43"/>
      <c r="BR20" s="9">
        <v>175</v>
      </c>
      <c r="BS20" s="29"/>
      <c r="BT20" s="29"/>
      <c r="BU20" s="49">
        <v>-2.67</v>
      </c>
      <c r="BV20" s="89" t="s">
        <v>65</v>
      </c>
      <c r="BW20" s="169"/>
      <c r="BX20" s="189"/>
      <c r="BY20" s="192"/>
    </row>
    <row r="21" spans="2:77" x14ac:dyDescent="0.25">
      <c r="B21" s="79" t="s">
        <v>60</v>
      </c>
      <c r="C21" s="211" t="s">
        <v>61</v>
      </c>
      <c r="D21" s="211"/>
      <c r="G21" s="57">
        <v>18</v>
      </c>
      <c r="H21" s="39"/>
      <c r="I21" s="43"/>
      <c r="J21" s="9">
        <v>200</v>
      </c>
      <c r="K21" s="29"/>
      <c r="L21" s="29"/>
      <c r="M21" s="49"/>
      <c r="N21" s="89" t="s">
        <v>64</v>
      </c>
      <c r="O21" s="186"/>
      <c r="P21" s="189"/>
      <c r="Q21" s="192"/>
      <c r="S21" s="57">
        <v>18</v>
      </c>
      <c r="T21" s="66"/>
      <c r="U21" s="43"/>
      <c r="V21" s="9">
        <v>200</v>
      </c>
      <c r="W21" s="29"/>
      <c r="X21" s="29"/>
      <c r="Y21" s="49"/>
      <c r="Z21" s="89" t="s">
        <v>64</v>
      </c>
      <c r="AA21" s="169"/>
      <c r="AB21" s="189"/>
      <c r="AC21" s="192"/>
      <c r="AD21" s="7"/>
      <c r="AE21" s="57">
        <v>18</v>
      </c>
      <c r="AF21" s="66"/>
      <c r="AG21" s="43"/>
      <c r="AH21" s="9">
        <v>200</v>
      </c>
      <c r="AI21" s="29"/>
      <c r="AJ21" s="29"/>
      <c r="AK21" s="49"/>
      <c r="AL21" s="89" t="s">
        <v>65</v>
      </c>
      <c r="AM21" s="169"/>
      <c r="AN21" s="189"/>
      <c r="AO21" s="192"/>
      <c r="AQ21" s="57">
        <v>18</v>
      </c>
      <c r="AR21" s="66"/>
      <c r="AS21" s="43"/>
      <c r="AT21" s="9">
        <v>200</v>
      </c>
      <c r="AU21" s="29"/>
      <c r="AV21" s="29"/>
      <c r="AW21" s="49"/>
      <c r="AX21" s="89" t="s">
        <v>64</v>
      </c>
      <c r="AY21" s="169"/>
      <c r="AZ21" s="189"/>
      <c r="BA21" s="192"/>
      <c r="BC21" s="57">
        <v>18</v>
      </c>
      <c r="BD21" s="66"/>
      <c r="BE21" s="43"/>
      <c r="BF21" s="9">
        <v>200</v>
      </c>
      <c r="BG21" s="29"/>
      <c r="BH21" s="29"/>
      <c r="BI21" s="49"/>
      <c r="BJ21" s="89" t="s">
        <v>64</v>
      </c>
      <c r="BK21" s="169"/>
      <c r="BL21" s="189"/>
      <c r="BM21" s="192"/>
      <c r="BO21" s="57">
        <v>18</v>
      </c>
      <c r="BP21" s="66"/>
      <c r="BQ21" s="43"/>
      <c r="BR21" s="9">
        <v>200</v>
      </c>
      <c r="BS21" s="29"/>
      <c r="BT21" s="29"/>
      <c r="BU21" s="49">
        <v>-2.6</v>
      </c>
      <c r="BV21" s="89" t="s">
        <v>65</v>
      </c>
      <c r="BW21" s="169"/>
      <c r="BX21" s="189"/>
      <c r="BY21" s="192"/>
    </row>
    <row r="22" spans="2:77" x14ac:dyDescent="0.25">
      <c r="G22" s="57">
        <v>19</v>
      </c>
      <c r="H22" s="39"/>
      <c r="I22" s="43"/>
      <c r="J22" s="9">
        <v>225</v>
      </c>
      <c r="K22" s="29"/>
      <c r="L22" s="29"/>
      <c r="M22" s="49"/>
      <c r="N22" s="89" t="s">
        <v>64</v>
      </c>
      <c r="O22" s="186"/>
      <c r="P22" s="189"/>
      <c r="Q22" s="192"/>
      <c r="S22" s="57">
        <v>19</v>
      </c>
      <c r="T22" s="66"/>
      <c r="U22" s="43"/>
      <c r="V22" s="9">
        <v>225</v>
      </c>
      <c r="W22" s="29"/>
      <c r="X22" s="29"/>
      <c r="Y22" s="49"/>
      <c r="Z22" s="89" t="s">
        <v>64</v>
      </c>
      <c r="AA22" s="169"/>
      <c r="AB22" s="189"/>
      <c r="AC22" s="192"/>
      <c r="AD22" s="7"/>
      <c r="AE22" s="57">
        <v>19</v>
      </c>
      <c r="AF22" s="66"/>
      <c r="AG22" s="43"/>
      <c r="AH22" s="9">
        <v>225</v>
      </c>
      <c r="AI22" s="29"/>
      <c r="AJ22" s="29"/>
      <c r="AK22" s="49"/>
      <c r="AL22" s="89" t="s">
        <v>64</v>
      </c>
      <c r="AM22" s="169"/>
      <c r="AN22" s="189"/>
      <c r="AO22" s="192"/>
      <c r="AQ22" s="57">
        <v>19</v>
      </c>
      <c r="AR22" s="66"/>
      <c r="AS22" s="43"/>
      <c r="AT22" s="9">
        <v>225</v>
      </c>
      <c r="AU22" s="29"/>
      <c r="AV22" s="29"/>
      <c r="AW22" s="49"/>
      <c r="AX22" s="89" t="s">
        <v>64</v>
      </c>
      <c r="AY22" s="169"/>
      <c r="AZ22" s="189"/>
      <c r="BA22" s="192"/>
      <c r="BC22" s="57">
        <v>19</v>
      </c>
      <c r="BD22" s="66"/>
      <c r="BE22" s="43"/>
      <c r="BF22" s="9">
        <v>225</v>
      </c>
      <c r="BG22" s="29"/>
      <c r="BH22" s="29"/>
      <c r="BI22" s="49"/>
      <c r="BJ22" s="89" t="s">
        <v>64</v>
      </c>
      <c r="BK22" s="169"/>
      <c r="BL22" s="189"/>
      <c r="BM22" s="192"/>
      <c r="BO22" s="57">
        <v>19</v>
      </c>
      <c r="BP22" s="66"/>
      <c r="BQ22" s="43"/>
      <c r="BR22" s="9">
        <v>225</v>
      </c>
      <c r="BS22" s="29"/>
      <c r="BT22" s="29"/>
      <c r="BU22" s="49">
        <v>-2.65</v>
      </c>
      <c r="BV22" s="89" t="s">
        <v>65</v>
      </c>
      <c r="BW22" s="169"/>
      <c r="BX22" s="189"/>
      <c r="BY22" s="192"/>
    </row>
    <row r="23" spans="2:77" ht="15.75" thickBot="1" x14ac:dyDescent="0.3">
      <c r="G23" s="59">
        <v>20</v>
      </c>
      <c r="H23" s="41">
        <v>11.65</v>
      </c>
      <c r="I23" s="46">
        <v>116</v>
      </c>
      <c r="J23" s="60">
        <v>250</v>
      </c>
      <c r="K23" s="33">
        <v>2860</v>
      </c>
      <c r="L23" s="33">
        <v>340</v>
      </c>
      <c r="M23" s="52">
        <v>0.9</v>
      </c>
      <c r="N23" s="90" t="s">
        <v>64</v>
      </c>
      <c r="O23" s="203"/>
      <c r="P23" s="195"/>
      <c r="Q23" s="197"/>
      <c r="S23" s="59">
        <v>20</v>
      </c>
      <c r="T23" s="69"/>
      <c r="U23" s="46"/>
      <c r="V23" s="60">
        <v>250</v>
      </c>
      <c r="W23" s="33"/>
      <c r="X23" s="33"/>
      <c r="Y23" s="52"/>
      <c r="Z23" s="91" t="s">
        <v>64</v>
      </c>
      <c r="AA23" s="174"/>
      <c r="AB23" s="195"/>
      <c r="AC23" s="197"/>
      <c r="AD23" s="7"/>
      <c r="AE23" s="59">
        <v>20</v>
      </c>
      <c r="AF23" s="69"/>
      <c r="AG23" s="46"/>
      <c r="AH23" s="60">
        <v>250</v>
      </c>
      <c r="AI23" s="33"/>
      <c r="AJ23" s="33"/>
      <c r="AK23" s="52"/>
      <c r="AL23" s="90" t="s">
        <v>64</v>
      </c>
      <c r="AM23" s="174"/>
      <c r="AN23" s="195"/>
      <c r="AO23" s="197"/>
      <c r="AQ23" s="59">
        <v>20</v>
      </c>
      <c r="AR23" s="69">
        <v>11.65</v>
      </c>
      <c r="AS23" s="46">
        <v>120</v>
      </c>
      <c r="AT23" s="60">
        <v>2880</v>
      </c>
      <c r="AU23" s="33">
        <v>2860</v>
      </c>
      <c r="AV23" s="33">
        <v>380</v>
      </c>
      <c r="AW23" s="52">
        <v>-3.3000000000000002E-2</v>
      </c>
      <c r="AX23" s="90" t="s">
        <v>64</v>
      </c>
      <c r="AY23" s="174"/>
      <c r="AZ23" s="195"/>
      <c r="BA23" s="197"/>
      <c r="BC23" s="59">
        <v>20</v>
      </c>
      <c r="BD23" s="69"/>
      <c r="BE23" s="46"/>
      <c r="BF23" s="60">
        <v>2880</v>
      </c>
      <c r="BG23" s="33"/>
      <c r="BH23" s="33"/>
      <c r="BI23" s="52">
        <v>-0.77</v>
      </c>
      <c r="BJ23" s="90" t="s">
        <v>64</v>
      </c>
      <c r="BK23" s="174"/>
      <c r="BL23" s="195"/>
      <c r="BM23" s="197"/>
      <c r="BO23" s="59">
        <v>20</v>
      </c>
      <c r="BP23" s="69"/>
      <c r="BQ23" s="46"/>
      <c r="BR23" s="60">
        <v>2880</v>
      </c>
      <c r="BS23" s="33"/>
      <c r="BT23" s="33"/>
      <c r="BU23" s="52">
        <v>-2.4</v>
      </c>
      <c r="BV23" s="90" t="s">
        <v>65</v>
      </c>
      <c r="BW23" s="174"/>
      <c r="BX23" s="195"/>
      <c r="BY23" s="197"/>
    </row>
    <row r="24" spans="2:77" x14ac:dyDescent="0.25">
      <c r="G24" s="55">
        <v>21</v>
      </c>
      <c r="H24" s="38"/>
      <c r="I24" s="42"/>
      <c r="J24" s="56">
        <v>25</v>
      </c>
      <c r="K24" s="27"/>
      <c r="L24" s="27"/>
      <c r="M24" s="53"/>
      <c r="N24" s="88" t="s">
        <v>64</v>
      </c>
      <c r="O24" s="185">
        <v>555</v>
      </c>
      <c r="P24" s="188">
        <v>0.08</v>
      </c>
      <c r="Q24" s="191" t="s">
        <v>66</v>
      </c>
      <c r="S24" s="55">
        <v>21</v>
      </c>
      <c r="T24" s="65"/>
      <c r="U24" s="42"/>
      <c r="V24" s="56">
        <v>25</v>
      </c>
      <c r="W24" s="27"/>
      <c r="X24" s="27"/>
      <c r="Y24" s="53"/>
      <c r="Z24" s="88" t="s">
        <v>64</v>
      </c>
      <c r="AA24" s="168">
        <v>490</v>
      </c>
      <c r="AB24" s="188">
        <v>0.08</v>
      </c>
      <c r="AC24" s="191" t="s">
        <v>66</v>
      </c>
      <c r="AD24" s="7"/>
      <c r="AE24" s="55">
        <v>21</v>
      </c>
      <c r="AF24" s="65"/>
      <c r="AG24" s="42"/>
      <c r="AH24" s="56">
        <v>25</v>
      </c>
      <c r="AI24" s="27"/>
      <c r="AJ24" s="27"/>
      <c r="AK24" s="53"/>
      <c r="AL24" s="88" t="s">
        <v>64</v>
      </c>
      <c r="AM24" s="168">
        <v>417</v>
      </c>
      <c r="AN24" s="188">
        <v>0.08</v>
      </c>
      <c r="AO24" s="191" t="s">
        <v>66</v>
      </c>
      <c r="AQ24" s="55">
        <v>21</v>
      </c>
      <c r="AR24" s="65"/>
      <c r="AS24" s="42"/>
      <c r="AT24" s="56">
        <v>25</v>
      </c>
      <c r="AU24" s="27"/>
      <c r="AV24" s="27"/>
      <c r="AW24" s="53"/>
      <c r="AX24" s="88" t="s">
        <v>64</v>
      </c>
      <c r="AY24" s="168">
        <v>362</v>
      </c>
      <c r="AZ24" s="188">
        <v>0.08</v>
      </c>
      <c r="BA24" s="191" t="s">
        <v>70</v>
      </c>
      <c r="BC24" s="55">
        <v>21</v>
      </c>
      <c r="BD24" s="65"/>
      <c r="BE24" s="42"/>
      <c r="BF24" s="56">
        <v>25</v>
      </c>
      <c r="BG24" s="27"/>
      <c r="BH24" s="27"/>
      <c r="BI24" s="53"/>
      <c r="BJ24" s="88" t="s">
        <v>64</v>
      </c>
      <c r="BK24" s="168">
        <v>333</v>
      </c>
      <c r="BL24" s="188">
        <v>0.08</v>
      </c>
      <c r="BM24" s="191" t="s">
        <v>70</v>
      </c>
      <c r="BO24" s="55">
        <v>21</v>
      </c>
      <c r="BP24" s="65"/>
      <c r="BQ24" s="42"/>
      <c r="BR24" s="56">
        <v>25</v>
      </c>
      <c r="BS24" s="27"/>
      <c r="BT24" s="27"/>
      <c r="BU24" s="53"/>
      <c r="BV24" s="88" t="s">
        <v>64</v>
      </c>
      <c r="BW24" s="168">
        <v>278</v>
      </c>
      <c r="BX24" s="188">
        <v>0.08</v>
      </c>
      <c r="BY24" s="191" t="s">
        <v>70</v>
      </c>
    </row>
    <row r="25" spans="2:77" x14ac:dyDescent="0.25">
      <c r="G25" s="57">
        <v>22</v>
      </c>
      <c r="H25" s="39"/>
      <c r="I25" s="43"/>
      <c r="J25" s="9">
        <v>50</v>
      </c>
      <c r="K25" s="29"/>
      <c r="L25" s="29"/>
      <c r="M25" s="49"/>
      <c r="N25" s="89" t="s">
        <v>64</v>
      </c>
      <c r="O25" s="186"/>
      <c r="P25" s="189"/>
      <c r="Q25" s="192"/>
      <c r="S25" s="57">
        <v>22</v>
      </c>
      <c r="T25" s="66"/>
      <c r="U25" s="43"/>
      <c r="V25" s="9">
        <v>50</v>
      </c>
      <c r="W25" s="29"/>
      <c r="X25" s="29"/>
      <c r="Y25" s="49"/>
      <c r="Z25" s="89" t="s">
        <v>64</v>
      </c>
      <c r="AA25" s="169"/>
      <c r="AB25" s="189"/>
      <c r="AC25" s="192"/>
      <c r="AD25" s="7"/>
      <c r="AE25" s="57">
        <v>22</v>
      </c>
      <c r="AF25" s="66"/>
      <c r="AG25" s="43"/>
      <c r="AH25" s="9">
        <v>50</v>
      </c>
      <c r="AI25" s="29"/>
      <c r="AJ25" s="29"/>
      <c r="AK25" s="49"/>
      <c r="AL25" s="89" t="s">
        <v>64</v>
      </c>
      <c r="AM25" s="169"/>
      <c r="AN25" s="189"/>
      <c r="AO25" s="192"/>
      <c r="AQ25" s="57">
        <v>22</v>
      </c>
      <c r="AR25" s="66"/>
      <c r="AS25" s="43"/>
      <c r="AT25" s="9">
        <v>50</v>
      </c>
      <c r="AU25" s="29"/>
      <c r="AV25" s="29"/>
      <c r="AW25" s="49"/>
      <c r="AX25" s="89" t="s">
        <v>64</v>
      </c>
      <c r="AY25" s="169"/>
      <c r="AZ25" s="189"/>
      <c r="BA25" s="192"/>
      <c r="BC25" s="57">
        <v>22</v>
      </c>
      <c r="BD25" s="66"/>
      <c r="BE25" s="43"/>
      <c r="BF25" s="9">
        <v>50</v>
      </c>
      <c r="BG25" s="29"/>
      <c r="BH25" s="29"/>
      <c r="BI25" s="49"/>
      <c r="BJ25" s="89" t="s">
        <v>64</v>
      </c>
      <c r="BK25" s="169"/>
      <c r="BL25" s="189"/>
      <c r="BM25" s="192"/>
      <c r="BO25" s="57">
        <v>22</v>
      </c>
      <c r="BP25" s="66"/>
      <c r="BQ25" s="43"/>
      <c r="BR25" s="9">
        <v>50</v>
      </c>
      <c r="BS25" s="29"/>
      <c r="BT25" s="29"/>
      <c r="BU25" s="49"/>
      <c r="BV25" s="89" t="s">
        <v>64</v>
      </c>
      <c r="BW25" s="169"/>
      <c r="BX25" s="189"/>
      <c r="BY25" s="192"/>
    </row>
    <row r="26" spans="2:77" x14ac:dyDescent="0.25">
      <c r="G26" s="57">
        <v>23</v>
      </c>
      <c r="H26" s="39"/>
      <c r="I26" s="43"/>
      <c r="J26" s="9">
        <v>75</v>
      </c>
      <c r="K26" s="29"/>
      <c r="L26" s="29"/>
      <c r="M26" s="49"/>
      <c r="N26" s="89" t="s">
        <v>64</v>
      </c>
      <c r="O26" s="186"/>
      <c r="P26" s="189"/>
      <c r="Q26" s="192"/>
      <c r="S26" s="57">
        <v>23</v>
      </c>
      <c r="T26" s="66"/>
      <c r="U26" s="43"/>
      <c r="V26" s="9">
        <v>75</v>
      </c>
      <c r="W26" s="29"/>
      <c r="X26" s="29"/>
      <c r="Y26" s="49"/>
      <c r="Z26" s="89" t="s">
        <v>64</v>
      </c>
      <c r="AA26" s="169"/>
      <c r="AB26" s="189"/>
      <c r="AC26" s="192"/>
      <c r="AD26" s="7"/>
      <c r="AE26" s="57">
        <v>23</v>
      </c>
      <c r="AF26" s="66"/>
      <c r="AG26" s="43"/>
      <c r="AH26" s="9">
        <v>75</v>
      </c>
      <c r="AI26" s="29"/>
      <c r="AJ26" s="29"/>
      <c r="AK26" s="49"/>
      <c r="AL26" s="89" t="s">
        <v>64</v>
      </c>
      <c r="AM26" s="169"/>
      <c r="AN26" s="189"/>
      <c r="AO26" s="192"/>
      <c r="AQ26" s="57">
        <v>23</v>
      </c>
      <c r="AR26" s="66"/>
      <c r="AS26" s="43"/>
      <c r="AT26" s="9">
        <v>75</v>
      </c>
      <c r="AU26" s="29"/>
      <c r="AV26" s="29"/>
      <c r="AW26" s="49"/>
      <c r="AX26" s="89" t="s">
        <v>64</v>
      </c>
      <c r="AY26" s="169"/>
      <c r="AZ26" s="189"/>
      <c r="BA26" s="192"/>
      <c r="BC26" s="57">
        <v>23</v>
      </c>
      <c r="BD26" s="66"/>
      <c r="BE26" s="43"/>
      <c r="BF26" s="9">
        <v>75</v>
      </c>
      <c r="BG26" s="29"/>
      <c r="BH26" s="29"/>
      <c r="BI26" s="49"/>
      <c r="BJ26" s="89" t="s">
        <v>64</v>
      </c>
      <c r="BK26" s="169"/>
      <c r="BL26" s="189"/>
      <c r="BM26" s="192"/>
      <c r="BO26" s="57">
        <v>23</v>
      </c>
      <c r="BP26" s="66"/>
      <c r="BQ26" s="43"/>
      <c r="BR26" s="9">
        <v>75</v>
      </c>
      <c r="BS26" s="29"/>
      <c r="BT26" s="29"/>
      <c r="BU26" s="49"/>
      <c r="BV26" s="89" t="s">
        <v>64</v>
      </c>
      <c r="BW26" s="169"/>
      <c r="BX26" s="189"/>
      <c r="BY26" s="192"/>
    </row>
    <row r="27" spans="2:77" x14ac:dyDescent="0.25">
      <c r="G27" s="57">
        <v>24</v>
      </c>
      <c r="H27" s="39"/>
      <c r="I27" s="43"/>
      <c r="J27" s="9">
        <v>100</v>
      </c>
      <c r="K27" s="29"/>
      <c r="L27" s="29"/>
      <c r="M27" s="49"/>
      <c r="N27" s="89" t="s">
        <v>64</v>
      </c>
      <c r="O27" s="186"/>
      <c r="P27" s="189"/>
      <c r="Q27" s="192"/>
      <c r="S27" s="57">
        <v>24</v>
      </c>
      <c r="T27" s="66"/>
      <c r="U27" s="43"/>
      <c r="V27" s="9">
        <v>100</v>
      </c>
      <c r="W27" s="29"/>
      <c r="X27" s="29"/>
      <c r="Y27" s="49"/>
      <c r="Z27" s="89" t="s">
        <v>64</v>
      </c>
      <c r="AA27" s="169"/>
      <c r="AB27" s="189"/>
      <c r="AC27" s="192"/>
      <c r="AD27" s="7"/>
      <c r="AE27" s="57">
        <v>24</v>
      </c>
      <c r="AF27" s="66"/>
      <c r="AG27" s="43"/>
      <c r="AH27" s="9">
        <v>100</v>
      </c>
      <c r="AI27" s="29"/>
      <c r="AJ27" s="29"/>
      <c r="AK27" s="49"/>
      <c r="AL27" s="89" t="s">
        <v>64</v>
      </c>
      <c r="AM27" s="169"/>
      <c r="AN27" s="189"/>
      <c r="AO27" s="192"/>
      <c r="AQ27" s="57">
        <v>24</v>
      </c>
      <c r="AR27" s="66"/>
      <c r="AS27" s="43"/>
      <c r="AT27" s="9">
        <v>100</v>
      </c>
      <c r="AU27" s="29"/>
      <c r="AV27" s="29"/>
      <c r="AW27" s="49"/>
      <c r="AX27" s="89" t="s">
        <v>64</v>
      </c>
      <c r="AY27" s="169"/>
      <c r="AZ27" s="189"/>
      <c r="BA27" s="192"/>
      <c r="BC27" s="57">
        <v>24</v>
      </c>
      <c r="BD27" s="66"/>
      <c r="BE27" s="43"/>
      <c r="BF27" s="9">
        <v>100</v>
      </c>
      <c r="BG27" s="29"/>
      <c r="BH27" s="29"/>
      <c r="BI27" s="49"/>
      <c r="BJ27" s="89" t="s">
        <v>64</v>
      </c>
      <c r="BK27" s="169"/>
      <c r="BL27" s="189"/>
      <c r="BM27" s="192"/>
      <c r="BO27" s="57">
        <v>24</v>
      </c>
      <c r="BP27" s="66"/>
      <c r="BQ27" s="43"/>
      <c r="BR27" s="9">
        <v>100</v>
      </c>
      <c r="BS27" s="29"/>
      <c r="BT27" s="29"/>
      <c r="BU27" s="49"/>
      <c r="BV27" s="89" t="s">
        <v>64</v>
      </c>
      <c r="BW27" s="169"/>
      <c r="BX27" s="189"/>
      <c r="BY27" s="192"/>
    </row>
    <row r="28" spans="2:77" x14ac:dyDescent="0.25">
      <c r="G28" s="57">
        <v>25</v>
      </c>
      <c r="H28" s="39"/>
      <c r="I28" s="43"/>
      <c r="J28" s="9">
        <v>125</v>
      </c>
      <c r="K28" s="29"/>
      <c r="L28" s="29"/>
      <c r="M28" s="49"/>
      <c r="N28" s="89" t="s">
        <v>64</v>
      </c>
      <c r="O28" s="186"/>
      <c r="P28" s="189"/>
      <c r="Q28" s="192"/>
      <c r="S28" s="57">
        <v>25</v>
      </c>
      <c r="T28" s="66"/>
      <c r="U28" s="43"/>
      <c r="V28" s="9">
        <v>125</v>
      </c>
      <c r="W28" s="29"/>
      <c r="X28" s="29"/>
      <c r="Y28" s="49"/>
      <c r="Z28" s="89" t="s">
        <v>64</v>
      </c>
      <c r="AA28" s="169"/>
      <c r="AB28" s="189"/>
      <c r="AC28" s="192"/>
      <c r="AD28" s="7"/>
      <c r="AE28" s="57">
        <v>25</v>
      </c>
      <c r="AF28" s="66"/>
      <c r="AG28" s="43"/>
      <c r="AH28" s="9">
        <v>125</v>
      </c>
      <c r="AI28" s="29"/>
      <c r="AJ28" s="29"/>
      <c r="AK28" s="49"/>
      <c r="AL28" s="89" t="s">
        <v>64</v>
      </c>
      <c r="AM28" s="169"/>
      <c r="AN28" s="189"/>
      <c r="AO28" s="192"/>
      <c r="AQ28" s="57">
        <v>25</v>
      </c>
      <c r="AR28" s="66"/>
      <c r="AS28" s="43"/>
      <c r="AT28" s="9">
        <v>125</v>
      </c>
      <c r="AU28" s="29"/>
      <c r="AV28" s="29"/>
      <c r="AW28" s="49"/>
      <c r="AX28" s="89" t="s">
        <v>64</v>
      </c>
      <c r="AY28" s="169"/>
      <c r="AZ28" s="189"/>
      <c r="BA28" s="192"/>
      <c r="BC28" s="57">
        <v>25</v>
      </c>
      <c r="BD28" s="66"/>
      <c r="BE28" s="43"/>
      <c r="BF28" s="9">
        <v>125</v>
      </c>
      <c r="BG28" s="29"/>
      <c r="BH28" s="29"/>
      <c r="BI28" s="49"/>
      <c r="BJ28" s="89" t="s">
        <v>64</v>
      </c>
      <c r="BK28" s="169"/>
      <c r="BL28" s="189"/>
      <c r="BM28" s="192"/>
      <c r="BO28" s="57">
        <v>25</v>
      </c>
      <c r="BP28" s="66"/>
      <c r="BQ28" s="43"/>
      <c r="BR28" s="9">
        <v>125</v>
      </c>
      <c r="BS28" s="29"/>
      <c r="BT28" s="29"/>
      <c r="BU28" s="49"/>
      <c r="BV28" s="89" t="s">
        <v>64</v>
      </c>
      <c r="BW28" s="169"/>
      <c r="BX28" s="189"/>
      <c r="BY28" s="192"/>
    </row>
    <row r="29" spans="2:77" x14ac:dyDescent="0.25">
      <c r="G29" s="57">
        <v>26</v>
      </c>
      <c r="H29" s="39"/>
      <c r="I29" s="43"/>
      <c r="J29" s="9">
        <v>150</v>
      </c>
      <c r="K29" s="29"/>
      <c r="L29" s="29"/>
      <c r="M29" s="49"/>
      <c r="N29" s="89" t="s">
        <v>64</v>
      </c>
      <c r="O29" s="186"/>
      <c r="P29" s="189"/>
      <c r="Q29" s="192"/>
      <c r="S29" s="57">
        <v>26</v>
      </c>
      <c r="T29" s="66"/>
      <c r="U29" s="43"/>
      <c r="V29" s="9">
        <v>150</v>
      </c>
      <c r="W29" s="29"/>
      <c r="X29" s="29"/>
      <c r="Y29" s="49"/>
      <c r="Z29" s="89" t="s">
        <v>64</v>
      </c>
      <c r="AA29" s="169"/>
      <c r="AB29" s="189"/>
      <c r="AC29" s="192"/>
      <c r="AD29" s="7"/>
      <c r="AE29" s="57">
        <v>26</v>
      </c>
      <c r="AF29" s="66"/>
      <c r="AG29" s="43"/>
      <c r="AH29" s="9">
        <v>150</v>
      </c>
      <c r="AI29" s="29"/>
      <c r="AJ29" s="29"/>
      <c r="AK29" s="49"/>
      <c r="AL29" s="89" t="s">
        <v>64</v>
      </c>
      <c r="AM29" s="169"/>
      <c r="AN29" s="189"/>
      <c r="AO29" s="192"/>
      <c r="AQ29" s="57">
        <v>26</v>
      </c>
      <c r="AR29" s="66"/>
      <c r="AS29" s="43"/>
      <c r="AT29" s="9">
        <v>150</v>
      </c>
      <c r="AU29" s="29"/>
      <c r="AV29" s="29"/>
      <c r="AW29" s="49"/>
      <c r="AX29" s="89" t="s">
        <v>64</v>
      </c>
      <c r="AY29" s="169"/>
      <c r="AZ29" s="189"/>
      <c r="BA29" s="192"/>
      <c r="BC29" s="57">
        <v>26</v>
      </c>
      <c r="BD29" s="66"/>
      <c r="BE29" s="43"/>
      <c r="BF29" s="9">
        <v>150</v>
      </c>
      <c r="BG29" s="29"/>
      <c r="BH29" s="29"/>
      <c r="BI29" s="49"/>
      <c r="BJ29" s="89" t="s">
        <v>64</v>
      </c>
      <c r="BK29" s="169"/>
      <c r="BL29" s="189"/>
      <c r="BM29" s="192"/>
      <c r="BO29" s="57">
        <v>26</v>
      </c>
      <c r="BP29" s="66"/>
      <c r="BQ29" s="43"/>
      <c r="BR29" s="9">
        <v>150</v>
      </c>
      <c r="BS29" s="29"/>
      <c r="BT29" s="29"/>
      <c r="BU29" s="49"/>
      <c r="BV29" s="89" t="s">
        <v>64</v>
      </c>
      <c r="BW29" s="169"/>
      <c r="BX29" s="189"/>
      <c r="BY29" s="192"/>
    </row>
    <row r="30" spans="2:77" x14ac:dyDescent="0.25">
      <c r="G30" s="57">
        <v>27</v>
      </c>
      <c r="H30" s="39"/>
      <c r="I30" s="43"/>
      <c r="J30" s="9">
        <v>175</v>
      </c>
      <c r="K30" s="29"/>
      <c r="L30" s="29"/>
      <c r="M30" s="49"/>
      <c r="N30" s="89" t="s">
        <v>64</v>
      </c>
      <c r="O30" s="186"/>
      <c r="P30" s="189"/>
      <c r="Q30" s="192"/>
      <c r="S30" s="57">
        <v>27</v>
      </c>
      <c r="T30" s="66"/>
      <c r="U30" s="43"/>
      <c r="V30" s="9">
        <v>175</v>
      </c>
      <c r="W30" s="29"/>
      <c r="X30" s="29"/>
      <c r="Y30" s="49"/>
      <c r="Z30" s="89" t="s">
        <v>64</v>
      </c>
      <c r="AA30" s="169"/>
      <c r="AB30" s="189"/>
      <c r="AC30" s="192"/>
      <c r="AD30" s="7"/>
      <c r="AE30" s="57">
        <v>27</v>
      </c>
      <c r="AF30" s="66"/>
      <c r="AG30" s="43"/>
      <c r="AH30" s="9">
        <v>175</v>
      </c>
      <c r="AI30" s="29"/>
      <c r="AJ30" s="29"/>
      <c r="AK30" s="49"/>
      <c r="AL30" s="89" t="s">
        <v>64</v>
      </c>
      <c r="AM30" s="169"/>
      <c r="AN30" s="189"/>
      <c r="AO30" s="192"/>
      <c r="AQ30" s="57">
        <v>27</v>
      </c>
      <c r="AR30" s="66"/>
      <c r="AS30" s="43"/>
      <c r="AT30" s="9">
        <v>175</v>
      </c>
      <c r="AU30" s="29"/>
      <c r="AV30" s="29"/>
      <c r="AW30" s="49"/>
      <c r="AX30" s="89" t="s">
        <v>64</v>
      </c>
      <c r="AY30" s="169"/>
      <c r="AZ30" s="189"/>
      <c r="BA30" s="192"/>
      <c r="BC30" s="57">
        <v>27</v>
      </c>
      <c r="BD30" s="66"/>
      <c r="BE30" s="43"/>
      <c r="BF30" s="9">
        <v>175</v>
      </c>
      <c r="BG30" s="29"/>
      <c r="BH30" s="29"/>
      <c r="BI30" s="49"/>
      <c r="BJ30" s="89" t="s">
        <v>64</v>
      </c>
      <c r="BK30" s="169"/>
      <c r="BL30" s="189"/>
      <c r="BM30" s="192"/>
      <c r="BO30" s="57">
        <v>27</v>
      </c>
      <c r="BP30" s="66"/>
      <c r="BQ30" s="43"/>
      <c r="BR30" s="9">
        <v>175</v>
      </c>
      <c r="BS30" s="29"/>
      <c r="BT30" s="29"/>
      <c r="BU30" s="49"/>
      <c r="BV30" s="89" t="s">
        <v>64</v>
      </c>
      <c r="BW30" s="169"/>
      <c r="BX30" s="189"/>
      <c r="BY30" s="192"/>
    </row>
    <row r="31" spans="2:77" x14ac:dyDescent="0.25">
      <c r="G31" s="57">
        <v>28</v>
      </c>
      <c r="H31" s="39"/>
      <c r="I31" s="43"/>
      <c r="J31" s="9">
        <v>200</v>
      </c>
      <c r="K31" s="29"/>
      <c r="L31" s="29"/>
      <c r="M31" s="49"/>
      <c r="N31" s="89" t="s">
        <v>64</v>
      </c>
      <c r="O31" s="186"/>
      <c r="P31" s="189"/>
      <c r="Q31" s="192"/>
      <c r="S31" s="57">
        <v>28</v>
      </c>
      <c r="T31" s="66"/>
      <c r="U31" s="43"/>
      <c r="V31" s="9">
        <v>200</v>
      </c>
      <c r="W31" s="29"/>
      <c r="X31" s="29"/>
      <c r="Y31" s="49"/>
      <c r="Z31" s="89" t="s">
        <v>64</v>
      </c>
      <c r="AA31" s="169"/>
      <c r="AB31" s="189"/>
      <c r="AC31" s="192"/>
      <c r="AD31" s="7"/>
      <c r="AE31" s="57">
        <v>28</v>
      </c>
      <c r="AF31" s="66"/>
      <c r="AG31" s="43"/>
      <c r="AH31" s="9">
        <v>200</v>
      </c>
      <c r="AI31" s="29"/>
      <c r="AJ31" s="29"/>
      <c r="AK31" s="49"/>
      <c r="AL31" s="89" t="s">
        <v>64</v>
      </c>
      <c r="AM31" s="169"/>
      <c r="AN31" s="189"/>
      <c r="AO31" s="192"/>
      <c r="AQ31" s="57">
        <v>28</v>
      </c>
      <c r="AR31" s="66"/>
      <c r="AS31" s="43"/>
      <c r="AT31" s="9">
        <v>200</v>
      </c>
      <c r="AU31" s="29"/>
      <c r="AV31" s="29"/>
      <c r="AW31" s="49"/>
      <c r="AX31" s="89" t="s">
        <v>64</v>
      </c>
      <c r="AY31" s="169"/>
      <c r="AZ31" s="189"/>
      <c r="BA31" s="192"/>
      <c r="BC31" s="57">
        <v>28</v>
      </c>
      <c r="BD31" s="66"/>
      <c r="BE31" s="43"/>
      <c r="BF31" s="9">
        <v>200</v>
      </c>
      <c r="BG31" s="29"/>
      <c r="BH31" s="29"/>
      <c r="BI31" s="49"/>
      <c r="BJ31" s="89" t="s">
        <v>64</v>
      </c>
      <c r="BK31" s="169"/>
      <c r="BL31" s="189"/>
      <c r="BM31" s="192"/>
      <c r="BO31" s="57">
        <v>28</v>
      </c>
      <c r="BP31" s="66"/>
      <c r="BQ31" s="43"/>
      <c r="BR31" s="9">
        <v>200</v>
      </c>
      <c r="BS31" s="29"/>
      <c r="BT31" s="29"/>
      <c r="BU31" s="49"/>
      <c r="BV31" s="89" t="s">
        <v>64</v>
      </c>
      <c r="BW31" s="169"/>
      <c r="BX31" s="189"/>
      <c r="BY31" s="192"/>
    </row>
    <row r="32" spans="2:77" x14ac:dyDescent="0.25">
      <c r="G32" s="57">
        <v>29</v>
      </c>
      <c r="H32" s="39">
        <v>11.75</v>
      </c>
      <c r="I32" s="43">
        <v>106</v>
      </c>
      <c r="J32" s="9">
        <v>225</v>
      </c>
      <c r="K32" s="29">
        <v>2600</v>
      </c>
      <c r="L32" s="29">
        <v>200</v>
      </c>
      <c r="M32" s="49">
        <v>-2.59</v>
      </c>
      <c r="N32" s="89" t="s">
        <v>69</v>
      </c>
      <c r="O32" s="186"/>
      <c r="P32" s="189"/>
      <c r="Q32" s="192"/>
      <c r="S32" s="57">
        <v>29</v>
      </c>
      <c r="T32" s="66"/>
      <c r="U32" s="43"/>
      <c r="V32" s="9">
        <v>225</v>
      </c>
      <c r="W32" s="29"/>
      <c r="X32" s="29"/>
      <c r="Y32" s="49"/>
      <c r="Z32" s="89" t="s">
        <v>64</v>
      </c>
      <c r="AA32" s="169"/>
      <c r="AB32" s="189"/>
      <c r="AC32" s="192"/>
      <c r="AD32" s="7"/>
      <c r="AE32" s="57">
        <v>29</v>
      </c>
      <c r="AF32" s="66"/>
      <c r="AG32" s="43"/>
      <c r="AH32" s="9">
        <v>225</v>
      </c>
      <c r="AI32" s="29"/>
      <c r="AJ32" s="29"/>
      <c r="AK32" s="49"/>
      <c r="AL32" s="89" t="s">
        <v>64</v>
      </c>
      <c r="AM32" s="169"/>
      <c r="AN32" s="189"/>
      <c r="AO32" s="192"/>
      <c r="AQ32" s="57">
        <v>29</v>
      </c>
      <c r="AR32" s="66"/>
      <c r="AS32" s="43"/>
      <c r="AT32" s="9">
        <v>225</v>
      </c>
      <c r="AU32" s="29"/>
      <c r="AV32" s="29"/>
      <c r="AW32" s="49"/>
      <c r="AX32" s="89" t="s">
        <v>64</v>
      </c>
      <c r="AY32" s="169"/>
      <c r="AZ32" s="189"/>
      <c r="BA32" s="192"/>
      <c r="BC32" s="57">
        <v>29</v>
      </c>
      <c r="BD32" s="66"/>
      <c r="BE32" s="43"/>
      <c r="BF32" s="9">
        <v>225</v>
      </c>
      <c r="BG32" s="29"/>
      <c r="BH32" s="29"/>
      <c r="BI32" s="49"/>
      <c r="BJ32" s="89" t="s">
        <v>64</v>
      </c>
      <c r="BK32" s="169"/>
      <c r="BL32" s="189"/>
      <c r="BM32" s="192"/>
      <c r="BO32" s="57">
        <v>29</v>
      </c>
      <c r="BP32" s="66"/>
      <c r="BQ32" s="43"/>
      <c r="BR32" s="9">
        <v>225</v>
      </c>
      <c r="BS32" s="29"/>
      <c r="BT32" s="29"/>
      <c r="BU32" s="49"/>
      <c r="BV32" s="89" t="s">
        <v>64</v>
      </c>
      <c r="BW32" s="169"/>
      <c r="BX32" s="189"/>
      <c r="BY32" s="192"/>
    </row>
    <row r="33" spans="7:77" ht="15.75" thickBot="1" x14ac:dyDescent="0.3">
      <c r="G33" s="58">
        <v>30</v>
      </c>
      <c r="H33" s="67">
        <v>11.75</v>
      </c>
      <c r="I33" s="44">
        <v>108</v>
      </c>
      <c r="J33" s="47">
        <v>250</v>
      </c>
      <c r="K33" s="30">
        <v>2900</v>
      </c>
      <c r="L33" s="30">
        <v>220</v>
      </c>
      <c r="M33" s="50">
        <v>-0.57599999999999996</v>
      </c>
      <c r="N33" s="91" t="s">
        <v>69</v>
      </c>
      <c r="O33" s="187"/>
      <c r="P33" s="190"/>
      <c r="Q33" s="193"/>
      <c r="S33" s="58">
        <v>30</v>
      </c>
      <c r="T33" s="67"/>
      <c r="U33" s="44"/>
      <c r="V33" s="47">
        <v>250</v>
      </c>
      <c r="W33" s="30"/>
      <c r="X33" s="30"/>
      <c r="Y33" s="50"/>
      <c r="Z33" s="91" t="s">
        <v>64</v>
      </c>
      <c r="AA33" s="174"/>
      <c r="AB33" s="190"/>
      <c r="AC33" s="193"/>
      <c r="AD33" s="7"/>
      <c r="AE33" s="58">
        <v>30</v>
      </c>
      <c r="AF33" s="67"/>
      <c r="AG33" s="44"/>
      <c r="AH33" s="47">
        <v>250</v>
      </c>
      <c r="AI33" s="30"/>
      <c r="AJ33" s="30"/>
      <c r="AK33" s="50"/>
      <c r="AL33" s="91" t="s">
        <v>64</v>
      </c>
      <c r="AM33" s="174"/>
      <c r="AN33" s="190"/>
      <c r="AO33" s="193"/>
      <c r="AQ33" s="58">
        <v>30</v>
      </c>
      <c r="AR33" s="67"/>
      <c r="AS33" s="44"/>
      <c r="AT33" s="47">
        <v>250</v>
      </c>
      <c r="AU33" s="30"/>
      <c r="AV33" s="30"/>
      <c r="AW33" s="50"/>
      <c r="AX33" s="91" t="s">
        <v>64</v>
      </c>
      <c r="AY33" s="174"/>
      <c r="AZ33" s="190"/>
      <c r="BA33" s="193"/>
      <c r="BC33" s="58">
        <v>30</v>
      </c>
      <c r="BD33" s="67">
        <v>11.7</v>
      </c>
      <c r="BE33" s="44">
        <v>110</v>
      </c>
      <c r="BF33" s="47">
        <v>250</v>
      </c>
      <c r="BG33" s="30">
        <v>2880</v>
      </c>
      <c r="BH33" s="30">
        <v>260</v>
      </c>
      <c r="BI33" s="50">
        <v>0.66</v>
      </c>
      <c r="BJ33" s="91" t="s">
        <v>65</v>
      </c>
      <c r="BK33" s="174"/>
      <c r="BL33" s="190"/>
      <c r="BM33" s="193"/>
      <c r="BO33" s="58">
        <v>30</v>
      </c>
      <c r="BP33" s="67"/>
      <c r="BQ33" s="44"/>
      <c r="BR33" s="47">
        <v>250</v>
      </c>
      <c r="BS33" s="30"/>
      <c r="BT33" s="30"/>
      <c r="BU33" s="50"/>
      <c r="BV33" s="91" t="s">
        <v>64</v>
      </c>
      <c r="BW33" s="174"/>
      <c r="BX33" s="190"/>
      <c r="BY33" s="193"/>
    </row>
    <row r="34" spans="7:77" x14ac:dyDescent="0.25">
      <c r="H34" s="70">
        <v>11.65</v>
      </c>
      <c r="I34" s="71">
        <v>88</v>
      </c>
      <c r="S34" s="7"/>
      <c r="T34" s="70">
        <v>11.7</v>
      </c>
      <c r="U34" s="71">
        <v>81</v>
      </c>
      <c r="W34" s="198" t="s">
        <v>9</v>
      </c>
      <c r="X34" s="198"/>
      <c r="Y34" t="s">
        <v>11</v>
      </c>
      <c r="Z34" t="s">
        <v>10</v>
      </c>
      <c r="AC34" s="34" t="s">
        <v>12</v>
      </c>
      <c r="AD34" s="7"/>
      <c r="AE34" s="7"/>
      <c r="AF34" s="70">
        <v>11.7</v>
      </c>
      <c r="AG34" s="71">
        <v>81</v>
      </c>
      <c r="AI34" s="198" t="s">
        <v>9</v>
      </c>
      <c r="AJ34" s="198"/>
      <c r="AK34" t="s">
        <v>11</v>
      </c>
      <c r="AL34" t="s">
        <v>10</v>
      </c>
      <c r="AO34" s="34" t="s">
        <v>12</v>
      </c>
      <c r="AP34" s="17"/>
      <c r="AQ34" s="18"/>
      <c r="AR34" s="70">
        <v>11.7</v>
      </c>
      <c r="AS34" s="71">
        <v>81</v>
      </c>
      <c r="AT34" s="19"/>
      <c r="AU34" s="19"/>
      <c r="AV34" s="19"/>
      <c r="AW34" s="19"/>
      <c r="AX34" s="19"/>
      <c r="AY34" s="19"/>
      <c r="AZ34" s="19"/>
      <c r="BA34" s="19"/>
      <c r="BC34" s="18"/>
      <c r="BD34" s="70">
        <v>11.7</v>
      </c>
      <c r="BE34" s="71">
        <v>81</v>
      </c>
      <c r="BF34" s="19"/>
      <c r="BG34" s="19"/>
      <c r="BH34" s="19"/>
      <c r="BI34" s="19"/>
      <c r="BJ34" s="19"/>
      <c r="BK34" s="19"/>
      <c r="BL34" s="19"/>
      <c r="BM34" s="19"/>
      <c r="BO34" s="18"/>
      <c r="BP34" s="70">
        <v>11.7</v>
      </c>
      <c r="BQ34" s="71">
        <v>81</v>
      </c>
      <c r="BR34" s="19"/>
      <c r="BS34" s="19"/>
      <c r="BT34" s="19"/>
      <c r="BU34" s="19"/>
      <c r="BV34" s="19"/>
      <c r="BW34" s="19"/>
      <c r="BX34" s="19"/>
      <c r="BY34" s="19"/>
    </row>
    <row r="35" spans="7:77" x14ac:dyDescent="0.25">
      <c r="H35" s="184" t="s">
        <v>41</v>
      </c>
      <c r="I35" s="184"/>
      <c r="S35" s="7"/>
      <c r="T35" s="184" t="s">
        <v>41</v>
      </c>
      <c r="U35" s="184"/>
      <c r="AD35" s="7"/>
      <c r="AE35" s="7"/>
      <c r="AF35" s="184" t="s">
        <v>41</v>
      </c>
      <c r="AG35" s="184"/>
      <c r="AP35" s="19"/>
      <c r="AQ35" s="19"/>
      <c r="AR35" s="184" t="s">
        <v>41</v>
      </c>
      <c r="AS35" s="184"/>
      <c r="BC35" s="19"/>
      <c r="BD35" s="184" t="s">
        <v>41</v>
      </c>
      <c r="BE35" s="184"/>
      <c r="BO35" s="19"/>
      <c r="BP35" s="184" t="s">
        <v>41</v>
      </c>
      <c r="BQ35" s="184"/>
    </row>
    <row r="37" spans="7:77" ht="30.75" customHeight="1" x14ac:dyDescent="0.25"/>
  </sheetData>
  <mergeCells count="88">
    <mergeCell ref="AY14:AY23"/>
    <mergeCell ref="AZ14:AZ23"/>
    <mergeCell ref="BA14:BA23"/>
    <mergeCell ref="V1:AC1"/>
    <mergeCell ref="T2:U2"/>
    <mergeCell ref="W2:Y2"/>
    <mergeCell ref="AA2:AC2"/>
    <mergeCell ref="AA4:AA13"/>
    <mergeCell ref="AB4:AB13"/>
    <mergeCell ref="C21:D21"/>
    <mergeCell ref="AT1:BA1"/>
    <mergeCell ref="AR2:AS2"/>
    <mergeCell ref="AU2:AW2"/>
    <mergeCell ref="AY2:BA2"/>
    <mergeCell ref="AC4:AC13"/>
    <mergeCell ref="AA14:AA23"/>
    <mergeCell ref="AB14:AB23"/>
    <mergeCell ref="AC14:AC23"/>
    <mergeCell ref="O14:O23"/>
    <mergeCell ref="P14:P23"/>
    <mergeCell ref="Q14:Q23"/>
    <mergeCell ref="AN14:AN23"/>
    <mergeCell ref="AO14:AO23"/>
    <mergeCell ref="AI2:AK2"/>
    <mergeCell ref="AM2:AO2"/>
    <mergeCell ref="BW24:BW33"/>
    <mergeCell ref="BX24:BX33"/>
    <mergeCell ref="BY24:BY33"/>
    <mergeCell ref="BP35:BQ35"/>
    <mergeCell ref="J1:Q1"/>
    <mergeCell ref="AH1:AO1"/>
    <mergeCell ref="BR1:BY1"/>
    <mergeCell ref="BF1:BM1"/>
    <mergeCell ref="AA24:AA33"/>
    <mergeCell ref="BW2:BY2"/>
    <mergeCell ref="BW4:BW13"/>
    <mergeCell ref="BX4:BX13"/>
    <mergeCell ref="BY4:BY13"/>
    <mergeCell ref="BW14:BW23"/>
    <mergeCell ref="BX14:BX23"/>
    <mergeCell ref="BY14:BY23"/>
    <mergeCell ref="BL24:BL33"/>
    <mergeCell ref="BM24:BM33"/>
    <mergeCell ref="AI34:AJ34"/>
    <mergeCell ref="H35:I35"/>
    <mergeCell ref="AF35:AG35"/>
    <mergeCell ref="BD35:BE35"/>
    <mergeCell ref="O24:O33"/>
    <mergeCell ref="P24:P33"/>
    <mergeCell ref="Q24:Q33"/>
    <mergeCell ref="W34:X34"/>
    <mergeCell ref="T35:U35"/>
    <mergeCell ref="AY24:AY33"/>
    <mergeCell ref="AZ24:AZ33"/>
    <mergeCell ref="BA24:BA33"/>
    <mergeCell ref="AR35:AS35"/>
    <mergeCell ref="BP2:BQ2"/>
    <mergeCell ref="BS2:BU2"/>
    <mergeCell ref="AB24:AB33"/>
    <mergeCell ref="AC24:AC33"/>
    <mergeCell ref="BK14:BK23"/>
    <mergeCell ref="BL14:BL23"/>
    <mergeCell ref="BM14:BM23"/>
    <mergeCell ref="AM24:AM33"/>
    <mergeCell ref="AN24:AN33"/>
    <mergeCell ref="AO24:AO33"/>
    <mergeCell ref="BK24:BK33"/>
    <mergeCell ref="AO4:AO13"/>
    <mergeCell ref="BK4:BK13"/>
    <mergeCell ref="BL4:BL13"/>
    <mergeCell ref="BM4:BM13"/>
    <mergeCell ref="AM14:AM23"/>
    <mergeCell ref="BD2:BE2"/>
    <mergeCell ref="BG2:BI2"/>
    <mergeCell ref="BK2:BM2"/>
    <mergeCell ref="O4:O13"/>
    <mergeCell ref="P4:P13"/>
    <mergeCell ref="Q4:Q13"/>
    <mergeCell ref="AM4:AM13"/>
    <mergeCell ref="AN4:AN13"/>
    <mergeCell ref="AY4:AY13"/>
    <mergeCell ref="AZ4:AZ13"/>
    <mergeCell ref="BA4:BA13"/>
    <mergeCell ref="A1:E1"/>
    <mergeCell ref="H2:I2"/>
    <mergeCell ref="K2:M2"/>
    <mergeCell ref="O2:Q2"/>
    <mergeCell ref="AF2:AG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Capturas del OSC</vt:lpstr>
      <vt:lpstr>Análisis de Datos (Tensiones)</vt:lpstr>
      <vt:lpstr>Análisis de Datos (I_pos)</vt:lpstr>
      <vt:lpstr>Análisis de Datos (I_neg)</vt:lpstr>
      <vt:lpstr>Carga 52.7k</vt:lpstr>
      <vt:lpstr>Carga 75.2k</vt:lpstr>
      <vt:lpstr>Carga 80.4k</vt:lpstr>
      <vt:lpstr>Carga 101.3k</vt:lpstr>
      <vt:lpstr>Prueba Piloto sobre sujeto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2024-11-28T04:00:45Z</dcterms:modified>
</cp:coreProperties>
</file>