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d Jeremías\2024 Primer semestre\Electronica  analogica III\Trabajo practico N°1\"/>
    </mc:Choice>
  </mc:AlternateContent>
  <xr:revisionPtr revIDLastSave="0" documentId="13_ncr:1_{DD8391CC-469E-455C-B16F-0A2282E0B2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L34" i="1" s="1"/>
  <c r="I34" i="1"/>
  <c r="K34" i="1" s="1"/>
  <c r="E35" i="1"/>
  <c r="R35" i="1" s="1"/>
  <c r="H35" i="1"/>
  <c r="I35" i="1" s="1"/>
  <c r="K35" i="1" s="1"/>
  <c r="N35" i="1"/>
  <c r="E36" i="1"/>
  <c r="L36" i="1" s="1"/>
  <c r="H36" i="1"/>
  <c r="I36" i="1" s="1"/>
  <c r="K36" i="1" s="1"/>
  <c r="E37" i="1"/>
  <c r="R37" i="1" s="1"/>
  <c r="H37" i="1"/>
  <c r="I37" i="1" s="1"/>
  <c r="K37" i="1" s="1"/>
  <c r="N37" i="1"/>
  <c r="E38" i="1"/>
  <c r="R38" i="1" s="1"/>
  <c r="H38" i="1"/>
  <c r="I38" i="1" s="1"/>
  <c r="K38" i="1" s="1"/>
  <c r="E39" i="1"/>
  <c r="L39" i="1" s="1"/>
  <c r="H39" i="1"/>
  <c r="I39" i="1" s="1"/>
  <c r="K39" i="1" s="1"/>
  <c r="E40" i="1"/>
  <c r="N40" i="1" s="1"/>
  <c r="H40" i="1"/>
  <c r="I40" i="1" s="1"/>
  <c r="K40" i="1" s="1"/>
  <c r="E41" i="1"/>
  <c r="H41" i="1"/>
  <c r="I41" i="1" s="1"/>
  <c r="K41" i="1" s="1"/>
  <c r="L41" i="1"/>
  <c r="N41" i="1"/>
  <c r="M41" i="1" s="1"/>
  <c r="R41" i="1"/>
  <c r="E42" i="1"/>
  <c r="L42" i="1" s="1"/>
  <c r="H42" i="1"/>
  <c r="I42" i="1" s="1"/>
  <c r="K42" i="1" s="1"/>
  <c r="E43" i="1"/>
  <c r="R43" i="1" s="1"/>
  <c r="H43" i="1"/>
  <c r="I43" i="1" s="1"/>
  <c r="K43" i="1" s="1"/>
  <c r="L43" i="1"/>
  <c r="N43" i="1"/>
  <c r="M43" i="1" s="1"/>
  <c r="E44" i="1"/>
  <c r="L44" i="1" s="1"/>
  <c r="H44" i="1"/>
  <c r="I44" i="1" s="1"/>
  <c r="K44" i="1" s="1"/>
  <c r="E45" i="1"/>
  <c r="R45" i="1" s="1"/>
  <c r="H45" i="1"/>
  <c r="I45" i="1" s="1"/>
  <c r="K45" i="1" s="1"/>
  <c r="N4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E3" i="1"/>
  <c r="O43" i="1" l="1"/>
  <c r="L35" i="1"/>
  <c r="R34" i="1"/>
  <c r="N38" i="1"/>
  <c r="R36" i="1"/>
  <c r="N34" i="1"/>
  <c r="M34" i="1" s="1"/>
  <c r="O34" i="1" s="1"/>
  <c r="R44" i="1"/>
  <c r="R42" i="1"/>
  <c r="N42" i="1"/>
  <c r="M42" i="1" s="1"/>
  <c r="O42" i="1" s="1"/>
  <c r="R40" i="1"/>
  <c r="L40" i="1"/>
  <c r="M40" i="1" s="1"/>
  <c r="O40" i="1" s="1"/>
  <c r="M35" i="1"/>
  <c r="O41" i="1"/>
  <c r="P41" i="1" s="1"/>
  <c r="O35" i="1"/>
  <c r="S42" i="1"/>
  <c r="P42" i="1"/>
  <c r="P43" i="1"/>
  <c r="S43" i="1"/>
  <c r="P35" i="1"/>
  <c r="S35" i="1"/>
  <c r="R39" i="1"/>
  <c r="L38" i="1"/>
  <c r="M38" i="1" s="1"/>
  <c r="O38" i="1" s="1"/>
  <c r="L45" i="1"/>
  <c r="M45" i="1" s="1"/>
  <c r="O45" i="1" s="1"/>
  <c r="N39" i="1"/>
  <c r="M39" i="1" s="1"/>
  <c r="O39" i="1" s="1"/>
  <c r="L37" i="1"/>
  <c r="M37" i="1" s="1"/>
  <c r="O37" i="1" s="1"/>
  <c r="N44" i="1"/>
  <c r="M44" i="1" s="1"/>
  <c r="O44" i="1" s="1"/>
  <c r="N36" i="1"/>
  <c r="M36" i="1" s="1"/>
  <c r="O36" i="1" s="1"/>
  <c r="E18" i="1"/>
  <c r="L18" i="1" s="1"/>
  <c r="I18" i="1"/>
  <c r="K18" i="1" s="1"/>
  <c r="E19" i="1"/>
  <c r="N19" i="1" s="1"/>
  <c r="I19" i="1"/>
  <c r="K19" i="1" s="1"/>
  <c r="E20" i="1"/>
  <c r="N20" i="1" s="1"/>
  <c r="I20" i="1"/>
  <c r="K20" i="1" s="1"/>
  <c r="E21" i="1"/>
  <c r="L21" i="1" s="1"/>
  <c r="I21" i="1"/>
  <c r="K21" i="1" s="1"/>
  <c r="E22" i="1"/>
  <c r="L22" i="1" s="1"/>
  <c r="I22" i="1"/>
  <c r="K22" i="1" s="1"/>
  <c r="E23" i="1"/>
  <c r="L23" i="1" s="1"/>
  <c r="I23" i="1"/>
  <c r="K23" i="1" s="1"/>
  <c r="E24" i="1"/>
  <c r="N24" i="1" s="1"/>
  <c r="I24" i="1"/>
  <c r="K24" i="1" s="1"/>
  <c r="E25" i="1"/>
  <c r="L25" i="1" s="1"/>
  <c r="I25" i="1"/>
  <c r="K25" i="1" s="1"/>
  <c r="E26" i="1"/>
  <c r="L26" i="1" s="1"/>
  <c r="I26" i="1"/>
  <c r="K26" i="1" s="1"/>
  <c r="E27" i="1"/>
  <c r="N27" i="1" s="1"/>
  <c r="I27" i="1"/>
  <c r="K27" i="1" s="1"/>
  <c r="E28" i="1"/>
  <c r="N28" i="1" s="1"/>
  <c r="I28" i="1"/>
  <c r="K28" i="1" s="1"/>
  <c r="E29" i="1"/>
  <c r="L29" i="1" s="1"/>
  <c r="I29" i="1"/>
  <c r="K29" i="1" s="1"/>
  <c r="E30" i="1"/>
  <c r="L30" i="1" s="1"/>
  <c r="I30" i="1"/>
  <c r="K30" i="1" s="1"/>
  <c r="E31" i="1"/>
  <c r="L31" i="1" s="1"/>
  <c r="I31" i="1"/>
  <c r="K31" i="1" s="1"/>
  <c r="E32" i="1"/>
  <c r="N32" i="1" s="1"/>
  <c r="I32" i="1"/>
  <c r="K32" i="1" s="1"/>
  <c r="E33" i="1"/>
  <c r="L33" i="1" s="1"/>
  <c r="I33" i="1"/>
  <c r="K33" i="1" s="1"/>
  <c r="E4" i="1"/>
  <c r="N4" i="1" s="1"/>
  <c r="E5" i="1"/>
  <c r="N5" i="1" s="1"/>
  <c r="E6" i="1"/>
  <c r="N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E16" i="1"/>
  <c r="N16" i="1" s="1"/>
  <c r="E17" i="1"/>
  <c r="N17" i="1" s="1"/>
  <c r="N3" i="1"/>
  <c r="S41" i="1" l="1"/>
  <c r="P40" i="1"/>
  <c r="S40" i="1"/>
  <c r="T40" i="1" s="1"/>
  <c r="S37" i="1"/>
  <c r="P37" i="1"/>
  <c r="S45" i="1"/>
  <c r="P45" i="1"/>
  <c r="T42" i="1"/>
  <c r="U42" i="1"/>
  <c r="V42" i="1" s="1"/>
  <c r="Y42" i="1" s="1"/>
  <c r="X42" i="1" s="1"/>
  <c r="U41" i="1"/>
  <c r="V41" i="1" s="1"/>
  <c r="Y41" i="1" s="1"/>
  <c r="X41" i="1" s="1"/>
  <c r="T41" i="1"/>
  <c r="S39" i="1"/>
  <c r="P39" i="1"/>
  <c r="S34" i="1"/>
  <c r="P34" i="1"/>
  <c r="P38" i="1"/>
  <c r="S38" i="1"/>
  <c r="P36" i="1"/>
  <c r="S36" i="1"/>
  <c r="U40" i="1"/>
  <c r="V40" i="1" s="1"/>
  <c r="Y40" i="1" s="1"/>
  <c r="X40" i="1" s="1"/>
  <c r="U43" i="1"/>
  <c r="V43" i="1" s="1"/>
  <c r="Y43" i="1" s="1"/>
  <c r="X43" i="1" s="1"/>
  <c r="T43" i="1"/>
  <c r="P44" i="1"/>
  <c r="S44" i="1"/>
  <c r="U35" i="1"/>
  <c r="V35" i="1" s="1"/>
  <c r="Y35" i="1" s="1"/>
  <c r="X35" i="1" s="1"/>
  <c r="T35" i="1"/>
  <c r="N15" i="1"/>
  <c r="R15" i="1"/>
  <c r="R30" i="1"/>
  <c r="N30" i="1"/>
  <c r="M30" i="1" s="1"/>
  <c r="O30" i="1" s="1"/>
  <c r="R32" i="1"/>
  <c r="R24" i="1"/>
  <c r="L27" i="1"/>
  <c r="M27" i="1" s="1"/>
  <c r="O27" i="1" s="1"/>
  <c r="R23" i="1"/>
  <c r="R21" i="1"/>
  <c r="R18" i="1"/>
  <c r="L28" i="1"/>
  <c r="M28" i="1" s="1"/>
  <c r="O28" i="1" s="1"/>
  <c r="S28" i="1" s="1"/>
  <c r="N23" i="1"/>
  <c r="M23" i="1" s="1"/>
  <c r="O23" i="1" s="1"/>
  <c r="P23" i="1" s="1"/>
  <c r="L19" i="1"/>
  <c r="M19" i="1" s="1"/>
  <c r="O19" i="1" s="1"/>
  <c r="L32" i="1"/>
  <c r="M32" i="1" s="1"/>
  <c r="O32" i="1" s="1"/>
  <c r="R25" i="1"/>
  <c r="N18" i="1"/>
  <c r="M18" i="1" s="1"/>
  <c r="O18" i="1" s="1"/>
  <c r="S18" i="1" s="1"/>
  <c r="R19" i="1"/>
  <c r="R28" i="1"/>
  <c r="R31" i="1"/>
  <c r="R26" i="1"/>
  <c r="R33" i="1"/>
  <c r="N31" i="1"/>
  <c r="M31" i="1" s="1"/>
  <c r="O31" i="1" s="1"/>
  <c r="S31" i="1" s="1"/>
  <c r="N26" i="1"/>
  <c r="M26" i="1" s="1"/>
  <c r="O26" i="1" s="1"/>
  <c r="S26" i="1" s="1"/>
  <c r="L24" i="1"/>
  <c r="M24" i="1" s="1"/>
  <c r="O24" i="1" s="1"/>
  <c r="R27" i="1"/>
  <c r="R22" i="1"/>
  <c r="R20" i="1"/>
  <c r="R29" i="1"/>
  <c r="N22" i="1"/>
  <c r="M22" i="1" s="1"/>
  <c r="O22" i="1" s="1"/>
  <c r="P22" i="1" s="1"/>
  <c r="L20" i="1"/>
  <c r="M20" i="1" s="1"/>
  <c r="O20" i="1" s="1"/>
  <c r="N33" i="1"/>
  <c r="M33" i="1" s="1"/>
  <c r="O33" i="1" s="1"/>
  <c r="N29" i="1"/>
  <c r="M29" i="1" s="1"/>
  <c r="O29" i="1" s="1"/>
  <c r="N25" i="1"/>
  <c r="M25" i="1" s="1"/>
  <c r="O25" i="1" s="1"/>
  <c r="N21" i="1"/>
  <c r="M21" i="1" s="1"/>
  <c r="O21" i="1" s="1"/>
  <c r="I16" i="1"/>
  <c r="K16" i="1" s="1"/>
  <c r="L16" i="1"/>
  <c r="M16" i="1" s="1"/>
  <c r="R16" i="1"/>
  <c r="I17" i="1"/>
  <c r="K17" i="1" s="1"/>
  <c r="L17" i="1"/>
  <c r="M17" i="1" s="1"/>
  <c r="R17" i="1"/>
  <c r="R6" i="1"/>
  <c r="R3" i="1"/>
  <c r="R4" i="1"/>
  <c r="R5" i="1"/>
  <c r="R7" i="1"/>
  <c r="R8" i="1"/>
  <c r="R9" i="1"/>
  <c r="R10" i="1"/>
  <c r="R11" i="1"/>
  <c r="R12" i="1"/>
  <c r="R13" i="1"/>
  <c r="R14" i="1"/>
  <c r="L15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I3" i="1"/>
  <c r="I4" i="1"/>
  <c r="I5" i="1"/>
  <c r="K5" i="1" s="1"/>
  <c r="I6" i="1"/>
  <c r="K6" i="1" s="1"/>
  <c r="I7" i="1"/>
  <c r="K7" i="1" s="1"/>
  <c r="I8" i="1"/>
  <c r="K8" i="1" s="1"/>
  <c r="I9" i="1"/>
  <c r="K9" i="1" s="1"/>
  <c r="I10" i="1"/>
  <c r="I11" i="1"/>
  <c r="I12" i="1"/>
  <c r="I13" i="1"/>
  <c r="K13" i="1" s="1"/>
  <c r="I14" i="1"/>
  <c r="K14" i="1" s="1"/>
  <c r="I15" i="1"/>
  <c r="K15" i="1" s="1"/>
  <c r="W42" i="1" l="1"/>
  <c r="AA42" i="1" s="1"/>
  <c r="Z42" i="1" s="1"/>
  <c r="T37" i="1"/>
  <c r="U37" i="1"/>
  <c r="V37" i="1" s="1"/>
  <c r="W35" i="1"/>
  <c r="AA35" i="1" s="1"/>
  <c r="Z35" i="1" s="1"/>
  <c r="W43" i="1"/>
  <c r="AA43" i="1" s="1"/>
  <c r="Z43" i="1" s="1"/>
  <c r="T38" i="1"/>
  <c r="U38" i="1"/>
  <c r="V38" i="1" s="1"/>
  <c r="Y38" i="1" s="1"/>
  <c r="X38" i="1" s="1"/>
  <c r="Y34" i="1"/>
  <c r="X34" i="1" s="1"/>
  <c r="T34" i="1"/>
  <c r="W34" i="1" s="1"/>
  <c r="AA34" i="1" s="1"/>
  <c r="Z34" i="1" s="1"/>
  <c r="U34" i="1"/>
  <c r="V34" i="1" s="1"/>
  <c r="W40" i="1"/>
  <c r="AA40" i="1" s="1"/>
  <c r="Z40" i="1" s="1"/>
  <c r="T36" i="1"/>
  <c r="U36" i="1"/>
  <c r="V36" i="1" s="1"/>
  <c r="Y36" i="1" s="1"/>
  <c r="X36" i="1" s="1"/>
  <c r="T39" i="1"/>
  <c r="U39" i="1"/>
  <c r="V39" i="1" s="1"/>
  <c r="Y39" i="1" s="1"/>
  <c r="X39" i="1" s="1"/>
  <c r="T45" i="1"/>
  <c r="U45" i="1"/>
  <c r="V45" i="1" s="1"/>
  <c r="Y45" i="1" s="1"/>
  <c r="X45" i="1" s="1"/>
  <c r="T44" i="1"/>
  <c r="U44" i="1"/>
  <c r="V44" i="1" s="1"/>
  <c r="Y44" i="1" s="1"/>
  <c r="X44" i="1" s="1"/>
  <c r="W41" i="1"/>
  <c r="AA41" i="1" s="1"/>
  <c r="Z41" i="1" s="1"/>
  <c r="Y37" i="1"/>
  <c r="X37" i="1" s="1"/>
  <c r="M15" i="1"/>
  <c r="S22" i="1"/>
  <c r="T22" i="1" s="1"/>
  <c r="P18" i="1"/>
  <c r="P31" i="1"/>
  <c r="P27" i="1"/>
  <c r="S27" i="1"/>
  <c r="T27" i="1" s="1"/>
  <c r="S23" i="1"/>
  <c r="T23" i="1" s="1"/>
  <c r="S20" i="1"/>
  <c r="U20" i="1" s="1"/>
  <c r="V20" i="1" s="1"/>
  <c r="P20" i="1"/>
  <c r="S32" i="1"/>
  <c r="U32" i="1" s="1"/>
  <c r="V32" i="1" s="1"/>
  <c r="P32" i="1"/>
  <c r="S19" i="1"/>
  <c r="T19" i="1" s="1"/>
  <c r="P19" i="1"/>
  <c r="P28" i="1"/>
  <c r="P26" i="1"/>
  <c r="P24" i="1"/>
  <c r="S24" i="1"/>
  <c r="T24" i="1" s="1"/>
  <c r="T18" i="1"/>
  <c r="U18" i="1"/>
  <c r="V18" i="1" s="1"/>
  <c r="S30" i="1"/>
  <c r="P30" i="1"/>
  <c r="U31" i="1"/>
  <c r="V31" i="1" s="1"/>
  <c r="T31" i="1"/>
  <c r="S21" i="1"/>
  <c r="P21" i="1"/>
  <c r="T26" i="1"/>
  <c r="U26" i="1"/>
  <c r="V26" i="1" s="1"/>
  <c r="P25" i="1"/>
  <c r="S25" i="1"/>
  <c r="U28" i="1"/>
  <c r="V28" i="1" s="1"/>
  <c r="T28" i="1"/>
  <c r="P33" i="1"/>
  <c r="S33" i="1"/>
  <c r="P29" i="1"/>
  <c r="S29" i="1"/>
  <c r="O12" i="1"/>
  <c r="P12" i="1" s="1"/>
  <c r="O4" i="1"/>
  <c r="P4" i="1" s="1"/>
  <c r="O3" i="1"/>
  <c r="S3" i="1" s="1"/>
  <c r="T3" i="1" s="1"/>
  <c r="O11" i="1"/>
  <c r="P11" i="1" s="1"/>
  <c r="O10" i="1"/>
  <c r="P10" i="1" s="1"/>
  <c r="O16" i="1"/>
  <c r="P16" i="1" s="1"/>
  <c r="O17" i="1"/>
  <c r="K11" i="1"/>
  <c r="K10" i="1"/>
  <c r="K12" i="1"/>
  <c r="K4" i="1"/>
  <c r="K3" i="1"/>
  <c r="O9" i="1"/>
  <c r="O8" i="1"/>
  <c r="O15" i="1"/>
  <c r="S15" i="1" s="1"/>
  <c r="O7" i="1"/>
  <c r="O14" i="1"/>
  <c r="O6" i="1"/>
  <c r="O13" i="1"/>
  <c r="O5" i="1"/>
  <c r="W37" i="1" l="1"/>
  <c r="AA37" i="1" s="1"/>
  <c r="Z37" i="1" s="1"/>
  <c r="Y18" i="1"/>
  <c r="X18" i="1" s="1"/>
  <c r="W39" i="1"/>
  <c r="AA39" i="1" s="1"/>
  <c r="Z39" i="1" s="1"/>
  <c r="W38" i="1"/>
  <c r="AA38" i="1" s="1"/>
  <c r="Z38" i="1" s="1"/>
  <c r="W36" i="1"/>
  <c r="AA36" i="1" s="1"/>
  <c r="Z36" i="1" s="1"/>
  <c r="W44" i="1"/>
  <c r="AA44" i="1" s="1"/>
  <c r="Z44" i="1" s="1"/>
  <c r="W45" i="1"/>
  <c r="AA45" i="1" s="1"/>
  <c r="Z45" i="1" s="1"/>
  <c r="T32" i="1"/>
  <c r="W32" i="1" s="1"/>
  <c r="AA32" i="1" s="1"/>
  <c r="Z32" i="1" s="1"/>
  <c r="U22" i="1"/>
  <c r="V22" i="1" s="1"/>
  <c r="Y22" i="1" s="1"/>
  <c r="X22" i="1" s="1"/>
  <c r="U23" i="1"/>
  <c r="V23" i="1" s="1"/>
  <c r="Y23" i="1" s="1"/>
  <c r="X23" i="1" s="1"/>
  <c r="Y20" i="1"/>
  <c r="X20" i="1" s="1"/>
  <c r="U24" i="1"/>
  <c r="V24" i="1" s="1"/>
  <c r="Y24" i="1" s="1"/>
  <c r="X24" i="1" s="1"/>
  <c r="T20" i="1"/>
  <c r="Y31" i="1"/>
  <c r="X31" i="1" s="1"/>
  <c r="Y32" i="1"/>
  <c r="X32" i="1" s="1"/>
  <c r="T15" i="1"/>
  <c r="U15" i="1"/>
  <c r="V15" i="1" s="1"/>
  <c r="U27" i="1"/>
  <c r="V27" i="1" s="1"/>
  <c r="Y27" i="1" s="1"/>
  <c r="X27" i="1" s="1"/>
  <c r="Y26" i="1"/>
  <c r="X26" i="1" s="1"/>
  <c r="Y28" i="1"/>
  <c r="X28" i="1" s="1"/>
  <c r="U19" i="1"/>
  <c r="V19" i="1" s="1"/>
  <c r="Y19" i="1" s="1"/>
  <c r="X19" i="1" s="1"/>
  <c r="S11" i="1"/>
  <c r="T11" i="1" s="1"/>
  <c r="S4" i="1"/>
  <c r="T4" i="1" s="1"/>
  <c r="S12" i="1"/>
  <c r="T12" i="1" s="1"/>
  <c r="U3" i="1"/>
  <c r="V3" i="1" s="1"/>
  <c r="P3" i="1"/>
  <c r="W26" i="1"/>
  <c r="AA26" i="1" s="1"/>
  <c r="Z26" i="1" s="1"/>
  <c r="W20" i="1"/>
  <c r="AA20" i="1" s="1"/>
  <c r="Z20" i="1" s="1"/>
  <c r="T33" i="1"/>
  <c r="U33" i="1"/>
  <c r="V33" i="1" s="1"/>
  <c r="Y33" i="1" s="1"/>
  <c r="X33" i="1" s="1"/>
  <c r="T30" i="1"/>
  <c r="U30" i="1"/>
  <c r="V30" i="1" s="1"/>
  <c r="Y30" i="1" s="1"/>
  <c r="X30" i="1" s="1"/>
  <c r="T29" i="1"/>
  <c r="U29" i="1"/>
  <c r="V29" i="1" s="1"/>
  <c r="Y29" i="1" s="1"/>
  <c r="X29" i="1" s="1"/>
  <c r="T25" i="1"/>
  <c r="U25" i="1"/>
  <c r="V25" i="1" s="1"/>
  <c r="Y25" i="1" s="1"/>
  <c r="X25" i="1" s="1"/>
  <c r="T21" i="1"/>
  <c r="U21" i="1"/>
  <c r="V21" i="1" s="1"/>
  <c r="Y21" i="1" s="1"/>
  <c r="X21" i="1" s="1"/>
  <c r="W18" i="1"/>
  <c r="AA18" i="1" s="1"/>
  <c r="Z18" i="1" s="1"/>
  <c r="W28" i="1"/>
  <c r="AA28" i="1" s="1"/>
  <c r="Z28" i="1" s="1"/>
  <c r="W31" i="1"/>
  <c r="AA31" i="1" s="1"/>
  <c r="Z31" i="1" s="1"/>
  <c r="S10" i="1"/>
  <c r="T10" i="1" s="1"/>
  <c r="S16" i="1"/>
  <c r="U16" i="1" s="1"/>
  <c r="V16" i="1" s="1"/>
  <c r="Y16" i="1" s="1"/>
  <c r="X16" i="1" s="1"/>
  <c r="P14" i="1"/>
  <c r="S14" i="1"/>
  <c r="P6" i="1"/>
  <c r="S6" i="1"/>
  <c r="P7" i="1"/>
  <c r="S7" i="1"/>
  <c r="P15" i="1"/>
  <c r="P9" i="1"/>
  <c r="S9" i="1"/>
  <c r="P5" i="1"/>
  <c r="S5" i="1"/>
  <c r="P8" i="1"/>
  <c r="S8" i="1"/>
  <c r="P13" i="1"/>
  <c r="S13" i="1"/>
  <c r="P17" i="1"/>
  <c r="S17" i="1"/>
  <c r="W23" i="1" l="1"/>
  <c r="AA23" i="1" s="1"/>
  <c r="Z23" i="1" s="1"/>
  <c r="U11" i="1"/>
  <c r="V11" i="1" s="1"/>
  <c r="Y11" i="1" s="1"/>
  <c r="X11" i="1" s="1"/>
  <c r="W22" i="1"/>
  <c r="AA22" i="1" s="1"/>
  <c r="Z22" i="1" s="1"/>
  <c r="W24" i="1"/>
  <c r="AA24" i="1" s="1"/>
  <c r="Z24" i="1" s="1"/>
  <c r="U12" i="1"/>
  <c r="V12" i="1" s="1"/>
  <c r="Y12" i="1" s="1"/>
  <c r="X12" i="1" s="1"/>
  <c r="U4" i="1"/>
  <c r="V4" i="1" s="1"/>
  <c r="Y4" i="1" s="1"/>
  <c r="X4" i="1" s="1"/>
  <c r="Y15" i="1"/>
  <c r="X15" i="1" s="1"/>
  <c r="W15" i="1"/>
  <c r="AA15" i="1" s="1"/>
  <c r="Z15" i="1" s="1"/>
  <c r="U10" i="1"/>
  <c r="V10" i="1" s="1"/>
  <c r="Y10" i="1" s="1"/>
  <c r="X10" i="1" s="1"/>
  <c r="W19" i="1"/>
  <c r="AA19" i="1" s="1"/>
  <c r="Z19" i="1" s="1"/>
  <c r="W27" i="1"/>
  <c r="AA27" i="1" s="1"/>
  <c r="Z27" i="1" s="1"/>
  <c r="W3" i="1"/>
  <c r="AA3" i="1" s="1"/>
  <c r="Z3" i="1" s="1"/>
  <c r="Y3" i="1"/>
  <c r="X3" i="1" s="1"/>
  <c r="W21" i="1"/>
  <c r="AA21" i="1" s="1"/>
  <c r="Z21" i="1" s="1"/>
  <c r="W29" i="1"/>
  <c r="AA29" i="1" s="1"/>
  <c r="Z29" i="1" s="1"/>
  <c r="W30" i="1"/>
  <c r="AA30" i="1" s="1"/>
  <c r="Z30" i="1" s="1"/>
  <c r="W25" i="1"/>
  <c r="AA25" i="1" s="1"/>
  <c r="Z25" i="1" s="1"/>
  <c r="W33" i="1"/>
  <c r="AA33" i="1" s="1"/>
  <c r="Z33" i="1" s="1"/>
  <c r="T16" i="1"/>
  <c r="W16" i="1" s="1"/>
  <c r="AA16" i="1" s="1"/>
  <c r="Z16" i="1" s="1"/>
  <c r="T5" i="1"/>
  <c r="U5" i="1"/>
  <c r="V5" i="1" s="1"/>
  <c r="Y5" i="1" s="1"/>
  <c r="X5" i="1" s="1"/>
  <c r="T7" i="1"/>
  <c r="U7" i="1"/>
  <c r="V7" i="1" s="1"/>
  <c r="Y7" i="1" s="1"/>
  <c r="X7" i="1" s="1"/>
  <c r="U6" i="1"/>
  <c r="V6" i="1" s="1"/>
  <c r="Y6" i="1" s="1"/>
  <c r="X6" i="1" s="1"/>
  <c r="T6" i="1"/>
  <c r="U13" i="1"/>
  <c r="V13" i="1" s="1"/>
  <c r="Y13" i="1" s="1"/>
  <c r="X13" i="1" s="1"/>
  <c r="T13" i="1"/>
  <c r="T9" i="1"/>
  <c r="U9" i="1"/>
  <c r="V9" i="1" s="1"/>
  <c r="Y9" i="1" s="1"/>
  <c r="X9" i="1" s="1"/>
  <c r="U8" i="1"/>
  <c r="V8" i="1" s="1"/>
  <c r="Y8" i="1" s="1"/>
  <c r="X8" i="1" s="1"/>
  <c r="T8" i="1"/>
  <c r="U14" i="1"/>
  <c r="V14" i="1" s="1"/>
  <c r="Y14" i="1" s="1"/>
  <c r="X14" i="1" s="1"/>
  <c r="T14" i="1"/>
  <c r="U17" i="1"/>
  <c r="V17" i="1" s="1"/>
  <c r="Y17" i="1" s="1"/>
  <c r="X17" i="1" s="1"/>
  <c r="T17" i="1"/>
  <c r="W10" i="1" l="1"/>
  <c r="AA10" i="1" s="1"/>
  <c r="Z10" i="1" s="1"/>
  <c r="W11" i="1"/>
  <c r="AA11" i="1" s="1"/>
  <c r="Z11" i="1" s="1"/>
  <c r="W12" i="1"/>
  <c r="AA12" i="1" s="1"/>
  <c r="Z12" i="1" s="1"/>
  <c r="W4" i="1"/>
  <c r="AA4" i="1" s="1"/>
  <c r="Z4" i="1" s="1"/>
  <c r="W17" i="1"/>
  <c r="AA17" i="1" s="1"/>
  <c r="Z17" i="1" s="1"/>
  <c r="W8" i="1"/>
  <c r="AA8" i="1" s="1"/>
  <c r="Z8" i="1" s="1"/>
  <c r="W6" i="1"/>
  <c r="AA6" i="1" s="1"/>
  <c r="Z6" i="1" s="1"/>
  <c r="W14" i="1"/>
  <c r="AA14" i="1" s="1"/>
  <c r="Z14" i="1" s="1"/>
  <c r="W9" i="1"/>
  <c r="AA9" i="1" s="1"/>
  <c r="Z9" i="1" s="1"/>
  <c r="W13" i="1"/>
  <c r="AA13" i="1" s="1"/>
  <c r="Z13" i="1" s="1"/>
  <c r="W5" i="1"/>
  <c r="AA5" i="1" s="1"/>
  <c r="Z5" i="1" s="1"/>
  <c r="W7" i="1"/>
  <c r="AA7" i="1" s="1"/>
  <c r="Z7" i="1" s="1"/>
</calcChain>
</file>

<file path=xl/sharedStrings.xml><?xml version="1.0" encoding="utf-8"?>
<sst xmlns="http://schemas.openxmlformats.org/spreadsheetml/2006/main" count="30" uniqueCount="30">
  <si>
    <t>C [pF]</t>
  </si>
  <si>
    <t>L [uHy]</t>
  </si>
  <si>
    <t>N</t>
  </si>
  <si>
    <t>L [cm]</t>
  </si>
  <si>
    <t>D[cm]</t>
  </si>
  <si>
    <t>L/D</t>
  </si>
  <si>
    <t>Ns</t>
  </si>
  <si>
    <t>k</t>
  </si>
  <si>
    <t>fo [MHz]</t>
  </si>
  <si>
    <t>BW [MHz]</t>
  </si>
  <si>
    <t>Qc</t>
  </si>
  <si>
    <t>Qd</t>
  </si>
  <si>
    <r>
      <rPr>
        <b/>
        <sz val="11"/>
        <color theme="1"/>
        <rFont val="Calibri"/>
      </rPr>
      <t>XL [</t>
    </r>
    <r>
      <rPr>
        <b/>
        <sz val="11"/>
        <color theme="1"/>
        <rFont val="Calibri"/>
      </rPr>
      <t>Ω</t>
    </r>
    <r>
      <rPr>
        <b/>
        <sz val="11"/>
        <color theme="1"/>
        <rFont val="Calibri"/>
      </rPr>
      <t>]</t>
    </r>
  </si>
  <si>
    <t>Rp [Ω]</t>
  </si>
  <si>
    <t>Rt [Ω]</t>
  </si>
  <si>
    <t>Ra' [Ω]</t>
  </si>
  <si>
    <t>RL' [Ω]</t>
  </si>
  <si>
    <t>C1 [pF]</t>
  </si>
  <si>
    <t>C2 [pF]</t>
  </si>
  <si>
    <t>C3 [pF]</t>
  </si>
  <si>
    <t>C4 [pF]</t>
  </si>
  <si>
    <t>Ra [Ω]</t>
  </si>
  <si>
    <t>RL [Ω]</t>
  </si>
  <si>
    <t>d [mm]</t>
  </si>
  <si>
    <t>S [mm]</t>
  </si>
  <si>
    <t xml:space="preserve">Sumado diametro </t>
  </si>
  <si>
    <t>curva k</t>
  </si>
  <si>
    <t>para resonancia</t>
  </si>
  <si>
    <t>K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</si>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</sst>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rgb="FF3F3F3F"/>
      <name val="Calibri"/>
    </font>
    <font>
      <b/>
      <sz val="11"/>
      <color rgb="FF3F3F3F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4" fillId="3" borderId="2" xfId="0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/>
    </xf>
    <xf numFmtId="1" fontId="0" fillId="5" borderId="0" xfId="0" applyNumberFormat="1" applyFill="1"/>
    <xf numFmtId="2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5" borderId="0" xfId="0" applyNumberFormat="1" applyFont="1" applyFill="1"/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5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5" borderId="0" xfId="0" applyNumberFormat="1" applyFont="1" applyFill="1" applyAlignment="1">
      <alignment horizontal="center"/>
    </xf>
    <xf numFmtId="164" fontId="0" fillId="0" borderId="0" xfId="0" applyNumberFormat="1" applyFont="1"/>
    <xf numFmtId="1" fontId="0" fillId="5" borderId="0" xfId="0" applyNumberFormat="1" applyFont="1" applyFill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topLeftCell="E1" workbookViewId="0">
      <selection activeCell="A14" sqref="A14:AB14"/>
    </sheetView>
  </sheetViews>
  <sheetFormatPr baseColWidth="10" defaultRowHeight="15" x14ac:dyDescent="0.25"/>
  <cols>
    <col min="10" max="10" width="12.5703125" bestFit="1" customWidth="1"/>
    <col min="14" max="14" width="11.85546875" bestFit="1" customWidth="1"/>
    <col min="22" max="22" width="11.85546875" bestFit="1" customWidth="1"/>
    <col min="24" max="24" width="12.28515625" bestFit="1" customWidth="1"/>
  </cols>
  <sheetData>
    <row r="1" spans="1:27" x14ac:dyDescent="0.25">
      <c r="E1" s="2" t="s">
        <v>25</v>
      </c>
      <c r="M1" t="s">
        <v>26</v>
      </c>
      <c r="P1" t="s">
        <v>27</v>
      </c>
    </row>
    <row r="2" spans="1:27" x14ac:dyDescent="0.25">
      <c r="A2" s="5" t="s">
        <v>8</v>
      </c>
      <c r="B2" s="5" t="s">
        <v>9</v>
      </c>
      <c r="C2" s="6" t="s">
        <v>21</v>
      </c>
      <c r="D2" s="6" t="s">
        <v>22</v>
      </c>
      <c r="E2" s="7" t="s">
        <v>4</v>
      </c>
      <c r="F2" s="7" t="s">
        <v>23</v>
      </c>
      <c r="G2" s="14" t="s">
        <v>29</v>
      </c>
      <c r="H2" s="7" t="s">
        <v>24</v>
      </c>
      <c r="I2" s="8" t="s">
        <v>6</v>
      </c>
      <c r="J2" s="9" t="s">
        <v>3</v>
      </c>
      <c r="K2" s="9" t="s">
        <v>2</v>
      </c>
      <c r="L2" s="17" t="s">
        <v>5</v>
      </c>
      <c r="M2" s="9" t="s">
        <v>28</v>
      </c>
      <c r="N2" s="15" t="s">
        <v>7</v>
      </c>
      <c r="O2" s="17" t="s">
        <v>1</v>
      </c>
      <c r="P2" s="17" t="s">
        <v>0</v>
      </c>
      <c r="Q2" s="10" t="s">
        <v>10</v>
      </c>
      <c r="R2" s="9" t="s">
        <v>11</v>
      </c>
      <c r="S2" s="9" t="s">
        <v>12</v>
      </c>
      <c r="T2" s="9" t="s">
        <v>13</v>
      </c>
      <c r="U2" s="9" t="s">
        <v>14</v>
      </c>
      <c r="V2" s="13" t="s">
        <v>15</v>
      </c>
      <c r="W2" s="1" t="s">
        <v>16</v>
      </c>
      <c r="X2" s="20" t="s">
        <v>17</v>
      </c>
      <c r="Y2" s="20" t="s">
        <v>18</v>
      </c>
      <c r="Z2" s="20" t="s">
        <v>19</v>
      </c>
      <c r="AA2" s="20" t="s">
        <v>20</v>
      </c>
    </row>
    <row r="3" spans="1:27" x14ac:dyDescent="0.25">
      <c r="A3" s="3">
        <v>16</v>
      </c>
      <c r="B3" s="3">
        <v>1.6</v>
      </c>
      <c r="C3" s="3">
        <v>50</v>
      </c>
      <c r="D3" s="3">
        <v>1000</v>
      </c>
      <c r="E3" s="3">
        <f>(F3+G3)/10</f>
        <v>2.21</v>
      </c>
      <c r="F3" s="3">
        <v>2.1</v>
      </c>
      <c r="G3" s="3">
        <v>20</v>
      </c>
      <c r="H3" s="3">
        <v>2</v>
      </c>
      <c r="I3" s="11">
        <f t="shared" ref="I3:I17" si="0">10/(F3+H3)</f>
        <v>2.4390243902439028</v>
      </c>
      <c r="J3" s="3">
        <v>1.6</v>
      </c>
      <c r="K3" s="12">
        <f t="shared" ref="K3:K15" si="1">J3*I3</f>
        <v>3.9024390243902447</v>
      </c>
      <c r="L3" s="18">
        <f t="shared" ref="L3:L17" si="2">J3/E3</f>
        <v>0.72398190045248878</v>
      </c>
      <c r="M3" s="11">
        <f>N3*(PI()^2)*L3</f>
        <v>4.4325756378789309</v>
      </c>
      <c r="N3" s="16">
        <f t="shared" ref="N3:N17" si="3">1/(1+0.9*(E3/(2*J3))-0.02*(E3/(2*J3))*(E3/(2*J3)))</f>
        <v>0.62033845035820301</v>
      </c>
      <c r="O3" s="18">
        <f t="shared" ref="O3:O17" si="4">M3*(E3^3)*(I3^2)*0.001</f>
        <v>0.28461990069751059</v>
      </c>
      <c r="P3" s="19">
        <f t="shared" ref="P3:P17" si="5">(10^12)/((O3*10^-6)*(2*PI()*A3*10^6)^2)</f>
        <v>347.64423765954155</v>
      </c>
      <c r="Q3" s="3">
        <v>10</v>
      </c>
      <c r="R3" s="11">
        <f t="shared" ref="R3:R17" si="6">(8850*E3*J3*SQRT(A3))/(102*J3+45*E3)</f>
        <v>476.58252427184465</v>
      </c>
      <c r="S3" s="11">
        <f t="shared" ref="S3:S17" si="7">2*PI()*O3*A3</f>
        <v>28.613113251096181</v>
      </c>
      <c r="T3" s="12">
        <f>S3*R3</f>
        <v>13636.509740483585</v>
      </c>
      <c r="U3" s="11">
        <f>Q3*S3</f>
        <v>286.13113251096183</v>
      </c>
      <c r="V3" s="4">
        <f>2*U3</f>
        <v>572.26226502192367</v>
      </c>
      <c r="W3" s="4">
        <f>(2*T3*U3)/(T3-2*U3)</f>
        <v>597.32946468904038</v>
      </c>
      <c r="X3" s="21">
        <f t="shared" ref="X3:X17" si="8">Y3/(SQRT(V3/C3)-1)</f>
        <v>246.7621615377914</v>
      </c>
      <c r="Y3" s="21">
        <f t="shared" ref="Y3:Y17" si="9">(P3/2)*SQRT(V3/C3)</f>
        <v>588.05451947996323</v>
      </c>
      <c r="Z3" s="21">
        <f t="shared" ref="Z3:Z17" si="10">AA3/(SQRT(W3/D3)-1)</f>
        <v>-591.47892344767456</v>
      </c>
      <c r="AA3" s="21">
        <f t="shared" ref="AA3:AA17" si="11">(P3/2)*SQRT(W3/D3)</f>
        <v>134.34206153812346</v>
      </c>
    </row>
    <row r="4" spans="1:27" x14ac:dyDescent="0.25">
      <c r="A4" s="3">
        <v>16</v>
      </c>
      <c r="B4" s="3">
        <v>1.6</v>
      </c>
      <c r="C4" s="3">
        <v>50</v>
      </c>
      <c r="D4" s="3">
        <v>1000</v>
      </c>
      <c r="E4" s="3">
        <f t="shared" ref="E4:E18" si="12">(F4+G4)/10</f>
        <v>2.21</v>
      </c>
      <c r="F4" s="3">
        <v>2.1</v>
      </c>
      <c r="G4" s="3">
        <v>20</v>
      </c>
      <c r="H4" s="3">
        <f>$H$3</f>
        <v>2</v>
      </c>
      <c r="I4" s="11">
        <f t="shared" si="0"/>
        <v>2.4390243902439028</v>
      </c>
      <c r="J4" s="3">
        <v>1.7</v>
      </c>
      <c r="K4" s="12">
        <f t="shared" si="1"/>
        <v>4.1463414634146343</v>
      </c>
      <c r="L4" s="18">
        <f t="shared" si="2"/>
        <v>0.76923076923076927</v>
      </c>
      <c r="M4" s="11">
        <f t="shared" ref="M4:M33" si="13">N4*(PI()^2)*L4</f>
        <v>4.815580467129716</v>
      </c>
      <c r="N4" s="16">
        <f t="shared" si="3"/>
        <v>0.63429640671085608</v>
      </c>
      <c r="O4" s="18">
        <f t="shared" si="4"/>
        <v>0.30921300533321383</v>
      </c>
      <c r="P4" s="19">
        <f t="shared" si="5"/>
        <v>319.99452382054204</v>
      </c>
      <c r="Q4" s="3">
        <v>10</v>
      </c>
      <c r="R4" s="11">
        <f t="shared" si="6"/>
        <v>487.43925233644853</v>
      </c>
      <c r="S4" s="11">
        <f t="shared" si="7"/>
        <v>31.085481790375876</v>
      </c>
      <c r="T4" s="12">
        <f t="shared" ref="T4:T13" si="14">S4*R4</f>
        <v>15152.284002419103</v>
      </c>
      <c r="U4" s="11">
        <f t="shared" ref="U4:U14" si="15">Q4*S4</f>
        <v>310.85481790375877</v>
      </c>
      <c r="V4" s="4">
        <f t="shared" ref="V4:V18" si="16">2*U4</f>
        <v>621.70963580751754</v>
      </c>
      <c r="W4" s="4">
        <f t="shared" ref="W4:W15" si="17">(2*T4*U4)/(T4-2*U4)</f>
        <v>648.31029600881482</v>
      </c>
      <c r="X4" s="21">
        <f t="shared" si="8"/>
        <v>223.33203646844075</v>
      </c>
      <c r="Y4" s="21">
        <f t="shared" si="9"/>
        <v>564.18475602177807</v>
      </c>
      <c r="Z4" s="21">
        <f t="shared" si="10"/>
        <v>-661.24772554220476</v>
      </c>
      <c r="AA4" s="21">
        <f t="shared" si="11"/>
        <v>128.82614463113481</v>
      </c>
    </row>
    <row r="5" spans="1:27" x14ac:dyDescent="0.25">
      <c r="A5" s="3">
        <v>16</v>
      </c>
      <c r="B5" s="3">
        <v>1.6</v>
      </c>
      <c r="C5" s="3">
        <v>50</v>
      </c>
      <c r="D5" s="3">
        <v>1000</v>
      </c>
      <c r="E5" s="3">
        <f t="shared" si="12"/>
        <v>2.21</v>
      </c>
      <c r="F5" s="3">
        <v>2.1</v>
      </c>
      <c r="G5" s="3">
        <v>20</v>
      </c>
      <c r="H5" s="3">
        <f t="shared" ref="H5:H33" si="18">$H$3</f>
        <v>2</v>
      </c>
      <c r="I5" s="11">
        <f t="shared" si="0"/>
        <v>2.4390243902439028</v>
      </c>
      <c r="J5" s="3">
        <v>1.8</v>
      </c>
      <c r="K5" s="12">
        <f t="shared" si="1"/>
        <v>4.3902439024390256</v>
      </c>
      <c r="L5" s="18">
        <f t="shared" si="2"/>
        <v>0.81447963800904977</v>
      </c>
      <c r="M5" s="11">
        <f t="shared" si="13"/>
        <v>5.2030973010655952</v>
      </c>
      <c r="N5" s="16">
        <f t="shared" si="3"/>
        <v>0.64726477194554699</v>
      </c>
      <c r="O5" s="18">
        <f t="shared" si="4"/>
        <v>0.33409583008433791</v>
      </c>
      <c r="P5" s="19">
        <f t="shared" si="5"/>
        <v>296.16193765645869</v>
      </c>
      <c r="Q5" s="3">
        <v>10</v>
      </c>
      <c r="R5" s="11">
        <f t="shared" si="6"/>
        <v>497.51351351351354</v>
      </c>
      <c r="S5" s="11">
        <f t="shared" si="7"/>
        <v>33.586976172414076</v>
      </c>
      <c r="T5" s="12">
        <f t="shared" si="14"/>
        <v>16709.974523832389</v>
      </c>
      <c r="U5" s="11">
        <f t="shared" si="15"/>
        <v>335.86976172414074</v>
      </c>
      <c r="V5" s="4">
        <f t="shared" si="16"/>
        <v>671.73952344828149</v>
      </c>
      <c r="W5" s="4">
        <f t="shared" si="17"/>
        <v>699.8744140613519</v>
      </c>
      <c r="X5" s="21">
        <f t="shared" si="8"/>
        <v>203.63876423664973</v>
      </c>
      <c r="Y5" s="21">
        <f t="shared" si="9"/>
        <v>542.76857599313882</v>
      </c>
      <c r="Z5" s="21">
        <f t="shared" si="10"/>
        <v>-758.08396550145994</v>
      </c>
      <c r="AA5" s="21">
        <f t="shared" si="11"/>
        <v>123.88231304452519</v>
      </c>
    </row>
    <row r="6" spans="1:27" x14ac:dyDescent="0.25">
      <c r="A6" s="3">
        <v>16</v>
      </c>
      <c r="B6" s="3">
        <v>1.6</v>
      </c>
      <c r="C6" s="3">
        <v>50</v>
      </c>
      <c r="D6" s="3">
        <v>1000</v>
      </c>
      <c r="E6" s="3">
        <f t="shared" si="12"/>
        <v>2.21</v>
      </c>
      <c r="F6" s="3">
        <v>2.1</v>
      </c>
      <c r="G6" s="3">
        <v>20</v>
      </c>
      <c r="H6" s="3">
        <f t="shared" si="18"/>
        <v>2</v>
      </c>
      <c r="I6" s="11">
        <f t="shared" si="0"/>
        <v>2.4390243902439028</v>
      </c>
      <c r="J6" s="3">
        <v>1.9</v>
      </c>
      <c r="K6" s="12">
        <f t="shared" si="1"/>
        <v>4.6341463414634152</v>
      </c>
      <c r="L6" s="18">
        <f t="shared" si="2"/>
        <v>0.85972850678733026</v>
      </c>
      <c r="M6" s="11">
        <f t="shared" si="13"/>
        <v>5.5946623213445603</v>
      </c>
      <c r="N6" s="16">
        <f t="shared" si="3"/>
        <v>0.65934513512420112</v>
      </c>
      <c r="O6" s="18">
        <f t="shared" si="4"/>
        <v>0.35923859273367365</v>
      </c>
      <c r="P6" s="19">
        <f t="shared" si="5"/>
        <v>275.43384926372818</v>
      </c>
      <c r="Q6" s="3">
        <v>10</v>
      </c>
      <c r="R6" s="11">
        <f t="shared" si="6"/>
        <v>506.88695652173914</v>
      </c>
      <c r="S6" s="11">
        <f t="shared" si="7"/>
        <v>36.114602362177429</v>
      </c>
      <c r="T6" s="12">
        <f t="shared" si="14"/>
        <v>18306.020877356928</v>
      </c>
      <c r="U6" s="11">
        <f t="shared" si="15"/>
        <v>361.1460236217743</v>
      </c>
      <c r="V6" s="4">
        <f t="shared" si="16"/>
        <v>722.29204724354861</v>
      </c>
      <c r="W6" s="4">
        <f t="shared" si="17"/>
        <v>751.96185201316143</v>
      </c>
      <c r="X6" s="21">
        <f t="shared" si="8"/>
        <v>186.88804542293656</v>
      </c>
      <c r="Y6" s="21">
        <f t="shared" si="9"/>
        <v>523.43014460593463</v>
      </c>
      <c r="Z6" s="21">
        <f t="shared" si="10"/>
        <v>-898.97508718810229</v>
      </c>
      <c r="AA6" s="21">
        <f t="shared" si="11"/>
        <v>119.42224201271009</v>
      </c>
    </row>
    <row r="7" spans="1:27" x14ac:dyDescent="0.25">
      <c r="A7" s="3">
        <v>16</v>
      </c>
      <c r="B7" s="3">
        <v>1.6</v>
      </c>
      <c r="C7" s="3">
        <v>50</v>
      </c>
      <c r="D7" s="3">
        <v>1000</v>
      </c>
      <c r="E7" s="3">
        <f t="shared" si="12"/>
        <v>2.21</v>
      </c>
      <c r="F7" s="3">
        <v>2.1</v>
      </c>
      <c r="G7" s="3">
        <v>20</v>
      </c>
      <c r="H7" s="3">
        <f t="shared" si="18"/>
        <v>2</v>
      </c>
      <c r="I7" s="11">
        <f t="shared" si="0"/>
        <v>2.4390243902439028</v>
      </c>
      <c r="J7" s="3">
        <v>2</v>
      </c>
      <c r="K7" s="12">
        <f t="shared" si="1"/>
        <v>4.8780487804878057</v>
      </c>
      <c r="L7" s="18">
        <f t="shared" si="2"/>
        <v>0.90497737556561086</v>
      </c>
      <c r="M7" s="11">
        <f t="shared" si="13"/>
        <v>5.9898731763194029</v>
      </c>
      <c r="N7" s="16">
        <f t="shared" si="3"/>
        <v>0.67062564930184931</v>
      </c>
      <c r="O7" s="18">
        <f t="shared" si="4"/>
        <v>0.38461545789898954</v>
      </c>
      <c r="P7" s="19">
        <f t="shared" si="5"/>
        <v>257.26076882408228</v>
      </c>
      <c r="Q7" s="3">
        <v>10</v>
      </c>
      <c r="R7" s="11">
        <f t="shared" si="6"/>
        <v>515.63025210084038</v>
      </c>
      <c r="S7" s="11">
        <f t="shared" si="7"/>
        <v>38.665763103761279</v>
      </c>
      <c r="T7" s="12">
        <f t="shared" si="14"/>
        <v>19937.2371768638</v>
      </c>
      <c r="U7" s="11">
        <f t="shared" si="15"/>
        <v>386.65763103761276</v>
      </c>
      <c r="V7" s="4">
        <f t="shared" si="16"/>
        <v>773.31526207522552</v>
      </c>
      <c r="W7" s="4">
        <f t="shared" si="17"/>
        <v>804.52059140277788</v>
      </c>
      <c r="X7" s="21">
        <f t="shared" si="8"/>
        <v>172.49078719570269</v>
      </c>
      <c r="Y7" s="21">
        <f t="shared" si="9"/>
        <v>505.86759027174088</v>
      </c>
      <c r="Z7" s="21">
        <f t="shared" si="10"/>
        <v>-1119.6110640417405</v>
      </c>
      <c r="AA7" s="21">
        <f t="shared" si="11"/>
        <v>115.37511571824395</v>
      </c>
    </row>
    <row r="8" spans="1:27" x14ac:dyDescent="0.25">
      <c r="A8" s="3">
        <v>16</v>
      </c>
      <c r="B8" s="3">
        <v>1.6</v>
      </c>
      <c r="C8" s="3">
        <v>50</v>
      </c>
      <c r="D8" s="3">
        <v>1000</v>
      </c>
      <c r="E8" s="3">
        <f t="shared" si="12"/>
        <v>2.21</v>
      </c>
      <c r="F8" s="3">
        <v>2.1</v>
      </c>
      <c r="G8" s="3">
        <v>20</v>
      </c>
      <c r="H8" s="3">
        <f t="shared" si="18"/>
        <v>2</v>
      </c>
      <c r="I8" s="11">
        <f t="shared" si="0"/>
        <v>2.4390243902439028</v>
      </c>
      <c r="J8" s="3">
        <v>2.1</v>
      </c>
      <c r="K8" s="12">
        <f t="shared" si="1"/>
        <v>5.1219512195121961</v>
      </c>
      <c r="L8" s="18">
        <f t="shared" si="2"/>
        <v>0.95022624434389147</v>
      </c>
      <c r="M8" s="11">
        <f t="shared" si="13"/>
        <v>6.3883791251404149</v>
      </c>
      <c r="N8" s="16">
        <f t="shared" si="3"/>
        <v>0.68118317965650299</v>
      </c>
      <c r="O8" s="18">
        <f t="shared" si="4"/>
        <v>0.41020390417648578</v>
      </c>
      <c r="P8" s="19">
        <f t="shared" si="5"/>
        <v>241.21288801324977</v>
      </c>
      <c r="Q8" s="3">
        <v>10</v>
      </c>
      <c r="R8" s="11">
        <f t="shared" si="6"/>
        <v>523.80487804878044</v>
      </c>
      <c r="S8" s="11">
        <f t="shared" si="7"/>
        <v>41.238194298710376</v>
      </c>
      <c r="T8" s="12">
        <f>S8*R8</f>
        <v>21600.767335587901</v>
      </c>
      <c r="U8" s="11">
        <f t="shared" si="15"/>
        <v>412.38194298710374</v>
      </c>
      <c r="V8" s="4">
        <f t="shared" si="16"/>
        <v>824.76388597420748</v>
      </c>
      <c r="W8" s="4">
        <f t="shared" si="17"/>
        <v>857.50528733453132</v>
      </c>
      <c r="X8" s="21">
        <f t="shared" si="8"/>
        <v>160.00180279295481</v>
      </c>
      <c r="Y8" s="21">
        <f t="shared" si="9"/>
        <v>489.83558124627706</v>
      </c>
      <c r="Z8" s="21">
        <f t="shared" si="10"/>
        <v>-1509.5587323218597</v>
      </c>
      <c r="AA8" s="21">
        <f t="shared" si="11"/>
        <v>111.68347439155559</v>
      </c>
    </row>
    <row r="9" spans="1:27" x14ac:dyDescent="0.25">
      <c r="A9" s="3">
        <v>16</v>
      </c>
      <c r="B9" s="3">
        <v>1.6</v>
      </c>
      <c r="C9" s="3">
        <v>50</v>
      </c>
      <c r="D9" s="3">
        <v>1000</v>
      </c>
      <c r="E9" s="3">
        <f t="shared" si="12"/>
        <v>2.21</v>
      </c>
      <c r="F9" s="3">
        <v>2.1</v>
      </c>
      <c r="G9" s="3">
        <v>20</v>
      </c>
      <c r="H9" s="3">
        <f t="shared" si="18"/>
        <v>2</v>
      </c>
      <c r="I9" s="11">
        <f t="shared" si="0"/>
        <v>2.4390243902439028</v>
      </c>
      <c r="J9" s="3">
        <v>2.2000000000000002</v>
      </c>
      <c r="K9" s="12">
        <f t="shared" si="1"/>
        <v>5.3658536585365866</v>
      </c>
      <c r="L9" s="18">
        <f t="shared" si="2"/>
        <v>0.99547511312217207</v>
      </c>
      <c r="M9" s="11">
        <f t="shared" si="13"/>
        <v>6.7898730194047543</v>
      </c>
      <c r="N9" s="16">
        <f t="shared" si="3"/>
        <v>0.6910850527941147</v>
      </c>
      <c r="O9" s="18">
        <f t="shared" si="4"/>
        <v>0.43598420927486758</v>
      </c>
      <c r="P9" s="19">
        <f t="shared" si="5"/>
        <v>226.94966078080915</v>
      </c>
      <c r="Q9" s="3">
        <v>10</v>
      </c>
      <c r="R9" s="11">
        <f t="shared" si="6"/>
        <v>531.46456692913387</v>
      </c>
      <c r="S9" s="11">
        <f t="shared" si="7"/>
        <v>43.829913246050523</v>
      </c>
      <c r="T9" s="12">
        <f t="shared" si="14"/>
        <v>23294.045861853749</v>
      </c>
      <c r="U9" s="11">
        <f>Q9*S9</f>
        <v>438.29913246050523</v>
      </c>
      <c r="V9" s="4">
        <f t="shared" si="16"/>
        <v>876.59826492101047</v>
      </c>
      <c r="W9" s="4">
        <f t="shared" si="17"/>
        <v>910.87623143525639</v>
      </c>
      <c r="X9" s="21">
        <f t="shared" si="8"/>
        <v>149.07903322474036</v>
      </c>
      <c r="Y9" s="21">
        <f t="shared" si="9"/>
        <v>475.1326153447493</v>
      </c>
      <c r="Z9" s="21">
        <f t="shared" si="10"/>
        <v>-2374.9188506512901</v>
      </c>
      <c r="AA9" s="21">
        <f t="shared" si="11"/>
        <v>108.30019213672573</v>
      </c>
    </row>
    <row r="10" spans="1:27" x14ac:dyDescent="0.25">
      <c r="A10" s="3">
        <v>16</v>
      </c>
      <c r="B10" s="3">
        <v>1.6</v>
      </c>
      <c r="C10" s="3">
        <v>50</v>
      </c>
      <c r="D10" s="3">
        <v>1000</v>
      </c>
      <c r="E10" s="3">
        <f t="shared" si="12"/>
        <v>2.21</v>
      </c>
      <c r="F10" s="3">
        <v>2.1</v>
      </c>
      <c r="G10" s="3">
        <v>20</v>
      </c>
      <c r="H10" s="3">
        <f t="shared" si="18"/>
        <v>2</v>
      </c>
      <c r="I10" s="11">
        <f t="shared" si="0"/>
        <v>2.4390243902439028</v>
      </c>
      <c r="J10" s="3">
        <v>2.2999999999999998</v>
      </c>
      <c r="K10" s="12">
        <f t="shared" si="1"/>
        <v>5.6097560975609762</v>
      </c>
      <c r="L10" s="18">
        <f t="shared" si="2"/>
        <v>1.0407239819004523</v>
      </c>
      <c r="M10" s="11">
        <f t="shared" si="13"/>
        <v>7.1940847346879231</v>
      </c>
      <c r="N10" s="16">
        <f t="shared" si="3"/>
        <v>0.70039049086847704</v>
      </c>
      <c r="O10" s="18">
        <f t="shared" si="4"/>
        <v>0.46193902824772959</v>
      </c>
      <c r="P10" s="19">
        <f t="shared" si="5"/>
        <v>214.19811349574317</v>
      </c>
      <c r="Q10" s="3">
        <v>10</v>
      </c>
      <c r="R10" s="11">
        <f t="shared" si="6"/>
        <v>538.6564885496183</v>
      </c>
      <c r="S10" s="11">
        <f t="shared" si="7"/>
        <v>46.439176241583205</v>
      </c>
      <c r="T10" s="12">
        <f t="shared" si="14"/>
        <v>25014.76360542807</v>
      </c>
      <c r="U10" s="11">
        <f t="shared" si="15"/>
        <v>464.39176241583203</v>
      </c>
      <c r="V10" s="4">
        <f t="shared" si="16"/>
        <v>928.78352483166407</v>
      </c>
      <c r="W10" s="4">
        <f t="shared" si="17"/>
        <v>964.59850238757713</v>
      </c>
      <c r="X10" s="21">
        <f t="shared" si="8"/>
        <v>139.45575432315599</v>
      </c>
      <c r="Y10" s="21">
        <f t="shared" si="9"/>
        <v>461.59159819454004</v>
      </c>
      <c r="Z10" s="21">
        <f t="shared" si="10"/>
        <v>-5889.4070980800416</v>
      </c>
      <c r="AA10" s="21">
        <f t="shared" si="11"/>
        <v>105.18624157514823</v>
      </c>
    </row>
    <row r="11" spans="1:27" x14ac:dyDescent="0.25">
      <c r="A11" s="3">
        <v>16</v>
      </c>
      <c r="B11" s="3">
        <v>1.6</v>
      </c>
      <c r="C11" s="3">
        <v>50</v>
      </c>
      <c r="D11" s="3">
        <v>1000</v>
      </c>
      <c r="E11" s="3">
        <f t="shared" si="12"/>
        <v>2.21</v>
      </c>
      <c r="F11" s="3">
        <v>2.1</v>
      </c>
      <c r="G11" s="3">
        <v>20</v>
      </c>
      <c r="H11" s="3">
        <f t="shared" si="18"/>
        <v>2</v>
      </c>
      <c r="I11" s="11">
        <f t="shared" si="0"/>
        <v>2.4390243902439028</v>
      </c>
      <c r="J11" s="3">
        <v>2.4</v>
      </c>
      <c r="K11" s="12">
        <f t="shared" si="1"/>
        <v>5.8536585365853666</v>
      </c>
      <c r="L11" s="18">
        <f t="shared" si="2"/>
        <v>1.0859728506787329</v>
      </c>
      <c r="M11" s="11">
        <f t="shared" si="13"/>
        <v>7.6007757550319948</v>
      </c>
      <c r="N11" s="16">
        <f t="shared" si="3"/>
        <v>0.70915179474192258</v>
      </c>
      <c r="O11" s="18">
        <f t="shared" si="4"/>
        <v>0.48805304575839042</v>
      </c>
      <c r="P11" s="19">
        <f t="shared" si="5"/>
        <v>202.73711896821916</v>
      </c>
      <c r="Q11" s="3">
        <v>10</v>
      </c>
      <c r="R11" s="11">
        <f t="shared" si="6"/>
        <v>545.42222222222222</v>
      </c>
      <c r="S11" s="11">
        <f t="shared" si="7"/>
        <v>49.064443619733836</v>
      </c>
      <c r="T11" s="12">
        <f t="shared" si="14"/>
        <v>26760.83787117216</v>
      </c>
      <c r="U11" s="11">
        <f t="shared" si="15"/>
        <v>490.64443619733834</v>
      </c>
      <c r="V11" s="4">
        <f t="shared" si="16"/>
        <v>981.28887239467667</v>
      </c>
      <c r="W11" s="4">
        <f t="shared" si="17"/>
        <v>1018.6412656088203</v>
      </c>
      <c r="X11" s="21">
        <f t="shared" si="8"/>
        <v>130.92122210108934</v>
      </c>
      <c r="Y11" s="21">
        <f t="shared" si="9"/>
        <v>449.07275741243853</v>
      </c>
      <c r="Z11" s="21">
        <f t="shared" si="10"/>
        <v>11027.535257354039</v>
      </c>
      <c r="AA11" s="21">
        <f t="shared" si="11"/>
        <v>102.30901601713015</v>
      </c>
    </row>
    <row r="12" spans="1:27" x14ac:dyDescent="0.25">
      <c r="A12" s="3">
        <v>16</v>
      </c>
      <c r="B12" s="3">
        <v>1.6</v>
      </c>
      <c r="C12" s="3">
        <v>50</v>
      </c>
      <c r="D12" s="3">
        <v>1000</v>
      </c>
      <c r="E12" s="3">
        <f t="shared" si="12"/>
        <v>2.21</v>
      </c>
      <c r="F12" s="3">
        <v>2.1</v>
      </c>
      <c r="G12" s="3">
        <v>20</v>
      </c>
      <c r="H12" s="3">
        <f t="shared" si="18"/>
        <v>2</v>
      </c>
      <c r="I12" s="11">
        <f t="shared" si="0"/>
        <v>2.4390243902439028</v>
      </c>
      <c r="J12" s="3">
        <v>2.5</v>
      </c>
      <c r="K12" s="12">
        <f t="shared" si="1"/>
        <v>6.0975609756097571</v>
      </c>
      <c r="L12" s="18">
        <f t="shared" si="2"/>
        <v>1.1312217194570136</v>
      </c>
      <c r="M12" s="11">
        <f t="shared" si="13"/>
        <v>8.0097346809880836</v>
      </c>
      <c r="N12" s="16">
        <f t="shared" si="3"/>
        <v>0.71741532590829515</v>
      </c>
      <c r="O12" s="18">
        <f t="shared" si="4"/>
        <v>0.51431268764702409</v>
      </c>
      <c r="P12" s="19">
        <f t="shared" si="5"/>
        <v>192.38582048869858</v>
      </c>
      <c r="Q12" s="3">
        <v>10</v>
      </c>
      <c r="R12" s="11">
        <f t="shared" si="6"/>
        <v>551.79856115107918</v>
      </c>
      <c r="S12" s="11">
        <f t="shared" si="7"/>
        <v>51.704350757117211</v>
      </c>
      <c r="T12" s="12">
        <f t="shared" si="14"/>
        <v>28530.386353027989</v>
      </c>
      <c r="U12" s="11">
        <f t="shared" si="15"/>
        <v>517.04350757117209</v>
      </c>
      <c r="V12" s="4">
        <f t="shared" si="16"/>
        <v>1034.0870151423442</v>
      </c>
      <c r="W12" s="4">
        <f t="shared" si="17"/>
        <v>1072.9771923893099</v>
      </c>
      <c r="X12" s="21">
        <f t="shared" si="8"/>
        <v>123.30693294370607</v>
      </c>
      <c r="Y12" s="21">
        <f t="shared" si="9"/>
        <v>437.45824308988631</v>
      </c>
      <c r="Z12" s="21">
        <f t="shared" si="10"/>
        <v>2779.6883566363449</v>
      </c>
      <c r="AA12" s="21">
        <f t="shared" si="11"/>
        <v>99.641053222835936</v>
      </c>
    </row>
    <row r="13" spans="1:27" x14ac:dyDescent="0.25">
      <c r="A13" s="3">
        <v>16</v>
      </c>
      <c r="B13" s="3">
        <v>1.6</v>
      </c>
      <c r="C13" s="3">
        <v>50</v>
      </c>
      <c r="D13" s="3">
        <v>1000</v>
      </c>
      <c r="E13" s="3">
        <f t="shared" si="12"/>
        <v>2.21</v>
      </c>
      <c r="F13" s="3">
        <v>2.1</v>
      </c>
      <c r="G13" s="3">
        <v>20</v>
      </c>
      <c r="H13" s="3">
        <f t="shared" si="18"/>
        <v>2</v>
      </c>
      <c r="I13" s="11">
        <f t="shared" si="0"/>
        <v>2.4390243902439028</v>
      </c>
      <c r="J13" s="3">
        <v>2.6</v>
      </c>
      <c r="K13" s="12">
        <f t="shared" si="1"/>
        <v>6.3414634146341475</v>
      </c>
      <c r="L13" s="18">
        <f t="shared" si="2"/>
        <v>1.1764705882352942</v>
      </c>
      <c r="M13" s="11">
        <f t="shared" si="13"/>
        <v>8.420773482535191</v>
      </c>
      <c r="N13" s="16">
        <f t="shared" si="3"/>
        <v>0.72522232596930492</v>
      </c>
      <c r="O13" s="18">
        <f t="shared" si="4"/>
        <v>0.54070588032701261</v>
      </c>
      <c r="P13" s="19">
        <f t="shared" si="5"/>
        <v>182.99499228837468</v>
      </c>
      <c r="Q13" s="3">
        <v>10</v>
      </c>
      <c r="R13" s="11">
        <f t="shared" si="6"/>
        <v>557.81818181818187</v>
      </c>
      <c r="S13" s="11">
        <f t="shared" si="7"/>
        <v>54.357683884420631</v>
      </c>
      <c r="T13" s="12">
        <f t="shared" si="14"/>
        <v>30321.704392255</v>
      </c>
      <c r="U13" s="11">
        <f t="shared" si="15"/>
        <v>543.57683884420635</v>
      </c>
      <c r="V13" s="4">
        <f t="shared" si="16"/>
        <v>1087.1536776884127</v>
      </c>
      <c r="W13" s="4">
        <f t="shared" si="17"/>
        <v>1127.5819753712137</v>
      </c>
      <c r="X13" s="21">
        <f t="shared" si="8"/>
        <v>116.47669985114636</v>
      </c>
      <c r="Y13" s="21">
        <f t="shared" si="9"/>
        <v>426.64796366382456</v>
      </c>
      <c r="Z13" s="21">
        <f t="shared" si="10"/>
        <v>1570.2059764719963</v>
      </c>
      <c r="AA13" s="21">
        <f t="shared" si="11"/>
        <v>97.159052774199807</v>
      </c>
    </row>
    <row r="14" spans="1:27" x14ac:dyDescent="0.25">
      <c r="A14" s="24">
        <v>16</v>
      </c>
      <c r="B14" s="24">
        <v>1.6</v>
      </c>
      <c r="C14" s="24">
        <v>50</v>
      </c>
      <c r="D14" s="24">
        <v>1000</v>
      </c>
      <c r="E14" s="24">
        <f t="shared" si="12"/>
        <v>2.21</v>
      </c>
      <c r="F14" s="24">
        <v>2.1</v>
      </c>
      <c r="G14" s="24">
        <v>20</v>
      </c>
      <c r="H14" s="24">
        <f t="shared" si="18"/>
        <v>2</v>
      </c>
      <c r="I14" s="25">
        <f t="shared" si="0"/>
        <v>2.4390243902439028</v>
      </c>
      <c r="J14" s="24">
        <v>2.7</v>
      </c>
      <c r="K14" s="26">
        <f t="shared" si="1"/>
        <v>6.585365853658538</v>
      </c>
      <c r="L14" s="22">
        <f t="shared" si="2"/>
        <v>1.2217194570135748</v>
      </c>
      <c r="M14" s="25">
        <f t="shared" si="13"/>
        <v>8.8337243566430654</v>
      </c>
      <c r="N14" s="29">
        <f t="shared" si="3"/>
        <v>0.73260960415012788</v>
      </c>
      <c r="O14" s="22">
        <f t="shared" si="4"/>
        <v>0.56722184900606598</v>
      </c>
      <c r="P14" s="23">
        <f t="shared" si="5"/>
        <v>174.44050960678413</v>
      </c>
      <c r="Q14" s="24">
        <v>10</v>
      </c>
      <c r="R14" s="25">
        <f t="shared" si="6"/>
        <v>563.51020408163265</v>
      </c>
      <c r="S14" s="25">
        <f t="shared" si="7"/>
        <v>57.023359801378426</v>
      </c>
      <c r="T14" s="26">
        <f>S14*R14</f>
        <v>32133.245119095125</v>
      </c>
      <c r="U14" s="25">
        <f t="shared" si="15"/>
        <v>570.23359801378422</v>
      </c>
      <c r="V14" s="27">
        <f t="shared" si="16"/>
        <v>1140.4671960275684</v>
      </c>
      <c r="W14" s="27">
        <f t="shared" si="17"/>
        <v>1182.4339222256392</v>
      </c>
      <c r="X14" s="28">
        <f t="shared" si="8"/>
        <v>110.31937212258893</v>
      </c>
      <c r="Y14" s="28">
        <f t="shared" si="9"/>
        <v>416.55633907213678</v>
      </c>
      <c r="Z14" s="28">
        <f t="shared" si="10"/>
        <v>1085.1890735217721</v>
      </c>
      <c r="AA14" s="28">
        <f t="shared" si="11"/>
        <v>94.843111054290006</v>
      </c>
    </row>
    <row r="15" spans="1:27" x14ac:dyDescent="0.25">
      <c r="A15" s="30">
        <v>16</v>
      </c>
      <c r="B15" s="30">
        <v>1.6</v>
      </c>
      <c r="C15" s="30">
        <v>50</v>
      </c>
      <c r="D15" s="30">
        <v>1000</v>
      </c>
      <c r="E15" s="30">
        <f t="shared" si="12"/>
        <v>2.21</v>
      </c>
      <c r="F15" s="30">
        <v>2.1</v>
      </c>
      <c r="G15" s="30">
        <v>20</v>
      </c>
      <c r="H15" s="30">
        <f t="shared" si="18"/>
        <v>2</v>
      </c>
      <c r="I15" s="31">
        <f t="shared" si="0"/>
        <v>2.4390243902439028</v>
      </c>
      <c r="J15" s="30">
        <v>2.8</v>
      </c>
      <c r="K15" s="32">
        <f t="shared" si="1"/>
        <v>6.8292682926829276</v>
      </c>
      <c r="L15" s="33">
        <f t="shared" si="2"/>
        <v>1.2669683257918551</v>
      </c>
      <c r="M15" s="31">
        <f t="shared" si="13"/>
        <v>9.2484370786291574</v>
      </c>
      <c r="N15" s="34">
        <f t="shared" si="3"/>
        <v>0.73961011697962276</v>
      </c>
      <c r="O15" s="33">
        <f t="shared" si="4"/>
        <v>0.5938509476143321</v>
      </c>
      <c r="P15" s="35">
        <f t="shared" si="5"/>
        <v>166.61835566351547</v>
      </c>
      <c r="Q15" s="30">
        <v>10</v>
      </c>
      <c r="R15" s="31">
        <f t="shared" si="6"/>
        <v>568.9006622516556</v>
      </c>
      <c r="S15" s="31">
        <f t="shared" si="7"/>
        <v>59.700408779280728</v>
      </c>
      <c r="T15" s="32">
        <f>S15*R15</f>
        <v>33963.60209122736</v>
      </c>
      <c r="U15" s="31">
        <f>Q15*S15</f>
        <v>597.00408779280724</v>
      </c>
      <c r="V15" s="36">
        <f t="shared" si="16"/>
        <v>1194.0081755856145</v>
      </c>
      <c r="W15" s="36">
        <f t="shared" si="17"/>
        <v>1237.5136131883912</v>
      </c>
      <c r="X15" s="37">
        <f t="shared" si="8"/>
        <v>104.74341806474627</v>
      </c>
      <c r="Y15" s="37">
        <f t="shared" si="9"/>
        <v>407.10974344834199</v>
      </c>
      <c r="Z15" s="37">
        <f t="shared" si="10"/>
        <v>824.25743338272605</v>
      </c>
      <c r="AA15" s="37">
        <f t="shared" si="11"/>
        <v>92.67611952978838</v>
      </c>
    </row>
    <row r="16" spans="1:27" x14ac:dyDescent="0.25">
      <c r="A16" s="30">
        <v>16</v>
      </c>
      <c r="B16" s="30">
        <v>1.6</v>
      </c>
      <c r="C16" s="30">
        <v>50</v>
      </c>
      <c r="D16" s="30">
        <v>1000</v>
      </c>
      <c r="E16" s="30">
        <f t="shared" si="12"/>
        <v>2.21</v>
      </c>
      <c r="F16" s="30">
        <v>2.1</v>
      </c>
      <c r="G16" s="30">
        <v>20</v>
      </c>
      <c r="H16" s="30">
        <f t="shared" si="18"/>
        <v>2</v>
      </c>
      <c r="I16" s="31">
        <f t="shared" si="0"/>
        <v>2.4390243902439028</v>
      </c>
      <c r="J16" s="30">
        <v>2.9</v>
      </c>
      <c r="K16" s="32">
        <f t="shared" ref="K16:K30" si="19">J16*I16</f>
        <v>7.073170731707318</v>
      </c>
      <c r="L16" s="33">
        <f t="shared" si="2"/>
        <v>1.3122171945701357</v>
      </c>
      <c r="M16" s="31">
        <f t="shared" si="13"/>
        <v>9.6647767590930389</v>
      </c>
      <c r="N16" s="34">
        <f t="shared" si="3"/>
        <v>0.74625345935285636</v>
      </c>
      <c r="O16" s="33">
        <f t="shared" si="4"/>
        <v>0.62058451477501941</v>
      </c>
      <c r="P16" s="35">
        <f t="shared" si="5"/>
        <v>159.44076277280553</v>
      </c>
      <c r="Q16" s="30">
        <v>10</v>
      </c>
      <c r="R16" s="31">
        <f t="shared" si="6"/>
        <v>574.01290322580644</v>
      </c>
      <c r="S16" s="31">
        <f t="shared" si="7"/>
        <v>62.387960081561197</v>
      </c>
      <c r="T16" s="32">
        <f t="shared" ref="T16:T30" si="20">S16*R16</f>
        <v>35811.494092752662</v>
      </c>
      <c r="U16" s="31">
        <f t="shared" ref="U16:U30" si="21">Q16*S16</f>
        <v>623.87960081561198</v>
      </c>
      <c r="V16" s="36">
        <f t="shared" si="16"/>
        <v>1247.759201631224</v>
      </c>
      <c r="W16" s="36">
        <f t="shared" ref="W16:W30" si="22">(2*T16*U16)/(T16-2*U16)</f>
        <v>1292.803611043568</v>
      </c>
      <c r="X16" s="37">
        <f t="shared" si="8"/>
        <v>99.672841480493275</v>
      </c>
      <c r="Y16" s="37">
        <f t="shared" si="9"/>
        <v>398.24447207113133</v>
      </c>
      <c r="Z16" s="37">
        <f t="shared" si="10"/>
        <v>661.55633545271155</v>
      </c>
      <c r="AA16" s="37">
        <f t="shared" si="11"/>
        <v>90.643286999192085</v>
      </c>
    </row>
    <row r="17" spans="1:27" x14ac:dyDescent="0.25">
      <c r="A17" s="3">
        <v>16</v>
      </c>
      <c r="B17" s="3">
        <v>1.6</v>
      </c>
      <c r="C17" s="3">
        <v>50</v>
      </c>
      <c r="D17" s="3">
        <v>1000</v>
      </c>
      <c r="E17" s="3">
        <f t="shared" si="12"/>
        <v>2.21</v>
      </c>
      <c r="F17" s="3">
        <v>2.1</v>
      </c>
      <c r="G17" s="3">
        <v>20</v>
      </c>
      <c r="H17" s="3">
        <f t="shared" si="18"/>
        <v>2</v>
      </c>
      <c r="I17" s="11">
        <f t="shared" si="0"/>
        <v>2.4390243902439028</v>
      </c>
      <c r="J17" s="3">
        <v>3</v>
      </c>
      <c r="K17" s="12">
        <f t="shared" si="19"/>
        <v>7.3170731707317085</v>
      </c>
      <c r="L17" s="18">
        <f t="shared" si="2"/>
        <v>1.3574660633484164</v>
      </c>
      <c r="M17" s="11">
        <f t="shared" si="13"/>
        <v>10.08262193577497</v>
      </c>
      <c r="N17" s="16">
        <f t="shared" si="3"/>
        <v>0.75256628237984358</v>
      </c>
      <c r="O17" s="18">
        <f t="shared" si="4"/>
        <v>0.64741475128082082</v>
      </c>
      <c r="P17" s="19">
        <f t="shared" si="5"/>
        <v>152.83320036339694</v>
      </c>
      <c r="Q17" s="3">
        <v>10</v>
      </c>
      <c r="R17" s="11">
        <f t="shared" si="6"/>
        <v>578.86792452830196</v>
      </c>
      <c r="S17" s="11">
        <f t="shared" si="7"/>
        <v>65.085229646383667</v>
      </c>
      <c r="T17" s="12">
        <f t="shared" si="20"/>
        <v>37675.75180285002</v>
      </c>
      <c r="U17" s="11">
        <f t="shared" si="21"/>
        <v>650.85229646383664</v>
      </c>
      <c r="V17" s="4">
        <f t="shared" si="16"/>
        <v>1301.7045929276733</v>
      </c>
      <c r="W17" s="4">
        <f t="shared" si="22"/>
        <v>1348.2882144166447</v>
      </c>
      <c r="X17" s="21">
        <f t="shared" si="8"/>
        <v>95.044066834787756</v>
      </c>
      <c r="Y17" s="21">
        <f t="shared" si="9"/>
        <v>389.9051111038803</v>
      </c>
      <c r="Z17" s="21">
        <f t="shared" si="10"/>
        <v>550.58813482967719</v>
      </c>
      <c r="AA17" s="21">
        <f t="shared" si="11"/>
        <v>88.73175694804624</v>
      </c>
    </row>
    <row r="18" spans="1:27" x14ac:dyDescent="0.25">
      <c r="A18" s="3">
        <v>16</v>
      </c>
      <c r="B18" s="3">
        <v>1.6</v>
      </c>
      <c r="C18" s="3">
        <v>50</v>
      </c>
      <c r="D18" s="3">
        <v>1000</v>
      </c>
      <c r="E18" s="3">
        <f t="shared" si="12"/>
        <v>2.21</v>
      </c>
      <c r="F18" s="3">
        <v>2.1</v>
      </c>
      <c r="G18" s="3">
        <v>20</v>
      </c>
      <c r="H18" s="3">
        <f t="shared" si="18"/>
        <v>2</v>
      </c>
      <c r="I18" s="11">
        <f t="shared" ref="I18:I45" si="23">10/(F18+H18)</f>
        <v>2.4390243902439028</v>
      </c>
      <c r="J18" s="3">
        <v>3.1</v>
      </c>
      <c r="K18" s="12">
        <f t="shared" si="19"/>
        <v>7.5609756097560989</v>
      </c>
      <c r="L18" s="18">
        <f t="shared" ref="L18:L45" si="24">J18/E18</f>
        <v>1.402714932126697</v>
      </c>
      <c r="M18" s="11">
        <f t="shared" si="13"/>
        <v>10.501862943410554</v>
      </c>
      <c r="N18" s="16">
        <f t="shared" ref="N18:N45" si="25">1/(1+0.9*(E18/(2*J18))-0.02*(E18/(2*J18))*(E18/(2*J18)))</f>
        <v>0.75857265044060562</v>
      </c>
      <c r="O18" s="18">
        <f t="shared" ref="O18:O45" si="26">M18*(E18^3)*(I18^2)*0.001</f>
        <v>0.67433461542072826</v>
      </c>
      <c r="P18" s="19">
        <f t="shared" ref="P18:P45" si="27">(10^12)/((O18*10^-6)*(2*PI()*A18*10^6)^2)</f>
        <v>146.73200238873429</v>
      </c>
      <c r="Q18" s="3">
        <v>10</v>
      </c>
      <c r="R18" s="11">
        <f t="shared" ref="R18:R45" si="28">(8850*E18*J18*SQRT(A18))/(102*J18+45*E18)</f>
        <v>583.48466257668713</v>
      </c>
      <c r="S18" s="11">
        <f t="shared" ref="S18:S45" si="29">2*PI()*O18*A18</f>
        <v>67.791509563745862</v>
      </c>
      <c r="T18" s="12">
        <f t="shared" si="20"/>
        <v>39555.306083366515</v>
      </c>
      <c r="U18" s="11">
        <f t="shared" si="21"/>
        <v>677.91509563745865</v>
      </c>
      <c r="V18" s="4">
        <f t="shared" si="16"/>
        <v>1355.8301912749173</v>
      </c>
      <c r="W18" s="4">
        <f t="shared" si="22"/>
        <v>1403.9532470143588</v>
      </c>
      <c r="X18" s="21">
        <f t="shared" ref="X18:X45" si="30">Y18/(SQRT(V18/C18)-1)</f>
        <v>90.803537256079125</v>
      </c>
      <c r="Y18" s="21">
        <f t="shared" ref="Y18:Y45" si="31">(P18/2)*SQRT(V18/C18)</f>
        <v>382.04321982220534</v>
      </c>
      <c r="Z18" s="21">
        <f t="shared" ref="Z18:Z45" si="32">AA18/(SQRT(W18/D18)-1)</f>
        <v>470.18494242021876</v>
      </c>
      <c r="AA18" s="21">
        <f t="shared" ref="AA18:AA45" si="33">(P18/2)*SQRT(W18/D18)</f>
        <v>86.930298590615578</v>
      </c>
    </row>
    <row r="19" spans="1:27" x14ac:dyDescent="0.25">
      <c r="A19" s="3">
        <v>16</v>
      </c>
      <c r="B19" s="3">
        <v>1.6</v>
      </c>
      <c r="C19" s="3">
        <v>50</v>
      </c>
      <c r="D19" s="3">
        <v>1000</v>
      </c>
      <c r="E19" s="3">
        <f t="shared" ref="E19:E33" si="34">(F19+G19)/10</f>
        <v>2.21</v>
      </c>
      <c r="F19" s="3">
        <v>2.1</v>
      </c>
      <c r="G19" s="3">
        <v>20</v>
      </c>
      <c r="H19" s="3">
        <f t="shared" si="18"/>
        <v>2</v>
      </c>
      <c r="I19" s="11">
        <f t="shared" si="23"/>
        <v>2.4390243902439028</v>
      </c>
      <c r="J19" s="3">
        <v>3.2</v>
      </c>
      <c r="K19" s="12">
        <f t="shared" si="19"/>
        <v>7.8048780487804894</v>
      </c>
      <c r="L19" s="18">
        <f t="shared" si="24"/>
        <v>1.4479638009049776</v>
      </c>
      <c r="M19" s="11">
        <f t="shared" si="13"/>
        <v>10.92240051544978</v>
      </c>
      <c r="N19" s="16">
        <f t="shared" si="25"/>
        <v>0.76429434751710146</v>
      </c>
      <c r="O19" s="18">
        <f t="shared" si="26"/>
        <v>0.70133773319508219</v>
      </c>
      <c r="P19" s="19">
        <f t="shared" si="27"/>
        <v>141.08248240109705</v>
      </c>
      <c r="Q19" s="3">
        <v>10</v>
      </c>
      <c r="R19" s="11">
        <f t="shared" si="28"/>
        <v>587.88023952095807</v>
      </c>
      <c r="S19" s="11">
        <f t="shared" si="29"/>
        <v>70.506159049311634</v>
      </c>
      <c r="T19" s="12">
        <f t="shared" si="20"/>
        <v>41449.177669612087</v>
      </c>
      <c r="U19" s="11">
        <f t="shared" si="21"/>
        <v>705.06159049311634</v>
      </c>
      <c r="V19" s="4">
        <f t="shared" ref="V19:V33" si="35">2*U19</f>
        <v>1410.1231809862327</v>
      </c>
      <c r="W19" s="4">
        <f t="shared" si="22"/>
        <v>1459.7858768453368</v>
      </c>
      <c r="X19" s="21">
        <f t="shared" si="30"/>
        <v>86.905843498864144</v>
      </c>
      <c r="Y19" s="21">
        <f t="shared" si="31"/>
        <v>374.61625747064431</v>
      </c>
      <c r="Z19" s="21">
        <f t="shared" si="32"/>
        <v>409.33002217442703</v>
      </c>
      <c r="AA19" s="21">
        <f t="shared" si="33"/>
        <v>85.229055524888963</v>
      </c>
    </row>
    <row r="20" spans="1:27" x14ac:dyDescent="0.25">
      <c r="A20" s="3">
        <v>16</v>
      </c>
      <c r="B20" s="3">
        <v>1.6</v>
      </c>
      <c r="C20" s="3">
        <v>50</v>
      </c>
      <c r="D20" s="3">
        <v>1000</v>
      </c>
      <c r="E20" s="3">
        <f t="shared" si="34"/>
        <v>2.21</v>
      </c>
      <c r="F20" s="3">
        <v>2.1</v>
      </c>
      <c r="G20" s="3">
        <v>20</v>
      </c>
      <c r="H20" s="3">
        <f t="shared" si="18"/>
        <v>2</v>
      </c>
      <c r="I20" s="11">
        <f t="shared" si="23"/>
        <v>2.4390243902439028</v>
      </c>
      <c r="J20" s="3">
        <v>3.3</v>
      </c>
      <c r="K20" s="12">
        <f t="shared" si="19"/>
        <v>8.0487804878048781</v>
      </c>
      <c r="L20" s="18">
        <f t="shared" si="24"/>
        <v>1.4932126696832579</v>
      </c>
      <c r="M20" s="11">
        <f t="shared" si="13"/>
        <v>11.344144580055302</v>
      </c>
      <c r="N20" s="16">
        <f t="shared" si="25"/>
        <v>0.76975114101116393</v>
      </c>
      <c r="O20" s="18">
        <f t="shared" si="26"/>
        <v>0.72841832100547499</v>
      </c>
      <c r="P20" s="19">
        <f t="shared" si="27"/>
        <v>135.83742411110603</v>
      </c>
      <c r="Q20" s="3">
        <v>10</v>
      </c>
      <c r="R20" s="11">
        <f t="shared" si="28"/>
        <v>592.07017543859649</v>
      </c>
      <c r="S20" s="11">
        <f t="shared" si="29"/>
        <v>73.228596672352381</v>
      </c>
      <c r="T20" s="12">
        <f t="shared" si="20"/>
        <v>43356.468078921898</v>
      </c>
      <c r="U20" s="11">
        <f t="shared" si="21"/>
        <v>732.28596672352387</v>
      </c>
      <c r="V20" s="4">
        <f t="shared" si="35"/>
        <v>1464.5719334470477</v>
      </c>
      <c r="W20" s="4">
        <f t="shared" si="22"/>
        <v>1515.774460560935</v>
      </c>
      <c r="X20" s="21">
        <f t="shared" si="30"/>
        <v>83.312252850511669</v>
      </c>
      <c r="Y20" s="21">
        <f t="shared" si="31"/>
        <v>367.58670324286021</v>
      </c>
      <c r="Z20" s="21">
        <f t="shared" si="32"/>
        <v>361.72552774931927</v>
      </c>
      <c r="AA20" s="21">
        <f t="shared" si="33"/>
        <v>83.619339818025296</v>
      </c>
    </row>
    <row r="21" spans="1:27" x14ac:dyDescent="0.25">
      <c r="A21" s="3">
        <v>16</v>
      </c>
      <c r="B21" s="3">
        <v>1.6</v>
      </c>
      <c r="C21" s="3">
        <v>50</v>
      </c>
      <c r="D21" s="3">
        <v>1000</v>
      </c>
      <c r="E21" s="3">
        <f t="shared" si="34"/>
        <v>2.21</v>
      </c>
      <c r="F21" s="3">
        <v>2.1</v>
      </c>
      <c r="G21" s="3">
        <v>20</v>
      </c>
      <c r="H21" s="3">
        <f t="shared" si="18"/>
        <v>2</v>
      </c>
      <c r="I21" s="11">
        <f t="shared" si="23"/>
        <v>2.4390243902439028</v>
      </c>
      <c r="J21" s="3">
        <v>3.4</v>
      </c>
      <c r="K21" s="12">
        <f t="shared" si="19"/>
        <v>8.2926829268292686</v>
      </c>
      <c r="L21" s="18">
        <f t="shared" si="24"/>
        <v>1.5384615384615385</v>
      </c>
      <c r="M21" s="11">
        <f t="shared" si="13"/>
        <v>11.767013219600084</v>
      </c>
      <c r="N21" s="16">
        <f t="shared" si="25"/>
        <v>0.77496100977419569</v>
      </c>
      <c r="O21" s="18">
        <f t="shared" si="26"/>
        <v>0.75557111884310424</v>
      </c>
      <c r="P21" s="19">
        <f t="shared" si="27"/>
        <v>130.95586362832765</v>
      </c>
      <c r="Q21" s="3">
        <v>10</v>
      </c>
      <c r="R21" s="11">
        <f t="shared" si="28"/>
        <v>596.06857142857143</v>
      </c>
      <c r="S21" s="11">
        <f t="shared" si="29"/>
        <v>75.958293639107737</v>
      </c>
      <c r="T21" s="12">
        <f t="shared" si="20"/>
        <v>45276.351577614892</v>
      </c>
      <c r="U21" s="11">
        <f t="shared" si="21"/>
        <v>759.5829363910774</v>
      </c>
      <c r="V21" s="4">
        <f t="shared" si="35"/>
        <v>1519.1658727821548</v>
      </c>
      <c r="W21" s="4">
        <f t="shared" si="22"/>
        <v>1571.9084089359615</v>
      </c>
      <c r="X21" s="21">
        <f t="shared" si="30"/>
        <v>79.989542437576148</v>
      </c>
      <c r="Y21" s="21">
        <f t="shared" si="31"/>
        <v>360.92132992624323</v>
      </c>
      <c r="Z21" s="21">
        <f t="shared" si="32"/>
        <v>323.5111967725332</v>
      </c>
      <c r="AA21" s="21">
        <f t="shared" si="33"/>
        <v>82.093462200728524</v>
      </c>
    </row>
    <row r="22" spans="1:27" x14ac:dyDescent="0.25">
      <c r="A22" s="3">
        <v>16</v>
      </c>
      <c r="B22" s="3">
        <v>1.6</v>
      </c>
      <c r="C22" s="3">
        <v>50</v>
      </c>
      <c r="D22" s="3">
        <v>1000</v>
      </c>
      <c r="E22" s="3">
        <f t="shared" si="34"/>
        <v>2.21</v>
      </c>
      <c r="F22" s="3">
        <v>2.1</v>
      </c>
      <c r="G22" s="3">
        <v>20</v>
      </c>
      <c r="H22" s="3">
        <f t="shared" si="18"/>
        <v>2</v>
      </c>
      <c r="I22" s="11">
        <f t="shared" si="23"/>
        <v>2.4390243902439028</v>
      </c>
      <c r="J22" s="3">
        <v>3.5</v>
      </c>
      <c r="K22" s="12">
        <f t="shared" si="19"/>
        <v>8.5365853658536608</v>
      </c>
      <c r="L22" s="18">
        <f t="shared" si="24"/>
        <v>1.5837104072398189</v>
      </c>
      <c r="M22" s="11">
        <f t="shared" si="13"/>
        <v>12.19093176833441</v>
      </c>
      <c r="N22" s="16">
        <f t="shared" si="25"/>
        <v>0.77994034188573458</v>
      </c>
      <c r="O22" s="18">
        <f t="shared" si="26"/>
        <v>0.78279133234911291</v>
      </c>
      <c r="P22" s="19">
        <f t="shared" si="27"/>
        <v>126.40210016606558</v>
      </c>
      <c r="Q22" s="3">
        <v>10</v>
      </c>
      <c r="R22" s="11">
        <f t="shared" si="28"/>
        <v>599.8882681564246</v>
      </c>
      <c r="S22" s="11">
        <f t="shared" si="29"/>
        <v>78.694767968055658</v>
      </c>
      <c r="T22" s="12">
        <f t="shared" si="20"/>
        <v>47208.068069328583</v>
      </c>
      <c r="U22" s="11">
        <f t="shared" si="21"/>
        <v>786.94767968055658</v>
      </c>
      <c r="V22" s="4">
        <f t="shared" si="35"/>
        <v>1573.8953593611132</v>
      </c>
      <c r="W22" s="4">
        <f t="shared" si="22"/>
        <v>1628.1780702138376</v>
      </c>
      <c r="X22" s="21">
        <f t="shared" si="30"/>
        <v>76.909066458073966</v>
      </c>
      <c r="Y22" s="21">
        <f t="shared" si="31"/>
        <v>354.59060071639504</v>
      </c>
      <c r="Z22" s="21">
        <f t="shared" si="32"/>
        <v>292.18968894059492</v>
      </c>
      <c r="AA22" s="21">
        <f t="shared" si="33"/>
        <v>80.644591175403932</v>
      </c>
    </row>
    <row r="23" spans="1:27" x14ac:dyDescent="0.25">
      <c r="A23" s="3">
        <v>16</v>
      </c>
      <c r="B23" s="3">
        <v>1.6</v>
      </c>
      <c r="C23" s="3">
        <v>50</v>
      </c>
      <c r="D23" s="3">
        <v>1000</v>
      </c>
      <c r="E23" s="3">
        <f t="shared" si="34"/>
        <v>2.21</v>
      </c>
      <c r="F23" s="3">
        <v>2.1</v>
      </c>
      <c r="G23" s="3">
        <v>20</v>
      </c>
      <c r="H23" s="3">
        <f t="shared" si="18"/>
        <v>2</v>
      </c>
      <c r="I23" s="11">
        <f t="shared" si="23"/>
        <v>2.4390243902439028</v>
      </c>
      <c r="J23" s="3">
        <v>3.6</v>
      </c>
      <c r="K23" s="12">
        <f t="shared" si="19"/>
        <v>8.7804878048780513</v>
      </c>
      <c r="L23" s="18">
        <f t="shared" si="24"/>
        <v>1.6289592760180995</v>
      </c>
      <c r="M23" s="11">
        <f t="shared" si="13"/>
        <v>12.615832027280034</v>
      </c>
      <c r="N23" s="16">
        <f t="shared" si="25"/>
        <v>0.78470410676044677</v>
      </c>
      <c r="O23" s="18">
        <f t="shared" si="26"/>
        <v>0.81007458240219476</v>
      </c>
      <c r="P23" s="19">
        <f t="shared" si="27"/>
        <v>122.14488708842671</v>
      </c>
      <c r="Q23" s="3">
        <v>10</v>
      </c>
      <c r="R23" s="11">
        <f t="shared" si="28"/>
        <v>603.54098360655746</v>
      </c>
      <c r="S23" s="11">
        <f t="shared" si="29"/>
        <v>81.437579421905752</v>
      </c>
      <c r="T23" s="12">
        <f t="shared" si="20"/>
        <v>49150.916786834139</v>
      </c>
      <c r="U23" s="11">
        <f t="shared" si="21"/>
        <v>814.37579421905752</v>
      </c>
      <c r="V23" s="4">
        <f t="shared" si="35"/>
        <v>1628.751588438115</v>
      </c>
      <c r="W23" s="4">
        <f t="shared" si="22"/>
        <v>1684.5746286082044</v>
      </c>
      <c r="X23" s="21">
        <f t="shared" si="30"/>
        <v>74.046004805721665</v>
      </c>
      <c r="Y23" s="21">
        <f t="shared" si="31"/>
        <v>348.56816544189513</v>
      </c>
      <c r="Z23" s="21">
        <f t="shared" si="32"/>
        <v>266.07431349063495</v>
      </c>
      <c r="AA23" s="21">
        <f t="shared" si="33"/>
        <v>79.26663543834556</v>
      </c>
    </row>
    <row r="24" spans="1:27" x14ac:dyDescent="0.25">
      <c r="A24" s="3">
        <v>16</v>
      </c>
      <c r="B24" s="3">
        <v>1.6</v>
      </c>
      <c r="C24" s="3">
        <v>50</v>
      </c>
      <c r="D24" s="3">
        <v>1000</v>
      </c>
      <c r="E24" s="3">
        <f t="shared" si="34"/>
        <v>2.21</v>
      </c>
      <c r="F24" s="3">
        <v>2.1</v>
      </c>
      <c r="G24" s="3">
        <v>20</v>
      </c>
      <c r="H24" s="3">
        <f t="shared" si="18"/>
        <v>2</v>
      </c>
      <c r="I24" s="11">
        <f t="shared" si="23"/>
        <v>2.4390243902439028</v>
      </c>
      <c r="J24" s="3">
        <v>3.7</v>
      </c>
      <c r="K24" s="12">
        <f t="shared" si="19"/>
        <v>9.0243902439024417</v>
      </c>
      <c r="L24" s="18">
        <f t="shared" si="24"/>
        <v>1.6742081447963801</v>
      </c>
      <c r="M24" s="11">
        <f t="shared" si="13"/>
        <v>13.041651578960037</v>
      </c>
      <c r="N24" s="16">
        <f t="shared" si="25"/>
        <v>0.78926600538782143</v>
      </c>
      <c r="O24" s="18">
        <f t="shared" si="26"/>
        <v>0.83741686111674718</v>
      </c>
      <c r="P24" s="19">
        <f t="shared" si="27"/>
        <v>118.15676635501376</v>
      </c>
      <c r="Q24" s="3">
        <v>10</v>
      </c>
      <c r="R24" s="11">
        <f t="shared" si="28"/>
        <v>607.03743315508018</v>
      </c>
      <c r="S24" s="11">
        <f t="shared" si="29"/>
        <v>84.186325084051106</v>
      </c>
      <c r="T24" s="12">
        <f t="shared" si="20"/>
        <v>51104.250685781524</v>
      </c>
      <c r="U24" s="11">
        <f t="shared" si="21"/>
        <v>841.863250840511</v>
      </c>
      <c r="V24" s="4">
        <f t="shared" si="35"/>
        <v>1683.726501681022</v>
      </c>
      <c r="W24" s="4">
        <f t="shared" si="22"/>
        <v>1741.0900157122039</v>
      </c>
      <c r="X24" s="21">
        <f t="shared" si="30"/>
        <v>71.378753536586146</v>
      </c>
      <c r="Y24" s="21">
        <f t="shared" si="31"/>
        <v>342.83043754488341</v>
      </c>
      <c r="Z24" s="21">
        <f t="shared" si="32"/>
        <v>243.9851090761976</v>
      </c>
      <c r="AA24" s="21">
        <f t="shared" si="33"/>
        <v>77.954145224046059</v>
      </c>
    </row>
    <row r="25" spans="1:27" x14ac:dyDescent="0.25">
      <c r="A25" s="3">
        <v>16</v>
      </c>
      <c r="B25" s="3">
        <v>1.6</v>
      </c>
      <c r="C25" s="3">
        <v>50</v>
      </c>
      <c r="D25" s="3">
        <v>1000</v>
      </c>
      <c r="E25" s="3">
        <f t="shared" si="34"/>
        <v>2.21</v>
      </c>
      <c r="F25" s="3">
        <v>2.1</v>
      </c>
      <c r="G25" s="3">
        <v>20</v>
      </c>
      <c r="H25" s="3">
        <f t="shared" si="18"/>
        <v>2</v>
      </c>
      <c r="I25" s="11">
        <f t="shared" si="23"/>
        <v>2.4390243902439028</v>
      </c>
      <c r="J25" s="3">
        <v>3.8</v>
      </c>
      <c r="K25" s="12">
        <f t="shared" si="19"/>
        <v>9.2682926829268304</v>
      </c>
      <c r="L25" s="18">
        <f t="shared" si="24"/>
        <v>1.7194570135746605</v>
      </c>
      <c r="M25" s="11">
        <f t="shared" si="13"/>
        <v>13.46833318746047</v>
      </c>
      <c r="N25" s="16">
        <f t="shared" si="25"/>
        <v>0.79363860187809299</v>
      </c>
      <c r="O25" s="18">
        <f t="shared" si="26"/>
        <v>0.8648144933202575</v>
      </c>
      <c r="P25" s="19">
        <f t="shared" si="27"/>
        <v>114.4135177716994</v>
      </c>
      <c r="Q25" s="3">
        <v>10</v>
      </c>
      <c r="R25" s="11">
        <f t="shared" si="28"/>
        <v>610.38743455497388</v>
      </c>
      <c r="S25" s="11">
        <f t="shared" si="29"/>
        <v>86.940635485852809</v>
      </c>
      <c r="T25" s="12">
        <f t="shared" si="20"/>
        <v>53067.471452788821</v>
      </c>
      <c r="U25" s="11">
        <f t="shared" si="21"/>
        <v>869.40635485852806</v>
      </c>
      <c r="V25" s="4">
        <f t="shared" si="35"/>
        <v>1738.8127097170561</v>
      </c>
      <c r="W25" s="4">
        <f t="shared" si="22"/>
        <v>1797.7168329400631</v>
      </c>
      <c r="X25" s="21">
        <f t="shared" si="30"/>
        <v>68.888427127713641</v>
      </c>
      <c r="Y25" s="21">
        <f t="shared" si="31"/>
        <v>337.35623706530879</v>
      </c>
      <c r="Z25" s="21">
        <f t="shared" si="32"/>
        <v>225.07207456964841</v>
      </c>
      <c r="AA25" s="21">
        <f t="shared" si="33"/>
        <v>76.702229101914099</v>
      </c>
    </row>
    <row r="26" spans="1:27" x14ac:dyDescent="0.25">
      <c r="A26" s="3">
        <v>16</v>
      </c>
      <c r="B26" s="3">
        <v>1.6</v>
      </c>
      <c r="C26" s="3">
        <v>50</v>
      </c>
      <c r="D26" s="3">
        <v>1000</v>
      </c>
      <c r="E26" s="3">
        <f t="shared" si="34"/>
        <v>2.21</v>
      </c>
      <c r="F26" s="3">
        <v>2.1</v>
      </c>
      <c r="G26" s="3">
        <v>20</v>
      </c>
      <c r="H26" s="3">
        <f t="shared" si="18"/>
        <v>2</v>
      </c>
      <c r="I26" s="11">
        <f t="shared" si="23"/>
        <v>2.4390243902439028</v>
      </c>
      <c r="J26" s="3">
        <v>3.9</v>
      </c>
      <c r="K26" s="12">
        <f t="shared" si="19"/>
        <v>9.5121951219512209</v>
      </c>
      <c r="L26" s="18">
        <f t="shared" si="24"/>
        <v>1.7647058823529411</v>
      </c>
      <c r="M26" s="11">
        <f t="shared" si="13"/>
        <v>13.895824271679114</v>
      </c>
      <c r="N26" s="16">
        <f t="shared" si="25"/>
        <v>0.79783343897239067</v>
      </c>
      <c r="O26" s="18">
        <f t="shared" si="26"/>
        <v>0.89226410273010481</v>
      </c>
      <c r="P26" s="19">
        <f t="shared" si="27"/>
        <v>110.89370075291505</v>
      </c>
      <c r="Q26" s="3">
        <v>10</v>
      </c>
      <c r="R26" s="11">
        <f t="shared" si="28"/>
        <v>613.59999999999991</v>
      </c>
      <c r="S26" s="11">
        <f t="shared" si="29"/>
        <v>89.700171206361148</v>
      </c>
      <c r="T26" s="12">
        <f t="shared" si="20"/>
        <v>55040.025052223195</v>
      </c>
      <c r="U26" s="11">
        <f t="shared" si="21"/>
        <v>897.00171206361142</v>
      </c>
      <c r="V26" s="4">
        <f t="shared" si="35"/>
        <v>1794.0034241272228</v>
      </c>
      <c r="W26" s="4">
        <f t="shared" si="22"/>
        <v>1854.4482834307007</v>
      </c>
      <c r="X26" s="21">
        <f t="shared" si="30"/>
        <v>66.558449496556989</v>
      </c>
      <c r="Y26" s="21">
        <f t="shared" si="31"/>
        <v>332.12648788319217</v>
      </c>
      <c r="Z26" s="21">
        <f t="shared" si="32"/>
        <v>208.70754079071435</v>
      </c>
      <c r="AA26" s="21">
        <f t="shared" si="33"/>
        <v>75.506483465408309</v>
      </c>
    </row>
    <row r="27" spans="1:27" x14ac:dyDescent="0.25">
      <c r="A27" s="3">
        <v>16</v>
      </c>
      <c r="B27" s="3">
        <v>1.6</v>
      </c>
      <c r="C27" s="3">
        <v>50</v>
      </c>
      <c r="D27" s="3">
        <v>1000</v>
      </c>
      <c r="E27" s="3">
        <f t="shared" si="34"/>
        <v>2.21</v>
      </c>
      <c r="F27" s="3">
        <v>2.1</v>
      </c>
      <c r="G27" s="3">
        <v>20</v>
      </c>
      <c r="H27" s="3">
        <f t="shared" si="18"/>
        <v>2</v>
      </c>
      <c r="I27" s="11">
        <f t="shared" si="23"/>
        <v>2.4390243902439028</v>
      </c>
      <c r="J27" s="3">
        <v>4</v>
      </c>
      <c r="K27" s="12">
        <f t="shared" si="19"/>
        <v>9.7560975609756113</v>
      </c>
      <c r="L27" s="18">
        <f t="shared" si="24"/>
        <v>1.8099547511312217</v>
      </c>
      <c r="M27" s="11">
        <f t="shared" si="13"/>
        <v>14.324076441552595</v>
      </c>
      <c r="N27" s="16">
        <f t="shared" si="25"/>
        <v>0.80186113975189266</v>
      </c>
      <c r="O27" s="18">
        <f t="shared" si="26"/>
        <v>0.91976258217426166</v>
      </c>
      <c r="P27" s="19">
        <f t="shared" si="27"/>
        <v>107.57827108688983</v>
      </c>
      <c r="Q27" s="3">
        <v>10</v>
      </c>
      <c r="R27" s="11">
        <f t="shared" si="28"/>
        <v>616.6834170854271</v>
      </c>
      <c r="S27" s="11">
        <f t="shared" si="29"/>
        <v>92.464619878574041</v>
      </c>
      <c r="T27" s="12">
        <f t="shared" si="20"/>
        <v>57021.397746224146</v>
      </c>
      <c r="U27" s="11">
        <f t="shared" si="21"/>
        <v>924.64619878574035</v>
      </c>
      <c r="V27" s="4">
        <f t="shared" si="35"/>
        <v>1849.2923975714807</v>
      </c>
      <c r="W27" s="4">
        <f t="shared" si="22"/>
        <v>1911.2781120934151</v>
      </c>
      <c r="X27" s="21">
        <f t="shared" si="30"/>
        <v>64.374215985747043</v>
      </c>
      <c r="Y27" s="21">
        <f t="shared" si="31"/>
        <v>327.12395980689075</v>
      </c>
      <c r="Z27" s="21">
        <f t="shared" si="32"/>
        <v>194.41806796997409</v>
      </c>
      <c r="AA27" s="21">
        <f t="shared" si="33"/>
        <v>74.362932503915061</v>
      </c>
    </row>
    <row r="28" spans="1:27" x14ac:dyDescent="0.25">
      <c r="A28" s="3">
        <v>16</v>
      </c>
      <c r="B28" s="3">
        <v>1.6</v>
      </c>
      <c r="C28" s="3">
        <v>50</v>
      </c>
      <c r="D28" s="3">
        <v>1000</v>
      </c>
      <c r="E28" s="3">
        <f t="shared" si="34"/>
        <v>2.21</v>
      </c>
      <c r="F28" s="3">
        <v>2.1</v>
      </c>
      <c r="G28" s="3">
        <v>20</v>
      </c>
      <c r="H28" s="3">
        <f t="shared" si="18"/>
        <v>2</v>
      </c>
      <c r="I28" s="11">
        <f t="shared" si="23"/>
        <v>2.4390243902439028</v>
      </c>
      <c r="J28" s="3">
        <v>4.0999999999999996</v>
      </c>
      <c r="K28" s="12">
        <f t="shared" si="19"/>
        <v>10</v>
      </c>
      <c r="L28" s="18">
        <f t="shared" si="24"/>
        <v>1.8552036199095021</v>
      </c>
      <c r="M28" s="11">
        <f t="shared" si="13"/>
        <v>14.753045088648895</v>
      </c>
      <c r="N28" s="16">
        <f t="shared" si="25"/>
        <v>0.80573149743185657</v>
      </c>
      <c r="O28" s="18">
        <f t="shared" si="26"/>
        <v>0.94730706730284886</v>
      </c>
      <c r="P28" s="19">
        <f t="shared" si="27"/>
        <v>104.4502588610878</v>
      </c>
      <c r="Q28" s="3">
        <v>10</v>
      </c>
      <c r="R28" s="11">
        <f t="shared" si="28"/>
        <v>619.64532019704427</v>
      </c>
      <c r="S28" s="11">
        <f t="shared" si="29"/>
        <v>95.233693546634299</v>
      </c>
      <c r="T28" s="12">
        <f t="shared" si="20"/>
        <v>59011.112531251398</v>
      </c>
      <c r="U28" s="11">
        <f t="shared" si="21"/>
        <v>952.33693546634299</v>
      </c>
      <c r="V28" s="4">
        <f t="shared" si="35"/>
        <v>1904.673870932686</v>
      </c>
      <c r="W28" s="4">
        <f t="shared" si="22"/>
        <v>1968.200552682051</v>
      </c>
      <c r="X28" s="21">
        <f t="shared" si="30"/>
        <v>62.322812457740142</v>
      </c>
      <c r="Y28" s="21">
        <f t="shared" si="31"/>
        <v>322.33304791948274</v>
      </c>
      <c r="Z28" s="21">
        <f t="shared" si="32"/>
        <v>181.8399142603586</v>
      </c>
      <c r="AA28" s="21">
        <f t="shared" si="33"/>
        <v>73.267976877447779</v>
      </c>
    </row>
    <row r="29" spans="1:27" x14ac:dyDescent="0.25">
      <c r="A29" s="3">
        <v>16</v>
      </c>
      <c r="B29" s="3">
        <v>1.6</v>
      </c>
      <c r="C29" s="3">
        <v>50</v>
      </c>
      <c r="D29" s="3">
        <v>1000</v>
      </c>
      <c r="E29" s="3">
        <f t="shared" si="34"/>
        <v>2.21</v>
      </c>
      <c r="F29" s="3">
        <v>2.1</v>
      </c>
      <c r="G29" s="3">
        <v>20</v>
      </c>
      <c r="H29" s="3">
        <f t="shared" si="18"/>
        <v>2</v>
      </c>
      <c r="I29" s="11">
        <f t="shared" si="23"/>
        <v>2.4390243902439028</v>
      </c>
      <c r="J29" s="3">
        <v>4.2</v>
      </c>
      <c r="K29" s="12">
        <f t="shared" si="19"/>
        <v>10.243902439024392</v>
      </c>
      <c r="L29" s="18">
        <f t="shared" si="24"/>
        <v>1.9004524886877829</v>
      </c>
      <c r="M29" s="11">
        <f t="shared" si="13"/>
        <v>15.182689023832552</v>
      </c>
      <c r="N29" s="16">
        <f t="shared" si="25"/>
        <v>0.80945355483757597</v>
      </c>
      <c r="O29" s="18">
        <f t="shared" si="26"/>
        <v>0.97489491332227418</v>
      </c>
      <c r="P29" s="19">
        <f t="shared" si="27"/>
        <v>101.49449653350632</v>
      </c>
      <c r="Q29" s="3">
        <v>10</v>
      </c>
      <c r="R29" s="11">
        <f t="shared" si="28"/>
        <v>622.49275362318838</v>
      </c>
      <c r="S29" s="11">
        <f t="shared" si="29"/>
        <v>98.007126326890074</v>
      </c>
      <c r="T29" s="12">
        <f t="shared" si="20"/>
        <v>61008.725941921482</v>
      </c>
      <c r="U29" s="11">
        <f t="shared" si="21"/>
        <v>980.07126326890079</v>
      </c>
      <c r="V29" s="4">
        <f t="shared" si="35"/>
        <v>1960.1425265378016</v>
      </c>
      <c r="W29" s="4">
        <f t="shared" si="22"/>
        <v>2025.2102809547687</v>
      </c>
      <c r="X29" s="21">
        <f t="shared" si="30"/>
        <v>60.392780633529412</v>
      </c>
      <c r="Y29" s="21">
        <f t="shared" si="31"/>
        <v>317.73958303076955</v>
      </c>
      <c r="Z29" s="21">
        <f t="shared" si="32"/>
        <v>170.68907893619806</v>
      </c>
      <c r="AA29" s="21">
        <f t="shared" si="33"/>
        <v>72.218349652097729</v>
      </c>
    </row>
    <row r="30" spans="1:27" x14ac:dyDescent="0.25">
      <c r="A30" s="3">
        <v>16</v>
      </c>
      <c r="B30" s="3">
        <v>1.6</v>
      </c>
      <c r="C30" s="3">
        <v>50</v>
      </c>
      <c r="D30" s="3">
        <v>1000</v>
      </c>
      <c r="E30" s="3">
        <f t="shared" si="34"/>
        <v>2.21</v>
      </c>
      <c r="F30" s="3">
        <v>2.1</v>
      </c>
      <c r="G30" s="3">
        <v>20</v>
      </c>
      <c r="H30" s="3">
        <f t="shared" si="18"/>
        <v>2</v>
      </c>
      <c r="I30" s="11">
        <f t="shared" si="23"/>
        <v>2.4390243902439028</v>
      </c>
      <c r="J30" s="3">
        <v>4.3</v>
      </c>
      <c r="K30" s="12">
        <f t="shared" si="19"/>
        <v>10.487804878048781</v>
      </c>
      <c r="L30" s="18">
        <f t="shared" si="24"/>
        <v>1.9457013574660633</v>
      </c>
      <c r="M30" s="11">
        <f t="shared" si="13"/>
        <v>15.612970155806897</v>
      </c>
      <c r="N30" s="16">
        <f t="shared" si="25"/>
        <v>0.81303567491931583</v>
      </c>
      <c r="O30" s="18">
        <f t="shared" si="26"/>
        <v>1.0025236743541228</v>
      </c>
      <c r="P30" s="19">
        <f t="shared" si="27"/>
        <v>98.697388332965687</v>
      </c>
      <c r="Q30" s="3">
        <v>10</v>
      </c>
      <c r="R30" s="11">
        <f t="shared" si="28"/>
        <v>625.23222748815169</v>
      </c>
      <c r="S30" s="11">
        <f t="shared" si="29"/>
        <v>100.78467233282427</v>
      </c>
      <c r="T30" s="12">
        <f t="shared" si="20"/>
        <v>63013.825179315216</v>
      </c>
      <c r="U30" s="11">
        <f t="shared" si="21"/>
        <v>1007.8467233282427</v>
      </c>
      <c r="V30" s="4">
        <f t="shared" si="35"/>
        <v>2015.6934466564853</v>
      </c>
      <c r="W30" s="4">
        <f t="shared" si="22"/>
        <v>2082.3023731183844</v>
      </c>
      <c r="X30" s="21">
        <f t="shared" si="30"/>
        <v>58.57392109600206</v>
      </c>
      <c r="Y30" s="21">
        <f t="shared" si="31"/>
        <v>313.33066821901434</v>
      </c>
      <c r="Z30" s="21">
        <f t="shared" si="32"/>
        <v>160.74064477321085</v>
      </c>
      <c r="AA30" s="21">
        <f t="shared" si="33"/>
        <v>71.211078321464754</v>
      </c>
    </row>
    <row r="31" spans="1:27" x14ac:dyDescent="0.25">
      <c r="A31" s="3">
        <v>16</v>
      </c>
      <c r="B31" s="3">
        <v>1.6</v>
      </c>
      <c r="C31" s="3">
        <v>50</v>
      </c>
      <c r="D31" s="3">
        <v>1000</v>
      </c>
      <c r="E31" s="3">
        <f t="shared" si="34"/>
        <v>2.21</v>
      </c>
      <c r="F31" s="3">
        <v>2.1</v>
      </c>
      <c r="G31" s="3">
        <v>20</v>
      </c>
      <c r="H31" s="3">
        <f t="shared" si="18"/>
        <v>2</v>
      </c>
      <c r="I31" s="11">
        <f t="shared" si="23"/>
        <v>2.4390243902439028</v>
      </c>
      <c r="J31" s="3">
        <v>4.4000000000000004</v>
      </c>
      <c r="K31" s="12">
        <f t="shared" ref="K31:K45" si="36">J31*I31</f>
        <v>10.731707317073173</v>
      </c>
      <c r="L31" s="18">
        <f t="shared" si="24"/>
        <v>1.9909502262443441</v>
      </c>
      <c r="M31" s="11">
        <f t="shared" si="13"/>
        <v>16.043853205252542</v>
      </c>
      <c r="N31" s="16">
        <f t="shared" si="25"/>
        <v>0.81648560346309673</v>
      </c>
      <c r="O31" s="18">
        <f t="shared" si="26"/>
        <v>1.0301910850797171</v>
      </c>
      <c r="P31" s="19">
        <f t="shared" si="27"/>
        <v>96.046713890039086</v>
      </c>
      <c r="Q31" s="3">
        <v>10</v>
      </c>
      <c r="R31" s="11">
        <f t="shared" si="28"/>
        <v>627.86976744186052</v>
      </c>
      <c r="S31" s="11">
        <f t="shared" si="29"/>
        <v>103.56610382976437</v>
      </c>
      <c r="T31" s="12">
        <f t="shared" ref="T31:T33" si="37">S31*R31</f>
        <v>65026.025526453734</v>
      </c>
      <c r="U31" s="11">
        <f t="shared" ref="U31:U33" si="38">Q31*S31</f>
        <v>1035.6610382976437</v>
      </c>
      <c r="V31" s="4">
        <f t="shared" si="35"/>
        <v>2071.3220765952874</v>
      </c>
      <c r="W31" s="4">
        <f t="shared" ref="W31:W33" si="39">(2*T31*U31)/(T31-2*U31)</f>
        <v>2139.4722688745373</v>
      </c>
      <c r="X31" s="21">
        <f t="shared" si="30"/>
        <v>56.857127140082184</v>
      </c>
      <c r="Y31" s="21">
        <f t="shared" si="31"/>
        <v>309.09453735197189</v>
      </c>
      <c r="Z31" s="21">
        <f t="shared" si="32"/>
        <v>151.81421884452345</v>
      </c>
      <c r="AA31" s="21">
        <f t="shared" si="33"/>
        <v>70.243451952051956</v>
      </c>
    </row>
    <row r="32" spans="1:27" x14ac:dyDescent="0.25">
      <c r="A32" s="3">
        <v>16</v>
      </c>
      <c r="B32" s="3">
        <v>1.6</v>
      </c>
      <c r="C32" s="3">
        <v>50</v>
      </c>
      <c r="D32" s="3">
        <v>1000</v>
      </c>
      <c r="E32" s="3">
        <f t="shared" si="34"/>
        <v>2.21</v>
      </c>
      <c r="F32" s="3">
        <v>2.1</v>
      </c>
      <c r="G32" s="3">
        <v>20</v>
      </c>
      <c r="H32" s="3">
        <f t="shared" si="18"/>
        <v>2</v>
      </c>
      <c r="I32" s="11">
        <f t="shared" si="23"/>
        <v>2.4390243902439028</v>
      </c>
      <c r="J32" s="3">
        <v>4.5</v>
      </c>
      <c r="K32" s="12">
        <f t="shared" si="36"/>
        <v>10.975609756097562</v>
      </c>
      <c r="L32" s="18">
        <f t="shared" si="24"/>
        <v>2.0361990950226243</v>
      </c>
      <c r="M32" s="11">
        <f t="shared" si="13"/>
        <v>16.475305450046587</v>
      </c>
      <c r="N32" s="16">
        <f t="shared" si="25"/>
        <v>0.81981052498662033</v>
      </c>
      <c r="O32" s="18">
        <f t="shared" si="26"/>
        <v>1.0578950443804005</v>
      </c>
      <c r="P32" s="19">
        <f t="shared" si="27"/>
        <v>93.531460352640693</v>
      </c>
      <c r="Q32" s="3">
        <v>10</v>
      </c>
      <c r="R32" s="11">
        <f t="shared" si="28"/>
        <v>630.41095890410952</v>
      </c>
      <c r="S32" s="11">
        <f t="shared" si="29"/>
        <v>106.35120959022446</v>
      </c>
      <c r="T32" s="12">
        <f t="shared" si="37"/>
        <v>67044.968018385334</v>
      </c>
      <c r="U32" s="11">
        <f t="shared" si="38"/>
        <v>1063.5120959022445</v>
      </c>
      <c r="V32" s="4">
        <f t="shared" si="35"/>
        <v>2127.024191804489</v>
      </c>
      <c r="W32" s="4">
        <f t="shared" si="39"/>
        <v>2196.7157384838997</v>
      </c>
      <c r="X32" s="21">
        <f t="shared" si="30"/>
        <v>55.234244018541155</v>
      </c>
      <c r="Y32" s="21">
        <f t="shared" si="31"/>
        <v>305.02043220215586</v>
      </c>
      <c r="Z32" s="21">
        <f t="shared" si="32"/>
        <v>143.7634708296695</v>
      </c>
      <c r="AA32" s="21">
        <f t="shared" si="33"/>
        <v>69.312992660922191</v>
      </c>
    </row>
    <row r="33" spans="1:27" x14ac:dyDescent="0.25">
      <c r="A33" s="3">
        <v>16</v>
      </c>
      <c r="B33" s="3">
        <v>1.6</v>
      </c>
      <c r="C33" s="3">
        <v>50</v>
      </c>
      <c r="D33" s="3">
        <v>1000</v>
      </c>
      <c r="E33" s="3">
        <f t="shared" si="34"/>
        <v>2.21</v>
      </c>
      <c r="F33" s="3">
        <v>2.1</v>
      </c>
      <c r="G33" s="3">
        <v>20</v>
      </c>
      <c r="H33" s="3">
        <f t="shared" si="18"/>
        <v>2</v>
      </c>
      <c r="I33" s="11">
        <f t="shared" si="23"/>
        <v>2.4390243902439028</v>
      </c>
      <c r="J33" s="3">
        <v>4.5999999999999996</v>
      </c>
      <c r="K33" s="12">
        <f t="shared" si="36"/>
        <v>11.219512195121952</v>
      </c>
      <c r="L33" s="18">
        <f t="shared" si="24"/>
        <v>2.0814479638009047</v>
      </c>
      <c r="M33" s="11">
        <f t="shared" si="13"/>
        <v>16.907296497690453</v>
      </c>
      <c r="N33" s="16">
        <f t="shared" si="25"/>
        <v>0.82301711266888411</v>
      </c>
      <c r="O33" s="18">
        <f t="shared" si="26"/>
        <v>1.0856336007249114</v>
      </c>
      <c r="P33" s="19">
        <f t="shared" si="27"/>
        <v>91.141678310850779</v>
      </c>
      <c r="Q33" s="3">
        <v>10</v>
      </c>
      <c r="R33" s="11">
        <f t="shared" si="28"/>
        <v>632.86098654708519</v>
      </c>
      <c r="S33" s="11">
        <f t="shared" si="29"/>
        <v>109.13979342488372</v>
      </c>
      <c r="T33" s="12">
        <f t="shared" si="37"/>
        <v>69070.317338416993</v>
      </c>
      <c r="U33" s="11">
        <f t="shared" si="38"/>
        <v>1091.3979342488371</v>
      </c>
      <c r="V33" s="4">
        <f t="shared" si="35"/>
        <v>2182.7958684976743</v>
      </c>
      <c r="W33" s="4">
        <f t="shared" si="39"/>
        <v>2254.0288533478192</v>
      </c>
      <c r="X33" s="21">
        <f t="shared" si="30"/>
        <v>53.697949199838575</v>
      </c>
      <c r="Y33" s="21">
        <f t="shared" si="31"/>
        <v>301.0984953555822</v>
      </c>
      <c r="Z33" s="21">
        <f t="shared" si="32"/>
        <v>136.46848447045502</v>
      </c>
      <c r="AA33" s="21">
        <f t="shared" si="33"/>
        <v>68.417430770998038</v>
      </c>
    </row>
    <row r="34" spans="1:27" x14ac:dyDescent="0.25">
      <c r="A34" s="3">
        <v>16</v>
      </c>
      <c r="B34" s="3">
        <v>1.6</v>
      </c>
      <c r="C34" s="3">
        <v>50</v>
      </c>
      <c r="D34" s="3">
        <v>1000</v>
      </c>
      <c r="E34" s="3">
        <f>(F34+G34)/10</f>
        <v>2.21</v>
      </c>
      <c r="F34" s="3">
        <v>2.1</v>
      </c>
      <c r="G34" s="3">
        <v>20</v>
      </c>
      <c r="H34" s="3">
        <v>2</v>
      </c>
      <c r="I34" s="11">
        <f t="shared" si="23"/>
        <v>2.4390243902439028</v>
      </c>
      <c r="J34" s="3">
        <v>4.7</v>
      </c>
      <c r="K34" s="12">
        <f t="shared" si="36"/>
        <v>11.463414634146345</v>
      </c>
      <c r="L34" s="18">
        <f t="shared" si="24"/>
        <v>2.1266968325791855</v>
      </c>
      <c r="M34" s="11">
        <f>N34*(PI()^2)*L34</f>
        <v>17.339798081615363</v>
      </c>
      <c r="N34" s="16">
        <f t="shared" si="25"/>
        <v>0.82611157304339977</v>
      </c>
      <c r="O34" s="18">
        <f t="shared" si="26"/>
        <v>1.1134049390899641</v>
      </c>
      <c r="P34" s="19">
        <f t="shared" si="27"/>
        <v>88.868357707837987</v>
      </c>
      <c r="Q34" s="3">
        <v>10</v>
      </c>
      <c r="R34" s="11">
        <f t="shared" si="28"/>
        <v>635.22466960352415</v>
      </c>
      <c r="S34" s="11">
        <f t="shared" si="29"/>
        <v>111.93167286769992</v>
      </c>
      <c r="T34" s="12">
        <f>S34*R34</f>
        <v>71101.75991555443</v>
      </c>
      <c r="U34" s="11">
        <f>Q34*S34</f>
        <v>1119.3167286769992</v>
      </c>
      <c r="V34" s="4">
        <f>2*U34</f>
        <v>2238.6334573539984</v>
      </c>
      <c r="W34" s="4">
        <f>(2*T34*U34)/(T34-2*U34)</f>
        <v>2311.4079596767569</v>
      </c>
      <c r="X34" s="21">
        <f t="shared" si="30"/>
        <v>52.241650093378865</v>
      </c>
      <c r="Y34" s="21">
        <f t="shared" si="31"/>
        <v>297.31967658630032</v>
      </c>
      <c r="Z34" s="21">
        <f t="shared" si="32"/>
        <v>129.83007806885072</v>
      </c>
      <c r="AA34" s="21">
        <f t="shared" si="33"/>
        <v>67.554683100296586</v>
      </c>
    </row>
    <row r="35" spans="1:27" x14ac:dyDescent="0.25">
      <c r="A35" s="3">
        <v>16</v>
      </c>
      <c r="B35" s="3">
        <v>1.6</v>
      </c>
      <c r="C35" s="3">
        <v>50</v>
      </c>
      <c r="D35" s="3">
        <v>1000</v>
      </c>
      <c r="E35" s="3">
        <f t="shared" ref="E35:E45" si="40">(F35+G35)/10</f>
        <v>2.21</v>
      </c>
      <c r="F35" s="3">
        <v>2.1</v>
      </c>
      <c r="G35" s="3">
        <v>20</v>
      </c>
      <c r="H35" s="3">
        <f>$H$3</f>
        <v>2</v>
      </c>
      <c r="I35" s="11">
        <f t="shared" si="23"/>
        <v>2.4390243902439028</v>
      </c>
      <c r="J35" s="3">
        <v>4.8</v>
      </c>
      <c r="K35" s="12">
        <f t="shared" si="36"/>
        <v>11.707317073170733</v>
      </c>
      <c r="L35" s="18">
        <f t="shared" si="24"/>
        <v>2.1719457013574659</v>
      </c>
      <c r="M35" s="11">
        <f t="shared" ref="M35:M45" si="41">N35*(PI()^2)*L35</f>
        <v>17.772783878493108</v>
      </c>
      <c r="N35" s="16">
        <f t="shared" si="25"/>
        <v>0.82909968608465023</v>
      </c>
      <c r="O35" s="18">
        <f t="shared" si="26"/>
        <v>1.1412073692295988</v>
      </c>
      <c r="P35" s="19">
        <f t="shared" si="27"/>
        <v>86.703320595902596</v>
      </c>
      <c r="Q35" s="3">
        <v>10</v>
      </c>
      <c r="R35" s="11">
        <f t="shared" si="28"/>
        <v>637.5064935064936</v>
      </c>
      <c r="S35" s="11">
        <f t="shared" si="29"/>
        <v>114.72667799661575</v>
      </c>
      <c r="T35" s="12">
        <f t="shared" ref="T35:T38" si="42">S35*R35</f>
        <v>73139.002201271098</v>
      </c>
      <c r="U35" s="11">
        <f t="shared" ref="U35:U39" si="43">Q35*S35</f>
        <v>1147.2667799661574</v>
      </c>
      <c r="V35" s="4">
        <f t="shared" ref="V35:V45" si="44">2*U35</f>
        <v>2294.5335599323148</v>
      </c>
      <c r="W35" s="4">
        <f t="shared" ref="W35:W45" si="45">(2*T35*U35)/(T35-2*U35)</f>
        <v>2368.8496548741791</v>
      </c>
      <c r="X35" s="21">
        <f t="shared" si="30"/>
        <v>50.859396360985393</v>
      </c>
      <c r="Y35" s="21">
        <f t="shared" si="31"/>
        <v>293.67565075393162</v>
      </c>
      <c r="Z35" s="21">
        <f t="shared" si="32"/>
        <v>123.7655273998416</v>
      </c>
      <c r="AA35" s="21">
        <f t="shared" si="33"/>
        <v>66.722833931569369</v>
      </c>
    </row>
    <row r="36" spans="1:27" x14ac:dyDescent="0.25">
      <c r="A36" s="3">
        <v>16</v>
      </c>
      <c r="B36" s="3">
        <v>1.6</v>
      </c>
      <c r="C36" s="3">
        <v>50</v>
      </c>
      <c r="D36" s="3">
        <v>1000</v>
      </c>
      <c r="E36" s="3">
        <f t="shared" si="40"/>
        <v>2.21</v>
      </c>
      <c r="F36" s="3">
        <v>2.1</v>
      </c>
      <c r="G36" s="3">
        <v>20</v>
      </c>
      <c r="H36" s="3">
        <f t="shared" ref="H36:H45" si="46">$H$3</f>
        <v>2</v>
      </c>
      <c r="I36" s="11">
        <f t="shared" si="23"/>
        <v>2.4390243902439028</v>
      </c>
      <c r="J36" s="3">
        <v>4.9000000000000004</v>
      </c>
      <c r="K36" s="12">
        <f t="shared" si="36"/>
        <v>11.951219512195125</v>
      </c>
      <c r="L36" s="18">
        <f t="shared" si="24"/>
        <v>2.2171945701357467</v>
      </c>
      <c r="M36" s="11">
        <f t="shared" si="41"/>
        <v>18.206229344067484</v>
      </c>
      <c r="N36" s="16">
        <f t="shared" si="25"/>
        <v>0.83198684123236</v>
      </c>
      <c r="O36" s="18">
        <f t="shared" si="26"/>
        <v>1.1690393151337637</v>
      </c>
      <c r="P36" s="19">
        <f t="shared" si="27"/>
        <v>84.639128145488286</v>
      </c>
      <c r="Q36" s="3">
        <v>10</v>
      </c>
      <c r="R36" s="11">
        <f t="shared" si="28"/>
        <v>639.71063829787238</v>
      </c>
      <c r="S36" s="11">
        <f t="shared" si="29"/>
        <v>117.52465037382001</v>
      </c>
      <c r="T36" s="12">
        <f t="shared" si="42"/>
        <v>75181.769106370688</v>
      </c>
      <c r="U36" s="11">
        <f t="shared" si="43"/>
        <v>1175.2465037382001</v>
      </c>
      <c r="V36" s="4">
        <f t="shared" si="44"/>
        <v>2350.4930074764002</v>
      </c>
      <c r="W36" s="4">
        <f t="shared" si="45"/>
        <v>2426.3507663146984</v>
      </c>
      <c r="X36" s="21">
        <f t="shared" si="30"/>
        <v>49.545804460963154</v>
      </c>
      <c r="Y36" s="21">
        <f t="shared" si="31"/>
        <v>290.15874559608341</v>
      </c>
      <c r="Z36" s="21">
        <f t="shared" si="32"/>
        <v>118.20530333931507</v>
      </c>
      <c r="AA36" s="21">
        <f t="shared" si="33"/>
        <v>65.920118282486698</v>
      </c>
    </row>
    <row r="37" spans="1:27" x14ac:dyDescent="0.25">
      <c r="A37" s="3">
        <v>16</v>
      </c>
      <c r="B37" s="3">
        <v>1.6</v>
      </c>
      <c r="C37" s="3">
        <v>50</v>
      </c>
      <c r="D37" s="3">
        <v>1000</v>
      </c>
      <c r="E37" s="3">
        <f t="shared" si="40"/>
        <v>2.21</v>
      </c>
      <c r="F37" s="3">
        <v>2.1</v>
      </c>
      <c r="G37" s="3">
        <v>20</v>
      </c>
      <c r="H37" s="3">
        <f t="shared" si="46"/>
        <v>2</v>
      </c>
      <c r="I37" s="11">
        <f t="shared" si="23"/>
        <v>2.4390243902439028</v>
      </c>
      <c r="J37" s="3">
        <v>5</v>
      </c>
      <c r="K37" s="12">
        <f t="shared" si="36"/>
        <v>12.195121951219514</v>
      </c>
      <c r="L37" s="18">
        <f t="shared" si="24"/>
        <v>2.2624434389140271</v>
      </c>
      <c r="M37" s="11">
        <f t="shared" si="41"/>
        <v>18.640111565352314</v>
      </c>
      <c r="N37" s="16">
        <f t="shared" si="25"/>
        <v>0.83477806982581293</v>
      </c>
      <c r="O37" s="18">
        <f t="shared" si="26"/>
        <v>1.196899305537807</v>
      </c>
      <c r="P37" s="19">
        <f t="shared" si="27"/>
        <v>82.668999758722833</v>
      </c>
      <c r="Q37" s="3">
        <v>10</v>
      </c>
      <c r="R37" s="11">
        <f t="shared" si="28"/>
        <v>641.84100418410037</v>
      </c>
      <c r="S37" s="11">
        <f t="shared" si="29"/>
        <v>120.32544209165759</v>
      </c>
      <c r="T37" s="12">
        <f t="shared" si="42"/>
        <v>77229.802581005322</v>
      </c>
      <c r="U37" s="11">
        <f t="shared" si="43"/>
        <v>1203.254420916576</v>
      </c>
      <c r="V37" s="4">
        <f t="shared" si="44"/>
        <v>2406.508841833152</v>
      </c>
      <c r="W37" s="4">
        <f t="shared" si="45"/>
        <v>2483.9083322379597</v>
      </c>
      <c r="X37" s="21">
        <f t="shared" si="30"/>
        <v>48.295992492943249</v>
      </c>
      <c r="Y37" s="21">
        <f t="shared" si="31"/>
        <v>286.76187804587369</v>
      </c>
      <c r="Z37" s="21">
        <f t="shared" si="32"/>
        <v>113.09055429529359</v>
      </c>
      <c r="AA37" s="21">
        <f t="shared" si="33"/>
        <v>65.144907156960798</v>
      </c>
    </row>
    <row r="38" spans="1:27" x14ac:dyDescent="0.25">
      <c r="A38" s="3">
        <v>16</v>
      </c>
      <c r="B38" s="3">
        <v>1.6</v>
      </c>
      <c r="C38" s="3">
        <v>50</v>
      </c>
      <c r="D38" s="3">
        <v>1000</v>
      </c>
      <c r="E38" s="3">
        <f t="shared" si="40"/>
        <v>2.21</v>
      </c>
      <c r="F38" s="3">
        <v>2.1</v>
      </c>
      <c r="G38" s="3">
        <v>20</v>
      </c>
      <c r="H38" s="3">
        <f t="shared" si="46"/>
        <v>2</v>
      </c>
      <c r="I38" s="11">
        <f t="shared" si="23"/>
        <v>2.4390243902439028</v>
      </c>
      <c r="J38" s="3">
        <v>5.0999999999999996</v>
      </c>
      <c r="K38" s="12">
        <f t="shared" si="36"/>
        <v>12.439024390243903</v>
      </c>
      <c r="L38" s="18">
        <f t="shared" si="24"/>
        <v>2.3076923076923075</v>
      </c>
      <c r="M38" s="11">
        <f t="shared" si="41"/>
        <v>19.074409127323698</v>
      </c>
      <c r="N38" s="16">
        <f t="shared" si="25"/>
        <v>0.83747807435874755</v>
      </c>
      <c r="O38" s="18">
        <f t="shared" si="26"/>
        <v>1.2247859653626614</v>
      </c>
      <c r="P38" s="19">
        <f t="shared" si="27"/>
        <v>80.786742499471956</v>
      </c>
      <c r="Q38" s="3">
        <v>10</v>
      </c>
      <c r="R38" s="11">
        <f t="shared" si="28"/>
        <v>643.90123456790116</v>
      </c>
      <c r="S38" s="11">
        <f t="shared" si="29"/>
        <v>123.12891491210303</v>
      </c>
      <c r="T38" s="12">
        <f t="shared" si="42"/>
        <v>79282.860322909197</v>
      </c>
      <c r="U38" s="11">
        <f t="shared" si="43"/>
        <v>1231.2891491210303</v>
      </c>
      <c r="V38" s="4">
        <f t="shared" si="44"/>
        <v>2462.5782982420606</v>
      </c>
      <c r="W38" s="4">
        <f t="shared" si="45"/>
        <v>2541.5195845162443</v>
      </c>
      <c r="X38" s="21">
        <f t="shared" si="30"/>
        <v>47.105523750726157</v>
      </c>
      <c r="Y38" s="21">
        <f t="shared" si="31"/>
        <v>283.4784979178653</v>
      </c>
      <c r="Z38" s="21">
        <f t="shared" si="32"/>
        <v>108.37114254133232</v>
      </c>
      <c r="AA38" s="21">
        <f t="shared" si="33"/>
        <v>64.395694508025912</v>
      </c>
    </row>
    <row r="39" spans="1:27" x14ac:dyDescent="0.25">
      <c r="A39" s="3">
        <v>16</v>
      </c>
      <c r="B39" s="3">
        <v>1.6</v>
      </c>
      <c r="C39" s="3">
        <v>50</v>
      </c>
      <c r="D39" s="3">
        <v>1000</v>
      </c>
      <c r="E39" s="3">
        <f t="shared" si="40"/>
        <v>2.21</v>
      </c>
      <c r="F39" s="3">
        <v>2.1</v>
      </c>
      <c r="G39" s="3">
        <v>20</v>
      </c>
      <c r="H39" s="3">
        <f t="shared" si="46"/>
        <v>2</v>
      </c>
      <c r="I39" s="11">
        <f t="shared" si="23"/>
        <v>2.4390243902439028</v>
      </c>
      <c r="J39" s="3">
        <v>5.2</v>
      </c>
      <c r="K39" s="12">
        <f t="shared" si="36"/>
        <v>12.682926829268295</v>
      </c>
      <c r="L39" s="18">
        <f t="shared" si="24"/>
        <v>2.3529411764705883</v>
      </c>
      <c r="M39" s="11">
        <f t="shared" si="41"/>
        <v>19.509101992474665</v>
      </c>
      <c r="N39" s="16">
        <f t="shared" si="25"/>
        <v>0.84009125491256498</v>
      </c>
      <c r="O39" s="18">
        <f t="shared" si="26"/>
        <v>1.2526980079809318</v>
      </c>
      <c r="P39" s="19">
        <f t="shared" si="27"/>
        <v>78.986689345982128</v>
      </c>
      <c r="Q39" s="3">
        <v>10</v>
      </c>
      <c r="R39" s="11">
        <f t="shared" si="28"/>
        <v>645.8947368421052</v>
      </c>
      <c r="S39" s="11">
        <f t="shared" si="29"/>
        <v>125.93493948926283</v>
      </c>
      <c r="T39" s="12">
        <f>S39*R39</f>
        <v>81340.714600643856</v>
      </c>
      <c r="U39" s="11">
        <f t="shared" si="43"/>
        <v>1259.3493948926284</v>
      </c>
      <c r="V39" s="4">
        <f t="shared" si="44"/>
        <v>2518.6987897852568</v>
      </c>
      <c r="W39" s="4">
        <f t="shared" si="45"/>
        <v>2599.1819330848193</v>
      </c>
      <c r="X39" s="21">
        <f t="shared" si="30"/>
        <v>45.970357664174017</v>
      </c>
      <c r="Y39" s="21">
        <f t="shared" si="31"/>
        <v>280.30253798214397</v>
      </c>
      <c r="Z39" s="21">
        <f t="shared" si="32"/>
        <v>104.00409746639964</v>
      </c>
      <c r="AA39" s="21">
        <f t="shared" si="33"/>
        <v>63.671085683928972</v>
      </c>
    </row>
    <row r="40" spans="1:27" x14ac:dyDescent="0.25">
      <c r="A40" s="3">
        <v>16</v>
      </c>
      <c r="B40" s="3">
        <v>1.6</v>
      </c>
      <c r="C40" s="3">
        <v>50</v>
      </c>
      <c r="D40" s="3">
        <v>1000</v>
      </c>
      <c r="E40" s="3">
        <f t="shared" si="40"/>
        <v>2.21</v>
      </c>
      <c r="F40" s="3">
        <v>2.1</v>
      </c>
      <c r="G40" s="3">
        <v>20</v>
      </c>
      <c r="H40" s="3">
        <f t="shared" si="46"/>
        <v>2</v>
      </c>
      <c r="I40" s="11">
        <f t="shared" si="23"/>
        <v>2.4390243902439028</v>
      </c>
      <c r="J40" s="3">
        <v>5.2999999999999901</v>
      </c>
      <c r="K40" s="12">
        <f t="shared" si="36"/>
        <v>12.926829268292661</v>
      </c>
      <c r="L40" s="18">
        <f t="shared" si="24"/>
        <v>2.3981900452488643</v>
      </c>
      <c r="M40" s="11">
        <f t="shared" si="41"/>
        <v>19.94417139180738</v>
      </c>
      <c r="N40" s="16">
        <f t="shared" si="25"/>
        <v>0.84262173308032251</v>
      </c>
      <c r="O40" s="18">
        <f t="shared" si="26"/>
        <v>1.2806342282174032</v>
      </c>
      <c r="P40" s="19">
        <f t="shared" si="27"/>
        <v>77.263645013182582</v>
      </c>
      <c r="Q40" s="3">
        <v>10</v>
      </c>
      <c r="R40" s="11">
        <f t="shared" si="28"/>
        <v>647.82470119521884</v>
      </c>
      <c r="S40" s="11">
        <f t="shared" si="29"/>
        <v>128.7433946657097</v>
      </c>
      <c r="T40" s="12">
        <f t="shared" ref="T40:T44" si="47">S40*R40</f>
        <v>83403.151180171524</v>
      </c>
      <c r="U40" s="11">
        <f>Q40*S40</f>
        <v>1287.4339466570971</v>
      </c>
      <c r="V40" s="4">
        <f t="shared" si="44"/>
        <v>2574.8678933141941</v>
      </c>
      <c r="W40" s="4">
        <f t="shared" si="45"/>
        <v>2656.8929518508303</v>
      </c>
      <c r="X40" s="21">
        <f t="shared" si="30"/>
        <v>44.886807033423814</v>
      </c>
      <c r="Y40" s="21">
        <f t="shared" si="31"/>
        <v>277.22836959293909</v>
      </c>
      <c r="Z40" s="21">
        <f t="shared" si="32"/>
        <v>99.952386129268206</v>
      </c>
      <c r="AA40" s="21">
        <f t="shared" si="33"/>
        <v>62.969787163342481</v>
      </c>
    </row>
    <row r="41" spans="1:27" x14ac:dyDescent="0.25">
      <c r="A41" s="3">
        <v>16</v>
      </c>
      <c r="B41" s="3">
        <v>1.6</v>
      </c>
      <c r="C41" s="3">
        <v>50</v>
      </c>
      <c r="D41" s="3">
        <v>1000</v>
      </c>
      <c r="E41" s="3">
        <f t="shared" si="40"/>
        <v>2.21</v>
      </c>
      <c r="F41" s="3">
        <v>2.1</v>
      </c>
      <c r="G41" s="3">
        <v>20</v>
      </c>
      <c r="H41" s="3">
        <f t="shared" si="46"/>
        <v>2</v>
      </c>
      <c r="I41" s="11">
        <f t="shared" si="23"/>
        <v>2.4390243902439028</v>
      </c>
      <c r="J41" s="3">
        <v>5.3999999999999897</v>
      </c>
      <c r="K41" s="12">
        <f t="shared" si="36"/>
        <v>13.170731707317049</v>
      </c>
      <c r="L41" s="18">
        <f t="shared" si="24"/>
        <v>2.4434389140271446</v>
      </c>
      <c r="M41" s="11">
        <f t="shared" si="41"/>
        <v>20.379599726015726</v>
      </c>
      <c r="N41" s="16">
        <f t="shared" si="25"/>
        <v>0.84507337365506041</v>
      </c>
      <c r="O41" s="18">
        <f t="shared" si="26"/>
        <v>1.3085934960038781</v>
      </c>
      <c r="P41" s="19">
        <f t="shared" si="27"/>
        <v>75.612838290025593</v>
      </c>
      <c r="Q41" s="3">
        <v>10</v>
      </c>
      <c r="R41" s="11">
        <f t="shared" si="28"/>
        <v>649.69411764705865</v>
      </c>
      <c r="S41" s="11">
        <f t="shared" si="29"/>
        <v>131.55416683459737</v>
      </c>
      <c r="T41" s="12">
        <f t="shared" si="47"/>
        <v>85469.968344397683</v>
      </c>
      <c r="U41" s="11">
        <f t="shared" ref="U41:U45" si="48">Q41*S41</f>
        <v>1315.5416683459737</v>
      </c>
      <c r="V41" s="4">
        <f t="shared" si="44"/>
        <v>2631.0833366919474</v>
      </c>
      <c r="W41" s="4">
        <f t="shared" si="45"/>
        <v>2714.650365919515</v>
      </c>
      <c r="X41" s="21">
        <f t="shared" si="30"/>
        <v>43.851500639854066</v>
      </c>
      <c r="Y41" s="21">
        <f t="shared" si="31"/>
        <v>274.25076316058022</v>
      </c>
      <c r="Z41" s="21">
        <f t="shared" si="32"/>
        <v>96.183927789767864</v>
      </c>
      <c r="AA41" s="21">
        <f t="shared" si="33"/>
        <v>62.290597414186131</v>
      </c>
    </row>
    <row r="42" spans="1:27" x14ac:dyDescent="0.25">
      <c r="A42" s="3">
        <v>16</v>
      </c>
      <c r="B42" s="3">
        <v>1.6</v>
      </c>
      <c r="C42" s="3">
        <v>50</v>
      </c>
      <c r="D42" s="3">
        <v>1000</v>
      </c>
      <c r="E42" s="3">
        <f t="shared" si="40"/>
        <v>2.21</v>
      </c>
      <c r="F42" s="3">
        <v>2.1</v>
      </c>
      <c r="G42" s="3">
        <v>20</v>
      </c>
      <c r="H42" s="3">
        <f t="shared" si="46"/>
        <v>2</v>
      </c>
      <c r="I42" s="11">
        <f t="shared" si="23"/>
        <v>2.4390243902439028</v>
      </c>
      <c r="J42" s="3">
        <v>5.5</v>
      </c>
      <c r="K42" s="12">
        <f t="shared" si="36"/>
        <v>13.414634146341466</v>
      </c>
      <c r="L42" s="18">
        <f t="shared" si="24"/>
        <v>2.4886877828054299</v>
      </c>
      <c r="M42" s="11">
        <f t="shared" si="41"/>
        <v>20.815370475763281</v>
      </c>
      <c r="N42" s="16">
        <f t="shared" si="25"/>
        <v>0.84744980432243944</v>
      </c>
      <c r="O42" s="18">
        <f t="shared" si="26"/>
        <v>1.3365747506180417</v>
      </c>
      <c r="P42" s="19">
        <f t="shared" si="27"/>
        <v>74.029880001075099</v>
      </c>
      <c r="Q42" s="3">
        <v>10</v>
      </c>
      <c r="R42" s="11">
        <f t="shared" si="28"/>
        <v>651.50579150579142</v>
      </c>
      <c r="S42" s="11">
        <f t="shared" si="29"/>
        <v>134.36714936048799</v>
      </c>
      <c r="T42" s="12">
        <f t="shared" si="47"/>
        <v>87540.975996481618</v>
      </c>
      <c r="U42" s="11">
        <f t="shared" si="48"/>
        <v>1343.6714936048797</v>
      </c>
      <c r="V42" s="4">
        <f t="shared" si="44"/>
        <v>2687.3429872097595</v>
      </c>
      <c r="W42" s="4">
        <f t="shared" si="45"/>
        <v>2772.4520399961775</v>
      </c>
      <c r="X42" s="21">
        <f t="shared" si="30"/>
        <v>42.861350466566584</v>
      </c>
      <c r="Y42" s="21">
        <f t="shared" si="31"/>
        <v>271.36485285809107</v>
      </c>
      <c r="Z42" s="21">
        <f t="shared" si="32"/>
        <v>92.670797822909009</v>
      </c>
      <c r="AA42" s="21">
        <f t="shared" si="33"/>
        <v>61.632398734461979</v>
      </c>
    </row>
    <row r="43" spans="1:27" x14ac:dyDescent="0.25">
      <c r="A43" s="24">
        <v>16</v>
      </c>
      <c r="B43" s="24">
        <v>1.6</v>
      </c>
      <c r="C43" s="24">
        <v>50</v>
      </c>
      <c r="D43" s="24">
        <v>1000</v>
      </c>
      <c r="E43" s="24">
        <f t="shared" si="40"/>
        <v>2.21</v>
      </c>
      <c r="F43" s="3">
        <v>2.1</v>
      </c>
      <c r="G43" s="3">
        <v>20</v>
      </c>
      <c r="H43" s="3">
        <f t="shared" si="46"/>
        <v>2</v>
      </c>
      <c r="I43" s="25">
        <f t="shared" si="23"/>
        <v>2.4390243902439028</v>
      </c>
      <c r="J43" s="3">
        <v>5.5999999999999899</v>
      </c>
      <c r="K43" s="26">
        <f t="shared" si="36"/>
        <v>13.65853658536583</v>
      </c>
      <c r="L43" s="22">
        <f t="shared" si="24"/>
        <v>2.5339366515837058</v>
      </c>
      <c r="M43" s="25">
        <f t="shared" si="41"/>
        <v>21.251468120095286</v>
      </c>
      <c r="N43" s="29">
        <f t="shared" si="25"/>
        <v>0.84975443356869251</v>
      </c>
      <c r="O43" s="22">
        <f t="shared" si="26"/>
        <v>1.3645769954446154</v>
      </c>
      <c r="P43" s="23">
        <f t="shared" si="27"/>
        <v>72.510725837409495</v>
      </c>
      <c r="Q43" s="24">
        <v>10</v>
      </c>
      <c r="R43" s="25">
        <f t="shared" si="28"/>
        <v>653.26235741444839</v>
      </c>
      <c r="S43" s="25">
        <f t="shared" si="29"/>
        <v>137.18224205268595</v>
      </c>
      <c r="T43" s="26">
        <f t="shared" si="47"/>
        <v>89615.994838737097</v>
      </c>
      <c r="U43" s="25">
        <f t="shared" si="48"/>
        <v>1371.8224205268596</v>
      </c>
      <c r="V43" s="27">
        <f t="shared" si="44"/>
        <v>2743.6448410537191</v>
      </c>
      <c r="W43" s="27">
        <f t="shared" si="45"/>
        <v>2830.295967839646</v>
      </c>
      <c r="X43" s="28">
        <f t="shared" si="30"/>
        <v>41.913522883091922</v>
      </c>
      <c r="Y43" s="28">
        <f t="shared" si="31"/>
        <v>268.56610503985945</v>
      </c>
      <c r="Z43" s="28">
        <f t="shared" si="32"/>
        <v>89.388579939933422</v>
      </c>
      <c r="AA43" s="28">
        <f t="shared" si="33"/>
        <v>60.994149953598942</v>
      </c>
    </row>
    <row r="44" spans="1:27" x14ac:dyDescent="0.25">
      <c r="A44" s="3">
        <v>16</v>
      </c>
      <c r="B44" s="3">
        <v>1.6</v>
      </c>
      <c r="C44" s="3">
        <v>50</v>
      </c>
      <c r="D44" s="3">
        <v>1000</v>
      </c>
      <c r="E44" s="3">
        <f t="shared" si="40"/>
        <v>2.21</v>
      </c>
      <c r="F44" s="3">
        <v>2.1</v>
      </c>
      <c r="G44" s="3">
        <v>20</v>
      </c>
      <c r="H44" s="3">
        <f t="shared" si="46"/>
        <v>2</v>
      </c>
      <c r="I44" s="11">
        <f t="shared" si="23"/>
        <v>2.4390243902439028</v>
      </c>
      <c r="J44" s="3">
        <v>5.6999999999999904</v>
      </c>
      <c r="K44" s="12">
        <f t="shared" si="36"/>
        <v>13.902439024390222</v>
      </c>
      <c r="L44" s="18">
        <f t="shared" si="24"/>
        <v>2.5791855203619867</v>
      </c>
      <c r="M44" s="11">
        <f t="shared" si="41"/>
        <v>21.68787806213745</v>
      </c>
      <c r="N44" s="16">
        <f t="shared" si="25"/>
        <v>0.85199046698976821</v>
      </c>
      <c r="O44" s="18">
        <f t="shared" si="26"/>
        <v>1.3925992932044085</v>
      </c>
      <c r="P44" s="19">
        <f t="shared" si="27"/>
        <v>71.05164341498552</v>
      </c>
      <c r="Q44" s="3">
        <v>10</v>
      </c>
      <c r="R44" s="11">
        <f t="shared" si="28"/>
        <v>654.96629213483118</v>
      </c>
      <c r="S44" s="11">
        <f t="shared" si="29"/>
        <v>139.99935068560984</v>
      </c>
      <c r="T44" s="12">
        <f t="shared" si="47"/>
        <v>91694.855619837806</v>
      </c>
      <c r="U44" s="11">
        <f t="shared" si="48"/>
        <v>1399.9935068560985</v>
      </c>
      <c r="V44" s="4">
        <f t="shared" si="44"/>
        <v>2799.987013712197</v>
      </c>
      <c r="W44" s="4">
        <f t="shared" si="45"/>
        <v>2888.18026265769</v>
      </c>
      <c r="X44" s="21">
        <f t="shared" si="30"/>
        <v>41.005413249693071</v>
      </c>
      <c r="Y44" s="21">
        <f t="shared" si="31"/>
        <v>265.85028992246816</v>
      </c>
      <c r="Z44" s="21">
        <f t="shared" si="32"/>
        <v>86.315835507469956</v>
      </c>
      <c r="AA44" s="21">
        <f t="shared" si="33"/>
        <v>60.374879889735872</v>
      </c>
    </row>
    <row r="45" spans="1:27" x14ac:dyDescent="0.25">
      <c r="A45" s="3">
        <v>16</v>
      </c>
      <c r="B45" s="3">
        <v>1.6</v>
      </c>
      <c r="C45" s="3">
        <v>50</v>
      </c>
      <c r="D45" s="3">
        <v>1000</v>
      </c>
      <c r="E45" s="3">
        <f t="shared" si="40"/>
        <v>2.21</v>
      </c>
      <c r="F45" s="3">
        <v>2.1</v>
      </c>
      <c r="G45" s="3">
        <v>20</v>
      </c>
      <c r="H45" s="3">
        <f t="shared" si="46"/>
        <v>2</v>
      </c>
      <c r="I45" s="11">
        <f t="shared" si="23"/>
        <v>2.4390243902439028</v>
      </c>
      <c r="J45" s="3">
        <v>5.7999999999999901</v>
      </c>
      <c r="K45" s="12">
        <f t="shared" si="36"/>
        <v>14.146341463414613</v>
      </c>
      <c r="L45" s="18">
        <f t="shared" si="24"/>
        <v>2.6244343891402671</v>
      </c>
      <c r="M45" s="11">
        <f t="shared" si="41"/>
        <v>22.124586561332158</v>
      </c>
      <c r="N45" s="16">
        <f t="shared" si="25"/>
        <v>0.85416092216574113</v>
      </c>
      <c r="O45" s="18">
        <f t="shared" si="26"/>
        <v>1.4206407616031373</v>
      </c>
      <c r="P45" s="19">
        <f t="shared" si="27"/>
        <v>69.649183013067486</v>
      </c>
      <c r="Q45" s="3">
        <v>10</v>
      </c>
      <c r="R45" s="11">
        <f t="shared" si="28"/>
        <v>656.61992619926173</v>
      </c>
      <c r="S45" s="11">
        <f t="shared" si="29"/>
        <v>142.81838656136401</v>
      </c>
      <c r="T45" s="12">
        <f>S45*R45</f>
        <v>93777.398443820464</v>
      </c>
      <c r="U45" s="11">
        <f t="shared" si="48"/>
        <v>1428.1838656136401</v>
      </c>
      <c r="V45" s="4">
        <f t="shared" si="44"/>
        <v>2856.3677312272803</v>
      </c>
      <c r="W45" s="4">
        <f t="shared" si="45"/>
        <v>2946.1031483475176</v>
      </c>
      <c r="X45" s="21">
        <f t="shared" si="30"/>
        <v>40.13462348005973</v>
      </c>
      <c r="Y45" s="21">
        <f t="shared" si="31"/>
        <v>263.21345613923501</v>
      </c>
      <c r="Z45" s="21">
        <f t="shared" si="32"/>
        <v>83.433666035576437</v>
      </c>
      <c r="AA45" s="21">
        <f t="shared" si="33"/>
        <v>59.77368147269538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 Clemenz</dc:creator>
  <cp:lastModifiedBy>Jeremias Clemenz</cp:lastModifiedBy>
  <dcterms:created xsi:type="dcterms:W3CDTF">2024-03-10T20:45:10Z</dcterms:created>
  <dcterms:modified xsi:type="dcterms:W3CDTF">2024-03-18T22:40:12Z</dcterms:modified>
</cp:coreProperties>
</file>